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filterPrivacy="1"/>
  <xr:revisionPtr revIDLastSave="0" documentId="13_ncr:1_{56BB2DAB-467F-4E31-AE58-4C09C82CEBFA}" xr6:coauthVersionLast="45" xr6:coauthVersionMax="45" xr10:uidLastSave="{00000000-0000-0000-0000-000000000000}"/>
  <bookViews>
    <workbookView xWindow="20370" yWindow="-120" windowWidth="21840" windowHeight="13140" activeTab="3" xr2:uid="{00000000-000D-0000-FFFF-FFFF00000000}"/>
  </bookViews>
  <sheets>
    <sheet name="Dados" sheetId="10" r:id="rId1"/>
    <sheet name="Tarifas" sheetId="11" r:id="rId2"/>
    <sheet name="Premissas" sheetId="6" r:id="rId3"/>
    <sheet name="Resumo" sheetId="12" r:id="rId4"/>
    <sheet name="Verde " sheetId="7" r:id="rId5"/>
    <sheet name="Azul " sheetId="8" r:id="rId6"/>
    <sheet name="Auxiliar " sheetId="9" r:id="rId7"/>
    <sheet name="Auxiliar (Multi)" sheetId="1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5" i="7" l="1"/>
  <c r="B57" i="7"/>
  <c r="A31" i="13"/>
  <c r="B31" i="13"/>
  <c r="C31" i="13"/>
  <c r="A44" i="13"/>
  <c r="A46" i="13"/>
  <c r="B46" i="13"/>
  <c r="C46" i="13"/>
  <c r="A59" i="13"/>
  <c r="A61" i="13"/>
  <c r="A76" i="13" s="1"/>
  <c r="A91" i="13" s="1"/>
  <c r="A106" i="13" s="1"/>
  <c r="B61" i="13"/>
  <c r="C61" i="13"/>
  <c r="A74" i="13"/>
  <c r="B76" i="13"/>
  <c r="C76" i="13"/>
  <c r="A89" i="13"/>
  <c r="B91" i="13"/>
  <c r="C91" i="13"/>
  <c r="A104" i="13"/>
  <c r="B106" i="13"/>
  <c r="C106" i="13"/>
  <c r="A119" i="13"/>
  <c r="A121" i="13"/>
  <c r="B121" i="13"/>
  <c r="C121" i="13"/>
  <c r="A134" i="13"/>
  <c r="A136" i="13"/>
  <c r="B136" i="13"/>
  <c r="C136" i="13"/>
  <c r="A149" i="13"/>
  <c r="A151" i="13"/>
  <c r="B151" i="13"/>
  <c r="C151" i="13"/>
  <c r="A164" i="13"/>
  <c r="A166" i="13"/>
  <c r="B166" i="13"/>
  <c r="B181" i="13" s="1"/>
  <c r="B196" i="13" s="1"/>
  <c r="B211" i="13" s="1"/>
  <c r="B226" i="13" s="1"/>
  <c r="B241" i="13" s="1"/>
  <c r="B256" i="13" s="1"/>
  <c r="C166" i="13"/>
  <c r="A179" i="13"/>
  <c r="A181" i="13"/>
  <c r="C181" i="13"/>
  <c r="A194" i="13"/>
  <c r="A196" i="13"/>
  <c r="C196" i="13"/>
  <c r="C211" i="13" s="1"/>
  <c r="A209" i="13"/>
  <c r="A211" i="13"/>
  <c r="A224" i="13"/>
  <c r="A226" i="13"/>
  <c r="C226" i="13"/>
  <c r="C241" i="13" s="1"/>
  <c r="C256" i="13" s="1"/>
  <c r="C271" i="13" s="1"/>
  <c r="A239" i="13"/>
  <c r="A241" i="13"/>
  <c r="A254" i="13"/>
  <c r="A269" i="13" s="1"/>
  <c r="A284" i="13" s="1"/>
  <c r="A299" i="13" s="1"/>
  <c r="A314" i="13" s="1"/>
  <c r="A329" i="13" s="1"/>
  <c r="A344" i="13" s="1"/>
  <c r="A359" i="13" s="1"/>
  <c r="A374" i="13" s="1"/>
  <c r="A389" i="13" s="1"/>
  <c r="A404" i="13" s="1"/>
  <c r="A419" i="13" s="1"/>
  <c r="A256" i="13"/>
  <c r="A271" i="13" s="1"/>
  <c r="A286" i="13" s="1"/>
  <c r="A301" i="13" s="1"/>
  <c r="A316" i="13" s="1"/>
  <c r="A331" i="13" s="1"/>
  <c r="A346" i="13" s="1"/>
  <c r="B271" i="13"/>
  <c r="B286" i="13"/>
  <c r="C286" i="13"/>
  <c r="C301" i="13" s="1"/>
  <c r="C316" i="13" s="1"/>
  <c r="C331" i="13" s="1"/>
  <c r="B301" i="13"/>
  <c r="B316" i="13"/>
  <c r="B331" i="13"/>
  <c r="B346" i="13"/>
  <c r="C346" i="13"/>
  <c r="C361" i="13" s="1"/>
  <c r="C376" i="13" s="1"/>
  <c r="C391" i="13" s="1"/>
  <c r="A361" i="13"/>
  <c r="B361" i="13"/>
  <c r="A376" i="13"/>
  <c r="A391" i="13" s="1"/>
  <c r="A406" i="13" s="1"/>
  <c r="A421" i="13" s="1"/>
  <c r="A436" i="13" s="1"/>
  <c r="A451" i="13" s="1"/>
  <c r="A466" i="13" s="1"/>
  <c r="A481" i="13" s="1"/>
  <c r="A496" i="13" s="1"/>
  <c r="A511" i="13" s="1"/>
  <c r="A526" i="13" s="1"/>
  <c r="A541" i="13" s="1"/>
  <c r="A556" i="13" s="1"/>
  <c r="A571" i="13" s="1"/>
  <c r="A586" i="13" s="1"/>
  <c r="A601" i="13" s="1"/>
  <c r="A616" i="13" s="1"/>
  <c r="A631" i="13" s="1"/>
  <c r="A646" i="13" s="1"/>
  <c r="A661" i="13" s="1"/>
  <c r="A676" i="13" s="1"/>
  <c r="A691" i="13" s="1"/>
  <c r="A706" i="13" s="1"/>
  <c r="A721" i="13" s="1"/>
  <c r="A736" i="13" s="1"/>
  <c r="A751" i="13" s="1"/>
  <c r="A766" i="13" s="1"/>
  <c r="A781" i="13" s="1"/>
  <c r="A796" i="13" s="1"/>
  <c r="A811" i="13" s="1"/>
  <c r="A826" i="13" s="1"/>
  <c r="A841" i="13" s="1"/>
  <c r="A856" i="13" s="1"/>
  <c r="A871" i="13" s="1"/>
  <c r="A886" i="13" s="1"/>
  <c r="A901" i="13" s="1"/>
  <c r="A916" i="13" s="1"/>
  <c r="A931" i="13" s="1"/>
  <c r="A946" i="13" s="1"/>
  <c r="A961" i="13" s="1"/>
  <c r="A976" i="13" s="1"/>
  <c r="A991" i="13" s="1"/>
  <c r="A1006" i="13" s="1"/>
  <c r="A1021" i="13" s="1"/>
  <c r="A1036" i="13" s="1"/>
  <c r="A1051" i="13" s="1"/>
  <c r="A1066" i="13" s="1"/>
  <c r="A1081" i="13" s="1"/>
  <c r="A1096" i="13" s="1"/>
  <c r="A1111" i="13" s="1"/>
  <c r="A1126" i="13" s="1"/>
  <c r="A1141" i="13" s="1"/>
  <c r="A1156" i="13" s="1"/>
  <c r="A1171" i="13" s="1"/>
  <c r="A1186" i="13" s="1"/>
  <c r="A1201" i="13" s="1"/>
  <c r="A1216" i="13" s="1"/>
  <c r="A1231" i="13" s="1"/>
  <c r="A1246" i="13" s="1"/>
  <c r="A1261" i="13" s="1"/>
  <c r="A1276" i="13" s="1"/>
  <c r="A1291" i="13" s="1"/>
  <c r="A1306" i="13" s="1"/>
  <c r="A1321" i="13" s="1"/>
  <c r="A1336" i="13" s="1"/>
  <c r="A1351" i="13" s="1"/>
  <c r="A1366" i="13" s="1"/>
  <c r="A1381" i="13" s="1"/>
  <c r="A1396" i="13" s="1"/>
  <c r="A1411" i="13" s="1"/>
  <c r="A1426" i="13" s="1"/>
  <c r="A1441" i="13" s="1"/>
  <c r="A1456" i="13" s="1"/>
  <c r="A1471" i="13" s="1"/>
  <c r="A1486" i="13" s="1"/>
  <c r="B376" i="13"/>
  <c r="B391" i="13"/>
  <c r="B406" i="13"/>
  <c r="C406" i="13"/>
  <c r="B421" i="13"/>
  <c r="C421" i="13"/>
  <c r="A434" i="13"/>
  <c r="B436" i="13"/>
  <c r="C436" i="13"/>
  <c r="A449" i="13"/>
  <c r="B451" i="13"/>
  <c r="C451" i="13"/>
  <c r="A464" i="13"/>
  <c r="B466" i="13"/>
  <c r="C466" i="13"/>
  <c r="A479" i="13"/>
  <c r="B481" i="13"/>
  <c r="C481" i="13"/>
  <c r="A494" i="13"/>
  <c r="B496" i="13"/>
  <c r="C496" i="13"/>
  <c r="A509" i="13"/>
  <c r="B511" i="13"/>
  <c r="C511" i="13"/>
  <c r="A524" i="13"/>
  <c r="B526" i="13"/>
  <c r="C526" i="13"/>
  <c r="A539" i="13"/>
  <c r="B541" i="13"/>
  <c r="C541" i="13"/>
  <c r="A554" i="13"/>
  <c r="B556" i="13"/>
  <c r="C556" i="13"/>
  <c r="A569" i="13"/>
  <c r="B571" i="13"/>
  <c r="C571" i="13"/>
  <c r="A584" i="13"/>
  <c r="B586" i="13"/>
  <c r="C586" i="13"/>
  <c r="A599" i="13"/>
  <c r="A614" i="13" s="1"/>
  <c r="A629" i="13" s="1"/>
  <c r="A644" i="13" s="1"/>
  <c r="A659" i="13" s="1"/>
  <c r="A674" i="13" s="1"/>
  <c r="A689" i="13" s="1"/>
  <c r="A704" i="13" s="1"/>
  <c r="A719" i="13" s="1"/>
  <c r="B601" i="13"/>
  <c r="C601" i="13"/>
  <c r="B616" i="13"/>
  <c r="C616" i="13"/>
  <c r="C631" i="13" s="1"/>
  <c r="C646" i="13" s="1"/>
  <c r="C661" i="13" s="1"/>
  <c r="C676" i="13" s="1"/>
  <c r="C691" i="13" s="1"/>
  <c r="C706" i="13" s="1"/>
  <c r="B631" i="13"/>
  <c r="B646" i="13"/>
  <c r="B661" i="13"/>
  <c r="B676" i="13"/>
  <c r="B691" i="13"/>
  <c r="B706" i="13"/>
  <c r="B721" i="13"/>
  <c r="C721" i="13"/>
  <c r="C736" i="13" s="1"/>
  <c r="C751" i="13" s="1"/>
  <c r="C766" i="13" s="1"/>
  <c r="C781" i="13" s="1"/>
  <c r="C796" i="13" s="1"/>
  <c r="C811" i="13" s="1"/>
  <c r="C826" i="13" s="1"/>
  <c r="C841" i="13" s="1"/>
  <c r="C856" i="13" s="1"/>
  <c r="C871" i="13" s="1"/>
  <c r="C886" i="13" s="1"/>
  <c r="C901" i="13" s="1"/>
  <c r="C916" i="13" s="1"/>
  <c r="C931" i="13" s="1"/>
  <c r="C946" i="13" s="1"/>
  <c r="C961" i="13" s="1"/>
  <c r="C976" i="13" s="1"/>
  <c r="C991" i="13" s="1"/>
  <c r="C1006" i="13" s="1"/>
  <c r="C1021" i="13" s="1"/>
  <c r="A734" i="13"/>
  <c r="B736" i="13"/>
  <c r="A749" i="13"/>
  <c r="B751" i="13"/>
  <c r="B766" i="13" s="1"/>
  <c r="B781" i="13" s="1"/>
  <c r="B796" i="13" s="1"/>
  <c r="A764" i="13"/>
  <c r="A779" i="13"/>
  <c r="A794" i="13"/>
  <c r="A809" i="13"/>
  <c r="B811" i="13"/>
  <c r="B826" i="13" s="1"/>
  <c r="B841" i="13" s="1"/>
  <c r="B856" i="13" s="1"/>
  <c r="B871" i="13" s="1"/>
  <c r="B886" i="13" s="1"/>
  <c r="B901" i="13" s="1"/>
  <c r="B916" i="13" s="1"/>
  <c r="B931" i="13" s="1"/>
  <c r="B946" i="13" s="1"/>
  <c r="B961" i="13" s="1"/>
  <c r="B976" i="13" s="1"/>
  <c r="B991" i="13" s="1"/>
  <c r="B1006" i="13" s="1"/>
  <c r="B1021" i="13" s="1"/>
  <c r="B1036" i="13" s="1"/>
  <c r="B1051" i="13" s="1"/>
  <c r="B1066" i="13" s="1"/>
  <c r="B1081" i="13" s="1"/>
  <c r="A824" i="13"/>
  <c r="A839" i="13"/>
  <c r="A854" i="13"/>
  <c r="A869" i="13"/>
  <c r="A884" i="13"/>
  <c r="A899" i="13"/>
  <c r="A914" i="13"/>
  <c r="A929" i="13"/>
  <c r="A944" i="13"/>
  <c r="A959" i="13"/>
  <c r="A974" i="13"/>
  <c r="A989" i="13" s="1"/>
  <c r="A1004" i="13" s="1"/>
  <c r="A1019" i="13" s="1"/>
  <c r="A1034" i="13" s="1"/>
  <c r="A1049" i="13" s="1"/>
  <c r="A1064" i="13" s="1"/>
  <c r="A1079" i="13" s="1"/>
  <c r="A1094" i="13" s="1"/>
  <c r="A1109" i="13" s="1"/>
  <c r="A1124" i="13" s="1"/>
  <c r="A1139" i="13" s="1"/>
  <c r="A1154" i="13" s="1"/>
  <c r="A1169" i="13" s="1"/>
  <c r="A1184" i="13" s="1"/>
  <c r="A1199" i="13" s="1"/>
  <c r="A1214" i="13" s="1"/>
  <c r="A1229" i="13" s="1"/>
  <c r="A1244" i="13" s="1"/>
  <c r="A1259" i="13" s="1"/>
  <c r="A1274" i="13" s="1"/>
  <c r="A1289" i="13" s="1"/>
  <c r="A1304" i="13" s="1"/>
  <c r="A1319" i="13" s="1"/>
  <c r="A1334" i="13" s="1"/>
  <c r="A1349" i="13" s="1"/>
  <c r="A1364" i="13" s="1"/>
  <c r="A1379" i="13" s="1"/>
  <c r="A1394" i="13" s="1"/>
  <c r="A1409" i="13" s="1"/>
  <c r="A1424" i="13" s="1"/>
  <c r="C1036" i="13"/>
  <c r="C1051" i="13" s="1"/>
  <c r="C1066" i="13" s="1"/>
  <c r="C1081" i="13" s="1"/>
  <c r="C1096" i="13" s="1"/>
  <c r="C1111" i="13" s="1"/>
  <c r="C1126" i="13" s="1"/>
  <c r="C1141" i="13" s="1"/>
  <c r="C1156" i="13" s="1"/>
  <c r="C1171" i="13" s="1"/>
  <c r="C1186" i="13" s="1"/>
  <c r="C1201" i="13" s="1"/>
  <c r="C1216" i="13" s="1"/>
  <c r="C1231" i="13" s="1"/>
  <c r="C1246" i="13" s="1"/>
  <c r="C1261" i="13" s="1"/>
  <c r="C1276" i="13" s="1"/>
  <c r="C1291" i="13" s="1"/>
  <c r="C1306" i="13" s="1"/>
  <c r="C1321" i="13" s="1"/>
  <c r="C1336" i="13" s="1"/>
  <c r="C1351" i="13" s="1"/>
  <c r="C1366" i="13" s="1"/>
  <c r="C1381" i="13" s="1"/>
  <c r="C1396" i="13" s="1"/>
  <c r="C1411" i="13" s="1"/>
  <c r="C1426" i="13" s="1"/>
  <c r="C1441" i="13" s="1"/>
  <c r="C1456" i="13" s="1"/>
  <c r="C1471" i="13" s="1"/>
  <c r="C1486" i="13" s="1"/>
  <c r="B1096" i="13"/>
  <c r="B1111" i="13"/>
  <c r="B1126" i="13" s="1"/>
  <c r="B1141" i="13" s="1"/>
  <c r="B1156" i="13" s="1"/>
  <c r="B1171" i="13" s="1"/>
  <c r="B1186" i="13" s="1"/>
  <c r="B1201" i="13" s="1"/>
  <c r="B1216" i="13" s="1"/>
  <c r="B1231" i="13" s="1"/>
  <c r="B1246" i="13" s="1"/>
  <c r="B1261" i="13" s="1"/>
  <c r="B1276" i="13" s="1"/>
  <c r="B1291" i="13" s="1"/>
  <c r="B1306" i="13" s="1"/>
  <c r="B1321" i="13" s="1"/>
  <c r="B1336" i="13" s="1"/>
  <c r="B1351" i="13" s="1"/>
  <c r="B1366" i="13" s="1"/>
  <c r="B1381" i="13" s="1"/>
  <c r="B1396" i="13" s="1"/>
  <c r="B1411" i="13" s="1"/>
  <c r="B1426" i="13" s="1"/>
  <c r="B1441" i="13" s="1"/>
  <c r="B1456" i="13" s="1"/>
  <c r="B1471" i="13" s="1"/>
  <c r="B1486" i="13" s="1"/>
  <c r="A1439" i="13"/>
  <c r="A1454" i="13" s="1"/>
  <c r="A1469" i="13" s="1"/>
  <c r="A1484" i="13" s="1"/>
  <c r="A1499" i="13" s="1"/>
  <c r="C16" i="13"/>
  <c r="B16" i="13"/>
  <c r="A29" i="13"/>
  <c r="A16" i="13"/>
  <c r="B43" i="7"/>
  <c r="K13" i="11" l="1"/>
  <c r="K12" i="11"/>
  <c r="A1" i="6" l="1"/>
  <c r="B10" i="6"/>
  <c r="B11" i="6"/>
  <c r="B12" i="6"/>
  <c r="B13" i="6"/>
  <c r="B14" i="6"/>
  <c r="B9" i="6"/>
  <c r="B4" i="6"/>
  <c r="B5" i="6"/>
  <c r="B6" i="6"/>
  <c r="B3" i="6"/>
  <c r="H8" i="11"/>
  <c r="C21" i="11" s="1"/>
  <c r="C9" i="6" s="1"/>
  <c r="H4" i="11"/>
  <c r="C4" i="11" s="1"/>
  <c r="B26" i="11"/>
  <c r="B25" i="11"/>
  <c r="B13" i="11"/>
  <c r="B12" i="11"/>
  <c r="B19" i="11"/>
  <c r="B6" i="11"/>
  <c r="G3" i="6"/>
  <c r="H3" i="6"/>
  <c r="C3" i="13" s="1"/>
  <c r="I3" i="6"/>
  <c r="J3" i="6"/>
  <c r="K3" i="6"/>
  <c r="G4" i="6"/>
  <c r="H4" i="6"/>
  <c r="I4" i="6"/>
  <c r="J4" i="6"/>
  <c r="K4" i="6"/>
  <c r="G5" i="6"/>
  <c r="H5" i="6"/>
  <c r="I5" i="6"/>
  <c r="J5" i="6"/>
  <c r="K5" i="6"/>
  <c r="G6" i="6"/>
  <c r="H6" i="6"/>
  <c r="C6" i="13" s="1"/>
  <c r="I6" i="6"/>
  <c r="J6" i="6"/>
  <c r="K6" i="6"/>
  <c r="G7" i="6"/>
  <c r="H7" i="6"/>
  <c r="C7" i="13" s="1"/>
  <c r="I7" i="6"/>
  <c r="J7" i="6"/>
  <c r="K7" i="6"/>
  <c r="G8" i="6"/>
  <c r="H8" i="6"/>
  <c r="I8" i="6"/>
  <c r="J8" i="6"/>
  <c r="K8" i="6"/>
  <c r="G9" i="6"/>
  <c r="H9" i="6"/>
  <c r="I9" i="6"/>
  <c r="J9" i="6"/>
  <c r="K9" i="6"/>
  <c r="G10" i="6"/>
  <c r="H10" i="6"/>
  <c r="C10" i="13" s="1"/>
  <c r="C25" i="13" s="1"/>
  <c r="C40" i="13" s="1"/>
  <c r="C55" i="13" s="1"/>
  <c r="C70" i="13" s="1"/>
  <c r="C85" i="13" s="1"/>
  <c r="C100" i="13" s="1"/>
  <c r="C115" i="13" s="1"/>
  <c r="C130" i="13" s="1"/>
  <c r="C145" i="13" s="1"/>
  <c r="C160" i="13" s="1"/>
  <c r="C175" i="13" s="1"/>
  <c r="C190" i="13" s="1"/>
  <c r="I10" i="6"/>
  <c r="J10" i="6"/>
  <c r="K10" i="6"/>
  <c r="G11" i="6"/>
  <c r="H11" i="6"/>
  <c r="C11" i="13" s="1"/>
  <c r="C26" i="13" s="1"/>
  <c r="C41" i="13" s="1"/>
  <c r="I11" i="6"/>
  <c r="J11" i="6"/>
  <c r="K11" i="6"/>
  <c r="G12" i="6"/>
  <c r="H12" i="6"/>
  <c r="I12" i="6"/>
  <c r="J12" i="6"/>
  <c r="K12" i="6"/>
  <c r="G13" i="6"/>
  <c r="H13" i="6"/>
  <c r="I13" i="6"/>
  <c r="J13" i="6"/>
  <c r="K13" i="6"/>
  <c r="K2" i="6"/>
  <c r="J2" i="6"/>
  <c r="I2" i="6"/>
  <c r="H2" i="6"/>
  <c r="C2" i="13" s="1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C21" i="13" l="1"/>
  <c r="C36" i="13" s="1"/>
  <c r="C73" i="7"/>
  <c r="A2" i="13"/>
  <c r="A17" i="13" s="1"/>
  <c r="A32" i="13" s="1"/>
  <c r="A47" i="13" s="1"/>
  <c r="A62" i="13" s="1"/>
  <c r="A77" i="13" s="1"/>
  <c r="A92" i="13" s="1"/>
  <c r="A107" i="13" s="1"/>
  <c r="A122" i="13" s="1"/>
  <c r="A137" i="13" s="1"/>
  <c r="A152" i="13" s="1"/>
  <c r="A167" i="13" s="1"/>
  <c r="A182" i="13" s="1"/>
  <c r="A197" i="13" s="1"/>
  <c r="A212" i="13" s="1"/>
  <c r="A227" i="13" s="1"/>
  <c r="A242" i="13" s="1"/>
  <c r="A257" i="13" s="1"/>
  <c r="A272" i="13" s="1"/>
  <c r="A287" i="13" s="1"/>
  <c r="A302" i="13" s="1"/>
  <c r="A317" i="13" s="1"/>
  <c r="A332" i="13" s="1"/>
  <c r="A347" i="13" s="1"/>
  <c r="A362" i="13" s="1"/>
  <c r="A377" i="13" s="1"/>
  <c r="A392" i="13" s="1"/>
  <c r="A407" i="13" s="1"/>
  <c r="A422" i="13" s="1"/>
  <c r="A437" i="13" s="1"/>
  <c r="A452" i="13" s="1"/>
  <c r="A467" i="13" s="1"/>
  <c r="A482" i="13" s="1"/>
  <c r="A497" i="13" s="1"/>
  <c r="A512" i="13" s="1"/>
  <c r="A527" i="13" s="1"/>
  <c r="A542" i="13" s="1"/>
  <c r="A557" i="13" s="1"/>
  <c r="A572" i="13" s="1"/>
  <c r="A587" i="13" s="1"/>
  <c r="A602" i="13" s="1"/>
  <c r="A617" i="13" s="1"/>
  <c r="A632" i="13" s="1"/>
  <c r="A647" i="13" s="1"/>
  <c r="A662" i="13" s="1"/>
  <c r="A677" i="13" s="1"/>
  <c r="A692" i="13" s="1"/>
  <c r="A707" i="13" s="1"/>
  <c r="A722" i="13" s="1"/>
  <c r="A737" i="13" s="1"/>
  <c r="A752" i="13" s="1"/>
  <c r="A767" i="13" s="1"/>
  <c r="A782" i="13" s="1"/>
  <c r="A797" i="13" s="1"/>
  <c r="A812" i="13" s="1"/>
  <c r="A827" i="13" s="1"/>
  <c r="A842" i="13" s="1"/>
  <c r="A857" i="13" s="1"/>
  <c r="A872" i="13" s="1"/>
  <c r="A887" i="13" s="1"/>
  <c r="A902" i="13" s="1"/>
  <c r="A917" i="13" s="1"/>
  <c r="A932" i="13" s="1"/>
  <c r="A947" i="13" s="1"/>
  <c r="A962" i="13" s="1"/>
  <c r="A977" i="13" s="1"/>
  <c r="A992" i="13" s="1"/>
  <c r="A1007" i="13" s="1"/>
  <c r="A1022" i="13" s="1"/>
  <c r="A1037" i="13" s="1"/>
  <c r="A1052" i="13" s="1"/>
  <c r="A1067" i="13" s="1"/>
  <c r="A1082" i="13" s="1"/>
  <c r="A1097" i="13" s="1"/>
  <c r="A1112" i="13" s="1"/>
  <c r="A1127" i="13" s="1"/>
  <c r="A1142" i="13" s="1"/>
  <c r="A1157" i="13" s="1"/>
  <c r="A1172" i="13" s="1"/>
  <c r="A1187" i="13" s="1"/>
  <c r="A1202" i="13" s="1"/>
  <c r="A1217" i="13" s="1"/>
  <c r="A1232" i="13" s="1"/>
  <c r="A1247" i="13" s="1"/>
  <c r="A1262" i="13" s="1"/>
  <c r="A1277" i="13" s="1"/>
  <c r="A1292" i="13" s="1"/>
  <c r="A1307" i="13" s="1"/>
  <c r="A1322" i="13" s="1"/>
  <c r="A1337" i="13" s="1"/>
  <c r="A1352" i="13" s="1"/>
  <c r="A1367" i="13" s="1"/>
  <c r="A1382" i="13" s="1"/>
  <c r="A1397" i="13" s="1"/>
  <c r="A1412" i="13" s="1"/>
  <c r="A1427" i="13" s="1"/>
  <c r="A1442" i="13" s="1"/>
  <c r="A1457" i="13" s="1"/>
  <c r="A1472" i="13" s="1"/>
  <c r="A1487" i="13" s="1"/>
  <c r="C77" i="7"/>
  <c r="A6" i="13"/>
  <c r="A21" i="13" s="1"/>
  <c r="A36" i="13" s="1"/>
  <c r="A51" i="13" s="1"/>
  <c r="A66" i="13" s="1"/>
  <c r="A81" i="13" s="1"/>
  <c r="A96" i="13" s="1"/>
  <c r="A111" i="13" s="1"/>
  <c r="A126" i="13" s="1"/>
  <c r="A141" i="13" s="1"/>
  <c r="A156" i="13" s="1"/>
  <c r="A171" i="13" s="1"/>
  <c r="A186" i="13" s="1"/>
  <c r="A201" i="13" s="1"/>
  <c r="A216" i="13" s="1"/>
  <c r="A231" i="13" s="1"/>
  <c r="A246" i="13" s="1"/>
  <c r="A261" i="13" s="1"/>
  <c r="A276" i="13" s="1"/>
  <c r="A291" i="13" s="1"/>
  <c r="A306" i="13" s="1"/>
  <c r="A321" i="13" s="1"/>
  <c r="A336" i="13" s="1"/>
  <c r="A351" i="13" s="1"/>
  <c r="A366" i="13" s="1"/>
  <c r="A381" i="13" s="1"/>
  <c r="A396" i="13" s="1"/>
  <c r="A411" i="13" s="1"/>
  <c r="A426" i="13" s="1"/>
  <c r="A441" i="13" s="1"/>
  <c r="A456" i="13" s="1"/>
  <c r="A471" i="13" s="1"/>
  <c r="A486" i="13" s="1"/>
  <c r="A501" i="13" s="1"/>
  <c r="A516" i="13" s="1"/>
  <c r="A531" i="13" s="1"/>
  <c r="A546" i="13" s="1"/>
  <c r="A561" i="13" s="1"/>
  <c r="A576" i="13" s="1"/>
  <c r="A591" i="13" s="1"/>
  <c r="A606" i="13" s="1"/>
  <c r="A621" i="13" s="1"/>
  <c r="A636" i="13" s="1"/>
  <c r="A651" i="13" s="1"/>
  <c r="A666" i="13" s="1"/>
  <c r="A681" i="13" s="1"/>
  <c r="A696" i="13" s="1"/>
  <c r="A711" i="13" s="1"/>
  <c r="A726" i="13" s="1"/>
  <c r="A741" i="13" s="1"/>
  <c r="A756" i="13" s="1"/>
  <c r="A771" i="13" s="1"/>
  <c r="A786" i="13" s="1"/>
  <c r="A801" i="13" s="1"/>
  <c r="A816" i="13" s="1"/>
  <c r="A831" i="13" s="1"/>
  <c r="A846" i="13" s="1"/>
  <c r="A861" i="13" s="1"/>
  <c r="A876" i="13" s="1"/>
  <c r="A891" i="13" s="1"/>
  <c r="A906" i="13" s="1"/>
  <c r="A921" i="13" s="1"/>
  <c r="A936" i="13" s="1"/>
  <c r="A951" i="13" s="1"/>
  <c r="A966" i="13" s="1"/>
  <c r="A981" i="13" s="1"/>
  <c r="A996" i="13" s="1"/>
  <c r="A1011" i="13" s="1"/>
  <c r="A1026" i="13" s="1"/>
  <c r="A1041" i="13" s="1"/>
  <c r="A1056" i="13" s="1"/>
  <c r="A1071" i="13" s="1"/>
  <c r="A1086" i="13" s="1"/>
  <c r="A1101" i="13" s="1"/>
  <c r="A1116" i="13" s="1"/>
  <c r="A1131" i="13" s="1"/>
  <c r="A1146" i="13" s="1"/>
  <c r="A1161" i="13" s="1"/>
  <c r="A1176" i="13" s="1"/>
  <c r="A1191" i="13" s="1"/>
  <c r="A1206" i="13" s="1"/>
  <c r="A1221" i="13" s="1"/>
  <c r="A1236" i="13" s="1"/>
  <c r="A1251" i="13" s="1"/>
  <c r="A1266" i="13" s="1"/>
  <c r="A1281" i="13" s="1"/>
  <c r="A1296" i="13" s="1"/>
  <c r="A1311" i="13" s="1"/>
  <c r="A1326" i="13" s="1"/>
  <c r="A1341" i="13" s="1"/>
  <c r="A1356" i="13" s="1"/>
  <c r="A1371" i="13" s="1"/>
  <c r="A1386" i="13" s="1"/>
  <c r="A1401" i="13" s="1"/>
  <c r="A1416" i="13" s="1"/>
  <c r="A1431" i="13" s="1"/>
  <c r="A1446" i="13" s="1"/>
  <c r="A1461" i="13" s="1"/>
  <c r="A1476" i="13" s="1"/>
  <c r="A1491" i="13" s="1"/>
  <c r="C13" i="13"/>
  <c r="C5" i="13"/>
  <c r="C84" i="7"/>
  <c r="A13" i="13"/>
  <c r="A28" i="13" s="1"/>
  <c r="A43" i="13" s="1"/>
  <c r="A58" i="13" s="1"/>
  <c r="A73" i="13" s="1"/>
  <c r="A88" i="13" s="1"/>
  <c r="A103" i="13" s="1"/>
  <c r="A118" i="13" s="1"/>
  <c r="A133" i="13" s="1"/>
  <c r="A148" i="13" s="1"/>
  <c r="A163" i="13" s="1"/>
  <c r="A178" i="13" s="1"/>
  <c r="A193" i="13" s="1"/>
  <c r="A208" i="13" s="1"/>
  <c r="A223" i="13" s="1"/>
  <c r="A238" i="13" s="1"/>
  <c r="A253" i="13" s="1"/>
  <c r="A268" i="13" s="1"/>
  <c r="A283" i="13" s="1"/>
  <c r="A298" i="13" s="1"/>
  <c r="A313" i="13" s="1"/>
  <c r="A328" i="13" s="1"/>
  <c r="A343" i="13" s="1"/>
  <c r="A358" i="13" s="1"/>
  <c r="A373" i="13" s="1"/>
  <c r="A388" i="13" s="1"/>
  <c r="A403" i="13" s="1"/>
  <c r="A418" i="13" s="1"/>
  <c r="A433" i="13" s="1"/>
  <c r="A448" i="13" s="1"/>
  <c r="A463" i="13" s="1"/>
  <c r="A478" i="13" s="1"/>
  <c r="A493" i="13" s="1"/>
  <c r="A508" i="13" s="1"/>
  <c r="A523" i="13" s="1"/>
  <c r="A538" i="13" s="1"/>
  <c r="A553" i="13" s="1"/>
  <c r="A568" i="13" s="1"/>
  <c r="A583" i="13" s="1"/>
  <c r="A598" i="13" s="1"/>
  <c r="A613" i="13" s="1"/>
  <c r="A628" i="13" s="1"/>
  <c r="A643" i="13" s="1"/>
  <c r="A658" i="13" s="1"/>
  <c r="A673" i="13" s="1"/>
  <c r="A688" i="13" s="1"/>
  <c r="A703" i="13" s="1"/>
  <c r="A718" i="13" s="1"/>
  <c r="A733" i="13" s="1"/>
  <c r="A748" i="13" s="1"/>
  <c r="A763" i="13" s="1"/>
  <c r="A778" i="13" s="1"/>
  <c r="A793" i="13" s="1"/>
  <c r="A808" i="13" s="1"/>
  <c r="A823" i="13" s="1"/>
  <c r="A838" i="13" s="1"/>
  <c r="A853" i="13" s="1"/>
  <c r="A868" i="13" s="1"/>
  <c r="A883" i="13" s="1"/>
  <c r="A898" i="13" s="1"/>
  <c r="A913" i="13" s="1"/>
  <c r="A928" i="13" s="1"/>
  <c r="A943" i="13" s="1"/>
  <c r="A958" i="13" s="1"/>
  <c r="A973" i="13" s="1"/>
  <c r="A988" i="13" s="1"/>
  <c r="A1003" i="13" s="1"/>
  <c r="A1018" i="13" s="1"/>
  <c r="A1033" i="13" s="1"/>
  <c r="A1048" i="13" s="1"/>
  <c r="A1063" i="13" s="1"/>
  <c r="A1078" i="13" s="1"/>
  <c r="A1093" i="13" s="1"/>
  <c r="A1108" i="13" s="1"/>
  <c r="A1123" i="13" s="1"/>
  <c r="A1138" i="13" s="1"/>
  <c r="A1153" i="13" s="1"/>
  <c r="A1168" i="13" s="1"/>
  <c r="A1183" i="13" s="1"/>
  <c r="A1198" i="13" s="1"/>
  <c r="A1213" i="13" s="1"/>
  <c r="A1228" i="13" s="1"/>
  <c r="A1243" i="13" s="1"/>
  <c r="A1258" i="13" s="1"/>
  <c r="A1273" i="13" s="1"/>
  <c r="A1288" i="13" s="1"/>
  <c r="A1303" i="13" s="1"/>
  <c r="A1318" i="13" s="1"/>
  <c r="A1333" i="13" s="1"/>
  <c r="A1348" i="13" s="1"/>
  <c r="A1363" i="13" s="1"/>
  <c r="A1378" i="13" s="1"/>
  <c r="A1393" i="13" s="1"/>
  <c r="A1408" i="13" s="1"/>
  <c r="A1423" i="13" s="1"/>
  <c r="A1438" i="13" s="1"/>
  <c r="A1453" i="13" s="1"/>
  <c r="A1468" i="13" s="1"/>
  <c r="A1483" i="13" s="1"/>
  <c r="A1498" i="13" s="1"/>
  <c r="C80" i="7"/>
  <c r="A9" i="13"/>
  <c r="A24" i="13" s="1"/>
  <c r="A39" i="13" s="1"/>
  <c r="A54" i="13" s="1"/>
  <c r="A69" i="13" s="1"/>
  <c r="A84" i="13" s="1"/>
  <c r="A99" i="13" s="1"/>
  <c r="A114" i="13" s="1"/>
  <c r="A129" i="13" s="1"/>
  <c r="A144" i="13" s="1"/>
  <c r="A159" i="13" s="1"/>
  <c r="A174" i="13" s="1"/>
  <c r="A189" i="13" s="1"/>
  <c r="A204" i="13" s="1"/>
  <c r="A219" i="13" s="1"/>
  <c r="A234" i="13" s="1"/>
  <c r="A249" i="13" s="1"/>
  <c r="A264" i="13" s="1"/>
  <c r="A279" i="13" s="1"/>
  <c r="A294" i="13" s="1"/>
  <c r="A309" i="13" s="1"/>
  <c r="A324" i="13" s="1"/>
  <c r="A339" i="13" s="1"/>
  <c r="A354" i="13" s="1"/>
  <c r="A369" i="13" s="1"/>
  <c r="A384" i="13" s="1"/>
  <c r="A399" i="13" s="1"/>
  <c r="A414" i="13" s="1"/>
  <c r="A429" i="13" s="1"/>
  <c r="A444" i="13" s="1"/>
  <c r="A459" i="13" s="1"/>
  <c r="A474" i="13" s="1"/>
  <c r="A489" i="13" s="1"/>
  <c r="A504" i="13" s="1"/>
  <c r="A519" i="13" s="1"/>
  <c r="A534" i="13" s="1"/>
  <c r="A549" i="13" s="1"/>
  <c r="A564" i="13" s="1"/>
  <c r="A579" i="13" s="1"/>
  <c r="A594" i="13" s="1"/>
  <c r="A609" i="13" s="1"/>
  <c r="A624" i="13" s="1"/>
  <c r="A639" i="13" s="1"/>
  <c r="A654" i="13" s="1"/>
  <c r="A669" i="13" s="1"/>
  <c r="A684" i="13" s="1"/>
  <c r="A699" i="13" s="1"/>
  <c r="A714" i="13" s="1"/>
  <c r="A729" i="13" s="1"/>
  <c r="A744" i="13" s="1"/>
  <c r="A759" i="13" s="1"/>
  <c r="A774" i="13" s="1"/>
  <c r="A789" i="13" s="1"/>
  <c r="A804" i="13" s="1"/>
  <c r="A819" i="13" s="1"/>
  <c r="A834" i="13" s="1"/>
  <c r="A849" i="13" s="1"/>
  <c r="A864" i="13" s="1"/>
  <c r="A879" i="13" s="1"/>
  <c r="A894" i="13" s="1"/>
  <c r="A909" i="13" s="1"/>
  <c r="A924" i="13" s="1"/>
  <c r="A939" i="13" s="1"/>
  <c r="A954" i="13" s="1"/>
  <c r="A969" i="13" s="1"/>
  <c r="A984" i="13" s="1"/>
  <c r="A999" i="13" s="1"/>
  <c r="A1014" i="13" s="1"/>
  <c r="A1029" i="13" s="1"/>
  <c r="A1044" i="13" s="1"/>
  <c r="A1059" i="13" s="1"/>
  <c r="A1074" i="13" s="1"/>
  <c r="A1089" i="13" s="1"/>
  <c r="A1104" i="13" s="1"/>
  <c r="A1119" i="13" s="1"/>
  <c r="A1134" i="13" s="1"/>
  <c r="A1149" i="13" s="1"/>
  <c r="A1164" i="13" s="1"/>
  <c r="A1179" i="13" s="1"/>
  <c r="A1194" i="13" s="1"/>
  <c r="A1209" i="13" s="1"/>
  <c r="A1224" i="13" s="1"/>
  <c r="A1239" i="13" s="1"/>
  <c r="A1254" i="13" s="1"/>
  <c r="A1269" i="13" s="1"/>
  <c r="A1284" i="13" s="1"/>
  <c r="A1299" i="13" s="1"/>
  <c r="A1314" i="13" s="1"/>
  <c r="A1329" i="13" s="1"/>
  <c r="A1344" i="13" s="1"/>
  <c r="A1359" i="13" s="1"/>
  <c r="A1374" i="13" s="1"/>
  <c r="A1389" i="13" s="1"/>
  <c r="A1404" i="13" s="1"/>
  <c r="A1419" i="13" s="1"/>
  <c r="A1434" i="13" s="1"/>
  <c r="A1449" i="13" s="1"/>
  <c r="A1464" i="13" s="1"/>
  <c r="A1479" i="13" s="1"/>
  <c r="A1494" i="13" s="1"/>
  <c r="C76" i="7"/>
  <c r="A5" i="13"/>
  <c r="A20" i="13" s="1"/>
  <c r="A35" i="13" s="1"/>
  <c r="A50" i="13" s="1"/>
  <c r="A65" i="13" s="1"/>
  <c r="A80" i="13" s="1"/>
  <c r="A95" i="13" s="1"/>
  <c r="A110" i="13" s="1"/>
  <c r="A125" i="13" s="1"/>
  <c r="A140" i="13" s="1"/>
  <c r="A155" i="13" s="1"/>
  <c r="A170" i="13" s="1"/>
  <c r="A185" i="13" s="1"/>
  <c r="A200" i="13" s="1"/>
  <c r="A215" i="13" s="1"/>
  <c r="A230" i="13" s="1"/>
  <c r="A245" i="13" s="1"/>
  <c r="A260" i="13" s="1"/>
  <c r="A275" i="13" s="1"/>
  <c r="A290" i="13" s="1"/>
  <c r="A305" i="13" s="1"/>
  <c r="A320" i="13" s="1"/>
  <c r="A335" i="13" s="1"/>
  <c r="A350" i="13" s="1"/>
  <c r="A365" i="13" s="1"/>
  <c r="A380" i="13" s="1"/>
  <c r="A395" i="13" s="1"/>
  <c r="A410" i="13" s="1"/>
  <c r="A425" i="13" s="1"/>
  <c r="A440" i="13" s="1"/>
  <c r="A455" i="13" s="1"/>
  <c r="A470" i="13" s="1"/>
  <c r="A485" i="13" s="1"/>
  <c r="A500" i="13" s="1"/>
  <c r="A515" i="13" s="1"/>
  <c r="A530" i="13" s="1"/>
  <c r="A545" i="13" s="1"/>
  <c r="A560" i="13" s="1"/>
  <c r="A575" i="13" s="1"/>
  <c r="A590" i="13" s="1"/>
  <c r="A605" i="13" s="1"/>
  <c r="A620" i="13" s="1"/>
  <c r="A635" i="13" s="1"/>
  <c r="A650" i="13" s="1"/>
  <c r="A665" i="13" s="1"/>
  <c r="A680" i="13" s="1"/>
  <c r="A695" i="13" s="1"/>
  <c r="A710" i="13" s="1"/>
  <c r="A725" i="13" s="1"/>
  <c r="A740" i="13" s="1"/>
  <c r="A755" i="13" s="1"/>
  <c r="A770" i="13" s="1"/>
  <c r="A785" i="13" s="1"/>
  <c r="A800" i="13" s="1"/>
  <c r="A815" i="13" s="1"/>
  <c r="A830" i="13" s="1"/>
  <c r="A845" i="13" s="1"/>
  <c r="A860" i="13" s="1"/>
  <c r="A875" i="13" s="1"/>
  <c r="A890" i="13" s="1"/>
  <c r="A905" i="13" s="1"/>
  <c r="A920" i="13" s="1"/>
  <c r="A935" i="13" s="1"/>
  <c r="A950" i="13" s="1"/>
  <c r="A965" i="13" s="1"/>
  <c r="A980" i="13" s="1"/>
  <c r="A995" i="13" s="1"/>
  <c r="A1010" i="13" s="1"/>
  <c r="A1025" i="13" s="1"/>
  <c r="A1040" i="13" s="1"/>
  <c r="A1055" i="13" s="1"/>
  <c r="A1070" i="13" s="1"/>
  <c r="A1085" i="13" s="1"/>
  <c r="A1100" i="13" s="1"/>
  <c r="A1115" i="13" s="1"/>
  <c r="A1130" i="13" s="1"/>
  <c r="A1145" i="13" s="1"/>
  <c r="A1160" i="13" s="1"/>
  <c r="A1175" i="13" s="1"/>
  <c r="A1190" i="13" s="1"/>
  <c r="A1205" i="13" s="1"/>
  <c r="A1220" i="13" s="1"/>
  <c r="A1235" i="13" s="1"/>
  <c r="A1250" i="13" s="1"/>
  <c r="A1265" i="13" s="1"/>
  <c r="A1280" i="13" s="1"/>
  <c r="A1295" i="13" s="1"/>
  <c r="A1310" i="13" s="1"/>
  <c r="A1325" i="13" s="1"/>
  <c r="A1340" i="13" s="1"/>
  <c r="A1355" i="13" s="1"/>
  <c r="A1370" i="13" s="1"/>
  <c r="A1385" i="13" s="1"/>
  <c r="A1400" i="13" s="1"/>
  <c r="A1415" i="13" s="1"/>
  <c r="A1430" i="13" s="1"/>
  <c r="A1445" i="13" s="1"/>
  <c r="A1460" i="13" s="1"/>
  <c r="A1475" i="13" s="1"/>
  <c r="A1490" i="13" s="1"/>
  <c r="C17" i="13"/>
  <c r="C12" i="13"/>
  <c r="C8" i="13"/>
  <c r="C4" i="13"/>
  <c r="C19" i="13" s="1"/>
  <c r="C34" i="13" s="1"/>
  <c r="C82" i="7"/>
  <c r="A11" i="13"/>
  <c r="A26" i="13" s="1"/>
  <c r="A41" i="13" s="1"/>
  <c r="A56" i="13" s="1"/>
  <c r="A71" i="13" s="1"/>
  <c r="A86" i="13" s="1"/>
  <c r="A101" i="13" s="1"/>
  <c r="A116" i="13" s="1"/>
  <c r="A131" i="13" s="1"/>
  <c r="A146" i="13" s="1"/>
  <c r="A161" i="13" s="1"/>
  <c r="A176" i="13" s="1"/>
  <c r="A191" i="13" s="1"/>
  <c r="A206" i="13" s="1"/>
  <c r="A221" i="13" s="1"/>
  <c r="A236" i="13" s="1"/>
  <c r="A251" i="13" s="1"/>
  <c r="A266" i="13" s="1"/>
  <c r="A281" i="13" s="1"/>
  <c r="A296" i="13" s="1"/>
  <c r="A311" i="13" s="1"/>
  <c r="A326" i="13" s="1"/>
  <c r="A341" i="13" s="1"/>
  <c r="A356" i="13" s="1"/>
  <c r="A371" i="13" s="1"/>
  <c r="A386" i="13" s="1"/>
  <c r="A401" i="13" s="1"/>
  <c r="A416" i="13" s="1"/>
  <c r="A431" i="13" s="1"/>
  <c r="A446" i="13" s="1"/>
  <c r="A461" i="13" s="1"/>
  <c r="A476" i="13" s="1"/>
  <c r="A491" i="13" s="1"/>
  <c r="A506" i="13" s="1"/>
  <c r="A521" i="13" s="1"/>
  <c r="A536" i="13" s="1"/>
  <c r="A551" i="13" s="1"/>
  <c r="A566" i="13" s="1"/>
  <c r="A581" i="13" s="1"/>
  <c r="A596" i="13" s="1"/>
  <c r="A611" i="13" s="1"/>
  <c r="A626" i="13" s="1"/>
  <c r="A641" i="13" s="1"/>
  <c r="A656" i="13" s="1"/>
  <c r="A671" i="13" s="1"/>
  <c r="A686" i="13" s="1"/>
  <c r="A701" i="13" s="1"/>
  <c r="A716" i="13" s="1"/>
  <c r="A731" i="13" s="1"/>
  <c r="A746" i="13" s="1"/>
  <c r="A761" i="13" s="1"/>
  <c r="A776" i="13" s="1"/>
  <c r="A791" i="13" s="1"/>
  <c r="A806" i="13" s="1"/>
  <c r="A821" i="13" s="1"/>
  <c r="A836" i="13" s="1"/>
  <c r="A851" i="13" s="1"/>
  <c r="A866" i="13" s="1"/>
  <c r="A881" i="13" s="1"/>
  <c r="A896" i="13" s="1"/>
  <c r="A911" i="13" s="1"/>
  <c r="A926" i="13" s="1"/>
  <c r="A941" i="13" s="1"/>
  <c r="A956" i="13" s="1"/>
  <c r="A971" i="13" s="1"/>
  <c r="A986" i="13" s="1"/>
  <c r="A1001" i="13" s="1"/>
  <c r="A1016" i="13" s="1"/>
  <c r="A1031" i="13" s="1"/>
  <c r="A1046" i="13" s="1"/>
  <c r="A1061" i="13" s="1"/>
  <c r="A1076" i="13" s="1"/>
  <c r="A1091" i="13" s="1"/>
  <c r="A1106" i="13" s="1"/>
  <c r="A1121" i="13" s="1"/>
  <c r="A1136" i="13" s="1"/>
  <c r="A1151" i="13" s="1"/>
  <c r="A1166" i="13" s="1"/>
  <c r="A1181" i="13" s="1"/>
  <c r="A1196" i="13" s="1"/>
  <c r="A1211" i="13" s="1"/>
  <c r="A1226" i="13" s="1"/>
  <c r="A1241" i="13" s="1"/>
  <c r="A1256" i="13" s="1"/>
  <c r="A1271" i="13" s="1"/>
  <c r="A1286" i="13" s="1"/>
  <c r="A1301" i="13" s="1"/>
  <c r="A1316" i="13" s="1"/>
  <c r="A1331" i="13" s="1"/>
  <c r="A1346" i="13" s="1"/>
  <c r="A1361" i="13" s="1"/>
  <c r="A1376" i="13" s="1"/>
  <c r="A1391" i="13" s="1"/>
  <c r="A1406" i="13" s="1"/>
  <c r="A1421" i="13" s="1"/>
  <c r="A1436" i="13" s="1"/>
  <c r="A1451" i="13" s="1"/>
  <c r="A1466" i="13" s="1"/>
  <c r="A1481" i="13" s="1"/>
  <c r="A1496" i="13" s="1"/>
  <c r="C78" i="7"/>
  <c r="A7" i="13"/>
  <c r="A22" i="13" s="1"/>
  <c r="A37" i="13" s="1"/>
  <c r="A52" i="13" s="1"/>
  <c r="A67" i="13" s="1"/>
  <c r="A82" i="13" s="1"/>
  <c r="A97" i="13" s="1"/>
  <c r="A112" i="13" s="1"/>
  <c r="A127" i="13" s="1"/>
  <c r="A142" i="13" s="1"/>
  <c r="A157" i="13" s="1"/>
  <c r="A172" i="13" s="1"/>
  <c r="A187" i="13" s="1"/>
  <c r="A202" i="13" s="1"/>
  <c r="A217" i="13" s="1"/>
  <c r="A232" i="13" s="1"/>
  <c r="A247" i="13" s="1"/>
  <c r="A262" i="13" s="1"/>
  <c r="A277" i="13" s="1"/>
  <c r="A292" i="13" s="1"/>
  <c r="A307" i="13" s="1"/>
  <c r="A322" i="13" s="1"/>
  <c r="A337" i="13" s="1"/>
  <c r="A352" i="13" s="1"/>
  <c r="A367" i="13" s="1"/>
  <c r="A382" i="13" s="1"/>
  <c r="A397" i="13" s="1"/>
  <c r="A412" i="13" s="1"/>
  <c r="A427" i="13" s="1"/>
  <c r="A442" i="13" s="1"/>
  <c r="A457" i="13" s="1"/>
  <c r="A472" i="13" s="1"/>
  <c r="A487" i="13" s="1"/>
  <c r="A502" i="13" s="1"/>
  <c r="A517" i="13" s="1"/>
  <c r="A532" i="13" s="1"/>
  <c r="A547" i="13" s="1"/>
  <c r="A562" i="13" s="1"/>
  <c r="A577" i="13" s="1"/>
  <c r="A592" i="13" s="1"/>
  <c r="A607" i="13" s="1"/>
  <c r="A622" i="13" s="1"/>
  <c r="A637" i="13" s="1"/>
  <c r="A652" i="13" s="1"/>
  <c r="A667" i="13" s="1"/>
  <c r="A682" i="13" s="1"/>
  <c r="A697" i="13" s="1"/>
  <c r="A712" i="13" s="1"/>
  <c r="A727" i="13" s="1"/>
  <c r="A742" i="13" s="1"/>
  <c r="A757" i="13" s="1"/>
  <c r="A772" i="13" s="1"/>
  <c r="A787" i="13" s="1"/>
  <c r="A802" i="13" s="1"/>
  <c r="A817" i="13" s="1"/>
  <c r="A832" i="13" s="1"/>
  <c r="A847" i="13" s="1"/>
  <c r="A862" i="13" s="1"/>
  <c r="A877" i="13" s="1"/>
  <c r="A892" i="13" s="1"/>
  <c r="A907" i="13" s="1"/>
  <c r="A922" i="13" s="1"/>
  <c r="A937" i="13" s="1"/>
  <c r="A952" i="13" s="1"/>
  <c r="A967" i="13" s="1"/>
  <c r="A982" i="13" s="1"/>
  <c r="A997" i="13" s="1"/>
  <c r="A1012" i="13" s="1"/>
  <c r="A1027" i="13" s="1"/>
  <c r="A1042" i="13" s="1"/>
  <c r="A1057" i="13" s="1"/>
  <c r="A1072" i="13" s="1"/>
  <c r="A1087" i="13" s="1"/>
  <c r="A1102" i="13" s="1"/>
  <c r="A1117" i="13" s="1"/>
  <c r="A1132" i="13" s="1"/>
  <c r="A1147" i="13" s="1"/>
  <c r="A1162" i="13" s="1"/>
  <c r="A1177" i="13" s="1"/>
  <c r="A1192" i="13" s="1"/>
  <c r="A1207" i="13" s="1"/>
  <c r="A1222" i="13" s="1"/>
  <c r="A1237" i="13" s="1"/>
  <c r="A1252" i="13" s="1"/>
  <c r="A1267" i="13" s="1"/>
  <c r="A1282" i="13" s="1"/>
  <c r="A1297" i="13" s="1"/>
  <c r="A1312" i="13" s="1"/>
  <c r="A1327" i="13" s="1"/>
  <c r="A1342" i="13" s="1"/>
  <c r="A1357" i="13" s="1"/>
  <c r="A1372" i="13" s="1"/>
  <c r="A1387" i="13" s="1"/>
  <c r="A1402" i="13" s="1"/>
  <c r="A1417" i="13" s="1"/>
  <c r="A1432" i="13" s="1"/>
  <c r="A1447" i="13" s="1"/>
  <c r="A1462" i="13" s="1"/>
  <c r="A1477" i="13" s="1"/>
  <c r="A1492" i="13" s="1"/>
  <c r="C74" i="7"/>
  <c r="A3" i="13"/>
  <c r="A18" i="13" s="1"/>
  <c r="A33" i="13" s="1"/>
  <c r="A48" i="13" s="1"/>
  <c r="A63" i="13" s="1"/>
  <c r="A78" i="13" s="1"/>
  <c r="A93" i="13" s="1"/>
  <c r="A108" i="13" s="1"/>
  <c r="A123" i="13" s="1"/>
  <c r="A138" i="13" s="1"/>
  <c r="A153" i="13" s="1"/>
  <c r="A168" i="13" s="1"/>
  <c r="A183" i="13" s="1"/>
  <c r="A198" i="13" s="1"/>
  <c r="A213" i="13" s="1"/>
  <c r="A228" i="13" s="1"/>
  <c r="A243" i="13" s="1"/>
  <c r="A258" i="13" s="1"/>
  <c r="A273" i="13" s="1"/>
  <c r="A288" i="13" s="1"/>
  <c r="A303" i="13" s="1"/>
  <c r="A318" i="13" s="1"/>
  <c r="A333" i="13" s="1"/>
  <c r="A348" i="13" s="1"/>
  <c r="A363" i="13" s="1"/>
  <c r="A378" i="13" s="1"/>
  <c r="A393" i="13" s="1"/>
  <c r="A408" i="13" s="1"/>
  <c r="A423" i="13" s="1"/>
  <c r="A438" i="13" s="1"/>
  <c r="A453" i="13" s="1"/>
  <c r="A468" i="13" s="1"/>
  <c r="A483" i="13" s="1"/>
  <c r="A498" i="13" s="1"/>
  <c r="A513" i="13" s="1"/>
  <c r="A528" i="13" s="1"/>
  <c r="A543" i="13" s="1"/>
  <c r="A558" i="13" s="1"/>
  <c r="A573" i="13" s="1"/>
  <c r="A588" i="13" s="1"/>
  <c r="A603" i="13" s="1"/>
  <c r="A618" i="13" s="1"/>
  <c r="A633" i="13" s="1"/>
  <c r="A648" i="13" s="1"/>
  <c r="A663" i="13" s="1"/>
  <c r="A678" i="13" s="1"/>
  <c r="A693" i="13" s="1"/>
  <c r="A708" i="13" s="1"/>
  <c r="A723" i="13" s="1"/>
  <c r="A738" i="13" s="1"/>
  <c r="A753" i="13" s="1"/>
  <c r="A768" i="13" s="1"/>
  <c r="A783" i="13" s="1"/>
  <c r="A798" i="13" s="1"/>
  <c r="A813" i="13" s="1"/>
  <c r="A828" i="13" s="1"/>
  <c r="A843" i="13" s="1"/>
  <c r="A858" i="13" s="1"/>
  <c r="A873" i="13" s="1"/>
  <c r="A888" i="13" s="1"/>
  <c r="A903" i="13" s="1"/>
  <c r="A918" i="13" s="1"/>
  <c r="A933" i="13" s="1"/>
  <c r="A948" i="13" s="1"/>
  <c r="A963" i="13" s="1"/>
  <c r="A978" i="13" s="1"/>
  <c r="A993" i="13" s="1"/>
  <c r="A1008" i="13" s="1"/>
  <c r="A1023" i="13" s="1"/>
  <c r="A1038" i="13" s="1"/>
  <c r="A1053" i="13" s="1"/>
  <c r="A1068" i="13" s="1"/>
  <c r="A1083" i="13" s="1"/>
  <c r="A1098" i="13" s="1"/>
  <c r="A1113" i="13" s="1"/>
  <c r="A1128" i="13" s="1"/>
  <c r="A1143" i="13" s="1"/>
  <c r="A1158" i="13" s="1"/>
  <c r="A1173" i="13" s="1"/>
  <c r="A1188" i="13" s="1"/>
  <c r="A1203" i="13" s="1"/>
  <c r="A1218" i="13" s="1"/>
  <c r="A1233" i="13" s="1"/>
  <c r="A1248" i="13" s="1"/>
  <c r="A1263" i="13" s="1"/>
  <c r="A1278" i="13" s="1"/>
  <c r="A1293" i="13" s="1"/>
  <c r="A1308" i="13" s="1"/>
  <c r="A1323" i="13" s="1"/>
  <c r="A1338" i="13" s="1"/>
  <c r="A1353" i="13" s="1"/>
  <c r="A1368" i="13" s="1"/>
  <c r="A1383" i="13" s="1"/>
  <c r="A1398" i="13" s="1"/>
  <c r="A1413" i="13" s="1"/>
  <c r="A1428" i="13" s="1"/>
  <c r="A1443" i="13" s="1"/>
  <c r="A1458" i="13" s="1"/>
  <c r="A1473" i="13" s="1"/>
  <c r="A1488" i="13" s="1"/>
  <c r="C81" i="7"/>
  <c r="A10" i="13"/>
  <c r="A25" i="13" s="1"/>
  <c r="A40" i="13" s="1"/>
  <c r="A55" i="13" s="1"/>
  <c r="A70" i="13" s="1"/>
  <c r="A85" i="13" s="1"/>
  <c r="A100" i="13" s="1"/>
  <c r="A115" i="13" s="1"/>
  <c r="A130" i="13" s="1"/>
  <c r="A145" i="13" s="1"/>
  <c r="A160" i="13" s="1"/>
  <c r="A175" i="13" s="1"/>
  <c r="A190" i="13" s="1"/>
  <c r="A205" i="13" s="1"/>
  <c r="A220" i="13" s="1"/>
  <c r="A235" i="13" s="1"/>
  <c r="A250" i="13" s="1"/>
  <c r="A265" i="13" s="1"/>
  <c r="A280" i="13" s="1"/>
  <c r="A295" i="13" s="1"/>
  <c r="A310" i="13" s="1"/>
  <c r="A325" i="13" s="1"/>
  <c r="A340" i="13" s="1"/>
  <c r="A355" i="13" s="1"/>
  <c r="A370" i="13" s="1"/>
  <c r="A385" i="13" s="1"/>
  <c r="A400" i="13" s="1"/>
  <c r="A415" i="13" s="1"/>
  <c r="A430" i="13" s="1"/>
  <c r="A445" i="13" s="1"/>
  <c r="A460" i="13" s="1"/>
  <c r="A475" i="13" s="1"/>
  <c r="A490" i="13" s="1"/>
  <c r="A505" i="13" s="1"/>
  <c r="A520" i="13" s="1"/>
  <c r="A535" i="13" s="1"/>
  <c r="A550" i="13" s="1"/>
  <c r="A565" i="13" s="1"/>
  <c r="A580" i="13" s="1"/>
  <c r="A595" i="13" s="1"/>
  <c r="A610" i="13" s="1"/>
  <c r="A625" i="13" s="1"/>
  <c r="A640" i="13" s="1"/>
  <c r="A655" i="13" s="1"/>
  <c r="A670" i="13" s="1"/>
  <c r="A685" i="13" s="1"/>
  <c r="A700" i="13" s="1"/>
  <c r="A715" i="13" s="1"/>
  <c r="A730" i="13" s="1"/>
  <c r="A745" i="13" s="1"/>
  <c r="A760" i="13" s="1"/>
  <c r="A775" i="13" s="1"/>
  <c r="A790" i="13" s="1"/>
  <c r="A805" i="13" s="1"/>
  <c r="A820" i="13" s="1"/>
  <c r="A835" i="13" s="1"/>
  <c r="A850" i="13" s="1"/>
  <c r="A865" i="13" s="1"/>
  <c r="A880" i="13" s="1"/>
  <c r="A895" i="13" s="1"/>
  <c r="A910" i="13" s="1"/>
  <c r="A925" i="13" s="1"/>
  <c r="A940" i="13" s="1"/>
  <c r="A955" i="13" s="1"/>
  <c r="A970" i="13" s="1"/>
  <c r="A985" i="13" s="1"/>
  <c r="A1000" i="13" s="1"/>
  <c r="A1015" i="13" s="1"/>
  <c r="A1030" i="13" s="1"/>
  <c r="A1045" i="13" s="1"/>
  <c r="A1060" i="13" s="1"/>
  <c r="A1075" i="13" s="1"/>
  <c r="A1090" i="13" s="1"/>
  <c r="A1105" i="13" s="1"/>
  <c r="A1120" i="13" s="1"/>
  <c r="A1135" i="13" s="1"/>
  <c r="A1150" i="13" s="1"/>
  <c r="A1165" i="13" s="1"/>
  <c r="A1180" i="13" s="1"/>
  <c r="A1195" i="13" s="1"/>
  <c r="A1210" i="13" s="1"/>
  <c r="A1225" i="13" s="1"/>
  <c r="A1240" i="13" s="1"/>
  <c r="A1255" i="13" s="1"/>
  <c r="A1270" i="13" s="1"/>
  <c r="A1285" i="13" s="1"/>
  <c r="A1300" i="13" s="1"/>
  <c r="A1315" i="13" s="1"/>
  <c r="A1330" i="13" s="1"/>
  <c r="A1345" i="13" s="1"/>
  <c r="A1360" i="13" s="1"/>
  <c r="A1375" i="13" s="1"/>
  <c r="A1390" i="13" s="1"/>
  <c r="A1405" i="13" s="1"/>
  <c r="A1420" i="13" s="1"/>
  <c r="A1435" i="13" s="1"/>
  <c r="A1450" i="13" s="1"/>
  <c r="A1465" i="13" s="1"/>
  <c r="A1480" i="13" s="1"/>
  <c r="A1495" i="13" s="1"/>
  <c r="E12" i="12"/>
  <c r="E17" i="12"/>
  <c r="C9" i="13"/>
  <c r="C24" i="13" s="1"/>
  <c r="C39" i="13" s="1"/>
  <c r="C83" i="7"/>
  <c r="A12" i="13"/>
  <c r="A27" i="13" s="1"/>
  <c r="A42" i="13" s="1"/>
  <c r="A57" i="13" s="1"/>
  <c r="A72" i="13" s="1"/>
  <c r="A87" i="13" s="1"/>
  <c r="A102" i="13" s="1"/>
  <c r="A117" i="13" s="1"/>
  <c r="A132" i="13" s="1"/>
  <c r="A147" i="13" s="1"/>
  <c r="A162" i="13" s="1"/>
  <c r="A177" i="13" s="1"/>
  <c r="A192" i="13" s="1"/>
  <c r="A207" i="13" s="1"/>
  <c r="A222" i="13" s="1"/>
  <c r="A237" i="13" s="1"/>
  <c r="A252" i="13" s="1"/>
  <c r="A267" i="13" s="1"/>
  <c r="A282" i="13" s="1"/>
  <c r="A297" i="13" s="1"/>
  <c r="A312" i="13" s="1"/>
  <c r="A327" i="13" s="1"/>
  <c r="A342" i="13" s="1"/>
  <c r="A357" i="13" s="1"/>
  <c r="A372" i="13" s="1"/>
  <c r="A387" i="13" s="1"/>
  <c r="A402" i="13" s="1"/>
  <c r="A417" i="13" s="1"/>
  <c r="A432" i="13" s="1"/>
  <c r="A447" i="13" s="1"/>
  <c r="A462" i="13" s="1"/>
  <c r="A477" i="13" s="1"/>
  <c r="A492" i="13" s="1"/>
  <c r="A507" i="13" s="1"/>
  <c r="A522" i="13" s="1"/>
  <c r="A537" i="13" s="1"/>
  <c r="A552" i="13" s="1"/>
  <c r="A567" i="13" s="1"/>
  <c r="A582" i="13" s="1"/>
  <c r="A597" i="13" s="1"/>
  <c r="A612" i="13" s="1"/>
  <c r="A627" i="13" s="1"/>
  <c r="A642" i="13" s="1"/>
  <c r="A657" i="13" s="1"/>
  <c r="A672" i="13" s="1"/>
  <c r="A687" i="13" s="1"/>
  <c r="A702" i="13" s="1"/>
  <c r="A717" i="13" s="1"/>
  <c r="A732" i="13" s="1"/>
  <c r="A747" i="13" s="1"/>
  <c r="A762" i="13" s="1"/>
  <c r="A777" i="13" s="1"/>
  <c r="A792" i="13" s="1"/>
  <c r="A807" i="13" s="1"/>
  <c r="A822" i="13" s="1"/>
  <c r="A837" i="13" s="1"/>
  <c r="A852" i="13" s="1"/>
  <c r="A867" i="13" s="1"/>
  <c r="A882" i="13" s="1"/>
  <c r="A897" i="13" s="1"/>
  <c r="A912" i="13" s="1"/>
  <c r="A927" i="13" s="1"/>
  <c r="A942" i="13" s="1"/>
  <c r="A957" i="13" s="1"/>
  <c r="A972" i="13" s="1"/>
  <c r="A987" i="13" s="1"/>
  <c r="A1002" i="13" s="1"/>
  <c r="A1017" i="13" s="1"/>
  <c r="A1032" i="13" s="1"/>
  <c r="A1047" i="13" s="1"/>
  <c r="A1062" i="13" s="1"/>
  <c r="A1077" i="13" s="1"/>
  <c r="A1092" i="13" s="1"/>
  <c r="A1107" i="13" s="1"/>
  <c r="A1122" i="13" s="1"/>
  <c r="A1137" i="13" s="1"/>
  <c r="A1152" i="13" s="1"/>
  <c r="A1167" i="13" s="1"/>
  <c r="A1182" i="13" s="1"/>
  <c r="A1197" i="13" s="1"/>
  <c r="A1212" i="13" s="1"/>
  <c r="A1227" i="13" s="1"/>
  <c r="A1242" i="13" s="1"/>
  <c r="A1257" i="13" s="1"/>
  <c r="A1272" i="13" s="1"/>
  <c r="A1287" i="13" s="1"/>
  <c r="A1302" i="13" s="1"/>
  <c r="A1317" i="13" s="1"/>
  <c r="A1332" i="13" s="1"/>
  <c r="A1347" i="13" s="1"/>
  <c r="A1362" i="13" s="1"/>
  <c r="A1377" i="13" s="1"/>
  <c r="A1392" i="13" s="1"/>
  <c r="A1407" i="13" s="1"/>
  <c r="A1422" i="13" s="1"/>
  <c r="A1437" i="13" s="1"/>
  <c r="A1452" i="13" s="1"/>
  <c r="A1467" i="13" s="1"/>
  <c r="A1482" i="13" s="1"/>
  <c r="A1497" i="13" s="1"/>
  <c r="C79" i="7"/>
  <c r="A8" i="13"/>
  <c r="A23" i="13" s="1"/>
  <c r="A38" i="13" s="1"/>
  <c r="A53" i="13" s="1"/>
  <c r="A68" i="13" s="1"/>
  <c r="A83" i="13" s="1"/>
  <c r="A98" i="13" s="1"/>
  <c r="A113" i="13" s="1"/>
  <c r="A128" i="13" s="1"/>
  <c r="A143" i="13" s="1"/>
  <c r="A158" i="13" s="1"/>
  <c r="A173" i="13" s="1"/>
  <c r="A188" i="13" s="1"/>
  <c r="A203" i="13" s="1"/>
  <c r="A218" i="13" s="1"/>
  <c r="A233" i="13" s="1"/>
  <c r="A248" i="13" s="1"/>
  <c r="A263" i="13" s="1"/>
  <c r="A278" i="13" s="1"/>
  <c r="A293" i="13" s="1"/>
  <c r="A308" i="13" s="1"/>
  <c r="A323" i="13" s="1"/>
  <c r="A338" i="13" s="1"/>
  <c r="A353" i="13" s="1"/>
  <c r="A368" i="13" s="1"/>
  <c r="A383" i="13" s="1"/>
  <c r="A398" i="13" s="1"/>
  <c r="A413" i="13" s="1"/>
  <c r="A428" i="13" s="1"/>
  <c r="A443" i="13" s="1"/>
  <c r="A458" i="13" s="1"/>
  <c r="A473" i="13" s="1"/>
  <c r="A488" i="13" s="1"/>
  <c r="A503" i="13" s="1"/>
  <c r="A518" i="13" s="1"/>
  <c r="A533" i="13" s="1"/>
  <c r="A548" i="13" s="1"/>
  <c r="A563" i="13" s="1"/>
  <c r="A578" i="13" s="1"/>
  <c r="A593" i="13" s="1"/>
  <c r="A608" i="13" s="1"/>
  <c r="A623" i="13" s="1"/>
  <c r="A638" i="13" s="1"/>
  <c r="A653" i="13" s="1"/>
  <c r="A668" i="13" s="1"/>
  <c r="A683" i="13" s="1"/>
  <c r="A698" i="13" s="1"/>
  <c r="A713" i="13" s="1"/>
  <c r="A728" i="13" s="1"/>
  <c r="A743" i="13" s="1"/>
  <c r="A758" i="13" s="1"/>
  <c r="A773" i="13" s="1"/>
  <c r="A788" i="13" s="1"/>
  <c r="A803" i="13" s="1"/>
  <c r="A818" i="13" s="1"/>
  <c r="A833" i="13" s="1"/>
  <c r="A848" i="13" s="1"/>
  <c r="A863" i="13" s="1"/>
  <c r="A878" i="13" s="1"/>
  <c r="A893" i="13" s="1"/>
  <c r="A908" i="13" s="1"/>
  <c r="A923" i="13" s="1"/>
  <c r="A938" i="13" s="1"/>
  <c r="A953" i="13" s="1"/>
  <c r="A968" i="13" s="1"/>
  <c r="A983" i="13" s="1"/>
  <c r="A998" i="13" s="1"/>
  <c r="A1013" i="13" s="1"/>
  <c r="A1028" i="13" s="1"/>
  <c r="A1043" i="13" s="1"/>
  <c r="A1058" i="13" s="1"/>
  <c r="A1073" i="13" s="1"/>
  <c r="A1088" i="13" s="1"/>
  <c r="A1103" i="13" s="1"/>
  <c r="A1118" i="13" s="1"/>
  <c r="A1133" i="13" s="1"/>
  <c r="A1148" i="13" s="1"/>
  <c r="A1163" i="13" s="1"/>
  <c r="A1178" i="13" s="1"/>
  <c r="A1193" i="13" s="1"/>
  <c r="A1208" i="13" s="1"/>
  <c r="A1223" i="13" s="1"/>
  <c r="A1238" i="13" s="1"/>
  <c r="A1253" i="13" s="1"/>
  <c r="A1268" i="13" s="1"/>
  <c r="A1283" i="13" s="1"/>
  <c r="A1298" i="13" s="1"/>
  <c r="A1313" i="13" s="1"/>
  <c r="A1328" i="13" s="1"/>
  <c r="A1343" i="13" s="1"/>
  <c r="A1358" i="13" s="1"/>
  <c r="A1373" i="13" s="1"/>
  <c r="A1388" i="13" s="1"/>
  <c r="A1403" i="13" s="1"/>
  <c r="A1418" i="13" s="1"/>
  <c r="A1433" i="13" s="1"/>
  <c r="A1448" i="13" s="1"/>
  <c r="A1463" i="13" s="1"/>
  <c r="A1478" i="13" s="1"/>
  <c r="A1493" i="13" s="1"/>
  <c r="C75" i="7"/>
  <c r="A4" i="13"/>
  <c r="A19" i="13" s="1"/>
  <c r="A34" i="13" s="1"/>
  <c r="A49" i="13" s="1"/>
  <c r="A64" i="13" s="1"/>
  <c r="A79" i="13" s="1"/>
  <c r="A94" i="13" s="1"/>
  <c r="A109" i="13" s="1"/>
  <c r="A124" i="13" s="1"/>
  <c r="A139" i="13" s="1"/>
  <c r="A154" i="13" s="1"/>
  <c r="A169" i="13" s="1"/>
  <c r="A184" i="13" s="1"/>
  <c r="A199" i="13" s="1"/>
  <c r="A214" i="13" s="1"/>
  <c r="A229" i="13" s="1"/>
  <c r="A244" i="13" s="1"/>
  <c r="A259" i="13" s="1"/>
  <c r="A274" i="13" s="1"/>
  <c r="A289" i="13" s="1"/>
  <c r="A304" i="13" s="1"/>
  <c r="A319" i="13" s="1"/>
  <c r="A334" i="13" s="1"/>
  <c r="A349" i="13" s="1"/>
  <c r="A364" i="13" s="1"/>
  <c r="A379" i="13" s="1"/>
  <c r="A394" i="13" s="1"/>
  <c r="A409" i="13" s="1"/>
  <c r="A424" i="13" s="1"/>
  <c r="A439" i="13" s="1"/>
  <c r="A454" i="13" s="1"/>
  <c r="A469" i="13" s="1"/>
  <c r="A484" i="13" s="1"/>
  <c r="A499" i="13" s="1"/>
  <c r="A514" i="13" s="1"/>
  <c r="A529" i="13" s="1"/>
  <c r="A544" i="13" s="1"/>
  <c r="A559" i="13" s="1"/>
  <c r="A574" i="13" s="1"/>
  <c r="A589" i="13" s="1"/>
  <c r="A604" i="13" s="1"/>
  <c r="A619" i="13" s="1"/>
  <c r="A634" i="13" s="1"/>
  <c r="A649" i="13" s="1"/>
  <c r="A664" i="13" s="1"/>
  <c r="A679" i="13" s="1"/>
  <c r="A694" i="13" s="1"/>
  <c r="A709" i="13" s="1"/>
  <c r="A724" i="13" s="1"/>
  <c r="A739" i="13" s="1"/>
  <c r="A754" i="13" s="1"/>
  <c r="A769" i="13" s="1"/>
  <c r="A784" i="13" s="1"/>
  <c r="A799" i="13" s="1"/>
  <c r="A814" i="13" s="1"/>
  <c r="A829" i="13" s="1"/>
  <c r="A844" i="13" s="1"/>
  <c r="A859" i="13" s="1"/>
  <c r="A874" i="13" s="1"/>
  <c r="A889" i="13" s="1"/>
  <c r="A904" i="13" s="1"/>
  <c r="A919" i="13" s="1"/>
  <c r="A934" i="13" s="1"/>
  <c r="A949" i="13" s="1"/>
  <c r="A964" i="13" s="1"/>
  <c r="A979" i="13" s="1"/>
  <c r="A994" i="13" s="1"/>
  <c r="A1009" i="13" s="1"/>
  <c r="A1024" i="13" s="1"/>
  <c r="A1039" i="13" s="1"/>
  <c r="A1054" i="13" s="1"/>
  <c r="A1069" i="13" s="1"/>
  <c r="A1084" i="13" s="1"/>
  <c r="A1099" i="13" s="1"/>
  <c r="A1114" i="13" s="1"/>
  <c r="A1129" i="13" s="1"/>
  <c r="A1144" i="13" s="1"/>
  <c r="A1159" i="13" s="1"/>
  <c r="A1174" i="13" s="1"/>
  <c r="A1189" i="13" s="1"/>
  <c r="A1204" i="13" s="1"/>
  <c r="A1219" i="13" s="1"/>
  <c r="A1234" i="13" s="1"/>
  <c r="A1249" i="13" s="1"/>
  <c r="A1264" i="13" s="1"/>
  <c r="A1279" i="13" s="1"/>
  <c r="A1294" i="13" s="1"/>
  <c r="A1309" i="13" s="1"/>
  <c r="A1324" i="13" s="1"/>
  <c r="A1339" i="13" s="1"/>
  <c r="A1354" i="13" s="1"/>
  <c r="A1369" i="13" s="1"/>
  <c r="A1384" i="13" s="1"/>
  <c r="A1399" i="13" s="1"/>
  <c r="A1414" i="13" s="1"/>
  <c r="A1429" i="13" s="1"/>
  <c r="A1444" i="13" s="1"/>
  <c r="A1459" i="13" s="1"/>
  <c r="A1474" i="13" s="1"/>
  <c r="A1489" i="13" s="1"/>
  <c r="C56" i="13"/>
  <c r="C71" i="13" s="1"/>
  <c r="C86" i="13" s="1"/>
  <c r="C101" i="13" s="1"/>
  <c r="C116" i="13" s="1"/>
  <c r="C131" i="13" s="1"/>
  <c r="C146" i="13" s="1"/>
  <c r="C161" i="13" s="1"/>
  <c r="C176" i="13" s="1"/>
  <c r="C191" i="13" s="1"/>
  <c r="C206" i="13" s="1"/>
  <c r="C22" i="13"/>
  <c r="C37" i="13" s="1"/>
  <c r="C18" i="13"/>
  <c r="C33" i="13" s="1"/>
  <c r="C205" i="13"/>
  <c r="C16" i="11"/>
  <c r="C3" i="6" s="1"/>
  <c r="C23" i="11"/>
  <c r="C11" i="6" s="1"/>
  <c r="C18" i="11"/>
  <c r="C5" i="6" s="1"/>
  <c r="C24" i="11"/>
  <c r="C12" i="6" s="1"/>
  <c r="C19" i="11"/>
  <c r="C6" i="6" s="1"/>
  <c r="C26" i="11"/>
  <c r="C14" i="6" s="1"/>
  <c r="C22" i="11"/>
  <c r="C10" i="6" s="1"/>
  <c r="C17" i="11"/>
  <c r="C4" i="6" s="1"/>
  <c r="C25" i="11"/>
  <c r="C13" i="6" s="1"/>
  <c r="C12" i="11"/>
  <c r="C8" i="11"/>
  <c r="C11" i="11"/>
  <c r="C6" i="11"/>
  <c r="C3" i="11"/>
  <c r="C10" i="11"/>
  <c r="C5" i="11"/>
  <c r="C13" i="11"/>
  <c r="C9" i="11"/>
  <c r="AA5179" i="9"/>
  <c r="Y5179" i="9"/>
  <c r="O5179" i="9"/>
  <c r="M5179" i="9"/>
  <c r="C5179" i="9"/>
  <c r="A5179" i="9"/>
  <c r="AA5178" i="9"/>
  <c r="Y5178" i="9"/>
  <c r="O5178" i="9"/>
  <c r="M5178" i="9"/>
  <c r="C5178" i="9"/>
  <c r="A5178" i="9"/>
  <c r="AA5177" i="9"/>
  <c r="Y5177" i="9"/>
  <c r="O5177" i="9"/>
  <c r="M5177" i="9"/>
  <c r="C5177" i="9"/>
  <c r="A5177" i="9"/>
  <c r="AA5176" i="9"/>
  <c r="Y5176" i="9"/>
  <c r="O5176" i="9"/>
  <c r="M5176" i="9"/>
  <c r="C5176" i="9"/>
  <c r="A5176" i="9"/>
  <c r="AA5175" i="9"/>
  <c r="Y5175" i="9"/>
  <c r="O5175" i="9"/>
  <c r="M5175" i="9"/>
  <c r="C5175" i="9"/>
  <c r="A5175" i="9"/>
  <c r="AA5174" i="9"/>
  <c r="Y5174" i="9"/>
  <c r="O5174" i="9"/>
  <c r="M5174" i="9"/>
  <c r="C5174" i="9"/>
  <c r="A5174" i="9"/>
  <c r="AA5173" i="9"/>
  <c r="Y5173" i="9"/>
  <c r="O5173" i="9"/>
  <c r="M5173" i="9"/>
  <c r="C5173" i="9"/>
  <c r="A5173" i="9"/>
  <c r="AA5172" i="9"/>
  <c r="Y5172" i="9"/>
  <c r="O5172" i="9"/>
  <c r="M5172" i="9"/>
  <c r="C5172" i="9"/>
  <c r="A5172" i="9"/>
  <c r="AA5171" i="9"/>
  <c r="Y5171" i="9"/>
  <c r="O5171" i="9"/>
  <c r="M5171" i="9"/>
  <c r="C5171" i="9"/>
  <c r="A5171" i="9"/>
  <c r="AA5170" i="9"/>
  <c r="Y5170" i="9"/>
  <c r="O5170" i="9"/>
  <c r="M5170" i="9"/>
  <c r="C5170" i="9"/>
  <c r="A5170" i="9"/>
  <c r="AA5169" i="9"/>
  <c r="Y5169" i="9"/>
  <c r="O5169" i="9"/>
  <c r="M5169" i="9"/>
  <c r="C5169" i="9"/>
  <c r="A5169" i="9"/>
  <c r="AA5168" i="9"/>
  <c r="AA5180" i="9" s="1"/>
  <c r="Y5168" i="9"/>
  <c r="O5168" i="9"/>
  <c r="M5168" i="9"/>
  <c r="C5168" i="9"/>
  <c r="C5180" i="9" s="1"/>
  <c r="A5168" i="9"/>
  <c r="AA5165" i="9"/>
  <c r="Y5165" i="9"/>
  <c r="O5165" i="9"/>
  <c r="M5165" i="9"/>
  <c r="C5165" i="9"/>
  <c r="A5165" i="9"/>
  <c r="AA5164" i="9"/>
  <c r="Y5164" i="9"/>
  <c r="O5164" i="9"/>
  <c r="M5164" i="9"/>
  <c r="C5164" i="9"/>
  <c r="A5164" i="9"/>
  <c r="AA5163" i="9"/>
  <c r="Y5163" i="9"/>
  <c r="O5163" i="9"/>
  <c r="M5163" i="9"/>
  <c r="C5163" i="9"/>
  <c r="A5163" i="9"/>
  <c r="AA5162" i="9"/>
  <c r="Y5162" i="9"/>
  <c r="O5162" i="9"/>
  <c r="M5162" i="9"/>
  <c r="C5162" i="9"/>
  <c r="A5162" i="9"/>
  <c r="AA5161" i="9"/>
  <c r="Y5161" i="9"/>
  <c r="O5161" i="9"/>
  <c r="M5161" i="9"/>
  <c r="C5161" i="9"/>
  <c r="A5161" i="9"/>
  <c r="AA5160" i="9"/>
  <c r="Y5160" i="9"/>
  <c r="O5160" i="9"/>
  <c r="M5160" i="9"/>
  <c r="C5160" i="9"/>
  <c r="A5160" i="9"/>
  <c r="AA5159" i="9"/>
  <c r="Y5159" i="9"/>
  <c r="O5159" i="9"/>
  <c r="M5159" i="9"/>
  <c r="C5159" i="9"/>
  <c r="A5159" i="9"/>
  <c r="AA5158" i="9"/>
  <c r="Y5158" i="9"/>
  <c r="O5158" i="9"/>
  <c r="M5158" i="9"/>
  <c r="C5158" i="9"/>
  <c r="A5158" i="9"/>
  <c r="AA5157" i="9"/>
  <c r="Y5157" i="9"/>
  <c r="O5157" i="9"/>
  <c r="M5157" i="9"/>
  <c r="C5157" i="9"/>
  <c r="A5157" i="9"/>
  <c r="AA5156" i="9"/>
  <c r="Y5156" i="9"/>
  <c r="O5156" i="9"/>
  <c r="M5156" i="9"/>
  <c r="C5156" i="9"/>
  <c r="A5156" i="9"/>
  <c r="AA5155" i="9"/>
  <c r="Y5155" i="9"/>
  <c r="O5155" i="9"/>
  <c r="M5155" i="9"/>
  <c r="C5155" i="9"/>
  <c r="A5155" i="9"/>
  <c r="AA5154" i="9"/>
  <c r="Y5154" i="9"/>
  <c r="O5154" i="9"/>
  <c r="M5154" i="9"/>
  <c r="C5154" i="9"/>
  <c r="A5154" i="9"/>
  <c r="AA5151" i="9"/>
  <c r="Y5151" i="9"/>
  <c r="O5151" i="9"/>
  <c r="M5151" i="9"/>
  <c r="C5151" i="9"/>
  <c r="A5151" i="9"/>
  <c r="AA5150" i="9"/>
  <c r="Y5150" i="9"/>
  <c r="O5150" i="9"/>
  <c r="M5150" i="9"/>
  <c r="C5150" i="9"/>
  <c r="A5150" i="9"/>
  <c r="AA5149" i="9"/>
  <c r="Y5149" i="9"/>
  <c r="O5149" i="9"/>
  <c r="M5149" i="9"/>
  <c r="C5149" i="9"/>
  <c r="A5149" i="9"/>
  <c r="AA5148" i="9"/>
  <c r="Y5148" i="9"/>
  <c r="O5148" i="9"/>
  <c r="M5148" i="9"/>
  <c r="C5148" i="9"/>
  <c r="A5148" i="9"/>
  <c r="AA5147" i="9"/>
  <c r="Y5147" i="9"/>
  <c r="O5147" i="9"/>
  <c r="M5147" i="9"/>
  <c r="C5147" i="9"/>
  <c r="A5147" i="9"/>
  <c r="AA5146" i="9"/>
  <c r="Y5146" i="9"/>
  <c r="O5146" i="9"/>
  <c r="M5146" i="9"/>
  <c r="C5146" i="9"/>
  <c r="A5146" i="9"/>
  <c r="AA5145" i="9"/>
  <c r="Y5145" i="9"/>
  <c r="O5145" i="9"/>
  <c r="M5145" i="9"/>
  <c r="C5145" i="9"/>
  <c r="A5145" i="9"/>
  <c r="AA5144" i="9"/>
  <c r="Y5144" i="9"/>
  <c r="O5144" i="9"/>
  <c r="M5144" i="9"/>
  <c r="C5144" i="9"/>
  <c r="A5144" i="9"/>
  <c r="AA5143" i="9"/>
  <c r="Y5143" i="9"/>
  <c r="O5143" i="9"/>
  <c r="M5143" i="9"/>
  <c r="C5143" i="9"/>
  <c r="A5143" i="9"/>
  <c r="AA5142" i="9"/>
  <c r="Y5142" i="9"/>
  <c r="O5142" i="9"/>
  <c r="M5142" i="9"/>
  <c r="C5142" i="9"/>
  <c r="A5142" i="9"/>
  <c r="AA5141" i="9"/>
  <c r="Y5141" i="9"/>
  <c r="O5141" i="9"/>
  <c r="M5141" i="9"/>
  <c r="C5141" i="9"/>
  <c r="A5141" i="9"/>
  <c r="AA5140" i="9"/>
  <c r="Y5140" i="9"/>
  <c r="O5140" i="9"/>
  <c r="M5140" i="9"/>
  <c r="C5140" i="9"/>
  <c r="A5140" i="9"/>
  <c r="AA5137" i="9"/>
  <c r="Y5137" i="9"/>
  <c r="O5137" i="9"/>
  <c r="M5137" i="9"/>
  <c r="C5137" i="9"/>
  <c r="A5137" i="9"/>
  <c r="AA5136" i="9"/>
  <c r="Y5136" i="9"/>
  <c r="O5136" i="9"/>
  <c r="M5136" i="9"/>
  <c r="C5136" i="9"/>
  <c r="A5136" i="9"/>
  <c r="AA5135" i="9"/>
  <c r="Y5135" i="9"/>
  <c r="O5135" i="9"/>
  <c r="M5135" i="9"/>
  <c r="C5135" i="9"/>
  <c r="A5135" i="9"/>
  <c r="AA5134" i="9"/>
  <c r="Y5134" i="9"/>
  <c r="O5134" i="9"/>
  <c r="M5134" i="9"/>
  <c r="C5134" i="9"/>
  <c r="A5134" i="9"/>
  <c r="AA5133" i="9"/>
  <c r="Y5133" i="9"/>
  <c r="O5133" i="9"/>
  <c r="M5133" i="9"/>
  <c r="C5133" i="9"/>
  <c r="A5133" i="9"/>
  <c r="AA5132" i="9"/>
  <c r="Y5132" i="9"/>
  <c r="O5132" i="9"/>
  <c r="M5132" i="9"/>
  <c r="C5132" i="9"/>
  <c r="A5132" i="9"/>
  <c r="AA5131" i="9"/>
  <c r="Y5131" i="9"/>
  <c r="O5131" i="9"/>
  <c r="M5131" i="9"/>
  <c r="C5131" i="9"/>
  <c r="A5131" i="9"/>
  <c r="AA5130" i="9"/>
  <c r="Y5130" i="9"/>
  <c r="O5130" i="9"/>
  <c r="M5130" i="9"/>
  <c r="C5130" i="9"/>
  <c r="A5130" i="9"/>
  <c r="AA5129" i="9"/>
  <c r="Y5129" i="9"/>
  <c r="O5129" i="9"/>
  <c r="M5129" i="9"/>
  <c r="C5129" i="9"/>
  <c r="A5129" i="9"/>
  <c r="AA5128" i="9"/>
  <c r="Y5128" i="9"/>
  <c r="O5128" i="9"/>
  <c r="M5128" i="9"/>
  <c r="C5128" i="9"/>
  <c r="A5128" i="9"/>
  <c r="AA5127" i="9"/>
  <c r="Y5127" i="9"/>
  <c r="O5127" i="9"/>
  <c r="M5127" i="9"/>
  <c r="C5127" i="9"/>
  <c r="A5127" i="9"/>
  <c r="AA5126" i="9"/>
  <c r="AA5138" i="9" s="1"/>
  <c r="Y5126" i="9"/>
  <c r="O5126" i="9"/>
  <c r="M5126" i="9"/>
  <c r="C5126" i="9"/>
  <c r="A5126" i="9"/>
  <c r="AA5123" i="9"/>
  <c r="Y5123" i="9"/>
  <c r="O5123" i="9"/>
  <c r="M5123" i="9"/>
  <c r="C5123" i="9"/>
  <c r="A5123" i="9"/>
  <c r="AA5122" i="9"/>
  <c r="Y5122" i="9"/>
  <c r="O5122" i="9"/>
  <c r="M5122" i="9"/>
  <c r="C5122" i="9"/>
  <c r="A5122" i="9"/>
  <c r="AA5121" i="9"/>
  <c r="Y5121" i="9"/>
  <c r="O5121" i="9"/>
  <c r="M5121" i="9"/>
  <c r="C5121" i="9"/>
  <c r="A5121" i="9"/>
  <c r="AA5120" i="9"/>
  <c r="Y5120" i="9"/>
  <c r="O5120" i="9"/>
  <c r="M5120" i="9"/>
  <c r="C5120" i="9"/>
  <c r="A5120" i="9"/>
  <c r="AA5119" i="9"/>
  <c r="Y5119" i="9"/>
  <c r="O5119" i="9"/>
  <c r="M5119" i="9"/>
  <c r="C5119" i="9"/>
  <c r="A5119" i="9"/>
  <c r="AA5118" i="9"/>
  <c r="Y5118" i="9"/>
  <c r="O5118" i="9"/>
  <c r="M5118" i="9"/>
  <c r="C5118" i="9"/>
  <c r="A5118" i="9"/>
  <c r="AA5117" i="9"/>
  <c r="Y5117" i="9"/>
  <c r="O5117" i="9"/>
  <c r="M5117" i="9"/>
  <c r="C5117" i="9"/>
  <c r="A5117" i="9"/>
  <c r="AA5116" i="9"/>
  <c r="Y5116" i="9"/>
  <c r="O5116" i="9"/>
  <c r="M5116" i="9"/>
  <c r="C5116" i="9"/>
  <c r="A5116" i="9"/>
  <c r="AA5115" i="9"/>
  <c r="Y5115" i="9"/>
  <c r="O5115" i="9"/>
  <c r="M5115" i="9"/>
  <c r="C5115" i="9"/>
  <c r="A5115" i="9"/>
  <c r="AA5114" i="9"/>
  <c r="Y5114" i="9"/>
  <c r="O5114" i="9"/>
  <c r="M5114" i="9"/>
  <c r="C5114" i="9"/>
  <c r="A5114" i="9"/>
  <c r="AA5113" i="9"/>
  <c r="Y5113" i="9"/>
  <c r="O5113" i="9"/>
  <c r="O5124" i="9" s="1"/>
  <c r="M5113" i="9"/>
  <c r="C5113" i="9"/>
  <c r="A5113" i="9"/>
  <c r="AA5112" i="9"/>
  <c r="Y5112" i="9"/>
  <c r="O5112" i="9"/>
  <c r="M5112" i="9"/>
  <c r="C5112" i="9"/>
  <c r="A5112" i="9"/>
  <c r="AA5109" i="9"/>
  <c r="Y5109" i="9"/>
  <c r="O5109" i="9"/>
  <c r="M5109" i="9"/>
  <c r="C5109" i="9"/>
  <c r="A5109" i="9"/>
  <c r="AA5108" i="9"/>
  <c r="Y5108" i="9"/>
  <c r="O5108" i="9"/>
  <c r="M5108" i="9"/>
  <c r="C5108" i="9"/>
  <c r="A5108" i="9"/>
  <c r="AA5107" i="9"/>
  <c r="Y5107" i="9"/>
  <c r="O5107" i="9"/>
  <c r="M5107" i="9"/>
  <c r="C5107" i="9"/>
  <c r="A5107" i="9"/>
  <c r="AA5106" i="9"/>
  <c r="Y5106" i="9"/>
  <c r="O5106" i="9"/>
  <c r="M5106" i="9"/>
  <c r="C5106" i="9"/>
  <c r="A5106" i="9"/>
  <c r="AA5105" i="9"/>
  <c r="Y5105" i="9"/>
  <c r="O5105" i="9"/>
  <c r="M5105" i="9"/>
  <c r="C5105" i="9"/>
  <c r="A5105" i="9"/>
  <c r="AA5104" i="9"/>
  <c r="Y5104" i="9"/>
  <c r="O5104" i="9"/>
  <c r="M5104" i="9"/>
  <c r="C5104" i="9"/>
  <c r="A5104" i="9"/>
  <c r="AA5103" i="9"/>
  <c r="Y5103" i="9"/>
  <c r="O5103" i="9"/>
  <c r="M5103" i="9"/>
  <c r="C5103" i="9"/>
  <c r="A5103" i="9"/>
  <c r="AA5102" i="9"/>
  <c r="Y5102" i="9"/>
  <c r="O5102" i="9"/>
  <c r="M5102" i="9"/>
  <c r="C5102" i="9"/>
  <c r="A5102" i="9"/>
  <c r="AA5101" i="9"/>
  <c r="Y5101" i="9"/>
  <c r="O5101" i="9"/>
  <c r="M5101" i="9"/>
  <c r="C5101" i="9"/>
  <c r="A5101" i="9"/>
  <c r="AA5100" i="9"/>
  <c r="Y5100" i="9"/>
  <c r="O5100" i="9"/>
  <c r="M5100" i="9"/>
  <c r="C5100" i="9"/>
  <c r="A5100" i="9"/>
  <c r="AA5099" i="9"/>
  <c r="Y5099" i="9"/>
  <c r="O5099" i="9"/>
  <c r="M5099" i="9"/>
  <c r="C5099" i="9"/>
  <c r="A5099" i="9"/>
  <c r="AA5098" i="9"/>
  <c r="Y5098" i="9"/>
  <c r="O5098" i="9"/>
  <c r="M5098" i="9"/>
  <c r="C5098" i="9"/>
  <c r="A5098" i="9"/>
  <c r="AA5095" i="9"/>
  <c r="Y5095" i="9"/>
  <c r="O5095" i="9"/>
  <c r="M5095" i="9"/>
  <c r="C5095" i="9"/>
  <c r="A5095" i="9"/>
  <c r="AA5094" i="9"/>
  <c r="Y5094" i="9"/>
  <c r="O5094" i="9"/>
  <c r="M5094" i="9"/>
  <c r="C5094" i="9"/>
  <c r="A5094" i="9"/>
  <c r="AA5093" i="9"/>
  <c r="Y5093" i="9"/>
  <c r="O5093" i="9"/>
  <c r="M5093" i="9"/>
  <c r="C5093" i="9"/>
  <c r="A5093" i="9"/>
  <c r="AA5092" i="9"/>
  <c r="Y5092" i="9"/>
  <c r="O5092" i="9"/>
  <c r="M5092" i="9"/>
  <c r="C5092" i="9"/>
  <c r="A5092" i="9"/>
  <c r="AA5091" i="9"/>
  <c r="Y5091" i="9"/>
  <c r="O5091" i="9"/>
  <c r="M5091" i="9"/>
  <c r="C5091" i="9"/>
  <c r="A5091" i="9"/>
  <c r="AA5090" i="9"/>
  <c r="Y5090" i="9"/>
  <c r="O5090" i="9"/>
  <c r="M5090" i="9"/>
  <c r="C5090" i="9"/>
  <c r="A5090" i="9"/>
  <c r="AA5089" i="9"/>
  <c r="Y5089" i="9"/>
  <c r="O5089" i="9"/>
  <c r="M5089" i="9"/>
  <c r="C5089" i="9"/>
  <c r="A5089" i="9"/>
  <c r="AA5088" i="9"/>
  <c r="Y5088" i="9"/>
  <c r="O5088" i="9"/>
  <c r="M5088" i="9"/>
  <c r="C5088" i="9"/>
  <c r="A5088" i="9"/>
  <c r="AA5087" i="9"/>
  <c r="Y5087" i="9"/>
  <c r="O5087" i="9"/>
  <c r="M5087" i="9"/>
  <c r="C5087" i="9"/>
  <c r="A5087" i="9"/>
  <c r="AA5086" i="9"/>
  <c r="Y5086" i="9"/>
  <c r="O5086" i="9"/>
  <c r="M5086" i="9"/>
  <c r="C5086" i="9"/>
  <c r="A5086" i="9"/>
  <c r="AA5085" i="9"/>
  <c r="Y5085" i="9"/>
  <c r="O5085" i="9"/>
  <c r="M5085" i="9"/>
  <c r="C5085" i="9"/>
  <c r="A5085" i="9"/>
  <c r="AA5084" i="9"/>
  <c r="AA5096" i="9" s="1"/>
  <c r="Y5084" i="9"/>
  <c r="O5084" i="9"/>
  <c r="M5084" i="9"/>
  <c r="C5084" i="9"/>
  <c r="C5096" i="9" s="1"/>
  <c r="A5084" i="9"/>
  <c r="AA5081" i="9"/>
  <c r="Y5081" i="9"/>
  <c r="O5081" i="9"/>
  <c r="M5081" i="9"/>
  <c r="C5081" i="9"/>
  <c r="A5081" i="9"/>
  <c r="AA5080" i="9"/>
  <c r="Y5080" i="9"/>
  <c r="O5080" i="9"/>
  <c r="M5080" i="9"/>
  <c r="C5080" i="9"/>
  <c r="A5080" i="9"/>
  <c r="AA5079" i="9"/>
  <c r="Y5079" i="9"/>
  <c r="O5079" i="9"/>
  <c r="M5079" i="9"/>
  <c r="C5079" i="9"/>
  <c r="A5079" i="9"/>
  <c r="AA5078" i="9"/>
  <c r="Y5078" i="9"/>
  <c r="O5078" i="9"/>
  <c r="M5078" i="9"/>
  <c r="C5078" i="9"/>
  <c r="A5078" i="9"/>
  <c r="AA5077" i="9"/>
  <c r="Y5077" i="9"/>
  <c r="O5077" i="9"/>
  <c r="M5077" i="9"/>
  <c r="C5077" i="9"/>
  <c r="A5077" i="9"/>
  <c r="AA5076" i="9"/>
  <c r="Y5076" i="9"/>
  <c r="O5076" i="9"/>
  <c r="M5076" i="9"/>
  <c r="C5076" i="9"/>
  <c r="A5076" i="9"/>
  <c r="AA5075" i="9"/>
  <c r="Y5075" i="9"/>
  <c r="O5075" i="9"/>
  <c r="M5075" i="9"/>
  <c r="C5075" i="9"/>
  <c r="A5075" i="9"/>
  <c r="AA5074" i="9"/>
  <c r="Y5074" i="9"/>
  <c r="O5074" i="9"/>
  <c r="M5074" i="9"/>
  <c r="C5074" i="9"/>
  <c r="A5074" i="9"/>
  <c r="AA5073" i="9"/>
  <c r="Y5073" i="9"/>
  <c r="O5073" i="9"/>
  <c r="M5073" i="9"/>
  <c r="C5073" i="9"/>
  <c r="A5073" i="9"/>
  <c r="AA5072" i="9"/>
  <c r="Y5072" i="9"/>
  <c r="O5072" i="9"/>
  <c r="M5072" i="9"/>
  <c r="C5072" i="9"/>
  <c r="A5072" i="9"/>
  <c r="AA5071" i="9"/>
  <c r="Y5071" i="9"/>
  <c r="O5071" i="9"/>
  <c r="M5071" i="9"/>
  <c r="C5071" i="9"/>
  <c r="A5071" i="9"/>
  <c r="AA5070" i="9"/>
  <c r="Y5070" i="9"/>
  <c r="O5070" i="9"/>
  <c r="M5070" i="9"/>
  <c r="C5070" i="9"/>
  <c r="A5070" i="9"/>
  <c r="AA5067" i="9"/>
  <c r="Y5067" i="9"/>
  <c r="O5067" i="9"/>
  <c r="M5067" i="9"/>
  <c r="C5067" i="9"/>
  <c r="A5067" i="9"/>
  <c r="AA5066" i="9"/>
  <c r="Y5066" i="9"/>
  <c r="O5066" i="9"/>
  <c r="M5066" i="9"/>
  <c r="C5066" i="9"/>
  <c r="A5066" i="9"/>
  <c r="AA5065" i="9"/>
  <c r="Y5065" i="9"/>
  <c r="O5065" i="9"/>
  <c r="M5065" i="9"/>
  <c r="C5065" i="9"/>
  <c r="A5065" i="9"/>
  <c r="AA5064" i="9"/>
  <c r="Y5064" i="9"/>
  <c r="O5064" i="9"/>
  <c r="M5064" i="9"/>
  <c r="C5064" i="9"/>
  <c r="A5064" i="9"/>
  <c r="AA5063" i="9"/>
  <c r="Y5063" i="9"/>
  <c r="O5063" i="9"/>
  <c r="M5063" i="9"/>
  <c r="C5063" i="9"/>
  <c r="A5063" i="9"/>
  <c r="AA5062" i="9"/>
  <c r="Y5062" i="9"/>
  <c r="O5062" i="9"/>
  <c r="M5062" i="9"/>
  <c r="C5062" i="9"/>
  <c r="A5062" i="9"/>
  <c r="AA5061" i="9"/>
  <c r="Y5061" i="9"/>
  <c r="O5061" i="9"/>
  <c r="M5061" i="9"/>
  <c r="C5061" i="9"/>
  <c r="A5061" i="9"/>
  <c r="AA5060" i="9"/>
  <c r="Y5060" i="9"/>
  <c r="O5060" i="9"/>
  <c r="M5060" i="9"/>
  <c r="C5060" i="9"/>
  <c r="A5060" i="9"/>
  <c r="AA5059" i="9"/>
  <c r="Y5059" i="9"/>
  <c r="O5059" i="9"/>
  <c r="M5059" i="9"/>
  <c r="C5059" i="9"/>
  <c r="A5059" i="9"/>
  <c r="AA5058" i="9"/>
  <c r="Y5058" i="9"/>
  <c r="O5058" i="9"/>
  <c r="M5058" i="9"/>
  <c r="C5058" i="9"/>
  <c r="A5058" i="9"/>
  <c r="AA5057" i="9"/>
  <c r="Y5057" i="9"/>
  <c r="O5057" i="9"/>
  <c r="M5057" i="9"/>
  <c r="C5057" i="9"/>
  <c r="A5057" i="9"/>
  <c r="AA5056" i="9"/>
  <c r="Y5056" i="9"/>
  <c r="O5056" i="9"/>
  <c r="M5056" i="9"/>
  <c r="C5056" i="9"/>
  <c r="C5068" i="9" s="1"/>
  <c r="A5056" i="9"/>
  <c r="AA5053" i="9"/>
  <c r="Y5053" i="9"/>
  <c r="O5053" i="9"/>
  <c r="M5053" i="9"/>
  <c r="C5053" i="9"/>
  <c r="A5053" i="9"/>
  <c r="AA5052" i="9"/>
  <c r="Y5052" i="9"/>
  <c r="O5052" i="9"/>
  <c r="M5052" i="9"/>
  <c r="C5052" i="9"/>
  <c r="A5052" i="9"/>
  <c r="AA5051" i="9"/>
  <c r="Y5051" i="9"/>
  <c r="O5051" i="9"/>
  <c r="M5051" i="9"/>
  <c r="C5051" i="9"/>
  <c r="A5051" i="9"/>
  <c r="AA5050" i="9"/>
  <c r="Y5050" i="9"/>
  <c r="O5050" i="9"/>
  <c r="M5050" i="9"/>
  <c r="C5050" i="9"/>
  <c r="A5050" i="9"/>
  <c r="AA5049" i="9"/>
  <c r="Y5049" i="9"/>
  <c r="O5049" i="9"/>
  <c r="M5049" i="9"/>
  <c r="C5049" i="9"/>
  <c r="A5049" i="9"/>
  <c r="AA5048" i="9"/>
  <c r="Y5048" i="9"/>
  <c r="O5048" i="9"/>
  <c r="M5048" i="9"/>
  <c r="C5048" i="9"/>
  <c r="A5048" i="9"/>
  <c r="AA5047" i="9"/>
  <c r="Y5047" i="9"/>
  <c r="O5047" i="9"/>
  <c r="M5047" i="9"/>
  <c r="C5047" i="9"/>
  <c r="A5047" i="9"/>
  <c r="AA5046" i="9"/>
  <c r="Y5046" i="9"/>
  <c r="O5046" i="9"/>
  <c r="M5046" i="9"/>
  <c r="C5046" i="9"/>
  <c r="A5046" i="9"/>
  <c r="AA5045" i="9"/>
  <c r="Y5045" i="9"/>
  <c r="O5045" i="9"/>
  <c r="M5045" i="9"/>
  <c r="C5045" i="9"/>
  <c r="A5045" i="9"/>
  <c r="AA5044" i="9"/>
  <c r="Y5044" i="9"/>
  <c r="O5044" i="9"/>
  <c r="M5044" i="9"/>
  <c r="C5044" i="9"/>
  <c r="A5044" i="9"/>
  <c r="AA5043" i="9"/>
  <c r="Y5043" i="9"/>
  <c r="O5043" i="9"/>
  <c r="M5043" i="9"/>
  <c r="C5043" i="9"/>
  <c r="A5043" i="9"/>
  <c r="AA5042" i="9"/>
  <c r="Y5042" i="9"/>
  <c r="O5042" i="9"/>
  <c r="M5042" i="9"/>
  <c r="C5042" i="9"/>
  <c r="C5054" i="9" s="1"/>
  <c r="A5042" i="9"/>
  <c r="AA5039" i="9"/>
  <c r="Y5039" i="9"/>
  <c r="O5039" i="9"/>
  <c r="M5039" i="9"/>
  <c r="C5039" i="9"/>
  <c r="A5039" i="9"/>
  <c r="AA5038" i="9"/>
  <c r="Y5038" i="9"/>
  <c r="O5038" i="9"/>
  <c r="M5038" i="9"/>
  <c r="C5038" i="9"/>
  <c r="A5038" i="9"/>
  <c r="AA5037" i="9"/>
  <c r="Y5037" i="9"/>
  <c r="O5037" i="9"/>
  <c r="M5037" i="9"/>
  <c r="C5037" i="9"/>
  <c r="A5037" i="9"/>
  <c r="AA5036" i="9"/>
  <c r="Y5036" i="9"/>
  <c r="O5036" i="9"/>
  <c r="M5036" i="9"/>
  <c r="C5036" i="9"/>
  <c r="A5036" i="9"/>
  <c r="AA5035" i="9"/>
  <c r="Y5035" i="9"/>
  <c r="O5035" i="9"/>
  <c r="M5035" i="9"/>
  <c r="C5035" i="9"/>
  <c r="A5035" i="9"/>
  <c r="AA5034" i="9"/>
  <c r="Y5034" i="9"/>
  <c r="O5034" i="9"/>
  <c r="M5034" i="9"/>
  <c r="C5034" i="9"/>
  <c r="A5034" i="9"/>
  <c r="AA5033" i="9"/>
  <c r="Y5033" i="9"/>
  <c r="O5033" i="9"/>
  <c r="M5033" i="9"/>
  <c r="C5033" i="9"/>
  <c r="A5033" i="9"/>
  <c r="AA5032" i="9"/>
  <c r="Y5032" i="9"/>
  <c r="O5032" i="9"/>
  <c r="M5032" i="9"/>
  <c r="C5032" i="9"/>
  <c r="A5032" i="9"/>
  <c r="AA5031" i="9"/>
  <c r="Y5031" i="9"/>
  <c r="O5031" i="9"/>
  <c r="M5031" i="9"/>
  <c r="C5031" i="9"/>
  <c r="A5031" i="9"/>
  <c r="AA5030" i="9"/>
  <c r="Y5030" i="9"/>
  <c r="O5030" i="9"/>
  <c r="M5030" i="9"/>
  <c r="C5030" i="9"/>
  <c r="A5030" i="9"/>
  <c r="AA5029" i="9"/>
  <c r="Y5029" i="9"/>
  <c r="O5029" i="9"/>
  <c r="M5029" i="9"/>
  <c r="C5029" i="9"/>
  <c r="A5029" i="9"/>
  <c r="AA5028" i="9"/>
  <c r="Y5028" i="9"/>
  <c r="O5028" i="9"/>
  <c r="M5028" i="9"/>
  <c r="C5028" i="9"/>
  <c r="A5028" i="9"/>
  <c r="AA5025" i="9"/>
  <c r="Y5025" i="9"/>
  <c r="O5025" i="9"/>
  <c r="M5025" i="9"/>
  <c r="C5025" i="9"/>
  <c r="A5025" i="9"/>
  <c r="AA5024" i="9"/>
  <c r="Y5024" i="9"/>
  <c r="O5024" i="9"/>
  <c r="M5024" i="9"/>
  <c r="C5024" i="9"/>
  <c r="A5024" i="9"/>
  <c r="AA5023" i="9"/>
  <c r="Y5023" i="9"/>
  <c r="O5023" i="9"/>
  <c r="M5023" i="9"/>
  <c r="C5023" i="9"/>
  <c r="A5023" i="9"/>
  <c r="AA5022" i="9"/>
  <c r="Y5022" i="9"/>
  <c r="O5022" i="9"/>
  <c r="M5022" i="9"/>
  <c r="C5022" i="9"/>
  <c r="A5022" i="9"/>
  <c r="AA5021" i="9"/>
  <c r="Y5021" i="9"/>
  <c r="O5021" i="9"/>
  <c r="M5021" i="9"/>
  <c r="C5021" i="9"/>
  <c r="A5021" i="9"/>
  <c r="AA5020" i="9"/>
  <c r="Y5020" i="9"/>
  <c r="O5020" i="9"/>
  <c r="M5020" i="9"/>
  <c r="C5020" i="9"/>
  <c r="A5020" i="9"/>
  <c r="AA5019" i="9"/>
  <c r="Y5019" i="9"/>
  <c r="O5019" i="9"/>
  <c r="M5019" i="9"/>
  <c r="C5019" i="9"/>
  <c r="A5019" i="9"/>
  <c r="AA5018" i="9"/>
  <c r="Y5018" i="9"/>
  <c r="O5018" i="9"/>
  <c r="M5018" i="9"/>
  <c r="C5018" i="9"/>
  <c r="A5018" i="9"/>
  <c r="AA5017" i="9"/>
  <c r="Y5017" i="9"/>
  <c r="O5017" i="9"/>
  <c r="M5017" i="9"/>
  <c r="C5017" i="9"/>
  <c r="A5017" i="9"/>
  <c r="AA5016" i="9"/>
  <c r="Y5016" i="9"/>
  <c r="O5016" i="9"/>
  <c r="M5016" i="9"/>
  <c r="C5016" i="9"/>
  <c r="A5016" i="9"/>
  <c r="AA5015" i="9"/>
  <c r="Y5015" i="9"/>
  <c r="O5015" i="9"/>
  <c r="M5015" i="9"/>
  <c r="C5015" i="9"/>
  <c r="A5015" i="9"/>
  <c r="AA5014" i="9"/>
  <c r="Y5014" i="9"/>
  <c r="O5014" i="9"/>
  <c r="M5014" i="9"/>
  <c r="C5014" i="9"/>
  <c r="A5014" i="9"/>
  <c r="AA5011" i="9"/>
  <c r="Y5011" i="9"/>
  <c r="O5011" i="9"/>
  <c r="M5011" i="9"/>
  <c r="C5011" i="9"/>
  <c r="A5011" i="9"/>
  <c r="AA5010" i="9"/>
  <c r="Y5010" i="9"/>
  <c r="O5010" i="9"/>
  <c r="M5010" i="9"/>
  <c r="C5010" i="9"/>
  <c r="A5010" i="9"/>
  <c r="AA5009" i="9"/>
  <c r="Y5009" i="9"/>
  <c r="O5009" i="9"/>
  <c r="M5009" i="9"/>
  <c r="C5009" i="9"/>
  <c r="A5009" i="9"/>
  <c r="AA5008" i="9"/>
  <c r="Y5008" i="9"/>
  <c r="O5008" i="9"/>
  <c r="M5008" i="9"/>
  <c r="C5008" i="9"/>
  <c r="A5008" i="9"/>
  <c r="AA5007" i="9"/>
  <c r="Y5007" i="9"/>
  <c r="O5007" i="9"/>
  <c r="M5007" i="9"/>
  <c r="C5007" i="9"/>
  <c r="A5007" i="9"/>
  <c r="AA5006" i="9"/>
  <c r="Y5006" i="9"/>
  <c r="O5006" i="9"/>
  <c r="M5006" i="9"/>
  <c r="C5006" i="9"/>
  <c r="A5006" i="9"/>
  <c r="AA5005" i="9"/>
  <c r="Y5005" i="9"/>
  <c r="O5005" i="9"/>
  <c r="M5005" i="9"/>
  <c r="C5005" i="9"/>
  <c r="A5005" i="9"/>
  <c r="AA5004" i="9"/>
  <c r="Y5004" i="9"/>
  <c r="O5004" i="9"/>
  <c r="M5004" i="9"/>
  <c r="C5004" i="9"/>
  <c r="A5004" i="9"/>
  <c r="AA5003" i="9"/>
  <c r="Y5003" i="9"/>
  <c r="O5003" i="9"/>
  <c r="M5003" i="9"/>
  <c r="C5003" i="9"/>
  <c r="A5003" i="9"/>
  <c r="AA5002" i="9"/>
  <c r="Y5002" i="9"/>
  <c r="O5002" i="9"/>
  <c r="M5002" i="9"/>
  <c r="C5002" i="9"/>
  <c r="A5002" i="9"/>
  <c r="AA5001" i="9"/>
  <c r="Y5001" i="9"/>
  <c r="O5001" i="9"/>
  <c r="M5001" i="9"/>
  <c r="C5001" i="9"/>
  <c r="A5001" i="9"/>
  <c r="AA5000" i="9"/>
  <c r="AA5012" i="9" s="1"/>
  <c r="Y5000" i="9"/>
  <c r="O5000" i="9"/>
  <c r="M5000" i="9"/>
  <c r="C5000" i="9"/>
  <c r="C5012" i="9" s="1"/>
  <c r="A5000" i="9"/>
  <c r="AA4997" i="9"/>
  <c r="Y4997" i="9"/>
  <c r="O4997" i="9"/>
  <c r="M4997" i="9"/>
  <c r="C4997" i="9"/>
  <c r="A4997" i="9"/>
  <c r="AA4996" i="9"/>
  <c r="Y4996" i="9"/>
  <c r="O4996" i="9"/>
  <c r="M4996" i="9"/>
  <c r="C4996" i="9"/>
  <c r="A4996" i="9"/>
  <c r="AA4995" i="9"/>
  <c r="Y4995" i="9"/>
  <c r="O4995" i="9"/>
  <c r="M4995" i="9"/>
  <c r="C4995" i="9"/>
  <c r="A4995" i="9"/>
  <c r="AA4994" i="9"/>
  <c r="Y4994" i="9"/>
  <c r="O4994" i="9"/>
  <c r="M4994" i="9"/>
  <c r="C4994" i="9"/>
  <c r="A4994" i="9"/>
  <c r="AA4993" i="9"/>
  <c r="Y4993" i="9"/>
  <c r="O4993" i="9"/>
  <c r="M4993" i="9"/>
  <c r="C4993" i="9"/>
  <c r="A4993" i="9"/>
  <c r="AA4992" i="9"/>
  <c r="Y4992" i="9"/>
  <c r="O4992" i="9"/>
  <c r="M4992" i="9"/>
  <c r="C4992" i="9"/>
  <c r="A4992" i="9"/>
  <c r="AA4991" i="9"/>
  <c r="Y4991" i="9"/>
  <c r="O4991" i="9"/>
  <c r="M4991" i="9"/>
  <c r="C4991" i="9"/>
  <c r="A4991" i="9"/>
  <c r="AA4990" i="9"/>
  <c r="Y4990" i="9"/>
  <c r="O4990" i="9"/>
  <c r="M4990" i="9"/>
  <c r="C4990" i="9"/>
  <c r="A4990" i="9"/>
  <c r="AA4989" i="9"/>
  <c r="Y4989" i="9"/>
  <c r="O4989" i="9"/>
  <c r="M4989" i="9"/>
  <c r="C4989" i="9"/>
  <c r="A4989" i="9"/>
  <c r="AA4988" i="9"/>
  <c r="Y4988" i="9"/>
  <c r="O4988" i="9"/>
  <c r="M4988" i="9"/>
  <c r="C4988" i="9"/>
  <c r="A4988" i="9"/>
  <c r="AA4987" i="9"/>
  <c r="Y4987" i="9"/>
  <c r="O4987" i="9"/>
  <c r="M4987" i="9"/>
  <c r="C4987" i="9"/>
  <c r="A4987" i="9"/>
  <c r="AA4986" i="9"/>
  <c r="Y4986" i="9"/>
  <c r="O4986" i="9"/>
  <c r="M4986" i="9"/>
  <c r="C4986" i="9"/>
  <c r="A4986" i="9"/>
  <c r="AA4983" i="9"/>
  <c r="Y4983" i="9"/>
  <c r="O4983" i="9"/>
  <c r="M4983" i="9"/>
  <c r="C4983" i="9"/>
  <c r="A4983" i="9"/>
  <c r="AA4982" i="9"/>
  <c r="Y4982" i="9"/>
  <c r="O4982" i="9"/>
  <c r="M4982" i="9"/>
  <c r="C4982" i="9"/>
  <c r="A4982" i="9"/>
  <c r="AA4981" i="9"/>
  <c r="Y4981" i="9"/>
  <c r="O4981" i="9"/>
  <c r="M4981" i="9"/>
  <c r="C4981" i="9"/>
  <c r="A4981" i="9"/>
  <c r="AA4980" i="9"/>
  <c r="Y4980" i="9"/>
  <c r="O4980" i="9"/>
  <c r="M4980" i="9"/>
  <c r="C4980" i="9"/>
  <c r="A4980" i="9"/>
  <c r="AA4979" i="9"/>
  <c r="Y4979" i="9"/>
  <c r="O4979" i="9"/>
  <c r="M4979" i="9"/>
  <c r="C4979" i="9"/>
  <c r="A4979" i="9"/>
  <c r="AA4978" i="9"/>
  <c r="Y4978" i="9"/>
  <c r="O4978" i="9"/>
  <c r="M4978" i="9"/>
  <c r="C4978" i="9"/>
  <c r="A4978" i="9"/>
  <c r="AA4977" i="9"/>
  <c r="Y4977" i="9"/>
  <c r="O4977" i="9"/>
  <c r="M4977" i="9"/>
  <c r="C4977" i="9"/>
  <c r="A4977" i="9"/>
  <c r="AA4976" i="9"/>
  <c r="Y4976" i="9"/>
  <c r="O4976" i="9"/>
  <c r="M4976" i="9"/>
  <c r="C4976" i="9"/>
  <c r="A4976" i="9"/>
  <c r="AA4975" i="9"/>
  <c r="Y4975" i="9"/>
  <c r="O4975" i="9"/>
  <c r="M4975" i="9"/>
  <c r="C4975" i="9"/>
  <c r="A4975" i="9"/>
  <c r="AA4974" i="9"/>
  <c r="Y4974" i="9"/>
  <c r="O4974" i="9"/>
  <c r="M4974" i="9"/>
  <c r="C4974" i="9"/>
  <c r="A4974" i="9"/>
  <c r="AA4973" i="9"/>
  <c r="Y4973" i="9"/>
  <c r="O4973" i="9"/>
  <c r="M4973" i="9"/>
  <c r="C4973" i="9"/>
  <c r="A4973" i="9"/>
  <c r="AA4972" i="9"/>
  <c r="Y4972" i="9"/>
  <c r="O4972" i="9"/>
  <c r="M4972" i="9"/>
  <c r="C4972" i="9"/>
  <c r="C4984" i="9" s="1"/>
  <c r="A4972" i="9"/>
  <c r="AA4969" i="9"/>
  <c r="Y4969" i="9"/>
  <c r="O4969" i="9"/>
  <c r="M4969" i="9"/>
  <c r="C4969" i="9"/>
  <c r="A4969" i="9"/>
  <c r="AA4968" i="9"/>
  <c r="Y4968" i="9"/>
  <c r="O4968" i="9"/>
  <c r="M4968" i="9"/>
  <c r="C4968" i="9"/>
  <c r="A4968" i="9"/>
  <c r="AA4967" i="9"/>
  <c r="Y4967" i="9"/>
  <c r="O4967" i="9"/>
  <c r="M4967" i="9"/>
  <c r="C4967" i="9"/>
  <c r="A4967" i="9"/>
  <c r="AA4966" i="9"/>
  <c r="Y4966" i="9"/>
  <c r="O4966" i="9"/>
  <c r="M4966" i="9"/>
  <c r="C4966" i="9"/>
  <c r="A4966" i="9"/>
  <c r="AA4965" i="9"/>
  <c r="Y4965" i="9"/>
  <c r="O4965" i="9"/>
  <c r="M4965" i="9"/>
  <c r="C4965" i="9"/>
  <c r="A4965" i="9"/>
  <c r="AA4964" i="9"/>
  <c r="Y4964" i="9"/>
  <c r="O4964" i="9"/>
  <c r="M4964" i="9"/>
  <c r="C4964" i="9"/>
  <c r="A4964" i="9"/>
  <c r="AA4963" i="9"/>
  <c r="Y4963" i="9"/>
  <c r="O4963" i="9"/>
  <c r="M4963" i="9"/>
  <c r="C4963" i="9"/>
  <c r="A4963" i="9"/>
  <c r="AA4962" i="9"/>
  <c r="Y4962" i="9"/>
  <c r="O4962" i="9"/>
  <c r="M4962" i="9"/>
  <c r="C4962" i="9"/>
  <c r="A4962" i="9"/>
  <c r="AA4961" i="9"/>
  <c r="Y4961" i="9"/>
  <c r="O4961" i="9"/>
  <c r="M4961" i="9"/>
  <c r="C4961" i="9"/>
  <c r="A4961" i="9"/>
  <c r="AA4960" i="9"/>
  <c r="Y4960" i="9"/>
  <c r="O4960" i="9"/>
  <c r="M4960" i="9"/>
  <c r="C4960" i="9"/>
  <c r="A4960" i="9"/>
  <c r="AA4959" i="9"/>
  <c r="Y4959" i="9"/>
  <c r="O4959" i="9"/>
  <c r="M4959" i="9"/>
  <c r="C4959" i="9"/>
  <c r="A4959" i="9"/>
  <c r="AA4958" i="9"/>
  <c r="AA4970" i="9" s="1"/>
  <c r="Y4958" i="9"/>
  <c r="O4958" i="9"/>
  <c r="M4958" i="9"/>
  <c r="C4958" i="9"/>
  <c r="A4958" i="9"/>
  <c r="AA4955" i="9"/>
  <c r="Y4955" i="9"/>
  <c r="O4955" i="9"/>
  <c r="M4955" i="9"/>
  <c r="C4955" i="9"/>
  <c r="A4955" i="9"/>
  <c r="AA4954" i="9"/>
  <c r="Y4954" i="9"/>
  <c r="O4954" i="9"/>
  <c r="M4954" i="9"/>
  <c r="C4954" i="9"/>
  <c r="A4954" i="9"/>
  <c r="AA4953" i="9"/>
  <c r="Y4953" i="9"/>
  <c r="O4953" i="9"/>
  <c r="M4953" i="9"/>
  <c r="C4953" i="9"/>
  <c r="A4953" i="9"/>
  <c r="AA4952" i="9"/>
  <c r="Y4952" i="9"/>
  <c r="O4952" i="9"/>
  <c r="M4952" i="9"/>
  <c r="C4952" i="9"/>
  <c r="A4952" i="9"/>
  <c r="AA4951" i="9"/>
  <c r="Y4951" i="9"/>
  <c r="O4951" i="9"/>
  <c r="M4951" i="9"/>
  <c r="C4951" i="9"/>
  <c r="A4951" i="9"/>
  <c r="AA4950" i="9"/>
  <c r="Y4950" i="9"/>
  <c r="O4950" i="9"/>
  <c r="M4950" i="9"/>
  <c r="C4950" i="9"/>
  <c r="A4950" i="9"/>
  <c r="AA4949" i="9"/>
  <c r="Y4949" i="9"/>
  <c r="O4949" i="9"/>
  <c r="M4949" i="9"/>
  <c r="C4949" i="9"/>
  <c r="A4949" i="9"/>
  <c r="AA4948" i="9"/>
  <c r="Y4948" i="9"/>
  <c r="O4948" i="9"/>
  <c r="M4948" i="9"/>
  <c r="C4948" i="9"/>
  <c r="A4948" i="9"/>
  <c r="AA4947" i="9"/>
  <c r="Y4947" i="9"/>
  <c r="O4947" i="9"/>
  <c r="M4947" i="9"/>
  <c r="C4947" i="9"/>
  <c r="A4947" i="9"/>
  <c r="AA4946" i="9"/>
  <c r="Y4946" i="9"/>
  <c r="O4946" i="9"/>
  <c r="M4946" i="9"/>
  <c r="C4946" i="9"/>
  <c r="A4946" i="9"/>
  <c r="AA4945" i="9"/>
  <c r="Y4945" i="9"/>
  <c r="O4945" i="9"/>
  <c r="M4945" i="9"/>
  <c r="C4945" i="9"/>
  <c r="A4945" i="9"/>
  <c r="AA4944" i="9"/>
  <c r="Y4944" i="9"/>
  <c r="O4944" i="9"/>
  <c r="M4944" i="9"/>
  <c r="C4944" i="9"/>
  <c r="A4944" i="9"/>
  <c r="AA4941" i="9"/>
  <c r="Y4941" i="9"/>
  <c r="O4941" i="9"/>
  <c r="M4941" i="9"/>
  <c r="C4941" i="9"/>
  <c r="A4941" i="9"/>
  <c r="AA4940" i="9"/>
  <c r="Y4940" i="9"/>
  <c r="O4940" i="9"/>
  <c r="M4940" i="9"/>
  <c r="C4940" i="9"/>
  <c r="A4940" i="9"/>
  <c r="AA4939" i="9"/>
  <c r="Y4939" i="9"/>
  <c r="O4939" i="9"/>
  <c r="M4939" i="9"/>
  <c r="C4939" i="9"/>
  <c r="A4939" i="9"/>
  <c r="AA4938" i="9"/>
  <c r="Y4938" i="9"/>
  <c r="O4938" i="9"/>
  <c r="M4938" i="9"/>
  <c r="C4938" i="9"/>
  <c r="A4938" i="9"/>
  <c r="AA4937" i="9"/>
  <c r="Y4937" i="9"/>
  <c r="O4937" i="9"/>
  <c r="M4937" i="9"/>
  <c r="C4937" i="9"/>
  <c r="A4937" i="9"/>
  <c r="AA4936" i="9"/>
  <c r="Y4936" i="9"/>
  <c r="O4936" i="9"/>
  <c r="M4936" i="9"/>
  <c r="C4936" i="9"/>
  <c r="A4936" i="9"/>
  <c r="AA4935" i="9"/>
  <c r="Y4935" i="9"/>
  <c r="O4935" i="9"/>
  <c r="M4935" i="9"/>
  <c r="C4935" i="9"/>
  <c r="A4935" i="9"/>
  <c r="AA4934" i="9"/>
  <c r="Y4934" i="9"/>
  <c r="O4934" i="9"/>
  <c r="M4934" i="9"/>
  <c r="C4934" i="9"/>
  <c r="A4934" i="9"/>
  <c r="AA4933" i="9"/>
  <c r="Y4933" i="9"/>
  <c r="O4933" i="9"/>
  <c r="M4933" i="9"/>
  <c r="C4933" i="9"/>
  <c r="A4933" i="9"/>
  <c r="AA4932" i="9"/>
  <c r="Y4932" i="9"/>
  <c r="O4932" i="9"/>
  <c r="M4932" i="9"/>
  <c r="C4932" i="9"/>
  <c r="A4932" i="9"/>
  <c r="AA4931" i="9"/>
  <c r="Y4931" i="9"/>
  <c r="O4931" i="9"/>
  <c r="O4942" i="9" s="1"/>
  <c r="M4931" i="9"/>
  <c r="C4931" i="9"/>
  <c r="A4931" i="9"/>
  <c r="AA4930" i="9"/>
  <c r="Y4930" i="9"/>
  <c r="O4930" i="9"/>
  <c r="M4930" i="9"/>
  <c r="C4930" i="9"/>
  <c r="C4942" i="9" s="1"/>
  <c r="A4930" i="9"/>
  <c r="AA4927" i="9"/>
  <c r="Y4927" i="9"/>
  <c r="O4927" i="9"/>
  <c r="M4927" i="9"/>
  <c r="C4927" i="9"/>
  <c r="A4927" i="9"/>
  <c r="AA4926" i="9"/>
  <c r="Y4926" i="9"/>
  <c r="O4926" i="9"/>
  <c r="M4926" i="9"/>
  <c r="C4926" i="9"/>
  <c r="A4926" i="9"/>
  <c r="AA4925" i="9"/>
  <c r="Y4925" i="9"/>
  <c r="O4925" i="9"/>
  <c r="M4925" i="9"/>
  <c r="C4925" i="9"/>
  <c r="A4925" i="9"/>
  <c r="AA4924" i="9"/>
  <c r="Y4924" i="9"/>
  <c r="O4924" i="9"/>
  <c r="M4924" i="9"/>
  <c r="C4924" i="9"/>
  <c r="A4924" i="9"/>
  <c r="AA4923" i="9"/>
  <c r="Y4923" i="9"/>
  <c r="O4923" i="9"/>
  <c r="M4923" i="9"/>
  <c r="C4923" i="9"/>
  <c r="A4923" i="9"/>
  <c r="AA4922" i="9"/>
  <c r="Y4922" i="9"/>
  <c r="O4922" i="9"/>
  <c r="M4922" i="9"/>
  <c r="C4922" i="9"/>
  <c r="A4922" i="9"/>
  <c r="AA4921" i="9"/>
  <c r="Y4921" i="9"/>
  <c r="O4921" i="9"/>
  <c r="M4921" i="9"/>
  <c r="C4921" i="9"/>
  <c r="A4921" i="9"/>
  <c r="AA4920" i="9"/>
  <c r="Y4920" i="9"/>
  <c r="O4920" i="9"/>
  <c r="M4920" i="9"/>
  <c r="C4920" i="9"/>
  <c r="A4920" i="9"/>
  <c r="AA4919" i="9"/>
  <c r="Y4919" i="9"/>
  <c r="O4919" i="9"/>
  <c r="M4919" i="9"/>
  <c r="C4919" i="9"/>
  <c r="A4919" i="9"/>
  <c r="AA4918" i="9"/>
  <c r="Y4918" i="9"/>
  <c r="O4918" i="9"/>
  <c r="M4918" i="9"/>
  <c r="C4918" i="9"/>
  <c r="A4918" i="9"/>
  <c r="AA4917" i="9"/>
  <c r="Y4917" i="9"/>
  <c r="O4917" i="9"/>
  <c r="M4917" i="9"/>
  <c r="C4917" i="9"/>
  <c r="A4917" i="9"/>
  <c r="AA4916" i="9"/>
  <c r="Y4916" i="9"/>
  <c r="O4916" i="9"/>
  <c r="M4916" i="9"/>
  <c r="C4916" i="9"/>
  <c r="A4916" i="9"/>
  <c r="AA4913" i="9"/>
  <c r="Y4913" i="9"/>
  <c r="O4913" i="9"/>
  <c r="M4913" i="9"/>
  <c r="C4913" i="9"/>
  <c r="A4913" i="9"/>
  <c r="AA4912" i="9"/>
  <c r="Y4912" i="9"/>
  <c r="O4912" i="9"/>
  <c r="M4912" i="9"/>
  <c r="C4912" i="9"/>
  <c r="A4912" i="9"/>
  <c r="AA4911" i="9"/>
  <c r="Y4911" i="9"/>
  <c r="O4911" i="9"/>
  <c r="M4911" i="9"/>
  <c r="C4911" i="9"/>
  <c r="A4911" i="9"/>
  <c r="AA4910" i="9"/>
  <c r="Y4910" i="9"/>
  <c r="O4910" i="9"/>
  <c r="M4910" i="9"/>
  <c r="C4910" i="9"/>
  <c r="A4910" i="9"/>
  <c r="AA4909" i="9"/>
  <c r="Y4909" i="9"/>
  <c r="O4909" i="9"/>
  <c r="M4909" i="9"/>
  <c r="C4909" i="9"/>
  <c r="A4909" i="9"/>
  <c r="AA4908" i="9"/>
  <c r="Y4908" i="9"/>
  <c r="O4908" i="9"/>
  <c r="M4908" i="9"/>
  <c r="C4908" i="9"/>
  <c r="A4908" i="9"/>
  <c r="AA4907" i="9"/>
  <c r="Y4907" i="9"/>
  <c r="O4907" i="9"/>
  <c r="M4907" i="9"/>
  <c r="C4907" i="9"/>
  <c r="A4907" i="9"/>
  <c r="AA4906" i="9"/>
  <c r="Y4906" i="9"/>
  <c r="O4906" i="9"/>
  <c r="M4906" i="9"/>
  <c r="C4906" i="9"/>
  <c r="A4906" i="9"/>
  <c r="AA4905" i="9"/>
  <c r="Y4905" i="9"/>
  <c r="O4905" i="9"/>
  <c r="M4905" i="9"/>
  <c r="C4905" i="9"/>
  <c r="A4905" i="9"/>
  <c r="AA4904" i="9"/>
  <c r="Y4904" i="9"/>
  <c r="O4904" i="9"/>
  <c r="M4904" i="9"/>
  <c r="C4904" i="9"/>
  <c r="A4904" i="9"/>
  <c r="AA4903" i="9"/>
  <c r="Y4903" i="9"/>
  <c r="O4903" i="9"/>
  <c r="M4903" i="9"/>
  <c r="C4903" i="9"/>
  <c r="A4903" i="9"/>
  <c r="AA4902" i="9"/>
  <c r="Y4902" i="9"/>
  <c r="O4902" i="9"/>
  <c r="M4902" i="9"/>
  <c r="C4902" i="9"/>
  <c r="A4902" i="9"/>
  <c r="AA4899" i="9"/>
  <c r="Y4899" i="9"/>
  <c r="O4899" i="9"/>
  <c r="M4899" i="9"/>
  <c r="C4899" i="9"/>
  <c r="A4899" i="9"/>
  <c r="AA4898" i="9"/>
  <c r="Y4898" i="9"/>
  <c r="O4898" i="9"/>
  <c r="M4898" i="9"/>
  <c r="C4898" i="9"/>
  <c r="A4898" i="9"/>
  <c r="AA4897" i="9"/>
  <c r="Y4897" i="9"/>
  <c r="O4897" i="9"/>
  <c r="M4897" i="9"/>
  <c r="C4897" i="9"/>
  <c r="A4897" i="9"/>
  <c r="AA4896" i="9"/>
  <c r="Y4896" i="9"/>
  <c r="O4896" i="9"/>
  <c r="M4896" i="9"/>
  <c r="C4896" i="9"/>
  <c r="A4896" i="9"/>
  <c r="AA4895" i="9"/>
  <c r="Y4895" i="9"/>
  <c r="O4895" i="9"/>
  <c r="M4895" i="9"/>
  <c r="C4895" i="9"/>
  <c r="A4895" i="9"/>
  <c r="AA4894" i="9"/>
  <c r="Y4894" i="9"/>
  <c r="O4894" i="9"/>
  <c r="M4894" i="9"/>
  <c r="C4894" i="9"/>
  <c r="A4894" i="9"/>
  <c r="AA4893" i="9"/>
  <c r="Y4893" i="9"/>
  <c r="O4893" i="9"/>
  <c r="M4893" i="9"/>
  <c r="C4893" i="9"/>
  <c r="A4893" i="9"/>
  <c r="AA4892" i="9"/>
  <c r="Y4892" i="9"/>
  <c r="O4892" i="9"/>
  <c r="M4892" i="9"/>
  <c r="C4892" i="9"/>
  <c r="A4892" i="9"/>
  <c r="AA4891" i="9"/>
  <c r="Y4891" i="9"/>
  <c r="O4891" i="9"/>
  <c r="M4891" i="9"/>
  <c r="C4891" i="9"/>
  <c r="A4891" i="9"/>
  <c r="AA4890" i="9"/>
  <c r="Y4890" i="9"/>
  <c r="O4890" i="9"/>
  <c r="M4890" i="9"/>
  <c r="C4890" i="9"/>
  <c r="A4890" i="9"/>
  <c r="AA4889" i="9"/>
  <c r="Y4889" i="9"/>
  <c r="O4889" i="9"/>
  <c r="O4900" i="9" s="1"/>
  <c r="M4889" i="9"/>
  <c r="C4889" i="9"/>
  <c r="A4889" i="9"/>
  <c r="AA4888" i="9"/>
  <c r="Y4888" i="9"/>
  <c r="O4888" i="9"/>
  <c r="M4888" i="9"/>
  <c r="C4888" i="9"/>
  <c r="A4888" i="9"/>
  <c r="AA4885" i="9"/>
  <c r="Y4885" i="9"/>
  <c r="O4885" i="9"/>
  <c r="M4885" i="9"/>
  <c r="C4885" i="9"/>
  <c r="A4885" i="9"/>
  <c r="AA4884" i="9"/>
  <c r="Y4884" i="9"/>
  <c r="O4884" i="9"/>
  <c r="M4884" i="9"/>
  <c r="C4884" i="9"/>
  <c r="A4884" i="9"/>
  <c r="AA4883" i="9"/>
  <c r="Y4883" i="9"/>
  <c r="O4883" i="9"/>
  <c r="M4883" i="9"/>
  <c r="C4883" i="9"/>
  <c r="A4883" i="9"/>
  <c r="AA4882" i="9"/>
  <c r="Y4882" i="9"/>
  <c r="O4882" i="9"/>
  <c r="M4882" i="9"/>
  <c r="C4882" i="9"/>
  <c r="A4882" i="9"/>
  <c r="AA4881" i="9"/>
  <c r="Y4881" i="9"/>
  <c r="O4881" i="9"/>
  <c r="M4881" i="9"/>
  <c r="C4881" i="9"/>
  <c r="A4881" i="9"/>
  <c r="AA4880" i="9"/>
  <c r="Y4880" i="9"/>
  <c r="O4880" i="9"/>
  <c r="M4880" i="9"/>
  <c r="C4880" i="9"/>
  <c r="A4880" i="9"/>
  <c r="AA4879" i="9"/>
  <c r="Y4879" i="9"/>
  <c r="O4879" i="9"/>
  <c r="M4879" i="9"/>
  <c r="C4879" i="9"/>
  <c r="A4879" i="9"/>
  <c r="AA4878" i="9"/>
  <c r="Y4878" i="9"/>
  <c r="O4878" i="9"/>
  <c r="M4878" i="9"/>
  <c r="C4878" i="9"/>
  <c r="A4878" i="9"/>
  <c r="AA4877" i="9"/>
  <c r="Y4877" i="9"/>
  <c r="O4877" i="9"/>
  <c r="M4877" i="9"/>
  <c r="C4877" i="9"/>
  <c r="A4877" i="9"/>
  <c r="AA4876" i="9"/>
  <c r="Y4876" i="9"/>
  <c r="O4876" i="9"/>
  <c r="M4876" i="9"/>
  <c r="C4876" i="9"/>
  <c r="A4876" i="9"/>
  <c r="AA4875" i="9"/>
  <c r="Y4875" i="9"/>
  <c r="O4875" i="9"/>
  <c r="O4886" i="9" s="1"/>
  <c r="M4875" i="9"/>
  <c r="C4875" i="9"/>
  <c r="A4875" i="9"/>
  <c r="AA4874" i="9"/>
  <c r="Y4874" i="9"/>
  <c r="O4874" i="9"/>
  <c r="M4874" i="9"/>
  <c r="C4874" i="9"/>
  <c r="A4874" i="9"/>
  <c r="AA4871" i="9"/>
  <c r="Y4871" i="9"/>
  <c r="O4871" i="9"/>
  <c r="M4871" i="9"/>
  <c r="C4871" i="9"/>
  <c r="A4871" i="9"/>
  <c r="AA4870" i="9"/>
  <c r="Y4870" i="9"/>
  <c r="O4870" i="9"/>
  <c r="M4870" i="9"/>
  <c r="C4870" i="9"/>
  <c r="A4870" i="9"/>
  <c r="AA4869" i="9"/>
  <c r="Y4869" i="9"/>
  <c r="O4869" i="9"/>
  <c r="M4869" i="9"/>
  <c r="C4869" i="9"/>
  <c r="A4869" i="9"/>
  <c r="AA4868" i="9"/>
  <c r="Y4868" i="9"/>
  <c r="O4868" i="9"/>
  <c r="M4868" i="9"/>
  <c r="C4868" i="9"/>
  <c r="A4868" i="9"/>
  <c r="AA4867" i="9"/>
  <c r="Y4867" i="9"/>
  <c r="O4867" i="9"/>
  <c r="M4867" i="9"/>
  <c r="C4867" i="9"/>
  <c r="A4867" i="9"/>
  <c r="AA4866" i="9"/>
  <c r="Y4866" i="9"/>
  <c r="O4866" i="9"/>
  <c r="M4866" i="9"/>
  <c r="C4866" i="9"/>
  <c r="A4866" i="9"/>
  <c r="AA4865" i="9"/>
  <c r="Y4865" i="9"/>
  <c r="O4865" i="9"/>
  <c r="M4865" i="9"/>
  <c r="C4865" i="9"/>
  <c r="A4865" i="9"/>
  <c r="AA4864" i="9"/>
  <c r="Y4864" i="9"/>
  <c r="O4864" i="9"/>
  <c r="M4864" i="9"/>
  <c r="C4864" i="9"/>
  <c r="A4864" i="9"/>
  <c r="AA4863" i="9"/>
  <c r="Y4863" i="9"/>
  <c r="O4863" i="9"/>
  <c r="M4863" i="9"/>
  <c r="C4863" i="9"/>
  <c r="A4863" i="9"/>
  <c r="AA4862" i="9"/>
  <c r="Y4862" i="9"/>
  <c r="O4862" i="9"/>
  <c r="M4862" i="9"/>
  <c r="C4862" i="9"/>
  <c r="A4862" i="9"/>
  <c r="AA4861" i="9"/>
  <c r="Y4861" i="9"/>
  <c r="O4861" i="9"/>
  <c r="M4861" i="9"/>
  <c r="C4861" i="9"/>
  <c r="A4861" i="9"/>
  <c r="AA4860" i="9"/>
  <c r="Y4860" i="9"/>
  <c r="O4860" i="9"/>
  <c r="M4860" i="9"/>
  <c r="C4860" i="9"/>
  <c r="A4860" i="9"/>
  <c r="AA4857" i="9"/>
  <c r="Y4857" i="9"/>
  <c r="O4857" i="9"/>
  <c r="M4857" i="9"/>
  <c r="C4857" i="9"/>
  <c r="A4857" i="9"/>
  <c r="AA4856" i="9"/>
  <c r="Y4856" i="9"/>
  <c r="O4856" i="9"/>
  <c r="M4856" i="9"/>
  <c r="C4856" i="9"/>
  <c r="A4856" i="9"/>
  <c r="AA4855" i="9"/>
  <c r="Y4855" i="9"/>
  <c r="O4855" i="9"/>
  <c r="M4855" i="9"/>
  <c r="C4855" i="9"/>
  <c r="A4855" i="9"/>
  <c r="AA4854" i="9"/>
  <c r="Y4854" i="9"/>
  <c r="O4854" i="9"/>
  <c r="M4854" i="9"/>
  <c r="C4854" i="9"/>
  <c r="A4854" i="9"/>
  <c r="AA4853" i="9"/>
  <c r="Y4853" i="9"/>
  <c r="O4853" i="9"/>
  <c r="M4853" i="9"/>
  <c r="C4853" i="9"/>
  <c r="A4853" i="9"/>
  <c r="AA4852" i="9"/>
  <c r="Y4852" i="9"/>
  <c r="O4852" i="9"/>
  <c r="M4852" i="9"/>
  <c r="C4852" i="9"/>
  <c r="A4852" i="9"/>
  <c r="AA4851" i="9"/>
  <c r="Y4851" i="9"/>
  <c r="O4851" i="9"/>
  <c r="M4851" i="9"/>
  <c r="C4851" i="9"/>
  <c r="A4851" i="9"/>
  <c r="AA4850" i="9"/>
  <c r="Y4850" i="9"/>
  <c r="O4850" i="9"/>
  <c r="M4850" i="9"/>
  <c r="C4850" i="9"/>
  <c r="A4850" i="9"/>
  <c r="AA4849" i="9"/>
  <c r="Y4849" i="9"/>
  <c r="O4849" i="9"/>
  <c r="M4849" i="9"/>
  <c r="C4849" i="9"/>
  <c r="A4849" i="9"/>
  <c r="AA4848" i="9"/>
  <c r="Y4848" i="9"/>
  <c r="O4848" i="9"/>
  <c r="M4848" i="9"/>
  <c r="C4848" i="9"/>
  <c r="A4848" i="9"/>
  <c r="AA4847" i="9"/>
  <c r="Y4847" i="9"/>
  <c r="O4847" i="9"/>
  <c r="M4847" i="9"/>
  <c r="C4847" i="9"/>
  <c r="A4847" i="9"/>
  <c r="AA4846" i="9"/>
  <c r="AA4858" i="9" s="1"/>
  <c r="Y4846" i="9"/>
  <c r="O4846" i="9"/>
  <c r="M4846" i="9"/>
  <c r="C4846" i="9"/>
  <c r="A4846" i="9"/>
  <c r="AA4843" i="9"/>
  <c r="Y4843" i="9"/>
  <c r="O4843" i="9"/>
  <c r="M4843" i="9"/>
  <c r="C4843" i="9"/>
  <c r="A4843" i="9"/>
  <c r="AA4842" i="9"/>
  <c r="Y4842" i="9"/>
  <c r="O4842" i="9"/>
  <c r="M4842" i="9"/>
  <c r="C4842" i="9"/>
  <c r="A4842" i="9"/>
  <c r="AA4841" i="9"/>
  <c r="Y4841" i="9"/>
  <c r="O4841" i="9"/>
  <c r="M4841" i="9"/>
  <c r="C4841" i="9"/>
  <c r="A4841" i="9"/>
  <c r="AA4840" i="9"/>
  <c r="Y4840" i="9"/>
  <c r="O4840" i="9"/>
  <c r="M4840" i="9"/>
  <c r="C4840" i="9"/>
  <c r="A4840" i="9"/>
  <c r="AA4839" i="9"/>
  <c r="Y4839" i="9"/>
  <c r="O4839" i="9"/>
  <c r="M4839" i="9"/>
  <c r="C4839" i="9"/>
  <c r="A4839" i="9"/>
  <c r="AA4838" i="9"/>
  <c r="Y4838" i="9"/>
  <c r="O4838" i="9"/>
  <c r="M4838" i="9"/>
  <c r="C4838" i="9"/>
  <c r="A4838" i="9"/>
  <c r="AA4837" i="9"/>
  <c r="Y4837" i="9"/>
  <c r="O4837" i="9"/>
  <c r="M4837" i="9"/>
  <c r="C4837" i="9"/>
  <c r="A4837" i="9"/>
  <c r="AA4836" i="9"/>
  <c r="Y4836" i="9"/>
  <c r="O4836" i="9"/>
  <c r="M4836" i="9"/>
  <c r="C4836" i="9"/>
  <c r="A4836" i="9"/>
  <c r="AA4835" i="9"/>
  <c r="Y4835" i="9"/>
  <c r="O4835" i="9"/>
  <c r="M4835" i="9"/>
  <c r="C4835" i="9"/>
  <c r="A4835" i="9"/>
  <c r="AA4834" i="9"/>
  <c r="Y4834" i="9"/>
  <c r="O4834" i="9"/>
  <c r="M4834" i="9"/>
  <c r="C4834" i="9"/>
  <c r="A4834" i="9"/>
  <c r="AA4833" i="9"/>
  <c r="Y4833" i="9"/>
  <c r="O4833" i="9"/>
  <c r="M4833" i="9"/>
  <c r="C4833" i="9"/>
  <c r="A4833" i="9"/>
  <c r="AA4832" i="9"/>
  <c r="AA4844" i="9" s="1"/>
  <c r="Y4832" i="9"/>
  <c r="O4832" i="9"/>
  <c r="M4832" i="9"/>
  <c r="C4832" i="9"/>
  <c r="A4832" i="9"/>
  <c r="AA4829" i="9"/>
  <c r="Y4829" i="9"/>
  <c r="O4829" i="9"/>
  <c r="M4829" i="9"/>
  <c r="C4829" i="9"/>
  <c r="A4829" i="9"/>
  <c r="AA4828" i="9"/>
  <c r="Y4828" i="9"/>
  <c r="O4828" i="9"/>
  <c r="M4828" i="9"/>
  <c r="C4828" i="9"/>
  <c r="A4828" i="9"/>
  <c r="AA4827" i="9"/>
  <c r="Y4827" i="9"/>
  <c r="O4827" i="9"/>
  <c r="M4827" i="9"/>
  <c r="C4827" i="9"/>
  <c r="A4827" i="9"/>
  <c r="AA4826" i="9"/>
  <c r="Y4826" i="9"/>
  <c r="O4826" i="9"/>
  <c r="M4826" i="9"/>
  <c r="C4826" i="9"/>
  <c r="A4826" i="9"/>
  <c r="AA4825" i="9"/>
  <c r="Y4825" i="9"/>
  <c r="O4825" i="9"/>
  <c r="M4825" i="9"/>
  <c r="C4825" i="9"/>
  <c r="A4825" i="9"/>
  <c r="AA4824" i="9"/>
  <c r="Y4824" i="9"/>
  <c r="O4824" i="9"/>
  <c r="M4824" i="9"/>
  <c r="C4824" i="9"/>
  <c r="A4824" i="9"/>
  <c r="AA4823" i="9"/>
  <c r="Y4823" i="9"/>
  <c r="O4823" i="9"/>
  <c r="M4823" i="9"/>
  <c r="C4823" i="9"/>
  <c r="A4823" i="9"/>
  <c r="AA4822" i="9"/>
  <c r="Y4822" i="9"/>
  <c r="O4822" i="9"/>
  <c r="M4822" i="9"/>
  <c r="C4822" i="9"/>
  <c r="A4822" i="9"/>
  <c r="AA4821" i="9"/>
  <c r="Y4821" i="9"/>
  <c r="O4821" i="9"/>
  <c r="M4821" i="9"/>
  <c r="C4821" i="9"/>
  <c r="A4821" i="9"/>
  <c r="AA4820" i="9"/>
  <c r="Y4820" i="9"/>
  <c r="O4820" i="9"/>
  <c r="M4820" i="9"/>
  <c r="C4820" i="9"/>
  <c r="A4820" i="9"/>
  <c r="AA4819" i="9"/>
  <c r="Y4819" i="9"/>
  <c r="O4819" i="9"/>
  <c r="M4819" i="9"/>
  <c r="C4819" i="9"/>
  <c r="A4819" i="9"/>
  <c r="AA4818" i="9"/>
  <c r="Y4818" i="9"/>
  <c r="O4818" i="9"/>
  <c r="M4818" i="9"/>
  <c r="C4818" i="9"/>
  <c r="A4818" i="9"/>
  <c r="AA4815" i="9"/>
  <c r="Y4815" i="9"/>
  <c r="O4815" i="9"/>
  <c r="M4815" i="9"/>
  <c r="C4815" i="9"/>
  <c r="A4815" i="9"/>
  <c r="AA4814" i="9"/>
  <c r="Y4814" i="9"/>
  <c r="O4814" i="9"/>
  <c r="M4814" i="9"/>
  <c r="C4814" i="9"/>
  <c r="A4814" i="9"/>
  <c r="AA4813" i="9"/>
  <c r="Y4813" i="9"/>
  <c r="O4813" i="9"/>
  <c r="M4813" i="9"/>
  <c r="C4813" i="9"/>
  <c r="A4813" i="9"/>
  <c r="AA4812" i="9"/>
  <c r="Y4812" i="9"/>
  <c r="O4812" i="9"/>
  <c r="M4812" i="9"/>
  <c r="C4812" i="9"/>
  <c r="A4812" i="9"/>
  <c r="AA4811" i="9"/>
  <c r="Y4811" i="9"/>
  <c r="O4811" i="9"/>
  <c r="M4811" i="9"/>
  <c r="C4811" i="9"/>
  <c r="A4811" i="9"/>
  <c r="AA4810" i="9"/>
  <c r="Y4810" i="9"/>
  <c r="O4810" i="9"/>
  <c r="M4810" i="9"/>
  <c r="C4810" i="9"/>
  <c r="A4810" i="9"/>
  <c r="AA4809" i="9"/>
  <c r="Y4809" i="9"/>
  <c r="O4809" i="9"/>
  <c r="M4809" i="9"/>
  <c r="C4809" i="9"/>
  <c r="A4809" i="9"/>
  <c r="AA4808" i="9"/>
  <c r="Y4808" i="9"/>
  <c r="O4808" i="9"/>
  <c r="M4808" i="9"/>
  <c r="C4808" i="9"/>
  <c r="A4808" i="9"/>
  <c r="AA4807" i="9"/>
  <c r="Y4807" i="9"/>
  <c r="O4807" i="9"/>
  <c r="M4807" i="9"/>
  <c r="C4807" i="9"/>
  <c r="A4807" i="9"/>
  <c r="AA4806" i="9"/>
  <c r="Y4806" i="9"/>
  <c r="O4806" i="9"/>
  <c r="M4806" i="9"/>
  <c r="C4806" i="9"/>
  <c r="A4806" i="9"/>
  <c r="AA4805" i="9"/>
  <c r="Y4805" i="9"/>
  <c r="O4805" i="9"/>
  <c r="M4805" i="9"/>
  <c r="C4805" i="9"/>
  <c r="A4805" i="9"/>
  <c r="AA4804" i="9"/>
  <c r="AA4816" i="9" s="1"/>
  <c r="Y4804" i="9"/>
  <c r="O4804" i="9"/>
  <c r="M4804" i="9"/>
  <c r="C4804" i="9"/>
  <c r="C4816" i="9" s="1"/>
  <c r="A4804" i="9"/>
  <c r="AA4801" i="9"/>
  <c r="Y4801" i="9"/>
  <c r="O4801" i="9"/>
  <c r="M4801" i="9"/>
  <c r="C4801" i="9"/>
  <c r="A4801" i="9"/>
  <c r="AA4800" i="9"/>
  <c r="Y4800" i="9"/>
  <c r="O4800" i="9"/>
  <c r="M4800" i="9"/>
  <c r="C4800" i="9"/>
  <c r="A4800" i="9"/>
  <c r="AA4799" i="9"/>
  <c r="Y4799" i="9"/>
  <c r="O4799" i="9"/>
  <c r="M4799" i="9"/>
  <c r="C4799" i="9"/>
  <c r="A4799" i="9"/>
  <c r="AA4798" i="9"/>
  <c r="Y4798" i="9"/>
  <c r="O4798" i="9"/>
  <c r="M4798" i="9"/>
  <c r="C4798" i="9"/>
  <c r="A4798" i="9"/>
  <c r="AA4797" i="9"/>
  <c r="Y4797" i="9"/>
  <c r="O4797" i="9"/>
  <c r="M4797" i="9"/>
  <c r="C4797" i="9"/>
  <c r="A4797" i="9"/>
  <c r="AA4796" i="9"/>
  <c r="Y4796" i="9"/>
  <c r="O4796" i="9"/>
  <c r="M4796" i="9"/>
  <c r="C4796" i="9"/>
  <c r="A4796" i="9"/>
  <c r="AA4795" i="9"/>
  <c r="Y4795" i="9"/>
  <c r="O4795" i="9"/>
  <c r="M4795" i="9"/>
  <c r="C4795" i="9"/>
  <c r="A4795" i="9"/>
  <c r="AA4794" i="9"/>
  <c r="Y4794" i="9"/>
  <c r="O4794" i="9"/>
  <c r="M4794" i="9"/>
  <c r="C4794" i="9"/>
  <c r="A4794" i="9"/>
  <c r="AA4793" i="9"/>
  <c r="Y4793" i="9"/>
  <c r="O4793" i="9"/>
  <c r="M4793" i="9"/>
  <c r="C4793" i="9"/>
  <c r="A4793" i="9"/>
  <c r="AA4792" i="9"/>
  <c r="Y4792" i="9"/>
  <c r="O4792" i="9"/>
  <c r="M4792" i="9"/>
  <c r="C4792" i="9"/>
  <c r="A4792" i="9"/>
  <c r="AA4791" i="9"/>
  <c r="Y4791" i="9"/>
  <c r="O4791" i="9"/>
  <c r="M4791" i="9"/>
  <c r="C4791" i="9"/>
  <c r="A4791" i="9"/>
  <c r="AA4790" i="9"/>
  <c r="Y4790" i="9"/>
  <c r="O4790" i="9"/>
  <c r="M4790" i="9"/>
  <c r="C4790" i="9"/>
  <c r="A4790" i="9"/>
  <c r="AA4787" i="9"/>
  <c r="Y4787" i="9"/>
  <c r="O4787" i="9"/>
  <c r="M4787" i="9"/>
  <c r="C4787" i="9"/>
  <c r="A4787" i="9"/>
  <c r="AA4786" i="9"/>
  <c r="Y4786" i="9"/>
  <c r="O4786" i="9"/>
  <c r="M4786" i="9"/>
  <c r="C4786" i="9"/>
  <c r="A4786" i="9"/>
  <c r="AA4785" i="9"/>
  <c r="Y4785" i="9"/>
  <c r="O4785" i="9"/>
  <c r="M4785" i="9"/>
  <c r="C4785" i="9"/>
  <c r="A4785" i="9"/>
  <c r="AA4784" i="9"/>
  <c r="Y4784" i="9"/>
  <c r="O4784" i="9"/>
  <c r="M4784" i="9"/>
  <c r="C4784" i="9"/>
  <c r="A4784" i="9"/>
  <c r="AA4783" i="9"/>
  <c r="Y4783" i="9"/>
  <c r="O4783" i="9"/>
  <c r="M4783" i="9"/>
  <c r="C4783" i="9"/>
  <c r="A4783" i="9"/>
  <c r="AA4782" i="9"/>
  <c r="Y4782" i="9"/>
  <c r="O4782" i="9"/>
  <c r="M4782" i="9"/>
  <c r="C4782" i="9"/>
  <c r="A4782" i="9"/>
  <c r="AA4781" i="9"/>
  <c r="Y4781" i="9"/>
  <c r="O4781" i="9"/>
  <c r="M4781" i="9"/>
  <c r="C4781" i="9"/>
  <c r="A4781" i="9"/>
  <c r="AA4780" i="9"/>
  <c r="Y4780" i="9"/>
  <c r="O4780" i="9"/>
  <c r="M4780" i="9"/>
  <c r="C4780" i="9"/>
  <c r="A4780" i="9"/>
  <c r="AA4779" i="9"/>
  <c r="Y4779" i="9"/>
  <c r="O4779" i="9"/>
  <c r="M4779" i="9"/>
  <c r="C4779" i="9"/>
  <c r="A4779" i="9"/>
  <c r="AA4778" i="9"/>
  <c r="Y4778" i="9"/>
  <c r="O4778" i="9"/>
  <c r="M4778" i="9"/>
  <c r="C4778" i="9"/>
  <c r="A4778" i="9"/>
  <c r="AA4777" i="9"/>
  <c r="Y4777" i="9"/>
  <c r="O4777" i="9"/>
  <c r="M4777" i="9"/>
  <c r="C4777" i="9"/>
  <c r="A4777" i="9"/>
  <c r="AA4776" i="9"/>
  <c r="Y4776" i="9"/>
  <c r="O4776" i="9"/>
  <c r="M4776" i="9"/>
  <c r="C4776" i="9"/>
  <c r="C4788" i="9" s="1"/>
  <c r="A4776" i="9"/>
  <c r="AA4773" i="9"/>
  <c r="Y4773" i="9"/>
  <c r="O4773" i="9"/>
  <c r="M4773" i="9"/>
  <c r="C4773" i="9"/>
  <c r="A4773" i="9"/>
  <c r="AA4772" i="9"/>
  <c r="Y4772" i="9"/>
  <c r="O4772" i="9"/>
  <c r="M4772" i="9"/>
  <c r="C4772" i="9"/>
  <c r="A4772" i="9"/>
  <c r="AA4771" i="9"/>
  <c r="Y4771" i="9"/>
  <c r="O4771" i="9"/>
  <c r="M4771" i="9"/>
  <c r="C4771" i="9"/>
  <c r="A4771" i="9"/>
  <c r="AA4770" i="9"/>
  <c r="Y4770" i="9"/>
  <c r="O4770" i="9"/>
  <c r="M4770" i="9"/>
  <c r="C4770" i="9"/>
  <c r="A4770" i="9"/>
  <c r="AA4769" i="9"/>
  <c r="Y4769" i="9"/>
  <c r="O4769" i="9"/>
  <c r="M4769" i="9"/>
  <c r="C4769" i="9"/>
  <c r="A4769" i="9"/>
  <c r="AA4768" i="9"/>
  <c r="Y4768" i="9"/>
  <c r="O4768" i="9"/>
  <c r="M4768" i="9"/>
  <c r="C4768" i="9"/>
  <c r="A4768" i="9"/>
  <c r="AA4767" i="9"/>
  <c r="Y4767" i="9"/>
  <c r="O4767" i="9"/>
  <c r="M4767" i="9"/>
  <c r="C4767" i="9"/>
  <c r="A4767" i="9"/>
  <c r="AA4766" i="9"/>
  <c r="Y4766" i="9"/>
  <c r="O4766" i="9"/>
  <c r="M4766" i="9"/>
  <c r="C4766" i="9"/>
  <c r="A4766" i="9"/>
  <c r="AA4765" i="9"/>
  <c r="Y4765" i="9"/>
  <c r="O4765" i="9"/>
  <c r="M4765" i="9"/>
  <c r="C4765" i="9"/>
  <c r="A4765" i="9"/>
  <c r="AA4764" i="9"/>
  <c r="Y4764" i="9"/>
  <c r="O4764" i="9"/>
  <c r="M4764" i="9"/>
  <c r="C4764" i="9"/>
  <c r="A4764" i="9"/>
  <c r="AA4763" i="9"/>
  <c r="Y4763" i="9"/>
  <c r="O4763" i="9"/>
  <c r="M4763" i="9"/>
  <c r="C4763" i="9"/>
  <c r="A4763" i="9"/>
  <c r="AA4762" i="9"/>
  <c r="Y4762" i="9"/>
  <c r="O4762" i="9"/>
  <c r="M4762" i="9"/>
  <c r="C4762" i="9"/>
  <c r="C4774" i="9" s="1"/>
  <c r="A4762" i="9"/>
  <c r="AA4759" i="9"/>
  <c r="Y4759" i="9"/>
  <c r="O4759" i="9"/>
  <c r="M4759" i="9"/>
  <c r="C4759" i="9"/>
  <c r="A4759" i="9"/>
  <c r="AA4758" i="9"/>
  <c r="Y4758" i="9"/>
  <c r="O4758" i="9"/>
  <c r="M4758" i="9"/>
  <c r="C4758" i="9"/>
  <c r="A4758" i="9"/>
  <c r="AA4757" i="9"/>
  <c r="Y4757" i="9"/>
  <c r="O4757" i="9"/>
  <c r="M4757" i="9"/>
  <c r="C4757" i="9"/>
  <c r="A4757" i="9"/>
  <c r="AA4756" i="9"/>
  <c r="Y4756" i="9"/>
  <c r="O4756" i="9"/>
  <c r="M4756" i="9"/>
  <c r="C4756" i="9"/>
  <c r="A4756" i="9"/>
  <c r="AA4755" i="9"/>
  <c r="Y4755" i="9"/>
  <c r="O4755" i="9"/>
  <c r="M4755" i="9"/>
  <c r="C4755" i="9"/>
  <c r="A4755" i="9"/>
  <c r="AA4754" i="9"/>
  <c r="Y4754" i="9"/>
  <c r="O4754" i="9"/>
  <c r="M4754" i="9"/>
  <c r="C4754" i="9"/>
  <c r="A4754" i="9"/>
  <c r="AA4753" i="9"/>
  <c r="Y4753" i="9"/>
  <c r="O4753" i="9"/>
  <c r="M4753" i="9"/>
  <c r="C4753" i="9"/>
  <c r="A4753" i="9"/>
  <c r="AA4752" i="9"/>
  <c r="Y4752" i="9"/>
  <c r="O4752" i="9"/>
  <c r="M4752" i="9"/>
  <c r="C4752" i="9"/>
  <c r="A4752" i="9"/>
  <c r="AA4751" i="9"/>
  <c r="Y4751" i="9"/>
  <c r="O4751" i="9"/>
  <c r="M4751" i="9"/>
  <c r="C4751" i="9"/>
  <c r="A4751" i="9"/>
  <c r="AA4750" i="9"/>
  <c r="Y4750" i="9"/>
  <c r="O4750" i="9"/>
  <c r="M4750" i="9"/>
  <c r="C4750" i="9"/>
  <c r="A4750" i="9"/>
  <c r="AA4749" i="9"/>
  <c r="Y4749" i="9"/>
  <c r="O4749" i="9"/>
  <c r="M4749" i="9"/>
  <c r="C4749" i="9"/>
  <c r="A4749" i="9"/>
  <c r="AA4748" i="9"/>
  <c r="Y4748" i="9"/>
  <c r="O4748" i="9"/>
  <c r="M4748" i="9"/>
  <c r="C4748" i="9"/>
  <c r="A4748" i="9"/>
  <c r="AA4745" i="9"/>
  <c r="Y4745" i="9"/>
  <c r="O4745" i="9"/>
  <c r="M4745" i="9"/>
  <c r="C4745" i="9"/>
  <c r="A4745" i="9"/>
  <c r="AA4744" i="9"/>
  <c r="Y4744" i="9"/>
  <c r="O4744" i="9"/>
  <c r="M4744" i="9"/>
  <c r="C4744" i="9"/>
  <c r="A4744" i="9"/>
  <c r="AA4743" i="9"/>
  <c r="Y4743" i="9"/>
  <c r="O4743" i="9"/>
  <c r="M4743" i="9"/>
  <c r="C4743" i="9"/>
  <c r="A4743" i="9"/>
  <c r="AA4742" i="9"/>
  <c r="Y4742" i="9"/>
  <c r="O4742" i="9"/>
  <c r="M4742" i="9"/>
  <c r="C4742" i="9"/>
  <c r="A4742" i="9"/>
  <c r="AA4741" i="9"/>
  <c r="Y4741" i="9"/>
  <c r="O4741" i="9"/>
  <c r="M4741" i="9"/>
  <c r="C4741" i="9"/>
  <c r="A4741" i="9"/>
  <c r="AA4740" i="9"/>
  <c r="Y4740" i="9"/>
  <c r="O4740" i="9"/>
  <c r="M4740" i="9"/>
  <c r="C4740" i="9"/>
  <c r="A4740" i="9"/>
  <c r="AA4739" i="9"/>
  <c r="Y4739" i="9"/>
  <c r="O4739" i="9"/>
  <c r="M4739" i="9"/>
  <c r="C4739" i="9"/>
  <c r="A4739" i="9"/>
  <c r="AA4738" i="9"/>
  <c r="Y4738" i="9"/>
  <c r="O4738" i="9"/>
  <c r="M4738" i="9"/>
  <c r="C4738" i="9"/>
  <c r="A4738" i="9"/>
  <c r="AA4737" i="9"/>
  <c r="Y4737" i="9"/>
  <c r="O4737" i="9"/>
  <c r="M4737" i="9"/>
  <c r="C4737" i="9"/>
  <c r="A4737" i="9"/>
  <c r="AA4736" i="9"/>
  <c r="Y4736" i="9"/>
  <c r="O4736" i="9"/>
  <c r="M4736" i="9"/>
  <c r="C4736" i="9"/>
  <c r="A4736" i="9"/>
  <c r="AA4735" i="9"/>
  <c r="Y4735" i="9"/>
  <c r="O4735" i="9"/>
  <c r="O4746" i="9" s="1"/>
  <c r="M4735" i="9"/>
  <c r="C4735" i="9"/>
  <c r="A4735" i="9"/>
  <c r="AA4734" i="9"/>
  <c r="Y4734" i="9"/>
  <c r="O4734" i="9"/>
  <c r="M4734" i="9"/>
  <c r="C4734" i="9"/>
  <c r="A4734" i="9"/>
  <c r="AA4731" i="9"/>
  <c r="Y4731" i="9"/>
  <c r="O4731" i="9"/>
  <c r="M4731" i="9"/>
  <c r="C4731" i="9"/>
  <c r="A4731" i="9"/>
  <c r="AA4730" i="9"/>
  <c r="Y4730" i="9"/>
  <c r="O4730" i="9"/>
  <c r="M4730" i="9"/>
  <c r="C4730" i="9"/>
  <c r="A4730" i="9"/>
  <c r="AA4729" i="9"/>
  <c r="Y4729" i="9"/>
  <c r="O4729" i="9"/>
  <c r="M4729" i="9"/>
  <c r="C4729" i="9"/>
  <c r="A4729" i="9"/>
  <c r="AA4728" i="9"/>
  <c r="Y4728" i="9"/>
  <c r="O4728" i="9"/>
  <c r="M4728" i="9"/>
  <c r="C4728" i="9"/>
  <c r="A4728" i="9"/>
  <c r="AA4727" i="9"/>
  <c r="Y4727" i="9"/>
  <c r="O4727" i="9"/>
  <c r="M4727" i="9"/>
  <c r="C4727" i="9"/>
  <c r="A4727" i="9"/>
  <c r="AA4726" i="9"/>
  <c r="Y4726" i="9"/>
  <c r="O4726" i="9"/>
  <c r="M4726" i="9"/>
  <c r="C4726" i="9"/>
  <c r="A4726" i="9"/>
  <c r="AA4725" i="9"/>
  <c r="Y4725" i="9"/>
  <c r="O4725" i="9"/>
  <c r="M4725" i="9"/>
  <c r="C4725" i="9"/>
  <c r="A4725" i="9"/>
  <c r="AA4724" i="9"/>
  <c r="Y4724" i="9"/>
  <c r="O4724" i="9"/>
  <c r="M4724" i="9"/>
  <c r="C4724" i="9"/>
  <c r="A4724" i="9"/>
  <c r="AA4723" i="9"/>
  <c r="Y4723" i="9"/>
  <c r="O4723" i="9"/>
  <c r="M4723" i="9"/>
  <c r="C4723" i="9"/>
  <c r="A4723" i="9"/>
  <c r="AA4722" i="9"/>
  <c r="Y4722" i="9"/>
  <c r="O4722" i="9"/>
  <c r="M4722" i="9"/>
  <c r="C4722" i="9"/>
  <c r="A4722" i="9"/>
  <c r="AA4721" i="9"/>
  <c r="Y4721" i="9"/>
  <c r="O4721" i="9"/>
  <c r="M4721" i="9"/>
  <c r="C4721" i="9"/>
  <c r="A4721" i="9"/>
  <c r="AA4720" i="9"/>
  <c r="AA4732" i="9" s="1"/>
  <c r="Y4720" i="9"/>
  <c r="O4720" i="9"/>
  <c r="M4720" i="9"/>
  <c r="C4720" i="9"/>
  <c r="A4720" i="9"/>
  <c r="AA4717" i="9"/>
  <c r="Y4717" i="9"/>
  <c r="O4717" i="9"/>
  <c r="M4717" i="9"/>
  <c r="C4717" i="9"/>
  <c r="A4717" i="9"/>
  <c r="AA4716" i="9"/>
  <c r="Y4716" i="9"/>
  <c r="O4716" i="9"/>
  <c r="M4716" i="9"/>
  <c r="C4716" i="9"/>
  <c r="A4716" i="9"/>
  <c r="AA4715" i="9"/>
  <c r="Y4715" i="9"/>
  <c r="O4715" i="9"/>
  <c r="M4715" i="9"/>
  <c r="C4715" i="9"/>
  <c r="A4715" i="9"/>
  <c r="AA4714" i="9"/>
  <c r="Y4714" i="9"/>
  <c r="O4714" i="9"/>
  <c r="M4714" i="9"/>
  <c r="C4714" i="9"/>
  <c r="A4714" i="9"/>
  <c r="AA4713" i="9"/>
  <c r="Y4713" i="9"/>
  <c r="O4713" i="9"/>
  <c r="M4713" i="9"/>
  <c r="C4713" i="9"/>
  <c r="A4713" i="9"/>
  <c r="AA4712" i="9"/>
  <c r="Y4712" i="9"/>
  <c r="O4712" i="9"/>
  <c r="M4712" i="9"/>
  <c r="C4712" i="9"/>
  <c r="A4712" i="9"/>
  <c r="AA4711" i="9"/>
  <c r="Y4711" i="9"/>
  <c r="O4711" i="9"/>
  <c r="M4711" i="9"/>
  <c r="C4711" i="9"/>
  <c r="A4711" i="9"/>
  <c r="AA4710" i="9"/>
  <c r="Y4710" i="9"/>
  <c r="O4710" i="9"/>
  <c r="M4710" i="9"/>
  <c r="C4710" i="9"/>
  <c r="A4710" i="9"/>
  <c r="AA4709" i="9"/>
  <c r="Y4709" i="9"/>
  <c r="O4709" i="9"/>
  <c r="M4709" i="9"/>
  <c r="C4709" i="9"/>
  <c r="A4709" i="9"/>
  <c r="AA4708" i="9"/>
  <c r="Y4708" i="9"/>
  <c r="O4708" i="9"/>
  <c r="M4708" i="9"/>
  <c r="C4708" i="9"/>
  <c r="A4708" i="9"/>
  <c r="AA4707" i="9"/>
  <c r="Y4707" i="9"/>
  <c r="O4707" i="9"/>
  <c r="M4707" i="9"/>
  <c r="C4707" i="9"/>
  <c r="A4707" i="9"/>
  <c r="AA4706" i="9"/>
  <c r="Y4706" i="9"/>
  <c r="O4706" i="9"/>
  <c r="M4706" i="9"/>
  <c r="C4706" i="9"/>
  <c r="A4706" i="9"/>
  <c r="AA4703" i="9"/>
  <c r="Y4703" i="9"/>
  <c r="O4703" i="9"/>
  <c r="M4703" i="9"/>
  <c r="C4703" i="9"/>
  <c r="A4703" i="9"/>
  <c r="AA4702" i="9"/>
  <c r="Y4702" i="9"/>
  <c r="O4702" i="9"/>
  <c r="M4702" i="9"/>
  <c r="C4702" i="9"/>
  <c r="A4702" i="9"/>
  <c r="AA4701" i="9"/>
  <c r="Y4701" i="9"/>
  <c r="O4701" i="9"/>
  <c r="M4701" i="9"/>
  <c r="C4701" i="9"/>
  <c r="A4701" i="9"/>
  <c r="AA4700" i="9"/>
  <c r="Y4700" i="9"/>
  <c r="O4700" i="9"/>
  <c r="M4700" i="9"/>
  <c r="C4700" i="9"/>
  <c r="A4700" i="9"/>
  <c r="AA4699" i="9"/>
  <c r="Y4699" i="9"/>
  <c r="O4699" i="9"/>
  <c r="M4699" i="9"/>
  <c r="C4699" i="9"/>
  <c r="A4699" i="9"/>
  <c r="AA4698" i="9"/>
  <c r="Y4698" i="9"/>
  <c r="O4698" i="9"/>
  <c r="M4698" i="9"/>
  <c r="C4698" i="9"/>
  <c r="A4698" i="9"/>
  <c r="AA4697" i="9"/>
  <c r="Y4697" i="9"/>
  <c r="O4697" i="9"/>
  <c r="M4697" i="9"/>
  <c r="C4697" i="9"/>
  <c r="A4697" i="9"/>
  <c r="AA4696" i="9"/>
  <c r="Y4696" i="9"/>
  <c r="O4696" i="9"/>
  <c r="M4696" i="9"/>
  <c r="C4696" i="9"/>
  <c r="A4696" i="9"/>
  <c r="AA4695" i="9"/>
  <c r="Y4695" i="9"/>
  <c r="O4695" i="9"/>
  <c r="M4695" i="9"/>
  <c r="C4695" i="9"/>
  <c r="A4695" i="9"/>
  <c r="AA4694" i="9"/>
  <c r="Y4694" i="9"/>
  <c r="O4694" i="9"/>
  <c r="M4694" i="9"/>
  <c r="C4694" i="9"/>
  <c r="A4694" i="9"/>
  <c r="AA4693" i="9"/>
  <c r="Y4693" i="9"/>
  <c r="O4693" i="9"/>
  <c r="M4693" i="9"/>
  <c r="C4693" i="9"/>
  <c r="A4693" i="9"/>
  <c r="AA4692" i="9"/>
  <c r="Y4692" i="9"/>
  <c r="O4692" i="9"/>
  <c r="M4692" i="9"/>
  <c r="C4692" i="9"/>
  <c r="A4692" i="9"/>
  <c r="AA4689" i="9"/>
  <c r="Y4689" i="9"/>
  <c r="O4689" i="9"/>
  <c r="M4689" i="9"/>
  <c r="C4689" i="9"/>
  <c r="A4689" i="9"/>
  <c r="AA4688" i="9"/>
  <c r="Y4688" i="9"/>
  <c r="O4688" i="9"/>
  <c r="M4688" i="9"/>
  <c r="C4688" i="9"/>
  <c r="A4688" i="9"/>
  <c r="AA4687" i="9"/>
  <c r="Y4687" i="9"/>
  <c r="O4687" i="9"/>
  <c r="M4687" i="9"/>
  <c r="C4687" i="9"/>
  <c r="A4687" i="9"/>
  <c r="AA4686" i="9"/>
  <c r="Y4686" i="9"/>
  <c r="O4686" i="9"/>
  <c r="M4686" i="9"/>
  <c r="C4686" i="9"/>
  <c r="A4686" i="9"/>
  <c r="AA4685" i="9"/>
  <c r="Y4685" i="9"/>
  <c r="O4685" i="9"/>
  <c r="M4685" i="9"/>
  <c r="C4685" i="9"/>
  <c r="A4685" i="9"/>
  <c r="AA4684" i="9"/>
  <c r="Y4684" i="9"/>
  <c r="O4684" i="9"/>
  <c r="M4684" i="9"/>
  <c r="C4684" i="9"/>
  <c r="A4684" i="9"/>
  <c r="AA4683" i="9"/>
  <c r="Y4683" i="9"/>
  <c r="O4683" i="9"/>
  <c r="M4683" i="9"/>
  <c r="C4683" i="9"/>
  <c r="A4683" i="9"/>
  <c r="AA4682" i="9"/>
  <c r="Y4682" i="9"/>
  <c r="O4682" i="9"/>
  <c r="M4682" i="9"/>
  <c r="C4682" i="9"/>
  <c r="A4682" i="9"/>
  <c r="AA4681" i="9"/>
  <c r="Y4681" i="9"/>
  <c r="O4681" i="9"/>
  <c r="M4681" i="9"/>
  <c r="C4681" i="9"/>
  <c r="A4681" i="9"/>
  <c r="AA4680" i="9"/>
  <c r="Y4680" i="9"/>
  <c r="O4680" i="9"/>
  <c r="M4680" i="9"/>
  <c r="C4680" i="9"/>
  <c r="A4680" i="9"/>
  <c r="AA4679" i="9"/>
  <c r="Y4679" i="9"/>
  <c r="O4679" i="9"/>
  <c r="M4679" i="9"/>
  <c r="C4679" i="9"/>
  <c r="A4679" i="9"/>
  <c r="AA4678" i="9"/>
  <c r="AA4690" i="9" s="1"/>
  <c r="Y4678" i="9"/>
  <c r="O4678" i="9"/>
  <c r="M4678" i="9"/>
  <c r="C4678" i="9"/>
  <c r="A4678" i="9"/>
  <c r="AA4675" i="9"/>
  <c r="Y4675" i="9"/>
  <c r="O4675" i="9"/>
  <c r="M4675" i="9"/>
  <c r="C4675" i="9"/>
  <c r="A4675" i="9"/>
  <c r="AA4674" i="9"/>
  <c r="Y4674" i="9"/>
  <c r="O4674" i="9"/>
  <c r="M4674" i="9"/>
  <c r="C4674" i="9"/>
  <c r="A4674" i="9"/>
  <c r="AA4673" i="9"/>
  <c r="Y4673" i="9"/>
  <c r="O4673" i="9"/>
  <c r="M4673" i="9"/>
  <c r="C4673" i="9"/>
  <c r="A4673" i="9"/>
  <c r="AA4672" i="9"/>
  <c r="Y4672" i="9"/>
  <c r="O4672" i="9"/>
  <c r="M4672" i="9"/>
  <c r="C4672" i="9"/>
  <c r="A4672" i="9"/>
  <c r="AA4671" i="9"/>
  <c r="Y4671" i="9"/>
  <c r="O4671" i="9"/>
  <c r="M4671" i="9"/>
  <c r="C4671" i="9"/>
  <c r="A4671" i="9"/>
  <c r="AA4670" i="9"/>
  <c r="Y4670" i="9"/>
  <c r="O4670" i="9"/>
  <c r="M4670" i="9"/>
  <c r="C4670" i="9"/>
  <c r="A4670" i="9"/>
  <c r="AA4669" i="9"/>
  <c r="Y4669" i="9"/>
  <c r="O4669" i="9"/>
  <c r="M4669" i="9"/>
  <c r="C4669" i="9"/>
  <c r="A4669" i="9"/>
  <c r="AA4668" i="9"/>
  <c r="Y4668" i="9"/>
  <c r="O4668" i="9"/>
  <c r="M4668" i="9"/>
  <c r="C4668" i="9"/>
  <c r="A4668" i="9"/>
  <c r="AA4667" i="9"/>
  <c r="Y4667" i="9"/>
  <c r="O4667" i="9"/>
  <c r="M4667" i="9"/>
  <c r="C4667" i="9"/>
  <c r="A4667" i="9"/>
  <c r="AA4666" i="9"/>
  <c r="Y4666" i="9"/>
  <c r="O4666" i="9"/>
  <c r="M4666" i="9"/>
  <c r="C4666" i="9"/>
  <c r="A4666" i="9"/>
  <c r="AA4665" i="9"/>
  <c r="Y4665" i="9"/>
  <c r="O4665" i="9"/>
  <c r="M4665" i="9"/>
  <c r="C4665" i="9"/>
  <c r="A4665" i="9"/>
  <c r="AA4664" i="9"/>
  <c r="AA4676" i="9" s="1"/>
  <c r="Y4664" i="9"/>
  <c r="O4664" i="9"/>
  <c r="M4664" i="9"/>
  <c r="C4664" i="9"/>
  <c r="A4664" i="9"/>
  <c r="AA4661" i="9"/>
  <c r="Y4661" i="9"/>
  <c r="O4661" i="9"/>
  <c r="M4661" i="9"/>
  <c r="C4661" i="9"/>
  <c r="A4661" i="9"/>
  <c r="AA4660" i="9"/>
  <c r="Y4660" i="9"/>
  <c r="O4660" i="9"/>
  <c r="M4660" i="9"/>
  <c r="C4660" i="9"/>
  <c r="A4660" i="9"/>
  <c r="AA4659" i="9"/>
  <c r="Y4659" i="9"/>
  <c r="O4659" i="9"/>
  <c r="M4659" i="9"/>
  <c r="C4659" i="9"/>
  <c r="A4659" i="9"/>
  <c r="AA4658" i="9"/>
  <c r="Y4658" i="9"/>
  <c r="O4658" i="9"/>
  <c r="M4658" i="9"/>
  <c r="C4658" i="9"/>
  <c r="A4658" i="9"/>
  <c r="AA4657" i="9"/>
  <c r="Y4657" i="9"/>
  <c r="O4657" i="9"/>
  <c r="M4657" i="9"/>
  <c r="C4657" i="9"/>
  <c r="A4657" i="9"/>
  <c r="AA4656" i="9"/>
  <c r="Y4656" i="9"/>
  <c r="O4656" i="9"/>
  <c r="M4656" i="9"/>
  <c r="C4656" i="9"/>
  <c r="A4656" i="9"/>
  <c r="AA4655" i="9"/>
  <c r="Y4655" i="9"/>
  <c r="O4655" i="9"/>
  <c r="M4655" i="9"/>
  <c r="C4655" i="9"/>
  <c r="A4655" i="9"/>
  <c r="AA4654" i="9"/>
  <c r="Y4654" i="9"/>
  <c r="O4654" i="9"/>
  <c r="M4654" i="9"/>
  <c r="C4654" i="9"/>
  <c r="A4654" i="9"/>
  <c r="AA4653" i="9"/>
  <c r="Y4653" i="9"/>
  <c r="O4653" i="9"/>
  <c r="M4653" i="9"/>
  <c r="C4653" i="9"/>
  <c r="A4653" i="9"/>
  <c r="AA4652" i="9"/>
  <c r="Y4652" i="9"/>
  <c r="O4652" i="9"/>
  <c r="M4652" i="9"/>
  <c r="C4652" i="9"/>
  <c r="A4652" i="9"/>
  <c r="AA4651" i="9"/>
  <c r="Y4651" i="9"/>
  <c r="O4651" i="9"/>
  <c r="M4651" i="9"/>
  <c r="C4651" i="9"/>
  <c r="A4651" i="9"/>
  <c r="AA4650" i="9"/>
  <c r="Y4650" i="9"/>
  <c r="O4650" i="9"/>
  <c r="M4650" i="9"/>
  <c r="C4650" i="9"/>
  <c r="A4650" i="9"/>
  <c r="AA4647" i="9"/>
  <c r="Y4647" i="9"/>
  <c r="O4647" i="9"/>
  <c r="M4647" i="9"/>
  <c r="C4647" i="9"/>
  <c r="A4647" i="9"/>
  <c r="AA4646" i="9"/>
  <c r="Y4646" i="9"/>
  <c r="O4646" i="9"/>
  <c r="M4646" i="9"/>
  <c r="C4646" i="9"/>
  <c r="A4646" i="9"/>
  <c r="AA4645" i="9"/>
  <c r="Y4645" i="9"/>
  <c r="O4645" i="9"/>
  <c r="M4645" i="9"/>
  <c r="C4645" i="9"/>
  <c r="A4645" i="9"/>
  <c r="AA4644" i="9"/>
  <c r="Y4644" i="9"/>
  <c r="O4644" i="9"/>
  <c r="M4644" i="9"/>
  <c r="C4644" i="9"/>
  <c r="A4644" i="9"/>
  <c r="AA4643" i="9"/>
  <c r="Y4643" i="9"/>
  <c r="O4643" i="9"/>
  <c r="M4643" i="9"/>
  <c r="C4643" i="9"/>
  <c r="A4643" i="9"/>
  <c r="AA4642" i="9"/>
  <c r="Y4642" i="9"/>
  <c r="O4642" i="9"/>
  <c r="M4642" i="9"/>
  <c r="C4642" i="9"/>
  <c r="A4642" i="9"/>
  <c r="AA4641" i="9"/>
  <c r="Y4641" i="9"/>
  <c r="O4641" i="9"/>
  <c r="M4641" i="9"/>
  <c r="C4641" i="9"/>
  <c r="A4641" i="9"/>
  <c r="AA4640" i="9"/>
  <c r="Y4640" i="9"/>
  <c r="O4640" i="9"/>
  <c r="M4640" i="9"/>
  <c r="C4640" i="9"/>
  <c r="A4640" i="9"/>
  <c r="AA4639" i="9"/>
  <c r="Y4639" i="9"/>
  <c r="O4639" i="9"/>
  <c r="M4639" i="9"/>
  <c r="C4639" i="9"/>
  <c r="A4639" i="9"/>
  <c r="AA4638" i="9"/>
  <c r="Y4638" i="9"/>
  <c r="O4638" i="9"/>
  <c r="M4638" i="9"/>
  <c r="C4638" i="9"/>
  <c r="A4638" i="9"/>
  <c r="AA4637" i="9"/>
  <c r="Y4637" i="9"/>
  <c r="O4637" i="9"/>
  <c r="M4637" i="9"/>
  <c r="C4637" i="9"/>
  <c r="A4637" i="9"/>
  <c r="AA4636" i="9"/>
  <c r="Y4636" i="9"/>
  <c r="O4636" i="9"/>
  <c r="M4636" i="9"/>
  <c r="C4636" i="9"/>
  <c r="A4636" i="9"/>
  <c r="AA4633" i="9"/>
  <c r="Y4633" i="9"/>
  <c r="O4633" i="9"/>
  <c r="M4633" i="9"/>
  <c r="C4633" i="9"/>
  <c r="A4633" i="9"/>
  <c r="AA4632" i="9"/>
  <c r="Y4632" i="9"/>
  <c r="O4632" i="9"/>
  <c r="M4632" i="9"/>
  <c r="C4632" i="9"/>
  <c r="A4632" i="9"/>
  <c r="AA4631" i="9"/>
  <c r="Y4631" i="9"/>
  <c r="O4631" i="9"/>
  <c r="M4631" i="9"/>
  <c r="C4631" i="9"/>
  <c r="A4631" i="9"/>
  <c r="AA4630" i="9"/>
  <c r="Y4630" i="9"/>
  <c r="O4630" i="9"/>
  <c r="M4630" i="9"/>
  <c r="C4630" i="9"/>
  <c r="A4630" i="9"/>
  <c r="AA4629" i="9"/>
  <c r="Y4629" i="9"/>
  <c r="O4629" i="9"/>
  <c r="M4629" i="9"/>
  <c r="C4629" i="9"/>
  <c r="A4629" i="9"/>
  <c r="AA4628" i="9"/>
  <c r="Y4628" i="9"/>
  <c r="O4628" i="9"/>
  <c r="M4628" i="9"/>
  <c r="C4628" i="9"/>
  <c r="A4628" i="9"/>
  <c r="AA4627" i="9"/>
  <c r="Y4627" i="9"/>
  <c r="O4627" i="9"/>
  <c r="M4627" i="9"/>
  <c r="C4627" i="9"/>
  <c r="A4627" i="9"/>
  <c r="AA4626" i="9"/>
  <c r="Y4626" i="9"/>
  <c r="O4626" i="9"/>
  <c r="M4626" i="9"/>
  <c r="C4626" i="9"/>
  <c r="A4626" i="9"/>
  <c r="AA4625" i="9"/>
  <c r="Y4625" i="9"/>
  <c r="O4625" i="9"/>
  <c r="M4625" i="9"/>
  <c r="C4625" i="9"/>
  <c r="A4625" i="9"/>
  <c r="AA4624" i="9"/>
  <c r="Y4624" i="9"/>
  <c r="O4624" i="9"/>
  <c r="M4624" i="9"/>
  <c r="C4624" i="9"/>
  <c r="A4624" i="9"/>
  <c r="AA4623" i="9"/>
  <c r="Y4623" i="9"/>
  <c r="O4623" i="9"/>
  <c r="M4623" i="9"/>
  <c r="C4623" i="9"/>
  <c r="A4623" i="9"/>
  <c r="AA4622" i="9"/>
  <c r="AA4634" i="9" s="1"/>
  <c r="Y4622" i="9"/>
  <c r="O4622" i="9"/>
  <c r="M4622" i="9"/>
  <c r="C4622" i="9"/>
  <c r="A4622" i="9"/>
  <c r="AA4619" i="9"/>
  <c r="Y4619" i="9"/>
  <c r="O4619" i="9"/>
  <c r="M4619" i="9"/>
  <c r="C4619" i="9"/>
  <c r="A4619" i="9"/>
  <c r="AA4618" i="9"/>
  <c r="Y4618" i="9"/>
  <c r="O4618" i="9"/>
  <c r="M4618" i="9"/>
  <c r="C4618" i="9"/>
  <c r="A4618" i="9"/>
  <c r="AA4617" i="9"/>
  <c r="Y4617" i="9"/>
  <c r="O4617" i="9"/>
  <c r="M4617" i="9"/>
  <c r="C4617" i="9"/>
  <c r="A4617" i="9"/>
  <c r="AA4616" i="9"/>
  <c r="Y4616" i="9"/>
  <c r="O4616" i="9"/>
  <c r="M4616" i="9"/>
  <c r="C4616" i="9"/>
  <c r="A4616" i="9"/>
  <c r="AA4615" i="9"/>
  <c r="Y4615" i="9"/>
  <c r="O4615" i="9"/>
  <c r="M4615" i="9"/>
  <c r="C4615" i="9"/>
  <c r="A4615" i="9"/>
  <c r="AA4614" i="9"/>
  <c r="Y4614" i="9"/>
  <c r="O4614" i="9"/>
  <c r="M4614" i="9"/>
  <c r="C4614" i="9"/>
  <c r="A4614" i="9"/>
  <c r="AA4613" i="9"/>
  <c r="Y4613" i="9"/>
  <c r="O4613" i="9"/>
  <c r="M4613" i="9"/>
  <c r="C4613" i="9"/>
  <c r="A4613" i="9"/>
  <c r="AA4612" i="9"/>
  <c r="Y4612" i="9"/>
  <c r="O4612" i="9"/>
  <c r="M4612" i="9"/>
  <c r="C4612" i="9"/>
  <c r="A4612" i="9"/>
  <c r="AA4611" i="9"/>
  <c r="Y4611" i="9"/>
  <c r="O4611" i="9"/>
  <c r="M4611" i="9"/>
  <c r="C4611" i="9"/>
  <c r="A4611" i="9"/>
  <c r="AA4610" i="9"/>
  <c r="Y4610" i="9"/>
  <c r="O4610" i="9"/>
  <c r="M4610" i="9"/>
  <c r="C4610" i="9"/>
  <c r="A4610" i="9"/>
  <c r="AA4609" i="9"/>
  <c r="Y4609" i="9"/>
  <c r="O4609" i="9"/>
  <c r="M4609" i="9"/>
  <c r="C4609" i="9"/>
  <c r="A4609" i="9"/>
  <c r="AA4608" i="9"/>
  <c r="Y4608" i="9"/>
  <c r="O4608" i="9"/>
  <c r="M4608" i="9"/>
  <c r="C4608" i="9"/>
  <c r="C4620" i="9" s="1"/>
  <c r="A4608" i="9"/>
  <c r="AA4605" i="9"/>
  <c r="Y4605" i="9"/>
  <c r="O4605" i="9"/>
  <c r="M4605" i="9"/>
  <c r="C4605" i="9"/>
  <c r="A4605" i="9"/>
  <c r="AA4604" i="9"/>
  <c r="Y4604" i="9"/>
  <c r="O4604" i="9"/>
  <c r="M4604" i="9"/>
  <c r="C4604" i="9"/>
  <c r="A4604" i="9"/>
  <c r="AA4603" i="9"/>
  <c r="Y4603" i="9"/>
  <c r="O4603" i="9"/>
  <c r="M4603" i="9"/>
  <c r="C4603" i="9"/>
  <c r="A4603" i="9"/>
  <c r="AA4602" i="9"/>
  <c r="Y4602" i="9"/>
  <c r="O4602" i="9"/>
  <c r="M4602" i="9"/>
  <c r="C4602" i="9"/>
  <c r="A4602" i="9"/>
  <c r="AA4601" i="9"/>
  <c r="Y4601" i="9"/>
  <c r="O4601" i="9"/>
  <c r="M4601" i="9"/>
  <c r="C4601" i="9"/>
  <c r="A4601" i="9"/>
  <c r="AA4600" i="9"/>
  <c r="Y4600" i="9"/>
  <c r="O4600" i="9"/>
  <c r="M4600" i="9"/>
  <c r="C4600" i="9"/>
  <c r="A4600" i="9"/>
  <c r="AA4599" i="9"/>
  <c r="Y4599" i="9"/>
  <c r="O4599" i="9"/>
  <c r="M4599" i="9"/>
  <c r="C4599" i="9"/>
  <c r="A4599" i="9"/>
  <c r="AA4598" i="9"/>
  <c r="Y4598" i="9"/>
  <c r="O4598" i="9"/>
  <c r="M4598" i="9"/>
  <c r="C4598" i="9"/>
  <c r="A4598" i="9"/>
  <c r="AA4597" i="9"/>
  <c r="Y4597" i="9"/>
  <c r="O4597" i="9"/>
  <c r="M4597" i="9"/>
  <c r="C4597" i="9"/>
  <c r="A4597" i="9"/>
  <c r="AA4596" i="9"/>
  <c r="Y4596" i="9"/>
  <c r="O4596" i="9"/>
  <c r="M4596" i="9"/>
  <c r="C4596" i="9"/>
  <c r="A4596" i="9"/>
  <c r="AA4595" i="9"/>
  <c r="Y4595" i="9"/>
  <c r="O4595" i="9"/>
  <c r="M4595" i="9"/>
  <c r="C4595" i="9"/>
  <c r="A4595" i="9"/>
  <c r="AA4594" i="9"/>
  <c r="Y4594" i="9"/>
  <c r="O4594" i="9"/>
  <c r="M4594" i="9"/>
  <c r="C4594" i="9"/>
  <c r="A4594" i="9"/>
  <c r="AA4591" i="9"/>
  <c r="Y4591" i="9"/>
  <c r="O4591" i="9"/>
  <c r="M4591" i="9"/>
  <c r="C4591" i="9"/>
  <c r="A4591" i="9"/>
  <c r="AA4590" i="9"/>
  <c r="Y4590" i="9"/>
  <c r="O4590" i="9"/>
  <c r="M4590" i="9"/>
  <c r="C4590" i="9"/>
  <c r="A4590" i="9"/>
  <c r="AA4589" i="9"/>
  <c r="Y4589" i="9"/>
  <c r="O4589" i="9"/>
  <c r="M4589" i="9"/>
  <c r="C4589" i="9"/>
  <c r="A4589" i="9"/>
  <c r="AA4588" i="9"/>
  <c r="Y4588" i="9"/>
  <c r="O4588" i="9"/>
  <c r="M4588" i="9"/>
  <c r="C4588" i="9"/>
  <c r="A4588" i="9"/>
  <c r="AA4587" i="9"/>
  <c r="Y4587" i="9"/>
  <c r="O4587" i="9"/>
  <c r="M4587" i="9"/>
  <c r="C4587" i="9"/>
  <c r="A4587" i="9"/>
  <c r="AA4586" i="9"/>
  <c r="Y4586" i="9"/>
  <c r="O4586" i="9"/>
  <c r="M4586" i="9"/>
  <c r="C4586" i="9"/>
  <c r="A4586" i="9"/>
  <c r="AA4585" i="9"/>
  <c r="Y4585" i="9"/>
  <c r="O4585" i="9"/>
  <c r="M4585" i="9"/>
  <c r="C4585" i="9"/>
  <c r="A4585" i="9"/>
  <c r="AA4584" i="9"/>
  <c r="Y4584" i="9"/>
  <c r="O4584" i="9"/>
  <c r="M4584" i="9"/>
  <c r="C4584" i="9"/>
  <c r="A4584" i="9"/>
  <c r="AA4583" i="9"/>
  <c r="Y4583" i="9"/>
  <c r="O4583" i="9"/>
  <c r="M4583" i="9"/>
  <c r="C4583" i="9"/>
  <c r="A4583" i="9"/>
  <c r="AA4582" i="9"/>
  <c r="Y4582" i="9"/>
  <c r="O4582" i="9"/>
  <c r="M4582" i="9"/>
  <c r="C4582" i="9"/>
  <c r="A4582" i="9"/>
  <c r="AA4581" i="9"/>
  <c r="Y4581" i="9"/>
  <c r="O4581" i="9"/>
  <c r="M4581" i="9"/>
  <c r="C4581" i="9"/>
  <c r="A4581" i="9"/>
  <c r="AA4580" i="9"/>
  <c r="Y4580" i="9"/>
  <c r="O4580" i="9"/>
  <c r="M4580" i="9"/>
  <c r="C4580" i="9"/>
  <c r="A4580" i="9"/>
  <c r="AA4577" i="9"/>
  <c r="Y4577" i="9"/>
  <c r="O4577" i="9"/>
  <c r="M4577" i="9"/>
  <c r="C4577" i="9"/>
  <c r="A4577" i="9"/>
  <c r="AA4576" i="9"/>
  <c r="Y4576" i="9"/>
  <c r="O4576" i="9"/>
  <c r="M4576" i="9"/>
  <c r="C4576" i="9"/>
  <c r="A4576" i="9"/>
  <c r="AA4575" i="9"/>
  <c r="Y4575" i="9"/>
  <c r="O4575" i="9"/>
  <c r="M4575" i="9"/>
  <c r="C4575" i="9"/>
  <c r="A4575" i="9"/>
  <c r="AA4574" i="9"/>
  <c r="Y4574" i="9"/>
  <c r="O4574" i="9"/>
  <c r="M4574" i="9"/>
  <c r="C4574" i="9"/>
  <c r="A4574" i="9"/>
  <c r="AA4573" i="9"/>
  <c r="Y4573" i="9"/>
  <c r="O4573" i="9"/>
  <c r="M4573" i="9"/>
  <c r="C4573" i="9"/>
  <c r="A4573" i="9"/>
  <c r="AA4572" i="9"/>
  <c r="Y4572" i="9"/>
  <c r="O4572" i="9"/>
  <c r="M4572" i="9"/>
  <c r="C4572" i="9"/>
  <c r="A4572" i="9"/>
  <c r="AA4571" i="9"/>
  <c r="Y4571" i="9"/>
  <c r="O4571" i="9"/>
  <c r="M4571" i="9"/>
  <c r="C4571" i="9"/>
  <c r="A4571" i="9"/>
  <c r="AA4570" i="9"/>
  <c r="Y4570" i="9"/>
  <c r="O4570" i="9"/>
  <c r="M4570" i="9"/>
  <c r="C4570" i="9"/>
  <c r="A4570" i="9"/>
  <c r="AA4569" i="9"/>
  <c r="Y4569" i="9"/>
  <c r="O4569" i="9"/>
  <c r="M4569" i="9"/>
  <c r="C4569" i="9"/>
  <c r="A4569" i="9"/>
  <c r="AA4568" i="9"/>
  <c r="Y4568" i="9"/>
  <c r="O4568" i="9"/>
  <c r="M4568" i="9"/>
  <c r="C4568" i="9"/>
  <c r="A4568" i="9"/>
  <c r="AA4567" i="9"/>
  <c r="Y4567" i="9"/>
  <c r="O4567" i="9"/>
  <c r="O4578" i="9" s="1"/>
  <c r="M4567" i="9"/>
  <c r="C4567" i="9"/>
  <c r="A4567" i="9"/>
  <c r="AA4566" i="9"/>
  <c r="Y4566" i="9"/>
  <c r="O4566" i="9"/>
  <c r="M4566" i="9"/>
  <c r="C4566" i="9"/>
  <c r="A4566" i="9"/>
  <c r="AA4563" i="9"/>
  <c r="Y4563" i="9"/>
  <c r="O4563" i="9"/>
  <c r="M4563" i="9"/>
  <c r="C4563" i="9"/>
  <c r="A4563" i="9"/>
  <c r="AA4562" i="9"/>
  <c r="Y4562" i="9"/>
  <c r="O4562" i="9"/>
  <c r="M4562" i="9"/>
  <c r="C4562" i="9"/>
  <c r="A4562" i="9"/>
  <c r="AA4561" i="9"/>
  <c r="Y4561" i="9"/>
  <c r="O4561" i="9"/>
  <c r="M4561" i="9"/>
  <c r="C4561" i="9"/>
  <c r="A4561" i="9"/>
  <c r="AA4560" i="9"/>
  <c r="Y4560" i="9"/>
  <c r="O4560" i="9"/>
  <c r="M4560" i="9"/>
  <c r="C4560" i="9"/>
  <c r="A4560" i="9"/>
  <c r="AA4559" i="9"/>
  <c r="Y4559" i="9"/>
  <c r="O4559" i="9"/>
  <c r="M4559" i="9"/>
  <c r="C4559" i="9"/>
  <c r="A4559" i="9"/>
  <c r="AA4558" i="9"/>
  <c r="Y4558" i="9"/>
  <c r="O4558" i="9"/>
  <c r="M4558" i="9"/>
  <c r="C4558" i="9"/>
  <c r="A4558" i="9"/>
  <c r="AA4557" i="9"/>
  <c r="Y4557" i="9"/>
  <c r="O4557" i="9"/>
  <c r="M4557" i="9"/>
  <c r="C4557" i="9"/>
  <c r="A4557" i="9"/>
  <c r="AA4556" i="9"/>
  <c r="Y4556" i="9"/>
  <c r="O4556" i="9"/>
  <c r="M4556" i="9"/>
  <c r="C4556" i="9"/>
  <c r="A4556" i="9"/>
  <c r="AA4555" i="9"/>
  <c r="Y4555" i="9"/>
  <c r="O4555" i="9"/>
  <c r="M4555" i="9"/>
  <c r="C4555" i="9"/>
  <c r="A4555" i="9"/>
  <c r="AA4554" i="9"/>
  <c r="Y4554" i="9"/>
  <c r="O4554" i="9"/>
  <c r="M4554" i="9"/>
  <c r="C4554" i="9"/>
  <c r="A4554" i="9"/>
  <c r="AA4553" i="9"/>
  <c r="Y4553" i="9"/>
  <c r="O4553" i="9"/>
  <c r="O4564" i="9" s="1"/>
  <c r="M4553" i="9"/>
  <c r="C4553" i="9"/>
  <c r="A4553" i="9"/>
  <c r="AA4552" i="9"/>
  <c r="Y4552" i="9"/>
  <c r="O4552" i="9"/>
  <c r="M4552" i="9"/>
  <c r="C4552" i="9"/>
  <c r="A4552" i="9"/>
  <c r="AA4549" i="9"/>
  <c r="Y4549" i="9"/>
  <c r="O4549" i="9"/>
  <c r="M4549" i="9"/>
  <c r="C4549" i="9"/>
  <c r="A4549" i="9"/>
  <c r="AA4548" i="9"/>
  <c r="Y4548" i="9"/>
  <c r="O4548" i="9"/>
  <c r="M4548" i="9"/>
  <c r="C4548" i="9"/>
  <c r="A4548" i="9"/>
  <c r="AA4547" i="9"/>
  <c r="Y4547" i="9"/>
  <c r="O4547" i="9"/>
  <c r="M4547" i="9"/>
  <c r="C4547" i="9"/>
  <c r="A4547" i="9"/>
  <c r="AA4546" i="9"/>
  <c r="Y4546" i="9"/>
  <c r="O4546" i="9"/>
  <c r="M4546" i="9"/>
  <c r="C4546" i="9"/>
  <c r="A4546" i="9"/>
  <c r="AA4545" i="9"/>
  <c r="Y4545" i="9"/>
  <c r="O4545" i="9"/>
  <c r="M4545" i="9"/>
  <c r="C4545" i="9"/>
  <c r="A4545" i="9"/>
  <c r="AA4544" i="9"/>
  <c r="Y4544" i="9"/>
  <c r="O4544" i="9"/>
  <c r="M4544" i="9"/>
  <c r="C4544" i="9"/>
  <c r="A4544" i="9"/>
  <c r="AA4543" i="9"/>
  <c r="Y4543" i="9"/>
  <c r="O4543" i="9"/>
  <c r="M4543" i="9"/>
  <c r="C4543" i="9"/>
  <c r="A4543" i="9"/>
  <c r="AA4542" i="9"/>
  <c r="Y4542" i="9"/>
  <c r="O4542" i="9"/>
  <c r="M4542" i="9"/>
  <c r="C4542" i="9"/>
  <c r="A4542" i="9"/>
  <c r="AA4541" i="9"/>
  <c r="Y4541" i="9"/>
  <c r="O4541" i="9"/>
  <c r="M4541" i="9"/>
  <c r="C4541" i="9"/>
  <c r="A4541" i="9"/>
  <c r="AA4540" i="9"/>
  <c r="Y4540" i="9"/>
  <c r="O4540" i="9"/>
  <c r="M4540" i="9"/>
  <c r="C4540" i="9"/>
  <c r="A4540" i="9"/>
  <c r="AA4539" i="9"/>
  <c r="Y4539" i="9"/>
  <c r="O4539" i="9"/>
  <c r="M4539" i="9"/>
  <c r="C4539" i="9"/>
  <c r="A4539" i="9"/>
  <c r="AA4538" i="9"/>
  <c r="Y4538" i="9"/>
  <c r="O4538" i="9"/>
  <c r="M4538" i="9"/>
  <c r="C4538" i="9"/>
  <c r="A4538" i="9"/>
  <c r="AA4535" i="9"/>
  <c r="Y4535" i="9"/>
  <c r="O4535" i="9"/>
  <c r="M4535" i="9"/>
  <c r="C4535" i="9"/>
  <c r="A4535" i="9"/>
  <c r="AA4534" i="9"/>
  <c r="Y4534" i="9"/>
  <c r="O4534" i="9"/>
  <c r="M4534" i="9"/>
  <c r="C4534" i="9"/>
  <c r="A4534" i="9"/>
  <c r="AA4533" i="9"/>
  <c r="Y4533" i="9"/>
  <c r="O4533" i="9"/>
  <c r="M4533" i="9"/>
  <c r="C4533" i="9"/>
  <c r="A4533" i="9"/>
  <c r="AA4532" i="9"/>
  <c r="Y4532" i="9"/>
  <c r="O4532" i="9"/>
  <c r="M4532" i="9"/>
  <c r="C4532" i="9"/>
  <c r="A4532" i="9"/>
  <c r="AA4531" i="9"/>
  <c r="Y4531" i="9"/>
  <c r="O4531" i="9"/>
  <c r="M4531" i="9"/>
  <c r="C4531" i="9"/>
  <c r="A4531" i="9"/>
  <c r="AA4530" i="9"/>
  <c r="Y4530" i="9"/>
  <c r="O4530" i="9"/>
  <c r="M4530" i="9"/>
  <c r="C4530" i="9"/>
  <c r="A4530" i="9"/>
  <c r="AA4529" i="9"/>
  <c r="Y4529" i="9"/>
  <c r="O4529" i="9"/>
  <c r="M4529" i="9"/>
  <c r="C4529" i="9"/>
  <c r="A4529" i="9"/>
  <c r="AA4528" i="9"/>
  <c r="Y4528" i="9"/>
  <c r="O4528" i="9"/>
  <c r="M4528" i="9"/>
  <c r="C4528" i="9"/>
  <c r="A4528" i="9"/>
  <c r="AA4527" i="9"/>
  <c r="Y4527" i="9"/>
  <c r="O4527" i="9"/>
  <c r="M4527" i="9"/>
  <c r="C4527" i="9"/>
  <c r="A4527" i="9"/>
  <c r="AA4526" i="9"/>
  <c r="Y4526" i="9"/>
  <c r="O4526" i="9"/>
  <c r="M4526" i="9"/>
  <c r="C4526" i="9"/>
  <c r="A4526" i="9"/>
  <c r="AA4525" i="9"/>
  <c r="Y4525" i="9"/>
  <c r="O4525" i="9"/>
  <c r="M4525" i="9"/>
  <c r="C4525" i="9"/>
  <c r="A4525" i="9"/>
  <c r="AA4524" i="9"/>
  <c r="Y4524" i="9"/>
  <c r="O4524" i="9"/>
  <c r="M4524" i="9"/>
  <c r="C4524" i="9"/>
  <c r="C4536" i="9" s="1"/>
  <c r="A4524" i="9"/>
  <c r="AA4521" i="9"/>
  <c r="Y4521" i="9"/>
  <c r="O4521" i="9"/>
  <c r="M4521" i="9"/>
  <c r="C4521" i="9"/>
  <c r="A4521" i="9"/>
  <c r="AA4520" i="9"/>
  <c r="Y4520" i="9"/>
  <c r="O4520" i="9"/>
  <c r="M4520" i="9"/>
  <c r="C4520" i="9"/>
  <c r="A4520" i="9"/>
  <c r="AA4519" i="9"/>
  <c r="Y4519" i="9"/>
  <c r="O4519" i="9"/>
  <c r="M4519" i="9"/>
  <c r="C4519" i="9"/>
  <c r="A4519" i="9"/>
  <c r="AA4518" i="9"/>
  <c r="Y4518" i="9"/>
  <c r="O4518" i="9"/>
  <c r="M4518" i="9"/>
  <c r="C4518" i="9"/>
  <c r="A4518" i="9"/>
  <c r="AA4517" i="9"/>
  <c r="Y4517" i="9"/>
  <c r="O4517" i="9"/>
  <c r="M4517" i="9"/>
  <c r="C4517" i="9"/>
  <c r="A4517" i="9"/>
  <c r="AA4516" i="9"/>
  <c r="Y4516" i="9"/>
  <c r="O4516" i="9"/>
  <c r="M4516" i="9"/>
  <c r="C4516" i="9"/>
  <c r="A4516" i="9"/>
  <c r="AA4515" i="9"/>
  <c r="Y4515" i="9"/>
  <c r="O4515" i="9"/>
  <c r="M4515" i="9"/>
  <c r="C4515" i="9"/>
  <c r="A4515" i="9"/>
  <c r="AA4514" i="9"/>
  <c r="Y4514" i="9"/>
  <c r="O4514" i="9"/>
  <c r="M4514" i="9"/>
  <c r="C4514" i="9"/>
  <c r="A4514" i="9"/>
  <c r="AA4513" i="9"/>
  <c r="Y4513" i="9"/>
  <c r="O4513" i="9"/>
  <c r="M4513" i="9"/>
  <c r="C4513" i="9"/>
  <c r="A4513" i="9"/>
  <c r="AA4512" i="9"/>
  <c r="Y4512" i="9"/>
  <c r="O4512" i="9"/>
  <c r="M4512" i="9"/>
  <c r="C4512" i="9"/>
  <c r="A4512" i="9"/>
  <c r="AA4511" i="9"/>
  <c r="Y4511" i="9"/>
  <c r="O4511" i="9"/>
  <c r="M4511" i="9"/>
  <c r="C4511" i="9"/>
  <c r="A4511" i="9"/>
  <c r="AA4510" i="9"/>
  <c r="AA4522" i="9" s="1"/>
  <c r="Y4510" i="9"/>
  <c r="O4510" i="9"/>
  <c r="M4510" i="9"/>
  <c r="C4510" i="9"/>
  <c r="A4510" i="9"/>
  <c r="AA4507" i="9"/>
  <c r="Y4507" i="9"/>
  <c r="O4507" i="9"/>
  <c r="M4507" i="9"/>
  <c r="C4507" i="9"/>
  <c r="A4507" i="9"/>
  <c r="AA4506" i="9"/>
  <c r="Y4506" i="9"/>
  <c r="O4506" i="9"/>
  <c r="M4506" i="9"/>
  <c r="C4506" i="9"/>
  <c r="A4506" i="9"/>
  <c r="AA4505" i="9"/>
  <c r="Y4505" i="9"/>
  <c r="O4505" i="9"/>
  <c r="M4505" i="9"/>
  <c r="C4505" i="9"/>
  <c r="A4505" i="9"/>
  <c r="AA4504" i="9"/>
  <c r="Y4504" i="9"/>
  <c r="O4504" i="9"/>
  <c r="M4504" i="9"/>
  <c r="C4504" i="9"/>
  <c r="A4504" i="9"/>
  <c r="AA4503" i="9"/>
  <c r="Y4503" i="9"/>
  <c r="O4503" i="9"/>
  <c r="M4503" i="9"/>
  <c r="C4503" i="9"/>
  <c r="A4503" i="9"/>
  <c r="AA4502" i="9"/>
  <c r="Y4502" i="9"/>
  <c r="O4502" i="9"/>
  <c r="M4502" i="9"/>
  <c r="C4502" i="9"/>
  <c r="A4502" i="9"/>
  <c r="AA4501" i="9"/>
  <c r="Y4501" i="9"/>
  <c r="O4501" i="9"/>
  <c r="M4501" i="9"/>
  <c r="C4501" i="9"/>
  <c r="A4501" i="9"/>
  <c r="AA4500" i="9"/>
  <c r="Y4500" i="9"/>
  <c r="O4500" i="9"/>
  <c r="M4500" i="9"/>
  <c r="C4500" i="9"/>
  <c r="A4500" i="9"/>
  <c r="AA4499" i="9"/>
  <c r="Y4499" i="9"/>
  <c r="O4499" i="9"/>
  <c r="M4499" i="9"/>
  <c r="C4499" i="9"/>
  <c r="A4499" i="9"/>
  <c r="AA4498" i="9"/>
  <c r="Y4498" i="9"/>
  <c r="O4498" i="9"/>
  <c r="M4498" i="9"/>
  <c r="C4498" i="9"/>
  <c r="A4498" i="9"/>
  <c r="AA4497" i="9"/>
  <c r="Y4497" i="9"/>
  <c r="O4497" i="9"/>
  <c r="M4497" i="9"/>
  <c r="C4497" i="9"/>
  <c r="A4497" i="9"/>
  <c r="AA4496" i="9"/>
  <c r="Y4496" i="9"/>
  <c r="O4496" i="9"/>
  <c r="M4496" i="9"/>
  <c r="C4496" i="9"/>
  <c r="A4496" i="9"/>
  <c r="AA4493" i="9"/>
  <c r="Y4493" i="9"/>
  <c r="O4493" i="9"/>
  <c r="M4493" i="9"/>
  <c r="C4493" i="9"/>
  <c r="A4493" i="9"/>
  <c r="AA4492" i="9"/>
  <c r="Y4492" i="9"/>
  <c r="O4492" i="9"/>
  <c r="M4492" i="9"/>
  <c r="C4492" i="9"/>
  <c r="A4492" i="9"/>
  <c r="AA4491" i="9"/>
  <c r="Y4491" i="9"/>
  <c r="O4491" i="9"/>
  <c r="M4491" i="9"/>
  <c r="C4491" i="9"/>
  <c r="A4491" i="9"/>
  <c r="AA4490" i="9"/>
  <c r="Y4490" i="9"/>
  <c r="O4490" i="9"/>
  <c r="M4490" i="9"/>
  <c r="C4490" i="9"/>
  <c r="A4490" i="9"/>
  <c r="AA4489" i="9"/>
  <c r="Y4489" i="9"/>
  <c r="O4489" i="9"/>
  <c r="M4489" i="9"/>
  <c r="C4489" i="9"/>
  <c r="A4489" i="9"/>
  <c r="AA4488" i="9"/>
  <c r="Y4488" i="9"/>
  <c r="O4488" i="9"/>
  <c r="M4488" i="9"/>
  <c r="C4488" i="9"/>
  <c r="A4488" i="9"/>
  <c r="AA4487" i="9"/>
  <c r="Y4487" i="9"/>
  <c r="O4487" i="9"/>
  <c r="M4487" i="9"/>
  <c r="C4487" i="9"/>
  <c r="A4487" i="9"/>
  <c r="AA4486" i="9"/>
  <c r="Y4486" i="9"/>
  <c r="O4486" i="9"/>
  <c r="M4486" i="9"/>
  <c r="C4486" i="9"/>
  <c r="A4486" i="9"/>
  <c r="AA4485" i="9"/>
  <c r="Y4485" i="9"/>
  <c r="O4485" i="9"/>
  <c r="M4485" i="9"/>
  <c r="C4485" i="9"/>
  <c r="A4485" i="9"/>
  <c r="AA4484" i="9"/>
  <c r="Y4484" i="9"/>
  <c r="O4484" i="9"/>
  <c r="M4484" i="9"/>
  <c r="C4484" i="9"/>
  <c r="A4484" i="9"/>
  <c r="AA4483" i="9"/>
  <c r="Y4483" i="9"/>
  <c r="O4483" i="9"/>
  <c r="O4494" i="9" s="1"/>
  <c r="M4483" i="9"/>
  <c r="C4483" i="9"/>
  <c r="A4483" i="9"/>
  <c r="AA4482" i="9"/>
  <c r="Y4482" i="9"/>
  <c r="O4482" i="9"/>
  <c r="M4482" i="9"/>
  <c r="C4482" i="9"/>
  <c r="A4482" i="9"/>
  <c r="AA4479" i="9"/>
  <c r="Y4479" i="9"/>
  <c r="O4479" i="9"/>
  <c r="M4479" i="9"/>
  <c r="C4479" i="9"/>
  <c r="A4479" i="9"/>
  <c r="AA4478" i="9"/>
  <c r="Y4478" i="9"/>
  <c r="O4478" i="9"/>
  <c r="M4478" i="9"/>
  <c r="C4478" i="9"/>
  <c r="A4478" i="9"/>
  <c r="AA4477" i="9"/>
  <c r="Y4477" i="9"/>
  <c r="O4477" i="9"/>
  <c r="M4477" i="9"/>
  <c r="C4477" i="9"/>
  <c r="A4477" i="9"/>
  <c r="AA4476" i="9"/>
  <c r="Y4476" i="9"/>
  <c r="O4476" i="9"/>
  <c r="M4476" i="9"/>
  <c r="C4476" i="9"/>
  <c r="A4476" i="9"/>
  <c r="AA4475" i="9"/>
  <c r="Y4475" i="9"/>
  <c r="O4475" i="9"/>
  <c r="M4475" i="9"/>
  <c r="C4475" i="9"/>
  <c r="A4475" i="9"/>
  <c r="AA4474" i="9"/>
  <c r="Y4474" i="9"/>
  <c r="O4474" i="9"/>
  <c r="M4474" i="9"/>
  <c r="C4474" i="9"/>
  <c r="A4474" i="9"/>
  <c r="AA4473" i="9"/>
  <c r="Y4473" i="9"/>
  <c r="O4473" i="9"/>
  <c r="M4473" i="9"/>
  <c r="C4473" i="9"/>
  <c r="A4473" i="9"/>
  <c r="AA4472" i="9"/>
  <c r="Y4472" i="9"/>
  <c r="O4472" i="9"/>
  <c r="M4472" i="9"/>
  <c r="C4472" i="9"/>
  <c r="A4472" i="9"/>
  <c r="AA4471" i="9"/>
  <c r="Y4471" i="9"/>
  <c r="O4471" i="9"/>
  <c r="M4471" i="9"/>
  <c r="C4471" i="9"/>
  <c r="A4471" i="9"/>
  <c r="AA4470" i="9"/>
  <c r="Y4470" i="9"/>
  <c r="O4470" i="9"/>
  <c r="M4470" i="9"/>
  <c r="C4470" i="9"/>
  <c r="A4470" i="9"/>
  <c r="AA4469" i="9"/>
  <c r="Y4469" i="9"/>
  <c r="O4469" i="9"/>
  <c r="M4469" i="9"/>
  <c r="C4469" i="9"/>
  <c r="A4469" i="9"/>
  <c r="AA4468" i="9"/>
  <c r="Y4468" i="9"/>
  <c r="O4468" i="9"/>
  <c r="M4468" i="9"/>
  <c r="C4468" i="9"/>
  <c r="A4468" i="9"/>
  <c r="AA4465" i="9"/>
  <c r="Y4465" i="9"/>
  <c r="O4465" i="9"/>
  <c r="M4465" i="9"/>
  <c r="C4465" i="9"/>
  <c r="A4465" i="9"/>
  <c r="AA4464" i="9"/>
  <c r="Y4464" i="9"/>
  <c r="O4464" i="9"/>
  <c r="M4464" i="9"/>
  <c r="C4464" i="9"/>
  <c r="A4464" i="9"/>
  <c r="AA4463" i="9"/>
  <c r="Y4463" i="9"/>
  <c r="O4463" i="9"/>
  <c r="M4463" i="9"/>
  <c r="C4463" i="9"/>
  <c r="A4463" i="9"/>
  <c r="AA4462" i="9"/>
  <c r="Y4462" i="9"/>
  <c r="O4462" i="9"/>
  <c r="M4462" i="9"/>
  <c r="C4462" i="9"/>
  <c r="A4462" i="9"/>
  <c r="AA4461" i="9"/>
  <c r="Y4461" i="9"/>
  <c r="O4461" i="9"/>
  <c r="M4461" i="9"/>
  <c r="C4461" i="9"/>
  <c r="A4461" i="9"/>
  <c r="AA4460" i="9"/>
  <c r="Y4460" i="9"/>
  <c r="O4460" i="9"/>
  <c r="M4460" i="9"/>
  <c r="C4460" i="9"/>
  <c r="A4460" i="9"/>
  <c r="AA4459" i="9"/>
  <c r="Y4459" i="9"/>
  <c r="O4459" i="9"/>
  <c r="M4459" i="9"/>
  <c r="C4459" i="9"/>
  <c r="A4459" i="9"/>
  <c r="AA4458" i="9"/>
  <c r="Y4458" i="9"/>
  <c r="O4458" i="9"/>
  <c r="M4458" i="9"/>
  <c r="C4458" i="9"/>
  <c r="A4458" i="9"/>
  <c r="AA4457" i="9"/>
  <c r="Y4457" i="9"/>
  <c r="O4457" i="9"/>
  <c r="M4457" i="9"/>
  <c r="C4457" i="9"/>
  <c r="A4457" i="9"/>
  <c r="AA4456" i="9"/>
  <c r="Y4456" i="9"/>
  <c r="O4456" i="9"/>
  <c r="M4456" i="9"/>
  <c r="C4456" i="9"/>
  <c r="A4456" i="9"/>
  <c r="AA4455" i="9"/>
  <c r="Y4455" i="9"/>
  <c r="O4455" i="9"/>
  <c r="O4466" i="9" s="1"/>
  <c r="M4455" i="9"/>
  <c r="C4455" i="9"/>
  <c r="A4455" i="9"/>
  <c r="AA4454" i="9"/>
  <c r="Y4454" i="9"/>
  <c r="O4454" i="9"/>
  <c r="M4454" i="9"/>
  <c r="C4454" i="9"/>
  <c r="A4454" i="9"/>
  <c r="AA4451" i="9"/>
  <c r="Y4451" i="9"/>
  <c r="O4451" i="9"/>
  <c r="M4451" i="9"/>
  <c r="C4451" i="9"/>
  <c r="A4451" i="9"/>
  <c r="AA4450" i="9"/>
  <c r="Y4450" i="9"/>
  <c r="O4450" i="9"/>
  <c r="M4450" i="9"/>
  <c r="C4450" i="9"/>
  <c r="A4450" i="9"/>
  <c r="AA4449" i="9"/>
  <c r="Y4449" i="9"/>
  <c r="O4449" i="9"/>
  <c r="M4449" i="9"/>
  <c r="C4449" i="9"/>
  <c r="A4449" i="9"/>
  <c r="AA4448" i="9"/>
  <c r="Y4448" i="9"/>
  <c r="O4448" i="9"/>
  <c r="M4448" i="9"/>
  <c r="C4448" i="9"/>
  <c r="A4448" i="9"/>
  <c r="AA4447" i="9"/>
  <c r="Y4447" i="9"/>
  <c r="O4447" i="9"/>
  <c r="M4447" i="9"/>
  <c r="C4447" i="9"/>
  <c r="A4447" i="9"/>
  <c r="AA4446" i="9"/>
  <c r="Y4446" i="9"/>
  <c r="O4446" i="9"/>
  <c r="M4446" i="9"/>
  <c r="C4446" i="9"/>
  <c r="A4446" i="9"/>
  <c r="AA4445" i="9"/>
  <c r="Y4445" i="9"/>
  <c r="O4445" i="9"/>
  <c r="M4445" i="9"/>
  <c r="C4445" i="9"/>
  <c r="A4445" i="9"/>
  <c r="AA4444" i="9"/>
  <c r="Y4444" i="9"/>
  <c r="O4444" i="9"/>
  <c r="M4444" i="9"/>
  <c r="C4444" i="9"/>
  <c r="A4444" i="9"/>
  <c r="AA4443" i="9"/>
  <c r="Y4443" i="9"/>
  <c r="O4443" i="9"/>
  <c r="M4443" i="9"/>
  <c r="C4443" i="9"/>
  <c r="A4443" i="9"/>
  <c r="AA4442" i="9"/>
  <c r="Y4442" i="9"/>
  <c r="O4442" i="9"/>
  <c r="M4442" i="9"/>
  <c r="C4442" i="9"/>
  <c r="A4442" i="9"/>
  <c r="AA4441" i="9"/>
  <c r="Y4441" i="9"/>
  <c r="O4441" i="9"/>
  <c r="M4441" i="9"/>
  <c r="C4441" i="9"/>
  <c r="A4441" i="9"/>
  <c r="AA4440" i="9"/>
  <c r="Y4440" i="9"/>
  <c r="O4440" i="9"/>
  <c r="M4440" i="9"/>
  <c r="C4440" i="9"/>
  <c r="A4440" i="9"/>
  <c r="AA4437" i="9"/>
  <c r="Y4437" i="9"/>
  <c r="O4437" i="9"/>
  <c r="M4437" i="9"/>
  <c r="C4437" i="9"/>
  <c r="A4437" i="9"/>
  <c r="AA4436" i="9"/>
  <c r="Y4436" i="9"/>
  <c r="O4436" i="9"/>
  <c r="M4436" i="9"/>
  <c r="C4436" i="9"/>
  <c r="A4436" i="9"/>
  <c r="AA4435" i="9"/>
  <c r="Y4435" i="9"/>
  <c r="O4435" i="9"/>
  <c r="M4435" i="9"/>
  <c r="C4435" i="9"/>
  <c r="A4435" i="9"/>
  <c r="AA4434" i="9"/>
  <c r="Y4434" i="9"/>
  <c r="O4434" i="9"/>
  <c r="M4434" i="9"/>
  <c r="C4434" i="9"/>
  <c r="A4434" i="9"/>
  <c r="AA4433" i="9"/>
  <c r="Y4433" i="9"/>
  <c r="O4433" i="9"/>
  <c r="M4433" i="9"/>
  <c r="C4433" i="9"/>
  <c r="A4433" i="9"/>
  <c r="AA4432" i="9"/>
  <c r="Y4432" i="9"/>
  <c r="O4432" i="9"/>
  <c r="M4432" i="9"/>
  <c r="C4432" i="9"/>
  <c r="A4432" i="9"/>
  <c r="AA4431" i="9"/>
  <c r="Y4431" i="9"/>
  <c r="O4431" i="9"/>
  <c r="M4431" i="9"/>
  <c r="C4431" i="9"/>
  <c r="A4431" i="9"/>
  <c r="AA4430" i="9"/>
  <c r="Y4430" i="9"/>
  <c r="O4430" i="9"/>
  <c r="M4430" i="9"/>
  <c r="C4430" i="9"/>
  <c r="A4430" i="9"/>
  <c r="AA4429" i="9"/>
  <c r="Y4429" i="9"/>
  <c r="O4429" i="9"/>
  <c r="M4429" i="9"/>
  <c r="C4429" i="9"/>
  <c r="A4429" i="9"/>
  <c r="AA4428" i="9"/>
  <c r="Y4428" i="9"/>
  <c r="O4428" i="9"/>
  <c r="M4428" i="9"/>
  <c r="C4428" i="9"/>
  <c r="A4428" i="9"/>
  <c r="AA4427" i="9"/>
  <c r="Y4427" i="9"/>
  <c r="O4427" i="9"/>
  <c r="M4427" i="9"/>
  <c r="C4427" i="9"/>
  <c r="A4427" i="9"/>
  <c r="AA4426" i="9"/>
  <c r="Y4426" i="9"/>
  <c r="O4426" i="9"/>
  <c r="M4426" i="9"/>
  <c r="C4426" i="9"/>
  <c r="A4426" i="9"/>
  <c r="AA4423" i="9"/>
  <c r="Y4423" i="9"/>
  <c r="O4423" i="9"/>
  <c r="M4423" i="9"/>
  <c r="C4423" i="9"/>
  <c r="A4423" i="9"/>
  <c r="AA4422" i="9"/>
  <c r="Y4422" i="9"/>
  <c r="O4422" i="9"/>
  <c r="M4422" i="9"/>
  <c r="C4422" i="9"/>
  <c r="A4422" i="9"/>
  <c r="AA4421" i="9"/>
  <c r="Y4421" i="9"/>
  <c r="O4421" i="9"/>
  <c r="M4421" i="9"/>
  <c r="C4421" i="9"/>
  <c r="A4421" i="9"/>
  <c r="AA4420" i="9"/>
  <c r="Y4420" i="9"/>
  <c r="O4420" i="9"/>
  <c r="M4420" i="9"/>
  <c r="C4420" i="9"/>
  <c r="A4420" i="9"/>
  <c r="AA4419" i="9"/>
  <c r="Y4419" i="9"/>
  <c r="O4419" i="9"/>
  <c r="M4419" i="9"/>
  <c r="C4419" i="9"/>
  <c r="A4419" i="9"/>
  <c r="AA4418" i="9"/>
  <c r="Y4418" i="9"/>
  <c r="O4418" i="9"/>
  <c r="M4418" i="9"/>
  <c r="C4418" i="9"/>
  <c r="A4418" i="9"/>
  <c r="AA4417" i="9"/>
  <c r="Y4417" i="9"/>
  <c r="O4417" i="9"/>
  <c r="M4417" i="9"/>
  <c r="C4417" i="9"/>
  <c r="A4417" i="9"/>
  <c r="AA4416" i="9"/>
  <c r="Y4416" i="9"/>
  <c r="O4416" i="9"/>
  <c r="M4416" i="9"/>
  <c r="C4416" i="9"/>
  <c r="A4416" i="9"/>
  <c r="AA4415" i="9"/>
  <c r="Y4415" i="9"/>
  <c r="O4415" i="9"/>
  <c r="M4415" i="9"/>
  <c r="C4415" i="9"/>
  <c r="A4415" i="9"/>
  <c r="AA4414" i="9"/>
  <c r="Y4414" i="9"/>
  <c r="O4414" i="9"/>
  <c r="M4414" i="9"/>
  <c r="C4414" i="9"/>
  <c r="A4414" i="9"/>
  <c r="AA4413" i="9"/>
  <c r="Y4413" i="9"/>
  <c r="O4413" i="9"/>
  <c r="M4413" i="9"/>
  <c r="C4413" i="9"/>
  <c r="A4413" i="9"/>
  <c r="AA4412" i="9"/>
  <c r="AA4424" i="9" s="1"/>
  <c r="Y4412" i="9"/>
  <c r="O4412" i="9"/>
  <c r="M4412" i="9"/>
  <c r="C4412" i="9"/>
  <c r="C4424" i="9" s="1"/>
  <c r="A4412" i="9"/>
  <c r="AA4409" i="9"/>
  <c r="Y4409" i="9"/>
  <c r="O4409" i="9"/>
  <c r="M4409" i="9"/>
  <c r="C4409" i="9"/>
  <c r="A4409" i="9"/>
  <c r="AA4408" i="9"/>
  <c r="Y4408" i="9"/>
  <c r="O4408" i="9"/>
  <c r="M4408" i="9"/>
  <c r="C4408" i="9"/>
  <c r="A4408" i="9"/>
  <c r="AA4407" i="9"/>
  <c r="Y4407" i="9"/>
  <c r="O4407" i="9"/>
  <c r="M4407" i="9"/>
  <c r="C4407" i="9"/>
  <c r="A4407" i="9"/>
  <c r="AA4406" i="9"/>
  <c r="Y4406" i="9"/>
  <c r="O4406" i="9"/>
  <c r="M4406" i="9"/>
  <c r="C4406" i="9"/>
  <c r="A4406" i="9"/>
  <c r="AA4405" i="9"/>
  <c r="Y4405" i="9"/>
  <c r="O4405" i="9"/>
  <c r="M4405" i="9"/>
  <c r="C4405" i="9"/>
  <c r="A4405" i="9"/>
  <c r="AA4404" i="9"/>
  <c r="Y4404" i="9"/>
  <c r="O4404" i="9"/>
  <c r="M4404" i="9"/>
  <c r="C4404" i="9"/>
  <c r="A4404" i="9"/>
  <c r="AA4403" i="9"/>
  <c r="Y4403" i="9"/>
  <c r="O4403" i="9"/>
  <c r="M4403" i="9"/>
  <c r="C4403" i="9"/>
  <c r="A4403" i="9"/>
  <c r="AA4402" i="9"/>
  <c r="Y4402" i="9"/>
  <c r="O4402" i="9"/>
  <c r="M4402" i="9"/>
  <c r="C4402" i="9"/>
  <c r="A4402" i="9"/>
  <c r="AA4401" i="9"/>
  <c r="Y4401" i="9"/>
  <c r="O4401" i="9"/>
  <c r="M4401" i="9"/>
  <c r="C4401" i="9"/>
  <c r="A4401" i="9"/>
  <c r="AA4400" i="9"/>
  <c r="Y4400" i="9"/>
  <c r="O4400" i="9"/>
  <c r="M4400" i="9"/>
  <c r="C4400" i="9"/>
  <c r="A4400" i="9"/>
  <c r="AA4399" i="9"/>
  <c r="Y4399" i="9"/>
  <c r="O4399" i="9"/>
  <c r="M4399" i="9"/>
  <c r="C4399" i="9"/>
  <c r="A4399" i="9"/>
  <c r="AA4398" i="9"/>
  <c r="Y4398" i="9"/>
  <c r="O4398" i="9"/>
  <c r="M4398" i="9"/>
  <c r="C4398" i="9"/>
  <c r="A4398" i="9"/>
  <c r="AA4395" i="9"/>
  <c r="Y4395" i="9"/>
  <c r="O4395" i="9"/>
  <c r="M4395" i="9"/>
  <c r="C4395" i="9"/>
  <c r="A4395" i="9"/>
  <c r="AA4394" i="9"/>
  <c r="Y4394" i="9"/>
  <c r="O4394" i="9"/>
  <c r="M4394" i="9"/>
  <c r="C4394" i="9"/>
  <c r="A4394" i="9"/>
  <c r="AA4393" i="9"/>
  <c r="Y4393" i="9"/>
  <c r="O4393" i="9"/>
  <c r="M4393" i="9"/>
  <c r="C4393" i="9"/>
  <c r="A4393" i="9"/>
  <c r="AA4392" i="9"/>
  <c r="Y4392" i="9"/>
  <c r="O4392" i="9"/>
  <c r="M4392" i="9"/>
  <c r="C4392" i="9"/>
  <c r="A4392" i="9"/>
  <c r="AA4391" i="9"/>
  <c r="Y4391" i="9"/>
  <c r="O4391" i="9"/>
  <c r="M4391" i="9"/>
  <c r="C4391" i="9"/>
  <c r="A4391" i="9"/>
  <c r="AA4390" i="9"/>
  <c r="Y4390" i="9"/>
  <c r="O4390" i="9"/>
  <c r="M4390" i="9"/>
  <c r="C4390" i="9"/>
  <c r="A4390" i="9"/>
  <c r="AA4389" i="9"/>
  <c r="Y4389" i="9"/>
  <c r="O4389" i="9"/>
  <c r="M4389" i="9"/>
  <c r="C4389" i="9"/>
  <c r="A4389" i="9"/>
  <c r="AA4388" i="9"/>
  <c r="Y4388" i="9"/>
  <c r="O4388" i="9"/>
  <c r="M4388" i="9"/>
  <c r="C4388" i="9"/>
  <c r="A4388" i="9"/>
  <c r="AA4387" i="9"/>
  <c r="Y4387" i="9"/>
  <c r="O4387" i="9"/>
  <c r="M4387" i="9"/>
  <c r="C4387" i="9"/>
  <c r="A4387" i="9"/>
  <c r="AA4386" i="9"/>
  <c r="Y4386" i="9"/>
  <c r="O4386" i="9"/>
  <c r="M4386" i="9"/>
  <c r="C4386" i="9"/>
  <c r="A4386" i="9"/>
  <c r="AA4385" i="9"/>
  <c r="Y4385" i="9"/>
  <c r="O4385" i="9"/>
  <c r="M4385" i="9"/>
  <c r="C4385" i="9"/>
  <c r="A4385" i="9"/>
  <c r="AA4384" i="9"/>
  <c r="Y4384" i="9"/>
  <c r="O4384" i="9"/>
  <c r="M4384" i="9"/>
  <c r="C4384" i="9"/>
  <c r="A4384" i="9"/>
  <c r="AA4381" i="9"/>
  <c r="Y4381" i="9"/>
  <c r="O4381" i="9"/>
  <c r="M4381" i="9"/>
  <c r="C4381" i="9"/>
  <c r="A4381" i="9"/>
  <c r="AA4380" i="9"/>
  <c r="Y4380" i="9"/>
  <c r="O4380" i="9"/>
  <c r="M4380" i="9"/>
  <c r="C4380" i="9"/>
  <c r="A4380" i="9"/>
  <c r="AA4379" i="9"/>
  <c r="Y4379" i="9"/>
  <c r="O4379" i="9"/>
  <c r="M4379" i="9"/>
  <c r="C4379" i="9"/>
  <c r="A4379" i="9"/>
  <c r="AA4378" i="9"/>
  <c r="Y4378" i="9"/>
  <c r="O4378" i="9"/>
  <c r="M4378" i="9"/>
  <c r="C4378" i="9"/>
  <c r="A4378" i="9"/>
  <c r="AA4377" i="9"/>
  <c r="Y4377" i="9"/>
  <c r="O4377" i="9"/>
  <c r="M4377" i="9"/>
  <c r="C4377" i="9"/>
  <c r="A4377" i="9"/>
  <c r="AA4376" i="9"/>
  <c r="Y4376" i="9"/>
  <c r="O4376" i="9"/>
  <c r="M4376" i="9"/>
  <c r="C4376" i="9"/>
  <c r="A4376" i="9"/>
  <c r="AA4375" i="9"/>
  <c r="Y4375" i="9"/>
  <c r="O4375" i="9"/>
  <c r="M4375" i="9"/>
  <c r="C4375" i="9"/>
  <c r="A4375" i="9"/>
  <c r="AA4374" i="9"/>
  <c r="Y4374" i="9"/>
  <c r="O4374" i="9"/>
  <c r="M4374" i="9"/>
  <c r="C4374" i="9"/>
  <c r="A4374" i="9"/>
  <c r="AA4373" i="9"/>
  <c r="Y4373" i="9"/>
  <c r="O4373" i="9"/>
  <c r="M4373" i="9"/>
  <c r="C4373" i="9"/>
  <c r="A4373" i="9"/>
  <c r="AA4372" i="9"/>
  <c r="Y4372" i="9"/>
  <c r="O4372" i="9"/>
  <c r="M4372" i="9"/>
  <c r="C4372" i="9"/>
  <c r="A4372" i="9"/>
  <c r="AA4371" i="9"/>
  <c r="Y4371" i="9"/>
  <c r="O4371" i="9"/>
  <c r="M4371" i="9"/>
  <c r="C4371" i="9"/>
  <c r="A4371" i="9"/>
  <c r="AA4370" i="9"/>
  <c r="Y4370" i="9"/>
  <c r="O4370" i="9"/>
  <c r="M4370" i="9"/>
  <c r="C4370" i="9"/>
  <c r="A4370" i="9"/>
  <c r="AA4367" i="9"/>
  <c r="Y4367" i="9"/>
  <c r="O4367" i="9"/>
  <c r="M4367" i="9"/>
  <c r="C4367" i="9"/>
  <c r="A4367" i="9"/>
  <c r="AA4366" i="9"/>
  <c r="Y4366" i="9"/>
  <c r="O4366" i="9"/>
  <c r="M4366" i="9"/>
  <c r="C4366" i="9"/>
  <c r="A4366" i="9"/>
  <c r="AA4365" i="9"/>
  <c r="Y4365" i="9"/>
  <c r="O4365" i="9"/>
  <c r="M4365" i="9"/>
  <c r="C4365" i="9"/>
  <c r="A4365" i="9"/>
  <c r="AA4364" i="9"/>
  <c r="Y4364" i="9"/>
  <c r="O4364" i="9"/>
  <c r="M4364" i="9"/>
  <c r="C4364" i="9"/>
  <c r="A4364" i="9"/>
  <c r="AA4363" i="9"/>
  <c r="Y4363" i="9"/>
  <c r="O4363" i="9"/>
  <c r="M4363" i="9"/>
  <c r="C4363" i="9"/>
  <c r="A4363" i="9"/>
  <c r="AA4362" i="9"/>
  <c r="Y4362" i="9"/>
  <c r="O4362" i="9"/>
  <c r="M4362" i="9"/>
  <c r="C4362" i="9"/>
  <c r="A4362" i="9"/>
  <c r="AA4361" i="9"/>
  <c r="Y4361" i="9"/>
  <c r="O4361" i="9"/>
  <c r="M4361" i="9"/>
  <c r="C4361" i="9"/>
  <c r="A4361" i="9"/>
  <c r="AA4360" i="9"/>
  <c r="Y4360" i="9"/>
  <c r="O4360" i="9"/>
  <c r="M4360" i="9"/>
  <c r="C4360" i="9"/>
  <c r="A4360" i="9"/>
  <c r="AA4359" i="9"/>
  <c r="Y4359" i="9"/>
  <c r="O4359" i="9"/>
  <c r="M4359" i="9"/>
  <c r="C4359" i="9"/>
  <c r="A4359" i="9"/>
  <c r="AA4358" i="9"/>
  <c r="Y4358" i="9"/>
  <c r="O4358" i="9"/>
  <c r="M4358" i="9"/>
  <c r="C4358" i="9"/>
  <c r="A4358" i="9"/>
  <c r="AA4357" i="9"/>
  <c r="Y4357" i="9"/>
  <c r="O4357" i="9"/>
  <c r="M4357" i="9"/>
  <c r="C4357" i="9"/>
  <c r="A4357" i="9"/>
  <c r="AA4356" i="9"/>
  <c r="AA4368" i="9" s="1"/>
  <c r="Y4356" i="9"/>
  <c r="O4356" i="9"/>
  <c r="M4356" i="9"/>
  <c r="C4356" i="9"/>
  <c r="C4368" i="9" s="1"/>
  <c r="A4356" i="9"/>
  <c r="AA4353" i="9"/>
  <c r="Y4353" i="9"/>
  <c r="O4353" i="9"/>
  <c r="M4353" i="9"/>
  <c r="C4353" i="9"/>
  <c r="A4353" i="9"/>
  <c r="AA4352" i="9"/>
  <c r="Y4352" i="9"/>
  <c r="O4352" i="9"/>
  <c r="M4352" i="9"/>
  <c r="C4352" i="9"/>
  <c r="A4352" i="9"/>
  <c r="AA4351" i="9"/>
  <c r="Y4351" i="9"/>
  <c r="O4351" i="9"/>
  <c r="M4351" i="9"/>
  <c r="C4351" i="9"/>
  <c r="A4351" i="9"/>
  <c r="AA4350" i="9"/>
  <c r="Y4350" i="9"/>
  <c r="O4350" i="9"/>
  <c r="M4350" i="9"/>
  <c r="C4350" i="9"/>
  <c r="A4350" i="9"/>
  <c r="AA4349" i="9"/>
  <c r="Y4349" i="9"/>
  <c r="O4349" i="9"/>
  <c r="M4349" i="9"/>
  <c r="C4349" i="9"/>
  <c r="A4349" i="9"/>
  <c r="AA4348" i="9"/>
  <c r="Y4348" i="9"/>
  <c r="O4348" i="9"/>
  <c r="M4348" i="9"/>
  <c r="C4348" i="9"/>
  <c r="A4348" i="9"/>
  <c r="AA4347" i="9"/>
  <c r="Y4347" i="9"/>
  <c r="O4347" i="9"/>
  <c r="M4347" i="9"/>
  <c r="C4347" i="9"/>
  <c r="A4347" i="9"/>
  <c r="AA4346" i="9"/>
  <c r="Y4346" i="9"/>
  <c r="O4346" i="9"/>
  <c r="M4346" i="9"/>
  <c r="C4346" i="9"/>
  <c r="A4346" i="9"/>
  <c r="AA4345" i="9"/>
  <c r="Y4345" i="9"/>
  <c r="O4345" i="9"/>
  <c r="M4345" i="9"/>
  <c r="C4345" i="9"/>
  <c r="A4345" i="9"/>
  <c r="AA4344" i="9"/>
  <c r="Y4344" i="9"/>
  <c r="O4344" i="9"/>
  <c r="M4344" i="9"/>
  <c r="C4344" i="9"/>
  <c r="A4344" i="9"/>
  <c r="AA4343" i="9"/>
  <c r="Y4343" i="9"/>
  <c r="O4343" i="9"/>
  <c r="M4343" i="9"/>
  <c r="C4343" i="9"/>
  <c r="A4343" i="9"/>
  <c r="AA4342" i="9"/>
  <c r="Y4342" i="9"/>
  <c r="O4342" i="9"/>
  <c r="M4342" i="9"/>
  <c r="C4342" i="9"/>
  <c r="A4342" i="9"/>
  <c r="AA4339" i="9"/>
  <c r="Y4339" i="9"/>
  <c r="O4339" i="9"/>
  <c r="M4339" i="9"/>
  <c r="C4339" i="9"/>
  <c r="A4339" i="9"/>
  <c r="AA4338" i="9"/>
  <c r="Y4338" i="9"/>
  <c r="O4338" i="9"/>
  <c r="M4338" i="9"/>
  <c r="C4338" i="9"/>
  <c r="A4338" i="9"/>
  <c r="AA4337" i="9"/>
  <c r="Y4337" i="9"/>
  <c r="O4337" i="9"/>
  <c r="M4337" i="9"/>
  <c r="C4337" i="9"/>
  <c r="A4337" i="9"/>
  <c r="AA4336" i="9"/>
  <c r="Y4336" i="9"/>
  <c r="O4336" i="9"/>
  <c r="M4336" i="9"/>
  <c r="C4336" i="9"/>
  <c r="A4336" i="9"/>
  <c r="AA4335" i="9"/>
  <c r="Y4335" i="9"/>
  <c r="O4335" i="9"/>
  <c r="M4335" i="9"/>
  <c r="C4335" i="9"/>
  <c r="A4335" i="9"/>
  <c r="AA4334" i="9"/>
  <c r="Y4334" i="9"/>
  <c r="O4334" i="9"/>
  <c r="M4334" i="9"/>
  <c r="C4334" i="9"/>
  <c r="A4334" i="9"/>
  <c r="AA4333" i="9"/>
  <c r="Y4333" i="9"/>
  <c r="O4333" i="9"/>
  <c r="M4333" i="9"/>
  <c r="C4333" i="9"/>
  <c r="A4333" i="9"/>
  <c r="AA4332" i="9"/>
  <c r="Y4332" i="9"/>
  <c r="O4332" i="9"/>
  <c r="M4332" i="9"/>
  <c r="C4332" i="9"/>
  <c r="A4332" i="9"/>
  <c r="AA4331" i="9"/>
  <c r="Y4331" i="9"/>
  <c r="O4331" i="9"/>
  <c r="M4331" i="9"/>
  <c r="C4331" i="9"/>
  <c r="A4331" i="9"/>
  <c r="AA4330" i="9"/>
  <c r="Y4330" i="9"/>
  <c r="O4330" i="9"/>
  <c r="M4330" i="9"/>
  <c r="C4330" i="9"/>
  <c r="A4330" i="9"/>
  <c r="AA4329" i="9"/>
  <c r="Y4329" i="9"/>
  <c r="O4329" i="9"/>
  <c r="M4329" i="9"/>
  <c r="C4329" i="9"/>
  <c r="A4329" i="9"/>
  <c r="AA4328" i="9"/>
  <c r="Y4328" i="9"/>
  <c r="O4328" i="9"/>
  <c r="M4328" i="9"/>
  <c r="C4328" i="9"/>
  <c r="A4328" i="9"/>
  <c r="AA4325" i="9"/>
  <c r="Y4325" i="9"/>
  <c r="O4325" i="9"/>
  <c r="M4325" i="9"/>
  <c r="C4325" i="9"/>
  <c r="A4325" i="9"/>
  <c r="AA4324" i="9"/>
  <c r="Y4324" i="9"/>
  <c r="O4324" i="9"/>
  <c r="M4324" i="9"/>
  <c r="C4324" i="9"/>
  <c r="A4324" i="9"/>
  <c r="AA4323" i="9"/>
  <c r="Y4323" i="9"/>
  <c r="O4323" i="9"/>
  <c r="M4323" i="9"/>
  <c r="C4323" i="9"/>
  <c r="A4323" i="9"/>
  <c r="AA4322" i="9"/>
  <c r="Y4322" i="9"/>
  <c r="O4322" i="9"/>
  <c r="M4322" i="9"/>
  <c r="C4322" i="9"/>
  <c r="A4322" i="9"/>
  <c r="AA4321" i="9"/>
  <c r="Y4321" i="9"/>
  <c r="O4321" i="9"/>
  <c r="M4321" i="9"/>
  <c r="C4321" i="9"/>
  <c r="A4321" i="9"/>
  <c r="AA4320" i="9"/>
  <c r="Y4320" i="9"/>
  <c r="O4320" i="9"/>
  <c r="M4320" i="9"/>
  <c r="C4320" i="9"/>
  <c r="A4320" i="9"/>
  <c r="AA4319" i="9"/>
  <c r="Y4319" i="9"/>
  <c r="O4319" i="9"/>
  <c r="M4319" i="9"/>
  <c r="C4319" i="9"/>
  <c r="A4319" i="9"/>
  <c r="AA4318" i="9"/>
  <c r="Y4318" i="9"/>
  <c r="O4318" i="9"/>
  <c r="M4318" i="9"/>
  <c r="C4318" i="9"/>
  <c r="A4318" i="9"/>
  <c r="AA4317" i="9"/>
  <c r="Y4317" i="9"/>
  <c r="O4317" i="9"/>
  <c r="M4317" i="9"/>
  <c r="C4317" i="9"/>
  <c r="A4317" i="9"/>
  <c r="AA4316" i="9"/>
  <c r="Y4316" i="9"/>
  <c r="O4316" i="9"/>
  <c r="M4316" i="9"/>
  <c r="C4316" i="9"/>
  <c r="A4316" i="9"/>
  <c r="AA4315" i="9"/>
  <c r="Y4315" i="9"/>
  <c r="O4315" i="9"/>
  <c r="M4315" i="9"/>
  <c r="C4315" i="9"/>
  <c r="A4315" i="9"/>
  <c r="AA4314" i="9"/>
  <c r="Y4314" i="9"/>
  <c r="O4314" i="9"/>
  <c r="M4314" i="9"/>
  <c r="C4314" i="9"/>
  <c r="A4314" i="9"/>
  <c r="AA4311" i="9"/>
  <c r="Y4311" i="9"/>
  <c r="O4311" i="9"/>
  <c r="M4311" i="9"/>
  <c r="C4311" i="9"/>
  <c r="A4311" i="9"/>
  <c r="AA4310" i="9"/>
  <c r="Y4310" i="9"/>
  <c r="O4310" i="9"/>
  <c r="M4310" i="9"/>
  <c r="C4310" i="9"/>
  <c r="A4310" i="9"/>
  <c r="AA4309" i="9"/>
  <c r="Y4309" i="9"/>
  <c r="O4309" i="9"/>
  <c r="M4309" i="9"/>
  <c r="C4309" i="9"/>
  <c r="A4309" i="9"/>
  <c r="AA4308" i="9"/>
  <c r="Y4308" i="9"/>
  <c r="O4308" i="9"/>
  <c r="M4308" i="9"/>
  <c r="C4308" i="9"/>
  <c r="A4308" i="9"/>
  <c r="AA4307" i="9"/>
  <c r="Y4307" i="9"/>
  <c r="O4307" i="9"/>
  <c r="M4307" i="9"/>
  <c r="C4307" i="9"/>
  <c r="A4307" i="9"/>
  <c r="AA4306" i="9"/>
  <c r="Y4306" i="9"/>
  <c r="O4306" i="9"/>
  <c r="M4306" i="9"/>
  <c r="C4306" i="9"/>
  <c r="A4306" i="9"/>
  <c r="AA4305" i="9"/>
  <c r="Y4305" i="9"/>
  <c r="O4305" i="9"/>
  <c r="M4305" i="9"/>
  <c r="C4305" i="9"/>
  <c r="A4305" i="9"/>
  <c r="AA4304" i="9"/>
  <c r="Y4304" i="9"/>
  <c r="O4304" i="9"/>
  <c r="M4304" i="9"/>
  <c r="C4304" i="9"/>
  <c r="A4304" i="9"/>
  <c r="AA4303" i="9"/>
  <c r="Y4303" i="9"/>
  <c r="O4303" i="9"/>
  <c r="M4303" i="9"/>
  <c r="C4303" i="9"/>
  <c r="A4303" i="9"/>
  <c r="AA4302" i="9"/>
  <c r="Y4302" i="9"/>
  <c r="O4302" i="9"/>
  <c r="M4302" i="9"/>
  <c r="C4302" i="9"/>
  <c r="A4302" i="9"/>
  <c r="AA4301" i="9"/>
  <c r="Y4301" i="9"/>
  <c r="O4301" i="9"/>
  <c r="M4301" i="9"/>
  <c r="C4301" i="9"/>
  <c r="A4301" i="9"/>
  <c r="AA4300" i="9"/>
  <c r="AA4312" i="9" s="1"/>
  <c r="Y4300" i="9"/>
  <c r="O4300" i="9"/>
  <c r="M4300" i="9"/>
  <c r="C4300" i="9"/>
  <c r="A4300" i="9"/>
  <c r="AA4297" i="9"/>
  <c r="Y4297" i="9"/>
  <c r="O4297" i="9"/>
  <c r="M4297" i="9"/>
  <c r="C4297" i="9"/>
  <c r="A4297" i="9"/>
  <c r="AA4296" i="9"/>
  <c r="Y4296" i="9"/>
  <c r="O4296" i="9"/>
  <c r="M4296" i="9"/>
  <c r="C4296" i="9"/>
  <c r="A4296" i="9"/>
  <c r="AA4295" i="9"/>
  <c r="Y4295" i="9"/>
  <c r="O4295" i="9"/>
  <c r="M4295" i="9"/>
  <c r="C4295" i="9"/>
  <c r="A4295" i="9"/>
  <c r="AA4294" i="9"/>
  <c r="Y4294" i="9"/>
  <c r="O4294" i="9"/>
  <c r="M4294" i="9"/>
  <c r="C4294" i="9"/>
  <c r="A4294" i="9"/>
  <c r="AA4293" i="9"/>
  <c r="Y4293" i="9"/>
  <c r="O4293" i="9"/>
  <c r="M4293" i="9"/>
  <c r="C4293" i="9"/>
  <c r="A4293" i="9"/>
  <c r="AA4292" i="9"/>
  <c r="Y4292" i="9"/>
  <c r="O4292" i="9"/>
  <c r="M4292" i="9"/>
  <c r="C4292" i="9"/>
  <c r="A4292" i="9"/>
  <c r="AA4291" i="9"/>
  <c r="Y4291" i="9"/>
  <c r="O4291" i="9"/>
  <c r="M4291" i="9"/>
  <c r="C4291" i="9"/>
  <c r="A4291" i="9"/>
  <c r="AA4290" i="9"/>
  <c r="Y4290" i="9"/>
  <c r="O4290" i="9"/>
  <c r="M4290" i="9"/>
  <c r="C4290" i="9"/>
  <c r="A4290" i="9"/>
  <c r="AA4289" i="9"/>
  <c r="Y4289" i="9"/>
  <c r="O4289" i="9"/>
  <c r="M4289" i="9"/>
  <c r="C4289" i="9"/>
  <c r="A4289" i="9"/>
  <c r="AA4288" i="9"/>
  <c r="Y4288" i="9"/>
  <c r="O4288" i="9"/>
  <c r="M4288" i="9"/>
  <c r="C4288" i="9"/>
  <c r="A4288" i="9"/>
  <c r="AA4287" i="9"/>
  <c r="Y4287" i="9"/>
  <c r="O4287" i="9"/>
  <c r="M4287" i="9"/>
  <c r="C4287" i="9"/>
  <c r="A4287" i="9"/>
  <c r="AA4286" i="9"/>
  <c r="Y4286" i="9"/>
  <c r="O4286" i="9"/>
  <c r="M4286" i="9"/>
  <c r="C4286" i="9"/>
  <c r="A4286" i="9"/>
  <c r="AA4283" i="9"/>
  <c r="Y4283" i="9"/>
  <c r="O4283" i="9"/>
  <c r="M4283" i="9"/>
  <c r="C4283" i="9"/>
  <c r="A4283" i="9"/>
  <c r="AA4282" i="9"/>
  <c r="Y4282" i="9"/>
  <c r="O4282" i="9"/>
  <c r="M4282" i="9"/>
  <c r="C4282" i="9"/>
  <c r="A4282" i="9"/>
  <c r="AA4281" i="9"/>
  <c r="Y4281" i="9"/>
  <c r="O4281" i="9"/>
  <c r="M4281" i="9"/>
  <c r="C4281" i="9"/>
  <c r="A4281" i="9"/>
  <c r="AA4280" i="9"/>
  <c r="Y4280" i="9"/>
  <c r="O4280" i="9"/>
  <c r="M4280" i="9"/>
  <c r="C4280" i="9"/>
  <c r="A4280" i="9"/>
  <c r="AA4279" i="9"/>
  <c r="Y4279" i="9"/>
  <c r="O4279" i="9"/>
  <c r="M4279" i="9"/>
  <c r="C4279" i="9"/>
  <c r="A4279" i="9"/>
  <c r="AA4278" i="9"/>
  <c r="Y4278" i="9"/>
  <c r="O4278" i="9"/>
  <c r="M4278" i="9"/>
  <c r="C4278" i="9"/>
  <c r="A4278" i="9"/>
  <c r="AA4277" i="9"/>
  <c r="Y4277" i="9"/>
  <c r="O4277" i="9"/>
  <c r="M4277" i="9"/>
  <c r="C4277" i="9"/>
  <c r="A4277" i="9"/>
  <c r="AA4276" i="9"/>
  <c r="Y4276" i="9"/>
  <c r="O4276" i="9"/>
  <c r="M4276" i="9"/>
  <c r="C4276" i="9"/>
  <c r="A4276" i="9"/>
  <c r="AA4275" i="9"/>
  <c r="Y4275" i="9"/>
  <c r="O4275" i="9"/>
  <c r="M4275" i="9"/>
  <c r="C4275" i="9"/>
  <c r="A4275" i="9"/>
  <c r="AA4274" i="9"/>
  <c r="Y4274" i="9"/>
  <c r="O4274" i="9"/>
  <c r="M4274" i="9"/>
  <c r="C4274" i="9"/>
  <c r="A4274" i="9"/>
  <c r="AA4273" i="9"/>
  <c r="Y4273" i="9"/>
  <c r="O4273" i="9"/>
  <c r="O4284" i="9" s="1"/>
  <c r="M4273" i="9"/>
  <c r="C4273" i="9"/>
  <c r="A4273" i="9"/>
  <c r="AA4272" i="9"/>
  <c r="Y4272" i="9"/>
  <c r="O4272" i="9"/>
  <c r="M4272" i="9"/>
  <c r="C4272" i="9"/>
  <c r="A4272" i="9"/>
  <c r="AA4269" i="9"/>
  <c r="Y4269" i="9"/>
  <c r="O4269" i="9"/>
  <c r="M4269" i="9"/>
  <c r="C4269" i="9"/>
  <c r="A4269" i="9"/>
  <c r="AA4268" i="9"/>
  <c r="Y4268" i="9"/>
  <c r="O4268" i="9"/>
  <c r="M4268" i="9"/>
  <c r="C4268" i="9"/>
  <c r="A4268" i="9"/>
  <c r="AA4267" i="9"/>
  <c r="Y4267" i="9"/>
  <c r="O4267" i="9"/>
  <c r="M4267" i="9"/>
  <c r="C4267" i="9"/>
  <c r="A4267" i="9"/>
  <c r="AA4266" i="9"/>
  <c r="Y4266" i="9"/>
  <c r="O4266" i="9"/>
  <c r="M4266" i="9"/>
  <c r="C4266" i="9"/>
  <c r="A4266" i="9"/>
  <c r="AA4265" i="9"/>
  <c r="Y4265" i="9"/>
  <c r="O4265" i="9"/>
  <c r="M4265" i="9"/>
  <c r="C4265" i="9"/>
  <c r="A4265" i="9"/>
  <c r="AA4264" i="9"/>
  <c r="Y4264" i="9"/>
  <c r="O4264" i="9"/>
  <c r="M4264" i="9"/>
  <c r="C4264" i="9"/>
  <c r="A4264" i="9"/>
  <c r="AA4263" i="9"/>
  <c r="Y4263" i="9"/>
  <c r="O4263" i="9"/>
  <c r="M4263" i="9"/>
  <c r="C4263" i="9"/>
  <c r="A4263" i="9"/>
  <c r="AA4262" i="9"/>
  <c r="Y4262" i="9"/>
  <c r="O4262" i="9"/>
  <c r="M4262" i="9"/>
  <c r="C4262" i="9"/>
  <c r="A4262" i="9"/>
  <c r="AA4261" i="9"/>
  <c r="Y4261" i="9"/>
  <c r="O4261" i="9"/>
  <c r="M4261" i="9"/>
  <c r="C4261" i="9"/>
  <c r="A4261" i="9"/>
  <c r="AA4260" i="9"/>
  <c r="Y4260" i="9"/>
  <c r="O4260" i="9"/>
  <c r="M4260" i="9"/>
  <c r="C4260" i="9"/>
  <c r="A4260" i="9"/>
  <c r="AA4259" i="9"/>
  <c r="Y4259" i="9"/>
  <c r="O4259" i="9"/>
  <c r="M4259" i="9"/>
  <c r="C4259" i="9"/>
  <c r="A4259" i="9"/>
  <c r="AA4258" i="9"/>
  <c r="Y4258" i="9"/>
  <c r="O4258" i="9"/>
  <c r="M4258" i="9"/>
  <c r="C4258" i="9"/>
  <c r="A4258" i="9"/>
  <c r="AA4255" i="9"/>
  <c r="Y4255" i="9"/>
  <c r="O4255" i="9"/>
  <c r="M4255" i="9"/>
  <c r="C4255" i="9"/>
  <c r="A4255" i="9"/>
  <c r="AA4254" i="9"/>
  <c r="Y4254" i="9"/>
  <c r="O4254" i="9"/>
  <c r="M4254" i="9"/>
  <c r="C4254" i="9"/>
  <c r="A4254" i="9"/>
  <c r="AA4253" i="9"/>
  <c r="Y4253" i="9"/>
  <c r="O4253" i="9"/>
  <c r="M4253" i="9"/>
  <c r="C4253" i="9"/>
  <c r="A4253" i="9"/>
  <c r="AA4252" i="9"/>
  <c r="Y4252" i="9"/>
  <c r="O4252" i="9"/>
  <c r="M4252" i="9"/>
  <c r="C4252" i="9"/>
  <c r="A4252" i="9"/>
  <c r="AA4251" i="9"/>
  <c r="Y4251" i="9"/>
  <c r="O4251" i="9"/>
  <c r="M4251" i="9"/>
  <c r="C4251" i="9"/>
  <c r="A4251" i="9"/>
  <c r="AA4250" i="9"/>
  <c r="Y4250" i="9"/>
  <c r="O4250" i="9"/>
  <c r="M4250" i="9"/>
  <c r="C4250" i="9"/>
  <c r="A4250" i="9"/>
  <c r="AA4249" i="9"/>
  <c r="Y4249" i="9"/>
  <c r="O4249" i="9"/>
  <c r="M4249" i="9"/>
  <c r="C4249" i="9"/>
  <c r="A4249" i="9"/>
  <c r="AA4248" i="9"/>
  <c r="Y4248" i="9"/>
  <c r="O4248" i="9"/>
  <c r="M4248" i="9"/>
  <c r="C4248" i="9"/>
  <c r="A4248" i="9"/>
  <c r="AA4247" i="9"/>
  <c r="Y4247" i="9"/>
  <c r="O4247" i="9"/>
  <c r="M4247" i="9"/>
  <c r="C4247" i="9"/>
  <c r="A4247" i="9"/>
  <c r="AA4246" i="9"/>
  <c r="Y4246" i="9"/>
  <c r="O4246" i="9"/>
  <c r="M4246" i="9"/>
  <c r="C4246" i="9"/>
  <c r="A4246" i="9"/>
  <c r="AA4245" i="9"/>
  <c r="Y4245" i="9"/>
  <c r="O4245" i="9"/>
  <c r="M4245" i="9"/>
  <c r="C4245" i="9"/>
  <c r="A4245" i="9"/>
  <c r="AA4244" i="9"/>
  <c r="Y4244" i="9"/>
  <c r="O4244" i="9"/>
  <c r="M4244" i="9"/>
  <c r="C4244" i="9"/>
  <c r="A4244" i="9"/>
  <c r="AA4241" i="9"/>
  <c r="Y4241" i="9"/>
  <c r="O4241" i="9"/>
  <c r="M4241" i="9"/>
  <c r="C4241" i="9"/>
  <c r="A4241" i="9"/>
  <c r="AA4240" i="9"/>
  <c r="Y4240" i="9"/>
  <c r="O4240" i="9"/>
  <c r="M4240" i="9"/>
  <c r="C4240" i="9"/>
  <c r="A4240" i="9"/>
  <c r="AA4239" i="9"/>
  <c r="Y4239" i="9"/>
  <c r="O4239" i="9"/>
  <c r="M4239" i="9"/>
  <c r="C4239" i="9"/>
  <c r="A4239" i="9"/>
  <c r="AA4238" i="9"/>
  <c r="Y4238" i="9"/>
  <c r="O4238" i="9"/>
  <c r="M4238" i="9"/>
  <c r="C4238" i="9"/>
  <c r="A4238" i="9"/>
  <c r="AA4237" i="9"/>
  <c r="Y4237" i="9"/>
  <c r="O4237" i="9"/>
  <c r="M4237" i="9"/>
  <c r="C4237" i="9"/>
  <c r="A4237" i="9"/>
  <c r="AA4236" i="9"/>
  <c r="Y4236" i="9"/>
  <c r="O4236" i="9"/>
  <c r="M4236" i="9"/>
  <c r="C4236" i="9"/>
  <c r="A4236" i="9"/>
  <c r="AA4235" i="9"/>
  <c r="Y4235" i="9"/>
  <c r="O4235" i="9"/>
  <c r="M4235" i="9"/>
  <c r="C4235" i="9"/>
  <c r="A4235" i="9"/>
  <c r="AA4234" i="9"/>
  <c r="Y4234" i="9"/>
  <c r="O4234" i="9"/>
  <c r="M4234" i="9"/>
  <c r="C4234" i="9"/>
  <c r="A4234" i="9"/>
  <c r="AA4233" i="9"/>
  <c r="Y4233" i="9"/>
  <c r="O4233" i="9"/>
  <c r="M4233" i="9"/>
  <c r="C4233" i="9"/>
  <c r="A4233" i="9"/>
  <c r="AA4232" i="9"/>
  <c r="Y4232" i="9"/>
  <c r="O4232" i="9"/>
  <c r="M4232" i="9"/>
  <c r="C4232" i="9"/>
  <c r="A4232" i="9"/>
  <c r="AA4231" i="9"/>
  <c r="Y4231" i="9"/>
  <c r="O4231" i="9"/>
  <c r="M4231" i="9"/>
  <c r="C4231" i="9"/>
  <c r="A4231" i="9"/>
  <c r="AA4230" i="9"/>
  <c r="AA4242" i="9" s="1"/>
  <c r="Y4230" i="9"/>
  <c r="O4230" i="9"/>
  <c r="M4230" i="9"/>
  <c r="C4230" i="9"/>
  <c r="A4230" i="9"/>
  <c r="AA4227" i="9"/>
  <c r="Y4227" i="9"/>
  <c r="O4227" i="9"/>
  <c r="M4227" i="9"/>
  <c r="C4227" i="9"/>
  <c r="A4227" i="9"/>
  <c r="AA4226" i="9"/>
  <c r="Y4226" i="9"/>
  <c r="O4226" i="9"/>
  <c r="M4226" i="9"/>
  <c r="C4226" i="9"/>
  <c r="A4226" i="9"/>
  <c r="AA4225" i="9"/>
  <c r="Y4225" i="9"/>
  <c r="O4225" i="9"/>
  <c r="M4225" i="9"/>
  <c r="C4225" i="9"/>
  <c r="A4225" i="9"/>
  <c r="AA4224" i="9"/>
  <c r="Y4224" i="9"/>
  <c r="O4224" i="9"/>
  <c r="M4224" i="9"/>
  <c r="C4224" i="9"/>
  <c r="A4224" i="9"/>
  <c r="AA4223" i="9"/>
  <c r="Y4223" i="9"/>
  <c r="O4223" i="9"/>
  <c r="M4223" i="9"/>
  <c r="C4223" i="9"/>
  <c r="A4223" i="9"/>
  <c r="AA4222" i="9"/>
  <c r="Y4222" i="9"/>
  <c r="O4222" i="9"/>
  <c r="M4222" i="9"/>
  <c r="C4222" i="9"/>
  <c r="A4222" i="9"/>
  <c r="AA4221" i="9"/>
  <c r="Y4221" i="9"/>
  <c r="O4221" i="9"/>
  <c r="M4221" i="9"/>
  <c r="C4221" i="9"/>
  <c r="A4221" i="9"/>
  <c r="AA4220" i="9"/>
  <c r="Y4220" i="9"/>
  <c r="O4220" i="9"/>
  <c r="M4220" i="9"/>
  <c r="C4220" i="9"/>
  <c r="A4220" i="9"/>
  <c r="AA4219" i="9"/>
  <c r="Y4219" i="9"/>
  <c r="O4219" i="9"/>
  <c r="M4219" i="9"/>
  <c r="C4219" i="9"/>
  <c r="A4219" i="9"/>
  <c r="AA4218" i="9"/>
  <c r="Y4218" i="9"/>
  <c r="O4218" i="9"/>
  <c r="M4218" i="9"/>
  <c r="C4218" i="9"/>
  <c r="A4218" i="9"/>
  <c r="AA4217" i="9"/>
  <c r="Y4217" i="9"/>
  <c r="O4217" i="9"/>
  <c r="M4217" i="9"/>
  <c r="C4217" i="9"/>
  <c r="A4217" i="9"/>
  <c r="AA4216" i="9"/>
  <c r="Y4216" i="9"/>
  <c r="O4216" i="9"/>
  <c r="M4216" i="9"/>
  <c r="C4216" i="9"/>
  <c r="C4228" i="9" s="1"/>
  <c r="A4216" i="9"/>
  <c r="AA4213" i="9"/>
  <c r="Y4213" i="9"/>
  <c r="O4213" i="9"/>
  <c r="M4213" i="9"/>
  <c r="C4213" i="9"/>
  <c r="A4213" i="9"/>
  <c r="AA4212" i="9"/>
  <c r="Y4212" i="9"/>
  <c r="O4212" i="9"/>
  <c r="M4212" i="9"/>
  <c r="C4212" i="9"/>
  <c r="A4212" i="9"/>
  <c r="AA4211" i="9"/>
  <c r="Y4211" i="9"/>
  <c r="O4211" i="9"/>
  <c r="M4211" i="9"/>
  <c r="C4211" i="9"/>
  <c r="A4211" i="9"/>
  <c r="AA4210" i="9"/>
  <c r="Y4210" i="9"/>
  <c r="O4210" i="9"/>
  <c r="M4210" i="9"/>
  <c r="C4210" i="9"/>
  <c r="A4210" i="9"/>
  <c r="AA4209" i="9"/>
  <c r="Y4209" i="9"/>
  <c r="O4209" i="9"/>
  <c r="M4209" i="9"/>
  <c r="C4209" i="9"/>
  <c r="A4209" i="9"/>
  <c r="AA4208" i="9"/>
  <c r="Y4208" i="9"/>
  <c r="O4208" i="9"/>
  <c r="M4208" i="9"/>
  <c r="C4208" i="9"/>
  <c r="A4208" i="9"/>
  <c r="AA4207" i="9"/>
  <c r="Y4207" i="9"/>
  <c r="O4207" i="9"/>
  <c r="M4207" i="9"/>
  <c r="C4207" i="9"/>
  <c r="A4207" i="9"/>
  <c r="AA4206" i="9"/>
  <c r="Y4206" i="9"/>
  <c r="O4206" i="9"/>
  <c r="M4206" i="9"/>
  <c r="C4206" i="9"/>
  <c r="A4206" i="9"/>
  <c r="AA4205" i="9"/>
  <c r="Y4205" i="9"/>
  <c r="O4205" i="9"/>
  <c r="M4205" i="9"/>
  <c r="C4205" i="9"/>
  <c r="A4205" i="9"/>
  <c r="AA4204" i="9"/>
  <c r="Y4204" i="9"/>
  <c r="O4204" i="9"/>
  <c r="M4204" i="9"/>
  <c r="C4204" i="9"/>
  <c r="A4204" i="9"/>
  <c r="AA4203" i="9"/>
  <c r="Y4203" i="9"/>
  <c r="O4203" i="9"/>
  <c r="M4203" i="9"/>
  <c r="C4203" i="9"/>
  <c r="A4203" i="9"/>
  <c r="AA4202" i="9"/>
  <c r="Y4202" i="9"/>
  <c r="O4202" i="9"/>
  <c r="M4202" i="9"/>
  <c r="C4202" i="9"/>
  <c r="A4202" i="9"/>
  <c r="AA4199" i="9"/>
  <c r="Y4199" i="9"/>
  <c r="O4199" i="9"/>
  <c r="M4199" i="9"/>
  <c r="C4199" i="9"/>
  <c r="A4199" i="9"/>
  <c r="AA4198" i="9"/>
  <c r="Y4198" i="9"/>
  <c r="O4198" i="9"/>
  <c r="M4198" i="9"/>
  <c r="C4198" i="9"/>
  <c r="A4198" i="9"/>
  <c r="AA4197" i="9"/>
  <c r="Y4197" i="9"/>
  <c r="O4197" i="9"/>
  <c r="M4197" i="9"/>
  <c r="C4197" i="9"/>
  <c r="A4197" i="9"/>
  <c r="AA4196" i="9"/>
  <c r="Y4196" i="9"/>
  <c r="O4196" i="9"/>
  <c r="M4196" i="9"/>
  <c r="C4196" i="9"/>
  <c r="A4196" i="9"/>
  <c r="AA4195" i="9"/>
  <c r="Y4195" i="9"/>
  <c r="O4195" i="9"/>
  <c r="M4195" i="9"/>
  <c r="C4195" i="9"/>
  <c r="A4195" i="9"/>
  <c r="AA4194" i="9"/>
  <c r="Y4194" i="9"/>
  <c r="O4194" i="9"/>
  <c r="M4194" i="9"/>
  <c r="C4194" i="9"/>
  <c r="A4194" i="9"/>
  <c r="AA4193" i="9"/>
  <c r="Y4193" i="9"/>
  <c r="O4193" i="9"/>
  <c r="M4193" i="9"/>
  <c r="C4193" i="9"/>
  <c r="A4193" i="9"/>
  <c r="AA4192" i="9"/>
  <c r="Y4192" i="9"/>
  <c r="O4192" i="9"/>
  <c r="M4192" i="9"/>
  <c r="C4192" i="9"/>
  <c r="A4192" i="9"/>
  <c r="AA4191" i="9"/>
  <c r="Y4191" i="9"/>
  <c r="O4191" i="9"/>
  <c r="M4191" i="9"/>
  <c r="C4191" i="9"/>
  <c r="A4191" i="9"/>
  <c r="AA4190" i="9"/>
  <c r="Y4190" i="9"/>
  <c r="O4190" i="9"/>
  <c r="M4190" i="9"/>
  <c r="C4190" i="9"/>
  <c r="A4190" i="9"/>
  <c r="AA4189" i="9"/>
  <c r="Y4189" i="9"/>
  <c r="O4189" i="9"/>
  <c r="M4189" i="9"/>
  <c r="C4189" i="9"/>
  <c r="A4189" i="9"/>
  <c r="AA4188" i="9"/>
  <c r="Y4188" i="9"/>
  <c r="O4188" i="9"/>
  <c r="M4188" i="9"/>
  <c r="C4188" i="9"/>
  <c r="A4188" i="9"/>
  <c r="AA4185" i="9"/>
  <c r="Y4185" i="9"/>
  <c r="O4185" i="9"/>
  <c r="M4185" i="9"/>
  <c r="C4185" i="9"/>
  <c r="A4185" i="9"/>
  <c r="AA4184" i="9"/>
  <c r="Y4184" i="9"/>
  <c r="O4184" i="9"/>
  <c r="M4184" i="9"/>
  <c r="C4184" i="9"/>
  <c r="A4184" i="9"/>
  <c r="AA4183" i="9"/>
  <c r="Y4183" i="9"/>
  <c r="O4183" i="9"/>
  <c r="M4183" i="9"/>
  <c r="C4183" i="9"/>
  <c r="A4183" i="9"/>
  <c r="AA4182" i="9"/>
  <c r="Y4182" i="9"/>
  <c r="O4182" i="9"/>
  <c r="M4182" i="9"/>
  <c r="C4182" i="9"/>
  <c r="A4182" i="9"/>
  <c r="AA4181" i="9"/>
  <c r="Y4181" i="9"/>
  <c r="O4181" i="9"/>
  <c r="M4181" i="9"/>
  <c r="C4181" i="9"/>
  <c r="A4181" i="9"/>
  <c r="AA4180" i="9"/>
  <c r="Y4180" i="9"/>
  <c r="O4180" i="9"/>
  <c r="M4180" i="9"/>
  <c r="C4180" i="9"/>
  <c r="A4180" i="9"/>
  <c r="AA4179" i="9"/>
  <c r="Y4179" i="9"/>
  <c r="O4179" i="9"/>
  <c r="M4179" i="9"/>
  <c r="C4179" i="9"/>
  <c r="A4179" i="9"/>
  <c r="AA4178" i="9"/>
  <c r="Y4178" i="9"/>
  <c r="O4178" i="9"/>
  <c r="M4178" i="9"/>
  <c r="C4178" i="9"/>
  <c r="A4178" i="9"/>
  <c r="AA4177" i="9"/>
  <c r="Y4177" i="9"/>
  <c r="O4177" i="9"/>
  <c r="M4177" i="9"/>
  <c r="C4177" i="9"/>
  <c r="A4177" i="9"/>
  <c r="AA4176" i="9"/>
  <c r="Y4176" i="9"/>
  <c r="O4176" i="9"/>
  <c r="M4176" i="9"/>
  <c r="C4176" i="9"/>
  <c r="A4176" i="9"/>
  <c r="AA4175" i="9"/>
  <c r="Y4175" i="9"/>
  <c r="O4175" i="9"/>
  <c r="M4175" i="9"/>
  <c r="C4175" i="9"/>
  <c r="A4175" i="9"/>
  <c r="AA4174" i="9"/>
  <c r="Y4174" i="9"/>
  <c r="O4174" i="9"/>
  <c r="M4174" i="9"/>
  <c r="C4174" i="9"/>
  <c r="A4174" i="9"/>
  <c r="AA4171" i="9"/>
  <c r="Y4171" i="9"/>
  <c r="O4171" i="9"/>
  <c r="M4171" i="9"/>
  <c r="C4171" i="9"/>
  <c r="A4171" i="9"/>
  <c r="AA4170" i="9"/>
  <c r="Y4170" i="9"/>
  <c r="O4170" i="9"/>
  <c r="M4170" i="9"/>
  <c r="C4170" i="9"/>
  <c r="A4170" i="9"/>
  <c r="AA4169" i="9"/>
  <c r="Y4169" i="9"/>
  <c r="O4169" i="9"/>
  <c r="M4169" i="9"/>
  <c r="C4169" i="9"/>
  <c r="A4169" i="9"/>
  <c r="AA4168" i="9"/>
  <c r="Y4168" i="9"/>
  <c r="O4168" i="9"/>
  <c r="M4168" i="9"/>
  <c r="C4168" i="9"/>
  <c r="A4168" i="9"/>
  <c r="AA4167" i="9"/>
  <c r="Y4167" i="9"/>
  <c r="O4167" i="9"/>
  <c r="M4167" i="9"/>
  <c r="C4167" i="9"/>
  <c r="A4167" i="9"/>
  <c r="AA4166" i="9"/>
  <c r="Y4166" i="9"/>
  <c r="O4166" i="9"/>
  <c r="M4166" i="9"/>
  <c r="C4166" i="9"/>
  <c r="A4166" i="9"/>
  <c r="AA4165" i="9"/>
  <c r="Y4165" i="9"/>
  <c r="O4165" i="9"/>
  <c r="M4165" i="9"/>
  <c r="C4165" i="9"/>
  <c r="A4165" i="9"/>
  <c r="AA4164" i="9"/>
  <c r="Y4164" i="9"/>
  <c r="O4164" i="9"/>
  <c r="M4164" i="9"/>
  <c r="C4164" i="9"/>
  <c r="A4164" i="9"/>
  <c r="AA4163" i="9"/>
  <c r="Y4163" i="9"/>
  <c r="O4163" i="9"/>
  <c r="M4163" i="9"/>
  <c r="C4163" i="9"/>
  <c r="A4163" i="9"/>
  <c r="AA4162" i="9"/>
  <c r="Y4162" i="9"/>
  <c r="O4162" i="9"/>
  <c r="M4162" i="9"/>
  <c r="C4162" i="9"/>
  <c r="A4162" i="9"/>
  <c r="AA4161" i="9"/>
  <c r="Y4161" i="9"/>
  <c r="O4161" i="9"/>
  <c r="O4172" i="9" s="1"/>
  <c r="M4161" i="9"/>
  <c r="C4161" i="9"/>
  <c r="A4161" i="9"/>
  <c r="AA4160" i="9"/>
  <c r="Y4160" i="9"/>
  <c r="O4160" i="9"/>
  <c r="M4160" i="9"/>
  <c r="C4160" i="9"/>
  <c r="C4172" i="9" s="1"/>
  <c r="A4160" i="9"/>
  <c r="AA4157" i="9"/>
  <c r="Y4157" i="9"/>
  <c r="O4157" i="9"/>
  <c r="M4157" i="9"/>
  <c r="C4157" i="9"/>
  <c r="A4157" i="9"/>
  <c r="AA4156" i="9"/>
  <c r="Y4156" i="9"/>
  <c r="O4156" i="9"/>
  <c r="M4156" i="9"/>
  <c r="C4156" i="9"/>
  <c r="A4156" i="9"/>
  <c r="AA4155" i="9"/>
  <c r="Y4155" i="9"/>
  <c r="O4155" i="9"/>
  <c r="M4155" i="9"/>
  <c r="C4155" i="9"/>
  <c r="A4155" i="9"/>
  <c r="AA4154" i="9"/>
  <c r="Y4154" i="9"/>
  <c r="O4154" i="9"/>
  <c r="M4154" i="9"/>
  <c r="C4154" i="9"/>
  <c r="A4154" i="9"/>
  <c r="AA4153" i="9"/>
  <c r="Y4153" i="9"/>
  <c r="O4153" i="9"/>
  <c r="M4153" i="9"/>
  <c r="C4153" i="9"/>
  <c r="A4153" i="9"/>
  <c r="AA4152" i="9"/>
  <c r="Y4152" i="9"/>
  <c r="O4152" i="9"/>
  <c r="M4152" i="9"/>
  <c r="C4152" i="9"/>
  <c r="A4152" i="9"/>
  <c r="AA4151" i="9"/>
  <c r="Y4151" i="9"/>
  <c r="O4151" i="9"/>
  <c r="M4151" i="9"/>
  <c r="C4151" i="9"/>
  <c r="A4151" i="9"/>
  <c r="AA4150" i="9"/>
  <c r="Y4150" i="9"/>
  <c r="O4150" i="9"/>
  <c r="M4150" i="9"/>
  <c r="C4150" i="9"/>
  <c r="A4150" i="9"/>
  <c r="AA4149" i="9"/>
  <c r="Y4149" i="9"/>
  <c r="O4149" i="9"/>
  <c r="M4149" i="9"/>
  <c r="C4149" i="9"/>
  <c r="A4149" i="9"/>
  <c r="AA4148" i="9"/>
  <c r="Y4148" i="9"/>
  <c r="O4148" i="9"/>
  <c r="M4148" i="9"/>
  <c r="C4148" i="9"/>
  <c r="A4148" i="9"/>
  <c r="AA4147" i="9"/>
  <c r="Y4147" i="9"/>
  <c r="O4147" i="9"/>
  <c r="M4147" i="9"/>
  <c r="C4147" i="9"/>
  <c r="A4147" i="9"/>
  <c r="AA4146" i="9"/>
  <c r="Y4146" i="9"/>
  <c r="O4146" i="9"/>
  <c r="M4146" i="9"/>
  <c r="C4146" i="9"/>
  <c r="A4146" i="9"/>
  <c r="AA4143" i="9"/>
  <c r="Y4143" i="9"/>
  <c r="O4143" i="9"/>
  <c r="M4143" i="9"/>
  <c r="C4143" i="9"/>
  <c r="A4143" i="9"/>
  <c r="AA4142" i="9"/>
  <c r="Y4142" i="9"/>
  <c r="O4142" i="9"/>
  <c r="M4142" i="9"/>
  <c r="C4142" i="9"/>
  <c r="A4142" i="9"/>
  <c r="AA4141" i="9"/>
  <c r="Y4141" i="9"/>
  <c r="O4141" i="9"/>
  <c r="M4141" i="9"/>
  <c r="C4141" i="9"/>
  <c r="A4141" i="9"/>
  <c r="AA4140" i="9"/>
  <c r="Y4140" i="9"/>
  <c r="O4140" i="9"/>
  <c r="M4140" i="9"/>
  <c r="C4140" i="9"/>
  <c r="A4140" i="9"/>
  <c r="AA4139" i="9"/>
  <c r="Y4139" i="9"/>
  <c r="O4139" i="9"/>
  <c r="M4139" i="9"/>
  <c r="C4139" i="9"/>
  <c r="A4139" i="9"/>
  <c r="AA4138" i="9"/>
  <c r="Y4138" i="9"/>
  <c r="O4138" i="9"/>
  <c r="M4138" i="9"/>
  <c r="C4138" i="9"/>
  <c r="A4138" i="9"/>
  <c r="AA4137" i="9"/>
  <c r="Y4137" i="9"/>
  <c r="O4137" i="9"/>
  <c r="M4137" i="9"/>
  <c r="C4137" i="9"/>
  <c r="A4137" i="9"/>
  <c r="AA4136" i="9"/>
  <c r="Y4136" i="9"/>
  <c r="O4136" i="9"/>
  <c r="M4136" i="9"/>
  <c r="C4136" i="9"/>
  <c r="A4136" i="9"/>
  <c r="AA4135" i="9"/>
  <c r="Y4135" i="9"/>
  <c r="O4135" i="9"/>
  <c r="M4135" i="9"/>
  <c r="C4135" i="9"/>
  <c r="A4135" i="9"/>
  <c r="AA4134" i="9"/>
  <c r="Y4134" i="9"/>
  <c r="O4134" i="9"/>
  <c r="M4134" i="9"/>
  <c r="C4134" i="9"/>
  <c r="A4134" i="9"/>
  <c r="AA4133" i="9"/>
  <c r="Y4133" i="9"/>
  <c r="O4133" i="9"/>
  <c r="M4133" i="9"/>
  <c r="C4133" i="9"/>
  <c r="A4133" i="9"/>
  <c r="AA4132" i="9"/>
  <c r="Y4132" i="9"/>
  <c r="O4132" i="9"/>
  <c r="M4132" i="9"/>
  <c r="C4132" i="9"/>
  <c r="A4132" i="9"/>
  <c r="AA4129" i="9"/>
  <c r="Y4129" i="9"/>
  <c r="O4129" i="9"/>
  <c r="M4129" i="9"/>
  <c r="C4129" i="9"/>
  <c r="A4129" i="9"/>
  <c r="AA4128" i="9"/>
  <c r="Y4128" i="9"/>
  <c r="O4128" i="9"/>
  <c r="M4128" i="9"/>
  <c r="C4128" i="9"/>
  <c r="A4128" i="9"/>
  <c r="AA4127" i="9"/>
  <c r="Y4127" i="9"/>
  <c r="O4127" i="9"/>
  <c r="M4127" i="9"/>
  <c r="C4127" i="9"/>
  <c r="A4127" i="9"/>
  <c r="AA4126" i="9"/>
  <c r="Y4126" i="9"/>
  <c r="O4126" i="9"/>
  <c r="M4126" i="9"/>
  <c r="C4126" i="9"/>
  <c r="A4126" i="9"/>
  <c r="AA4125" i="9"/>
  <c r="Y4125" i="9"/>
  <c r="O4125" i="9"/>
  <c r="M4125" i="9"/>
  <c r="C4125" i="9"/>
  <c r="A4125" i="9"/>
  <c r="AA4124" i="9"/>
  <c r="Y4124" i="9"/>
  <c r="O4124" i="9"/>
  <c r="M4124" i="9"/>
  <c r="C4124" i="9"/>
  <c r="A4124" i="9"/>
  <c r="AA4123" i="9"/>
  <c r="Y4123" i="9"/>
  <c r="O4123" i="9"/>
  <c r="M4123" i="9"/>
  <c r="C4123" i="9"/>
  <c r="A4123" i="9"/>
  <c r="AA4122" i="9"/>
  <c r="Y4122" i="9"/>
  <c r="O4122" i="9"/>
  <c r="M4122" i="9"/>
  <c r="C4122" i="9"/>
  <c r="A4122" i="9"/>
  <c r="AA4121" i="9"/>
  <c r="Y4121" i="9"/>
  <c r="O4121" i="9"/>
  <c r="M4121" i="9"/>
  <c r="C4121" i="9"/>
  <c r="A4121" i="9"/>
  <c r="AA4120" i="9"/>
  <c r="Y4120" i="9"/>
  <c r="O4120" i="9"/>
  <c r="M4120" i="9"/>
  <c r="C4120" i="9"/>
  <c r="A4120" i="9"/>
  <c r="AA4119" i="9"/>
  <c r="Y4119" i="9"/>
  <c r="O4119" i="9"/>
  <c r="O4130" i="9" s="1"/>
  <c r="M4119" i="9"/>
  <c r="C4119" i="9"/>
  <c r="A4119" i="9"/>
  <c r="AA4118" i="9"/>
  <c r="Y4118" i="9"/>
  <c r="O4118" i="9"/>
  <c r="M4118" i="9"/>
  <c r="C4118" i="9"/>
  <c r="A4118" i="9"/>
  <c r="AA4115" i="9"/>
  <c r="Y4115" i="9"/>
  <c r="O4115" i="9"/>
  <c r="M4115" i="9"/>
  <c r="C4115" i="9"/>
  <c r="A4115" i="9"/>
  <c r="AA4114" i="9"/>
  <c r="Y4114" i="9"/>
  <c r="O4114" i="9"/>
  <c r="M4114" i="9"/>
  <c r="C4114" i="9"/>
  <c r="A4114" i="9"/>
  <c r="AA4113" i="9"/>
  <c r="Y4113" i="9"/>
  <c r="O4113" i="9"/>
  <c r="M4113" i="9"/>
  <c r="C4113" i="9"/>
  <c r="A4113" i="9"/>
  <c r="AA4112" i="9"/>
  <c r="Y4112" i="9"/>
  <c r="O4112" i="9"/>
  <c r="M4112" i="9"/>
  <c r="C4112" i="9"/>
  <c r="A4112" i="9"/>
  <c r="AA4111" i="9"/>
  <c r="Y4111" i="9"/>
  <c r="O4111" i="9"/>
  <c r="M4111" i="9"/>
  <c r="C4111" i="9"/>
  <c r="A4111" i="9"/>
  <c r="AA4110" i="9"/>
  <c r="Y4110" i="9"/>
  <c r="O4110" i="9"/>
  <c r="M4110" i="9"/>
  <c r="C4110" i="9"/>
  <c r="A4110" i="9"/>
  <c r="AA4109" i="9"/>
  <c r="Y4109" i="9"/>
  <c r="O4109" i="9"/>
  <c r="M4109" i="9"/>
  <c r="C4109" i="9"/>
  <c r="A4109" i="9"/>
  <c r="AA4108" i="9"/>
  <c r="Y4108" i="9"/>
  <c r="O4108" i="9"/>
  <c r="M4108" i="9"/>
  <c r="C4108" i="9"/>
  <c r="A4108" i="9"/>
  <c r="AA4107" i="9"/>
  <c r="Y4107" i="9"/>
  <c r="O4107" i="9"/>
  <c r="M4107" i="9"/>
  <c r="C4107" i="9"/>
  <c r="A4107" i="9"/>
  <c r="AA4106" i="9"/>
  <c r="Y4106" i="9"/>
  <c r="O4106" i="9"/>
  <c r="M4106" i="9"/>
  <c r="C4106" i="9"/>
  <c r="A4106" i="9"/>
  <c r="AA4105" i="9"/>
  <c r="Y4105" i="9"/>
  <c r="O4105" i="9"/>
  <c r="M4105" i="9"/>
  <c r="C4105" i="9"/>
  <c r="A4105" i="9"/>
  <c r="AA4104" i="9"/>
  <c r="Y4104" i="9"/>
  <c r="O4104" i="9"/>
  <c r="M4104" i="9"/>
  <c r="C4104" i="9"/>
  <c r="C4116" i="9" s="1"/>
  <c r="A4104" i="9"/>
  <c r="AA4101" i="9"/>
  <c r="Y4101" i="9"/>
  <c r="O4101" i="9"/>
  <c r="M4101" i="9"/>
  <c r="C4101" i="9"/>
  <c r="A4101" i="9"/>
  <c r="AA4100" i="9"/>
  <c r="Y4100" i="9"/>
  <c r="O4100" i="9"/>
  <c r="M4100" i="9"/>
  <c r="C4100" i="9"/>
  <c r="A4100" i="9"/>
  <c r="AA4099" i="9"/>
  <c r="Y4099" i="9"/>
  <c r="O4099" i="9"/>
  <c r="M4099" i="9"/>
  <c r="C4099" i="9"/>
  <c r="A4099" i="9"/>
  <c r="AA4098" i="9"/>
  <c r="Y4098" i="9"/>
  <c r="O4098" i="9"/>
  <c r="M4098" i="9"/>
  <c r="C4098" i="9"/>
  <c r="A4098" i="9"/>
  <c r="AA4097" i="9"/>
  <c r="Y4097" i="9"/>
  <c r="O4097" i="9"/>
  <c r="M4097" i="9"/>
  <c r="C4097" i="9"/>
  <c r="A4097" i="9"/>
  <c r="AA4096" i="9"/>
  <c r="Y4096" i="9"/>
  <c r="O4096" i="9"/>
  <c r="M4096" i="9"/>
  <c r="C4096" i="9"/>
  <c r="A4096" i="9"/>
  <c r="AA4095" i="9"/>
  <c r="Y4095" i="9"/>
  <c r="O4095" i="9"/>
  <c r="M4095" i="9"/>
  <c r="C4095" i="9"/>
  <c r="A4095" i="9"/>
  <c r="AA4094" i="9"/>
  <c r="Y4094" i="9"/>
  <c r="O4094" i="9"/>
  <c r="M4094" i="9"/>
  <c r="C4094" i="9"/>
  <c r="A4094" i="9"/>
  <c r="AA4093" i="9"/>
  <c r="Y4093" i="9"/>
  <c r="O4093" i="9"/>
  <c r="M4093" i="9"/>
  <c r="C4093" i="9"/>
  <c r="A4093" i="9"/>
  <c r="AA4092" i="9"/>
  <c r="Y4092" i="9"/>
  <c r="O4092" i="9"/>
  <c r="M4092" i="9"/>
  <c r="C4092" i="9"/>
  <c r="A4092" i="9"/>
  <c r="AA4091" i="9"/>
  <c r="Y4091" i="9"/>
  <c r="O4091" i="9"/>
  <c r="M4091" i="9"/>
  <c r="C4091" i="9"/>
  <c r="A4091" i="9"/>
  <c r="AA4090" i="9"/>
  <c r="Y4090" i="9"/>
  <c r="O4090" i="9"/>
  <c r="M4090" i="9"/>
  <c r="C4090" i="9"/>
  <c r="A4090" i="9"/>
  <c r="AA4087" i="9"/>
  <c r="Y4087" i="9"/>
  <c r="O4087" i="9"/>
  <c r="M4087" i="9"/>
  <c r="C4087" i="9"/>
  <c r="A4087" i="9"/>
  <c r="AA4086" i="9"/>
  <c r="Y4086" i="9"/>
  <c r="O4086" i="9"/>
  <c r="M4086" i="9"/>
  <c r="C4086" i="9"/>
  <c r="A4086" i="9"/>
  <c r="AA4085" i="9"/>
  <c r="Y4085" i="9"/>
  <c r="O4085" i="9"/>
  <c r="M4085" i="9"/>
  <c r="C4085" i="9"/>
  <c r="A4085" i="9"/>
  <c r="AA4084" i="9"/>
  <c r="Y4084" i="9"/>
  <c r="O4084" i="9"/>
  <c r="M4084" i="9"/>
  <c r="C4084" i="9"/>
  <c r="A4084" i="9"/>
  <c r="AA4083" i="9"/>
  <c r="Y4083" i="9"/>
  <c r="O4083" i="9"/>
  <c r="M4083" i="9"/>
  <c r="C4083" i="9"/>
  <c r="A4083" i="9"/>
  <c r="AA4082" i="9"/>
  <c r="Y4082" i="9"/>
  <c r="O4082" i="9"/>
  <c r="M4082" i="9"/>
  <c r="C4082" i="9"/>
  <c r="A4082" i="9"/>
  <c r="AA4081" i="9"/>
  <c r="Y4081" i="9"/>
  <c r="O4081" i="9"/>
  <c r="M4081" i="9"/>
  <c r="C4081" i="9"/>
  <c r="A4081" i="9"/>
  <c r="AA4080" i="9"/>
  <c r="Y4080" i="9"/>
  <c r="O4080" i="9"/>
  <c r="M4080" i="9"/>
  <c r="C4080" i="9"/>
  <c r="A4080" i="9"/>
  <c r="AA4079" i="9"/>
  <c r="Y4079" i="9"/>
  <c r="O4079" i="9"/>
  <c r="M4079" i="9"/>
  <c r="C4079" i="9"/>
  <c r="A4079" i="9"/>
  <c r="AA4078" i="9"/>
  <c r="Y4078" i="9"/>
  <c r="O4078" i="9"/>
  <c r="M4078" i="9"/>
  <c r="C4078" i="9"/>
  <c r="A4078" i="9"/>
  <c r="AA4077" i="9"/>
  <c r="Y4077" i="9"/>
  <c r="O4077" i="9"/>
  <c r="M4077" i="9"/>
  <c r="C4077" i="9"/>
  <c r="A4077" i="9"/>
  <c r="AA4076" i="9"/>
  <c r="Y4076" i="9"/>
  <c r="O4076" i="9"/>
  <c r="M4076" i="9"/>
  <c r="C4076" i="9"/>
  <c r="A4076" i="9"/>
  <c r="AA4073" i="9"/>
  <c r="Y4073" i="9"/>
  <c r="O4073" i="9"/>
  <c r="M4073" i="9"/>
  <c r="C4073" i="9"/>
  <c r="A4073" i="9"/>
  <c r="AA4072" i="9"/>
  <c r="Y4072" i="9"/>
  <c r="O4072" i="9"/>
  <c r="M4072" i="9"/>
  <c r="C4072" i="9"/>
  <c r="A4072" i="9"/>
  <c r="AA4071" i="9"/>
  <c r="Y4071" i="9"/>
  <c r="O4071" i="9"/>
  <c r="M4071" i="9"/>
  <c r="C4071" i="9"/>
  <c r="A4071" i="9"/>
  <c r="AA4070" i="9"/>
  <c r="Y4070" i="9"/>
  <c r="O4070" i="9"/>
  <c r="M4070" i="9"/>
  <c r="C4070" i="9"/>
  <c r="A4070" i="9"/>
  <c r="AA4069" i="9"/>
  <c r="Y4069" i="9"/>
  <c r="O4069" i="9"/>
  <c r="M4069" i="9"/>
  <c r="C4069" i="9"/>
  <c r="A4069" i="9"/>
  <c r="AA4068" i="9"/>
  <c r="Y4068" i="9"/>
  <c r="O4068" i="9"/>
  <c r="M4068" i="9"/>
  <c r="C4068" i="9"/>
  <c r="A4068" i="9"/>
  <c r="AA4067" i="9"/>
  <c r="Y4067" i="9"/>
  <c r="O4067" i="9"/>
  <c r="M4067" i="9"/>
  <c r="C4067" i="9"/>
  <c r="A4067" i="9"/>
  <c r="AA4066" i="9"/>
  <c r="Y4066" i="9"/>
  <c r="O4066" i="9"/>
  <c r="M4066" i="9"/>
  <c r="C4066" i="9"/>
  <c r="A4066" i="9"/>
  <c r="AA4065" i="9"/>
  <c r="Y4065" i="9"/>
  <c r="O4065" i="9"/>
  <c r="M4065" i="9"/>
  <c r="C4065" i="9"/>
  <c r="A4065" i="9"/>
  <c r="AA4064" i="9"/>
  <c r="Y4064" i="9"/>
  <c r="O4064" i="9"/>
  <c r="M4064" i="9"/>
  <c r="C4064" i="9"/>
  <c r="A4064" i="9"/>
  <c r="AA4063" i="9"/>
  <c r="Y4063" i="9"/>
  <c r="O4063" i="9"/>
  <c r="O4074" i="9" s="1"/>
  <c r="M4063" i="9"/>
  <c r="C4063" i="9"/>
  <c r="A4063" i="9"/>
  <c r="AA4062" i="9"/>
  <c r="AA4074" i="9" s="1"/>
  <c r="Y4062" i="9"/>
  <c r="O4062" i="9"/>
  <c r="M4062" i="9"/>
  <c r="C4062" i="9"/>
  <c r="A4062" i="9"/>
  <c r="AA4059" i="9"/>
  <c r="Y4059" i="9"/>
  <c r="O4059" i="9"/>
  <c r="M4059" i="9"/>
  <c r="C4059" i="9"/>
  <c r="A4059" i="9"/>
  <c r="AA4058" i="9"/>
  <c r="Y4058" i="9"/>
  <c r="O4058" i="9"/>
  <c r="M4058" i="9"/>
  <c r="C4058" i="9"/>
  <c r="A4058" i="9"/>
  <c r="AA4057" i="9"/>
  <c r="Y4057" i="9"/>
  <c r="O4057" i="9"/>
  <c r="M4057" i="9"/>
  <c r="C4057" i="9"/>
  <c r="A4057" i="9"/>
  <c r="AA4056" i="9"/>
  <c r="Y4056" i="9"/>
  <c r="O4056" i="9"/>
  <c r="M4056" i="9"/>
  <c r="C4056" i="9"/>
  <c r="A4056" i="9"/>
  <c r="AA4055" i="9"/>
  <c r="Y4055" i="9"/>
  <c r="O4055" i="9"/>
  <c r="M4055" i="9"/>
  <c r="C4055" i="9"/>
  <c r="A4055" i="9"/>
  <c r="AA4054" i="9"/>
  <c r="Y4054" i="9"/>
  <c r="O4054" i="9"/>
  <c r="M4054" i="9"/>
  <c r="C4054" i="9"/>
  <c r="A4054" i="9"/>
  <c r="AA4053" i="9"/>
  <c r="Y4053" i="9"/>
  <c r="O4053" i="9"/>
  <c r="M4053" i="9"/>
  <c r="C4053" i="9"/>
  <c r="A4053" i="9"/>
  <c r="AA4052" i="9"/>
  <c r="Y4052" i="9"/>
  <c r="O4052" i="9"/>
  <c r="M4052" i="9"/>
  <c r="C4052" i="9"/>
  <c r="A4052" i="9"/>
  <c r="AA4051" i="9"/>
  <c r="Y4051" i="9"/>
  <c r="O4051" i="9"/>
  <c r="M4051" i="9"/>
  <c r="C4051" i="9"/>
  <c r="A4051" i="9"/>
  <c r="AA4050" i="9"/>
  <c r="Y4050" i="9"/>
  <c r="O4050" i="9"/>
  <c r="M4050" i="9"/>
  <c r="C4050" i="9"/>
  <c r="A4050" i="9"/>
  <c r="AA4049" i="9"/>
  <c r="Y4049" i="9"/>
  <c r="O4049" i="9"/>
  <c r="M4049" i="9"/>
  <c r="C4049" i="9"/>
  <c r="A4049" i="9"/>
  <c r="AA4048" i="9"/>
  <c r="Y4048" i="9"/>
  <c r="O4048" i="9"/>
  <c r="M4048" i="9"/>
  <c r="C4048" i="9"/>
  <c r="A4048" i="9"/>
  <c r="AA4045" i="9"/>
  <c r="Y4045" i="9"/>
  <c r="O4045" i="9"/>
  <c r="M4045" i="9"/>
  <c r="C4045" i="9"/>
  <c r="A4045" i="9"/>
  <c r="AA4044" i="9"/>
  <c r="Y4044" i="9"/>
  <c r="O4044" i="9"/>
  <c r="M4044" i="9"/>
  <c r="C4044" i="9"/>
  <c r="A4044" i="9"/>
  <c r="AA4043" i="9"/>
  <c r="Y4043" i="9"/>
  <c r="O4043" i="9"/>
  <c r="M4043" i="9"/>
  <c r="C4043" i="9"/>
  <c r="A4043" i="9"/>
  <c r="AA4042" i="9"/>
  <c r="Y4042" i="9"/>
  <c r="O4042" i="9"/>
  <c r="M4042" i="9"/>
  <c r="C4042" i="9"/>
  <c r="A4042" i="9"/>
  <c r="AA4041" i="9"/>
  <c r="Y4041" i="9"/>
  <c r="O4041" i="9"/>
  <c r="M4041" i="9"/>
  <c r="C4041" i="9"/>
  <c r="A4041" i="9"/>
  <c r="AA4040" i="9"/>
  <c r="Y4040" i="9"/>
  <c r="O4040" i="9"/>
  <c r="M4040" i="9"/>
  <c r="C4040" i="9"/>
  <c r="A4040" i="9"/>
  <c r="AA4039" i="9"/>
  <c r="Y4039" i="9"/>
  <c r="O4039" i="9"/>
  <c r="M4039" i="9"/>
  <c r="C4039" i="9"/>
  <c r="A4039" i="9"/>
  <c r="AA4038" i="9"/>
  <c r="Y4038" i="9"/>
  <c r="O4038" i="9"/>
  <c r="M4038" i="9"/>
  <c r="C4038" i="9"/>
  <c r="A4038" i="9"/>
  <c r="AA4037" i="9"/>
  <c r="Y4037" i="9"/>
  <c r="O4037" i="9"/>
  <c r="M4037" i="9"/>
  <c r="C4037" i="9"/>
  <c r="A4037" i="9"/>
  <c r="AA4036" i="9"/>
  <c r="Y4036" i="9"/>
  <c r="O4036" i="9"/>
  <c r="M4036" i="9"/>
  <c r="C4036" i="9"/>
  <c r="A4036" i="9"/>
  <c r="AA4035" i="9"/>
  <c r="Y4035" i="9"/>
  <c r="O4035" i="9"/>
  <c r="M4035" i="9"/>
  <c r="C4035" i="9"/>
  <c r="A4035" i="9"/>
  <c r="AA4034" i="9"/>
  <c r="Y4034" i="9"/>
  <c r="O4034" i="9"/>
  <c r="M4034" i="9"/>
  <c r="C4034" i="9"/>
  <c r="A4034" i="9"/>
  <c r="AA4031" i="9"/>
  <c r="Y4031" i="9"/>
  <c r="O4031" i="9"/>
  <c r="M4031" i="9"/>
  <c r="C4031" i="9"/>
  <c r="A4031" i="9"/>
  <c r="AA4030" i="9"/>
  <c r="Y4030" i="9"/>
  <c r="O4030" i="9"/>
  <c r="M4030" i="9"/>
  <c r="C4030" i="9"/>
  <c r="A4030" i="9"/>
  <c r="AA4029" i="9"/>
  <c r="Y4029" i="9"/>
  <c r="O4029" i="9"/>
  <c r="M4029" i="9"/>
  <c r="C4029" i="9"/>
  <c r="A4029" i="9"/>
  <c r="AA4028" i="9"/>
  <c r="Y4028" i="9"/>
  <c r="O4028" i="9"/>
  <c r="M4028" i="9"/>
  <c r="C4028" i="9"/>
  <c r="A4028" i="9"/>
  <c r="AA4027" i="9"/>
  <c r="Y4027" i="9"/>
  <c r="O4027" i="9"/>
  <c r="M4027" i="9"/>
  <c r="C4027" i="9"/>
  <c r="A4027" i="9"/>
  <c r="AA4026" i="9"/>
  <c r="Y4026" i="9"/>
  <c r="O4026" i="9"/>
  <c r="M4026" i="9"/>
  <c r="C4026" i="9"/>
  <c r="A4026" i="9"/>
  <c r="AA4025" i="9"/>
  <c r="Y4025" i="9"/>
  <c r="O4025" i="9"/>
  <c r="M4025" i="9"/>
  <c r="C4025" i="9"/>
  <c r="A4025" i="9"/>
  <c r="AA4024" i="9"/>
  <c r="Y4024" i="9"/>
  <c r="O4024" i="9"/>
  <c r="M4024" i="9"/>
  <c r="C4024" i="9"/>
  <c r="A4024" i="9"/>
  <c r="AA4023" i="9"/>
  <c r="Y4023" i="9"/>
  <c r="O4023" i="9"/>
  <c r="M4023" i="9"/>
  <c r="C4023" i="9"/>
  <c r="A4023" i="9"/>
  <c r="AA4022" i="9"/>
  <c r="Y4022" i="9"/>
  <c r="O4022" i="9"/>
  <c r="M4022" i="9"/>
  <c r="C4022" i="9"/>
  <c r="A4022" i="9"/>
  <c r="AA4021" i="9"/>
  <c r="Y4021" i="9"/>
  <c r="O4021" i="9"/>
  <c r="M4021" i="9"/>
  <c r="C4021" i="9"/>
  <c r="A4021" i="9"/>
  <c r="AA4020" i="9"/>
  <c r="Y4020" i="9"/>
  <c r="O4020" i="9"/>
  <c r="M4020" i="9"/>
  <c r="C4020" i="9"/>
  <c r="C4032" i="9" s="1"/>
  <c r="A4020" i="9"/>
  <c r="AA4017" i="9"/>
  <c r="Y4017" i="9"/>
  <c r="O4017" i="9"/>
  <c r="M4017" i="9"/>
  <c r="C4017" i="9"/>
  <c r="A4017" i="9"/>
  <c r="AA4016" i="9"/>
  <c r="Y4016" i="9"/>
  <c r="O4016" i="9"/>
  <c r="M4016" i="9"/>
  <c r="C4016" i="9"/>
  <c r="A4016" i="9"/>
  <c r="AA4015" i="9"/>
  <c r="Y4015" i="9"/>
  <c r="O4015" i="9"/>
  <c r="M4015" i="9"/>
  <c r="C4015" i="9"/>
  <c r="A4015" i="9"/>
  <c r="AA4014" i="9"/>
  <c r="Y4014" i="9"/>
  <c r="O4014" i="9"/>
  <c r="M4014" i="9"/>
  <c r="C4014" i="9"/>
  <c r="A4014" i="9"/>
  <c r="AA4013" i="9"/>
  <c r="Y4013" i="9"/>
  <c r="O4013" i="9"/>
  <c r="M4013" i="9"/>
  <c r="C4013" i="9"/>
  <c r="A4013" i="9"/>
  <c r="AA4012" i="9"/>
  <c r="Y4012" i="9"/>
  <c r="O4012" i="9"/>
  <c r="M4012" i="9"/>
  <c r="C4012" i="9"/>
  <c r="A4012" i="9"/>
  <c r="AA4011" i="9"/>
  <c r="Y4011" i="9"/>
  <c r="O4011" i="9"/>
  <c r="M4011" i="9"/>
  <c r="C4011" i="9"/>
  <c r="A4011" i="9"/>
  <c r="AA4010" i="9"/>
  <c r="Y4010" i="9"/>
  <c r="O4010" i="9"/>
  <c r="M4010" i="9"/>
  <c r="C4010" i="9"/>
  <c r="A4010" i="9"/>
  <c r="AA4009" i="9"/>
  <c r="Y4009" i="9"/>
  <c r="O4009" i="9"/>
  <c r="M4009" i="9"/>
  <c r="C4009" i="9"/>
  <c r="A4009" i="9"/>
  <c r="AA4008" i="9"/>
  <c r="Y4008" i="9"/>
  <c r="O4008" i="9"/>
  <c r="M4008" i="9"/>
  <c r="C4008" i="9"/>
  <c r="A4008" i="9"/>
  <c r="AA4007" i="9"/>
  <c r="Y4007" i="9"/>
  <c r="O4007" i="9"/>
  <c r="O4018" i="9" s="1"/>
  <c r="M4007" i="9"/>
  <c r="C4007" i="9"/>
  <c r="A4007" i="9"/>
  <c r="AA4006" i="9"/>
  <c r="Y4006" i="9"/>
  <c r="O4006" i="9"/>
  <c r="M4006" i="9"/>
  <c r="C4006" i="9"/>
  <c r="A4006" i="9"/>
  <c r="AA4003" i="9"/>
  <c r="Y4003" i="9"/>
  <c r="O4003" i="9"/>
  <c r="M4003" i="9"/>
  <c r="C4003" i="9"/>
  <c r="A4003" i="9"/>
  <c r="AA4002" i="9"/>
  <c r="Y4002" i="9"/>
  <c r="O4002" i="9"/>
  <c r="M4002" i="9"/>
  <c r="C4002" i="9"/>
  <c r="A4002" i="9"/>
  <c r="AA4001" i="9"/>
  <c r="Y4001" i="9"/>
  <c r="O4001" i="9"/>
  <c r="M4001" i="9"/>
  <c r="C4001" i="9"/>
  <c r="A4001" i="9"/>
  <c r="AA4000" i="9"/>
  <c r="Y4000" i="9"/>
  <c r="O4000" i="9"/>
  <c r="M4000" i="9"/>
  <c r="C4000" i="9"/>
  <c r="A4000" i="9"/>
  <c r="AA3999" i="9"/>
  <c r="Y3999" i="9"/>
  <c r="O3999" i="9"/>
  <c r="M3999" i="9"/>
  <c r="C3999" i="9"/>
  <c r="A3999" i="9"/>
  <c r="AA3998" i="9"/>
  <c r="Y3998" i="9"/>
  <c r="O3998" i="9"/>
  <c r="M3998" i="9"/>
  <c r="C3998" i="9"/>
  <c r="A3998" i="9"/>
  <c r="AA3997" i="9"/>
  <c r="Y3997" i="9"/>
  <c r="O3997" i="9"/>
  <c r="M3997" i="9"/>
  <c r="C3997" i="9"/>
  <c r="A3997" i="9"/>
  <c r="AA3996" i="9"/>
  <c r="Y3996" i="9"/>
  <c r="O3996" i="9"/>
  <c r="M3996" i="9"/>
  <c r="C3996" i="9"/>
  <c r="A3996" i="9"/>
  <c r="AA3995" i="9"/>
  <c r="Y3995" i="9"/>
  <c r="O3995" i="9"/>
  <c r="M3995" i="9"/>
  <c r="C3995" i="9"/>
  <c r="A3995" i="9"/>
  <c r="AA3994" i="9"/>
  <c r="Y3994" i="9"/>
  <c r="O3994" i="9"/>
  <c r="M3994" i="9"/>
  <c r="C3994" i="9"/>
  <c r="A3994" i="9"/>
  <c r="AA3993" i="9"/>
  <c r="Y3993" i="9"/>
  <c r="O3993" i="9"/>
  <c r="M3993" i="9"/>
  <c r="C3993" i="9"/>
  <c r="A3993" i="9"/>
  <c r="AA3992" i="9"/>
  <c r="Y3992" i="9"/>
  <c r="O3992" i="9"/>
  <c r="M3992" i="9"/>
  <c r="C3992" i="9"/>
  <c r="A3992" i="9"/>
  <c r="AA3989" i="9"/>
  <c r="Y3989" i="9"/>
  <c r="O3989" i="9"/>
  <c r="M3989" i="9"/>
  <c r="C3989" i="9"/>
  <c r="A3989" i="9"/>
  <c r="AA3988" i="9"/>
  <c r="Y3988" i="9"/>
  <c r="O3988" i="9"/>
  <c r="M3988" i="9"/>
  <c r="C3988" i="9"/>
  <c r="A3988" i="9"/>
  <c r="AA3987" i="9"/>
  <c r="Y3987" i="9"/>
  <c r="O3987" i="9"/>
  <c r="M3987" i="9"/>
  <c r="C3987" i="9"/>
  <c r="A3987" i="9"/>
  <c r="AA3986" i="9"/>
  <c r="Y3986" i="9"/>
  <c r="O3986" i="9"/>
  <c r="M3986" i="9"/>
  <c r="C3986" i="9"/>
  <c r="A3986" i="9"/>
  <c r="AA3985" i="9"/>
  <c r="Y3985" i="9"/>
  <c r="O3985" i="9"/>
  <c r="M3985" i="9"/>
  <c r="C3985" i="9"/>
  <c r="A3985" i="9"/>
  <c r="AA3984" i="9"/>
  <c r="Y3984" i="9"/>
  <c r="O3984" i="9"/>
  <c r="M3984" i="9"/>
  <c r="C3984" i="9"/>
  <c r="A3984" i="9"/>
  <c r="AA3983" i="9"/>
  <c r="Y3983" i="9"/>
  <c r="O3983" i="9"/>
  <c r="M3983" i="9"/>
  <c r="C3983" i="9"/>
  <c r="A3983" i="9"/>
  <c r="AA3982" i="9"/>
  <c r="Y3982" i="9"/>
  <c r="O3982" i="9"/>
  <c r="M3982" i="9"/>
  <c r="C3982" i="9"/>
  <c r="A3982" i="9"/>
  <c r="AA3981" i="9"/>
  <c r="Y3981" i="9"/>
  <c r="O3981" i="9"/>
  <c r="M3981" i="9"/>
  <c r="C3981" i="9"/>
  <c r="A3981" i="9"/>
  <c r="AA3980" i="9"/>
  <c r="Y3980" i="9"/>
  <c r="O3980" i="9"/>
  <c r="M3980" i="9"/>
  <c r="C3980" i="9"/>
  <c r="A3980" i="9"/>
  <c r="AA3979" i="9"/>
  <c r="Y3979" i="9"/>
  <c r="O3979" i="9"/>
  <c r="O3990" i="9" s="1"/>
  <c r="M3979" i="9"/>
  <c r="C3979" i="9"/>
  <c r="A3979" i="9"/>
  <c r="AA3978" i="9"/>
  <c r="Y3978" i="9"/>
  <c r="O3978" i="9"/>
  <c r="M3978" i="9"/>
  <c r="C3978" i="9"/>
  <c r="A3978" i="9"/>
  <c r="AA3975" i="9"/>
  <c r="Y3975" i="9"/>
  <c r="O3975" i="9"/>
  <c r="M3975" i="9"/>
  <c r="C3975" i="9"/>
  <c r="A3975" i="9"/>
  <c r="AA3974" i="9"/>
  <c r="Y3974" i="9"/>
  <c r="O3974" i="9"/>
  <c r="M3974" i="9"/>
  <c r="C3974" i="9"/>
  <c r="A3974" i="9"/>
  <c r="AA3973" i="9"/>
  <c r="Y3973" i="9"/>
  <c r="O3973" i="9"/>
  <c r="M3973" i="9"/>
  <c r="C3973" i="9"/>
  <c r="A3973" i="9"/>
  <c r="AA3972" i="9"/>
  <c r="Y3972" i="9"/>
  <c r="O3972" i="9"/>
  <c r="M3972" i="9"/>
  <c r="C3972" i="9"/>
  <c r="A3972" i="9"/>
  <c r="AA3971" i="9"/>
  <c r="Y3971" i="9"/>
  <c r="O3971" i="9"/>
  <c r="M3971" i="9"/>
  <c r="C3971" i="9"/>
  <c r="A3971" i="9"/>
  <c r="AA3970" i="9"/>
  <c r="Y3970" i="9"/>
  <c r="O3970" i="9"/>
  <c r="M3970" i="9"/>
  <c r="C3970" i="9"/>
  <c r="A3970" i="9"/>
  <c r="AA3969" i="9"/>
  <c r="Y3969" i="9"/>
  <c r="O3969" i="9"/>
  <c r="M3969" i="9"/>
  <c r="C3969" i="9"/>
  <c r="A3969" i="9"/>
  <c r="AA3968" i="9"/>
  <c r="Y3968" i="9"/>
  <c r="O3968" i="9"/>
  <c r="M3968" i="9"/>
  <c r="C3968" i="9"/>
  <c r="A3968" i="9"/>
  <c r="AA3967" i="9"/>
  <c r="Y3967" i="9"/>
  <c r="O3967" i="9"/>
  <c r="M3967" i="9"/>
  <c r="C3967" i="9"/>
  <c r="A3967" i="9"/>
  <c r="AA3966" i="9"/>
  <c r="Y3966" i="9"/>
  <c r="O3966" i="9"/>
  <c r="M3966" i="9"/>
  <c r="C3966" i="9"/>
  <c r="A3966" i="9"/>
  <c r="AA3965" i="9"/>
  <c r="Y3965" i="9"/>
  <c r="O3965" i="9"/>
  <c r="M3965" i="9"/>
  <c r="C3965" i="9"/>
  <c r="A3965" i="9"/>
  <c r="AA3964" i="9"/>
  <c r="Y3964" i="9"/>
  <c r="O3964" i="9"/>
  <c r="M3964" i="9"/>
  <c r="C3964" i="9"/>
  <c r="C3976" i="9" s="1"/>
  <c r="A3964" i="9"/>
  <c r="AA3961" i="9"/>
  <c r="Y3961" i="9"/>
  <c r="O3961" i="9"/>
  <c r="M3961" i="9"/>
  <c r="C3961" i="9"/>
  <c r="A3961" i="9"/>
  <c r="AA3960" i="9"/>
  <c r="Y3960" i="9"/>
  <c r="O3960" i="9"/>
  <c r="M3960" i="9"/>
  <c r="C3960" i="9"/>
  <c r="A3960" i="9"/>
  <c r="AA3959" i="9"/>
  <c r="Y3959" i="9"/>
  <c r="O3959" i="9"/>
  <c r="M3959" i="9"/>
  <c r="C3959" i="9"/>
  <c r="A3959" i="9"/>
  <c r="AA3958" i="9"/>
  <c r="Y3958" i="9"/>
  <c r="O3958" i="9"/>
  <c r="M3958" i="9"/>
  <c r="C3958" i="9"/>
  <c r="A3958" i="9"/>
  <c r="AA3957" i="9"/>
  <c r="Y3957" i="9"/>
  <c r="O3957" i="9"/>
  <c r="M3957" i="9"/>
  <c r="C3957" i="9"/>
  <c r="A3957" i="9"/>
  <c r="AA3956" i="9"/>
  <c r="Y3956" i="9"/>
  <c r="O3956" i="9"/>
  <c r="M3956" i="9"/>
  <c r="C3956" i="9"/>
  <c r="A3956" i="9"/>
  <c r="AA3955" i="9"/>
  <c r="Y3955" i="9"/>
  <c r="O3955" i="9"/>
  <c r="M3955" i="9"/>
  <c r="C3955" i="9"/>
  <c r="A3955" i="9"/>
  <c r="AA3954" i="9"/>
  <c r="Y3954" i="9"/>
  <c r="O3954" i="9"/>
  <c r="M3954" i="9"/>
  <c r="C3954" i="9"/>
  <c r="A3954" i="9"/>
  <c r="AA3953" i="9"/>
  <c r="Y3953" i="9"/>
  <c r="O3953" i="9"/>
  <c r="M3953" i="9"/>
  <c r="C3953" i="9"/>
  <c r="A3953" i="9"/>
  <c r="AA3952" i="9"/>
  <c r="Y3952" i="9"/>
  <c r="O3952" i="9"/>
  <c r="M3952" i="9"/>
  <c r="C3952" i="9"/>
  <c r="A3952" i="9"/>
  <c r="AA3951" i="9"/>
  <c r="Y3951" i="9"/>
  <c r="O3951" i="9"/>
  <c r="M3951" i="9"/>
  <c r="C3951" i="9"/>
  <c r="A3951" i="9"/>
  <c r="AA3950" i="9"/>
  <c r="Y3950" i="9"/>
  <c r="O3950" i="9"/>
  <c r="M3950" i="9"/>
  <c r="C3950" i="9"/>
  <c r="A3950" i="9"/>
  <c r="AA3947" i="9"/>
  <c r="Y3947" i="9"/>
  <c r="O3947" i="9"/>
  <c r="M3947" i="9"/>
  <c r="C3947" i="9"/>
  <c r="A3947" i="9"/>
  <c r="AA3946" i="9"/>
  <c r="Y3946" i="9"/>
  <c r="O3946" i="9"/>
  <c r="M3946" i="9"/>
  <c r="C3946" i="9"/>
  <c r="A3946" i="9"/>
  <c r="AA3945" i="9"/>
  <c r="Y3945" i="9"/>
  <c r="O3945" i="9"/>
  <c r="M3945" i="9"/>
  <c r="C3945" i="9"/>
  <c r="A3945" i="9"/>
  <c r="AA3944" i="9"/>
  <c r="Y3944" i="9"/>
  <c r="O3944" i="9"/>
  <c r="M3944" i="9"/>
  <c r="C3944" i="9"/>
  <c r="A3944" i="9"/>
  <c r="AA3943" i="9"/>
  <c r="Y3943" i="9"/>
  <c r="O3943" i="9"/>
  <c r="M3943" i="9"/>
  <c r="C3943" i="9"/>
  <c r="A3943" i="9"/>
  <c r="AA3942" i="9"/>
  <c r="Y3942" i="9"/>
  <c r="O3942" i="9"/>
  <c r="M3942" i="9"/>
  <c r="C3942" i="9"/>
  <c r="A3942" i="9"/>
  <c r="AA3941" i="9"/>
  <c r="Y3941" i="9"/>
  <c r="O3941" i="9"/>
  <c r="M3941" i="9"/>
  <c r="C3941" i="9"/>
  <c r="A3941" i="9"/>
  <c r="AA3940" i="9"/>
  <c r="Y3940" i="9"/>
  <c r="O3940" i="9"/>
  <c r="M3940" i="9"/>
  <c r="C3940" i="9"/>
  <c r="A3940" i="9"/>
  <c r="AA3939" i="9"/>
  <c r="Y3939" i="9"/>
  <c r="O3939" i="9"/>
  <c r="M3939" i="9"/>
  <c r="C3939" i="9"/>
  <c r="A3939" i="9"/>
  <c r="AA3938" i="9"/>
  <c r="Y3938" i="9"/>
  <c r="O3938" i="9"/>
  <c r="M3938" i="9"/>
  <c r="C3938" i="9"/>
  <c r="A3938" i="9"/>
  <c r="AA3937" i="9"/>
  <c r="Y3937" i="9"/>
  <c r="O3937" i="9"/>
  <c r="M3937" i="9"/>
  <c r="C3937" i="9"/>
  <c r="A3937" i="9"/>
  <c r="AA3936" i="9"/>
  <c r="Y3936" i="9"/>
  <c r="O3936" i="9"/>
  <c r="M3936" i="9"/>
  <c r="C3936" i="9"/>
  <c r="A3936" i="9"/>
  <c r="AA3933" i="9"/>
  <c r="Y3933" i="9"/>
  <c r="O3933" i="9"/>
  <c r="M3933" i="9"/>
  <c r="C3933" i="9"/>
  <c r="A3933" i="9"/>
  <c r="AA3932" i="9"/>
  <c r="Y3932" i="9"/>
  <c r="O3932" i="9"/>
  <c r="M3932" i="9"/>
  <c r="C3932" i="9"/>
  <c r="A3932" i="9"/>
  <c r="AA3931" i="9"/>
  <c r="Y3931" i="9"/>
  <c r="O3931" i="9"/>
  <c r="M3931" i="9"/>
  <c r="C3931" i="9"/>
  <c r="A3931" i="9"/>
  <c r="AA3930" i="9"/>
  <c r="Y3930" i="9"/>
  <c r="O3930" i="9"/>
  <c r="M3930" i="9"/>
  <c r="C3930" i="9"/>
  <c r="A3930" i="9"/>
  <c r="AA3929" i="9"/>
  <c r="Y3929" i="9"/>
  <c r="O3929" i="9"/>
  <c r="M3929" i="9"/>
  <c r="C3929" i="9"/>
  <c r="A3929" i="9"/>
  <c r="AA3928" i="9"/>
  <c r="Y3928" i="9"/>
  <c r="O3928" i="9"/>
  <c r="M3928" i="9"/>
  <c r="C3928" i="9"/>
  <c r="A3928" i="9"/>
  <c r="AA3927" i="9"/>
  <c r="Y3927" i="9"/>
  <c r="O3927" i="9"/>
  <c r="M3927" i="9"/>
  <c r="C3927" i="9"/>
  <c r="A3927" i="9"/>
  <c r="AA3926" i="9"/>
  <c r="Y3926" i="9"/>
  <c r="O3926" i="9"/>
  <c r="M3926" i="9"/>
  <c r="C3926" i="9"/>
  <c r="A3926" i="9"/>
  <c r="AA3925" i="9"/>
  <c r="Y3925" i="9"/>
  <c r="O3925" i="9"/>
  <c r="M3925" i="9"/>
  <c r="C3925" i="9"/>
  <c r="A3925" i="9"/>
  <c r="AA3924" i="9"/>
  <c r="Y3924" i="9"/>
  <c r="O3924" i="9"/>
  <c r="M3924" i="9"/>
  <c r="C3924" i="9"/>
  <c r="A3924" i="9"/>
  <c r="AA3923" i="9"/>
  <c r="Y3923" i="9"/>
  <c r="O3923" i="9"/>
  <c r="M3923" i="9"/>
  <c r="C3923" i="9"/>
  <c r="A3923" i="9"/>
  <c r="AA3922" i="9"/>
  <c r="Y3922" i="9"/>
  <c r="O3922" i="9"/>
  <c r="M3922" i="9"/>
  <c r="C3922" i="9"/>
  <c r="C3934" i="9" s="1"/>
  <c r="A3922" i="9"/>
  <c r="AA3919" i="9"/>
  <c r="Y3919" i="9"/>
  <c r="O3919" i="9"/>
  <c r="M3919" i="9"/>
  <c r="C3919" i="9"/>
  <c r="A3919" i="9"/>
  <c r="AA3918" i="9"/>
  <c r="Y3918" i="9"/>
  <c r="O3918" i="9"/>
  <c r="M3918" i="9"/>
  <c r="C3918" i="9"/>
  <c r="A3918" i="9"/>
  <c r="AA3917" i="9"/>
  <c r="Y3917" i="9"/>
  <c r="O3917" i="9"/>
  <c r="M3917" i="9"/>
  <c r="C3917" i="9"/>
  <c r="A3917" i="9"/>
  <c r="AA3916" i="9"/>
  <c r="Y3916" i="9"/>
  <c r="O3916" i="9"/>
  <c r="M3916" i="9"/>
  <c r="C3916" i="9"/>
  <c r="A3916" i="9"/>
  <c r="AA3915" i="9"/>
  <c r="Y3915" i="9"/>
  <c r="O3915" i="9"/>
  <c r="M3915" i="9"/>
  <c r="C3915" i="9"/>
  <c r="A3915" i="9"/>
  <c r="AA3914" i="9"/>
  <c r="Y3914" i="9"/>
  <c r="O3914" i="9"/>
  <c r="M3914" i="9"/>
  <c r="C3914" i="9"/>
  <c r="A3914" i="9"/>
  <c r="AA3913" i="9"/>
  <c r="Y3913" i="9"/>
  <c r="O3913" i="9"/>
  <c r="M3913" i="9"/>
  <c r="C3913" i="9"/>
  <c r="A3913" i="9"/>
  <c r="AA3912" i="9"/>
  <c r="Y3912" i="9"/>
  <c r="O3912" i="9"/>
  <c r="M3912" i="9"/>
  <c r="C3912" i="9"/>
  <c r="A3912" i="9"/>
  <c r="AA3911" i="9"/>
  <c r="Y3911" i="9"/>
  <c r="O3911" i="9"/>
  <c r="M3911" i="9"/>
  <c r="C3911" i="9"/>
  <c r="A3911" i="9"/>
  <c r="AA3910" i="9"/>
  <c r="Y3910" i="9"/>
  <c r="O3910" i="9"/>
  <c r="M3910" i="9"/>
  <c r="C3910" i="9"/>
  <c r="A3910" i="9"/>
  <c r="AA3909" i="9"/>
  <c r="Y3909" i="9"/>
  <c r="O3909" i="9"/>
  <c r="M3909" i="9"/>
  <c r="C3909" i="9"/>
  <c r="A3909" i="9"/>
  <c r="AA3908" i="9"/>
  <c r="Y3908" i="9"/>
  <c r="O3908" i="9"/>
  <c r="M3908" i="9"/>
  <c r="C3908" i="9"/>
  <c r="A3908" i="9"/>
  <c r="AA3905" i="9"/>
  <c r="Y3905" i="9"/>
  <c r="O3905" i="9"/>
  <c r="M3905" i="9"/>
  <c r="C3905" i="9"/>
  <c r="A3905" i="9"/>
  <c r="AA3904" i="9"/>
  <c r="Y3904" i="9"/>
  <c r="O3904" i="9"/>
  <c r="M3904" i="9"/>
  <c r="C3904" i="9"/>
  <c r="A3904" i="9"/>
  <c r="AA3903" i="9"/>
  <c r="Y3903" i="9"/>
  <c r="O3903" i="9"/>
  <c r="M3903" i="9"/>
  <c r="C3903" i="9"/>
  <c r="A3903" i="9"/>
  <c r="AA3902" i="9"/>
  <c r="Y3902" i="9"/>
  <c r="O3902" i="9"/>
  <c r="M3902" i="9"/>
  <c r="C3902" i="9"/>
  <c r="A3902" i="9"/>
  <c r="AA3901" i="9"/>
  <c r="Y3901" i="9"/>
  <c r="O3901" i="9"/>
  <c r="M3901" i="9"/>
  <c r="C3901" i="9"/>
  <c r="A3901" i="9"/>
  <c r="AA3900" i="9"/>
  <c r="Y3900" i="9"/>
  <c r="O3900" i="9"/>
  <c r="M3900" i="9"/>
  <c r="C3900" i="9"/>
  <c r="A3900" i="9"/>
  <c r="AA3899" i="9"/>
  <c r="Y3899" i="9"/>
  <c r="O3899" i="9"/>
  <c r="M3899" i="9"/>
  <c r="C3899" i="9"/>
  <c r="A3899" i="9"/>
  <c r="AA3898" i="9"/>
  <c r="Y3898" i="9"/>
  <c r="O3898" i="9"/>
  <c r="M3898" i="9"/>
  <c r="C3898" i="9"/>
  <c r="A3898" i="9"/>
  <c r="AA3897" i="9"/>
  <c r="Y3897" i="9"/>
  <c r="O3897" i="9"/>
  <c r="M3897" i="9"/>
  <c r="C3897" i="9"/>
  <c r="A3897" i="9"/>
  <c r="AA3896" i="9"/>
  <c r="Y3896" i="9"/>
  <c r="O3896" i="9"/>
  <c r="M3896" i="9"/>
  <c r="C3896" i="9"/>
  <c r="A3896" i="9"/>
  <c r="AA3895" i="9"/>
  <c r="Y3895" i="9"/>
  <c r="O3895" i="9"/>
  <c r="M3895" i="9"/>
  <c r="C3895" i="9"/>
  <c r="A3895" i="9"/>
  <c r="AA3894" i="9"/>
  <c r="Y3894" i="9"/>
  <c r="O3894" i="9"/>
  <c r="M3894" i="9"/>
  <c r="C3894" i="9"/>
  <c r="A3894" i="9"/>
  <c r="AA3891" i="9"/>
  <c r="Y3891" i="9"/>
  <c r="O3891" i="9"/>
  <c r="M3891" i="9"/>
  <c r="C3891" i="9"/>
  <c r="A3891" i="9"/>
  <c r="AA3890" i="9"/>
  <c r="Y3890" i="9"/>
  <c r="O3890" i="9"/>
  <c r="M3890" i="9"/>
  <c r="C3890" i="9"/>
  <c r="A3890" i="9"/>
  <c r="AA3889" i="9"/>
  <c r="Y3889" i="9"/>
  <c r="O3889" i="9"/>
  <c r="M3889" i="9"/>
  <c r="C3889" i="9"/>
  <c r="A3889" i="9"/>
  <c r="AA3888" i="9"/>
  <c r="Y3888" i="9"/>
  <c r="O3888" i="9"/>
  <c r="M3888" i="9"/>
  <c r="C3888" i="9"/>
  <c r="A3888" i="9"/>
  <c r="AA3887" i="9"/>
  <c r="Y3887" i="9"/>
  <c r="O3887" i="9"/>
  <c r="M3887" i="9"/>
  <c r="C3887" i="9"/>
  <c r="A3887" i="9"/>
  <c r="AA3886" i="9"/>
  <c r="Y3886" i="9"/>
  <c r="O3886" i="9"/>
  <c r="M3886" i="9"/>
  <c r="C3886" i="9"/>
  <c r="A3886" i="9"/>
  <c r="AA3885" i="9"/>
  <c r="Y3885" i="9"/>
  <c r="O3885" i="9"/>
  <c r="M3885" i="9"/>
  <c r="C3885" i="9"/>
  <c r="A3885" i="9"/>
  <c r="AA3884" i="9"/>
  <c r="Y3884" i="9"/>
  <c r="O3884" i="9"/>
  <c r="M3884" i="9"/>
  <c r="C3884" i="9"/>
  <c r="A3884" i="9"/>
  <c r="AA3883" i="9"/>
  <c r="Y3883" i="9"/>
  <c r="O3883" i="9"/>
  <c r="M3883" i="9"/>
  <c r="C3883" i="9"/>
  <c r="A3883" i="9"/>
  <c r="AA3882" i="9"/>
  <c r="Y3882" i="9"/>
  <c r="O3882" i="9"/>
  <c r="M3882" i="9"/>
  <c r="C3882" i="9"/>
  <c r="A3882" i="9"/>
  <c r="AA3881" i="9"/>
  <c r="Y3881" i="9"/>
  <c r="O3881" i="9"/>
  <c r="M3881" i="9"/>
  <c r="C3881" i="9"/>
  <c r="A3881" i="9"/>
  <c r="AA3880" i="9"/>
  <c r="Y3880" i="9"/>
  <c r="O3880" i="9"/>
  <c r="M3880" i="9"/>
  <c r="C3880" i="9"/>
  <c r="A3880" i="9"/>
  <c r="AA3877" i="9"/>
  <c r="Y3877" i="9"/>
  <c r="O3877" i="9"/>
  <c r="M3877" i="9"/>
  <c r="C3877" i="9"/>
  <c r="A3877" i="9"/>
  <c r="AA3876" i="9"/>
  <c r="Y3876" i="9"/>
  <c r="O3876" i="9"/>
  <c r="M3876" i="9"/>
  <c r="C3876" i="9"/>
  <c r="A3876" i="9"/>
  <c r="AA3875" i="9"/>
  <c r="Y3875" i="9"/>
  <c r="O3875" i="9"/>
  <c r="M3875" i="9"/>
  <c r="C3875" i="9"/>
  <c r="A3875" i="9"/>
  <c r="AA3874" i="9"/>
  <c r="Y3874" i="9"/>
  <c r="O3874" i="9"/>
  <c r="M3874" i="9"/>
  <c r="C3874" i="9"/>
  <c r="A3874" i="9"/>
  <c r="AA3873" i="9"/>
  <c r="Y3873" i="9"/>
  <c r="O3873" i="9"/>
  <c r="M3873" i="9"/>
  <c r="C3873" i="9"/>
  <c r="A3873" i="9"/>
  <c r="AA3872" i="9"/>
  <c r="Y3872" i="9"/>
  <c r="O3872" i="9"/>
  <c r="M3872" i="9"/>
  <c r="C3872" i="9"/>
  <c r="A3872" i="9"/>
  <c r="AA3871" i="9"/>
  <c r="Y3871" i="9"/>
  <c r="O3871" i="9"/>
  <c r="M3871" i="9"/>
  <c r="C3871" i="9"/>
  <c r="A3871" i="9"/>
  <c r="AA3870" i="9"/>
  <c r="Y3870" i="9"/>
  <c r="O3870" i="9"/>
  <c r="M3870" i="9"/>
  <c r="C3870" i="9"/>
  <c r="A3870" i="9"/>
  <c r="AA3869" i="9"/>
  <c r="Y3869" i="9"/>
  <c r="O3869" i="9"/>
  <c r="M3869" i="9"/>
  <c r="C3869" i="9"/>
  <c r="A3869" i="9"/>
  <c r="AA3868" i="9"/>
  <c r="Y3868" i="9"/>
  <c r="O3868" i="9"/>
  <c r="M3868" i="9"/>
  <c r="C3868" i="9"/>
  <c r="A3868" i="9"/>
  <c r="AA3867" i="9"/>
  <c r="Y3867" i="9"/>
  <c r="O3867" i="9"/>
  <c r="M3867" i="9"/>
  <c r="C3867" i="9"/>
  <c r="A3867" i="9"/>
  <c r="AA3866" i="9"/>
  <c r="Y3866" i="9"/>
  <c r="O3866" i="9"/>
  <c r="M3866" i="9"/>
  <c r="C3866" i="9"/>
  <c r="C3878" i="9" s="1"/>
  <c r="A3866" i="9"/>
  <c r="AA3863" i="9"/>
  <c r="Y3863" i="9"/>
  <c r="O3863" i="9"/>
  <c r="M3863" i="9"/>
  <c r="C3863" i="9"/>
  <c r="A3863" i="9"/>
  <c r="AA3862" i="9"/>
  <c r="Y3862" i="9"/>
  <c r="O3862" i="9"/>
  <c r="M3862" i="9"/>
  <c r="C3862" i="9"/>
  <c r="A3862" i="9"/>
  <c r="AA3861" i="9"/>
  <c r="Y3861" i="9"/>
  <c r="O3861" i="9"/>
  <c r="M3861" i="9"/>
  <c r="C3861" i="9"/>
  <c r="A3861" i="9"/>
  <c r="AA3860" i="9"/>
  <c r="Y3860" i="9"/>
  <c r="O3860" i="9"/>
  <c r="M3860" i="9"/>
  <c r="C3860" i="9"/>
  <c r="A3860" i="9"/>
  <c r="AA3859" i="9"/>
  <c r="Y3859" i="9"/>
  <c r="O3859" i="9"/>
  <c r="M3859" i="9"/>
  <c r="C3859" i="9"/>
  <c r="A3859" i="9"/>
  <c r="AA3858" i="9"/>
  <c r="Y3858" i="9"/>
  <c r="O3858" i="9"/>
  <c r="M3858" i="9"/>
  <c r="C3858" i="9"/>
  <c r="A3858" i="9"/>
  <c r="AA3857" i="9"/>
  <c r="Y3857" i="9"/>
  <c r="O3857" i="9"/>
  <c r="M3857" i="9"/>
  <c r="C3857" i="9"/>
  <c r="A3857" i="9"/>
  <c r="AA3856" i="9"/>
  <c r="Y3856" i="9"/>
  <c r="O3856" i="9"/>
  <c r="M3856" i="9"/>
  <c r="C3856" i="9"/>
  <c r="A3856" i="9"/>
  <c r="AA3855" i="9"/>
  <c r="Y3855" i="9"/>
  <c r="O3855" i="9"/>
  <c r="M3855" i="9"/>
  <c r="C3855" i="9"/>
  <c r="A3855" i="9"/>
  <c r="AA3854" i="9"/>
  <c r="Y3854" i="9"/>
  <c r="O3854" i="9"/>
  <c r="M3854" i="9"/>
  <c r="C3854" i="9"/>
  <c r="A3854" i="9"/>
  <c r="AA3853" i="9"/>
  <c r="Y3853" i="9"/>
  <c r="O3853" i="9"/>
  <c r="M3853" i="9"/>
  <c r="C3853" i="9"/>
  <c r="A3853" i="9"/>
  <c r="AA3852" i="9"/>
  <c r="Y3852" i="9"/>
  <c r="O3852" i="9"/>
  <c r="M3852" i="9"/>
  <c r="C3852" i="9"/>
  <c r="A3852" i="9"/>
  <c r="AA3849" i="9"/>
  <c r="Y3849" i="9"/>
  <c r="O3849" i="9"/>
  <c r="M3849" i="9"/>
  <c r="C3849" i="9"/>
  <c r="A3849" i="9"/>
  <c r="AA3848" i="9"/>
  <c r="Y3848" i="9"/>
  <c r="O3848" i="9"/>
  <c r="M3848" i="9"/>
  <c r="C3848" i="9"/>
  <c r="A3848" i="9"/>
  <c r="AA3847" i="9"/>
  <c r="Y3847" i="9"/>
  <c r="O3847" i="9"/>
  <c r="M3847" i="9"/>
  <c r="C3847" i="9"/>
  <c r="A3847" i="9"/>
  <c r="AA3846" i="9"/>
  <c r="Y3846" i="9"/>
  <c r="O3846" i="9"/>
  <c r="M3846" i="9"/>
  <c r="C3846" i="9"/>
  <c r="A3846" i="9"/>
  <c r="AA3845" i="9"/>
  <c r="Y3845" i="9"/>
  <c r="O3845" i="9"/>
  <c r="M3845" i="9"/>
  <c r="C3845" i="9"/>
  <c r="A3845" i="9"/>
  <c r="AA3844" i="9"/>
  <c r="Y3844" i="9"/>
  <c r="O3844" i="9"/>
  <c r="M3844" i="9"/>
  <c r="C3844" i="9"/>
  <c r="A3844" i="9"/>
  <c r="AA3843" i="9"/>
  <c r="Y3843" i="9"/>
  <c r="O3843" i="9"/>
  <c r="M3843" i="9"/>
  <c r="C3843" i="9"/>
  <c r="A3843" i="9"/>
  <c r="AA3842" i="9"/>
  <c r="Y3842" i="9"/>
  <c r="O3842" i="9"/>
  <c r="M3842" i="9"/>
  <c r="C3842" i="9"/>
  <c r="A3842" i="9"/>
  <c r="AA3841" i="9"/>
  <c r="Y3841" i="9"/>
  <c r="O3841" i="9"/>
  <c r="M3841" i="9"/>
  <c r="C3841" i="9"/>
  <c r="A3841" i="9"/>
  <c r="AA3840" i="9"/>
  <c r="Y3840" i="9"/>
  <c r="O3840" i="9"/>
  <c r="M3840" i="9"/>
  <c r="C3840" i="9"/>
  <c r="A3840" i="9"/>
  <c r="AA3839" i="9"/>
  <c r="Y3839" i="9"/>
  <c r="O3839" i="9"/>
  <c r="M3839" i="9"/>
  <c r="C3839" i="9"/>
  <c r="A3839" i="9"/>
  <c r="AA3838" i="9"/>
  <c r="Y3838" i="9"/>
  <c r="O3838" i="9"/>
  <c r="M3838" i="9"/>
  <c r="C3838" i="9"/>
  <c r="A3838" i="9"/>
  <c r="AA3835" i="9"/>
  <c r="Y3835" i="9"/>
  <c r="O3835" i="9"/>
  <c r="M3835" i="9"/>
  <c r="C3835" i="9"/>
  <c r="A3835" i="9"/>
  <c r="AA3834" i="9"/>
  <c r="Y3834" i="9"/>
  <c r="O3834" i="9"/>
  <c r="M3834" i="9"/>
  <c r="C3834" i="9"/>
  <c r="A3834" i="9"/>
  <c r="AA3833" i="9"/>
  <c r="Y3833" i="9"/>
  <c r="O3833" i="9"/>
  <c r="M3833" i="9"/>
  <c r="C3833" i="9"/>
  <c r="A3833" i="9"/>
  <c r="AA3832" i="9"/>
  <c r="Y3832" i="9"/>
  <c r="O3832" i="9"/>
  <c r="M3832" i="9"/>
  <c r="C3832" i="9"/>
  <c r="A3832" i="9"/>
  <c r="AA3831" i="9"/>
  <c r="Y3831" i="9"/>
  <c r="O3831" i="9"/>
  <c r="M3831" i="9"/>
  <c r="C3831" i="9"/>
  <c r="A3831" i="9"/>
  <c r="AA3830" i="9"/>
  <c r="Y3830" i="9"/>
  <c r="O3830" i="9"/>
  <c r="M3830" i="9"/>
  <c r="C3830" i="9"/>
  <c r="A3830" i="9"/>
  <c r="AA3829" i="9"/>
  <c r="Y3829" i="9"/>
  <c r="O3829" i="9"/>
  <c r="M3829" i="9"/>
  <c r="C3829" i="9"/>
  <c r="A3829" i="9"/>
  <c r="AA3828" i="9"/>
  <c r="Y3828" i="9"/>
  <c r="O3828" i="9"/>
  <c r="M3828" i="9"/>
  <c r="C3828" i="9"/>
  <c r="A3828" i="9"/>
  <c r="AA3827" i="9"/>
  <c r="Y3827" i="9"/>
  <c r="O3827" i="9"/>
  <c r="M3827" i="9"/>
  <c r="C3827" i="9"/>
  <c r="A3827" i="9"/>
  <c r="AA3826" i="9"/>
  <c r="Y3826" i="9"/>
  <c r="O3826" i="9"/>
  <c r="M3826" i="9"/>
  <c r="C3826" i="9"/>
  <c r="A3826" i="9"/>
  <c r="AA3825" i="9"/>
  <c r="Y3825" i="9"/>
  <c r="O3825" i="9"/>
  <c r="M3825" i="9"/>
  <c r="C3825" i="9"/>
  <c r="A3825" i="9"/>
  <c r="AA3824" i="9"/>
  <c r="Y3824" i="9"/>
  <c r="O3824" i="9"/>
  <c r="M3824" i="9"/>
  <c r="C3824" i="9"/>
  <c r="C3836" i="9" s="1"/>
  <c r="A3824" i="9"/>
  <c r="AA3821" i="9"/>
  <c r="Y3821" i="9"/>
  <c r="O3821" i="9"/>
  <c r="M3821" i="9"/>
  <c r="C3821" i="9"/>
  <c r="A3821" i="9"/>
  <c r="AA3820" i="9"/>
  <c r="Y3820" i="9"/>
  <c r="O3820" i="9"/>
  <c r="M3820" i="9"/>
  <c r="C3820" i="9"/>
  <c r="A3820" i="9"/>
  <c r="AA3819" i="9"/>
  <c r="Y3819" i="9"/>
  <c r="O3819" i="9"/>
  <c r="M3819" i="9"/>
  <c r="C3819" i="9"/>
  <c r="A3819" i="9"/>
  <c r="AA3818" i="9"/>
  <c r="Y3818" i="9"/>
  <c r="O3818" i="9"/>
  <c r="M3818" i="9"/>
  <c r="C3818" i="9"/>
  <c r="A3818" i="9"/>
  <c r="AA3817" i="9"/>
  <c r="Y3817" i="9"/>
  <c r="O3817" i="9"/>
  <c r="M3817" i="9"/>
  <c r="C3817" i="9"/>
  <c r="A3817" i="9"/>
  <c r="AA3816" i="9"/>
  <c r="Y3816" i="9"/>
  <c r="O3816" i="9"/>
  <c r="M3816" i="9"/>
  <c r="C3816" i="9"/>
  <c r="A3816" i="9"/>
  <c r="AA3815" i="9"/>
  <c r="Y3815" i="9"/>
  <c r="O3815" i="9"/>
  <c r="M3815" i="9"/>
  <c r="C3815" i="9"/>
  <c r="A3815" i="9"/>
  <c r="AA3814" i="9"/>
  <c r="Y3814" i="9"/>
  <c r="O3814" i="9"/>
  <c r="M3814" i="9"/>
  <c r="C3814" i="9"/>
  <c r="A3814" i="9"/>
  <c r="AA3813" i="9"/>
  <c r="Y3813" i="9"/>
  <c r="O3813" i="9"/>
  <c r="M3813" i="9"/>
  <c r="C3813" i="9"/>
  <c r="A3813" i="9"/>
  <c r="AA3812" i="9"/>
  <c r="Y3812" i="9"/>
  <c r="O3812" i="9"/>
  <c r="M3812" i="9"/>
  <c r="C3812" i="9"/>
  <c r="A3812" i="9"/>
  <c r="AA3811" i="9"/>
  <c r="Y3811" i="9"/>
  <c r="O3811" i="9"/>
  <c r="M3811" i="9"/>
  <c r="C3811" i="9"/>
  <c r="A3811" i="9"/>
  <c r="AA3810" i="9"/>
  <c r="Y3810" i="9"/>
  <c r="O3810" i="9"/>
  <c r="M3810" i="9"/>
  <c r="C3810" i="9"/>
  <c r="A3810" i="9"/>
  <c r="AA3807" i="9"/>
  <c r="Y3807" i="9"/>
  <c r="O3807" i="9"/>
  <c r="M3807" i="9"/>
  <c r="C3807" i="9"/>
  <c r="A3807" i="9"/>
  <c r="AA3806" i="9"/>
  <c r="Y3806" i="9"/>
  <c r="O3806" i="9"/>
  <c r="M3806" i="9"/>
  <c r="C3806" i="9"/>
  <c r="A3806" i="9"/>
  <c r="AA3805" i="9"/>
  <c r="Y3805" i="9"/>
  <c r="O3805" i="9"/>
  <c r="M3805" i="9"/>
  <c r="C3805" i="9"/>
  <c r="A3805" i="9"/>
  <c r="AA3804" i="9"/>
  <c r="Y3804" i="9"/>
  <c r="O3804" i="9"/>
  <c r="M3804" i="9"/>
  <c r="C3804" i="9"/>
  <c r="A3804" i="9"/>
  <c r="AA3803" i="9"/>
  <c r="Y3803" i="9"/>
  <c r="O3803" i="9"/>
  <c r="M3803" i="9"/>
  <c r="C3803" i="9"/>
  <c r="A3803" i="9"/>
  <c r="AA3802" i="9"/>
  <c r="Y3802" i="9"/>
  <c r="O3802" i="9"/>
  <c r="M3802" i="9"/>
  <c r="C3802" i="9"/>
  <c r="A3802" i="9"/>
  <c r="AA3801" i="9"/>
  <c r="Y3801" i="9"/>
  <c r="O3801" i="9"/>
  <c r="M3801" i="9"/>
  <c r="C3801" i="9"/>
  <c r="A3801" i="9"/>
  <c r="AA3800" i="9"/>
  <c r="Y3800" i="9"/>
  <c r="O3800" i="9"/>
  <c r="M3800" i="9"/>
  <c r="C3800" i="9"/>
  <c r="A3800" i="9"/>
  <c r="AA3799" i="9"/>
  <c r="Y3799" i="9"/>
  <c r="O3799" i="9"/>
  <c r="M3799" i="9"/>
  <c r="C3799" i="9"/>
  <c r="A3799" i="9"/>
  <c r="AA3798" i="9"/>
  <c r="Y3798" i="9"/>
  <c r="O3798" i="9"/>
  <c r="M3798" i="9"/>
  <c r="C3798" i="9"/>
  <c r="A3798" i="9"/>
  <c r="AA3797" i="9"/>
  <c r="Y3797" i="9"/>
  <c r="O3797" i="9"/>
  <c r="M3797" i="9"/>
  <c r="C3797" i="9"/>
  <c r="A3797" i="9"/>
  <c r="AA3796" i="9"/>
  <c r="AA3808" i="9" s="1"/>
  <c r="Y3796" i="9"/>
  <c r="O3796" i="9"/>
  <c r="M3796" i="9"/>
  <c r="C3796" i="9"/>
  <c r="A3796" i="9"/>
  <c r="AA3793" i="9"/>
  <c r="Y3793" i="9"/>
  <c r="O3793" i="9"/>
  <c r="M3793" i="9"/>
  <c r="C3793" i="9"/>
  <c r="A3793" i="9"/>
  <c r="AA3792" i="9"/>
  <c r="Y3792" i="9"/>
  <c r="O3792" i="9"/>
  <c r="M3792" i="9"/>
  <c r="C3792" i="9"/>
  <c r="A3792" i="9"/>
  <c r="AA3791" i="9"/>
  <c r="Y3791" i="9"/>
  <c r="O3791" i="9"/>
  <c r="M3791" i="9"/>
  <c r="C3791" i="9"/>
  <c r="A3791" i="9"/>
  <c r="AA3790" i="9"/>
  <c r="Y3790" i="9"/>
  <c r="O3790" i="9"/>
  <c r="M3790" i="9"/>
  <c r="C3790" i="9"/>
  <c r="A3790" i="9"/>
  <c r="AA3789" i="9"/>
  <c r="Y3789" i="9"/>
  <c r="O3789" i="9"/>
  <c r="M3789" i="9"/>
  <c r="C3789" i="9"/>
  <c r="A3789" i="9"/>
  <c r="AA3788" i="9"/>
  <c r="Y3788" i="9"/>
  <c r="O3788" i="9"/>
  <c r="M3788" i="9"/>
  <c r="C3788" i="9"/>
  <c r="A3788" i="9"/>
  <c r="AA3787" i="9"/>
  <c r="Y3787" i="9"/>
  <c r="O3787" i="9"/>
  <c r="M3787" i="9"/>
  <c r="C3787" i="9"/>
  <c r="A3787" i="9"/>
  <c r="AA3786" i="9"/>
  <c r="Y3786" i="9"/>
  <c r="O3786" i="9"/>
  <c r="M3786" i="9"/>
  <c r="C3786" i="9"/>
  <c r="A3786" i="9"/>
  <c r="AA3785" i="9"/>
  <c r="Y3785" i="9"/>
  <c r="O3785" i="9"/>
  <c r="M3785" i="9"/>
  <c r="C3785" i="9"/>
  <c r="A3785" i="9"/>
  <c r="AA3784" i="9"/>
  <c r="Y3784" i="9"/>
  <c r="O3784" i="9"/>
  <c r="M3784" i="9"/>
  <c r="C3784" i="9"/>
  <c r="A3784" i="9"/>
  <c r="AA3783" i="9"/>
  <c r="Y3783" i="9"/>
  <c r="O3783" i="9"/>
  <c r="M3783" i="9"/>
  <c r="C3783" i="9"/>
  <c r="A3783" i="9"/>
  <c r="AA3782" i="9"/>
  <c r="Y3782" i="9"/>
  <c r="O3782" i="9"/>
  <c r="M3782" i="9"/>
  <c r="C3782" i="9"/>
  <c r="A3782" i="9"/>
  <c r="AA3779" i="9"/>
  <c r="Y3779" i="9"/>
  <c r="O3779" i="9"/>
  <c r="M3779" i="9"/>
  <c r="C3779" i="9"/>
  <c r="A3779" i="9"/>
  <c r="AA3778" i="9"/>
  <c r="Y3778" i="9"/>
  <c r="O3778" i="9"/>
  <c r="M3778" i="9"/>
  <c r="C3778" i="9"/>
  <c r="A3778" i="9"/>
  <c r="AA3777" i="9"/>
  <c r="Y3777" i="9"/>
  <c r="O3777" i="9"/>
  <c r="M3777" i="9"/>
  <c r="C3777" i="9"/>
  <c r="A3777" i="9"/>
  <c r="AA3776" i="9"/>
  <c r="Y3776" i="9"/>
  <c r="O3776" i="9"/>
  <c r="M3776" i="9"/>
  <c r="C3776" i="9"/>
  <c r="A3776" i="9"/>
  <c r="AA3775" i="9"/>
  <c r="Y3775" i="9"/>
  <c r="O3775" i="9"/>
  <c r="M3775" i="9"/>
  <c r="C3775" i="9"/>
  <c r="A3775" i="9"/>
  <c r="AA3774" i="9"/>
  <c r="Y3774" i="9"/>
  <c r="O3774" i="9"/>
  <c r="M3774" i="9"/>
  <c r="C3774" i="9"/>
  <c r="A3774" i="9"/>
  <c r="AA3773" i="9"/>
  <c r="Y3773" i="9"/>
  <c r="O3773" i="9"/>
  <c r="M3773" i="9"/>
  <c r="C3773" i="9"/>
  <c r="A3773" i="9"/>
  <c r="AA3772" i="9"/>
  <c r="Y3772" i="9"/>
  <c r="O3772" i="9"/>
  <c r="M3772" i="9"/>
  <c r="C3772" i="9"/>
  <c r="A3772" i="9"/>
  <c r="AA3771" i="9"/>
  <c r="Y3771" i="9"/>
  <c r="O3771" i="9"/>
  <c r="M3771" i="9"/>
  <c r="C3771" i="9"/>
  <c r="A3771" i="9"/>
  <c r="AA3770" i="9"/>
  <c r="Y3770" i="9"/>
  <c r="O3770" i="9"/>
  <c r="M3770" i="9"/>
  <c r="C3770" i="9"/>
  <c r="A3770" i="9"/>
  <c r="AA3769" i="9"/>
  <c r="Y3769" i="9"/>
  <c r="O3769" i="9"/>
  <c r="M3769" i="9"/>
  <c r="C3769" i="9"/>
  <c r="A3769" i="9"/>
  <c r="AA3768" i="9"/>
  <c r="Y3768" i="9"/>
  <c r="O3768" i="9"/>
  <c r="M3768" i="9"/>
  <c r="C3768" i="9"/>
  <c r="A3768" i="9"/>
  <c r="AA3765" i="9"/>
  <c r="Y3765" i="9"/>
  <c r="O3765" i="9"/>
  <c r="M3765" i="9"/>
  <c r="C3765" i="9"/>
  <c r="A3765" i="9"/>
  <c r="AA3764" i="9"/>
  <c r="Y3764" i="9"/>
  <c r="O3764" i="9"/>
  <c r="M3764" i="9"/>
  <c r="C3764" i="9"/>
  <c r="A3764" i="9"/>
  <c r="AA3763" i="9"/>
  <c r="Y3763" i="9"/>
  <c r="O3763" i="9"/>
  <c r="M3763" i="9"/>
  <c r="C3763" i="9"/>
  <c r="A3763" i="9"/>
  <c r="AA3762" i="9"/>
  <c r="Y3762" i="9"/>
  <c r="O3762" i="9"/>
  <c r="M3762" i="9"/>
  <c r="C3762" i="9"/>
  <c r="A3762" i="9"/>
  <c r="AA3761" i="9"/>
  <c r="Y3761" i="9"/>
  <c r="O3761" i="9"/>
  <c r="M3761" i="9"/>
  <c r="C3761" i="9"/>
  <c r="A3761" i="9"/>
  <c r="AA3760" i="9"/>
  <c r="Y3760" i="9"/>
  <c r="O3760" i="9"/>
  <c r="M3760" i="9"/>
  <c r="C3760" i="9"/>
  <c r="A3760" i="9"/>
  <c r="AA3759" i="9"/>
  <c r="Y3759" i="9"/>
  <c r="O3759" i="9"/>
  <c r="M3759" i="9"/>
  <c r="C3759" i="9"/>
  <c r="A3759" i="9"/>
  <c r="AA3758" i="9"/>
  <c r="Y3758" i="9"/>
  <c r="O3758" i="9"/>
  <c r="M3758" i="9"/>
  <c r="C3758" i="9"/>
  <c r="A3758" i="9"/>
  <c r="AA3757" i="9"/>
  <c r="Y3757" i="9"/>
  <c r="O3757" i="9"/>
  <c r="M3757" i="9"/>
  <c r="C3757" i="9"/>
  <c r="A3757" i="9"/>
  <c r="AA3756" i="9"/>
  <c r="Y3756" i="9"/>
  <c r="O3756" i="9"/>
  <c r="M3756" i="9"/>
  <c r="C3756" i="9"/>
  <c r="A3756" i="9"/>
  <c r="AA3755" i="9"/>
  <c r="Y3755" i="9"/>
  <c r="O3755" i="9"/>
  <c r="O3766" i="9" s="1"/>
  <c r="M3755" i="9"/>
  <c r="C3755" i="9"/>
  <c r="A3755" i="9"/>
  <c r="AA3754" i="9"/>
  <c r="Y3754" i="9"/>
  <c r="O3754" i="9"/>
  <c r="M3754" i="9"/>
  <c r="C3754" i="9"/>
  <c r="C3766" i="9" s="1"/>
  <c r="A3754" i="9"/>
  <c r="AA3751" i="9"/>
  <c r="Y3751" i="9"/>
  <c r="O3751" i="9"/>
  <c r="M3751" i="9"/>
  <c r="C3751" i="9"/>
  <c r="A3751" i="9"/>
  <c r="AA3750" i="9"/>
  <c r="Y3750" i="9"/>
  <c r="O3750" i="9"/>
  <c r="M3750" i="9"/>
  <c r="C3750" i="9"/>
  <c r="A3750" i="9"/>
  <c r="AA3749" i="9"/>
  <c r="Y3749" i="9"/>
  <c r="O3749" i="9"/>
  <c r="M3749" i="9"/>
  <c r="C3749" i="9"/>
  <c r="A3749" i="9"/>
  <c r="AA3748" i="9"/>
  <c r="Y3748" i="9"/>
  <c r="O3748" i="9"/>
  <c r="M3748" i="9"/>
  <c r="C3748" i="9"/>
  <c r="A3748" i="9"/>
  <c r="AA3747" i="9"/>
  <c r="Y3747" i="9"/>
  <c r="O3747" i="9"/>
  <c r="M3747" i="9"/>
  <c r="C3747" i="9"/>
  <c r="A3747" i="9"/>
  <c r="AA3746" i="9"/>
  <c r="Y3746" i="9"/>
  <c r="O3746" i="9"/>
  <c r="M3746" i="9"/>
  <c r="C3746" i="9"/>
  <c r="A3746" i="9"/>
  <c r="AA3745" i="9"/>
  <c r="Y3745" i="9"/>
  <c r="O3745" i="9"/>
  <c r="M3745" i="9"/>
  <c r="C3745" i="9"/>
  <c r="A3745" i="9"/>
  <c r="AA3744" i="9"/>
  <c r="Y3744" i="9"/>
  <c r="O3744" i="9"/>
  <c r="M3744" i="9"/>
  <c r="C3744" i="9"/>
  <c r="A3744" i="9"/>
  <c r="AA3743" i="9"/>
  <c r="Y3743" i="9"/>
  <c r="O3743" i="9"/>
  <c r="M3743" i="9"/>
  <c r="C3743" i="9"/>
  <c r="A3743" i="9"/>
  <c r="AA3742" i="9"/>
  <c r="Y3742" i="9"/>
  <c r="O3742" i="9"/>
  <c r="M3742" i="9"/>
  <c r="C3742" i="9"/>
  <c r="A3742" i="9"/>
  <c r="AA3741" i="9"/>
  <c r="Y3741" i="9"/>
  <c r="O3741" i="9"/>
  <c r="M3741" i="9"/>
  <c r="C3741" i="9"/>
  <c r="A3741" i="9"/>
  <c r="AA3740" i="9"/>
  <c r="Y3740" i="9"/>
  <c r="O3740" i="9"/>
  <c r="M3740" i="9"/>
  <c r="C3740" i="9"/>
  <c r="A3740" i="9"/>
  <c r="AA3737" i="9"/>
  <c r="Y3737" i="9"/>
  <c r="O3737" i="9"/>
  <c r="M3737" i="9"/>
  <c r="C3737" i="9"/>
  <c r="A3737" i="9"/>
  <c r="AA3736" i="9"/>
  <c r="Y3736" i="9"/>
  <c r="O3736" i="9"/>
  <c r="M3736" i="9"/>
  <c r="C3736" i="9"/>
  <c r="A3736" i="9"/>
  <c r="AA3735" i="9"/>
  <c r="Y3735" i="9"/>
  <c r="O3735" i="9"/>
  <c r="M3735" i="9"/>
  <c r="C3735" i="9"/>
  <c r="A3735" i="9"/>
  <c r="AA3734" i="9"/>
  <c r="Y3734" i="9"/>
  <c r="O3734" i="9"/>
  <c r="M3734" i="9"/>
  <c r="C3734" i="9"/>
  <c r="A3734" i="9"/>
  <c r="AA3733" i="9"/>
  <c r="Y3733" i="9"/>
  <c r="O3733" i="9"/>
  <c r="M3733" i="9"/>
  <c r="C3733" i="9"/>
  <c r="A3733" i="9"/>
  <c r="AA3732" i="9"/>
  <c r="Y3732" i="9"/>
  <c r="O3732" i="9"/>
  <c r="M3732" i="9"/>
  <c r="C3732" i="9"/>
  <c r="A3732" i="9"/>
  <c r="AA3731" i="9"/>
  <c r="Y3731" i="9"/>
  <c r="O3731" i="9"/>
  <c r="M3731" i="9"/>
  <c r="C3731" i="9"/>
  <c r="A3731" i="9"/>
  <c r="AA3730" i="9"/>
  <c r="Y3730" i="9"/>
  <c r="O3730" i="9"/>
  <c r="M3730" i="9"/>
  <c r="C3730" i="9"/>
  <c r="A3730" i="9"/>
  <c r="AA3729" i="9"/>
  <c r="Y3729" i="9"/>
  <c r="O3729" i="9"/>
  <c r="M3729" i="9"/>
  <c r="C3729" i="9"/>
  <c r="A3729" i="9"/>
  <c r="AA3728" i="9"/>
  <c r="Y3728" i="9"/>
  <c r="O3728" i="9"/>
  <c r="M3728" i="9"/>
  <c r="C3728" i="9"/>
  <c r="A3728" i="9"/>
  <c r="AA3727" i="9"/>
  <c r="Y3727" i="9"/>
  <c r="O3727" i="9"/>
  <c r="M3727" i="9"/>
  <c r="C3727" i="9"/>
  <c r="A3727" i="9"/>
  <c r="AA3726" i="9"/>
  <c r="Y3726" i="9"/>
  <c r="O3726" i="9"/>
  <c r="M3726" i="9"/>
  <c r="C3726" i="9"/>
  <c r="A3726" i="9"/>
  <c r="AA3723" i="9"/>
  <c r="Y3723" i="9"/>
  <c r="O3723" i="9"/>
  <c r="M3723" i="9"/>
  <c r="C3723" i="9"/>
  <c r="A3723" i="9"/>
  <c r="AA3722" i="9"/>
  <c r="Y3722" i="9"/>
  <c r="O3722" i="9"/>
  <c r="M3722" i="9"/>
  <c r="C3722" i="9"/>
  <c r="A3722" i="9"/>
  <c r="AA3721" i="9"/>
  <c r="Y3721" i="9"/>
  <c r="O3721" i="9"/>
  <c r="M3721" i="9"/>
  <c r="C3721" i="9"/>
  <c r="A3721" i="9"/>
  <c r="AA3720" i="9"/>
  <c r="Y3720" i="9"/>
  <c r="O3720" i="9"/>
  <c r="M3720" i="9"/>
  <c r="C3720" i="9"/>
  <c r="A3720" i="9"/>
  <c r="AA3719" i="9"/>
  <c r="Y3719" i="9"/>
  <c r="O3719" i="9"/>
  <c r="M3719" i="9"/>
  <c r="C3719" i="9"/>
  <c r="A3719" i="9"/>
  <c r="AA3718" i="9"/>
  <c r="Y3718" i="9"/>
  <c r="O3718" i="9"/>
  <c r="M3718" i="9"/>
  <c r="C3718" i="9"/>
  <c r="A3718" i="9"/>
  <c r="AA3717" i="9"/>
  <c r="Y3717" i="9"/>
  <c r="O3717" i="9"/>
  <c r="M3717" i="9"/>
  <c r="C3717" i="9"/>
  <c r="A3717" i="9"/>
  <c r="AA3716" i="9"/>
  <c r="Y3716" i="9"/>
  <c r="O3716" i="9"/>
  <c r="M3716" i="9"/>
  <c r="C3716" i="9"/>
  <c r="A3716" i="9"/>
  <c r="AA3715" i="9"/>
  <c r="Y3715" i="9"/>
  <c r="O3715" i="9"/>
  <c r="M3715" i="9"/>
  <c r="C3715" i="9"/>
  <c r="A3715" i="9"/>
  <c r="AA3714" i="9"/>
  <c r="Y3714" i="9"/>
  <c r="O3714" i="9"/>
  <c r="M3714" i="9"/>
  <c r="C3714" i="9"/>
  <c r="A3714" i="9"/>
  <c r="AA3713" i="9"/>
  <c r="Y3713" i="9"/>
  <c r="O3713" i="9"/>
  <c r="M3713" i="9"/>
  <c r="C3713" i="9"/>
  <c r="A3713" i="9"/>
  <c r="AA3712" i="9"/>
  <c r="Y3712" i="9"/>
  <c r="O3712" i="9"/>
  <c r="M3712" i="9"/>
  <c r="C3712" i="9"/>
  <c r="A3712" i="9"/>
  <c r="AA3709" i="9"/>
  <c r="Y3709" i="9"/>
  <c r="O3709" i="9"/>
  <c r="M3709" i="9"/>
  <c r="C3709" i="9"/>
  <c r="A3709" i="9"/>
  <c r="AA3708" i="9"/>
  <c r="Y3708" i="9"/>
  <c r="O3708" i="9"/>
  <c r="M3708" i="9"/>
  <c r="C3708" i="9"/>
  <c r="A3708" i="9"/>
  <c r="AA3707" i="9"/>
  <c r="Y3707" i="9"/>
  <c r="O3707" i="9"/>
  <c r="M3707" i="9"/>
  <c r="C3707" i="9"/>
  <c r="A3707" i="9"/>
  <c r="AA3706" i="9"/>
  <c r="Y3706" i="9"/>
  <c r="O3706" i="9"/>
  <c r="M3706" i="9"/>
  <c r="C3706" i="9"/>
  <c r="A3706" i="9"/>
  <c r="AA3705" i="9"/>
  <c r="Y3705" i="9"/>
  <c r="O3705" i="9"/>
  <c r="M3705" i="9"/>
  <c r="C3705" i="9"/>
  <c r="A3705" i="9"/>
  <c r="AA3704" i="9"/>
  <c r="Y3704" i="9"/>
  <c r="O3704" i="9"/>
  <c r="M3704" i="9"/>
  <c r="C3704" i="9"/>
  <c r="A3704" i="9"/>
  <c r="AA3703" i="9"/>
  <c r="Y3703" i="9"/>
  <c r="O3703" i="9"/>
  <c r="M3703" i="9"/>
  <c r="C3703" i="9"/>
  <c r="A3703" i="9"/>
  <c r="AA3702" i="9"/>
  <c r="Y3702" i="9"/>
  <c r="O3702" i="9"/>
  <c r="M3702" i="9"/>
  <c r="C3702" i="9"/>
  <c r="A3702" i="9"/>
  <c r="AA3701" i="9"/>
  <c r="Y3701" i="9"/>
  <c r="O3701" i="9"/>
  <c r="M3701" i="9"/>
  <c r="C3701" i="9"/>
  <c r="A3701" i="9"/>
  <c r="AA3700" i="9"/>
  <c r="Y3700" i="9"/>
  <c r="O3700" i="9"/>
  <c r="M3700" i="9"/>
  <c r="C3700" i="9"/>
  <c r="A3700" i="9"/>
  <c r="AA3699" i="9"/>
  <c r="Y3699" i="9"/>
  <c r="O3699" i="9"/>
  <c r="M3699" i="9"/>
  <c r="C3699" i="9"/>
  <c r="A3699" i="9"/>
  <c r="AA3698" i="9"/>
  <c r="Y3698" i="9"/>
  <c r="O3698" i="9"/>
  <c r="M3698" i="9"/>
  <c r="C3698" i="9"/>
  <c r="A3698" i="9"/>
  <c r="AA3695" i="9"/>
  <c r="Y3695" i="9"/>
  <c r="O3695" i="9"/>
  <c r="M3695" i="9"/>
  <c r="C3695" i="9"/>
  <c r="A3695" i="9"/>
  <c r="AA3694" i="9"/>
  <c r="Y3694" i="9"/>
  <c r="O3694" i="9"/>
  <c r="M3694" i="9"/>
  <c r="C3694" i="9"/>
  <c r="A3694" i="9"/>
  <c r="AA3693" i="9"/>
  <c r="Y3693" i="9"/>
  <c r="O3693" i="9"/>
  <c r="M3693" i="9"/>
  <c r="C3693" i="9"/>
  <c r="A3693" i="9"/>
  <c r="AA3692" i="9"/>
  <c r="Y3692" i="9"/>
  <c r="O3692" i="9"/>
  <c r="M3692" i="9"/>
  <c r="C3692" i="9"/>
  <c r="A3692" i="9"/>
  <c r="AA3691" i="9"/>
  <c r="Y3691" i="9"/>
  <c r="O3691" i="9"/>
  <c r="M3691" i="9"/>
  <c r="C3691" i="9"/>
  <c r="A3691" i="9"/>
  <c r="AA3690" i="9"/>
  <c r="Y3690" i="9"/>
  <c r="O3690" i="9"/>
  <c r="M3690" i="9"/>
  <c r="C3690" i="9"/>
  <c r="A3690" i="9"/>
  <c r="AA3689" i="9"/>
  <c r="Y3689" i="9"/>
  <c r="O3689" i="9"/>
  <c r="M3689" i="9"/>
  <c r="C3689" i="9"/>
  <c r="A3689" i="9"/>
  <c r="AA3688" i="9"/>
  <c r="Y3688" i="9"/>
  <c r="O3688" i="9"/>
  <c r="M3688" i="9"/>
  <c r="C3688" i="9"/>
  <c r="A3688" i="9"/>
  <c r="AA3687" i="9"/>
  <c r="Y3687" i="9"/>
  <c r="O3687" i="9"/>
  <c r="M3687" i="9"/>
  <c r="C3687" i="9"/>
  <c r="A3687" i="9"/>
  <c r="AA3686" i="9"/>
  <c r="Y3686" i="9"/>
  <c r="O3686" i="9"/>
  <c r="M3686" i="9"/>
  <c r="C3686" i="9"/>
  <c r="A3686" i="9"/>
  <c r="AA3685" i="9"/>
  <c r="Y3685" i="9"/>
  <c r="O3685" i="9"/>
  <c r="M3685" i="9"/>
  <c r="C3685" i="9"/>
  <c r="A3685" i="9"/>
  <c r="AA3684" i="9"/>
  <c r="Y3684" i="9"/>
  <c r="O3684" i="9"/>
  <c r="M3684" i="9"/>
  <c r="C3684" i="9"/>
  <c r="A3684" i="9"/>
  <c r="AA3681" i="9"/>
  <c r="Y3681" i="9"/>
  <c r="O3681" i="9"/>
  <c r="M3681" i="9"/>
  <c r="C3681" i="9"/>
  <c r="A3681" i="9"/>
  <c r="AA3680" i="9"/>
  <c r="Y3680" i="9"/>
  <c r="O3680" i="9"/>
  <c r="M3680" i="9"/>
  <c r="C3680" i="9"/>
  <c r="A3680" i="9"/>
  <c r="AA3679" i="9"/>
  <c r="Y3679" i="9"/>
  <c r="O3679" i="9"/>
  <c r="M3679" i="9"/>
  <c r="C3679" i="9"/>
  <c r="A3679" i="9"/>
  <c r="AA3678" i="9"/>
  <c r="Y3678" i="9"/>
  <c r="O3678" i="9"/>
  <c r="M3678" i="9"/>
  <c r="C3678" i="9"/>
  <c r="A3678" i="9"/>
  <c r="AA3677" i="9"/>
  <c r="Y3677" i="9"/>
  <c r="O3677" i="9"/>
  <c r="M3677" i="9"/>
  <c r="C3677" i="9"/>
  <c r="A3677" i="9"/>
  <c r="AA3676" i="9"/>
  <c r="Y3676" i="9"/>
  <c r="O3676" i="9"/>
  <c r="M3676" i="9"/>
  <c r="C3676" i="9"/>
  <c r="A3676" i="9"/>
  <c r="AA3675" i="9"/>
  <c r="Y3675" i="9"/>
  <c r="O3675" i="9"/>
  <c r="M3675" i="9"/>
  <c r="C3675" i="9"/>
  <c r="A3675" i="9"/>
  <c r="AA3674" i="9"/>
  <c r="Y3674" i="9"/>
  <c r="O3674" i="9"/>
  <c r="M3674" i="9"/>
  <c r="C3674" i="9"/>
  <c r="A3674" i="9"/>
  <c r="AA3673" i="9"/>
  <c r="Y3673" i="9"/>
  <c r="O3673" i="9"/>
  <c r="M3673" i="9"/>
  <c r="C3673" i="9"/>
  <c r="A3673" i="9"/>
  <c r="AA3672" i="9"/>
  <c r="Y3672" i="9"/>
  <c r="O3672" i="9"/>
  <c r="M3672" i="9"/>
  <c r="C3672" i="9"/>
  <c r="A3672" i="9"/>
  <c r="AA3671" i="9"/>
  <c r="Y3671" i="9"/>
  <c r="O3671" i="9"/>
  <c r="M3671" i="9"/>
  <c r="C3671" i="9"/>
  <c r="A3671" i="9"/>
  <c r="AA3670" i="9"/>
  <c r="Y3670" i="9"/>
  <c r="O3670" i="9"/>
  <c r="M3670" i="9"/>
  <c r="C3670" i="9"/>
  <c r="A3670" i="9"/>
  <c r="AA3667" i="9"/>
  <c r="Y3667" i="9"/>
  <c r="O3667" i="9"/>
  <c r="M3667" i="9"/>
  <c r="C3667" i="9"/>
  <c r="A3667" i="9"/>
  <c r="AA3666" i="9"/>
  <c r="Y3666" i="9"/>
  <c r="O3666" i="9"/>
  <c r="M3666" i="9"/>
  <c r="C3666" i="9"/>
  <c r="A3666" i="9"/>
  <c r="AA3665" i="9"/>
  <c r="Y3665" i="9"/>
  <c r="O3665" i="9"/>
  <c r="M3665" i="9"/>
  <c r="C3665" i="9"/>
  <c r="A3665" i="9"/>
  <c r="AA3664" i="9"/>
  <c r="Y3664" i="9"/>
  <c r="O3664" i="9"/>
  <c r="M3664" i="9"/>
  <c r="C3664" i="9"/>
  <c r="A3664" i="9"/>
  <c r="AA3663" i="9"/>
  <c r="Y3663" i="9"/>
  <c r="O3663" i="9"/>
  <c r="M3663" i="9"/>
  <c r="C3663" i="9"/>
  <c r="A3663" i="9"/>
  <c r="AA3662" i="9"/>
  <c r="Y3662" i="9"/>
  <c r="O3662" i="9"/>
  <c r="M3662" i="9"/>
  <c r="C3662" i="9"/>
  <c r="A3662" i="9"/>
  <c r="AA3661" i="9"/>
  <c r="Y3661" i="9"/>
  <c r="O3661" i="9"/>
  <c r="M3661" i="9"/>
  <c r="C3661" i="9"/>
  <c r="A3661" i="9"/>
  <c r="AA3660" i="9"/>
  <c r="Y3660" i="9"/>
  <c r="O3660" i="9"/>
  <c r="M3660" i="9"/>
  <c r="C3660" i="9"/>
  <c r="A3660" i="9"/>
  <c r="AA3659" i="9"/>
  <c r="Y3659" i="9"/>
  <c r="O3659" i="9"/>
  <c r="M3659" i="9"/>
  <c r="C3659" i="9"/>
  <c r="A3659" i="9"/>
  <c r="AA3658" i="9"/>
  <c r="Y3658" i="9"/>
  <c r="O3658" i="9"/>
  <c r="M3658" i="9"/>
  <c r="C3658" i="9"/>
  <c r="A3658" i="9"/>
  <c r="AA3657" i="9"/>
  <c r="Y3657" i="9"/>
  <c r="O3657" i="9"/>
  <c r="M3657" i="9"/>
  <c r="C3657" i="9"/>
  <c r="A3657" i="9"/>
  <c r="AA3656" i="9"/>
  <c r="Y3656" i="9"/>
  <c r="O3656" i="9"/>
  <c r="M3656" i="9"/>
  <c r="C3656" i="9"/>
  <c r="A3656" i="9"/>
  <c r="AA3653" i="9"/>
  <c r="Y3653" i="9"/>
  <c r="O3653" i="9"/>
  <c r="M3653" i="9"/>
  <c r="C3653" i="9"/>
  <c r="A3653" i="9"/>
  <c r="AA3652" i="9"/>
  <c r="Y3652" i="9"/>
  <c r="O3652" i="9"/>
  <c r="M3652" i="9"/>
  <c r="C3652" i="9"/>
  <c r="A3652" i="9"/>
  <c r="AA3651" i="9"/>
  <c r="Y3651" i="9"/>
  <c r="O3651" i="9"/>
  <c r="M3651" i="9"/>
  <c r="C3651" i="9"/>
  <c r="A3651" i="9"/>
  <c r="AA3650" i="9"/>
  <c r="Y3650" i="9"/>
  <c r="O3650" i="9"/>
  <c r="M3650" i="9"/>
  <c r="C3650" i="9"/>
  <c r="A3650" i="9"/>
  <c r="AA3649" i="9"/>
  <c r="Y3649" i="9"/>
  <c r="O3649" i="9"/>
  <c r="M3649" i="9"/>
  <c r="C3649" i="9"/>
  <c r="A3649" i="9"/>
  <c r="AA3648" i="9"/>
  <c r="Y3648" i="9"/>
  <c r="O3648" i="9"/>
  <c r="M3648" i="9"/>
  <c r="C3648" i="9"/>
  <c r="A3648" i="9"/>
  <c r="AA3647" i="9"/>
  <c r="Y3647" i="9"/>
  <c r="O3647" i="9"/>
  <c r="M3647" i="9"/>
  <c r="C3647" i="9"/>
  <c r="A3647" i="9"/>
  <c r="AA3646" i="9"/>
  <c r="Y3646" i="9"/>
  <c r="O3646" i="9"/>
  <c r="M3646" i="9"/>
  <c r="C3646" i="9"/>
  <c r="A3646" i="9"/>
  <c r="AA3645" i="9"/>
  <c r="Y3645" i="9"/>
  <c r="O3645" i="9"/>
  <c r="M3645" i="9"/>
  <c r="C3645" i="9"/>
  <c r="A3645" i="9"/>
  <c r="AA3644" i="9"/>
  <c r="Y3644" i="9"/>
  <c r="O3644" i="9"/>
  <c r="M3644" i="9"/>
  <c r="C3644" i="9"/>
  <c r="A3644" i="9"/>
  <c r="AA3643" i="9"/>
  <c r="Y3643" i="9"/>
  <c r="O3643" i="9"/>
  <c r="M3643" i="9"/>
  <c r="C3643" i="9"/>
  <c r="A3643" i="9"/>
  <c r="AA3642" i="9"/>
  <c r="Y3642" i="9"/>
  <c r="O3642" i="9"/>
  <c r="M3642" i="9"/>
  <c r="C3642" i="9"/>
  <c r="A3642" i="9"/>
  <c r="AA3639" i="9"/>
  <c r="Y3639" i="9"/>
  <c r="O3639" i="9"/>
  <c r="M3639" i="9"/>
  <c r="C3639" i="9"/>
  <c r="A3639" i="9"/>
  <c r="AA3638" i="9"/>
  <c r="Y3638" i="9"/>
  <c r="O3638" i="9"/>
  <c r="M3638" i="9"/>
  <c r="C3638" i="9"/>
  <c r="A3638" i="9"/>
  <c r="AA3637" i="9"/>
  <c r="Y3637" i="9"/>
  <c r="O3637" i="9"/>
  <c r="M3637" i="9"/>
  <c r="C3637" i="9"/>
  <c r="A3637" i="9"/>
  <c r="AA3636" i="9"/>
  <c r="Y3636" i="9"/>
  <c r="O3636" i="9"/>
  <c r="M3636" i="9"/>
  <c r="C3636" i="9"/>
  <c r="A3636" i="9"/>
  <c r="AA3635" i="9"/>
  <c r="Y3635" i="9"/>
  <c r="O3635" i="9"/>
  <c r="M3635" i="9"/>
  <c r="C3635" i="9"/>
  <c r="A3635" i="9"/>
  <c r="AA3634" i="9"/>
  <c r="Y3634" i="9"/>
  <c r="O3634" i="9"/>
  <c r="M3634" i="9"/>
  <c r="C3634" i="9"/>
  <c r="A3634" i="9"/>
  <c r="AA3633" i="9"/>
  <c r="Y3633" i="9"/>
  <c r="O3633" i="9"/>
  <c r="M3633" i="9"/>
  <c r="C3633" i="9"/>
  <c r="A3633" i="9"/>
  <c r="AA3632" i="9"/>
  <c r="Y3632" i="9"/>
  <c r="O3632" i="9"/>
  <c r="M3632" i="9"/>
  <c r="C3632" i="9"/>
  <c r="A3632" i="9"/>
  <c r="AA3631" i="9"/>
  <c r="Y3631" i="9"/>
  <c r="O3631" i="9"/>
  <c r="M3631" i="9"/>
  <c r="C3631" i="9"/>
  <c r="A3631" i="9"/>
  <c r="AA3630" i="9"/>
  <c r="Y3630" i="9"/>
  <c r="O3630" i="9"/>
  <c r="M3630" i="9"/>
  <c r="C3630" i="9"/>
  <c r="A3630" i="9"/>
  <c r="AA3629" i="9"/>
  <c r="Y3629" i="9"/>
  <c r="O3629" i="9"/>
  <c r="M3629" i="9"/>
  <c r="C3629" i="9"/>
  <c r="A3629" i="9"/>
  <c r="AA3628" i="9"/>
  <c r="Y3628" i="9"/>
  <c r="O3628" i="9"/>
  <c r="M3628" i="9"/>
  <c r="C3628" i="9"/>
  <c r="A3628" i="9"/>
  <c r="AA3625" i="9"/>
  <c r="Y3625" i="9"/>
  <c r="O3625" i="9"/>
  <c r="M3625" i="9"/>
  <c r="C3625" i="9"/>
  <c r="A3625" i="9"/>
  <c r="AA3624" i="9"/>
  <c r="Y3624" i="9"/>
  <c r="O3624" i="9"/>
  <c r="M3624" i="9"/>
  <c r="C3624" i="9"/>
  <c r="A3624" i="9"/>
  <c r="AA3623" i="9"/>
  <c r="Y3623" i="9"/>
  <c r="O3623" i="9"/>
  <c r="M3623" i="9"/>
  <c r="C3623" i="9"/>
  <c r="A3623" i="9"/>
  <c r="AA3622" i="9"/>
  <c r="Y3622" i="9"/>
  <c r="O3622" i="9"/>
  <c r="M3622" i="9"/>
  <c r="C3622" i="9"/>
  <c r="A3622" i="9"/>
  <c r="AA3621" i="9"/>
  <c r="Y3621" i="9"/>
  <c r="O3621" i="9"/>
  <c r="M3621" i="9"/>
  <c r="C3621" i="9"/>
  <c r="A3621" i="9"/>
  <c r="AA3620" i="9"/>
  <c r="Y3620" i="9"/>
  <c r="O3620" i="9"/>
  <c r="M3620" i="9"/>
  <c r="C3620" i="9"/>
  <c r="A3620" i="9"/>
  <c r="AA3619" i="9"/>
  <c r="Y3619" i="9"/>
  <c r="O3619" i="9"/>
  <c r="M3619" i="9"/>
  <c r="C3619" i="9"/>
  <c r="A3619" i="9"/>
  <c r="AA3618" i="9"/>
  <c r="Y3618" i="9"/>
  <c r="O3618" i="9"/>
  <c r="M3618" i="9"/>
  <c r="C3618" i="9"/>
  <c r="A3618" i="9"/>
  <c r="AA3617" i="9"/>
  <c r="Y3617" i="9"/>
  <c r="O3617" i="9"/>
  <c r="M3617" i="9"/>
  <c r="C3617" i="9"/>
  <c r="A3617" i="9"/>
  <c r="AA3616" i="9"/>
  <c r="Y3616" i="9"/>
  <c r="O3616" i="9"/>
  <c r="M3616" i="9"/>
  <c r="C3616" i="9"/>
  <c r="A3616" i="9"/>
  <c r="AA3615" i="9"/>
  <c r="Y3615" i="9"/>
  <c r="O3615" i="9"/>
  <c r="M3615" i="9"/>
  <c r="C3615" i="9"/>
  <c r="A3615" i="9"/>
  <c r="AA3614" i="9"/>
  <c r="Y3614" i="9"/>
  <c r="O3614" i="9"/>
  <c r="M3614" i="9"/>
  <c r="C3614" i="9"/>
  <c r="A3614" i="9"/>
  <c r="AA3611" i="9"/>
  <c r="Y3611" i="9"/>
  <c r="O3611" i="9"/>
  <c r="M3611" i="9"/>
  <c r="C3611" i="9"/>
  <c r="A3611" i="9"/>
  <c r="AA3610" i="9"/>
  <c r="Y3610" i="9"/>
  <c r="O3610" i="9"/>
  <c r="M3610" i="9"/>
  <c r="C3610" i="9"/>
  <c r="A3610" i="9"/>
  <c r="AA3609" i="9"/>
  <c r="Y3609" i="9"/>
  <c r="O3609" i="9"/>
  <c r="M3609" i="9"/>
  <c r="C3609" i="9"/>
  <c r="A3609" i="9"/>
  <c r="AA3608" i="9"/>
  <c r="Y3608" i="9"/>
  <c r="O3608" i="9"/>
  <c r="M3608" i="9"/>
  <c r="C3608" i="9"/>
  <c r="A3608" i="9"/>
  <c r="AA3607" i="9"/>
  <c r="Y3607" i="9"/>
  <c r="O3607" i="9"/>
  <c r="M3607" i="9"/>
  <c r="C3607" i="9"/>
  <c r="A3607" i="9"/>
  <c r="AA3606" i="9"/>
  <c r="Y3606" i="9"/>
  <c r="O3606" i="9"/>
  <c r="M3606" i="9"/>
  <c r="C3606" i="9"/>
  <c r="A3606" i="9"/>
  <c r="AA3605" i="9"/>
  <c r="Y3605" i="9"/>
  <c r="O3605" i="9"/>
  <c r="M3605" i="9"/>
  <c r="C3605" i="9"/>
  <c r="A3605" i="9"/>
  <c r="AA3604" i="9"/>
  <c r="Y3604" i="9"/>
  <c r="O3604" i="9"/>
  <c r="M3604" i="9"/>
  <c r="C3604" i="9"/>
  <c r="A3604" i="9"/>
  <c r="AA3603" i="9"/>
  <c r="Y3603" i="9"/>
  <c r="O3603" i="9"/>
  <c r="M3603" i="9"/>
  <c r="C3603" i="9"/>
  <c r="A3603" i="9"/>
  <c r="AA3602" i="9"/>
  <c r="Y3602" i="9"/>
  <c r="O3602" i="9"/>
  <c r="M3602" i="9"/>
  <c r="C3602" i="9"/>
  <c r="A3602" i="9"/>
  <c r="AA3601" i="9"/>
  <c r="Y3601" i="9"/>
  <c r="O3601" i="9"/>
  <c r="M3601" i="9"/>
  <c r="C3601" i="9"/>
  <c r="A3601" i="9"/>
  <c r="AA3600" i="9"/>
  <c r="Y3600" i="9"/>
  <c r="O3600" i="9"/>
  <c r="M3600" i="9"/>
  <c r="C3600" i="9"/>
  <c r="A3600" i="9"/>
  <c r="AA3597" i="9"/>
  <c r="Y3597" i="9"/>
  <c r="O3597" i="9"/>
  <c r="M3597" i="9"/>
  <c r="C3597" i="9"/>
  <c r="A3597" i="9"/>
  <c r="AA3596" i="9"/>
  <c r="Y3596" i="9"/>
  <c r="O3596" i="9"/>
  <c r="M3596" i="9"/>
  <c r="C3596" i="9"/>
  <c r="A3596" i="9"/>
  <c r="AA3595" i="9"/>
  <c r="Y3595" i="9"/>
  <c r="O3595" i="9"/>
  <c r="M3595" i="9"/>
  <c r="C3595" i="9"/>
  <c r="A3595" i="9"/>
  <c r="AA3594" i="9"/>
  <c r="Y3594" i="9"/>
  <c r="O3594" i="9"/>
  <c r="M3594" i="9"/>
  <c r="C3594" i="9"/>
  <c r="A3594" i="9"/>
  <c r="AA3593" i="9"/>
  <c r="Y3593" i="9"/>
  <c r="O3593" i="9"/>
  <c r="M3593" i="9"/>
  <c r="C3593" i="9"/>
  <c r="A3593" i="9"/>
  <c r="AA3592" i="9"/>
  <c r="Y3592" i="9"/>
  <c r="O3592" i="9"/>
  <c r="M3592" i="9"/>
  <c r="C3592" i="9"/>
  <c r="A3592" i="9"/>
  <c r="AA3591" i="9"/>
  <c r="Y3591" i="9"/>
  <c r="O3591" i="9"/>
  <c r="M3591" i="9"/>
  <c r="C3591" i="9"/>
  <c r="A3591" i="9"/>
  <c r="AA3590" i="9"/>
  <c r="Y3590" i="9"/>
  <c r="O3590" i="9"/>
  <c r="M3590" i="9"/>
  <c r="C3590" i="9"/>
  <c r="A3590" i="9"/>
  <c r="AA3589" i="9"/>
  <c r="Y3589" i="9"/>
  <c r="O3589" i="9"/>
  <c r="M3589" i="9"/>
  <c r="C3589" i="9"/>
  <c r="A3589" i="9"/>
  <c r="AA3588" i="9"/>
  <c r="Y3588" i="9"/>
  <c r="O3588" i="9"/>
  <c r="M3588" i="9"/>
  <c r="C3588" i="9"/>
  <c r="A3588" i="9"/>
  <c r="AA3587" i="9"/>
  <c r="Y3587" i="9"/>
  <c r="O3587" i="9"/>
  <c r="M3587" i="9"/>
  <c r="C3587" i="9"/>
  <c r="A3587" i="9"/>
  <c r="AA3586" i="9"/>
  <c r="Y3586" i="9"/>
  <c r="O3586" i="9"/>
  <c r="M3586" i="9"/>
  <c r="C3586" i="9"/>
  <c r="A3586" i="9"/>
  <c r="AA3583" i="9"/>
  <c r="Y3583" i="9"/>
  <c r="O3583" i="9"/>
  <c r="M3583" i="9"/>
  <c r="C3583" i="9"/>
  <c r="A3583" i="9"/>
  <c r="AA3582" i="9"/>
  <c r="Y3582" i="9"/>
  <c r="O3582" i="9"/>
  <c r="M3582" i="9"/>
  <c r="C3582" i="9"/>
  <c r="A3582" i="9"/>
  <c r="AA3581" i="9"/>
  <c r="Y3581" i="9"/>
  <c r="O3581" i="9"/>
  <c r="M3581" i="9"/>
  <c r="C3581" i="9"/>
  <c r="A3581" i="9"/>
  <c r="AA3580" i="9"/>
  <c r="Y3580" i="9"/>
  <c r="O3580" i="9"/>
  <c r="M3580" i="9"/>
  <c r="C3580" i="9"/>
  <c r="A3580" i="9"/>
  <c r="AA3579" i="9"/>
  <c r="Y3579" i="9"/>
  <c r="O3579" i="9"/>
  <c r="M3579" i="9"/>
  <c r="C3579" i="9"/>
  <c r="A3579" i="9"/>
  <c r="AA3578" i="9"/>
  <c r="Y3578" i="9"/>
  <c r="O3578" i="9"/>
  <c r="M3578" i="9"/>
  <c r="C3578" i="9"/>
  <c r="A3578" i="9"/>
  <c r="AA3577" i="9"/>
  <c r="Y3577" i="9"/>
  <c r="O3577" i="9"/>
  <c r="M3577" i="9"/>
  <c r="C3577" i="9"/>
  <c r="A3577" i="9"/>
  <c r="AA3576" i="9"/>
  <c r="Y3576" i="9"/>
  <c r="O3576" i="9"/>
  <c r="M3576" i="9"/>
  <c r="C3576" i="9"/>
  <c r="A3576" i="9"/>
  <c r="AA3575" i="9"/>
  <c r="Y3575" i="9"/>
  <c r="O3575" i="9"/>
  <c r="M3575" i="9"/>
  <c r="C3575" i="9"/>
  <c r="A3575" i="9"/>
  <c r="AA3574" i="9"/>
  <c r="Y3574" i="9"/>
  <c r="O3574" i="9"/>
  <c r="M3574" i="9"/>
  <c r="C3574" i="9"/>
  <c r="A3574" i="9"/>
  <c r="AA3573" i="9"/>
  <c r="Y3573" i="9"/>
  <c r="O3573" i="9"/>
  <c r="M3573" i="9"/>
  <c r="C3573" i="9"/>
  <c r="A3573" i="9"/>
  <c r="AA3572" i="9"/>
  <c r="Y3572" i="9"/>
  <c r="O3572" i="9"/>
  <c r="M3572" i="9"/>
  <c r="C3572" i="9"/>
  <c r="A3572" i="9"/>
  <c r="AA3569" i="9"/>
  <c r="Y3569" i="9"/>
  <c r="O3569" i="9"/>
  <c r="M3569" i="9"/>
  <c r="C3569" i="9"/>
  <c r="A3569" i="9"/>
  <c r="AA3568" i="9"/>
  <c r="Y3568" i="9"/>
  <c r="O3568" i="9"/>
  <c r="M3568" i="9"/>
  <c r="C3568" i="9"/>
  <c r="A3568" i="9"/>
  <c r="AA3567" i="9"/>
  <c r="Y3567" i="9"/>
  <c r="O3567" i="9"/>
  <c r="M3567" i="9"/>
  <c r="C3567" i="9"/>
  <c r="A3567" i="9"/>
  <c r="AA3566" i="9"/>
  <c r="Y3566" i="9"/>
  <c r="O3566" i="9"/>
  <c r="M3566" i="9"/>
  <c r="C3566" i="9"/>
  <c r="A3566" i="9"/>
  <c r="AA3565" i="9"/>
  <c r="Y3565" i="9"/>
  <c r="O3565" i="9"/>
  <c r="M3565" i="9"/>
  <c r="C3565" i="9"/>
  <c r="A3565" i="9"/>
  <c r="AA3564" i="9"/>
  <c r="Y3564" i="9"/>
  <c r="O3564" i="9"/>
  <c r="M3564" i="9"/>
  <c r="C3564" i="9"/>
  <c r="A3564" i="9"/>
  <c r="AA3563" i="9"/>
  <c r="Y3563" i="9"/>
  <c r="O3563" i="9"/>
  <c r="M3563" i="9"/>
  <c r="C3563" i="9"/>
  <c r="A3563" i="9"/>
  <c r="AA3562" i="9"/>
  <c r="Y3562" i="9"/>
  <c r="O3562" i="9"/>
  <c r="M3562" i="9"/>
  <c r="C3562" i="9"/>
  <c r="A3562" i="9"/>
  <c r="AA3561" i="9"/>
  <c r="Y3561" i="9"/>
  <c r="O3561" i="9"/>
  <c r="M3561" i="9"/>
  <c r="C3561" i="9"/>
  <c r="A3561" i="9"/>
  <c r="AA3560" i="9"/>
  <c r="Y3560" i="9"/>
  <c r="O3560" i="9"/>
  <c r="M3560" i="9"/>
  <c r="C3560" i="9"/>
  <c r="A3560" i="9"/>
  <c r="AA3559" i="9"/>
  <c r="Y3559" i="9"/>
  <c r="O3559" i="9"/>
  <c r="M3559" i="9"/>
  <c r="C3559" i="9"/>
  <c r="A3559" i="9"/>
  <c r="AA3558" i="9"/>
  <c r="Y3558" i="9"/>
  <c r="O3558" i="9"/>
  <c r="M3558" i="9"/>
  <c r="C3558" i="9"/>
  <c r="A3558" i="9"/>
  <c r="AA3555" i="9"/>
  <c r="Y3555" i="9"/>
  <c r="O3555" i="9"/>
  <c r="M3555" i="9"/>
  <c r="C3555" i="9"/>
  <c r="A3555" i="9"/>
  <c r="AA3554" i="9"/>
  <c r="Y3554" i="9"/>
  <c r="O3554" i="9"/>
  <c r="M3554" i="9"/>
  <c r="C3554" i="9"/>
  <c r="A3554" i="9"/>
  <c r="AA3553" i="9"/>
  <c r="Y3553" i="9"/>
  <c r="O3553" i="9"/>
  <c r="M3553" i="9"/>
  <c r="C3553" i="9"/>
  <c r="A3553" i="9"/>
  <c r="AA3552" i="9"/>
  <c r="Y3552" i="9"/>
  <c r="O3552" i="9"/>
  <c r="M3552" i="9"/>
  <c r="C3552" i="9"/>
  <c r="A3552" i="9"/>
  <c r="AA3551" i="9"/>
  <c r="Y3551" i="9"/>
  <c r="O3551" i="9"/>
  <c r="M3551" i="9"/>
  <c r="C3551" i="9"/>
  <c r="A3551" i="9"/>
  <c r="AA3550" i="9"/>
  <c r="Y3550" i="9"/>
  <c r="O3550" i="9"/>
  <c r="M3550" i="9"/>
  <c r="C3550" i="9"/>
  <c r="A3550" i="9"/>
  <c r="AA3549" i="9"/>
  <c r="Y3549" i="9"/>
  <c r="O3549" i="9"/>
  <c r="M3549" i="9"/>
  <c r="C3549" i="9"/>
  <c r="A3549" i="9"/>
  <c r="AA3548" i="9"/>
  <c r="Y3548" i="9"/>
  <c r="O3548" i="9"/>
  <c r="M3548" i="9"/>
  <c r="C3548" i="9"/>
  <c r="A3548" i="9"/>
  <c r="AA3547" i="9"/>
  <c r="Y3547" i="9"/>
  <c r="O3547" i="9"/>
  <c r="M3547" i="9"/>
  <c r="C3547" i="9"/>
  <c r="A3547" i="9"/>
  <c r="AA3546" i="9"/>
  <c r="Y3546" i="9"/>
  <c r="O3546" i="9"/>
  <c r="M3546" i="9"/>
  <c r="C3546" i="9"/>
  <c r="A3546" i="9"/>
  <c r="AA3545" i="9"/>
  <c r="Y3545" i="9"/>
  <c r="O3545" i="9"/>
  <c r="M3545" i="9"/>
  <c r="C3545" i="9"/>
  <c r="A3545" i="9"/>
  <c r="AA3544" i="9"/>
  <c r="Y3544" i="9"/>
  <c r="O3544" i="9"/>
  <c r="M3544" i="9"/>
  <c r="C3544" i="9"/>
  <c r="A3544" i="9"/>
  <c r="AA3541" i="9"/>
  <c r="Y3541" i="9"/>
  <c r="O3541" i="9"/>
  <c r="M3541" i="9"/>
  <c r="C3541" i="9"/>
  <c r="A3541" i="9"/>
  <c r="AA3540" i="9"/>
  <c r="Y3540" i="9"/>
  <c r="O3540" i="9"/>
  <c r="M3540" i="9"/>
  <c r="C3540" i="9"/>
  <c r="A3540" i="9"/>
  <c r="AA3539" i="9"/>
  <c r="Y3539" i="9"/>
  <c r="O3539" i="9"/>
  <c r="M3539" i="9"/>
  <c r="C3539" i="9"/>
  <c r="A3539" i="9"/>
  <c r="AA3538" i="9"/>
  <c r="Y3538" i="9"/>
  <c r="O3538" i="9"/>
  <c r="M3538" i="9"/>
  <c r="C3538" i="9"/>
  <c r="A3538" i="9"/>
  <c r="AA3537" i="9"/>
  <c r="Y3537" i="9"/>
  <c r="O3537" i="9"/>
  <c r="M3537" i="9"/>
  <c r="C3537" i="9"/>
  <c r="A3537" i="9"/>
  <c r="AA3536" i="9"/>
  <c r="Y3536" i="9"/>
  <c r="O3536" i="9"/>
  <c r="M3536" i="9"/>
  <c r="C3536" i="9"/>
  <c r="A3536" i="9"/>
  <c r="AA3535" i="9"/>
  <c r="Y3535" i="9"/>
  <c r="O3535" i="9"/>
  <c r="M3535" i="9"/>
  <c r="C3535" i="9"/>
  <c r="A3535" i="9"/>
  <c r="AA3534" i="9"/>
  <c r="Y3534" i="9"/>
  <c r="O3534" i="9"/>
  <c r="M3534" i="9"/>
  <c r="C3534" i="9"/>
  <c r="A3534" i="9"/>
  <c r="AA3533" i="9"/>
  <c r="Y3533" i="9"/>
  <c r="O3533" i="9"/>
  <c r="M3533" i="9"/>
  <c r="C3533" i="9"/>
  <c r="A3533" i="9"/>
  <c r="AA3532" i="9"/>
  <c r="Y3532" i="9"/>
  <c r="O3532" i="9"/>
  <c r="M3532" i="9"/>
  <c r="C3532" i="9"/>
  <c r="A3532" i="9"/>
  <c r="AA3531" i="9"/>
  <c r="Y3531" i="9"/>
  <c r="O3531" i="9"/>
  <c r="M3531" i="9"/>
  <c r="C3531" i="9"/>
  <c r="A3531" i="9"/>
  <c r="AA3530" i="9"/>
  <c r="Y3530" i="9"/>
  <c r="O3530" i="9"/>
  <c r="M3530" i="9"/>
  <c r="C3530" i="9"/>
  <c r="A3530" i="9"/>
  <c r="AA3527" i="9"/>
  <c r="Y3527" i="9"/>
  <c r="O3527" i="9"/>
  <c r="M3527" i="9"/>
  <c r="C3527" i="9"/>
  <c r="A3527" i="9"/>
  <c r="AA3526" i="9"/>
  <c r="Y3526" i="9"/>
  <c r="O3526" i="9"/>
  <c r="M3526" i="9"/>
  <c r="C3526" i="9"/>
  <c r="A3526" i="9"/>
  <c r="AA3525" i="9"/>
  <c r="Y3525" i="9"/>
  <c r="O3525" i="9"/>
  <c r="M3525" i="9"/>
  <c r="C3525" i="9"/>
  <c r="A3525" i="9"/>
  <c r="AA3524" i="9"/>
  <c r="Y3524" i="9"/>
  <c r="O3524" i="9"/>
  <c r="M3524" i="9"/>
  <c r="C3524" i="9"/>
  <c r="A3524" i="9"/>
  <c r="AA3523" i="9"/>
  <c r="Y3523" i="9"/>
  <c r="O3523" i="9"/>
  <c r="M3523" i="9"/>
  <c r="C3523" i="9"/>
  <c r="A3523" i="9"/>
  <c r="AA3522" i="9"/>
  <c r="Y3522" i="9"/>
  <c r="O3522" i="9"/>
  <c r="M3522" i="9"/>
  <c r="C3522" i="9"/>
  <c r="A3522" i="9"/>
  <c r="AA3521" i="9"/>
  <c r="Y3521" i="9"/>
  <c r="O3521" i="9"/>
  <c r="M3521" i="9"/>
  <c r="C3521" i="9"/>
  <c r="A3521" i="9"/>
  <c r="AA3520" i="9"/>
  <c r="Y3520" i="9"/>
  <c r="O3520" i="9"/>
  <c r="M3520" i="9"/>
  <c r="C3520" i="9"/>
  <c r="A3520" i="9"/>
  <c r="AA3519" i="9"/>
  <c r="Y3519" i="9"/>
  <c r="O3519" i="9"/>
  <c r="M3519" i="9"/>
  <c r="C3519" i="9"/>
  <c r="A3519" i="9"/>
  <c r="AA3518" i="9"/>
  <c r="Y3518" i="9"/>
  <c r="O3518" i="9"/>
  <c r="M3518" i="9"/>
  <c r="C3518" i="9"/>
  <c r="A3518" i="9"/>
  <c r="AA3517" i="9"/>
  <c r="Y3517" i="9"/>
  <c r="O3517" i="9"/>
  <c r="M3517" i="9"/>
  <c r="C3517" i="9"/>
  <c r="A3517" i="9"/>
  <c r="AA3516" i="9"/>
  <c r="Y3516" i="9"/>
  <c r="O3516" i="9"/>
  <c r="M3516" i="9"/>
  <c r="C3516" i="9"/>
  <c r="A3516" i="9"/>
  <c r="AA3513" i="9"/>
  <c r="Y3513" i="9"/>
  <c r="O3513" i="9"/>
  <c r="M3513" i="9"/>
  <c r="C3513" i="9"/>
  <c r="A3513" i="9"/>
  <c r="AA3512" i="9"/>
  <c r="Y3512" i="9"/>
  <c r="O3512" i="9"/>
  <c r="M3512" i="9"/>
  <c r="C3512" i="9"/>
  <c r="A3512" i="9"/>
  <c r="AA3511" i="9"/>
  <c r="Y3511" i="9"/>
  <c r="O3511" i="9"/>
  <c r="M3511" i="9"/>
  <c r="C3511" i="9"/>
  <c r="A3511" i="9"/>
  <c r="AA3510" i="9"/>
  <c r="Y3510" i="9"/>
  <c r="O3510" i="9"/>
  <c r="M3510" i="9"/>
  <c r="C3510" i="9"/>
  <c r="A3510" i="9"/>
  <c r="AA3509" i="9"/>
  <c r="Y3509" i="9"/>
  <c r="O3509" i="9"/>
  <c r="M3509" i="9"/>
  <c r="C3509" i="9"/>
  <c r="A3509" i="9"/>
  <c r="AA3508" i="9"/>
  <c r="Y3508" i="9"/>
  <c r="O3508" i="9"/>
  <c r="M3508" i="9"/>
  <c r="C3508" i="9"/>
  <c r="A3508" i="9"/>
  <c r="AA3507" i="9"/>
  <c r="Y3507" i="9"/>
  <c r="O3507" i="9"/>
  <c r="M3507" i="9"/>
  <c r="C3507" i="9"/>
  <c r="A3507" i="9"/>
  <c r="AA3506" i="9"/>
  <c r="Y3506" i="9"/>
  <c r="O3506" i="9"/>
  <c r="M3506" i="9"/>
  <c r="C3506" i="9"/>
  <c r="A3506" i="9"/>
  <c r="AA3505" i="9"/>
  <c r="Y3505" i="9"/>
  <c r="O3505" i="9"/>
  <c r="M3505" i="9"/>
  <c r="C3505" i="9"/>
  <c r="A3505" i="9"/>
  <c r="AA3504" i="9"/>
  <c r="Y3504" i="9"/>
  <c r="O3504" i="9"/>
  <c r="M3504" i="9"/>
  <c r="C3504" i="9"/>
  <c r="A3504" i="9"/>
  <c r="AA3503" i="9"/>
  <c r="Y3503" i="9"/>
  <c r="O3503" i="9"/>
  <c r="M3503" i="9"/>
  <c r="C3503" i="9"/>
  <c r="A3503" i="9"/>
  <c r="AA3502" i="9"/>
  <c r="Y3502" i="9"/>
  <c r="O3502" i="9"/>
  <c r="M3502" i="9"/>
  <c r="C3502" i="9"/>
  <c r="A3502" i="9"/>
  <c r="AA3499" i="9"/>
  <c r="Y3499" i="9"/>
  <c r="O3499" i="9"/>
  <c r="M3499" i="9"/>
  <c r="C3499" i="9"/>
  <c r="A3499" i="9"/>
  <c r="AA3498" i="9"/>
  <c r="Y3498" i="9"/>
  <c r="O3498" i="9"/>
  <c r="M3498" i="9"/>
  <c r="C3498" i="9"/>
  <c r="A3498" i="9"/>
  <c r="AA3497" i="9"/>
  <c r="Y3497" i="9"/>
  <c r="O3497" i="9"/>
  <c r="M3497" i="9"/>
  <c r="C3497" i="9"/>
  <c r="A3497" i="9"/>
  <c r="AA3496" i="9"/>
  <c r="Y3496" i="9"/>
  <c r="O3496" i="9"/>
  <c r="M3496" i="9"/>
  <c r="C3496" i="9"/>
  <c r="A3496" i="9"/>
  <c r="AA3495" i="9"/>
  <c r="Y3495" i="9"/>
  <c r="O3495" i="9"/>
  <c r="M3495" i="9"/>
  <c r="C3495" i="9"/>
  <c r="A3495" i="9"/>
  <c r="AA3494" i="9"/>
  <c r="Y3494" i="9"/>
  <c r="O3494" i="9"/>
  <c r="M3494" i="9"/>
  <c r="C3494" i="9"/>
  <c r="A3494" i="9"/>
  <c r="AA3493" i="9"/>
  <c r="Y3493" i="9"/>
  <c r="O3493" i="9"/>
  <c r="M3493" i="9"/>
  <c r="C3493" i="9"/>
  <c r="A3493" i="9"/>
  <c r="AA3492" i="9"/>
  <c r="Y3492" i="9"/>
  <c r="O3492" i="9"/>
  <c r="M3492" i="9"/>
  <c r="C3492" i="9"/>
  <c r="A3492" i="9"/>
  <c r="AA3491" i="9"/>
  <c r="Y3491" i="9"/>
  <c r="O3491" i="9"/>
  <c r="M3491" i="9"/>
  <c r="C3491" i="9"/>
  <c r="A3491" i="9"/>
  <c r="AA3490" i="9"/>
  <c r="Y3490" i="9"/>
  <c r="O3490" i="9"/>
  <c r="M3490" i="9"/>
  <c r="C3490" i="9"/>
  <c r="A3490" i="9"/>
  <c r="AA3489" i="9"/>
  <c r="Y3489" i="9"/>
  <c r="O3489" i="9"/>
  <c r="M3489" i="9"/>
  <c r="C3489" i="9"/>
  <c r="A3489" i="9"/>
  <c r="AA3488" i="9"/>
  <c r="Y3488" i="9"/>
  <c r="O3488" i="9"/>
  <c r="M3488" i="9"/>
  <c r="C3488" i="9"/>
  <c r="A3488" i="9"/>
  <c r="AA3485" i="9"/>
  <c r="Y3485" i="9"/>
  <c r="O3485" i="9"/>
  <c r="M3485" i="9"/>
  <c r="C3485" i="9"/>
  <c r="A3485" i="9"/>
  <c r="AA3484" i="9"/>
  <c r="Y3484" i="9"/>
  <c r="O3484" i="9"/>
  <c r="M3484" i="9"/>
  <c r="C3484" i="9"/>
  <c r="A3484" i="9"/>
  <c r="AA3483" i="9"/>
  <c r="Y3483" i="9"/>
  <c r="O3483" i="9"/>
  <c r="M3483" i="9"/>
  <c r="C3483" i="9"/>
  <c r="A3483" i="9"/>
  <c r="AA3482" i="9"/>
  <c r="Y3482" i="9"/>
  <c r="O3482" i="9"/>
  <c r="M3482" i="9"/>
  <c r="C3482" i="9"/>
  <c r="A3482" i="9"/>
  <c r="AA3481" i="9"/>
  <c r="Y3481" i="9"/>
  <c r="O3481" i="9"/>
  <c r="M3481" i="9"/>
  <c r="C3481" i="9"/>
  <c r="A3481" i="9"/>
  <c r="AA3480" i="9"/>
  <c r="Y3480" i="9"/>
  <c r="O3480" i="9"/>
  <c r="M3480" i="9"/>
  <c r="C3480" i="9"/>
  <c r="A3480" i="9"/>
  <c r="AA3479" i="9"/>
  <c r="Y3479" i="9"/>
  <c r="O3479" i="9"/>
  <c r="M3479" i="9"/>
  <c r="C3479" i="9"/>
  <c r="A3479" i="9"/>
  <c r="AA3478" i="9"/>
  <c r="Y3478" i="9"/>
  <c r="O3478" i="9"/>
  <c r="M3478" i="9"/>
  <c r="C3478" i="9"/>
  <c r="A3478" i="9"/>
  <c r="AA3477" i="9"/>
  <c r="Y3477" i="9"/>
  <c r="O3477" i="9"/>
  <c r="M3477" i="9"/>
  <c r="C3477" i="9"/>
  <c r="A3477" i="9"/>
  <c r="AA3476" i="9"/>
  <c r="Y3476" i="9"/>
  <c r="O3476" i="9"/>
  <c r="M3476" i="9"/>
  <c r="C3476" i="9"/>
  <c r="A3476" i="9"/>
  <c r="AA3475" i="9"/>
  <c r="Y3475" i="9"/>
  <c r="O3475" i="9"/>
  <c r="M3475" i="9"/>
  <c r="C3475" i="9"/>
  <c r="A3475" i="9"/>
  <c r="AA3474" i="9"/>
  <c r="Y3474" i="9"/>
  <c r="O3474" i="9"/>
  <c r="M3474" i="9"/>
  <c r="C3474" i="9"/>
  <c r="A3474" i="9"/>
  <c r="AA3471" i="9"/>
  <c r="Y3471" i="9"/>
  <c r="O3471" i="9"/>
  <c r="M3471" i="9"/>
  <c r="C3471" i="9"/>
  <c r="A3471" i="9"/>
  <c r="AA3470" i="9"/>
  <c r="Y3470" i="9"/>
  <c r="O3470" i="9"/>
  <c r="M3470" i="9"/>
  <c r="C3470" i="9"/>
  <c r="A3470" i="9"/>
  <c r="AA3469" i="9"/>
  <c r="Y3469" i="9"/>
  <c r="O3469" i="9"/>
  <c r="M3469" i="9"/>
  <c r="C3469" i="9"/>
  <c r="A3469" i="9"/>
  <c r="AA3468" i="9"/>
  <c r="Y3468" i="9"/>
  <c r="O3468" i="9"/>
  <c r="M3468" i="9"/>
  <c r="C3468" i="9"/>
  <c r="A3468" i="9"/>
  <c r="AA3467" i="9"/>
  <c r="Y3467" i="9"/>
  <c r="O3467" i="9"/>
  <c r="M3467" i="9"/>
  <c r="C3467" i="9"/>
  <c r="A3467" i="9"/>
  <c r="AA3466" i="9"/>
  <c r="Y3466" i="9"/>
  <c r="O3466" i="9"/>
  <c r="M3466" i="9"/>
  <c r="C3466" i="9"/>
  <c r="A3466" i="9"/>
  <c r="AA3465" i="9"/>
  <c r="Y3465" i="9"/>
  <c r="O3465" i="9"/>
  <c r="M3465" i="9"/>
  <c r="C3465" i="9"/>
  <c r="A3465" i="9"/>
  <c r="AA3464" i="9"/>
  <c r="Y3464" i="9"/>
  <c r="O3464" i="9"/>
  <c r="M3464" i="9"/>
  <c r="C3464" i="9"/>
  <c r="A3464" i="9"/>
  <c r="AA3463" i="9"/>
  <c r="Y3463" i="9"/>
  <c r="O3463" i="9"/>
  <c r="M3463" i="9"/>
  <c r="C3463" i="9"/>
  <c r="A3463" i="9"/>
  <c r="AA3462" i="9"/>
  <c r="Y3462" i="9"/>
  <c r="O3462" i="9"/>
  <c r="M3462" i="9"/>
  <c r="C3462" i="9"/>
  <c r="A3462" i="9"/>
  <c r="AA3461" i="9"/>
  <c r="Y3461" i="9"/>
  <c r="O3461" i="9"/>
  <c r="M3461" i="9"/>
  <c r="C3461" i="9"/>
  <c r="A3461" i="9"/>
  <c r="AA3460" i="9"/>
  <c r="Y3460" i="9"/>
  <c r="O3460" i="9"/>
  <c r="M3460" i="9"/>
  <c r="C3460" i="9"/>
  <c r="A3460" i="9"/>
  <c r="AA3457" i="9"/>
  <c r="Y3457" i="9"/>
  <c r="O3457" i="9"/>
  <c r="M3457" i="9"/>
  <c r="C3457" i="9"/>
  <c r="A3457" i="9"/>
  <c r="AA3456" i="9"/>
  <c r="Y3456" i="9"/>
  <c r="O3456" i="9"/>
  <c r="M3456" i="9"/>
  <c r="C3456" i="9"/>
  <c r="A3456" i="9"/>
  <c r="AA3455" i="9"/>
  <c r="Y3455" i="9"/>
  <c r="O3455" i="9"/>
  <c r="M3455" i="9"/>
  <c r="C3455" i="9"/>
  <c r="A3455" i="9"/>
  <c r="AA3454" i="9"/>
  <c r="Y3454" i="9"/>
  <c r="O3454" i="9"/>
  <c r="M3454" i="9"/>
  <c r="C3454" i="9"/>
  <c r="A3454" i="9"/>
  <c r="AA3453" i="9"/>
  <c r="Y3453" i="9"/>
  <c r="O3453" i="9"/>
  <c r="M3453" i="9"/>
  <c r="C3453" i="9"/>
  <c r="A3453" i="9"/>
  <c r="AA3452" i="9"/>
  <c r="Y3452" i="9"/>
  <c r="O3452" i="9"/>
  <c r="M3452" i="9"/>
  <c r="C3452" i="9"/>
  <c r="A3452" i="9"/>
  <c r="AA3451" i="9"/>
  <c r="Y3451" i="9"/>
  <c r="O3451" i="9"/>
  <c r="M3451" i="9"/>
  <c r="C3451" i="9"/>
  <c r="A3451" i="9"/>
  <c r="AA3450" i="9"/>
  <c r="Y3450" i="9"/>
  <c r="O3450" i="9"/>
  <c r="M3450" i="9"/>
  <c r="C3450" i="9"/>
  <c r="A3450" i="9"/>
  <c r="AA3449" i="9"/>
  <c r="Y3449" i="9"/>
  <c r="O3449" i="9"/>
  <c r="M3449" i="9"/>
  <c r="C3449" i="9"/>
  <c r="A3449" i="9"/>
  <c r="AA3448" i="9"/>
  <c r="Y3448" i="9"/>
  <c r="O3448" i="9"/>
  <c r="M3448" i="9"/>
  <c r="C3448" i="9"/>
  <c r="A3448" i="9"/>
  <c r="AA3447" i="9"/>
  <c r="Y3447" i="9"/>
  <c r="O3447" i="9"/>
  <c r="M3447" i="9"/>
  <c r="C3447" i="9"/>
  <c r="A3447" i="9"/>
  <c r="AA3446" i="9"/>
  <c r="Y3446" i="9"/>
  <c r="O3446" i="9"/>
  <c r="M3446" i="9"/>
  <c r="C3446" i="9"/>
  <c r="A3446" i="9"/>
  <c r="AA3443" i="9"/>
  <c r="Y3443" i="9"/>
  <c r="O3443" i="9"/>
  <c r="M3443" i="9"/>
  <c r="C3443" i="9"/>
  <c r="A3443" i="9"/>
  <c r="AA3442" i="9"/>
  <c r="Y3442" i="9"/>
  <c r="O3442" i="9"/>
  <c r="M3442" i="9"/>
  <c r="C3442" i="9"/>
  <c r="A3442" i="9"/>
  <c r="AA3441" i="9"/>
  <c r="Y3441" i="9"/>
  <c r="O3441" i="9"/>
  <c r="M3441" i="9"/>
  <c r="C3441" i="9"/>
  <c r="A3441" i="9"/>
  <c r="AA3440" i="9"/>
  <c r="Y3440" i="9"/>
  <c r="O3440" i="9"/>
  <c r="M3440" i="9"/>
  <c r="C3440" i="9"/>
  <c r="A3440" i="9"/>
  <c r="AA3439" i="9"/>
  <c r="Y3439" i="9"/>
  <c r="O3439" i="9"/>
  <c r="M3439" i="9"/>
  <c r="C3439" i="9"/>
  <c r="A3439" i="9"/>
  <c r="AA3438" i="9"/>
  <c r="Y3438" i="9"/>
  <c r="O3438" i="9"/>
  <c r="M3438" i="9"/>
  <c r="C3438" i="9"/>
  <c r="A3438" i="9"/>
  <c r="AA3437" i="9"/>
  <c r="Y3437" i="9"/>
  <c r="O3437" i="9"/>
  <c r="M3437" i="9"/>
  <c r="C3437" i="9"/>
  <c r="A3437" i="9"/>
  <c r="AA3436" i="9"/>
  <c r="Y3436" i="9"/>
  <c r="O3436" i="9"/>
  <c r="M3436" i="9"/>
  <c r="C3436" i="9"/>
  <c r="A3436" i="9"/>
  <c r="AA3435" i="9"/>
  <c r="Y3435" i="9"/>
  <c r="O3435" i="9"/>
  <c r="M3435" i="9"/>
  <c r="C3435" i="9"/>
  <c r="A3435" i="9"/>
  <c r="AA3434" i="9"/>
  <c r="Y3434" i="9"/>
  <c r="O3434" i="9"/>
  <c r="M3434" i="9"/>
  <c r="C3434" i="9"/>
  <c r="A3434" i="9"/>
  <c r="AA3433" i="9"/>
  <c r="Y3433" i="9"/>
  <c r="O3433" i="9"/>
  <c r="M3433" i="9"/>
  <c r="C3433" i="9"/>
  <c r="A3433" i="9"/>
  <c r="AA3432" i="9"/>
  <c r="Y3432" i="9"/>
  <c r="O3432" i="9"/>
  <c r="M3432" i="9"/>
  <c r="C3432" i="9"/>
  <c r="A3432" i="9"/>
  <c r="AA3429" i="9"/>
  <c r="Y3429" i="9"/>
  <c r="O3429" i="9"/>
  <c r="M3429" i="9"/>
  <c r="C3429" i="9"/>
  <c r="A3429" i="9"/>
  <c r="AA3428" i="9"/>
  <c r="Y3428" i="9"/>
  <c r="O3428" i="9"/>
  <c r="M3428" i="9"/>
  <c r="C3428" i="9"/>
  <c r="A3428" i="9"/>
  <c r="AA3427" i="9"/>
  <c r="Y3427" i="9"/>
  <c r="O3427" i="9"/>
  <c r="M3427" i="9"/>
  <c r="C3427" i="9"/>
  <c r="A3427" i="9"/>
  <c r="AA3426" i="9"/>
  <c r="Y3426" i="9"/>
  <c r="O3426" i="9"/>
  <c r="M3426" i="9"/>
  <c r="C3426" i="9"/>
  <c r="A3426" i="9"/>
  <c r="AA3425" i="9"/>
  <c r="Y3425" i="9"/>
  <c r="O3425" i="9"/>
  <c r="M3425" i="9"/>
  <c r="C3425" i="9"/>
  <c r="A3425" i="9"/>
  <c r="AA3424" i="9"/>
  <c r="Y3424" i="9"/>
  <c r="O3424" i="9"/>
  <c r="M3424" i="9"/>
  <c r="C3424" i="9"/>
  <c r="A3424" i="9"/>
  <c r="AA3423" i="9"/>
  <c r="Y3423" i="9"/>
  <c r="O3423" i="9"/>
  <c r="M3423" i="9"/>
  <c r="C3423" i="9"/>
  <c r="A3423" i="9"/>
  <c r="AA3422" i="9"/>
  <c r="Y3422" i="9"/>
  <c r="O3422" i="9"/>
  <c r="M3422" i="9"/>
  <c r="C3422" i="9"/>
  <c r="A3422" i="9"/>
  <c r="AA3421" i="9"/>
  <c r="Y3421" i="9"/>
  <c r="O3421" i="9"/>
  <c r="M3421" i="9"/>
  <c r="C3421" i="9"/>
  <c r="A3421" i="9"/>
  <c r="AA3420" i="9"/>
  <c r="Y3420" i="9"/>
  <c r="O3420" i="9"/>
  <c r="M3420" i="9"/>
  <c r="C3420" i="9"/>
  <c r="A3420" i="9"/>
  <c r="AA3419" i="9"/>
  <c r="Y3419" i="9"/>
  <c r="O3419" i="9"/>
  <c r="M3419" i="9"/>
  <c r="C3419" i="9"/>
  <c r="A3419" i="9"/>
  <c r="AA3418" i="9"/>
  <c r="Y3418" i="9"/>
  <c r="O3418" i="9"/>
  <c r="M3418" i="9"/>
  <c r="C3418" i="9"/>
  <c r="C3430" i="9" s="1"/>
  <c r="A3418" i="9"/>
  <c r="AA3415" i="9"/>
  <c r="Y3415" i="9"/>
  <c r="O3415" i="9"/>
  <c r="M3415" i="9"/>
  <c r="C3415" i="9"/>
  <c r="A3415" i="9"/>
  <c r="AA3414" i="9"/>
  <c r="Y3414" i="9"/>
  <c r="O3414" i="9"/>
  <c r="M3414" i="9"/>
  <c r="C3414" i="9"/>
  <c r="A3414" i="9"/>
  <c r="AA3413" i="9"/>
  <c r="Y3413" i="9"/>
  <c r="O3413" i="9"/>
  <c r="M3413" i="9"/>
  <c r="C3413" i="9"/>
  <c r="A3413" i="9"/>
  <c r="AA3412" i="9"/>
  <c r="Y3412" i="9"/>
  <c r="O3412" i="9"/>
  <c r="M3412" i="9"/>
  <c r="C3412" i="9"/>
  <c r="A3412" i="9"/>
  <c r="AA3411" i="9"/>
  <c r="Y3411" i="9"/>
  <c r="O3411" i="9"/>
  <c r="M3411" i="9"/>
  <c r="C3411" i="9"/>
  <c r="A3411" i="9"/>
  <c r="AA3410" i="9"/>
  <c r="Y3410" i="9"/>
  <c r="O3410" i="9"/>
  <c r="M3410" i="9"/>
  <c r="C3410" i="9"/>
  <c r="A3410" i="9"/>
  <c r="AA3409" i="9"/>
  <c r="Y3409" i="9"/>
  <c r="O3409" i="9"/>
  <c r="M3409" i="9"/>
  <c r="C3409" i="9"/>
  <c r="A3409" i="9"/>
  <c r="AA3408" i="9"/>
  <c r="Y3408" i="9"/>
  <c r="O3408" i="9"/>
  <c r="M3408" i="9"/>
  <c r="C3408" i="9"/>
  <c r="A3408" i="9"/>
  <c r="AA3407" i="9"/>
  <c r="Y3407" i="9"/>
  <c r="O3407" i="9"/>
  <c r="M3407" i="9"/>
  <c r="C3407" i="9"/>
  <c r="A3407" i="9"/>
  <c r="AA3406" i="9"/>
  <c r="Y3406" i="9"/>
  <c r="O3406" i="9"/>
  <c r="M3406" i="9"/>
  <c r="C3406" i="9"/>
  <c r="A3406" i="9"/>
  <c r="AA3405" i="9"/>
  <c r="Y3405" i="9"/>
  <c r="O3405" i="9"/>
  <c r="M3405" i="9"/>
  <c r="C3405" i="9"/>
  <c r="A3405" i="9"/>
  <c r="AA3404" i="9"/>
  <c r="Y3404" i="9"/>
  <c r="O3404" i="9"/>
  <c r="M3404" i="9"/>
  <c r="C3404" i="9"/>
  <c r="A3404" i="9"/>
  <c r="AA3401" i="9"/>
  <c r="Y3401" i="9"/>
  <c r="O3401" i="9"/>
  <c r="M3401" i="9"/>
  <c r="C3401" i="9"/>
  <c r="A3401" i="9"/>
  <c r="AA3400" i="9"/>
  <c r="Y3400" i="9"/>
  <c r="O3400" i="9"/>
  <c r="M3400" i="9"/>
  <c r="C3400" i="9"/>
  <c r="A3400" i="9"/>
  <c r="AA3399" i="9"/>
  <c r="Y3399" i="9"/>
  <c r="O3399" i="9"/>
  <c r="M3399" i="9"/>
  <c r="C3399" i="9"/>
  <c r="A3399" i="9"/>
  <c r="AA3398" i="9"/>
  <c r="Y3398" i="9"/>
  <c r="O3398" i="9"/>
  <c r="M3398" i="9"/>
  <c r="C3398" i="9"/>
  <c r="A3398" i="9"/>
  <c r="AA3397" i="9"/>
  <c r="Y3397" i="9"/>
  <c r="O3397" i="9"/>
  <c r="M3397" i="9"/>
  <c r="C3397" i="9"/>
  <c r="A3397" i="9"/>
  <c r="AA3396" i="9"/>
  <c r="Y3396" i="9"/>
  <c r="O3396" i="9"/>
  <c r="M3396" i="9"/>
  <c r="C3396" i="9"/>
  <c r="A3396" i="9"/>
  <c r="AA3395" i="9"/>
  <c r="Y3395" i="9"/>
  <c r="O3395" i="9"/>
  <c r="M3395" i="9"/>
  <c r="C3395" i="9"/>
  <c r="A3395" i="9"/>
  <c r="AA3394" i="9"/>
  <c r="Y3394" i="9"/>
  <c r="O3394" i="9"/>
  <c r="M3394" i="9"/>
  <c r="C3394" i="9"/>
  <c r="A3394" i="9"/>
  <c r="AA3393" i="9"/>
  <c r="Y3393" i="9"/>
  <c r="O3393" i="9"/>
  <c r="M3393" i="9"/>
  <c r="C3393" i="9"/>
  <c r="A3393" i="9"/>
  <c r="AA3392" i="9"/>
  <c r="Y3392" i="9"/>
  <c r="O3392" i="9"/>
  <c r="M3392" i="9"/>
  <c r="C3392" i="9"/>
  <c r="A3392" i="9"/>
  <c r="AA3391" i="9"/>
  <c r="Y3391" i="9"/>
  <c r="O3391" i="9"/>
  <c r="M3391" i="9"/>
  <c r="C3391" i="9"/>
  <c r="A3391" i="9"/>
  <c r="AA3390" i="9"/>
  <c r="Y3390" i="9"/>
  <c r="O3390" i="9"/>
  <c r="M3390" i="9"/>
  <c r="C3390" i="9"/>
  <c r="A3390" i="9"/>
  <c r="AA3387" i="9"/>
  <c r="Y3387" i="9"/>
  <c r="O3387" i="9"/>
  <c r="M3387" i="9"/>
  <c r="C3387" i="9"/>
  <c r="A3387" i="9"/>
  <c r="AA3386" i="9"/>
  <c r="Y3386" i="9"/>
  <c r="O3386" i="9"/>
  <c r="M3386" i="9"/>
  <c r="C3386" i="9"/>
  <c r="A3386" i="9"/>
  <c r="AA3385" i="9"/>
  <c r="Y3385" i="9"/>
  <c r="O3385" i="9"/>
  <c r="M3385" i="9"/>
  <c r="C3385" i="9"/>
  <c r="A3385" i="9"/>
  <c r="AA3384" i="9"/>
  <c r="Y3384" i="9"/>
  <c r="O3384" i="9"/>
  <c r="M3384" i="9"/>
  <c r="C3384" i="9"/>
  <c r="A3384" i="9"/>
  <c r="AA3383" i="9"/>
  <c r="Y3383" i="9"/>
  <c r="O3383" i="9"/>
  <c r="M3383" i="9"/>
  <c r="C3383" i="9"/>
  <c r="A3383" i="9"/>
  <c r="AA3382" i="9"/>
  <c r="Y3382" i="9"/>
  <c r="O3382" i="9"/>
  <c r="M3382" i="9"/>
  <c r="C3382" i="9"/>
  <c r="A3382" i="9"/>
  <c r="AA3381" i="9"/>
  <c r="Y3381" i="9"/>
  <c r="O3381" i="9"/>
  <c r="M3381" i="9"/>
  <c r="C3381" i="9"/>
  <c r="A3381" i="9"/>
  <c r="AA3380" i="9"/>
  <c r="Y3380" i="9"/>
  <c r="O3380" i="9"/>
  <c r="M3380" i="9"/>
  <c r="C3380" i="9"/>
  <c r="A3380" i="9"/>
  <c r="AA3379" i="9"/>
  <c r="Y3379" i="9"/>
  <c r="O3379" i="9"/>
  <c r="M3379" i="9"/>
  <c r="C3379" i="9"/>
  <c r="A3379" i="9"/>
  <c r="AA3378" i="9"/>
  <c r="Y3378" i="9"/>
  <c r="O3378" i="9"/>
  <c r="M3378" i="9"/>
  <c r="C3378" i="9"/>
  <c r="A3378" i="9"/>
  <c r="AA3377" i="9"/>
  <c r="Y3377" i="9"/>
  <c r="O3377" i="9"/>
  <c r="M3377" i="9"/>
  <c r="C3377" i="9"/>
  <c r="A3377" i="9"/>
  <c r="AA3376" i="9"/>
  <c r="Y3376" i="9"/>
  <c r="O3376" i="9"/>
  <c r="M3376" i="9"/>
  <c r="C3376" i="9"/>
  <c r="A3376" i="9"/>
  <c r="AA3373" i="9"/>
  <c r="Y3373" i="9"/>
  <c r="O3373" i="9"/>
  <c r="M3373" i="9"/>
  <c r="C3373" i="9"/>
  <c r="A3373" i="9"/>
  <c r="AA3372" i="9"/>
  <c r="Y3372" i="9"/>
  <c r="O3372" i="9"/>
  <c r="M3372" i="9"/>
  <c r="C3372" i="9"/>
  <c r="A3372" i="9"/>
  <c r="AA3371" i="9"/>
  <c r="Y3371" i="9"/>
  <c r="O3371" i="9"/>
  <c r="M3371" i="9"/>
  <c r="C3371" i="9"/>
  <c r="A3371" i="9"/>
  <c r="AA3370" i="9"/>
  <c r="Y3370" i="9"/>
  <c r="O3370" i="9"/>
  <c r="M3370" i="9"/>
  <c r="C3370" i="9"/>
  <c r="A3370" i="9"/>
  <c r="AA3369" i="9"/>
  <c r="Y3369" i="9"/>
  <c r="O3369" i="9"/>
  <c r="M3369" i="9"/>
  <c r="C3369" i="9"/>
  <c r="A3369" i="9"/>
  <c r="AA3368" i="9"/>
  <c r="Y3368" i="9"/>
  <c r="O3368" i="9"/>
  <c r="M3368" i="9"/>
  <c r="C3368" i="9"/>
  <c r="A3368" i="9"/>
  <c r="AA3367" i="9"/>
  <c r="Y3367" i="9"/>
  <c r="O3367" i="9"/>
  <c r="M3367" i="9"/>
  <c r="C3367" i="9"/>
  <c r="A3367" i="9"/>
  <c r="AA3366" i="9"/>
  <c r="Y3366" i="9"/>
  <c r="O3366" i="9"/>
  <c r="M3366" i="9"/>
  <c r="C3366" i="9"/>
  <c r="A3366" i="9"/>
  <c r="AA3365" i="9"/>
  <c r="Y3365" i="9"/>
  <c r="O3365" i="9"/>
  <c r="M3365" i="9"/>
  <c r="C3365" i="9"/>
  <c r="A3365" i="9"/>
  <c r="AA3364" i="9"/>
  <c r="Y3364" i="9"/>
  <c r="O3364" i="9"/>
  <c r="M3364" i="9"/>
  <c r="C3364" i="9"/>
  <c r="A3364" i="9"/>
  <c r="AA3363" i="9"/>
  <c r="Y3363" i="9"/>
  <c r="O3363" i="9"/>
  <c r="M3363" i="9"/>
  <c r="C3363" i="9"/>
  <c r="A3363" i="9"/>
  <c r="AA3362" i="9"/>
  <c r="Y3362" i="9"/>
  <c r="O3362" i="9"/>
  <c r="M3362" i="9"/>
  <c r="C3362" i="9"/>
  <c r="A3362" i="9"/>
  <c r="AA3359" i="9"/>
  <c r="Y3359" i="9"/>
  <c r="O3359" i="9"/>
  <c r="M3359" i="9"/>
  <c r="C3359" i="9"/>
  <c r="A3359" i="9"/>
  <c r="AA3358" i="9"/>
  <c r="Y3358" i="9"/>
  <c r="O3358" i="9"/>
  <c r="M3358" i="9"/>
  <c r="C3358" i="9"/>
  <c r="A3358" i="9"/>
  <c r="AA3357" i="9"/>
  <c r="Y3357" i="9"/>
  <c r="O3357" i="9"/>
  <c r="M3357" i="9"/>
  <c r="C3357" i="9"/>
  <c r="A3357" i="9"/>
  <c r="AA3356" i="9"/>
  <c r="Y3356" i="9"/>
  <c r="O3356" i="9"/>
  <c r="M3356" i="9"/>
  <c r="C3356" i="9"/>
  <c r="A3356" i="9"/>
  <c r="AA3355" i="9"/>
  <c r="Y3355" i="9"/>
  <c r="O3355" i="9"/>
  <c r="M3355" i="9"/>
  <c r="C3355" i="9"/>
  <c r="A3355" i="9"/>
  <c r="AA3354" i="9"/>
  <c r="Y3354" i="9"/>
  <c r="O3354" i="9"/>
  <c r="M3354" i="9"/>
  <c r="C3354" i="9"/>
  <c r="A3354" i="9"/>
  <c r="AA3353" i="9"/>
  <c r="Y3353" i="9"/>
  <c r="O3353" i="9"/>
  <c r="M3353" i="9"/>
  <c r="C3353" i="9"/>
  <c r="A3353" i="9"/>
  <c r="AA3352" i="9"/>
  <c r="Y3352" i="9"/>
  <c r="O3352" i="9"/>
  <c r="M3352" i="9"/>
  <c r="C3352" i="9"/>
  <c r="A3352" i="9"/>
  <c r="AA3351" i="9"/>
  <c r="Y3351" i="9"/>
  <c r="O3351" i="9"/>
  <c r="M3351" i="9"/>
  <c r="C3351" i="9"/>
  <c r="A3351" i="9"/>
  <c r="AA3350" i="9"/>
  <c r="Y3350" i="9"/>
  <c r="O3350" i="9"/>
  <c r="M3350" i="9"/>
  <c r="C3350" i="9"/>
  <c r="A3350" i="9"/>
  <c r="AA3349" i="9"/>
  <c r="Y3349" i="9"/>
  <c r="O3349" i="9"/>
  <c r="M3349" i="9"/>
  <c r="C3349" i="9"/>
  <c r="A3349" i="9"/>
  <c r="AA3348" i="9"/>
  <c r="Y3348" i="9"/>
  <c r="O3348" i="9"/>
  <c r="M3348" i="9"/>
  <c r="C3348" i="9"/>
  <c r="A3348" i="9"/>
  <c r="AA3345" i="9"/>
  <c r="Y3345" i="9"/>
  <c r="O3345" i="9"/>
  <c r="M3345" i="9"/>
  <c r="C3345" i="9"/>
  <c r="A3345" i="9"/>
  <c r="AA3344" i="9"/>
  <c r="Y3344" i="9"/>
  <c r="O3344" i="9"/>
  <c r="M3344" i="9"/>
  <c r="C3344" i="9"/>
  <c r="A3344" i="9"/>
  <c r="AA3343" i="9"/>
  <c r="Y3343" i="9"/>
  <c r="O3343" i="9"/>
  <c r="M3343" i="9"/>
  <c r="C3343" i="9"/>
  <c r="A3343" i="9"/>
  <c r="AA3342" i="9"/>
  <c r="Y3342" i="9"/>
  <c r="O3342" i="9"/>
  <c r="M3342" i="9"/>
  <c r="C3342" i="9"/>
  <c r="A3342" i="9"/>
  <c r="AA3341" i="9"/>
  <c r="Y3341" i="9"/>
  <c r="O3341" i="9"/>
  <c r="M3341" i="9"/>
  <c r="C3341" i="9"/>
  <c r="A3341" i="9"/>
  <c r="AA3340" i="9"/>
  <c r="Y3340" i="9"/>
  <c r="O3340" i="9"/>
  <c r="M3340" i="9"/>
  <c r="C3340" i="9"/>
  <c r="A3340" i="9"/>
  <c r="AA3339" i="9"/>
  <c r="Y3339" i="9"/>
  <c r="O3339" i="9"/>
  <c r="M3339" i="9"/>
  <c r="C3339" i="9"/>
  <c r="A3339" i="9"/>
  <c r="AA3338" i="9"/>
  <c r="Y3338" i="9"/>
  <c r="O3338" i="9"/>
  <c r="M3338" i="9"/>
  <c r="C3338" i="9"/>
  <c r="A3338" i="9"/>
  <c r="AA3337" i="9"/>
  <c r="Y3337" i="9"/>
  <c r="O3337" i="9"/>
  <c r="M3337" i="9"/>
  <c r="C3337" i="9"/>
  <c r="A3337" i="9"/>
  <c r="AA3336" i="9"/>
  <c r="Y3336" i="9"/>
  <c r="O3336" i="9"/>
  <c r="M3336" i="9"/>
  <c r="C3336" i="9"/>
  <c r="A3336" i="9"/>
  <c r="AA3335" i="9"/>
  <c r="Y3335" i="9"/>
  <c r="O3335" i="9"/>
  <c r="M3335" i="9"/>
  <c r="C3335" i="9"/>
  <c r="A3335" i="9"/>
  <c r="AA3334" i="9"/>
  <c r="Y3334" i="9"/>
  <c r="O3334" i="9"/>
  <c r="M3334" i="9"/>
  <c r="C3334" i="9"/>
  <c r="A3334" i="9"/>
  <c r="AA3331" i="9"/>
  <c r="Y3331" i="9"/>
  <c r="O3331" i="9"/>
  <c r="M3331" i="9"/>
  <c r="C3331" i="9"/>
  <c r="A3331" i="9"/>
  <c r="AA3330" i="9"/>
  <c r="Y3330" i="9"/>
  <c r="O3330" i="9"/>
  <c r="M3330" i="9"/>
  <c r="C3330" i="9"/>
  <c r="A3330" i="9"/>
  <c r="AA3329" i="9"/>
  <c r="Y3329" i="9"/>
  <c r="O3329" i="9"/>
  <c r="M3329" i="9"/>
  <c r="C3329" i="9"/>
  <c r="A3329" i="9"/>
  <c r="AA3328" i="9"/>
  <c r="Y3328" i="9"/>
  <c r="O3328" i="9"/>
  <c r="M3328" i="9"/>
  <c r="C3328" i="9"/>
  <c r="A3328" i="9"/>
  <c r="AA3327" i="9"/>
  <c r="Y3327" i="9"/>
  <c r="O3327" i="9"/>
  <c r="M3327" i="9"/>
  <c r="C3327" i="9"/>
  <c r="A3327" i="9"/>
  <c r="AA3326" i="9"/>
  <c r="Y3326" i="9"/>
  <c r="O3326" i="9"/>
  <c r="M3326" i="9"/>
  <c r="C3326" i="9"/>
  <c r="A3326" i="9"/>
  <c r="AA3325" i="9"/>
  <c r="Y3325" i="9"/>
  <c r="O3325" i="9"/>
  <c r="M3325" i="9"/>
  <c r="C3325" i="9"/>
  <c r="A3325" i="9"/>
  <c r="AA3324" i="9"/>
  <c r="Y3324" i="9"/>
  <c r="O3324" i="9"/>
  <c r="M3324" i="9"/>
  <c r="C3324" i="9"/>
  <c r="A3324" i="9"/>
  <c r="AA3323" i="9"/>
  <c r="Y3323" i="9"/>
  <c r="O3323" i="9"/>
  <c r="M3323" i="9"/>
  <c r="C3323" i="9"/>
  <c r="A3323" i="9"/>
  <c r="AA3322" i="9"/>
  <c r="Y3322" i="9"/>
  <c r="O3322" i="9"/>
  <c r="M3322" i="9"/>
  <c r="C3322" i="9"/>
  <c r="A3322" i="9"/>
  <c r="AA3321" i="9"/>
  <c r="Y3321" i="9"/>
  <c r="O3321" i="9"/>
  <c r="M3321" i="9"/>
  <c r="C3321" i="9"/>
  <c r="A3321" i="9"/>
  <c r="AA3320" i="9"/>
  <c r="Y3320" i="9"/>
  <c r="O3320" i="9"/>
  <c r="M3320" i="9"/>
  <c r="C3320" i="9"/>
  <c r="A3320" i="9"/>
  <c r="AA3317" i="9"/>
  <c r="Y3317" i="9"/>
  <c r="O3317" i="9"/>
  <c r="M3317" i="9"/>
  <c r="C3317" i="9"/>
  <c r="A3317" i="9"/>
  <c r="AA3316" i="9"/>
  <c r="Y3316" i="9"/>
  <c r="O3316" i="9"/>
  <c r="M3316" i="9"/>
  <c r="C3316" i="9"/>
  <c r="A3316" i="9"/>
  <c r="AA3315" i="9"/>
  <c r="Y3315" i="9"/>
  <c r="O3315" i="9"/>
  <c r="M3315" i="9"/>
  <c r="C3315" i="9"/>
  <c r="A3315" i="9"/>
  <c r="AA3314" i="9"/>
  <c r="Y3314" i="9"/>
  <c r="O3314" i="9"/>
  <c r="M3314" i="9"/>
  <c r="C3314" i="9"/>
  <c r="A3314" i="9"/>
  <c r="AA3313" i="9"/>
  <c r="Y3313" i="9"/>
  <c r="O3313" i="9"/>
  <c r="M3313" i="9"/>
  <c r="C3313" i="9"/>
  <c r="A3313" i="9"/>
  <c r="AA3312" i="9"/>
  <c r="Y3312" i="9"/>
  <c r="O3312" i="9"/>
  <c r="M3312" i="9"/>
  <c r="C3312" i="9"/>
  <c r="A3312" i="9"/>
  <c r="AA3311" i="9"/>
  <c r="Y3311" i="9"/>
  <c r="O3311" i="9"/>
  <c r="M3311" i="9"/>
  <c r="C3311" i="9"/>
  <c r="A3311" i="9"/>
  <c r="AA3310" i="9"/>
  <c r="Y3310" i="9"/>
  <c r="O3310" i="9"/>
  <c r="M3310" i="9"/>
  <c r="C3310" i="9"/>
  <c r="A3310" i="9"/>
  <c r="AA3309" i="9"/>
  <c r="Y3309" i="9"/>
  <c r="O3309" i="9"/>
  <c r="M3309" i="9"/>
  <c r="C3309" i="9"/>
  <c r="A3309" i="9"/>
  <c r="AA3308" i="9"/>
  <c r="Y3308" i="9"/>
  <c r="O3308" i="9"/>
  <c r="M3308" i="9"/>
  <c r="C3308" i="9"/>
  <c r="A3308" i="9"/>
  <c r="AA3307" i="9"/>
  <c r="Y3307" i="9"/>
  <c r="O3307" i="9"/>
  <c r="M3307" i="9"/>
  <c r="C3307" i="9"/>
  <c r="A3307" i="9"/>
  <c r="AA3306" i="9"/>
  <c r="Y3306" i="9"/>
  <c r="O3306" i="9"/>
  <c r="M3306" i="9"/>
  <c r="C3306" i="9"/>
  <c r="A3306" i="9"/>
  <c r="AA3303" i="9"/>
  <c r="Y3303" i="9"/>
  <c r="O3303" i="9"/>
  <c r="M3303" i="9"/>
  <c r="C3303" i="9"/>
  <c r="A3303" i="9"/>
  <c r="AA3302" i="9"/>
  <c r="Y3302" i="9"/>
  <c r="O3302" i="9"/>
  <c r="M3302" i="9"/>
  <c r="C3302" i="9"/>
  <c r="A3302" i="9"/>
  <c r="AA3301" i="9"/>
  <c r="Y3301" i="9"/>
  <c r="O3301" i="9"/>
  <c r="M3301" i="9"/>
  <c r="C3301" i="9"/>
  <c r="A3301" i="9"/>
  <c r="AA3300" i="9"/>
  <c r="Y3300" i="9"/>
  <c r="O3300" i="9"/>
  <c r="M3300" i="9"/>
  <c r="C3300" i="9"/>
  <c r="A3300" i="9"/>
  <c r="AA3299" i="9"/>
  <c r="Y3299" i="9"/>
  <c r="O3299" i="9"/>
  <c r="M3299" i="9"/>
  <c r="C3299" i="9"/>
  <c r="A3299" i="9"/>
  <c r="AA3298" i="9"/>
  <c r="Y3298" i="9"/>
  <c r="O3298" i="9"/>
  <c r="M3298" i="9"/>
  <c r="C3298" i="9"/>
  <c r="A3298" i="9"/>
  <c r="AA3297" i="9"/>
  <c r="Y3297" i="9"/>
  <c r="O3297" i="9"/>
  <c r="M3297" i="9"/>
  <c r="C3297" i="9"/>
  <c r="A3297" i="9"/>
  <c r="AA3296" i="9"/>
  <c r="Y3296" i="9"/>
  <c r="O3296" i="9"/>
  <c r="M3296" i="9"/>
  <c r="C3296" i="9"/>
  <c r="A3296" i="9"/>
  <c r="AA3295" i="9"/>
  <c r="Y3295" i="9"/>
  <c r="O3295" i="9"/>
  <c r="M3295" i="9"/>
  <c r="C3295" i="9"/>
  <c r="A3295" i="9"/>
  <c r="AA3294" i="9"/>
  <c r="Y3294" i="9"/>
  <c r="O3294" i="9"/>
  <c r="M3294" i="9"/>
  <c r="C3294" i="9"/>
  <c r="A3294" i="9"/>
  <c r="AA3293" i="9"/>
  <c r="Y3293" i="9"/>
  <c r="O3293" i="9"/>
  <c r="M3293" i="9"/>
  <c r="C3293" i="9"/>
  <c r="A3293" i="9"/>
  <c r="AA3292" i="9"/>
  <c r="Y3292" i="9"/>
  <c r="O3292" i="9"/>
  <c r="M3292" i="9"/>
  <c r="C3292" i="9"/>
  <c r="A3292" i="9"/>
  <c r="AA3289" i="9"/>
  <c r="Y3289" i="9"/>
  <c r="O3289" i="9"/>
  <c r="M3289" i="9"/>
  <c r="C3289" i="9"/>
  <c r="A3289" i="9"/>
  <c r="AA3288" i="9"/>
  <c r="Y3288" i="9"/>
  <c r="O3288" i="9"/>
  <c r="M3288" i="9"/>
  <c r="C3288" i="9"/>
  <c r="A3288" i="9"/>
  <c r="AA3287" i="9"/>
  <c r="Y3287" i="9"/>
  <c r="O3287" i="9"/>
  <c r="M3287" i="9"/>
  <c r="C3287" i="9"/>
  <c r="A3287" i="9"/>
  <c r="AA3286" i="9"/>
  <c r="Y3286" i="9"/>
  <c r="O3286" i="9"/>
  <c r="M3286" i="9"/>
  <c r="C3286" i="9"/>
  <c r="A3286" i="9"/>
  <c r="AA3285" i="9"/>
  <c r="Y3285" i="9"/>
  <c r="O3285" i="9"/>
  <c r="M3285" i="9"/>
  <c r="C3285" i="9"/>
  <c r="A3285" i="9"/>
  <c r="AA3284" i="9"/>
  <c r="Y3284" i="9"/>
  <c r="O3284" i="9"/>
  <c r="M3284" i="9"/>
  <c r="C3284" i="9"/>
  <c r="A3284" i="9"/>
  <c r="AA3283" i="9"/>
  <c r="Y3283" i="9"/>
  <c r="O3283" i="9"/>
  <c r="M3283" i="9"/>
  <c r="C3283" i="9"/>
  <c r="A3283" i="9"/>
  <c r="AA3282" i="9"/>
  <c r="Y3282" i="9"/>
  <c r="O3282" i="9"/>
  <c r="M3282" i="9"/>
  <c r="C3282" i="9"/>
  <c r="A3282" i="9"/>
  <c r="AA3281" i="9"/>
  <c r="Y3281" i="9"/>
  <c r="O3281" i="9"/>
  <c r="M3281" i="9"/>
  <c r="C3281" i="9"/>
  <c r="A3281" i="9"/>
  <c r="AA3280" i="9"/>
  <c r="Y3280" i="9"/>
  <c r="O3280" i="9"/>
  <c r="M3280" i="9"/>
  <c r="C3280" i="9"/>
  <c r="A3280" i="9"/>
  <c r="AA3279" i="9"/>
  <c r="Y3279" i="9"/>
  <c r="O3279" i="9"/>
  <c r="M3279" i="9"/>
  <c r="C3279" i="9"/>
  <c r="A3279" i="9"/>
  <c r="AA3278" i="9"/>
  <c r="Y3278" i="9"/>
  <c r="O3278" i="9"/>
  <c r="M3278" i="9"/>
  <c r="C3278" i="9"/>
  <c r="A3278" i="9"/>
  <c r="AA3275" i="9"/>
  <c r="Y3275" i="9"/>
  <c r="O3275" i="9"/>
  <c r="M3275" i="9"/>
  <c r="C3275" i="9"/>
  <c r="A3275" i="9"/>
  <c r="AA3274" i="9"/>
  <c r="Y3274" i="9"/>
  <c r="O3274" i="9"/>
  <c r="M3274" i="9"/>
  <c r="C3274" i="9"/>
  <c r="A3274" i="9"/>
  <c r="AA3273" i="9"/>
  <c r="Y3273" i="9"/>
  <c r="O3273" i="9"/>
  <c r="M3273" i="9"/>
  <c r="C3273" i="9"/>
  <c r="A3273" i="9"/>
  <c r="AA3272" i="9"/>
  <c r="Y3272" i="9"/>
  <c r="O3272" i="9"/>
  <c r="M3272" i="9"/>
  <c r="C3272" i="9"/>
  <c r="A3272" i="9"/>
  <c r="AA3271" i="9"/>
  <c r="Y3271" i="9"/>
  <c r="O3271" i="9"/>
  <c r="M3271" i="9"/>
  <c r="C3271" i="9"/>
  <c r="A3271" i="9"/>
  <c r="AA3270" i="9"/>
  <c r="Y3270" i="9"/>
  <c r="O3270" i="9"/>
  <c r="M3270" i="9"/>
  <c r="C3270" i="9"/>
  <c r="A3270" i="9"/>
  <c r="AA3269" i="9"/>
  <c r="Y3269" i="9"/>
  <c r="O3269" i="9"/>
  <c r="M3269" i="9"/>
  <c r="C3269" i="9"/>
  <c r="A3269" i="9"/>
  <c r="AA3268" i="9"/>
  <c r="Y3268" i="9"/>
  <c r="O3268" i="9"/>
  <c r="M3268" i="9"/>
  <c r="C3268" i="9"/>
  <c r="A3268" i="9"/>
  <c r="AA3267" i="9"/>
  <c r="Y3267" i="9"/>
  <c r="O3267" i="9"/>
  <c r="M3267" i="9"/>
  <c r="C3267" i="9"/>
  <c r="A3267" i="9"/>
  <c r="AA3266" i="9"/>
  <c r="Y3266" i="9"/>
  <c r="O3266" i="9"/>
  <c r="M3266" i="9"/>
  <c r="C3266" i="9"/>
  <c r="A3266" i="9"/>
  <c r="AA3265" i="9"/>
  <c r="Y3265" i="9"/>
  <c r="O3265" i="9"/>
  <c r="M3265" i="9"/>
  <c r="C3265" i="9"/>
  <c r="A3265" i="9"/>
  <c r="AA3264" i="9"/>
  <c r="Y3264" i="9"/>
  <c r="O3264" i="9"/>
  <c r="M3264" i="9"/>
  <c r="C3264" i="9"/>
  <c r="A3264" i="9"/>
  <c r="AA3261" i="9"/>
  <c r="Y3261" i="9"/>
  <c r="O3261" i="9"/>
  <c r="M3261" i="9"/>
  <c r="C3261" i="9"/>
  <c r="A3261" i="9"/>
  <c r="AA3260" i="9"/>
  <c r="Y3260" i="9"/>
  <c r="O3260" i="9"/>
  <c r="M3260" i="9"/>
  <c r="C3260" i="9"/>
  <c r="A3260" i="9"/>
  <c r="AA3259" i="9"/>
  <c r="Y3259" i="9"/>
  <c r="O3259" i="9"/>
  <c r="M3259" i="9"/>
  <c r="C3259" i="9"/>
  <c r="A3259" i="9"/>
  <c r="AA3258" i="9"/>
  <c r="Y3258" i="9"/>
  <c r="O3258" i="9"/>
  <c r="M3258" i="9"/>
  <c r="C3258" i="9"/>
  <c r="A3258" i="9"/>
  <c r="AA3257" i="9"/>
  <c r="Y3257" i="9"/>
  <c r="O3257" i="9"/>
  <c r="M3257" i="9"/>
  <c r="C3257" i="9"/>
  <c r="A3257" i="9"/>
  <c r="AA3256" i="9"/>
  <c r="Y3256" i="9"/>
  <c r="O3256" i="9"/>
  <c r="M3256" i="9"/>
  <c r="C3256" i="9"/>
  <c r="A3256" i="9"/>
  <c r="AA3255" i="9"/>
  <c r="Y3255" i="9"/>
  <c r="O3255" i="9"/>
  <c r="M3255" i="9"/>
  <c r="C3255" i="9"/>
  <c r="A3255" i="9"/>
  <c r="AA3254" i="9"/>
  <c r="Y3254" i="9"/>
  <c r="O3254" i="9"/>
  <c r="M3254" i="9"/>
  <c r="C3254" i="9"/>
  <c r="A3254" i="9"/>
  <c r="AA3253" i="9"/>
  <c r="Y3253" i="9"/>
  <c r="O3253" i="9"/>
  <c r="M3253" i="9"/>
  <c r="C3253" i="9"/>
  <c r="A3253" i="9"/>
  <c r="AA3252" i="9"/>
  <c r="Y3252" i="9"/>
  <c r="O3252" i="9"/>
  <c r="M3252" i="9"/>
  <c r="C3252" i="9"/>
  <c r="A3252" i="9"/>
  <c r="AA3251" i="9"/>
  <c r="Y3251" i="9"/>
  <c r="O3251" i="9"/>
  <c r="M3251" i="9"/>
  <c r="C3251" i="9"/>
  <c r="A3251" i="9"/>
  <c r="AA3250" i="9"/>
  <c r="Y3250" i="9"/>
  <c r="O3250" i="9"/>
  <c r="M3250" i="9"/>
  <c r="C3250" i="9"/>
  <c r="A3250" i="9"/>
  <c r="AA3247" i="9"/>
  <c r="Y3247" i="9"/>
  <c r="O3247" i="9"/>
  <c r="M3247" i="9"/>
  <c r="C3247" i="9"/>
  <c r="A3247" i="9"/>
  <c r="AA3246" i="9"/>
  <c r="Y3246" i="9"/>
  <c r="O3246" i="9"/>
  <c r="M3246" i="9"/>
  <c r="C3246" i="9"/>
  <c r="A3246" i="9"/>
  <c r="AA3245" i="9"/>
  <c r="Y3245" i="9"/>
  <c r="O3245" i="9"/>
  <c r="M3245" i="9"/>
  <c r="C3245" i="9"/>
  <c r="A3245" i="9"/>
  <c r="AA3244" i="9"/>
  <c r="Y3244" i="9"/>
  <c r="O3244" i="9"/>
  <c r="M3244" i="9"/>
  <c r="C3244" i="9"/>
  <c r="A3244" i="9"/>
  <c r="AA3243" i="9"/>
  <c r="Y3243" i="9"/>
  <c r="O3243" i="9"/>
  <c r="M3243" i="9"/>
  <c r="C3243" i="9"/>
  <c r="A3243" i="9"/>
  <c r="AA3242" i="9"/>
  <c r="Y3242" i="9"/>
  <c r="O3242" i="9"/>
  <c r="M3242" i="9"/>
  <c r="C3242" i="9"/>
  <c r="A3242" i="9"/>
  <c r="AA3241" i="9"/>
  <c r="Y3241" i="9"/>
  <c r="O3241" i="9"/>
  <c r="M3241" i="9"/>
  <c r="C3241" i="9"/>
  <c r="A3241" i="9"/>
  <c r="AA3240" i="9"/>
  <c r="Y3240" i="9"/>
  <c r="O3240" i="9"/>
  <c r="M3240" i="9"/>
  <c r="C3240" i="9"/>
  <c r="A3240" i="9"/>
  <c r="AA3239" i="9"/>
  <c r="Y3239" i="9"/>
  <c r="O3239" i="9"/>
  <c r="M3239" i="9"/>
  <c r="C3239" i="9"/>
  <c r="A3239" i="9"/>
  <c r="AA3238" i="9"/>
  <c r="Y3238" i="9"/>
  <c r="O3238" i="9"/>
  <c r="M3238" i="9"/>
  <c r="C3238" i="9"/>
  <c r="A3238" i="9"/>
  <c r="AA3237" i="9"/>
  <c r="Y3237" i="9"/>
  <c r="O3237" i="9"/>
  <c r="M3237" i="9"/>
  <c r="C3237" i="9"/>
  <c r="A3237" i="9"/>
  <c r="AA3236" i="9"/>
  <c r="Y3236" i="9"/>
  <c r="O3236" i="9"/>
  <c r="M3236" i="9"/>
  <c r="C3236" i="9"/>
  <c r="A3236" i="9"/>
  <c r="AA3233" i="9"/>
  <c r="Y3233" i="9"/>
  <c r="O3233" i="9"/>
  <c r="M3233" i="9"/>
  <c r="C3233" i="9"/>
  <c r="A3233" i="9"/>
  <c r="AA3232" i="9"/>
  <c r="Y3232" i="9"/>
  <c r="O3232" i="9"/>
  <c r="M3232" i="9"/>
  <c r="C3232" i="9"/>
  <c r="A3232" i="9"/>
  <c r="AA3231" i="9"/>
  <c r="Y3231" i="9"/>
  <c r="O3231" i="9"/>
  <c r="M3231" i="9"/>
  <c r="C3231" i="9"/>
  <c r="A3231" i="9"/>
  <c r="AA3230" i="9"/>
  <c r="Y3230" i="9"/>
  <c r="O3230" i="9"/>
  <c r="M3230" i="9"/>
  <c r="C3230" i="9"/>
  <c r="A3230" i="9"/>
  <c r="AA3229" i="9"/>
  <c r="Y3229" i="9"/>
  <c r="O3229" i="9"/>
  <c r="M3229" i="9"/>
  <c r="C3229" i="9"/>
  <c r="A3229" i="9"/>
  <c r="AA3228" i="9"/>
  <c r="Y3228" i="9"/>
  <c r="O3228" i="9"/>
  <c r="M3228" i="9"/>
  <c r="C3228" i="9"/>
  <c r="A3228" i="9"/>
  <c r="AA3227" i="9"/>
  <c r="Y3227" i="9"/>
  <c r="O3227" i="9"/>
  <c r="M3227" i="9"/>
  <c r="C3227" i="9"/>
  <c r="A3227" i="9"/>
  <c r="AA3226" i="9"/>
  <c r="Y3226" i="9"/>
  <c r="O3226" i="9"/>
  <c r="M3226" i="9"/>
  <c r="C3226" i="9"/>
  <c r="A3226" i="9"/>
  <c r="AA3225" i="9"/>
  <c r="Y3225" i="9"/>
  <c r="O3225" i="9"/>
  <c r="M3225" i="9"/>
  <c r="C3225" i="9"/>
  <c r="A3225" i="9"/>
  <c r="AA3224" i="9"/>
  <c r="Y3224" i="9"/>
  <c r="O3224" i="9"/>
  <c r="M3224" i="9"/>
  <c r="C3224" i="9"/>
  <c r="A3224" i="9"/>
  <c r="AA3223" i="9"/>
  <c r="Y3223" i="9"/>
  <c r="O3223" i="9"/>
  <c r="M3223" i="9"/>
  <c r="C3223" i="9"/>
  <c r="A3223" i="9"/>
  <c r="AA3222" i="9"/>
  <c r="Y3222" i="9"/>
  <c r="O3222" i="9"/>
  <c r="M3222" i="9"/>
  <c r="C3222" i="9"/>
  <c r="A3222" i="9"/>
  <c r="AA3219" i="9"/>
  <c r="Y3219" i="9"/>
  <c r="O3219" i="9"/>
  <c r="M3219" i="9"/>
  <c r="C3219" i="9"/>
  <c r="A3219" i="9"/>
  <c r="AA3218" i="9"/>
  <c r="Y3218" i="9"/>
  <c r="O3218" i="9"/>
  <c r="M3218" i="9"/>
  <c r="C3218" i="9"/>
  <c r="A3218" i="9"/>
  <c r="AA3217" i="9"/>
  <c r="Y3217" i="9"/>
  <c r="O3217" i="9"/>
  <c r="M3217" i="9"/>
  <c r="C3217" i="9"/>
  <c r="A3217" i="9"/>
  <c r="AA3216" i="9"/>
  <c r="Y3216" i="9"/>
  <c r="O3216" i="9"/>
  <c r="M3216" i="9"/>
  <c r="C3216" i="9"/>
  <c r="A3216" i="9"/>
  <c r="AA3215" i="9"/>
  <c r="Y3215" i="9"/>
  <c r="O3215" i="9"/>
  <c r="M3215" i="9"/>
  <c r="C3215" i="9"/>
  <c r="A3215" i="9"/>
  <c r="AA3214" i="9"/>
  <c r="Y3214" i="9"/>
  <c r="O3214" i="9"/>
  <c r="M3214" i="9"/>
  <c r="C3214" i="9"/>
  <c r="A3214" i="9"/>
  <c r="AA3213" i="9"/>
  <c r="Y3213" i="9"/>
  <c r="O3213" i="9"/>
  <c r="M3213" i="9"/>
  <c r="C3213" i="9"/>
  <c r="A3213" i="9"/>
  <c r="AA3212" i="9"/>
  <c r="Y3212" i="9"/>
  <c r="O3212" i="9"/>
  <c r="M3212" i="9"/>
  <c r="C3212" i="9"/>
  <c r="A3212" i="9"/>
  <c r="AA3211" i="9"/>
  <c r="Y3211" i="9"/>
  <c r="O3211" i="9"/>
  <c r="M3211" i="9"/>
  <c r="C3211" i="9"/>
  <c r="A3211" i="9"/>
  <c r="AA3210" i="9"/>
  <c r="Y3210" i="9"/>
  <c r="O3210" i="9"/>
  <c r="M3210" i="9"/>
  <c r="C3210" i="9"/>
  <c r="A3210" i="9"/>
  <c r="AA3209" i="9"/>
  <c r="Y3209" i="9"/>
  <c r="O3209" i="9"/>
  <c r="M3209" i="9"/>
  <c r="C3209" i="9"/>
  <c r="A3209" i="9"/>
  <c r="AA3208" i="9"/>
  <c r="Y3208" i="9"/>
  <c r="O3208" i="9"/>
  <c r="M3208" i="9"/>
  <c r="C3208" i="9"/>
  <c r="A3208" i="9"/>
  <c r="AA3205" i="9"/>
  <c r="Y3205" i="9"/>
  <c r="O3205" i="9"/>
  <c r="M3205" i="9"/>
  <c r="C3205" i="9"/>
  <c r="A3205" i="9"/>
  <c r="AA3204" i="9"/>
  <c r="Y3204" i="9"/>
  <c r="O3204" i="9"/>
  <c r="M3204" i="9"/>
  <c r="C3204" i="9"/>
  <c r="A3204" i="9"/>
  <c r="AA3203" i="9"/>
  <c r="Y3203" i="9"/>
  <c r="O3203" i="9"/>
  <c r="M3203" i="9"/>
  <c r="C3203" i="9"/>
  <c r="A3203" i="9"/>
  <c r="AA3202" i="9"/>
  <c r="Y3202" i="9"/>
  <c r="O3202" i="9"/>
  <c r="M3202" i="9"/>
  <c r="C3202" i="9"/>
  <c r="A3202" i="9"/>
  <c r="AA3201" i="9"/>
  <c r="Y3201" i="9"/>
  <c r="O3201" i="9"/>
  <c r="M3201" i="9"/>
  <c r="C3201" i="9"/>
  <c r="A3201" i="9"/>
  <c r="AA3200" i="9"/>
  <c r="Y3200" i="9"/>
  <c r="O3200" i="9"/>
  <c r="M3200" i="9"/>
  <c r="C3200" i="9"/>
  <c r="A3200" i="9"/>
  <c r="AA3199" i="9"/>
  <c r="Y3199" i="9"/>
  <c r="O3199" i="9"/>
  <c r="M3199" i="9"/>
  <c r="C3199" i="9"/>
  <c r="A3199" i="9"/>
  <c r="AA3198" i="9"/>
  <c r="Y3198" i="9"/>
  <c r="O3198" i="9"/>
  <c r="M3198" i="9"/>
  <c r="C3198" i="9"/>
  <c r="A3198" i="9"/>
  <c r="AA3197" i="9"/>
  <c r="Y3197" i="9"/>
  <c r="O3197" i="9"/>
  <c r="M3197" i="9"/>
  <c r="C3197" i="9"/>
  <c r="A3197" i="9"/>
  <c r="AA3196" i="9"/>
  <c r="Y3196" i="9"/>
  <c r="O3196" i="9"/>
  <c r="M3196" i="9"/>
  <c r="C3196" i="9"/>
  <c r="A3196" i="9"/>
  <c r="AA3195" i="9"/>
  <c r="Y3195" i="9"/>
  <c r="O3195" i="9"/>
  <c r="M3195" i="9"/>
  <c r="C3195" i="9"/>
  <c r="A3195" i="9"/>
  <c r="AA3194" i="9"/>
  <c r="Y3194" i="9"/>
  <c r="O3194" i="9"/>
  <c r="M3194" i="9"/>
  <c r="C3194" i="9"/>
  <c r="A3194" i="9"/>
  <c r="AA3191" i="9"/>
  <c r="Y3191" i="9"/>
  <c r="O3191" i="9"/>
  <c r="M3191" i="9"/>
  <c r="C3191" i="9"/>
  <c r="A3191" i="9"/>
  <c r="AA3190" i="9"/>
  <c r="Y3190" i="9"/>
  <c r="O3190" i="9"/>
  <c r="M3190" i="9"/>
  <c r="C3190" i="9"/>
  <c r="A3190" i="9"/>
  <c r="AA3189" i="9"/>
  <c r="Y3189" i="9"/>
  <c r="O3189" i="9"/>
  <c r="M3189" i="9"/>
  <c r="C3189" i="9"/>
  <c r="A3189" i="9"/>
  <c r="AA3188" i="9"/>
  <c r="Y3188" i="9"/>
  <c r="O3188" i="9"/>
  <c r="M3188" i="9"/>
  <c r="C3188" i="9"/>
  <c r="A3188" i="9"/>
  <c r="AA3187" i="9"/>
  <c r="Y3187" i="9"/>
  <c r="O3187" i="9"/>
  <c r="M3187" i="9"/>
  <c r="C3187" i="9"/>
  <c r="A3187" i="9"/>
  <c r="AA3186" i="9"/>
  <c r="Y3186" i="9"/>
  <c r="O3186" i="9"/>
  <c r="M3186" i="9"/>
  <c r="C3186" i="9"/>
  <c r="A3186" i="9"/>
  <c r="AA3185" i="9"/>
  <c r="Y3185" i="9"/>
  <c r="O3185" i="9"/>
  <c r="M3185" i="9"/>
  <c r="C3185" i="9"/>
  <c r="A3185" i="9"/>
  <c r="AA3184" i="9"/>
  <c r="Y3184" i="9"/>
  <c r="O3184" i="9"/>
  <c r="M3184" i="9"/>
  <c r="C3184" i="9"/>
  <c r="A3184" i="9"/>
  <c r="AA3183" i="9"/>
  <c r="Y3183" i="9"/>
  <c r="O3183" i="9"/>
  <c r="M3183" i="9"/>
  <c r="C3183" i="9"/>
  <c r="A3183" i="9"/>
  <c r="AA3182" i="9"/>
  <c r="Y3182" i="9"/>
  <c r="O3182" i="9"/>
  <c r="M3182" i="9"/>
  <c r="C3182" i="9"/>
  <c r="A3182" i="9"/>
  <c r="AA3181" i="9"/>
  <c r="Y3181" i="9"/>
  <c r="O3181" i="9"/>
  <c r="M3181" i="9"/>
  <c r="C3181" i="9"/>
  <c r="A3181" i="9"/>
  <c r="AA3180" i="9"/>
  <c r="Y3180" i="9"/>
  <c r="O3180" i="9"/>
  <c r="M3180" i="9"/>
  <c r="C3180" i="9"/>
  <c r="A3180" i="9"/>
  <c r="AA3177" i="9"/>
  <c r="Y3177" i="9"/>
  <c r="O3177" i="9"/>
  <c r="M3177" i="9"/>
  <c r="C3177" i="9"/>
  <c r="A3177" i="9"/>
  <c r="AA3176" i="9"/>
  <c r="Y3176" i="9"/>
  <c r="O3176" i="9"/>
  <c r="M3176" i="9"/>
  <c r="C3176" i="9"/>
  <c r="A3176" i="9"/>
  <c r="AA3175" i="9"/>
  <c r="Y3175" i="9"/>
  <c r="O3175" i="9"/>
  <c r="M3175" i="9"/>
  <c r="C3175" i="9"/>
  <c r="A3175" i="9"/>
  <c r="AA3174" i="9"/>
  <c r="Y3174" i="9"/>
  <c r="O3174" i="9"/>
  <c r="M3174" i="9"/>
  <c r="C3174" i="9"/>
  <c r="A3174" i="9"/>
  <c r="AA3173" i="9"/>
  <c r="Y3173" i="9"/>
  <c r="O3173" i="9"/>
  <c r="M3173" i="9"/>
  <c r="C3173" i="9"/>
  <c r="A3173" i="9"/>
  <c r="AA3172" i="9"/>
  <c r="Y3172" i="9"/>
  <c r="O3172" i="9"/>
  <c r="M3172" i="9"/>
  <c r="C3172" i="9"/>
  <c r="A3172" i="9"/>
  <c r="AA3171" i="9"/>
  <c r="Y3171" i="9"/>
  <c r="O3171" i="9"/>
  <c r="M3171" i="9"/>
  <c r="C3171" i="9"/>
  <c r="A3171" i="9"/>
  <c r="AA3170" i="9"/>
  <c r="Y3170" i="9"/>
  <c r="O3170" i="9"/>
  <c r="M3170" i="9"/>
  <c r="C3170" i="9"/>
  <c r="A3170" i="9"/>
  <c r="AA3169" i="9"/>
  <c r="Y3169" i="9"/>
  <c r="O3169" i="9"/>
  <c r="M3169" i="9"/>
  <c r="C3169" i="9"/>
  <c r="A3169" i="9"/>
  <c r="AA3168" i="9"/>
  <c r="Y3168" i="9"/>
  <c r="O3168" i="9"/>
  <c r="M3168" i="9"/>
  <c r="C3168" i="9"/>
  <c r="A3168" i="9"/>
  <c r="AA3167" i="9"/>
  <c r="Y3167" i="9"/>
  <c r="O3167" i="9"/>
  <c r="M3167" i="9"/>
  <c r="C3167" i="9"/>
  <c r="A3167" i="9"/>
  <c r="AA3166" i="9"/>
  <c r="Y3166" i="9"/>
  <c r="O3166" i="9"/>
  <c r="M3166" i="9"/>
  <c r="C3166" i="9"/>
  <c r="A3166" i="9"/>
  <c r="AA3163" i="9"/>
  <c r="Y3163" i="9"/>
  <c r="O3163" i="9"/>
  <c r="M3163" i="9"/>
  <c r="C3163" i="9"/>
  <c r="A3163" i="9"/>
  <c r="AA3162" i="9"/>
  <c r="Y3162" i="9"/>
  <c r="O3162" i="9"/>
  <c r="M3162" i="9"/>
  <c r="C3162" i="9"/>
  <c r="A3162" i="9"/>
  <c r="AA3161" i="9"/>
  <c r="Y3161" i="9"/>
  <c r="O3161" i="9"/>
  <c r="M3161" i="9"/>
  <c r="C3161" i="9"/>
  <c r="A3161" i="9"/>
  <c r="AA3160" i="9"/>
  <c r="Y3160" i="9"/>
  <c r="O3160" i="9"/>
  <c r="M3160" i="9"/>
  <c r="C3160" i="9"/>
  <c r="A3160" i="9"/>
  <c r="AA3159" i="9"/>
  <c r="Y3159" i="9"/>
  <c r="O3159" i="9"/>
  <c r="M3159" i="9"/>
  <c r="C3159" i="9"/>
  <c r="A3159" i="9"/>
  <c r="AA3158" i="9"/>
  <c r="Y3158" i="9"/>
  <c r="O3158" i="9"/>
  <c r="M3158" i="9"/>
  <c r="C3158" i="9"/>
  <c r="A3158" i="9"/>
  <c r="AA3157" i="9"/>
  <c r="Y3157" i="9"/>
  <c r="O3157" i="9"/>
  <c r="M3157" i="9"/>
  <c r="C3157" i="9"/>
  <c r="A3157" i="9"/>
  <c r="AA3156" i="9"/>
  <c r="Y3156" i="9"/>
  <c r="O3156" i="9"/>
  <c r="M3156" i="9"/>
  <c r="C3156" i="9"/>
  <c r="A3156" i="9"/>
  <c r="AA3155" i="9"/>
  <c r="Y3155" i="9"/>
  <c r="O3155" i="9"/>
  <c r="M3155" i="9"/>
  <c r="C3155" i="9"/>
  <c r="A3155" i="9"/>
  <c r="AA3154" i="9"/>
  <c r="Y3154" i="9"/>
  <c r="O3154" i="9"/>
  <c r="M3154" i="9"/>
  <c r="C3154" i="9"/>
  <c r="A3154" i="9"/>
  <c r="AA3153" i="9"/>
  <c r="Y3153" i="9"/>
  <c r="O3153" i="9"/>
  <c r="M3153" i="9"/>
  <c r="C3153" i="9"/>
  <c r="A3153" i="9"/>
  <c r="AA3152" i="9"/>
  <c r="Y3152" i="9"/>
  <c r="O3152" i="9"/>
  <c r="M3152" i="9"/>
  <c r="C3152" i="9"/>
  <c r="A3152" i="9"/>
  <c r="AA3149" i="9"/>
  <c r="Y3149" i="9"/>
  <c r="O3149" i="9"/>
  <c r="M3149" i="9"/>
  <c r="C3149" i="9"/>
  <c r="A3149" i="9"/>
  <c r="AA3148" i="9"/>
  <c r="Y3148" i="9"/>
  <c r="O3148" i="9"/>
  <c r="M3148" i="9"/>
  <c r="C3148" i="9"/>
  <c r="A3148" i="9"/>
  <c r="AA3147" i="9"/>
  <c r="Y3147" i="9"/>
  <c r="O3147" i="9"/>
  <c r="M3147" i="9"/>
  <c r="C3147" i="9"/>
  <c r="A3147" i="9"/>
  <c r="AA3146" i="9"/>
  <c r="Y3146" i="9"/>
  <c r="O3146" i="9"/>
  <c r="M3146" i="9"/>
  <c r="C3146" i="9"/>
  <c r="A3146" i="9"/>
  <c r="AA3145" i="9"/>
  <c r="Y3145" i="9"/>
  <c r="O3145" i="9"/>
  <c r="M3145" i="9"/>
  <c r="C3145" i="9"/>
  <c r="A3145" i="9"/>
  <c r="AA3144" i="9"/>
  <c r="Y3144" i="9"/>
  <c r="O3144" i="9"/>
  <c r="M3144" i="9"/>
  <c r="C3144" i="9"/>
  <c r="A3144" i="9"/>
  <c r="AA3143" i="9"/>
  <c r="Y3143" i="9"/>
  <c r="O3143" i="9"/>
  <c r="M3143" i="9"/>
  <c r="C3143" i="9"/>
  <c r="A3143" i="9"/>
  <c r="AA3142" i="9"/>
  <c r="Y3142" i="9"/>
  <c r="O3142" i="9"/>
  <c r="M3142" i="9"/>
  <c r="C3142" i="9"/>
  <c r="A3142" i="9"/>
  <c r="AA3141" i="9"/>
  <c r="Y3141" i="9"/>
  <c r="O3141" i="9"/>
  <c r="M3141" i="9"/>
  <c r="C3141" i="9"/>
  <c r="A3141" i="9"/>
  <c r="AA3140" i="9"/>
  <c r="Y3140" i="9"/>
  <c r="O3140" i="9"/>
  <c r="M3140" i="9"/>
  <c r="C3140" i="9"/>
  <c r="A3140" i="9"/>
  <c r="AA3139" i="9"/>
  <c r="Y3139" i="9"/>
  <c r="O3139" i="9"/>
  <c r="M3139" i="9"/>
  <c r="C3139" i="9"/>
  <c r="A3139" i="9"/>
  <c r="AA3138" i="9"/>
  <c r="Y3138" i="9"/>
  <c r="O3138" i="9"/>
  <c r="M3138" i="9"/>
  <c r="C3138" i="9"/>
  <c r="A3138" i="9"/>
  <c r="AA3135" i="9"/>
  <c r="Y3135" i="9"/>
  <c r="O3135" i="9"/>
  <c r="M3135" i="9"/>
  <c r="C3135" i="9"/>
  <c r="A3135" i="9"/>
  <c r="AA3134" i="9"/>
  <c r="Y3134" i="9"/>
  <c r="O3134" i="9"/>
  <c r="M3134" i="9"/>
  <c r="C3134" i="9"/>
  <c r="A3134" i="9"/>
  <c r="AA3133" i="9"/>
  <c r="Y3133" i="9"/>
  <c r="O3133" i="9"/>
  <c r="M3133" i="9"/>
  <c r="C3133" i="9"/>
  <c r="A3133" i="9"/>
  <c r="AA3132" i="9"/>
  <c r="Y3132" i="9"/>
  <c r="O3132" i="9"/>
  <c r="M3132" i="9"/>
  <c r="C3132" i="9"/>
  <c r="A3132" i="9"/>
  <c r="AA3131" i="9"/>
  <c r="Y3131" i="9"/>
  <c r="O3131" i="9"/>
  <c r="M3131" i="9"/>
  <c r="C3131" i="9"/>
  <c r="A3131" i="9"/>
  <c r="AA3130" i="9"/>
  <c r="Y3130" i="9"/>
  <c r="O3130" i="9"/>
  <c r="M3130" i="9"/>
  <c r="C3130" i="9"/>
  <c r="A3130" i="9"/>
  <c r="AA3129" i="9"/>
  <c r="Y3129" i="9"/>
  <c r="O3129" i="9"/>
  <c r="M3129" i="9"/>
  <c r="C3129" i="9"/>
  <c r="A3129" i="9"/>
  <c r="AA3128" i="9"/>
  <c r="Y3128" i="9"/>
  <c r="O3128" i="9"/>
  <c r="M3128" i="9"/>
  <c r="C3128" i="9"/>
  <c r="A3128" i="9"/>
  <c r="AA3127" i="9"/>
  <c r="Y3127" i="9"/>
  <c r="O3127" i="9"/>
  <c r="M3127" i="9"/>
  <c r="C3127" i="9"/>
  <c r="A3127" i="9"/>
  <c r="AA3126" i="9"/>
  <c r="Y3126" i="9"/>
  <c r="O3126" i="9"/>
  <c r="M3126" i="9"/>
  <c r="C3126" i="9"/>
  <c r="A3126" i="9"/>
  <c r="AA3125" i="9"/>
  <c r="Y3125" i="9"/>
  <c r="O3125" i="9"/>
  <c r="M3125" i="9"/>
  <c r="C3125" i="9"/>
  <c r="A3125" i="9"/>
  <c r="AA3124" i="9"/>
  <c r="Y3124" i="9"/>
  <c r="O3124" i="9"/>
  <c r="M3124" i="9"/>
  <c r="C3124" i="9"/>
  <c r="A3124" i="9"/>
  <c r="AA3121" i="9"/>
  <c r="Y3121" i="9"/>
  <c r="O3121" i="9"/>
  <c r="M3121" i="9"/>
  <c r="C3121" i="9"/>
  <c r="A3121" i="9"/>
  <c r="AA3120" i="9"/>
  <c r="Y3120" i="9"/>
  <c r="O3120" i="9"/>
  <c r="M3120" i="9"/>
  <c r="C3120" i="9"/>
  <c r="A3120" i="9"/>
  <c r="AA3119" i="9"/>
  <c r="Y3119" i="9"/>
  <c r="O3119" i="9"/>
  <c r="M3119" i="9"/>
  <c r="C3119" i="9"/>
  <c r="A3119" i="9"/>
  <c r="AA3118" i="9"/>
  <c r="Y3118" i="9"/>
  <c r="O3118" i="9"/>
  <c r="M3118" i="9"/>
  <c r="C3118" i="9"/>
  <c r="A3118" i="9"/>
  <c r="AA3117" i="9"/>
  <c r="Y3117" i="9"/>
  <c r="O3117" i="9"/>
  <c r="M3117" i="9"/>
  <c r="C3117" i="9"/>
  <c r="A3117" i="9"/>
  <c r="AA3116" i="9"/>
  <c r="Y3116" i="9"/>
  <c r="O3116" i="9"/>
  <c r="M3116" i="9"/>
  <c r="C3116" i="9"/>
  <c r="A3116" i="9"/>
  <c r="AA3115" i="9"/>
  <c r="Y3115" i="9"/>
  <c r="O3115" i="9"/>
  <c r="M3115" i="9"/>
  <c r="C3115" i="9"/>
  <c r="A3115" i="9"/>
  <c r="AA3114" i="9"/>
  <c r="Y3114" i="9"/>
  <c r="O3114" i="9"/>
  <c r="M3114" i="9"/>
  <c r="C3114" i="9"/>
  <c r="A3114" i="9"/>
  <c r="AA3113" i="9"/>
  <c r="Y3113" i="9"/>
  <c r="O3113" i="9"/>
  <c r="M3113" i="9"/>
  <c r="C3113" i="9"/>
  <c r="A3113" i="9"/>
  <c r="AA3112" i="9"/>
  <c r="Y3112" i="9"/>
  <c r="O3112" i="9"/>
  <c r="M3112" i="9"/>
  <c r="C3112" i="9"/>
  <c r="A3112" i="9"/>
  <c r="AA3111" i="9"/>
  <c r="Y3111" i="9"/>
  <c r="O3111" i="9"/>
  <c r="M3111" i="9"/>
  <c r="C3111" i="9"/>
  <c r="A3111" i="9"/>
  <c r="AA3110" i="9"/>
  <c r="Y3110" i="9"/>
  <c r="O3110" i="9"/>
  <c r="M3110" i="9"/>
  <c r="C3110" i="9"/>
  <c r="A3110" i="9"/>
  <c r="AA3107" i="9"/>
  <c r="Y3107" i="9"/>
  <c r="O3107" i="9"/>
  <c r="M3107" i="9"/>
  <c r="C3107" i="9"/>
  <c r="A3107" i="9"/>
  <c r="AA3106" i="9"/>
  <c r="Y3106" i="9"/>
  <c r="O3106" i="9"/>
  <c r="M3106" i="9"/>
  <c r="C3106" i="9"/>
  <c r="A3106" i="9"/>
  <c r="AA3105" i="9"/>
  <c r="Y3105" i="9"/>
  <c r="O3105" i="9"/>
  <c r="M3105" i="9"/>
  <c r="C3105" i="9"/>
  <c r="A3105" i="9"/>
  <c r="AA3104" i="9"/>
  <c r="Y3104" i="9"/>
  <c r="O3104" i="9"/>
  <c r="M3104" i="9"/>
  <c r="C3104" i="9"/>
  <c r="A3104" i="9"/>
  <c r="AA3103" i="9"/>
  <c r="Y3103" i="9"/>
  <c r="O3103" i="9"/>
  <c r="M3103" i="9"/>
  <c r="C3103" i="9"/>
  <c r="A3103" i="9"/>
  <c r="AA3102" i="9"/>
  <c r="Y3102" i="9"/>
  <c r="O3102" i="9"/>
  <c r="M3102" i="9"/>
  <c r="C3102" i="9"/>
  <c r="A3102" i="9"/>
  <c r="AA3101" i="9"/>
  <c r="Y3101" i="9"/>
  <c r="O3101" i="9"/>
  <c r="M3101" i="9"/>
  <c r="C3101" i="9"/>
  <c r="A3101" i="9"/>
  <c r="AA3100" i="9"/>
  <c r="Y3100" i="9"/>
  <c r="O3100" i="9"/>
  <c r="M3100" i="9"/>
  <c r="C3100" i="9"/>
  <c r="A3100" i="9"/>
  <c r="AA3099" i="9"/>
  <c r="Y3099" i="9"/>
  <c r="O3099" i="9"/>
  <c r="M3099" i="9"/>
  <c r="C3099" i="9"/>
  <c r="A3099" i="9"/>
  <c r="AA3098" i="9"/>
  <c r="Y3098" i="9"/>
  <c r="O3098" i="9"/>
  <c r="M3098" i="9"/>
  <c r="C3098" i="9"/>
  <c r="A3098" i="9"/>
  <c r="AA3097" i="9"/>
  <c r="Y3097" i="9"/>
  <c r="O3097" i="9"/>
  <c r="M3097" i="9"/>
  <c r="C3097" i="9"/>
  <c r="A3097" i="9"/>
  <c r="AA3096" i="9"/>
  <c r="Y3096" i="9"/>
  <c r="O3096" i="9"/>
  <c r="M3096" i="9"/>
  <c r="C3096" i="9"/>
  <c r="A3096" i="9"/>
  <c r="AA3093" i="9"/>
  <c r="Y3093" i="9"/>
  <c r="O3093" i="9"/>
  <c r="M3093" i="9"/>
  <c r="C3093" i="9"/>
  <c r="A3093" i="9"/>
  <c r="AA3092" i="9"/>
  <c r="Y3092" i="9"/>
  <c r="O3092" i="9"/>
  <c r="M3092" i="9"/>
  <c r="C3092" i="9"/>
  <c r="A3092" i="9"/>
  <c r="AA3091" i="9"/>
  <c r="Y3091" i="9"/>
  <c r="O3091" i="9"/>
  <c r="M3091" i="9"/>
  <c r="C3091" i="9"/>
  <c r="A3091" i="9"/>
  <c r="AA3090" i="9"/>
  <c r="Y3090" i="9"/>
  <c r="O3090" i="9"/>
  <c r="M3090" i="9"/>
  <c r="C3090" i="9"/>
  <c r="A3090" i="9"/>
  <c r="AA3089" i="9"/>
  <c r="Y3089" i="9"/>
  <c r="O3089" i="9"/>
  <c r="M3089" i="9"/>
  <c r="C3089" i="9"/>
  <c r="A3089" i="9"/>
  <c r="AA3088" i="9"/>
  <c r="Y3088" i="9"/>
  <c r="O3088" i="9"/>
  <c r="M3088" i="9"/>
  <c r="C3088" i="9"/>
  <c r="A3088" i="9"/>
  <c r="AA3087" i="9"/>
  <c r="Y3087" i="9"/>
  <c r="O3087" i="9"/>
  <c r="M3087" i="9"/>
  <c r="C3087" i="9"/>
  <c r="A3087" i="9"/>
  <c r="AA3086" i="9"/>
  <c r="Y3086" i="9"/>
  <c r="O3086" i="9"/>
  <c r="M3086" i="9"/>
  <c r="C3086" i="9"/>
  <c r="A3086" i="9"/>
  <c r="AA3085" i="9"/>
  <c r="Y3085" i="9"/>
  <c r="O3085" i="9"/>
  <c r="M3085" i="9"/>
  <c r="C3085" i="9"/>
  <c r="A3085" i="9"/>
  <c r="AA3084" i="9"/>
  <c r="Y3084" i="9"/>
  <c r="O3084" i="9"/>
  <c r="M3084" i="9"/>
  <c r="C3084" i="9"/>
  <c r="A3084" i="9"/>
  <c r="AA3083" i="9"/>
  <c r="Y3083" i="9"/>
  <c r="O3083" i="9"/>
  <c r="M3083" i="9"/>
  <c r="C3083" i="9"/>
  <c r="A3083" i="9"/>
  <c r="AA3082" i="9"/>
  <c r="Y3082" i="9"/>
  <c r="O3082" i="9"/>
  <c r="M3082" i="9"/>
  <c r="C3082" i="9"/>
  <c r="A3082" i="9"/>
  <c r="AA3079" i="9"/>
  <c r="Y3079" i="9"/>
  <c r="O3079" i="9"/>
  <c r="M3079" i="9"/>
  <c r="C3079" i="9"/>
  <c r="A3079" i="9"/>
  <c r="AA3078" i="9"/>
  <c r="Y3078" i="9"/>
  <c r="O3078" i="9"/>
  <c r="M3078" i="9"/>
  <c r="C3078" i="9"/>
  <c r="A3078" i="9"/>
  <c r="AA3077" i="9"/>
  <c r="Y3077" i="9"/>
  <c r="O3077" i="9"/>
  <c r="M3077" i="9"/>
  <c r="C3077" i="9"/>
  <c r="A3077" i="9"/>
  <c r="AA3076" i="9"/>
  <c r="Y3076" i="9"/>
  <c r="O3076" i="9"/>
  <c r="M3076" i="9"/>
  <c r="C3076" i="9"/>
  <c r="A3076" i="9"/>
  <c r="AA3075" i="9"/>
  <c r="Y3075" i="9"/>
  <c r="O3075" i="9"/>
  <c r="M3075" i="9"/>
  <c r="C3075" i="9"/>
  <c r="A3075" i="9"/>
  <c r="AA3074" i="9"/>
  <c r="Y3074" i="9"/>
  <c r="O3074" i="9"/>
  <c r="M3074" i="9"/>
  <c r="C3074" i="9"/>
  <c r="A3074" i="9"/>
  <c r="AA3073" i="9"/>
  <c r="Y3073" i="9"/>
  <c r="O3073" i="9"/>
  <c r="M3073" i="9"/>
  <c r="C3073" i="9"/>
  <c r="A3073" i="9"/>
  <c r="AA3072" i="9"/>
  <c r="Y3072" i="9"/>
  <c r="O3072" i="9"/>
  <c r="M3072" i="9"/>
  <c r="C3072" i="9"/>
  <c r="A3072" i="9"/>
  <c r="AA3071" i="9"/>
  <c r="Y3071" i="9"/>
  <c r="O3071" i="9"/>
  <c r="M3071" i="9"/>
  <c r="C3071" i="9"/>
  <c r="A3071" i="9"/>
  <c r="AA3070" i="9"/>
  <c r="Y3070" i="9"/>
  <c r="O3070" i="9"/>
  <c r="M3070" i="9"/>
  <c r="C3070" i="9"/>
  <c r="A3070" i="9"/>
  <c r="AA3069" i="9"/>
  <c r="Y3069" i="9"/>
  <c r="O3069" i="9"/>
  <c r="M3069" i="9"/>
  <c r="C3069" i="9"/>
  <c r="A3069" i="9"/>
  <c r="AA3068" i="9"/>
  <c r="Y3068" i="9"/>
  <c r="O3068" i="9"/>
  <c r="M3068" i="9"/>
  <c r="C3068" i="9"/>
  <c r="A3068" i="9"/>
  <c r="AA3065" i="9"/>
  <c r="Y3065" i="9"/>
  <c r="O3065" i="9"/>
  <c r="M3065" i="9"/>
  <c r="C3065" i="9"/>
  <c r="A3065" i="9"/>
  <c r="AA3064" i="9"/>
  <c r="Y3064" i="9"/>
  <c r="O3064" i="9"/>
  <c r="M3064" i="9"/>
  <c r="C3064" i="9"/>
  <c r="A3064" i="9"/>
  <c r="AA3063" i="9"/>
  <c r="Y3063" i="9"/>
  <c r="O3063" i="9"/>
  <c r="M3063" i="9"/>
  <c r="C3063" i="9"/>
  <c r="A3063" i="9"/>
  <c r="AA3062" i="9"/>
  <c r="Y3062" i="9"/>
  <c r="O3062" i="9"/>
  <c r="M3062" i="9"/>
  <c r="C3062" i="9"/>
  <c r="A3062" i="9"/>
  <c r="AA3061" i="9"/>
  <c r="Y3061" i="9"/>
  <c r="O3061" i="9"/>
  <c r="M3061" i="9"/>
  <c r="C3061" i="9"/>
  <c r="A3061" i="9"/>
  <c r="AA3060" i="9"/>
  <c r="Y3060" i="9"/>
  <c r="O3060" i="9"/>
  <c r="M3060" i="9"/>
  <c r="C3060" i="9"/>
  <c r="A3060" i="9"/>
  <c r="AA3059" i="9"/>
  <c r="Y3059" i="9"/>
  <c r="O3059" i="9"/>
  <c r="M3059" i="9"/>
  <c r="C3059" i="9"/>
  <c r="A3059" i="9"/>
  <c r="AA3058" i="9"/>
  <c r="Y3058" i="9"/>
  <c r="O3058" i="9"/>
  <c r="M3058" i="9"/>
  <c r="C3058" i="9"/>
  <c r="A3058" i="9"/>
  <c r="AA3057" i="9"/>
  <c r="Y3057" i="9"/>
  <c r="O3057" i="9"/>
  <c r="M3057" i="9"/>
  <c r="C3057" i="9"/>
  <c r="A3057" i="9"/>
  <c r="AA3056" i="9"/>
  <c r="Y3056" i="9"/>
  <c r="O3056" i="9"/>
  <c r="M3056" i="9"/>
  <c r="C3056" i="9"/>
  <c r="A3056" i="9"/>
  <c r="AA3055" i="9"/>
  <c r="Y3055" i="9"/>
  <c r="O3055" i="9"/>
  <c r="M3055" i="9"/>
  <c r="C3055" i="9"/>
  <c r="A3055" i="9"/>
  <c r="AA3054" i="9"/>
  <c r="Y3054" i="9"/>
  <c r="O3054" i="9"/>
  <c r="M3054" i="9"/>
  <c r="C3054" i="9"/>
  <c r="A3054" i="9"/>
  <c r="AA3051" i="9"/>
  <c r="Y3051" i="9"/>
  <c r="O3051" i="9"/>
  <c r="M3051" i="9"/>
  <c r="C3051" i="9"/>
  <c r="A3051" i="9"/>
  <c r="AA3050" i="9"/>
  <c r="Y3050" i="9"/>
  <c r="O3050" i="9"/>
  <c r="M3050" i="9"/>
  <c r="C3050" i="9"/>
  <c r="A3050" i="9"/>
  <c r="AA3049" i="9"/>
  <c r="Y3049" i="9"/>
  <c r="O3049" i="9"/>
  <c r="M3049" i="9"/>
  <c r="C3049" i="9"/>
  <c r="A3049" i="9"/>
  <c r="AA3048" i="9"/>
  <c r="Y3048" i="9"/>
  <c r="O3048" i="9"/>
  <c r="M3048" i="9"/>
  <c r="C3048" i="9"/>
  <c r="A3048" i="9"/>
  <c r="AA3047" i="9"/>
  <c r="Y3047" i="9"/>
  <c r="O3047" i="9"/>
  <c r="M3047" i="9"/>
  <c r="C3047" i="9"/>
  <c r="A3047" i="9"/>
  <c r="AA3046" i="9"/>
  <c r="Y3046" i="9"/>
  <c r="O3046" i="9"/>
  <c r="M3046" i="9"/>
  <c r="C3046" i="9"/>
  <c r="A3046" i="9"/>
  <c r="AA3045" i="9"/>
  <c r="Y3045" i="9"/>
  <c r="O3045" i="9"/>
  <c r="M3045" i="9"/>
  <c r="C3045" i="9"/>
  <c r="A3045" i="9"/>
  <c r="AA3044" i="9"/>
  <c r="Y3044" i="9"/>
  <c r="O3044" i="9"/>
  <c r="M3044" i="9"/>
  <c r="C3044" i="9"/>
  <c r="A3044" i="9"/>
  <c r="AA3043" i="9"/>
  <c r="Y3043" i="9"/>
  <c r="O3043" i="9"/>
  <c r="M3043" i="9"/>
  <c r="C3043" i="9"/>
  <c r="A3043" i="9"/>
  <c r="AA3042" i="9"/>
  <c r="Y3042" i="9"/>
  <c r="O3042" i="9"/>
  <c r="M3042" i="9"/>
  <c r="C3042" i="9"/>
  <c r="A3042" i="9"/>
  <c r="AA3041" i="9"/>
  <c r="Y3041" i="9"/>
  <c r="O3041" i="9"/>
  <c r="M3041" i="9"/>
  <c r="C3041" i="9"/>
  <c r="A3041" i="9"/>
  <c r="AA3040" i="9"/>
  <c r="Y3040" i="9"/>
  <c r="O3040" i="9"/>
  <c r="M3040" i="9"/>
  <c r="C3040" i="9"/>
  <c r="A3040" i="9"/>
  <c r="AA3037" i="9"/>
  <c r="Y3037" i="9"/>
  <c r="O3037" i="9"/>
  <c r="M3037" i="9"/>
  <c r="C3037" i="9"/>
  <c r="A3037" i="9"/>
  <c r="AA3036" i="9"/>
  <c r="Y3036" i="9"/>
  <c r="O3036" i="9"/>
  <c r="M3036" i="9"/>
  <c r="C3036" i="9"/>
  <c r="A3036" i="9"/>
  <c r="AA3035" i="9"/>
  <c r="Y3035" i="9"/>
  <c r="O3035" i="9"/>
  <c r="M3035" i="9"/>
  <c r="C3035" i="9"/>
  <c r="A3035" i="9"/>
  <c r="AA3034" i="9"/>
  <c r="Y3034" i="9"/>
  <c r="O3034" i="9"/>
  <c r="M3034" i="9"/>
  <c r="C3034" i="9"/>
  <c r="A3034" i="9"/>
  <c r="AA3033" i="9"/>
  <c r="Y3033" i="9"/>
  <c r="O3033" i="9"/>
  <c r="M3033" i="9"/>
  <c r="C3033" i="9"/>
  <c r="A3033" i="9"/>
  <c r="AA3032" i="9"/>
  <c r="Y3032" i="9"/>
  <c r="O3032" i="9"/>
  <c r="M3032" i="9"/>
  <c r="C3032" i="9"/>
  <c r="A3032" i="9"/>
  <c r="AA3031" i="9"/>
  <c r="Y3031" i="9"/>
  <c r="O3031" i="9"/>
  <c r="M3031" i="9"/>
  <c r="C3031" i="9"/>
  <c r="A3031" i="9"/>
  <c r="AA3030" i="9"/>
  <c r="Y3030" i="9"/>
  <c r="O3030" i="9"/>
  <c r="M3030" i="9"/>
  <c r="C3030" i="9"/>
  <c r="A3030" i="9"/>
  <c r="AA3029" i="9"/>
  <c r="Y3029" i="9"/>
  <c r="O3029" i="9"/>
  <c r="M3029" i="9"/>
  <c r="C3029" i="9"/>
  <c r="A3029" i="9"/>
  <c r="AA3028" i="9"/>
  <c r="Y3028" i="9"/>
  <c r="O3028" i="9"/>
  <c r="M3028" i="9"/>
  <c r="C3028" i="9"/>
  <c r="A3028" i="9"/>
  <c r="AA3027" i="9"/>
  <c r="Y3027" i="9"/>
  <c r="O3027" i="9"/>
  <c r="M3027" i="9"/>
  <c r="C3027" i="9"/>
  <c r="A3027" i="9"/>
  <c r="AA3026" i="9"/>
  <c r="Y3026" i="9"/>
  <c r="O3026" i="9"/>
  <c r="M3026" i="9"/>
  <c r="C3026" i="9"/>
  <c r="A3026" i="9"/>
  <c r="AA3023" i="9"/>
  <c r="Y3023" i="9"/>
  <c r="O3023" i="9"/>
  <c r="M3023" i="9"/>
  <c r="C3023" i="9"/>
  <c r="A3023" i="9"/>
  <c r="AA3022" i="9"/>
  <c r="Y3022" i="9"/>
  <c r="O3022" i="9"/>
  <c r="M3022" i="9"/>
  <c r="C3022" i="9"/>
  <c r="A3022" i="9"/>
  <c r="AA3021" i="9"/>
  <c r="Y3021" i="9"/>
  <c r="O3021" i="9"/>
  <c r="M3021" i="9"/>
  <c r="C3021" i="9"/>
  <c r="A3021" i="9"/>
  <c r="AA3020" i="9"/>
  <c r="Y3020" i="9"/>
  <c r="O3020" i="9"/>
  <c r="M3020" i="9"/>
  <c r="C3020" i="9"/>
  <c r="A3020" i="9"/>
  <c r="AA3019" i="9"/>
  <c r="Y3019" i="9"/>
  <c r="O3019" i="9"/>
  <c r="M3019" i="9"/>
  <c r="C3019" i="9"/>
  <c r="A3019" i="9"/>
  <c r="AA3018" i="9"/>
  <c r="Y3018" i="9"/>
  <c r="O3018" i="9"/>
  <c r="M3018" i="9"/>
  <c r="C3018" i="9"/>
  <c r="A3018" i="9"/>
  <c r="AA3017" i="9"/>
  <c r="Y3017" i="9"/>
  <c r="O3017" i="9"/>
  <c r="M3017" i="9"/>
  <c r="C3017" i="9"/>
  <c r="A3017" i="9"/>
  <c r="AA3016" i="9"/>
  <c r="Y3016" i="9"/>
  <c r="O3016" i="9"/>
  <c r="M3016" i="9"/>
  <c r="C3016" i="9"/>
  <c r="A3016" i="9"/>
  <c r="AA3015" i="9"/>
  <c r="Y3015" i="9"/>
  <c r="O3015" i="9"/>
  <c r="M3015" i="9"/>
  <c r="C3015" i="9"/>
  <c r="A3015" i="9"/>
  <c r="AA3014" i="9"/>
  <c r="Y3014" i="9"/>
  <c r="O3014" i="9"/>
  <c r="M3014" i="9"/>
  <c r="C3014" i="9"/>
  <c r="A3014" i="9"/>
  <c r="AA3013" i="9"/>
  <c r="Y3013" i="9"/>
  <c r="O3013" i="9"/>
  <c r="M3013" i="9"/>
  <c r="C3013" i="9"/>
  <c r="A3013" i="9"/>
  <c r="AA3012" i="9"/>
  <c r="Y3012" i="9"/>
  <c r="O3012" i="9"/>
  <c r="M3012" i="9"/>
  <c r="C3012" i="9"/>
  <c r="A3012" i="9"/>
  <c r="AA3009" i="9"/>
  <c r="Y3009" i="9"/>
  <c r="O3009" i="9"/>
  <c r="M3009" i="9"/>
  <c r="C3009" i="9"/>
  <c r="A3009" i="9"/>
  <c r="AA3008" i="9"/>
  <c r="Y3008" i="9"/>
  <c r="O3008" i="9"/>
  <c r="M3008" i="9"/>
  <c r="C3008" i="9"/>
  <c r="A3008" i="9"/>
  <c r="AA3007" i="9"/>
  <c r="Y3007" i="9"/>
  <c r="O3007" i="9"/>
  <c r="M3007" i="9"/>
  <c r="C3007" i="9"/>
  <c r="A3007" i="9"/>
  <c r="AA3006" i="9"/>
  <c r="Y3006" i="9"/>
  <c r="O3006" i="9"/>
  <c r="M3006" i="9"/>
  <c r="C3006" i="9"/>
  <c r="A3006" i="9"/>
  <c r="AA3005" i="9"/>
  <c r="Y3005" i="9"/>
  <c r="O3005" i="9"/>
  <c r="M3005" i="9"/>
  <c r="C3005" i="9"/>
  <c r="A3005" i="9"/>
  <c r="AA3004" i="9"/>
  <c r="Y3004" i="9"/>
  <c r="O3004" i="9"/>
  <c r="M3004" i="9"/>
  <c r="C3004" i="9"/>
  <c r="A3004" i="9"/>
  <c r="AA3003" i="9"/>
  <c r="Y3003" i="9"/>
  <c r="O3003" i="9"/>
  <c r="M3003" i="9"/>
  <c r="C3003" i="9"/>
  <c r="A3003" i="9"/>
  <c r="AA3002" i="9"/>
  <c r="Y3002" i="9"/>
  <c r="O3002" i="9"/>
  <c r="M3002" i="9"/>
  <c r="C3002" i="9"/>
  <c r="A3002" i="9"/>
  <c r="AA3001" i="9"/>
  <c r="Y3001" i="9"/>
  <c r="O3001" i="9"/>
  <c r="M3001" i="9"/>
  <c r="C3001" i="9"/>
  <c r="A3001" i="9"/>
  <c r="AA3000" i="9"/>
  <c r="Y3000" i="9"/>
  <c r="O3000" i="9"/>
  <c r="M3000" i="9"/>
  <c r="C3000" i="9"/>
  <c r="A3000" i="9"/>
  <c r="AA2999" i="9"/>
  <c r="Y2999" i="9"/>
  <c r="O2999" i="9"/>
  <c r="M2999" i="9"/>
  <c r="C2999" i="9"/>
  <c r="A2999" i="9"/>
  <c r="AA2998" i="9"/>
  <c r="Y2998" i="9"/>
  <c r="O2998" i="9"/>
  <c r="M2998" i="9"/>
  <c r="C2998" i="9"/>
  <c r="A2998" i="9"/>
  <c r="AA2995" i="9"/>
  <c r="Y2995" i="9"/>
  <c r="O2995" i="9"/>
  <c r="M2995" i="9"/>
  <c r="C2995" i="9"/>
  <c r="A2995" i="9"/>
  <c r="AA2994" i="9"/>
  <c r="Y2994" i="9"/>
  <c r="O2994" i="9"/>
  <c r="M2994" i="9"/>
  <c r="C2994" i="9"/>
  <c r="A2994" i="9"/>
  <c r="AA2993" i="9"/>
  <c r="Y2993" i="9"/>
  <c r="O2993" i="9"/>
  <c r="M2993" i="9"/>
  <c r="C2993" i="9"/>
  <c r="A2993" i="9"/>
  <c r="AA2992" i="9"/>
  <c r="Y2992" i="9"/>
  <c r="O2992" i="9"/>
  <c r="M2992" i="9"/>
  <c r="C2992" i="9"/>
  <c r="A2992" i="9"/>
  <c r="AA2991" i="9"/>
  <c r="Y2991" i="9"/>
  <c r="O2991" i="9"/>
  <c r="M2991" i="9"/>
  <c r="C2991" i="9"/>
  <c r="A2991" i="9"/>
  <c r="AA2990" i="9"/>
  <c r="Y2990" i="9"/>
  <c r="O2990" i="9"/>
  <c r="M2990" i="9"/>
  <c r="C2990" i="9"/>
  <c r="A2990" i="9"/>
  <c r="AA2989" i="9"/>
  <c r="Y2989" i="9"/>
  <c r="O2989" i="9"/>
  <c r="M2989" i="9"/>
  <c r="C2989" i="9"/>
  <c r="A2989" i="9"/>
  <c r="AA2988" i="9"/>
  <c r="Y2988" i="9"/>
  <c r="O2988" i="9"/>
  <c r="M2988" i="9"/>
  <c r="C2988" i="9"/>
  <c r="A2988" i="9"/>
  <c r="AA2987" i="9"/>
  <c r="Y2987" i="9"/>
  <c r="O2987" i="9"/>
  <c r="M2987" i="9"/>
  <c r="C2987" i="9"/>
  <c r="A2987" i="9"/>
  <c r="AA2986" i="9"/>
  <c r="Y2986" i="9"/>
  <c r="O2986" i="9"/>
  <c r="M2986" i="9"/>
  <c r="C2986" i="9"/>
  <c r="A2986" i="9"/>
  <c r="AA2985" i="9"/>
  <c r="Y2985" i="9"/>
  <c r="O2985" i="9"/>
  <c r="M2985" i="9"/>
  <c r="C2985" i="9"/>
  <c r="A2985" i="9"/>
  <c r="AA2984" i="9"/>
  <c r="Y2984" i="9"/>
  <c r="O2984" i="9"/>
  <c r="M2984" i="9"/>
  <c r="C2984" i="9"/>
  <c r="A2984" i="9"/>
  <c r="AA2981" i="9"/>
  <c r="Y2981" i="9"/>
  <c r="O2981" i="9"/>
  <c r="M2981" i="9"/>
  <c r="C2981" i="9"/>
  <c r="A2981" i="9"/>
  <c r="AA2980" i="9"/>
  <c r="Y2980" i="9"/>
  <c r="O2980" i="9"/>
  <c r="M2980" i="9"/>
  <c r="C2980" i="9"/>
  <c r="A2980" i="9"/>
  <c r="AA2979" i="9"/>
  <c r="Y2979" i="9"/>
  <c r="O2979" i="9"/>
  <c r="M2979" i="9"/>
  <c r="C2979" i="9"/>
  <c r="A2979" i="9"/>
  <c r="AA2978" i="9"/>
  <c r="Y2978" i="9"/>
  <c r="O2978" i="9"/>
  <c r="M2978" i="9"/>
  <c r="C2978" i="9"/>
  <c r="A2978" i="9"/>
  <c r="AA2977" i="9"/>
  <c r="Y2977" i="9"/>
  <c r="O2977" i="9"/>
  <c r="M2977" i="9"/>
  <c r="C2977" i="9"/>
  <c r="A2977" i="9"/>
  <c r="AA2976" i="9"/>
  <c r="Y2976" i="9"/>
  <c r="O2976" i="9"/>
  <c r="M2976" i="9"/>
  <c r="C2976" i="9"/>
  <c r="A2976" i="9"/>
  <c r="AA2975" i="9"/>
  <c r="Y2975" i="9"/>
  <c r="O2975" i="9"/>
  <c r="M2975" i="9"/>
  <c r="C2975" i="9"/>
  <c r="A2975" i="9"/>
  <c r="AA2974" i="9"/>
  <c r="Y2974" i="9"/>
  <c r="O2974" i="9"/>
  <c r="M2974" i="9"/>
  <c r="C2974" i="9"/>
  <c r="A2974" i="9"/>
  <c r="AA2973" i="9"/>
  <c r="Y2973" i="9"/>
  <c r="O2973" i="9"/>
  <c r="M2973" i="9"/>
  <c r="C2973" i="9"/>
  <c r="A2973" i="9"/>
  <c r="AA2972" i="9"/>
  <c r="Y2972" i="9"/>
  <c r="O2972" i="9"/>
  <c r="M2972" i="9"/>
  <c r="C2972" i="9"/>
  <c r="A2972" i="9"/>
  <c r="AA2971" i="9"/>
  <c r="Y2971" i="9"/>
  <c r="O2971" i="9"/>
  <c r="M2971" i="9"/>
  <c r="C2971" i="9"/>
  <c r="A2971" i="9"/>
  <c r="AA2970" i="9"/>
  <c r="Y2970" i="9"/>
  <c r="O2970" i="9"/>
  <c r="M2970" i="9"/>
  <c r="C2970" i="9"/>
  <c r="A2970" i="9"/>
  <c r="AA2967" i="9"/>
  <c r="Y2967" i="9"/>
  <c r="O2967" i="9"/>
  <c r="M2967" i="9"/>
  <c r="C2967" i="9"/>
  <c r="A2967" i="9"/>
  <c r="AA2966" i="9"/>
  <c r="Y2966" i="9"/>
  <c r="O2966" i="9"/>
  <c r="M2966" i="9"/>
  <c r="C2966" i="9"/>
  <c r="A2966" i="9"/>
  <c r="AA2965" i="9"/>
  <c r="Y2965" i="9"/>
  <c r="O2965" i="9"/>
  <c r="M2965" i="9"/>
  <c r="C2965" i="9"/>
  <c r="A2965" i="9"/>
  <c r="AA2964" i="9"/>
  <c r="Y2964" i="9"/>
  <c r="O2964" i="9"/>
  <c r="M2964" i="9"/>
  <c r="C2964" i="9"/>
  <c r="A2964" i="9"/>
  <c r="AA2963" i="9"/>
  <c r="Y2963" i="9"/>
  <c r="O2963" i="9"/>
  <c r="M2963" i="9"/>
  <c r="C2963" i="9"/>
  <c r="A2963" i="9"/>
  <c r="AA2962" i="9"/>
  <c r="Y2962" i="9"/>
  <c r="O2962" i="9"/>
  <c r="M2962" i="9"/>
  <c r="C2962" i="9"/>
  <c r="A2962" i="9"/>
  <c r="AA2961" i="9"/>
  <c r="Y2961" i="9"/>
  <c r="O2961" i="9"/>
  <c r="M2961" i="9"/>
  <c r="C2961" i="9"/>
  <c r="A2961" i="9"/>
  <c r="AA2960" i="9"/>
  <c r="Y2960" i="9"/>
  <c r="O2960" i="9"/>
  <c r="M2960" i="9"/>
  <c r="C2960" i="9"/>
  <c r="A2960" i="9"/>
  <c r="AA2959" i="9"/>
  <c r="Y2959" i="9"/>
  <c r="O2959" i="9"/>
  <c r="M2959" i="9"/>
  <c r="C2959" i="9"/>
  <c r="A2959" i="9"/>
  <c r="AA2958" i="9"/>
  <c r="Y2958" i="9"/>
  <c r="O2958" i="9"/>
  <c r="M2958" i="9"/>
  <c r="C2958" i="9"/>
  <c r="A2958" i="9"/>
  <c r="AA2957" i="9"/>
  <c r="Y2957" i="9"/>
  <c r="O2957" i="9"/>
  <c r="M2957" i="9"/>
  <c r="C2957" i="9"/>
  <c r="A2957" i="9"/>
  <c r="AA2956" i="9"/>
  <c r="Y2956" i="9"/>
  <c r="O2956" i="9"/>
  <c r="M2956" i="9"/>
  <c r="C2956" i="9"/>
  <c r="A2956" i="9"/>
  <c r="AA2953" i="9"/>
  <c r="Y2953" i="9"/>
  <c r="O2953" i="9"/>
  <c r="M2953" i="9"/>
  <c r="C2953" i="9"/>
  <c r="A2953" i="9"/>
  <c r="AA2952" i="9"/>
  <c r="Y2952" i="9"/>
  <c r="O2952" i="9"/>
  <c r="M2952" i="9"/>
  <c r="C2952" i="9"/>
  <c r="A2952" i="9"/>
  <c r="AA2951" i="9"/>
  <c r="Y2951" i="9"/>
  <c r="O2951" i="9"/>
  <c r="M2951" i="9"/>
  <c r="C2951" i="9"/>
  <c r="A2951" i="9"/>
  <c r="AA2950" i="9"/>
  <c r="Y2950" i="9"/>
  <c r="O2950" i="9"/>
  <c r="M2950" i="9"/>
  <c r="C2950" i="9"/>
  <c r="A2950" i="9"/>
  <c r="AA2949" i="9"/>
  <c r="Y2949" i="9"/>
  <c r="O2949" i="9"/>
  <c r="M2949" i="9"/>
  <c r="C2949" i="9"/>
  <c r="A2949" i="9"/>
  <c r="AA2948" i="9"/>
  <c r="Y2948" i="9"/>
  <c r="O2948" i="9"/>
  <c r="M2948" i="9"/>
  <c r="C2948" i="9"/>
  <c r="A2948" i="9"/>
  <c r="AA2947" i="9"/>
  <c r="Y2947" i="9"/>
  <c r="O2947" i="9"/>
  <c r="M2947" i="9"/>
  <c r="C2947" i="9"/>
  <c r="A2947" i="9"/>
  <c r="AA2946" i="9"/>
  <c r="Y2946" i="9"/>
  <c r="O2946" i="9"/>
  <c r="M2946" i="9"/>
  <c r="C2946" i="9"/>
  <c r="A2946" i="9"/>
  <c r="AA2945" i="9"/>
  <c r="Y2945" i="9"/>
  <c r="O2945" i="9"/>
  <c r="M2945" i="9"/>
  <c r="C2945" i="9"/>
  <c r="A2945" i="9"/>
  <c r="AA2944" i="9"/>
  <c r="Y2944" i="9"/>
  <c r="O2944" i="9"/>
  <c r="M2944" i="9"/>
  <c r="C2944" i="9"/>
  <c r="A2944" i="9"/>
  <c r="AA2943" i="9"/>
  <c r="Y2943" i="9"/>
  <c r="O2943" i="9"/>
  <c r="M2943" i="9"/>
  <c r="C2943" i="9"/>
  <c r="A2943" i="9"/>
  <c r="AA2942" i="9"/>
  <c r="Y2942" i="9"/>
  <c r="O2942" i="9"/>
  <c r="M2942" i="9"/>
  <c r="C2942" i="9"/>
  <c r="A2942" i="9"/>
  <c r="AA2939" i="9"/>
  <c r="Y2939" i="9"/>
  <c r="O2939" i="9"/>
  <c r="M2939" i="9"/>
  <c r="C2939" i="9"/>
  <c r="A2939" i="9"/>
  <c r="AA2938" i="9"/>
  <c r="Y2938" i="9"/>
  <c r="O2938" i="9"/>
  <c r="M2938" i="9"/>
  <c r="C2938" i="9"/>
  <c r="A2938" i="9"/>
  <c r="AA2937" i="9"/>
  <c r="Y2937" i="9"/>
  <c r="O2937" i="9"/>
  <c r="M2937" i="9"/>
  <c r="C2937" i="9"/>
  <c r="A2937" i="9"/>
  <c r="AA2936" i="9"/>
  <c r="Y2936" i="9"/>
  <c r="O2936" i="9"/>
  <c r="M2936" i="9"/>
  <c r="C2936" i="9"/>
  <c r="A2936" i="9"/>
  <c r="AA2935" i="9"/>
  <c r="Y2935" i="9"/>
  <c r="O2935" i="9"/>
  <c r="M2935" i="9"/>
  <c r="C2935" i="9"/>
  <c r="A2935" i="9"/>
  <c r="AA2934" i="9"/>
  <c r="Y2934" i="9"/>
  <c r="O2934" i="9"/>
  <c r="M2934" i="9"/>
  <c r="C2934" i="9"/>
  <c r="A2934" i="9"/>
  <c r="AA2933" i="9"/>
  <c r="Y2933" i="9"/>
  <c r="O2933" i="9"/>
  <c r="M2933" i="9"/>
  <c r="C2933" i="9"/>
  <c r="A2933" i="9"/>
  <c r="AA2932" i="9"/>
  <c r="Y2932" i="9"/>
  <c r="O2932" i="9"/>
  <c r="M2932" i="9"/>
  <c r="C2932" i="9"/>
  <c r="A2932" i="9"/>
  <c r="AA2931" i="9"/>
  <c r="Y2931" i="9"/>
  <c r="O2931" i="9"/>
  <c r="M2931" i="9"/>
  <c r="C2931" i="9"/>
  <c r="A2931" i="9"/>
  <c r="AA2930" i="9"/>
  <c r="Y2930" i="9"/>
  <c r="O2930" i="9"/>
  <c r="M2930" i="9"/>
  <c r="C2930" i="9"/>
  <c r="A2930" i="9"/>
  <c r="AA2929" i="9"/>
  <c r="Y2929" i="9"/>
  <c r="O2929" i="9"/>
  <c r="M2929" i="9"/>
  <c r="C2929" i="9"/>
  <c r="A2929" i="9"/>
  <c r="AA2928" i="9"/>
  <c r="Y2928" i="9"/>
  <c r="O2928" i="9"/>
  <c r="M2928" i="9"/>
  <c r="C2928" i="9"/>
  <c r="A2928" i="9"/>
  <c r="AA2925" i="9"/>
  <c r="Y2925" i="9"/>
  <c r="O2925" i="9"/>
  <c r="M2925" i="9"/>
  <c r="C2925" i="9"/>
  <c r="A2925" i="9"/>
  <c r="AA2924" i="9"/>
  <c r="Y2924" i="9"/>
  <c r="O2924" i="9"/>
  <c r="M2924" i="9"/>
  <c r="C2924" i="9"/>
  <c r="A2924" i="9"/>
  <c r="AA2923" i="9"/>
  <c r="Y2923" i="9"/>
  <c r="O2923" i="9"/>
  <c r="M2923" i="9"/>
  <c r="C2923" i="9"/>
  <c r="A2923" i="9"/>
  <c r="AA2922" i="9"/>
  <c r="Y2922" i="9"/>
  <c r="O2922" i="9"/>
  <c r="M2922" i="9"/>
  <c r="C2922" i="9"/>
  <c r="A2922" i="9"/>
  <c r="AA2921" i="9"/>
  <c r="Y2921" i="9"/>
  <c r="O2921" i="9"/>
  <c r="M2921" i="9"/>
  <c r="C2921" i="9"/>
  <c r="A2921" i="9"/>
  <c r="AA2920" i="9"/>
  <c r="Y2920" i="9"/>
  <c r="O2920" i="9"/>
  <c r="M2920" i="9"/>
  <c r="C2920" i="9"/>
  <c r="A2920" i="9"/>
  <c r="AA2919" i="9"/>
  <c r="Y2919" i="9"/>
  <c r="O2919" i="9"/>
  <c r="M2919" i="9"/>
  <c r="C2919" i="9"/>
  <c r="A2919" i="9"/>
  <c r="AA2918" i="9"/>
  <c r="Y2918" i="9"/>
  <c r="O2918" i="9"/>
  <c r="M2918" i="9"/>
  <c r="C2918" i="9"/>
  <c r="A2918" i="9"/>
  <c r="AA2917" i="9"/>
  <c r="Y2917" i="9"/>
  <c r="O2917" i="9"/>
  <c r="M2917" i="9"/>
  <c r="C2917" i="9"/>
  <c r="A2917" i="9"/>
  <c r="AA2916" i="9"/>
  <c r="Y2916" i="9"/>
  <c r="O2916" i="9"/>
  <c r="M2916" i="9"/>
  <c r="C2916" i="9"/>
  <c r="A2916" i="9"/>
  <c r="AA2915" i="9"/>
  <c r="Y2915" i="9"/>
  <c r="O2915" i="9"/>
  <c r="M2915" i="9"/>
  <c r="C2915" i="9"/>
  <c r="A2915" i="9"/>
  <c r="AA2914" i="9"/>
  <c r="Y2914" i="9"/>
  <c r="O2914" i="9"/>
  <c r="M2914" i="9"/>
  <c r="C2914" i="9"/>
  <c r="A2914" i="9"/>
  <c r="AA2911" i="9"/>
  <c r="Y2911" i="9"/>
  <c r="O2911" i="9"/>
  <c r="M2911" i="9"/>
  <c r="C2911" i="9"/>
  <c r="A2911" i="9"/>
  <c r="AA2910" i="9"/>
  <c r="Y2910" i="9"/>
  <c r="O2910" i="9"/>
  <c r="M2910" i="9"/>
  <c r="C2910" i="9"/>
  <c r="A2910" i="9"/>
  <c r="AA2909" i="9"/>
  <c r="Y2909" i="9"/>
  <c r="O2909" i="9"/>
  <c r="M2909" i="9"/>
  <c r="C2909" i="9"/>
  <c r="A2909" i="9"/>
  <c r="AA2908" i="9"/>
  <c r="Y2908" i="9"/>
  <c r="O2908" i="9"/>
  <c r="M2908" i="9"/>
  <c r="C2908" i="9"/>
  <c r="A2908" i="9"/>
  <c r="AA2907" i="9"/>
  <c r="Y2907" i="9"/>
  <c r="O2907" i="9"/>
  <c r="M2907" i="9"/>
  <c r="C2907" i="9"/>
  <c r="A2907" i="9"/>
  <c r="AA2906" i="9"/>
  <c r="Y2906" i="9"/>
  <c r="O2906" i="9"/>
  <c r="M2906" i="9"/>
  <c r="C2906" i="9"/>
  <c r="A2906" i="9"/>
  <c r="AA2905" i="9"/>
  <c r="Y2905" i="9"/>
  <c r="O2905" i="9"/>
  <c r="M2905" i="9"/>
  <c r="C2905" i="9"/>
  <c r="A2905" i="9"/>
  <c r="AA2904" i="9"/>
  <c r="Y2904" i="9"/>
  <c r="O2904" i="9"/>
  <c r="M2904" i="9"/>
  <c r="C2904" i="9"/>
  <c r="A2904" i="9"/>
  <c r="AA2903" i="9"/>
  <c r="Y2903" i="9"/>
  <c r="O2903" i="9"/>
  <c r="M2903" i="9"/>
  <c r="C2903" i="9"/>
  <c r="A2903" i="9"/>
  <c r="AA2902" i="9"/>
  <c r="Y2902" i="9"/>
  <c r="O2902" i="9"/>
  <c r="M2902" i="9"/>
  <c r="C2902" i="9"/>
  <c r="A2902" i="9"/>
  <c r="AA2901" i="9"/>
  <c r="Y2901" i="9"/>
  <c r="O2901" i="9"/>
  <c r="M2901" i="9"/>
  <c r="C2901" i="9"/>
  <c r="A2901" i="9"/>
  <c r="AA2900" i="9"/>
  <c r="Y2900" i="9"/>
  <c r="O2900" i="9"/>
  <c r="M2900" i="9"/>
  <c r="C2900" i="9"/>
  <c r="A2900" i="9"/>
  <c r="AA2897" i="9"/>
  <c r="Y2897" i="9"/>
  <c r="O2897" i="9"/>
  <c r="M2897" i="9"/>
  <c r="C2897" i="9"/>
  <c r="A2897" i="9"/>
  <c r="AA2896" i="9"/>
  <c r="Y2896" i="9"/>
  <c r="O2896" i="9"/>
  <c r="M2896" i="9"/>
  <c r="C2896" i="9"/>
  <c r="A2896" i="9"/>
  <c r="AA2895" i="9"/>
  <c r="Y2895" i="9"/>
  <c r="O2895" i="9"/>
  <c r="M2895" i="9"/>
  <c r="C2895" i="9"/>
  <c r="A2895" i="9"/>
  <c r="AA2894" i="9"/>
  <c r="Y2894" i="9"/>
  <c r="O2894" i="9"/>
  <c r="M2894" i="9"/>
  <c r="C2894" i="9"/>
  <c r="A2894" i="9"/>
  <c r="AA2893" i="9"/>
  <c r="Y2893" i="9"/>
  <c r="O2893" i="9"/>
  <c r="M2893" i="9"/>
  <c r="C2893" i="9"/>
  <c r="A2893" i="9"/>
  <c r="AA2892" i="9"/>
  <c r="Y2892" i="9"/>
  <c r="O2892" i="9"/>
  <c r="M2892" i="9"/>
  <c r="C2892" i="9"/>
  <c r="A2892" i="9"/>
  <c r="AA2891" i="9"/>
  <c r="Y2891" i="9"/>
  <c r="O2891" i="9"/>
  <c r="M2891" i="9"/>
  <c r="C2891" i="9"/>
  <c r="A2891" i="9"/>
  <c r="AA2890" i="9"/>
  <c r="Y2890" i="9"/>
  <c r="O2890" i="9"/>
  <c r="M2890" i="9"/>
  <c r="C2890" i="9"/>
  <c r="A2890" i="9"/>
  <c r="AA2889" i="9"/>
  <c r="Y2889" i="9"/>
  <c r="O2889" i="9"/>
  <c r="M2889" i="9"/>
  <c r="C2889" i="9"/>
  <c r="A2889" i="9"/>
  <c r="AA2888" i="9"/>
  <c r="Y2888" i="9"/>
  <c r="O2888" i="9"/>
  <c r="M2888" i="9"/>
  <c r="C2888" i="9"/>
  <c r="A2888" i="9"/>
  <c r="AA2887" i="9"/>
  <c r="Y2887" i="9"/>
  <c r="O2887" i="9"/>
  <c r="M2887" i="9"/>
  <c r="C2887" i="9"/>
  <c r="A2887" i="9"/>
  <c r="AA2886" i="9"/>
  <c r="Y2886" i="9"/>
  <c r="O2886" i="9"/>
  <c r="M2886" i="9"/>
  <c r="C2886" i="9"/>
  <c r="A2886" i="9"/>
  <c r="AA2883" i="9"/>
  <c r="Y2883" i="9"/>
  <c r="O2883" i="9"/>
  <c r="M2883" i="9"/>
  <c r="C2883" i="9"/>
  <c r="A2883" i="9"/>
  <c r="AA2882" i="9"/>
  <c r="Y2882" i="9"/>
  <c r="O2882" i="9"/>
  <c r="M2882" i="9"/>
  <c r="C2882" i="9"/>
  <c r="A2882" i="9"/>
  <c r="AA2881" i="9"/>
  <c r="Y2881" i="9"/>
  <c r="O2881" i="9"/>
  <c r="M2881" i="9"/>
  <c r="C2881" i="9"/>
  <c r="A2881" i="9"/>
  <c r="AA2880" i="9"/>
  <c r="Y2880" i="9"/>
  <c r="O2880" i="9"/>
  <c r="M2880" i="9"/>
  <c r="C2880" i="9"/>
  <c r="A2880" i="9"/>
  <c r="AA2879" i="9"/>
  <c r="Y2879" i="9"/>
  <c r="O2879" i="9"/>
  <c r="M2879" i="9"/>
  <c r="C2879" i="9"/>
  <c r="A2879" i="9"/>
  <c r="AA2878" i="9"/>
  <c r="Y2878" i="9"/>
  <c r="O2878" i="9"/>
  <c r="M2878" i="9"/>
  <c r="C2878" i="9"/>
  <c r="A2878" i="9"/>
  <c r="AA2877" i="9"/>
  <c r="Y2877" i="9"/>
  <c r="O2877" i="9"/>
  <c r="M2877" i="9"/>
  <c r="C2877" i="9"/>
  <c r="A2877" i="9"/>
  <c r="AA2876" i="9"/>
  <c r="Y2876" i="9"/>
  <c r="O2876" i="9"/>
  <c r="M2876" i="9"/>
  <c r="C2876" i="9"/>
  <c r="A2876" i="9"/>
  <c r="AA2875" i="9"/>
  <c r="Y2875" i="9"/>
  <c r="O2875" i="9"/>
  <c r="M2875" i="9"/>
  <c r="C2875" i="9"/>
  <c r="A2875" i="9"/>
  <c r="AA2874" i="9"/>
  <c r="Y2874" i="9"/>
  <c r="O2874" i="9"/>
  <c r="M2874" i="9"/>
  <c r="C2874" i="9"/>
  <c r="A2874" i="9"/>
  <c r="AA2873" i="9"/>
  <c r="Y2873" i="9"/>
  <c r="O2873" i="9"/>
  <c r="M2873" i="9"/>
  <c r="C2873" i="9"/>
  <c r="A2873" i="9"/>
  <c r="AA2872" i="9"/>
  <c r="Y2872" i="9"/>
  <c r="O2872" i="9"/>
  <c r="M2872" i="9"/>
  <c r="C2872" i="9"/>
  <c r="C2884" i="9" s="1"/>
  <c r="A2872" i="9"/>
  <c r="AA2869" i="9"/>
  <c r="Y2869" i="9"/>
  <c r="O2869" i="9"/>
  <c r="M2869" i="9"/>
  <c r="C2869" i="9"/>
  <c r="A2869" i="9"/>
  <c r="AA2868" i="9"/>
  <c r="Y2868" i="9"/>
  <c r="O2868" i="9"/>
  <c r="M2868" i="9"/>
  <c r="C2868" i="9"/>
  <c r="A2868" i="9"/>
  <c r="AA2867" i="9"/>
  <c r="Y2867" i="9"/>
  <c r="O2867" i="9"/>
  <c r="M2867" i="9"/>
  <c r="C2867" i="9"/>
  <c r="A2867" i="9"/>
  <c r="AA2866" i="9"/>
  <c r="Y2866" i="9"/>
  <c r="O2866" i="9"/>
  <c r="M2866" i="9"/>
  <c r="C2866" i="9"/>
  <c r="A2866" i="9"/>
  <c r="AA2865" i="9"/>
  <c r="Y2865" i="9"/>
  <c r="O2865" i="9"/>
  <c r="M2865" i="9"/>
  <c r="C2865" i="9"/>
  <c r="A2865" i="9"/>
  <c r="AA2864" i="9"/>
  <c r="Y2864" i="9"/>
  <c r="O2864" i="9"/>
  <c r="M2864" i="9"/>
  <c r="C2864" i="9"/>
  <c r="A2864" i="9"/>
  <c r="AA2863" i="9"/>
  <c r="Y2863" i="9"/>
  <c r="O2863" i="9"/>
  <c r="M2863" i="9"/>
  <c r="C2863" i="9"/>
  <c r="A2863" i="9"/>
  <c r="AA2862" i="9"/>
  <c r="Y2862" i="9"/>
  <c r="O2862" i="9"/>
  <c r="M2862" i="9"/>
  <c r="C2862" i="9"/>
  <c r="A2862" i="9"/>
  <c r="AA2861" i="9"/>
  <c r="Y2861" i="9"/>
  <c r="O2861" i="9"/>
  <c r="M2861" i="9"/>
  <c r="C2861" i="9"/>
  <c r="A2861" i="9"/>
  <c r="AA2860" i="9"/>
  <c r="Y2860" i="9"/>
  <c r="O2860" i="9"/>
  <c r="M2860" i="9"/>
  <c r="C2860" i="9"/>
  <c r="A2860" i="9"/>
  <c r="AA2859" i="9"/>
  <c r="Y2859" i="9"/>
  <c r="O2859" i="9"/>
  <c r="M2859" i="9"/>
  <c r="C2859" i="9"/>
  <c r="A2859" i="9"/>
  <c r="AA2858" i="9"/>
  <c r="Y2858" i="9"/>
  <c r="O2858" i="9"/>
  <c r="M2858" i="9"/>
  <c r="C2858" i="9"/>
  <c r="A2858" i="9"/>
  <c r="AA2855" i="9"/>
  <c r="Y2855" i="9"/>
  <c r="O2855" i="9"/>
  <c r="M2855" i="9"/>
  <c r="C2855" i="9"/>
  <c r="A2855" i="9"/>
  <c r="AA2854" i="9"/>
  <c r="Y2854" i="9"/>
  <c r="O2854" i="9"/>
  <c r="M2854" i="9"/>
  <c r="C2854" i="9"/>
  <c r="A2854" i="9"/>
  <c r="AA2853" i="9"/>
  <c r="Y2853" i="9"/>
  <c r="O2853" i="9"/>
  <c r="M2853" i="9"/>
  <c r="C2853" i="9"/>
  <c r="A2853" i="9"/>
  <c r="AA2852" i="9"/>
  <c r="Y2852" i="9"/>
  <c r="O2852" i="9"/>
  <c r="M2852" i="9"/>
  <c r="C2852" i="9"/>
  <c r="A2852" i="9"/>
  <c r="AA2851" i="9"/>
  <c r="Y2851" i="9"/>
  <c r="O2851" i="9"/>
  <c r="M2851" i="9"/>
  <c r="C2851" i="9"/>
  <c r="A2851" i="9"/>
  <c r="AA2850" i="9"/>
  <c r="Y2850" i="9"/>
  <c r="O2850" i="9"/>
  <c r="M2850" i="9"/>
  <c r="C2850" i="9"/>
  <c r="A2850" i="9"/>
  <c r="AA2849" i="9"/>
  <c r="Y2849" i="9"/>
  <c r="O2849" i="9"/>
  <c r="M2849" i="9"/>
  <c r="C2849" i="9"/>
  <c r="A2849" i="9"/>
  <c r="AA2848" i="9"/>
  <c r="Y2848" i="9"/>
  <c r="O2848" i="9"/>
  <c r="M2848" i="9"/>
  <c r="C2848" i="9"/>
  <c r="A2848" i="9"/>
  <c r="AA2847" i="9"/>
  <c r="Y2847" i="9"/>
  <c r="O2847" i="9"/>
  <c r="M2847" i="9"/>
  <c r="C2847" i="9"/>
  <c r="A2847" i="9"/>
  <c r="AA2846" i="9"/>
  <c r="Y2846" i="9"/>
  <c r="O2846" i="9"/>
  <c r="M2846" i="9"/>
  <c r="C2846" i="9"/>
  <c r="A2846" i="9"/>
  <c r="AA2845" i="9"/>
  <c r="Y2845" i="9"/>
  <c r="O2845" i="9"/>
  <c r="M2845" i="9"/>
  <c r="C2845" i="9"/>
  <c r="A2845" i="9"/>
  <c r="AA2844" i="9"/>
  <c r="Y2844" i="9"/>
  <c r="O2844" i="9"/>
  <c r="M2844" i="9"/>
  <c r="C2844" i="9"/>
  <c r="A2844" i="9"/>
  <c r="AA2841" i="9"/>
  <c r="Y2841" i="9"/>
  <c r="O2841" i="9"/>
  <c r="M2841" i="9"/>
  <c r="C2841" i="9"/>
  <c r="A2841" i="9"/>
  <c r="AA2840" i="9"/>
  <c r="Y2840" i="9"/>
  <c r="O2840" i="9"/>
  <c r="M2840" i="9"/>
  <c r="C2840" i="9"/>
  <c r="A2840" i="9"/>
  <c r="AA2839" i="9"/>
  <c r="Y2839" i="9"/>
  <c r="O2839" i="9"/>
  <c r="M2839" i="9"/>
  <c r="C2839" i="9"/>
  <c r="A2839" i="9"/>
  <c r="AA2838" i="9"/>
  <c r="Y2838" i="9"/>
  <c r="O2838" i="9"/>
  <c r="M2838" i="9"/>
  <c r="C2838" i="9"/>
  <c r="A2838" i="9"/>
  <c r="AA2837" i="9"/>
  <c r="Y2837" i="9"/>
  <c r="O2837" i="9"/>
  <c r="M2837" i="9"/>
  <c r="C2837" i="9"/>
  <c r="A2837" i="9"/>
  <c r="AA2836" i="9"/>
  <c r="Y2836" i="9"/>
  <c r="O2836" i="9"/>
  <c r="M2836" i="9"/>
  <c r="C2836" i="9"/>
  <c r="A2836" i="9"/>
  <c r="AA2835" i="9"/>
  <c r="Y2835" i="9"/>
  <c r="O2835" i="9"/>
  <c r="M2835" i="9"/>
  <c r="C2835" i="9"/>
  <c r="A2835" i="9"/>
  <c r="AA2834" i="9"/>
  <c r="Y2834" i="9"/>
  <c r="O2834" i="9"/>
  <c r="M2834" i="9"/>
  <c r="C2834" i="9"/>
  <c r="A2834" i="9"/>
  <c r="AA2833" i="9"/>
  <c r="Y2833" i="9"/>
  <c r="O2833" i="9"/>
  <c r="M2833" i="9"/>
  <c r="C2833" i="9"/>
  <c r="A2833" i="9"/>
  <c r="AA2832" i="9"/>
  <c r="Y2832" i="9"/>
  <c r="O2832" i="9"/>
  <c r="M2832" i="9"/>
  <c r="C2832" i="9"/>
  <c r="A2832" i="9"/>
  <c r="AA2831" i="9"/>
  <c r="Y2831" i="9"/>
  <c r="O2831" i="9"/>
  <c r="M2831" i="9"/>
  <c r="C2831" i="9"/>
  <c r="A2831" i="9"/>
  <c r="AA2830" i="9"/>
  <c r="AA2842" i="9" s="1"/>
  <c r="Y2830" i="9"/>
  <c r="O2830" i="9"/>
  <c r="M2830" i="9"/>
  <c r="C2830" i="9"/>
  <c r="A2830" i="9"/>
  <c r="AA2827" i="9"/>
  <c r="Y2827" i="9"/>
  <c r="O2827" i="9"/>
  <c r="M2827" i="9"/>
  <c r="C2827" i="9"/>
  <c r="A2827" i="9"/>
  <c r="AA2826" i="9"/>
  <c r="Y2826" i="9"/>
  <c r="O2826" i="9"/>
  <c r="M2826" i="9"/>
  <c r="C2826" i="9"/>
  <c r="A2826" i="9"/>
  <c r="AA2825" i="9"/>
  <c r="Y2825" i="9"/>
  <c r="O2825" i="9"/>
  <c r="M2825" i="9"/>
  <c r="C2825" i="9"/>
  <c r="A2825" i="9"/>
  <c r="AA2824" i="9"/>
  <c r="Y2824" i="9"/>
  <c r="O2824" i="9"/>
  <c r="M2824" i="9"/>
  <c r="C2824" i="9"/>
  <c r="A2824" i="9"/>
  <c r="AA2823" i="9"/>
  <c r="Y2823" i="9"/>
  <c r="O2823" i="9"/>
  <c r="M2823" i="9"/>
  <c r="C2823" i="9"/>
  <c r="A2823" i="9"/>
  <c r="AA2822" i="9"/>
  <c r="Y2822" i="9"/>
  <c r="O2822" i="9"/>
  <c r="M2822" i="9"/>
  <c r="C2822" i="9"/>
  <c r="A2822" i="9"/>
  <c r="AA2821" i="9"/>
  <c r="Y2821" i="9"/>
  <c r="O2821" i="9"/>
  <c r="M2821" i="9"/>
  <c r="C2821" i="9"/>
  <c r="A2821" i="9"/>
  <c r="AA2820" i="9"/>
  <c r="Y2820" i="9"/>
  <c r="O2820" i="9"/>
  <c r="M2820" i="9"/>
  <c r="C2820" i="9"/>
  <c r="A2820" i="9"/>
  <c r="AA2819" i="9"/>
  <c r="Y2819" i="9"/>
  <c r="O2819" i="9"/>
  <c r="M2819" i="9"/>
  <c r="C2819" i="9"/>
  <c r="A2819" i="9"/>
  <c r="AA2818" i="9"/>
  <c r="Y2818" i="9"/>
  <c r="O2818" i="9"/>
  <c r="M2818" i="9"/>
  <c r="C2818" i="9"/>
  <c r="A2818" i="9"/>
  <c r="AA2817" i="9"/>
  <c r="Y2817" i="9"/>
  <c r="O2817" i="9"/>
  <c r="M2817" i="9"/>
  <c r="C2817" i="9"/>
  <c r="A2817" i="9"/>
  <c r="AA2816" i="9"/>
  <c r="Y2816" i="9"/>
  <c r="O2816" i="9"/>
  <c r="M2816" i="9"/>
  <c r="C2816" i="9"/>
  <c r="A2816" i="9"/>
  <c r="AA2813" i="9"/>
  <c r="Y2813" i="9"/>
  <c r="O2813" i="9"/>
  <c r="M2813" i="9"/>
  <c r="C2813" i="9"/>
  <c r="A2813" i="9"/>
  <c r="AA2812" i="9"/>
  <c r="Y2812" i="9"/>
  <c r="O2812" i="9"/>
  <c r="M2812" i="9"/>
  <c r="C2812" i="9"/>
  <c r="A2812" i="9"/>
  <c r="AA2811" i="9"/>
  <c r="Y2811" i="9"/>
  <c r="O2811" i="9"/>
  <c r="M2811" i="9"/>
  <c r="C2811" i="9"/>
  <c r="A2811" i="9"/>
  <c r="AA2810" i="9"/>
  <c r="Y2810" i="9"/>
  <c r="O2810" i="9"/>
  <c r="M2810" i="9"/>
  <c r="C2810" i="9"/>
  <c r="A2810" i="9"/>
  <c r="AA2809" i="9"/>
  <c r="Y2809" i="9"/>
  <c r="O2809" i="9"/>
  <c r="M2809" i="9"/>
  <c r="C2809" i="9"/>
  <c r="A2809" i="9"/>
  <c r="AA2808" i="9"/>
  <c r="Y2808" i="9"/>
  <c r="O2808" i="9"/>
  <c r="M2808" i="9"/>
  <c r="C2808" i="9"/>
  <c r="A2808" i="9"/>
  <c r="AA2807" i="9"/>
  <c r="Y2807" i="9"/>
  <c r="O2807" i="9"/>
  <c r="M2807" i="9"/>
  <c r="C2807" i="9"/>
  <c r="A2807" i="9"/>
  <c r="AA2806" i="9"/>
  <c r="Y2806" i="9"/>
  <c r="O2806" i="9"/>
  <c r="M2806" i="9"/>
  <c r="C2806" i="9"/>
  <c r="A2806" i="9"/>
  <c r="AA2805" i="9"/>
  <c r="Y2805" i="9"/>
  <c r="O2805" i="9"/>
  <c r="M2805" i="9"/>
  <c r="C2805" i="9"/>
  <c r="A2805" i="9"/>
  <c r="AA2804" i="9"/>
  <c r="Y2804" i="9"/>
  <c r="O2804" i="9"/>
  <c r="M2804" i="9"/>
  <c r="C2804" i="9"/>
  <c r="A2804" i="9"/>
  <c r="AA2803" i="9"/>
  <c r="Y2803" i="9"/>
  <c r="O2803" i="9"/>
  <c r="M2803" i="9"/>
  <c r="C2803" i="9"/>
  <c r="A2803" i="9"/>
  <c r="AA2802" i="9"/>
  <c r="Y2802" i="9"/>
  <c r="O2802" i="9"/>
  <c r="M2802" i="9"/>
  <c r="C2802" i="9"/>
  <c r="A2802" i="9"/>
  <c r="AA2799" i="9"/>
  <c r="Y2799" i="9"/>
  <c r="O2799" i="9"/>
  <c r="M2799" i="9"/>
  <c r="C2799" i="9"/>
  <c r="A2799" i="9"/>
  <c r="AA2798" i="9"/>
  <c r="Y2798" i="9"/>
  <c r="O2798" i="9"/>
  <c r="M2798" i="9"/>
  <c r="C2798" i="9"/>
  <c r="A2798" i="9"/>
  <c r="AA2797" i="9"/>
  <c r="Y2797" i="9"/>
  <c r="O2797" i="9"/>
  <c r="M2797" i="9"/>
  <c r="C2797" i="9"/>
  <c r="A2797" i="9"/>
  <c r="AA2796" i="9"/>
  <c r="Y2796" i="9"/>
  <c r="O2796" i="9"/>
  <c r="M2796" i="9"/>
  <c r="C2796" i="9"/>
  <c r="A2796" i="9"/>
  <c r="AA2795" i="9"/>
  <c r="Y2795" i="9"/>
  <c r="O2795" i="9"/>
  <c r="M2795" i="9"/>
  <c r="C2795" i="9"/>
  <c r="A2795" i="9"/>
  <c r="AA2794" i="9"/>
  <c r="Y2794" i="9"/>
  <c r="O2794" i="9"/>
  <c r="M2794" i="9"/>
  <c r="C2794" i="9"/>
  <c r="A2794" i="9"/>
  <c r="AA2793" i="9"/>
  <c r="Y2793" i="9"/>
  <c r="O2793" i="9"/>
  <c r="M2793" i="9"/>
  <c r="C2793" i="9"/>
  <c r="A2793" i="9"/>
  <c r="AA2792" i="9"/>
  <c r="Y2792" i="9"/>
  <c r="O2792" i="9"/>
  <c r="M2792" i="9"/>
  <c r="C2792" i="9"/>
  <c r="A2792" i="9"/>
  <c r="AA2791" i="9"/>
  <c r="Y2791" i="9"/>
  <c r="O2791" i="9"/>
  <c r="M2791" i="9"/>
  <c r="C2791" i="9"/>
  <c r="A2791" i="9"/>
  <c r="AA2790" i="9"/>
  <c r="Y2790" i="9"/>
  <c r="O2790" i="9"/>
  <c r="M2790" i="9"/>
  <c r="C2790" i="9"/>
  <c r="A2790" i="9"/>
  <c r="AA2789" i="9"/>
  <c r="Y2789" i="9"/>
  <c r="O2789" i="9"/>
  <c r="M2789" i="9"/>
  <c r="C2789" i="9"/>
  <c r="A2789" i="9"/>
  <c r="AA2788" i="9"/>
  <c r="Y2788" i="9"/>
  <c r="O2788" i="9"/>
  <c r="M2788" i="9"/>
  <c r="C2788" i="9"/>
  <c r="A2788" i="9"/>
  <c r="AA2785" i="9"/>
  <c r="Y2785" i="9"/>
  <c r="O2785" i="9"/>
  <c r="M2785" i="9"/>
  <c r="C2785" i="9"/>
  <c r="A2785" i="9"/>
  <c r="AA2784" i="9"/>
  <c r="Y2784" i="9"/>
  <c r="O2784" i="9"/>
  <c r="M2784" i="9"/>
  <c r="C2784" i="9"/>
  <c r="A2784" i="9"/>
  <c r="AA2783" i="9"/>
  <c r="Y2783" i="9"/>
  <c r="O2783" i="9"/>
  <c r="M2783" i="9"/>
  <c r="C2783" i="9"/>
  <c r="A2783" i="9"/>
  <c r="AA2782" i="9"/>
  <c r="Y2782" i="9"/>
  <c r="O2782" i="9"/>
  <c r="M2782" i="9"/>
  <c r="C2782" i="9"/>
  <c r="A2782" i="9"/>
  <c r="AA2781" i="9"/>
  <c r="Y2781" i="9"/>
  <c r="O2781" i="9"/>
  <c r="M2781" i="9"/>
  <c r="C2781" i="9"/>
  <c r="A2781" i="9"/>
  <c r="AA2780" i="9"/>
  <c r="Y2780" i="9"/>
  <c r="O2780" i="9"/>
  <c r="M2780" i="9"/>
  <c r="C2780" i="9"/>
  <c r="A2780" i="9"/>
  <c r="AA2779" i="9"/>
  <c r="Y2779" i="9"/>
  <c r="O2779" i="9"/>
  <c r="M2779" i="9"/>
  <c r="C2779" i="9"/>
  <c r="A2779" i="9"/>
  <c r="AA2778" i="9"/>
  <c r="Y2778" i="9"/>
  <c r="O2778" i="9"/>
  <c r="M2778" i="9"/>
  <c r="C2778" i="9"/>
  <c r="A2778" i="9"/>
  <c r="AA2777" i="9"/>
  <c r="Y2777" i="9"/>
  <c r="O2777" i="9"/>
  <c r="M2777" i="9"/>
  <c r="C2777" i="9"/>
  <c r="A2777" i="9"/>
  <c r="AA2776" i="9"/>
  <c r="Y2776" i="9"/>
  <c r="O2776" i="9"/>
  <c r="M2776" i="9"/>
  <c r="C2776" i="9"/>
  <c r="A2776" i="9"/>
  <c r="AA2775" i="9"/>
  <c r="Y2775" i="9"/>
  <c r="O2775" i="9"/>
  <c r="M2775" i="9"/>
  <c r="C2775" i="9"/>
  <c r="A2775" i="9"/>
  <c r="AA2774" i="9"/>
  <c r="Y2774" i="9"/>
  <c r="O2774" i="9"/>
  <c r="M2774" i="9"/>
  <c r="C2774" i="9"/>
  <c r="C2786" i="9" s="1"/>
  <c r="A2774" i="9"/>
  <c r="AA2771" i="9"/>
  <c r="Y2771" i="9"/>
  <c r="O2771" i="9"/>
  <c r="M2771" i="9"/>
  <c r="C2771" i="9"/>
  <c r="A2771" i="9"/>
  <c r="AA2770" i="9"/>
  <c r="Y2770" i="9"/>
  <c r="O2770" i="9"/>
  <c r="M2770" i="9"/>
  <c r="C2770" i="9"/>
  <c r="A2770" i="9"/>
  <c r="AA2769" i="9"/>
  <c r="Y2769" i="9"/>
  <c r="O2769" i="9"/>
  <c r="M2769" i="9"/>
  <c r="C2769" i="9"/>
  <c r="A2769" i="9"/>
  <c r="AA2768" i="9"/>
  <c r="Y2768" i="9"/>
  <c r="O2768" i="9"/>
  <c r="M2768" i="9"/>
  <c r="C2768" i="9"/>
  <c r="A2768" i="9"/>
  <c r="AA2767" i="9"/>
  <c r="Y2767" i="9"/>
  <c r="O2767" i="9"/>
  <c r="M2767" i="9"/>
  <c r="C2767" i="9"/>
  <c r="A2767" i="9"/>
  <c r="AA2766" i="9"/>
  <c r="Y2766" i="9"/>
  <c r="O2766" i="9"/>
  <c r="M2766" i="9"/>
  <c r="C2766" i="9"/>
  <c r="A2766" i="9"/>
  <c r="AA2765" i="9"/>
  <c r="Y2765" i="9"/>
  <c r="O2765" i="9"/>
  <c r="M2765" i="9"/>
  <c r="C2765" i="9"/>
  <c r="A2765" i="9"/>
  <c r="AA2764" i="9"/>
  <c r="Y2764" i="9"/>
  <c r="O2764" i="9"/>
  <c r="M2764" i="9"/>
  <c r="C2764" i="9"/>
  <c r="A2764" i="9"/>
  <c r="AA2763" i="9"/>
  <c r="Y2763" i="9"/>
  <c r="O2763" i="9"/>
  <c r="M2763" i="9"/>
  <c r="C2763" i="9"/>
  <c r="A2763" i="9"/>
  <c r="AA2762" i="9"/>
  <c r="Y2762" i="9"/>
  <c r="O2762" i="9"/>
  <c r="M2762" i="9"/>
  <c r="C2762" i="9"/>
  <c r="A2762" i="9"/>
  <c r="AA2761" i="9"/>
  <c r="Y2761" i="9"/>
  <c r="O2761" i="9"/>
  <c r="M2761" i="9"/>
  <c r="C2761" i="9"/>
  <c r="A2761" i="9"/>
  <c r="AA2760" i="9"/>
  <c r="Y2760" i="9"/>
  <c r="O2760" i="9"/>
  <c r="M2760" i="9"/>
  <c r="C2760" i="9"/>
  <c r="A2760" i="9"/>
  <c r="AA2757" i="9"/>
  <c r="Y2757" i="9"/>
  <c r="O2757" i="9"/>
  <c r="M2757" i="9"/>
  <c r="C2757" i="9"/>
  <c r="A2757" i="9"/>
  <c r="AA2756" i="9"/>
  <c r="Y2756" i="9"/>
  <c r="O2756" i="9"/>
  <c r="M2756" i="9"/>
  <c r="C2756" i="9"/>
  <c r="A2756" i="9"/>
  <c r="AA2755" i="9"/>
  <c r="Y2755" i="9"/>
  <c r="O2755" i="9"/>
  <c r="M2755" i="9"/>
  <c r="C2755" i="9"/>
  <c r="A2755" i="9"/>
  <c r="AA2754" i="9"/>
  <c r="Y2754" i="9"/>
  <c r="O2754" i="9"/>
  <c r="M2754" i="9"/>
  <c r="C2754" i="9"/>
  <c r="A2754" i="9"/>
  <c r="AA2753" i="9"/>
  <c r="Y2753" i="9"/>
  <c r="O2753" i="9"/>
  <c r="M2753" i="9"/>
  <c r="C2753" i="9"/>
  <c r="A2753" i="9"/>
  <c r="AA2752" i="9"/>
  <c r="Y2752" i="9"/>
  <c r="O2752" i="9"/>
  <c r="M2752" i="9"/>
  <c r="C2752" i="9"/>
  <c r="A2752" i="9"/>
  <c r="AA2751" i="9"/>
  <c r="Y2751" i="9"/>
  <c r="O2751" i="9"/>
  <c r="M2751" i="9"/>
  <c r="C2751" i="9"/>
  <c r="A2751" i="9"/>
  <c r="AA2750" i="9"/>
  <c r="Y2750" i="9"/>
  <c r="O2750" i="9"/>
  <c r="M2750" i="9"/>
  <c r="C2750" i="9"/>
  <c r="A2750" i="9"/>
  <c r="AA2749" i="9"/>
  <c r="Y2749" i="9"/>
  <c r="O2749" i="9"/>
  <c r="M2749" i="9"/>
  <c r="C2749" i="9"/>
  <c r="A2749" i="9"/>
  <c r="AA2748" i="9"/>
  <c r="Y2748" i="9"/>
  <c r="O2748" i="9"/>
  <c r="M2748" i="9"/>
  <c r="C2748" i="9"/>
  <c r="A2748" i="9"/>
  <c r="AA2747" i="9"/>
  <c r="Y2747" i="9"/>
  <c r="O2747" i="9"/>
  <c r="M2747" i="9"/>
  <c r="C2747" i="9"/>
  <c r="A2747" i="9"/>
  <c r="AA2746" i="9"/>
  <c r="Y2746" i="9"/>
  <c r="O2746" i="9"/>
  <c r="M2746" i="9"/>
  <c r="C2746" i="9"/>
  <c r="A2746" i="9"/>
  <c r="AA2743" i="9"/>
  <c r="Y2743" i="9"/>
  <c r="O2743" i="9"/>
  <c r="M2743" i="9"/>
  <c r="C2743" i="9"/>
  <c r="A2743" i="9"/>
  <c r="AA2742" i="9"/>
  <c r="Y2742" i="9"/>
  <c r="O2742" i="9"/>
  <c r="M2742" i="9"/>
  <c r="C2742" i="9"/>
  <c r="A2742" i="9"/>
  <c r="AA2741" i="9"/>
  <c r="Y2741" i="9"/>
  <c r="O2741" i="9"/>
  <c r="M2741" i="9"/>
  <c r="C2741" i="9"/>
  <c r="A2741" i="9"/>
  <c r="AA2740" i="9"/>
  <c r="Y2740" i="9"/>
  <c r="O2740" i="9"/>
  <c r="M2740" i="9"/>
  <c r="C2740" i="9"/>
  <c r="A2740" i="9"/>
  <c r="AA2739" i="9"/>
  <c r="Y2739" i="9"/>
  <c r="O2739" i="9"/>
  <c r="M2739" i="9"/>
  <c r="C2739" i="9"/>
  <c r="A2739" i="9"/>
  <c r="AA2738" i="9"/>
  <c r="Y2738" i="9"/>
  <c r="O2738" i="9"/>
  <c r="M2738" i="9"/>
  <c r="C2738" i="9"/>
  <c r="A2738" i="9"/>
  <c r="AA2737" i="9"/>
  <c r="Y2737" i="9"/>
  <c r="O2737" i="9"/>
  <c r="M2737" i="9"/>
  <c r="C2737" i="9"/>
  <c r="A2737" i="9"/>
  <c r="AA2736" i="9"/>
  <c r="Y2736" i="9"/>
  <c r="O2736" i="9"/>
  <c r="M2736" i="9"/>
  <c r="C2736" i="9"/>
  <c r="A2736" i="9"/>
  <c r="AA2735" i="9"/>
  <c r="Y2735" i="9"/>
  <c r="O2735" i="9"/>
  <c r="M2735" i="9"/>
  <c r="C2735" i="9"/>
  <c r="A2735" i="9"/>
  <c r="AA2734" i="9"/>
  <c r="Y2734" i="9"/>
  <c r="O2734" i="9"/>
  <c r="M2734" i="9"/>
  <c r="C2734" i="9"/>
  <c r="A2734" i="9"/>
  <c r="AA2733" i="9"/>
  <c r="Y2733" i="9"/>
  <c r="O2733" i="9"/>
  <c r="M2733" i="9"/>
  <c r="C2733" i="9"/>
  <c r="A2733" i="9"/>
  <c r="AA2732" i="9"/>
  <c r="Y2732" i="9"/>
  <c r="O2732" i="9"/>
  <c r="M2732" i="9"/>
  <c r="C2732" i="9"/>
  <c r="A2732" i="9"/>
  <c r="AA2729" i="9"/>
  <c r="Y2729" i="9"/>
  <c r="O2729" i="9"/>
  <c r="M2729" i="9"/>
  <c r="C2729" i="9"/>
  <c r="A2729" i="9"/>
  <c r="AA2728" i="9"/>
  <c r="Y2728" i="9"/>
  <c r="O2728" i="9"/>
  <c r="M2728" i="9"/>
  <c r="C2728" i="9"/>
  <c r="A2728" i="9"/>
  <c r="AA2727" i="9"/>
  <c r="Y2727" i="9"/>
  <c r="O2727" i="9"/>
  <c r="M2727" i="9"/>
  <c r="C2727" i="9"/>
  <c r="A2727" i="9"/>
  <c r="AA2726" i="9"/>
  <c r="Y2726" i="9"/>
  <c r="O2726" i="9"/>
  <c r="M2726" i="9"/>
  <c r="C2726" i="9"/>
  <c r="A2726" i="9"/>
  <c r="AA2725" i="9"/>
  <c r="Y2725" i="9"/>
  <c r="O2725" i="9"/>
  <c r="M2725" i="9"/>
  <c r="C2725" i="9"/>
  <c r="A2725" i="9"/>
  <c r="AA2724" i="9"/>
  <c r="Y2724" i="9"/>
  <c r="O2724" i="9"/>
  <c r="M2724" i="9"/>
  <c r="C2724" i="9"/>
  <c r="A2724" i="9"/>
  <c r="AA2723" i="9"/>
  <c r="Y2723" i="9"/>
  <c r="O2723" i="9"/>
  <c r="M2723" i="9"/>
  <c r="C2723" i="9"/>
  <c r="A2723" i="9"/>
  <c r="AA2722" i="9"/>
  <c r="Y2722" i="9"/>
  <c r="O2722" i="9"/>
  <c r="M2722" i="9"/>
  <c r="C2722" i="9"/>
  <c r="A2722" i="9"/>
  <c r="AA2721" i="9"/>
  <c r="Y2721" i="9"/>
  <c r="O2721" i="9"/>
  <c r="M2721" i="9"/>
  <c r="C2721" i="9"/>
  <c r="A2721" i="9"/>
  <c r="AA2720" i="9"/>
  <c r="Y2720" i="9"/>
  <c r="O2720" i="9"/>
  <c r="M2720" i="9"/>
  <c r="C2720" i="9"/>
  <c r="A2720" i="9"/>
  <c r="AA2719" i="9"/>
  <c r="Y2719" i="9"/>
  <c r="O2719" i="9"/>
  <c r="M2719" i="9"/>
  <c r="C2719" i="9"/>
  <c r="A2719" i="9"/>
  <c r="AA2718" i="9"/>
  <c r="Y2718" i="9"/>
  <c r="O2718" i="9"/>
  <c r="M2718" i="9"/>
  <c r="C2718" i="9"/>
  <c r="A2718" i="9"/>
  <c r="AA2715" i="9"/>
  <c r="Y2715" i="9"/>
  <c r="O2715" i="9"/>
  <c r="M2715" i="9"/>
  <c r="C2715" i="9"/>
  <c r="A2715" i="9"/>
  <c r="AA2714" i="9"/>
  <c r="Y2714" i="9"/>
  <c r="O2714" i="9"/>
  <c r="M2714" i="9"/>
  <c r="C2714" i="9"/>
  <c r="A2714" i="9"/>
  <c r="AA2713" i="9"/>
  <c r="Y2713" i="9"/>
  <c r="O2713" i="9"/>
  <c r="M2713" i="9"/>
  <c r="C2713" i="9"/>
  <c r="A2713" i="9"/>
  <c r="AA2712" i="9"/>
  <c r="Y2712" i="9"/>
  <c r="O2712" i="9"/>
  <c r="M2712" i="9"/>
  <c r="C2712" i="9"/>
  <c r="A2712" i="9"/>
  <c r="AA2711" i="9"/>
  <c r="Y2711" i="9"/>
  <c r="O2711" i="9"/>
  <c r="M2711" i="9"/>
  <c r="C2711" i="9"/>
  <c r="A2711" i="9"/>
  <c r="AA2710" i="9"/>
  <c r="Y2710" i="9"/>
  <c r="O2710" i="9"/>
  <c r="M2710" i="9"/>
  <c r="C2710" i="9"/>
  <c r="A2710" i="9"/>
  <c r="AA2709" i="9"/>
  <c r="Y2709" i="9"/>
  <c r="O2709" i="9"/>
  <c r="M2709" i="9"/>
  <c r="C2709" i="9"/>
  <c r="A2709" i="9"/>
  <c r="AA2708" i="9"/>
  <c r="Y2708" i="9"/>
  <c r="O2708" i="9"/>
  <c r="M2708" i="9"/>
  <c r="C2708" i="9"/>
  <c r="A2708" i="9"/>
  <c r="AA2707" i="9"/>
  <c r="Y2707" i="9"/>
  <c r="O2707" i="9"/>
  <c r="M2707" i="9"/>
  <c r="C2707" i="9"/>
  <c r="A2707" i="9"/>
  <c r="AA2706" i="9"/>
  <c r="Y2706" i="9"/>
  <c r="O2706" i="9"/>
  <c r="M2706" i="9"/>
  <c r="C2706" i="9"/>
  <c r="A2706" i="9"/>
  <c r="AA2705" i="9"/>
  <c r="Y2705" i="9"/>
  <c r="O2705" i="9"/>
  <c r="M2705" i="9"/>
  <c r="C2705" i="9"/>
  <c r="A2705" i="9"/>
  <c r="AA2704" i="9"/>
  <c r="Y2704" i="9"/>
  <c r="O2704" i="9"/>
  <c r="M2704" i="9"/>
  <c r="C2704" i="9"/>
  <c r="A2704" i="9"/>
  <c r="AA2701" i="9"/>
  <c r="Y2701" i="9"/>
  <c r="O2701" i="9"/>
  <c r="M2701" i="9"/>
  <c r="C2701" i="9"/>
  <c r="A2701" i="9"/>
  <c r="AA2700" i="9"/>
  <c r="Y2700" i="9"/>
  <c r="O2700" i="9"/>
  <c r="M2700" i="9"/>
  <c r="C2700" i="9"/>
  <c r="A2700" i="9"/>
  <c r="AA2699" i="9"/>
  <c r="Y2699" i="9"/>
  <c r="O2699" i="9"/>
  <c r="M2699" i="9"/>
  <c r="C2699" i="9"/>
  <c r="A2699" i="9"/>
  <c r="AA2698" i="9"/>
  <c r="Y2698" i="9"/>
  <c r="O2698" i="9"/>
  <c r="M2698" i="9"/>
  <c r="C2698" i="9"/>
  <c r="A2698" i="9"/>
  <c r="AA2697" i="9"/>
  <c r="Y2697" i="9"/>
  <c r="O2697" i="9"/>
  <c r="M2697" i="9"/>
  <c r="C2697" i="9"/>
  <c r="A2697" i="9"/>
  <c r="AA2696" i="9"/>
  <c r="Y2696" i="9"/>
  <c r="O2696" i="9"/>
  <c r="M2696" i="9"/>
  <c r="C2696" i="9"/>
  <c r="A2696" i="9"/>
  <c r="AA2695" i="9"/>
  <c r="Y2695" i="9"/>
  <c r="O2695" i="9"/>
  <c r="M2695" i="9"/>
  <c r="C2695" i="9"/>
  <c r="A2695" i="9"/>
  <c r="AA2694" i="9"/>
  <c r="Y2694" i="9"/>
  <c r="O2694" i="9"/>
  <c r="M2694" i="9"/>
  <c r="C2694" i="9"/>
  <c r="A2694" i="9"/>
  <c r="AA2693" i="9"/>
  <c r="Y2693" i="9"/>
  <c r="O2693" i="9"/>
  <c r="M2693" i="9"/>
  <c r="C2693" i="9"/>
  <c r="A2693" i="9"/>
  <c r="AA2692" i="9"/>
  <c r="Y2692" i="9"/>
  <c r="O2692" i="9"/>
  <c r="M2692" i="9"/>
  <c r="C2692" i="9"/>
  <c r="A2692" i="9"/>
  <c r="AA2691" i="9"/>
  <c r="Y2691" i="9"/>
  <c r="O2691" i="9"/>
  <c r="M2691" i="9"/>
  <c r="C2691" i="9"/>
  <c r="A2691" i="9"/>
  <c r="AA2690" i="9"/>
  <c r="Y2690" i="9"/>
  <c r="O2690" i="9"/>
  <c r="M2690" i="9"/>
  <c r="C2690" i="9"/>
  <c r="C2702" i="9" s="1"/>
  <c r="A2690" i="9"/>
  <c r="AA2687" i="9"/>
  <c r="Y2687" i="9"/>
  <c r="O2687" i="9"/>
  <c r="M2687" i="9"/>
  <c r="C2687" i="9"/>
  <c r="A2687" i="9"/>
  <c r="AA2686" i="9"/>
  <c r="Y2686" i="9"/>
  <c r="O2686" i="9"/>
  <c r="M2686" i="9"/>
  <c r="C2686" i="9"/>
  <c r="A2686" i="9"/>
  <c r="AA2685" i="9"/>
  <c r="Y2685" i="9"/>
  <c r="O2685" i="9"/>
  <c r="M2685" i="9"/>
  <c r="C2685" i="9"/>
  <c r="A2685" i="9"/>
  <c r="AA2684" i="9"/>
  <c r="Y2684" i="9"/>
  <c r="O2684" i="9"/>
  <c r="M2684" i="9"/>
  <c r="C2684" i="9"/>
  <c r="A2684" i="9"/>
  <c r="AA2683" i="9"/>
  <c r="Y2683" i="9"/>
  <c r="O2683" i="9"/>
  <c r="M2683" i="9"/>
  <c r="C2683" i="9"/>
  <c r="A2683" i="9"/>
  <c r="AA2682" i="9"/>
  <c r="Y2682" i="9"/>
  <c r="O2682" i="9"/>
  <c r="M2682" i="9"/>
  <c r="C2682" i="9"/>
  <c r="A2682" i="9"/>
  <c r="AA2681" i="9"/>
  <c r="Y2681" i="9"/>
  <c r="O2681" i="9"/>
  <c r="M2681" i="9"/>
  <c r="C2681" i="9"/>
  <c r="A2681" i="9"/>
  <c r="AA2680" i="9"/>
  <c r="Y2680" i="9"/>
  <c r="O2680" i="9"/>
  <c r="M2680" i="9"/>
  <c r="C2680" i="9"/>
  <c r="A2680" i="9"/>
  <c r="AA2679" i="9"/>
  <c r="Y2679" i="9"/>
  <c r="O2679" i="9"/>
  <c r="M2679" i="9"/>
  <c r="C2679" i="9"/>
  <c r="A2679" i="9"/>
  <c r="AA2678" i="9"/>
  <c r="Y2678" i="9"/>
  <c r="O2678" i="9"/>
  <c r="M2678" i="9"/>
  <c r="C2678" i="9"/>
  <c r="A2678" i="9"/>
  <c r="AA2677" i="9"/>
  <c r="Y2677" i="9"/>
  <c r="O2677" i="9"/>
  <c r="M2677" i="9"/>
  <c r="C2677" i="9"/>
  <c r="A2677" i="9"/>
  <c r="AA2676" i="9"/>
  <c r="AA2688" i="9" s="1"/>
  <c r="Y2676" i="9"/>
  <c r="O2676" i="9"/>
  <c r="M2676" i="9"/>
  <c r="C2676" i="9"/>
  <c r="A2676" i="9"/>
  <c r="AA2673" i="9"/>
  <c r="Y2673" i="9"/>
  <c r="O2673" i="9"/>
  <c r="M2673" i="9"/>
  <c r="C2673" i="9"/>
  <c r="A2673" i="9"/>
  <c r="AA2672" i="9"/>
  <c r="Y2672" i="9"/>
  <c r="O2672" i="9"/>
  <c r="M2672" i="9"/>
  <c r="C2672" i="9"/>
  <c r="A2672" i="9"/>
  <c r="AA2671" i="9"/>
  <c r="Y2671" i="9"/>
  <c r="O2671" i="9"/>
  <c r="M2671" i="9"/>
  <c r="C2671" i="9"/>
  <c r="A2671" i="9"/>
  <c r="AA2670" i="9"/>
  <c r="Y2670" i="9"/>
  <c r="O2670" i="9"/>
  <c r="M2670" i="9"/>
  <c r="C2670" i="9"/>
  <c r="A2670" i="9"/>
  <c r="AA2669" i="9"/>
  <c r="Y2669" i="9"/>
  <c r="O2669" i="9"/>
  <c r="M2669" i="9"/>
  <c r="C2669" i="9"/>
  <c r="A2669" i="9"/>
  <c r="AA2668" i="9"/>
  <c r="Y2668" i="9"/>
  <c r="O2668" i="9"/>
  <c r="M2668" i="9"/>
  <c r="C2668" i="9"/>
  <c r="A2668" i="9"/>
  <c r="AA2667" i="9"/>
  <c r="Y2667" i="9"/>
  <c r="O2667" i="9"/>
  <c r="M2667" i="9"/>
  <c r="C2667" i="9"/>
  <c r="A2667" i="9"/>
  <c r="AA2666" i="9"/>
  <c r="Y2666" i="9"/>
  <c r="O2666" i="9"/>
  <c r="M2666" i="9"/>
  <c r="C2666" i="9"/>
  <c r="A2666" i="9"/>
  <c r="AA2665" i="9"/>
  <c r="Y2665" i="9"/>
  <c r="O2665" i="9"/>
  <c r="M2665" i="9"/>
  <c r="C2665" i="9"/>
  <c r="A2665" i="9"/>
  <c r="AA2664" i="9"/>
  <c r="Y2664" i="9"/>
  <c r="O2664" i="9"/>
  <c r="M2664" i="9"/>
  <c r="C2664" i="9"/>
  <c r="A2664" i="9"/>
  <c r="AA2663" i="9"/>
  <c r="Y2663" i="9"/>
  <c r="O2663" i="9"/>
  <c r="M2663" i="9"/>
  <c r="C2663" i="9"/>
  <c r="A2663" i="9"/>
  <c r="AA2662" i="9"/>
  <c r="Y2662" i="9"/>
  <c r="O2662" i="9"/>
  <c r="M2662" i="9"/>
  <c r="C2662" i="9"/>
  <c r="A2662" i="9"/>
  <c r="AA2659" i="9"/>
  <c r="Y2659" i="9"/>
  <c r="O2659" i="9"/>
  <c r="M2659" i="9"/>
  <c r="C2659" i="9"/>
  <c r="A2659" i="9"/>
  <c r="AA2658" i="9"/>
  <c r="Y2658" i="9"/>
  <c r="O2658" i="9"/>
  <c r="M2658" i="9"/>
  <c r="C2658" i="9"/>
  <c r="A2658" i="9"/>
  <c r="AA2657" i="9"/>
  <c r="Y2657" i="9"/>
  <c r="O2657" i="9"/>
  <c r="M2657" i="9"/>
  <c r="C2657" i="9"/>
  <c r="A2657" i="9"/>
  <c r="AA2656" i="9"/>
  <c r="Y2656" i="9"/>
  <c r="O2656" i="9"/>
  <c r="M2656" i="9"/>
  <c r="C2656" i="9"/>
  <c r="A2656" i="9"/>
  <c r="AA2655" i="9"/>
  <c r="Y2655" i="9"/>
  <c r="O2655" i="9"/>
  <c r="M2655" i="9"/>
  <c r="C2655" i="9"/>
  <c r="A2655" i="9"/>
  <c r="AA2654" i="9"/>
  <c r="Y2654" i="9"/>
  <c r="O2654" i="9"/>
  <c r="M2654" i="9"/>
  <c r="C2654" i="9"/>
  <c r="A2654" i="9"/>
  <c r="AA2653" i="9"/>
  <c r="Y2653" i="9"/>
  <c r="O2653" i="9"/>
  <c r="M2653" i="9"/>
  <c r="C2653" i="9"/>
  <c r="A2653" i="9"/>
  <c r="AA2652" i="9"/>
  <c r="Y2652" i="9"/>
  <c r="O2652" i="9"/>
  <c r="M2652" i="9"/>
  <c r="C2652" i="9"/>
  <c r="A2652" i="9"/>
  <c r="AA2651" i="9"/>
  <c r="Y2651" i="9"/>
  <c r="O2651" i="9"/>
  <c r="M2651" i="9"/>
  <c r="C2651" i="9"/>
  <c r="A2651" i="9"/>
  <c r="AA2650" i="9"/>
  <c r="Y2650" i="9"/>
  <c r="O2650" i="9"/>
  <c r="M2650" i="9"/>
  <c r="C2650" i="9"/>
  <c r="A2650" i="9"/>
  <c r="AA2649" i="9"/>
  <c r="Y2649" i="9"/>
  <c r="O2649" i="9"/>
  <c r="M2649" i="9"/>
  <c r="C2649" i="9"/>
  <c r="A2649" i="9"/>
  <c r="AA2648" i="9"/>
  <c r="Y2648" i="9"/>
  <c r="O2648" i="9"/>
  <c r="M2648" i="9"/>
  <c r="C2648" i="9"/>
  <c r="A2648" i="9"/>
  <c r="AA2645" i="9"/>
  <c r="Y2645" i="9"/>
  <c r="O2645" i="9"/>
  <c r="M2645" i="9"/>
  <c r="C2645" i="9"/>
  <c r="A2645" i="9"/>
  <c r="AA2644" i="9"/>
  <c r="Y2644" i="9"/>
  <c r="O2644" i="9"/>
  <c r="M2644" i="9"/>
  <c r="C2644" i="9"/>
  <c r="A2644" i="9"/>
  <c r="AA2643" i="9"/>
  <c r="Y2643" i="9"/>
  <c r="O2643" i="9"/>
  <c r="M2643" i="9"/>
  <c r="C2643" i="9"/>
  <c r="A2643" i="9"/>
  <c r="AA2642" i="9"/>
  <c r="Y2642" i="9"/>
  <c r="O2642" i="9"/>
  <c r="M2642" i="9"/>
  <c r="C2642" i="9"/>
  <c r="A2642" i="9"/>
  <c r="AA2641" i="9"/>
  <c r="Y2641" i="9"/>
  <c r="O2641" i="9"/>
  <c r="M2641" i="9"/>
  <c r="C2641" i="9"/>
  <c r="A2641" i="9"/>
  <c r="AA2640" i="9"/>
  <c r="Y2640" i="9"/>
  <c r="O2640" i="9"/>
  <c r="M2640" i="9"/>
  <c r="C2640" i="9"/>
  <c r="A2640" i="9"/>
  <c r="AA2639" i="9"/>
  <c r="Y2639" i="9"/>
  <c r="O2639" i="9"/>
  <c r="M2639" i="9"/>
  <c r="C2639" i="9"/>
  <c r="A2639" i="9"/>
  <c r="AA2638" i="9"/>
  <c r="Y2638" i="9"/>
  <c r="O2638" i="9"/>
  <c r="M2638" i="9"/>
  <c r="C2638" i="9"/>
  <c r="A2638" i="9"/>
  <c r="AA2637" i="9"/>
  <c r="Y2637" i="9"/>
  <c r="O2637" i="9"/>
  <c r="M2637" i="9"/>
  <c r="C2637" i="9"/>
  <c r="A2637" i="9"/>
  <c r="AA2636" i="9"/>
  <c r="Y2636" i="9"/>
  <c r="O2636" i="9"/>
  <c r="M2636" i="9"/>
  <c r="C2636" i="9"/>
  <c r="A2636" i="9"/>
  <c r="AA2635" i="9"/>
  <c r="Y2635" i="9"/>
  <c r="O2635" i="9"/>
  <c r="M2635" i="9"/>
  <c r="C2635" i="9"/>
  <c r="A2635" i="9"/>
  <c r="AA2634" i="9"/>
  <c r="Y2634" i="9"/>
  <c r="O2634" i="9"/>
  <c r="M2634" i="9"/>
  <c r="C2634" i="9"/>
  <c r="A2634" i="9"/>
  <c r="AA2631" i="9"/>
  <c r="Y2631" i="9"/>
  <c r="O2631" i="9"/>
  <c r="M2631" i="9"/>
  <c r="C2631" i="9"/>
  <c r="A2631" i="9"/>
  <c r="AA2630" i="9"/>
  <c r="Y2630" i="9"/>
  <c r="O2630" i="9"/>
  <c r="M2630" i="9"/>
  <c r="C2630" i="9"/>
  <c r="A2630" i="9"/>
  <c r="AA2629" i="9"/>
  <c r="Y2629" i="9"/>
  <c r="O2629" i="9"/>
  <c r="M2629" i="9"/>
  <c r="C2629" i="9"/>
  <c r="A2629" i="9"/>
  <c r="AA2628" i="9"/>
  <c r="Y2628" i="9"/>
  <c r="O2628" i="9"/>
  <c r="M2628" i="9"/>
  <c r="C2628" i="9"/>
  <c r="A2628" i="9"/>
  <c r="AA2627" i="9"/>
  <c r="Y2627" i="9"/>
  <c r="O2627" i="9"/>
  <c r="M2627" i="9"/>
  <c r="C2627" i="9"/>
  <c r="A2627" i="9"/>
  <c r="AA2626" i="9"/>
  <c r="Y2626" i="9"/>
  <c r="O2626" i="9"/>
  <c r="M2626" i="9"/>
  <c r="C2626" i="9"/>
  <c r="A2626" i="9"/>
  <c r="AA2625" i="9"/>
  <c r="Y2625" i="9"/>
  <c r="O2625" i="9"/>
  <c r="M2625" i="9"/>
  <c r="C2625" i="9"/>
  <c r="A2625" i="9"/>
  <c r="AA2624" i="9"/>
  <c r="Y2624" i="9"/>
  <c r="O2624" i="9"/>
  <c r="M2624" i="9"/>
  <c r="C2624" i="9"/>
  <c r="A2624" i="9"/>
  <c r="AA2623" i="9"/>
  <c r="Y2623" i="9"/>
  <c r="O2623" i="9"/>
  <c r="M2623" i="9"/>
  <c r="C2623" i="9"/>
  <c r="A2623" i="9"/>
  <c r="AA2622" i="9"/>
  <c r="Y2622" i="9"/>
  <c r="O2622" i="9"/>
  <c r="M2622" i="9"/>
  <c r="C2622" i="9"/>
  <c r="A2622" i="9"/>
  <c r="AA2621" i="9"/>
  <c r="Y2621" i="9"/>
  <c r="O2621" i="9"/>
  <c r="M2621" i="9"/>
  <c r="C2621" i="9"/>
  <c r="A2621" i="9"/>
  <c r="AA2620" i="9"/>
  <c r="Y2620" i="9"/>
  <c r="O2620" i="9"/>
  <c r="M2620" i="9"/>
  <c r="C2620" i="9"/>
  <c r="A2620" i="9"/>
  <c r="AA2617" i="9"/>
  <c r="Y2617" i="9"/>
  <c r="O2617" i="9"/>
  <c r="M2617" i="9"/>
  <c r="C2617" i="9"/>
  <c r="A2617" i="9"/>
  <c r="AA2616" i="9"/>
  <c r="Y2616" i="9"/>
  <c r="O2616" i="9"/>
  <c r="M2616" i="9"/>
  <c r="C2616" i="9"/>
  <c r="A2616" i="9"/>
  <c r="AA2615" i="9"/>
  <c r="Y2615" i="9"/>
  <c r="O2615" i="9"/>
  <c r="M2615" i="9"/>
  <c r="C2615" i="9"/>
  <c r="A2615" i="9"/>
  <c r="AA2614" i="9"/>
  <c r="Y2614" i="9"/>
  <c r="O2614" i="9"/>
  <c r="M2614" i="9"/>
  <c r="C2614" i="9"/>
  <c r="A2614" i="9"/>
  <c r="AA2613" i="9"/>
  <c r="Y2613" i="9"/>
  <c r="O2613" i="9"/>
  <c r="M2613" i="9"/>
  <c r="C2613" i="9"/>
  <c r="A2613" i="9"/>
  <c r="AA2612" i="9"/>
  <c r="Y2612" i="9"/>
  <c r="O2612" i="9"/>
  <c r="M2612" i="9"/>
  <c r="C2612" i="9"/>
  <c r="A2612" i="9"/>
  <c r="AA2611" i="9"/>
  <c r="Y2611" i="9"/>
  <c r="O2611" i="9"/>
  <c r="M2611" i="9"/>
  <c r="C2611" i="9"/>
  <c r="A2611" i="9"/>
  <c r="AA2610" i="9"/>
  <c r="Y2610" i="9"/>
  <c r="O2610" i="9"/>
  <c r="M2610" i="9"/>
  <c r="C2610" i="9"/>
  <c r="A2610" i="9"/>
  <c r="AA2609" i="9"/>
  <c r="Y2609" i="9"/>
  <c r="O2609" i="9"/>
  <c r="M2609" i="9"/>
  <c r="C2609" i="9"/>
  <c r="A2609" i="9"/>
  <c r="AA2608" i="9"/>
  <c r="Y2608" i="9"/>
  <c r="O2608" i="9"/>
  <c r="M2608" i="9"/>
  <c r="C2608" i="9"/>
  <c r="A2608" i="9"/>
  <c r="AA2607" i="9"/>
  <c r="Y2607" i="9"/>
  <c r="O2607" i="9"/>
  <c r="M2607" i="9"/>
  <c r="C2607" i="9"/>
  <c r="A2607" i="9"/>
  <c r="AA2606" i="9"/>
  <c r="Y2606" i="9"/>
  <c r="O2606" i="9"/>
  <c r="M2606" i="9"/>
  <c r="C2606" i="9"/>
  <c r="A2606" i="9"/>
  <c r="AA2603" i="9"/>
  <c r="Y2603" i="9"/>
  <c r="O2603" i="9"/>
  <c r="M2603" i="9"/>
  <c r="C2603" i="9"/>
  <c r="A2603" i="9"/>
  <c r="AA2602" i="9"/>
  <c r="Y2602" i="9"/>
  <c r="O2602" i="9"/>
  <c r="M2602" i="9"/>
  <c r="C2602" i="9"/>
  <c r="A2602" i="9"/>
  <c r="AA2601" i="9"/>
  <c r="Y2601" i="9"/>
  <c r="O2601" i="9"/>
  <c r="M2601" i="9"/>
  <c r="C2601" i="9"/>
  <c r="A2601" i="9"/>
  <c r="AA2600" i="9"/>
  <c r="Y2600" i="9"/>
  <c r="O2600" i="9"/>
  <c r="M2600" i="9"/>
  <c r="C2600" i="9"/>
  <c r="A2600" i="9"/>
  <c r="AA2599" i="9"/>
  <c r="Y2599" i="9"/>
  <c r="O2599" i="9"/>
  <c r="M2599" i="9"/>
  <c r="C2599" i="9"/>
  <c r="A2599" i="9"/>
  <c r="AA2598" i="9"/>
  <c r="Y2598" i="9"/>
  <c r="O2598" i="9"/>
  <c r="M2598" i="9"/>
  <c r="C2598" i="9"/>
  <c r="A2598" i="9"/>
  <c r="AA2597" i="9"/>
  <c r="Y2597" i="9"/>
  <c r="O2597" i="9"/>
  <c r="M2597" i="9"/>
  <c r="C2597" i="9"/>
  <c r="A2597" i="9"/>
  <c r="AA2596" i="9"/>
  <c r="Y2596" i="9"/>
  <c r="O2596" i="9"/>
  <c r="M2596" i="9"/>
  <c r="C2596" i="9"/>
  <c r="A2596" i="9"/>
  <c r="AA2595" i="9"/>
  <c r="Y2595" i="9"/>
  <c r="O2595" i="9"/>
  <c r="M2595" i="9"/>
  <c r="C2595" i="9"/>
  <c r="A2595" i="9"/>
  <c r="AA2594" i="9"/>
  <c r="Y2594" i="9"/>
  <c r="O2594" i="9"/>
  <c r="M2594" i="9"/>
  <c r="C2594" i="9"/>
  <c r="A2594" i="9"/>
  <c r="AA2593" i="9"/>
  <c r="Y2593" i="9"/>
  <c r="O2593" i="9"/>
  <c r="M2593" i="9"/>
  <c r="C2593" i="9"/>
  <c r="A2593" i="9"/>
  <c r="AA2592" i="9"/>
  <c r="Y2592" i="9"/>
  <c r="O2592" i="9"/>
  <c r="M2592" i="9"/>
  <c r="C2592" i="9"/>
  <c r="C2604" i="9" s="1"/>
  <c r="A2592" i="9"/>
  <c r="AA2589" i="9"/>
  <c r="Y2589" i="9"/>
  <c r="O2589" i="9"/>
  <c r="M2589" i="9"/>
  <c r="C2589" i="9"/>
  <c r="A2589" i="9"/>
  <c r="AA2588" i="9"/>
  <c r="Y2588" i="9"/>
  <c r="O2588" i="9"/>
  <c r="M2588" i="9"/>
  <c r="C2588" i="9"/>
  <c r="A2588" i="9"/>
  <c r="AA2587" i="9"/>
  <c r="Y2587" i="9"/>
  <c r="O2587" i="9"/>
  <c r="M2587" i="9"/>
  <c r="C2587" i="9"/>
  <c r="A2587" i="9"/>
  <c r="AA2586" i="9"/>
  <c r="Y2586" i="9"/>
  <c r="O2586" i="9"/>
  <c r="M2586" i="9"/>
  <c r="C2586" i="9"/>
  <c r="A2586" i="9"/>
  <c r="AA2585" i="9"/>
  <c r="Y2585" i="9"/>
  <c r="O2585" i="9"/>
  <c r="M2585" i="9"/>
  <c r="C2585" i="9"/>
  <c r="A2585" i="9"/>
  <c r="AA2584" i="9"/>
  <c r="Y2584" i="9"/>
  <c r="O2584" i="9"/>
  <c r="M2584" i="9"/>
  <c r="C2584" i="9"/>
  <c r="A2584" i="9"/>
  <c r="AA2583" i="9"/>
  <c r="Y2583" i="9"/>
  <c r="O2583" i="9"/>
  <c r="M2583" i="9"/>
  <c r="C2583" i="9"/>
  <c r="A2583" i="9"/>
  <c r="AA2582" i="9"/>
  <c r="Y2582" i="9"/>
  <c r="O2582" i="9"/>
  <c r="M2582" i="9"/>
  <c r="C2582" i="9"/>
  <c r="A2582" i="9"/>
  <c r="AA2581" i="9"/>
  <c r="Y2581" i="9"/>
  <c r="O2581" i="9"/>
  <c r="M2581" i="9"/>
  <c r="C2581" i="9"/>
  <c r="A2581" i="9"/>
  <c r="AA2580" i="9"/>
  <c r="Y2580" i="9"/>
  <c r="O2580" i="9"/>
  <c r="M2580" i="9"/>
  <c r="C2580" i="9"/>
  <c r="A2580" i="9"/>
  <c r="AA2579" i="9"/>
  <c r="Y2579" i="9"/>
  <c r="O2579" i="9"/>
  <c r="M2579" i="9"/>
  <c r="C2579" i="9"/>
  <c r="A2579" i="9"/>
  <c r="AA2578" i="9"/>
  <c r="Y2578" i="9"/>
  <c r="O2578" i="9"/>
  <c r="M2578" i="9"/>
  <c r="C2578" i="9"/>
  <c r="A2578" i="9"/>
  <c r="AA2575" i="9"/>
  <c r="Y2575" i="9"/>
  <c r="O2575" i="9"/>
  <c r="M2575" i="9"/>
  <c r="C2575" i="9"/>
  <c r="A2575" i="9"/>
  <c r="AA2574" i="9"/>
  <c r="Y2574" i="9"/>
  <c r="O2574" i="9"/>
  <c r="M2574" i="9"/>
  <c r="C2574" i="9"/>
  <c r="A2574" i="9"/>
  <c r="AA2573" i="9"/>
  <c r="Y2573" i="9"/>
  <c r="O2573" i="9"/>
  <c r="M2573" i="9"/>
  <c r="C2573" i="9"/>
  <c r="A2573" i="9"/>
  <c r="AA2572" i="9"/>
  <c r="Y2572" i="9"/>
  <c r="O2572" i="9"/>
  <c r="M2572" i="9"/>
  <c r="C2572" i="9"/>
  <c r="A2572" i="9"/>
  <c r="AA2571" i="9"/>
  <c r="Y2571" i="9"/>
  <c r="O2571" i="9"/>
  <c r="M2571" i="9"/>
  <c r="C2571" i="9"/>
  <c r="A2571" i="9"/>
  <c r="AA2570" i="9"/>
  <c r="Y2570" i="9"/>
  <c r="O2570" i="9"/>
  <c r="M2570" i="9"/>
  <c r="C2570" i="9"/>
  <c r="A2570" i="9"/>
  <c r="AA2569" i="9"/>
  <c r="Y2569" i="9"/>
  <c r="O2569" i="9"/>
  <c r="M2569" i="9"/>
  <c r="C2569" i="9"/>
  <c r="A2569" i="9"/>
  <c r="AA2568" i="9"/>
  <c r="Y2568" i="9"/>
  <c r="O2568" i="9"/>
  <c r="M2568" i="9"/>
  <c r="C2568" i="9"/>
  <c r="A2568" i="9"/>
  <c r="AA2567" i="9"/>
  <c r="Y2567" i="9"/>
  <c r="O2567" i="9"/>
  <c r="M2567" i="9"/>
  <c r="C2567" i="9"/>
  <c r="A2567" i="9"/>
  <c r="AA2566" i="9"/>
  <c r="Y2566" i="9"/>
  <c r="O2566" i="9"/>
  <c r="M2566" i="9"/>
  <c r="C2566" i="9"/>
  <c r="A2566" i="9"/>
  <c r="AA2565" i="9"/>
  <c r="Y2565" i="9"/>
  <c r="O2565" i="9"/>
  <c r="M2565" i="9"/>
  <c r="C2565" i="9"/>
  <c r="A2565" i="9"/>
  <c r="AA2564" i="9"/>
  <c r="Y2564" i="9"/>
  <c r="O2564" i="9"/>
  <c r="M2564" i="9"/>
  <c r="C2564" i="9"/>
  <c r="A2564" i="9"/>
  <c r="AA2561" i="9"/>
  <c r="Y2561" i="9"/>
  <c r="O2561" i="9"/>
  <c r="M2561" i="9"/>
  <c r="C2561" i="9"/>
  <c r="A2561" i="9"/>
  <c r="AA2560" i="9"/>
  <c r="Y2560" i="9"/>
  <c r="O2560" i="9"/>
  <c r="M2560" i="9"/>
  <c r="C2560" i="9"/>
  <c r="A2560" i="9"/>
  <c r="AA2559" i="9"/>
  <c r="Y2559" i="9"/>
  <c r="O2559" i="9"/>
  <c r="M2559" i="9"/>
  <c r="C2559" i="9"/>
  <c r="A2559" i="9"/>
  <c r="AA2558" i="9"/>
  <c r="Y2558" i="9"/>
  <c r="O2558" i="9"/>
  <c r="M2558" i="9"/>
  <c r="C2558" i="9"/>
  <c r="A2558" i="9"/>
  <c r="AA2557" i="9"/>
  <c r="Y2557" i="9"/>
  <c r="O2557" i="9"/>
  <c r="M2557" i="9"/>
  <c r="C2557" i="9"/>
  <c r="A2557" i="9"/>
  <c r="AA2556" i="9"/>
  <c r="Y2556" i="9"/>
  <c r="O2556" i="9"/>
  <c r="M2556" i="9"/>
  <c r="C2556" i="9"/>
  <c r="A2556" i="9"/>
  <c r="AA2555" i="9"/>
  <c r="Y2555" i="9"/>
  <c r="O2555" i="9"/>
  <c r="M2555" i="9"/>
  <c r="C2555" i="9"/>
  <c r="A2555" i="9"/>
  <c r="AA2554" i="9"/>
  <c r="Y2554" i="9"/>
  <c r="O2554" i="9"/>
  <c r="M2554" i="9"/>
  <c r="C2554" i="9"/>
  <c r="A2554" i="9"/>
  <c r="AA2553" i="9"/>
  <c r="Y2553" i="9"/>
  <c r="O2553" i="9"/>
  <c r="M2553" i="9"/>
  <c r="C2553" i="9"/>
  <c r="A2553" i="9"/>
  <c r="AA2552" i="9"/>
  <c r="Y2552" i="9"/>
  <c r="O2552" i="9"/>
  <c r="M2552" i="9"/>
  <c r="C2552" i="9"/>
  <c r="A2552" i="9"/>
  <c r="AA2551" i="9"/>
  <c r="Y2551" i="9"/>
  <c r="O2551" i="9"/>
  <c r="M2551" i="9"/>
  <c r="C2551" i="9"/>
  <c r="A2551" i="9"/>
  <c r="AA2550" i="9"/>
  <c r="Y2550" i="9"/>
  <c r="O2550" i="9"/>
  <c r="M2550" i="9"/>
  <c r="C2550" i="9"/>
  <c r="A2550" i="9"/>
  <c r="AA2547" i="9"/>
  <c r="Y2547" i="9"/>
  <c r="O2547" i="9"/>
  <c r="M2547" i="9"/>
  <c r="C2547" i="9"/>
  <c r="A2547" i="9"/>
  <c r="AA2546" i="9"/>
  <c r="Y2546" i="9"/>
  <c r="O2546" i="9"/>
  <c r="M2546" i="9"/>
  <c r="C2546" i="9"/>
  <c r="A2546" i="9"/>
  <c r="AA2545" i="9"/>
  <c r="Y2545" i="9"/>
  <c r="O2545" i="9"/>
  <c r="M2545" i="9"/>
  <c r="C2545" i="9"/>
  <c r="A2545" i="9"/>
  <c r="AA2544" i="9"/>
  <c r="Y2544" i="9"/>
  <c r="O2544" i="9"/>
  <c r="M2544" i="9"/>
  <c r="C2544" i="9"/>
  <c r="A2544" i="9"/>
  <c r="AA2543" i="9"/>
  <c r="Y2543" i="9"/>
  <c r="O2543" i="9"/>
  <c r="M2543" i="9"/>
  <c r="C2543" i="9"/>
  <c r="A2543" i="9"/>
  <c r="AA2542" i="9"/>
  <c r="Y2542" i="9"/>
  <c r="O2542" i="9"/>
  <c r="M2542" i="9"/>
  <c r="C2542" i="9"/>
  <c r="A2542" i="9"/>
  <c r="AA2541" i="9"/>
  <c r="Y2541" i="9"/>
  <c r="O2541" i="9"/>
  <c r="M2541" i="9"/>
  <c r="C2541" i="9"/>
  <c r="A2541" i="9"/>
  <c r="AA2540" i="9"/>
  <c r="Y2540" i="9"/>
  <c r="O2540" i="9"/>
  <c r="M2540" i="9"/>
  <c r="C2540" i="9"/>
  <c r="A2540" i="9"/>
  <c r="AA2539" i="9"/>
  <c r="Y2539" i="9"/>
  <c r="O2539" i="9"/>
  <c r="M2539" i="9"/>
  <c r="C2539" i="9"/>
  <c r="A2539" i="9"/>
  <c r="AA2538" i="9"/>
  <c r="Y2538" i="9"/>
  <c r="O2538" i="9"/>
  <c r="M2538" i="9"/>
  <c r="C2538" i="9"/>
  <c r="A2538" i="9"/>
  <c r="AA2537" i="9"/>
  <c r="Y2537" i="9"/>
  <c r="O2537" i="9"/>
  <c r="M2537" i="9"/>
  <c r="C2537" i="9"/>
  <c r="A2537" i="9"/>
  <c r="AA2536" i="9"/>
  <c r="Y2536" i="9"/>
  <c r="O2536" i="9"/>
  <c r="M2536" i="9"/>
  <c r="C2536" i="9"/>
  <c r="C2548" i="9" s="1"/>
  <c r="A2536" i="9"/>
  <c r="AA2533" i="9"/>
  <c r="Y2533" i="9"/>
  <c r="O2533" i="9"/>
  <c r="M2533" i="9"/>
  <c r="C2533" i="9"/>
  <c r="A2533" i="9"/>
  <c r="AA2532" i="9"/>
  <c r="Y2532" i="9"/>
  <c r="O2532" i="9"/>
  <c r="M2532" i="9"/>
  <c r="C2532" i="9"/>
  <c r="A2532" i="9"/>
  <c r="AA2531" i="9"/>
  <c r="Y2531" i="9"/>
  <c r="O2531" i="9"/>
  <c r="M2531" i="9"/>
  <c r="C2531" i="9"/>
  <c r="A2531" i="9"/>
  <c r="AA2530" i="9"/>
  <c r="Y2530" i="9"/>
  <c r="O2530" i="9"/>
  <c r="M2530" i="9"/>
  <c r="C2530" i="9"/>
  <c r="A2530" i="9"/>
  <c r="AA2529" i="9"/>
  <c r="Y2529" i="9"/>
  <c r="O2529" i="9"/>
  <c r="M2529" i="9"/>
  <c r="C2529" i="9"/>
  <c r="A2529" i="9"/>
  <c r="AA2528" i="9"/>
  <c r="Y2528" i="9"/>
  <c r="O2528" i="9"/>
  <c r="M2528" i="9"/>
  <c r="C2528" i="9"/>
  <c r="A2528" i="9"/>
  <c r="AA2527" i="9"/>
  <c r="Y2527" i="9"/>
  <c r="O2527" i="9"/>
  <c r="M2527" i="9"/>
  <c r="C2527" i="9"/>
  <c r="A2527" i="9"/>
  <c r="AA2526" i="9"/>
  <c r="Y2526" i="9"/>
  <c r="O2526" i="9"/>
  <c r="M2526" i="9"/>
  <c r="C2526" i="9"/>
  <c r="A2526" i="9"/>
  <c r="AA2525" i="9"/>
  <c r="Y2525" i="9"/>
  <c r="O2525" i="9"/>
  <c r="M2525" i="9"/>
  <c r="C2525" i="9"/>
  <c r="A2525" i="9"/>
  <c r="AA2524" i="9"/>
  <c r="Y2524" i="9"/>
  <c r="O2524" i="9"/>
  <c r="M2524" i="9"/>
  <c r="C2524" i="9"/>
  <c r="A2524" i="9"/>
  <c r="AA2523" i="9"/>
  <c r="Y2523" i="9"/>
  <c r="O2523" i="9"/>
  <c r="M2523" i="9"/>
  <c r="C2523" i="9"/>
  <c r="A2523" i="9"/>
  <c r="AA2522" i="9"/>
  <c r="Y2522" i="9"/>
  <c r="O2522" i="9"/>
  <c r="M2522" i="9"/>
  <c r="C2522" i="9"/>
  <c r="A2522" i="9"/>
  <c r="AA2519" i="9"/>
  <c r="Y2519" i="9"/>
  <c r="O2519" i="9"/>
  <c r="M2519" i="9"/>
  <c r="C2519" i="9"/>
  <c r="A2519" i="9"/>
  <c r="AA2518" i="9"/>
  <c r="Y2518" i="9"/>
  <c r="O2518" i="9"/>
  <c r="M2518" i="9"/>
  <c r="C2518" i="9"/>
  <c r="A2518" i="9"/>
  <c r="AA2517" i="9"/>
  <c r="Y2517" i="9"/>
  <c r="O2517" i="9"/>
  <c r="M2517" i="9"/>
  <c r="C2517" i="9"/>
  <c r="A2517" i="9"/>
  <c r="AA2516" i="9"/>
  <c r="Y2516" i="9"/>
  <c r="O2516" i="9"/>
  <c r="M2516" i="9"/>
  <c r="C2516" i="9"/>
  <c r="A2516" i="9"/>
  <c r="AA2515" i="9"/>
  <c r="Y2515" i="9"/>
  <c r="O2515" i="9"/>
  <c r="M2515" i="9"/>
  <c r="C2515" i="9"/>
  <c r="A2515" i="9"/>
  <c r="AA2514" i="9"/>
  <c r="Y2514" i="9"/>
  <c r="O2514" i="9"/>
  <c r="M2514" i="9"/>
  <c r="C2514" i="9"/>
  <c r="A2514" i="9"/>
  <c r="AA2513" i="9"/>
  <c r="Y2513" i="9"/>
  <c r="O2513" i="9"/>
  <c r="M2513" i="9"/>
  <c r="C2513" i="9"/>
  <c r="A2513" i="9"/>
  <c r="AA2512" i="9"/>
  <c r="Y2512" i="9"/>
  <c r="O2512" i="9"/>
  <c r="M2512" i="9"/>
  <c r="C2512" i="9"/>
  <c r="A2512" i="9"/>
  <c r="AA2511" i="9"/>
  <c r="Y2511" i="9"/>
  <c r="O2511" i="9"/>
  <c r="M2511" i="9"/>
  <c r="C2511" i="9"/>
  <c r="A2511" i="9"/>
  <c r="AA2510" i="9"/>
  <c r="Y2510" i="9"/>
  <c r="O2510" i="9"/>
  <c r="M2510" i="9"/>
  <c r="C2510" i="9"/>
  <c r="A2510" i="9"/>
  <c r="AA2509" i="9"/>
  <c r="Y2509" i="9"/>
  <c r="O2509" i="9"/>
  <c r="M2509" i="9"/>
  <c r="C2509" i="9"/>
  <c r="A2509" i="9"/>
  <c r="AA2508" i="9"/>
  <c r="Y2508" i="9"/>
  <c r="O2508" i="9"/>
  <c r="M2508" i="9"/>
  <c r="C2508" i="9"/>
  <c r="A2508" i="9"/>
  <c r="AA2505" i="9"/>
  <c r="Y2505" i="9"/>
  <c r="O2505" i="9"/>
  <c r="M2505" i="9"/>
  <c r="C2505" i="9"/>
  <c r="A2505" i="9"/>
  <c r="AA2504" i="9"/>
  <c r="Y2504" i="9"/>
  <c r="O2504" i="9"/>
  <c r="M2504" i="9"/>
  <c r="C2504" i="9"/>
  <c r="A2504" i="9"/>
  <c r="AA2503" i="9"/>
  <c r="Y2503" i="9"/>
  <c r="O2503" i="9"/>
  <c r="M2503" i="9"/>
  <c r="C2503" i="9"/>
  <c r="A2503" i="9"/>
  <c r="AA2502" i="9"/>
  <c r="Y2502" i="9"/>
  <c r="O2502" i="9"/>
  <c r="M2502" i="9"/>
  <c r="C2502" i="9"/>
  <c r="A2502" i="9"/>
  <c r="AA2501" i="9"/>
  <c r="Y2501" i="9"/>
  <c r="O2501" i="9"/>
  <c r="M2501" i="9"/>
  <c r="C2501" i="9"/>
  <c r="A2501" i="9"/>
  <c r="AA2500" i="9"/>
  <c r="Y2500" i="9"/>
  <c r="O2500" i="9"/>
  <c r="M2500" i="9"/>
  <c r="C2500" i="9"/>
  <c r="A2500" i="9"/>
  <c r="AA2499" i="9"/>
  <c r="Y2499" i="9"/>
  <c r="O2499" i="9"/>
  <c r="M2499" i="9"/>
  <c r="C2499" i="9"/>
  <c r="A2499" i="9"/>
  <c r="AA2498" i="9"/>
  <c r="Y2498" i="9"/>
  <c r="O2498" i="9"/>
  <c r="M2498" i="9"/>
  <c r="C2498" i="9"/>
  <c r="A2498" i="9"/>
  <c r="AA2497" i="9"/>
  <c r="Y2497" i="9"/>
  <c r="O2497" i="9"/>
  <c r="M2497" i="9"/>
  <c r="C2497" i="9"/>
  <c r="A2497" i="9"/>
  <c r="AA2496" i="9"/>
  <c r="Y2496" i="9"/>
  <c r="O2496" i="9"/>
  <c r="M2496" i="9"/>
  <c r="C2496" i="9"/>
  <c r="A2496" i="9"/>
  <c r="AA2495" i="9"/>
  <c r="Y2495" i="9"/>
  <c r="O2495" i="9"/>
  <c r="M2495" i="9"/>
  <c r="C2495" i="9"/>
  <c r="A2495" i="9"/>
  <c r="AA2494" i="9"/>
  <c r="Y2494" i="9"/>
  <c r="O2494" i="9"/>
  <c r="M2494" i="9"/>
  <c r="C2494" i="9"/>
  <c r="A2494" i="9"/>
  <c r="AA2491" i="9"/>
  <c r="Y2491" i="9"/>
  <c r="O2491" i="9"/>
  <c r="M2491" i="9"/>
  <c r="C2491" i="9"/>
  <c r="A2491" i="9"/>
  <c r="AA2490" i="9"/>
  <c r="Y2490" i="9"/>
  <c r="O2490" i="9"/>
  <c r="M2490" i="9"/>
  <c r="C2490" i="9"/>
  <c r="A2490" i="9"/>
  <c r="AA2489" i="9"/>
  <c r="Y2489" i="9"/>
  <c r="O2489" i="9"/>
  <c r="M2489" i="9"/>
  <c r="C2489" i="9"/>
  <c r="A2489" i="9"/>
  <c r="AA2488" i="9"/>
  <c r="Y2488" i="9"/>
  <c r="O2488" i="9"/>
  <c r="M2488" i="9"/>
  <c r="C2488" i="9"/>
  <c r="A2488" i="9"/>
  <c r="AA2487" i="9"/>
  <c r="Y2487" i="9"/>
  <c r="O2487" i="9"/>
  <c r="M2487" i="9"/>
  <c r="C2487" i="9"/>
  <c r="A2487" i="9"/>
  <c r="AA2486" i="9"/>
  <c r="Y2486" i="9"/>
  <c r="O2486" i="9"/>
  <c r="M2486" i="9"/>
  <c r="C2486" i="9"/>
  <c r="A2486" i="9"/>
  <c r="AA2485" i="9"/>
  <c r="Y2485" i="9"/>
  <c r="O2485" i="9"/>
  <c r="M2485" i="9"/>
  <c r="C2485" i="9"/>
  <c r="A2485" i="9"/>
  <c r="AA2484" i="9"/>
  <c r="Y2484" i="9"/>
  <c r="O2484" i="9"/>
  <c r="M2484" i="9"/>
  <c r="C2484" i="9"/>
  <c r="A2484" i="9"/>
  <c r="AA2483" i="9"/>
  <c r="Y2483" i="9"/>
  <c r="O2483" i="9"/>
  <c r="M2483" i="9"/>
  <c r="C2483" i="9"/>
  <c r="A2483" i="9"/>
  <c r="AA2482" i="9"/>
  <c r="Y2482" i="9"/>
  <c r="O2482" i="9"/>
  <c r="M2482" i="9"/>
  <c r="C2482" i="9"/>
  <c r="A2482" i="9"/>
  <c r="AA2481" i="9"/>
  <c r="Y2481" i="9"/>
  <c r="O2481" i="9"/>
  <c r="M2481" i="9"/>
  <c r="C2481" i="9"/>
  <c r="A2481" i="9"/>
  <c r="AA2480" i="9"/>
  <c r="Y2480" i="9"/>
  <c r="O2480" i="9"/>
  <c r="M2480" i="9"/>
  <c r="C2480" i="9"/>
  <c r="C2492" i="9" s="1"/>
  <c r="A2480" i="9"/>
  <c r="AA2477" i="9"/>
  <c r="Y2477" i="9"/>
  <c r="O2477" i="9"/>
  <c r="M2477" i="9"/>
  <c r="C2477" i="9"/>
  <c r="A2477" i="9"/>
  <c r="AA2476" i="9"/>
  <c r="Y2476" i="9"/>
  <c r="O2476" i="9"/>
  <c r="M2476" i="9"/>
  <c r="C2476" i="9"/>
  <c r="A2476" i="9"/>
  <c r="AA2475" i="9"/>
  <c r="Y2475" i="9"/>
  <c r="O2475" i="9"/>
  <c r="M2475" i="9"/>
  <c r="C2475" i="9"/>
  <c r="A2475" i="9"/>
  <c r="AA2474" i="9"/>
  <c r="Y2474" i="9"/>
  <c r="O2474" i="9"/>
  <c r="M2474" i="9"/>
  <c r="C2474" i="9"/>
  <c r="A2474" i="9"/>
  <c r="AA2473" i="9"/>
  <c r="Y2473" i="9"/>
  <c r="O2473" i="9"/>
  <c r="M2473" i="9"/>
  <c r="C2473" i="9"/>
  <c r="A2473" i="9"/>
  <c r="AA2472" i="9"/>
  <c r="Y2472" i="9"/>
  <c r="O2472" i="9"/>
  <c r="M2472" i="9"/>
  <c r="C2472" i="9"/>
  <c r="A2472" i="9"/>
  <c r="AA2471" i="9"/>
  <c r="Y2471" i="9"/>
  <c r="O2471" i="9"/>
  <c r="M2471" i="9"/>
  <c r="C2471" i="9"/>
  <c r="A2471" i="9"/>
  <c r="AA2470" i="9"/>
  <c r="Y2470" i="9"/>
  <c r="O2470" i="9"/>
  <c r="M2470" i="9"/>
  <c r="C2470" i="9"/>
  <c r="A2470" i="9"/>
  <c r="AA2469" i="9"/>
  <c r="Y2469" i="9"/>
  <c r="O2469" i="9"/>
  <c r="M2469" i="9"/>
  <c r="C2469" i="9"/>
  <c r="A2469" i="9"/>
  <c r="AA2468" i="9"/>
  <c r="Y2468" i="9"/>
  <c r="O2468" i="9"/>
  <c r="M2468" i="9"/>
  <c r="C2468" i="9"/>
  <c r="A2468" i="9"/>
  <c r="AA2467" i="9"/>
  <c r="Y2467" i="9"/>
  <c r="O2467" i="9"/>
  <c r="M2467" i="9"/>
  <c r="C2467" i="9"/>
  <c r="A2467" i="9"/>
  <c r="AA2466" i="9"/>
  <c r="Y2466" i="9"/>
  <c r="O2466" i="9"/>
  <c r="M2466" i="9"/>
  <c r="C2466" i="9"/>
  <c r="A2466" i="9"/>
  <c r="AA2463" i="9"/>
  <c r="Y2463" i="9"/>
  <c r="O2463" i="9"/>
  <c r="M2463" i="9"/>
  <c r="C2463" i="9"/>
  <c r="A2463" i="9"/>
  <c r="AA2462" i="9"/>
  <c r="Y2462" i="9"/>
  <c r="O2462" i="9"/>
  <c r="M2462" i="9"/>
  <c r="C2462" i="9"/>
  <c r="A2462" i="9"/>
  <c r="AA2461" i="9"/>
  <c r="Y2461" i="9"/>
  <c r="O2461" i="9"/>
  <c r="M2461" i="9"/>
  <c r="C2461" i="9"/>
  <c r="A2461" i="9"/>
  <c r="AA2460" i="9"/>
  <c r="Y2460" i="9"/>
  <c r="O2460" i="9"/>
  <c r="M2460" i="9"/>
  <c r="C2460" i="9"/>
  <c r="A2460" i="9"/>
  <c r="AA2459" i="9"/>
  <c r="Y2459" i="9"/>
  <c r="O2459" i="9"/>
  <c r="M2459" i="9"/>
  <c r="C2459" i="9"/>
  <c r="A2459" i="9"/>
  <c r="AA2458" i="9"/>
  <c r="Y2458" i="9"/>
  <c r="O2458" i="9"/>
  <c r="M2458" i="9"/>
  <c r="C2458" i="9"/>
  <c r="A2458" i="9"/>
  <c r="AA2457" i="9"/>
  <c r="Y2457" i="9"/>
  <c r="O2457" i="9"/>
  <c r="M2457" i="9"/>
  <c r="C2457" i="9"/>
  <c r="A2457" i="9"/>
  <c r="AA2456" i="9"/>
  <c r="Y2456" i="9"/>
  <c r="O2456" i="9"/>
  <c r="M2456" i="9"/>
  <c r="C2456" i="9"/>
  <c r="A2456" i="9"/>
  <c r="AA2455" i="9"/>
  <c r="Y2455" i="9"/>
  <c r="O2455" i="9"/>
  <c r="M2455" i="9"/>
  <c r="C2455" i="9"/>
  <c r="A2455" i="9"/>
  <c r="AA2454" i="9"/>
  <c r="Y2454" i="9"/>
  <c r="O2454" i="9"/>
  <c r="M2454" i="9"/>
  <c r="C2454" i="9"/>
  <c r="A2454" i="9"/>
  <c r="AA2453" i="9"/>
  <c r="Y2453" i="9"/>
  <c r="O2453" i="9"/>
  <c r="M2453" i="9"/>
  <c r="C2453" i="9"/>
  <c r="A2453" i="9"/>
  <c r="AA2452" i="9"/>
  <c r="Y2452" i="9"/>
  <c r="O2452" i="9"/>
  <c r="M2452" i="9"/>
  <c r="C2452" i="9"/>
  <c r="A2452" i="9"/>
  <c r="AA2449" i="9"/>
  <c r="Y2449" i="9"/>
  <c r="O2449" i="9"/>
  <c r="M2449" i="9"/>
  <c r="C2449" i="9"/>
  <c r="A2449" i="9"/>
  <c r="AA2448" i="9"/>
  <c r="Y2448" i="9"/>
  <c r="O2448" i="9"/>
  <c r="M2448" i="9"/>
  <c r="C2448" i="9"/>
  <c r="A2448" i="9"/>
  <c r="AA2447" i="9"/>
  <c r="Y2447" i="9"/>
  <c r="O2447" i="9"/>
  <c r="M2447" i="9"/>
  <c r="C2447" i="9"/>
  <c r="A2447" i="9"/>
  <c r="AA2446" i="9"/>
  <c r="Y2446" i="9"/>
  <c r="O2446" i="9"/>
  <c r="M2446" i="9"/>
  <c r="C2446" i="9"/>
  <c r="A2446" i="9"/>
  <c r="AA2445" i="9"/>
  <c r="Y2445" i="9"/>
  <c r="O2445" i="9"/>
  <c r="M2445" i="9"/>
  <c r="C2445" i="9"/>
  <c r="A2445" i="9"/>
  <c r="AA2444" i="9"/>
  <c r="Y2444" i="9"/>
  <c r="O2444" i="9"/>
  <c r="M2444" i="9"/>
  <c r="C2444" i="9"/>
  <c r="A2444" i="9"/>
  <c r="AA2443" i="9"/>
  <c r="Y2443" i="9"/>
  <c r="O2443" i="9"/>
  <c r="M2443" i="9"/>
  <c r="C2443" i="9"/>
  <c r="A2443" i="9"/>
  <c r="AA2442" i="9"/>
  <c r="Y2442" i="9"/>
  <c r="O2442" i="9"/>
  <c r="M2442" i="9"/>
  <c r="C2442" i="9"/>
  <c r="A2442" i="9"/>
  <c r="AA2441" i="9"/>
  <c r="Y2441" i="9"/>
  <c r="O2441" i="9"/>
  <c r="M2441" i="9"/>
  <c r="C2441" i="9"/>
  <c r="A2441" i="9"/>
  <c r="AA2440" i="9"/>
  <c r="Y2440" i="9"/>
  <c r="O2440" i="9"/>
  <c r="M2440" i="9"/>
  <c r="C2440" i="9"/>
  <c r="A2440" i="9"/>
  <c r="AA2439" i="9"/>
  <c r="Y2439" i="9"/>
  <c r="O2439" i="9"/>
  <c r="M2439" i="9"/>
  <c r="C2439" i="9"/>
  <c r="A2439" i="9"/>
  <c r="AA2438" i="9"/>
  <c r="Y2438" i="9"/>
  <c r="O2438" i="9"/>
  <c r="M2438" i="9"/>
  <c r="C2438" i="9"/>
  <c r="A2438" i="9"/>
  <c r="AA2435" i="9"/>
  <c r="Y2435" i="9"/>
  <c r="O2435" i="9"/>
  <c r="M2435" i="9"/>
  <c r="C2435" i="9"/>
  <c r="A2435" i="9"/>
  <c r="AA2434" i="9"/>
  <c r="Y2434" i="9"/>
  <c r="O2434" i="9"/>
  <c r="M2434" i="9"/>
  <c r="C2434" i="9"/>
  <c r="A2434" i="9"/>
  <c r="AA2433" i="9"/>
  <c r="Y2433" i="9"/>
  <c r="O2433" i="9"/>
  <c r="M2433" i="9"/>
  <c r="C2433" i="9"/>
  <c r="A2433" i="9"/>
  <c r="AA2432" i="9"/>
  <c r="Y2432" i="9"/>
  <c r="O2432" i="9"/>
  <c r="M2432" i="9"/>
  <c r="C2432" i="9"/>
  <c r="A2432" i="9"/>
  <c r="AA2431" i="9"/>
  <c r="Y2431" i="9"/>
  <c r="O2431" i="9"/>
  <c r="M2431" i="9"/>
  <c r="C2431" i="9"/>
  <c r="A2431" i="9"/>
  <c r="AA2430" i="9"/>
  <c r="Y2430" i="9"/>
  <c r="O2430" i="9"/>
  <c r="M2430" i="9"/>
  <c r="C2430" i="9"/>
  <c r="A2430" i="9"/>
  <c r="AA2429" i="9"/>
  <c r="Y2429" i="9"/>
  <c r="O2429" i="9"/>
  <c r="M2429" i="9"/>
  <c r="C2429" i="9"/>
  <c r="A2429" i="9"/>
  <c r="AA2428" i="9"/>
  <c r="Y2428" i="9"/>
  <c r="O2428" i="9"/>
  <c r="M2428" i="9"/>
  <c r="C2428" i="9"/>
  <c r="A2428" i="9"/>
  <c r="AA2427" i="9"/>
  <c r="Y2427" i="9"/>
  <c r="O2427" i="9"/>
  <c r="M2427" i="9"/>
  <c r="C2427" i="9"/>
  <c r="A2427" i="9"/>
  <c r="AA2426" i="9"/>
  <c r="Y2426" i="9"/>
  <c r="O2426" i="9"/>
  <c r="M2426" i="9"/>
  <c r="C2426" i="9"/>
  <c r="A2426" i="9"/>
  <c r="AA2425" i="9"/>
  <c r="Y2425" i="9"/>
  <c r="O2425" i="9"/>
  <c r="M2425" i="9"/>
  <c r="C2425" i="9"/>
  <c r="A2425" i="9"/>
  <c r="AA2424" i="9"/>
  <c r="Y2424" i="9"/>
  <c r="O2424" i="9"/>
  <c r="M2424" i="9"/>
  <c r="C2424" i="9"/>
  <c r="A2424" i="9"/>
  <c r="AA2421" i="9"/>
  <c r="Y2421" i="9"/>
  <c r="O2421" i="9"/>
  <c r="M2421" i="9"/>
  <c r="C2421" i="9"/>
  <c r="A2421" i="9"/>
  <c r="AA2420" i="9"/>
  <c r="Y2420" i="9"/>
  <c r="O2420" i="9"/>
  <c r="M2420" i="9"/>
  <c r="C2420" i="9"/>
  <c r="A2420" i="9"/>
  <c r="AA2419" i="9"/>
  <c r="Y2419" i="9"/>
  <c r="O2419" i="9"/>
  <c r="M2419" i="9"/>
  <c r="C2419" i="9"/>
  <c r="A2419" i="9"/>
  <c r="AA2418" i="9"/>
  <c r="Y2418" i="9"/>
  <c r="O2418" i="9"/>
  <c r="M2418" i="9"/>
  <c r="C2418" i="9"/>
  <c r="A2418" i="9"/>
  <c r="AA2417" i="9"/>
  <c r="Y2417" i="9"/>
  <c r="O2417" i="9"/>
  <c r="M2417" i="9"/>
  <c r="C2417" i="9"/>
  <c r="A2417" i="9"/>
  <c r="AA2416" i="9"/>
  <c r="Y2416" i="9"/>
  <c r="O2416" i="9"/>
  <c r="M2416" i="9"/>
  <c r="C2416" i="9"/>
  <c r="A2416" i="9"/>
  <c r="AA2415" i="9"/>
  <c r="Y2415" i="9"/>
  <c r="O2415" i="9"/>
  <c r="M2415" i="9"/>
  <c r="C2415" i="9"/>
  <c r="A2415" i="9"/>
  <c r="AA2414" i="9"/>
  <c r="Y2414" i="9"/>
  <c r="O2414" i="9"/>
  <c r="M2414" i="9"/>
  <c r="C2414" i="9"/>
  <c r="A2414" i="9"/>
  <c r="AA2413" i="9"/>
  <c r="Y2413" i="9"/>
  <c r="O2413" i="9"/>
  <c r="M2413" i="9"/>
  <c r="C2413" i="9"/>
  <c r="A2413" i="9"/>
  <c r="AA2412" i="9"/>
  <c r="Y2412" i="9"/>
  <c r="O2412" i="9"/>
  <c r="M2412" i="9"/>
  <c r="C2412" i="9"/>
  <c r="A2412" i="9"/>
  <c r="AA2411" i="9"/>
  <c r="Y2411" i="9"/>
  <c r="O2411" i="9"/>
  <c r="M2411" i="9"/>
  <c r="C2411" i="9"/>
  <c r="A2411" i="9"/>
  <c r="AA2410" i="9"/>
  <c r="Y2410" i="9"/>
  <c r="O2410" i="9"/>
  <c r="M2410" i="9"/>
  <c r="C2410" i="9"/>
  <c r="C2422" i="9" s="1"/>
  <c r="A2410" i="9"/>
  <c r="AA2407" i="9"/>
  <c r="Y2407" i="9"/>
  <c r="O2407" i="9"/>
  <c r="M2407" i="9"/>
  <c r="C2407" i="9"/>
  <c r="A2407" i="9"/>
  <c r="AA2406" i="9"/>
  <c r="Y2406" i="9"/>
  <c r="O2406" i="9"/>
  <c r="M2406" i="9"/>
  <c r="C2406" i="9"/>
  <c r="A2406" i="9"/>
  <c r="AA2405" i="9"/>
  <c r="Y2405" i="9"/>
  <c r="O2405" i="9"/>
  <c r="M2405" i="9"/>
  <c r="C2405" i="9"/>
  <c r="A2405" i="9"/>
  <c r="AA2404" i="9"/>
  <c r="Y2404" i="9"/>
  <c r="O2404" i="9"/>
  <c r="M2404" i="9"/>
  <c r="C2404" i="9"/>
  <c r="A2404" i="9"/>
  <c r="AA2403" i="9"/>
  <c r="Y2403" i="9"/>
  <c r="O2403" i="9"/>
  <c r="M2403" i="9"/>
  <c r="C2403" i="9"/>
  <c r="A2403" i="9"/>
  <c r="AA2402" i="9"/>
  <c r="Y2402" i="9"/>
  <c r="O2402" i="9"/>
  <c r="M2402" i="9"/>
  <c r="C2402" i="9"/>
  <c r="A2402" i="9"/>
  <c r="AA2401" i="9"/>
  <c r="Y2401" i="9"/>
  <c r="O2401" i="9"/>
  <c r="M2401" i="9"/>
  <c r="C2401" i="9"/>
  <c r="A2401" i="9"/>
  <c r="AA2400" i="9"/>
  <c r="Y2400" i="9"/>
  <c r="O2400" i="9"/>
  <c r="M2400" i="9"/>
  <c r="C2400" i="9"/>
  <c r="A2400" i="9"/>
  <c r="AA2399" i="9"/>
  <c r="Y2399" i="9"/>
  <c r="O2399" i="9"/>
  <c r="M2399" i="9"/>
  <c r="C2399" i="9"/>
  <c r="A2399" i="9"/>
  <c r="AA2398" i="9"/>
  <c r="Y2398" i="9"/>
  <c r="O2398" i="9"/>
  <c r="M2398" i="9"/>
  <c r="C2398" i="9"/>
  <c r="A2398" i="9"/>
  <c r="AA2397" i="9"/>
  <c r="Y2397" i="9"/>
  <c r="O2397" i="9"/>
  <c r="M2397" i="9"/>
  <c r="C2397" i="9"/>
  <c r="A2397" i="9"/>
  <c r="AA2396" i="9"/>
  <c r="Y2396" i="9"/>
  <c r="O2396" i="9"/>
  <c r="M2396" i="9"/>
  <c r="C2396" i="9"/>
  <c r="A2396" i="9"/>
  <c r="AA2393" i="9"/>
  <c r="Y2393" i="9"/>
  <c r="O2393" i="9"/>
  <c r="M2393" i="9"/>
  <c r="C2393" i="9"/>
  <c r="A2393" i="9"/>
  <c r="AA2392" i="9"/>
  <c r="Y2392" i="9"/>
  <c r="O2392" i="9"/>
  <c r="M2392" i="9"/>
  <c r="C2392" i="9"/>
  <c r="A2392" i="9"/>
  <c r="AA2391" i="9"/>
  <c r="Y2391" i="9"/>
  <c r="O2391" i="9"/>
  <c r="M2391" i="9"/>
  <c r="C2391" i="9"/>
  <c r="A2391" i="9"/>
  <c r="AA2390" i="9"/>
  <c r="Y2390" i="9"/>
  <c r="O2390" i="9"/>
  <c r="M2390" i="9"/>
  <c r="C2390" i="9"/>
  <c r="A2390" i="9"/>
  <c r="AA2389" i="9"/>
  <c r="Y2389" i="9"/>
  <c r="O2389" i="9"/>
  <c r="M2389" i="9"/>
  <c r="C2389" i="9"/>
  <c r="A2389" i="9"/>
  <c r="AA2388" i="9"/>
  <c r="Y2388" i="9"/>
  <c r="O2388" i="9"/>
  <c r="M2388" i="9"/>
  <c r="C2388" i="9"/>
  <c r="A2388" i="9"/>
  <c r="AA2387" i="9"/>
  <c r="Y2387" i="9"/>
  <c r="O2387" i="9"/>
  <c r="M2387" i="9"/>
  <c r="C2387" i="9"/>
  <c r="A2387" i="9"/>
  <c r="AA2386" i="9"/>
  <c r="Y2386" i="9"/>
  <c r="O2386" i="9"/>
  <c r="M2386" i="9"/>
  <c r="C2386" i="9"/>
  <c r="A2386" i="9"/>
  <c r="AA2385" i="9"/>
  <c r="Y2385" i="9"/>
  <c r="O2385" i="9"/>
  <c r="M2385" i="9"/>
  <c r="C2385" i="9"/>
  <c r="A2385" i="9"/>
  <c r="AA2384" i="9"/>
  <c r="Y2384" i="9"/>
  <c r="O2384" i="9"/>
  <c r="M2384" i="9"/>
  <c r="C2384" i="9"/>
  <c r="A2384" i="9"/>
  <c r="AA2383" i="9"/>
  <c r="Y2383" i="9"/>
  <c r="O2383" i="9"/>
  <c r="M2383" i="9"/>
  <c r="C2383" i="9"/>
  <c r="A2383" i="9"/>
  <c r="AA2382" i="9"/>
  <c r="Y2382" i="9"/>
  <c r="O2382" i="9"/>
  <c r="M2382" i="9"/>
  <c r="C2382" i="9"/>
  <c r="A2382" i="9"/>
  <c r="AA2379" i="9"/>
  <c r="Y2379" i="9"/>
  <c r="O2379" i="9"/>
  <c r="M2379" i="9"/>
  <c r="C2379" i="9"/>
  <c r="A2379" i="9"/>
  <c r="AA2378" i="9"/>
  <c r="Y2378" i="9"/>
  <c r="O2378" i="9"/>
  <c r="M2378" i="9"/>
  <c r="C2378" i="9"/>
  <c r="A2378" i="9"/>
  <c r="AA2377" i="9"/>
  <c r="Y2377" i="9"/>
  <c r="O2377" i="9"/>
  <c r="M2377" i="9"/>
  <c r="C2377" i="9"/>
  <c r="A2377" i="9"/>
  <c r="AA2376" i="9"/>
  <c r="Y2376" i="9"/>
  <c r="O2376" i="9"/>
  <c r="M2376" i="9"/>
  <c r="C2376" i="9"/>
  <c r="A2376" i="9"/>
  <c r="AA2375" i="9"/>
  <c r="Y2375" i="9"/>
  <c r="O2375" i="9"/>
  <c r="M2375" i="9"/>
  <c r="C2375" i="9"/>
  <c r="A2375" i="9"/>
  <c r="AA2374" i="9"/>
  <c r="Y2374" i="9"/>
  <c r="O2374" i="9"/>
  <c r="M2374" i="9"/>
  <c r="C2374" i="9"/>
  <c r="A2374" i="9"/>
  <c r="AA2373" i="9"/>
  <c r="Y2373" i="9"/>
  <c r="O2373" i="9"/>
  <c r="M2373" i="9"/>
  <c r="C2373" i="9"/>
  <c r="A2373" i="9"/>
  <c r="AA2372" i="9"/>
  <c r="Y2372" i="9"/>
  <c r="O2372" i="9"/>
  <c r="M2372" i="9"/>
  <c r="C2372" i="9"/>
  <c r="A2372" i="9"/>
  <c r="AA2371" i="9"/>
  <c r="Y2371" i="9"/>
  <c r="O2371" i="9"/>
  <c r="M2371" i="9"/>
  <c r="C2371" i="9"/>
  <c r="A2371" i="9"/>
  <c r="AA2370" i="9"/>
  <c r="Y2370" i="9"/>
  <c r="O2370" i="9"/>
  <c r="M2370" i="9"/>
  <c r="C2370" i="9"/>
  <c r="A2370" i="9"/>
  <c r="AA2369" i="9"/>
  <c r="Y2369" i="9"/>
  <c r="O2369" i="9"/>
  <c r="M2369" i="9"/>
  <c r="C2369" i="9"/>
  <c r="A2369" i="9"/>
  <c r="AA2368" i="9"/>
  <c r="Y2368" i="9"/>
  <c r="O2368" i="9"/>
  <c r="M2368" i="9"/>
  <c r="C2368" i="9"/>
  <c r="A2368" i="9"/>
  <c r="AA2365" i="9"/>
  <c r="Y2365" i="9"/>
  <c r="O2365" i="9"/>
  <c r="M2365" i="9"/>
  <c r="C2365" i="9"/>
  <c r="A2365" i="9"/>
  <c r="AA2364" i="9"/>
  <c r="Y2364" i="9"/>
  <c r="O2364" i="9"/>
  <c r="M2364" i="9"/>
  <c r="C2364" i="9"/>
  <c r="A2364" i="9"/>
  <c r="AA2363" i="9"/>
  <c r="Y2363" i="9"/>
  <c r="O2363" i="9"/>
  <c r="M2363" i="9"/>
  <c r="C2363" i="9"/>
  <c r="A2363" i="9"/>
  <c r="AA2362" i="9"/>
  <c r="Y2362" i="9"/>
  <c r="O2362" i="9"/>
  <c r="M2362" i="9"/>
  <c r="C2362" i="9"/>
  <c r="A2362" i="9"/>
  <c r="AA2361" i="9"/>
  <c r="Y2361" i="9"/>
  <c r="O2361" i="9"/>
  <c r="M2361" i="9"/>
  <c r="C2361" i="9"/>
  <c r="A2361" i="9"/>
  <c r="AA2360" i="9"/>
  <c r="Y2360" i="9"/>
  <c r="O2360" i="9"/>
  <c r="M2360" i="9"/>
  <c r="C2360" i="9"/>
  <c r="A2360" i="9"/>
  <c r="AA2359" i="9"/>
  <c r="Y2359" i="9"/>
  <c r="O2359" i="9"/>
  <c r="M2359" i="9"/>
  <c r="C2359" i="9"/>
  <c r="A2359" i="9"/>
  <c r="AA2358" i="9"/>
  <c r="Y2358" i="9"/>
  <c r="O2358" i="9"/>
  <c r="M2358" i="9"/>
  <c r="C2358" i="9"/>
  <c r="A2358" i="9"/>
  <c r="AA2357" i="9"/>
  <c r="Y2357" i="9"/>
  <c r="O2357" i="9"/>
  <c r="M2357" i="9"/>
  <c r="C2357" i="9"/>
  <c r="A2357" i="9"/>
  <c r="AA2356" i="9"/>
  <c r="Y2356" i="9"/>
  <c r="O2356" i="9"/>
  <c r="M2356" i="9"/>
  <c r="C2356" i="9"/>
  <c r="A2356" i="9"/>
  <c r="AA2355" i="9"/>
  <c r="Y2355" i="9"/>
  <c r="O2355" i="9"/>
  <c r="M2355" i="9"/>
  <c r="C2355" i="9"/>
  <c r="A2355" i="9"/>
  <c r="AA2354" i="9"/>
  <c r="Y2354" i="9"/>
  <c r="O2354" i="9"/>
  <c r="M2354" i="9"/>
  <c r="C2354" i="9"/>
  <c r="A2354" i="9"/>
  <c r="AA2351" i="9"/>
  <c r="Y2351" i="9"/>
  <c r="O2351" i="9"/>
  <c r="M2351" i="9"/>
  <c r="C2351" i="9"/>
  <c r="A2351" i="9"/>
  <c r="AA2350" i="9"/>
  <c r="Y2350" i="9"/>
  <c r="O2350" i="9"/>
  <c r="M2350" i="9"/>
  <c r="C2350" i="9"/>
  <c r="A2350" i="9"/>
  <c r="AA2349" i="9"/>
  <c r="Y2349" i="9"/>
  <c r="O2349" i="9"/>
  <c r="M2349" i="9"/>
  <c r="C2349" i="9"/>
  <c r="A2349" i="9"/>
  <c r="AA2348" i="9"/>
  <c r="Y2348" i="9"/>
  <c r="O2348" i="9"/>
  <c r="M2348" i="9"/>
  <c r="C2348" i="9"/>
  <c r="A2348" i="9"/>
  <c r="AA2347" i="9"/>
  <c r="Y2347" i="9"/>
  <c r="O2347" i="9"/>
  <c r="M2347" i="9"/>
  <c r="C2347" i="9"/>
  <c r="A2347" i="9"/>
  <c r="AA2346" i="9"/>
  <c r="Y2346" i="9"/>
  <c r="O2346" i="9"/>
  <c r="M2346" i="9"/>
  <c r="C2346" i="9"/>
  <c r="A2346" i="9"/>
  <c r="AA2345" i="9"/>
  <c r="Y2345" i="9"/>
  <c r="O2345" i="9"/>
  <c r="M2345" i="9"/>
  <c r="C2345" i="9"/>
  <c r="A2345" i="9"/>
  <c r="AA2344" i="9"/>
  <c r="Y2344" i="9"/>
  <c r="O2344" i="9"/>
  <c r="M2344" i="9"/>
  <c r="C2344" i="9"/>
  <c r="A2344" i="9"/>
  <c r="AA2343" i="9"/>
  <c r="Y2343" i="9"/>
  <c r="O2343" i="9"/>
  <c r="M2343" i="9"/>
  <c r="C2343" i="9"/>
  <c r="A2343" i="9"/>
  <c r="AA2342" i="9"/>
  <c r="Y2342" i="9"/>
  <c r="O2342" i="9"/>
  <c r="M2342" i="9"/>
  <c r="C2342" i="9"/>
  <c r="A2342" i="9"/>
  <c r="AA2341" i="9"/>
  <c r="Y2341" i="9"/>
  <c r="O2341" i="9"/>
  <c r="M2341" i="9"/>
  <c r="C2341" i="9"/>
  <c r="A2341" i="9"/>
  <c r="AA2340" i="9"/>
  <c r="Y2340" i="9"/>
  <c r="O2340" i="9"/>
  <c r="M2340" i="9"/>
  <c r="C2340" i="9"/>
  <c r="A2340" i="9"/>
  <c r="AA2337" i="9"/>
  <c r="Y2337" i="9"/>
  <c r="O2337" i="9"/>
  <c r="M2337" i="9"/>
  <c r="C2337" i="9"/>
  <c r="A2337" i="9"/>
  <c r="AA2336" i="9"/>
  <c r="Y2336" i="9"/>
  <c r="O2336" i="9"/>
  <c r="M2336" i="9"/>
  <c r="C2336" i="9"/>
  <c r="A2336" i="9"/>
  <c r="AA2335" i="9"/>
  <c r="Y2335" i="9"/>
  <c r="O2335" i="9"/>
  <c r="M2335" i="9"/>
  <c r="C2335" i="9"/>
  <c r="A2335" i="9"/>
  <c r="AA2334" i="9"/>
  <c r="Y2334" i="9"/>
  <c r="O2334" i="9"/>
  <c r="M2334" i="9"/>
  <c r="C2334" i="9"/>
  <c r="A2334" i="9"/>
  <c r="AA2333" i="9"/>
  <c r="Y2333" i="9"/>
  <c r="O2333" i="9"/>
  <c r="M2333" i="9"/>
  <c r="C2333" i="9"/>
  <c r="A2333" i="9"/>
  <c r="AA2332" i="9"/>
  <c r="Y2332" i="9"/>
  <c r="O2332" i="9"/>
  <c r="M2332" i="9"/>
  <c r="C2332" i="9"/>
  <c r="A2332" i="9"/>
  <c r="AA2331" i="9"/>
  <c r="Y2331" i="9"/>
  <c r="O2331" i="9"/>
  <c r="M2331" i="9"/>
  <c r="C2331" i="9"/>
  <c r="A2331" i="9"/>
  <c r="AA2330" i="9"/>
  <c r="Y2330" i="9"/>
  <c r="O2330" i="9"/>
  <c r="M2330" i="9"/>
  <c r="C2330" i="9"/>
  <c r="A2330" i="9"/>
  <c r="AA2329" i="9"/>
  <c r="Y2329" i="9"/>
  <c r="O2329" i="9"/>
  <c r="M2329" i="9"/>
  <c r="C2329" i="9"/>
  <c r="A2329" i="9"/>
  <c r="AA2328" i="9"/>
  <c r="Y2328" i="9"/>
  <c r="O2328" i="9"/>
  <c r="M2328" i="9"/>
  <c r="C2328" i="9"/>
  <c r="A2328" i="9"/>
  <c r="AA2327" i="9"/>
  <c r="Y2327" i="9"/>
  <c r="O2327" i="9"/>
  <c r="M2327" i="9"/>
  <c r="C2327" i="9"/>
  <c r="A2327" i="9"/>
  <c r="AA2326" i="9"/>
  <c r="Y2326" i="9"/>
  <c r="O2326" i="9"/>
  <c r="M2326" i="9"/>
  <c r="C2326" i="9"/>
  <c r="A2326" i="9"/>
  <c r="AA2323" i="9"/>
  <c r="Y2323" i="9"/>
  <c r="O2323" i="9"/>
  <c r="M2323" i="9"/>
  <c r="C2323" i="9"/>
  <c r="A2323" i="9"/>
  <c r="AA2322" i="9"/>
  <c r="Y2322" i="9"/>
  <c r="O2322" i="9"/>
  <c r="M2322" i="9"/>
  <c r="C2322" i="9"/>
  <c r="A2322" i="9"/>
  <c r="AA2321" i="9"/>
  <c r="Y2321" i="9"/>
  <c r="O2321" i="9"/>
  <c r="M2321" i="9"/>
  <c r="C2321" i="9"/>
  <c r="A2321" i="9"/>
  <c r="AA2320" i="9"/>
  <c r="Y2320" i="9"/>
  <c r="O2320" i="9"/>
  <c r="M2320" i="9"/>
  <c r="C2320" i="9"/>
  <c r="A2320" i="9"/>
  <c r="AA2319" i="9"/>
  <c r="Y2319" i="9"/>
  <c r="O2319" i="9"/>
  <c r="M2319" i="9"/>
  <c r="C2319" i="9"/>
  <c r="A2319" i="9"/>
  <c r="AA2318" i="9"/>
  <c r="Y2318" i="9"/>
  <c r="O2318" i="9"/>
  <c r="M2318" i="9"/>
  <c r="C2318" i="9"/>
  <c r="A2318" i="9"/>
  <c r="AA2317" i="9"/>
  <c r="Y2317" i="9"/>
  <c r="O2317" i="9"/>
  <c r="M2317" i="9"/>
  <c r="C2317" i="9"/>
  <c r="A2317" i="9"/>
  <c r="AA2316" i="9"/>
  <c r="Y2316" i="9"/>
  <c r="O2316" i="9"/>
  <c r="M2316" i="9"/>
  <c r="C2316" i="9"/>
  <c r="A2316" i="9"/>
  <c r="AA2315" i="9"/>
  <c r="Y2315" i="9"/>
  <c r="O2315" i="9"/>
  <c r="M2315" i="9"/>
  <c r="C2315" i="9"/>
  <c r="A2315" i="9"/>
  <c r="AA2314" i="9"/>
  <c r="Y2314" i="9"/>
  <c r="O2314" i="9"/>
  <c r="M2314" i="9"/>
  <c r="C2314" i="9"/>
  <c r="A2314" i="9"/>
  <c r="AA2313" i="9"/>
  <c r="Y2313" i="9"/>
  <c r="O2313" i="9"/>
  <c r="M2313" i="9"/>
  <c r="C2313" i="9"/>
  <c r="A2313" i="9"/>
  <c r="AA2312" i="9"/>
  <c r="Y2312" i="9"/>
  <c r="O2312" i="9"/>
  <c r="M2312" i="9"/>
  <c r="C2312" i="9"/>
  <c r="A2312" i="9"/>
  <c r="AA2309" i="9"/>
  <c r="Y2309" i="9"/>
  <c r="O2309" i="9"/>
  <c r="M2309" i="9"/>
  <c r="C2309" i="9"/>
  <c r="A2309" i="9"/>
  <c r="AA2308" i="9"/>
  <c r="Y2308" i="9"/>
  <c r="O2308" i="9"/>
  <c r="M2308" i="9"/>
  <c r="C2308" i="9"/>
  <c r="A2308" i="9"/>
  <c r="AA2307" i="9"/>
  <c r="Y2307" i="9"/>
  <c r="O2307" i="9"/>
  <c r="M2307" i="9"/>
  <c r="C2307" i="9"/>
  <c r="A2307" i="9"/>
  <c r="AA2306" i="9"/>
  <c r="Y2306" i="9"/>
  <c r="O2306" i="9"/>
  <c r="M2306" i="9"/>
  <c r="C2306" i="9"/>
  <c r="A2306" i="9"/>
  <c r="AA2305" i="9"/>
  <c r="Y2305" i="9"/>
  <c r="O2305" i="9"/>
  <c r="M2305" i="9"/>
  <c r="C2305" i="9"/>
  <c r="A2305" i="9"/>
  <c r="AA2304" i="9"/>
  <c r="Y2304" i="9"/>
  <c r="O2304" i="9"/>
  <c r="M2304" i="9"/>
  <c r="C2304" i="9"/>
  <c r="A2304" i="9"/>
  <c r="AA2303" i="9"/>
  <c r="Y2303" i="9"/>
  <c r="O2303" i="9"/>
  <c r="M2303" i="9"/>
  <c r="C2303" i="9"/>
  <c r="A2303" i="9"/>
  <c r="AA2302" i="9"/>
  <c r="Y2302" i="9"/>
  <c r="O2302" i="9"/>
  <c r="M2302" i="9"/>
  <c r="C2302" i="9"/>
  <c r="A2302" i="9"/>
  <c r="AA2301" i="9"/>
  <c r="Y2301" i="9"/>
  <c r="O2301" i="9"/>
  <c r="M2301" i="9"/>
  <c r="C2301" i="9"/>
  <c r="A2301" i="9"/>
  <c r="AA2300" i="9"/>
  <c r="Y2300" i="9"/>
  <c r="O2300" i="9"/>
  <c r="M2300" i="9"/>
  <c r="C2300" i="9"/>
  <c r="A2300" i="9"/>
  <c r="AA2299" i="9"/>
  <c r="Y2299" i="9"/>
  <c r="O2299" i="9"/>
  <c r="M2299" i="9"/>
  <c r="C2299" i="9"/>
  <c r="A2299" i="9"/>
  <c r="AA2298" i="9"/>
  <c r="Y2298" i="9"/>
  <c r="O2298" i="9"/>
  <c r="M2298" i="9"/>
  <c r="C2298" i="9"/>
  <c r="A2298" i="9"/>
  <c r="AA2295" i="9"/>
  <c r="Y2295" i="9"/>
  <c r="O2295" i="9"/>
  <c r="M2295" i="9"/>
  <c r="C2295" i="9"/>
  <c r="A2295" i="9"/>
  <c r="AA2294" i="9"/>
  <c r="Y2294" i="9"/>
  <c r="O2294" i="9"/>
  <c r="M2294" i="9"/>
  <c r="C2294" i="9"/>
  <c r="A2294" i="9"/>
  <c r="AA2293" i="9"/>
  <c r="Y2293" i="9"/>
  <c r="O2293" i="9"/>
  <c r="M2293" i="9"/>
  <c r="C2293" i="9"/>
  <c r="A2293" i="9"/>
  <c r="AA2292" i="9"/>
  <c r="Y2292" i="9"/>
  <c r="O2292" i="9"/>
  <c r="M2292" i="9"/>
  <c r="C2292" i="9"/>
  <c r="A2292" i="9"/>
  <c r="AA2291" i="9"/>
  <c r="Y2291" i="9"/>
  <c r="O2291" i="9"/>
  <c r="M2291" i="9"/>
  <c r="C2291" i="9"/>
  <c r="A2291" i="9"/>
  <c r="AA2290" i="9"/>
  <c r="Y2290" i="9"/>
  <c r="O2290" i="9"/>
  <c r="M2290" i="9"/>
  <c r="C2290" i="9"/>
  <c r="A2290" i="9"/>
  <c r="AA2289" i="9"/>
  <c r="Y2289" i="9"/>
  <c r="O2289" i="9"/>
  <c r="M2289" i="9"/>
  <c r="C2289" i="9"/>
  <c r="A2289" i="9"/>
  <c r="AA2288" i="9"/>
  <c r="Y2288" i="9"/>
  <c r="O2288" i="9"/>
  <c r="M2288" i="9"/>
  <c r="C2288" i="9"/>
  <c r="A2288" i="9"/>
  <c r="AA2287" i="9"/>
  <c r="Y2287" i="9"/>
  <c r="O2287" i="9"/>
  <c r="M2287" i="9"/>
  <c r="C2287" i="9"/>
  <c r="A2287" i="9"/>
  <c r="AA2286" i="9"/>
  <c r="Y2286" i="9"/>
  <c r="O2286" i="9"/>
  <c r="M2286" i="9"/>
  <c r="C2286" i="9"/>
  <c r="A2286" i="9"/>
  <c r="AA2285" i="9"/>
  <c r="Y2285" i="9"/>
  <c r="O2285" i="9"/>
  <c r="M2285" i="9"/>
  <c r="C2285" i="9"/>
  <c r="A2285" i="9"/>
  <c r="AA2284" i="9"/>
  <c r="Y2284" i="9"/>
  <c r="O2284" i="9"/>
  <c r="M2284" i="9"/>
  <c r="C2284" i="9"/>
  <c r="C2296" i="9" s="1"/>
  <c r="A2284" i="9"/>
  <c r="AA2281" i="9"/>
  <c r="Y2281" i="9"/>
  <c r="O2281" i="9"/>
  <c r="M2281" i="9"/>
  <c r="C2281" i="9"/>
  <c r="A2281" i="9"/>
  <c r="AA2280" i="9"/>
  <c r="Y2280" i="9"/>
  <c r="O2280" i="9"/>
  <c r="M2280" i="9"/>
  <c r="C2280" i="9"/>
  <c r="A2280" i="9"/>
  <c r="AA2279" i="9"/>
  <c r="Y2279" i="9"/>
  <c r="O2279" i="9"/>
  <c r="M2279" i="9"/>
  <c r="C2279" i="9"/>
  <c r="A2279" i="9"/>
  <c r="AA2278" i="9"/>
  <c r="Y2278" i="9"/>
  <c r="O2278" i="9"/>
  <c r="M2278" i="9"/>
  <c r="C2278" i="9"/>
  <c r="A2278" i="9"/>
  <c r="AA2277" i="9"/>
  <c r="Y2277" i="9"/>
  <c r="O2277" i="9"/>
  <c r="M2277" i="9"/>
  <c r="C2277" i="9"/>
  <c r="A2277" i="9"/>
  <c r="AA2276" i="9"/>
  <c r="Y2276" i="9"/>
  <c r="O2276" i="9"/>
  <c r="M2276" i="9"/>
  <c r="C2276" i="9"/>
  <c r="A2276" i="9"/>
  <c r="AA2275" i="9"/>
  <c r="Y2275" i="9"/>
  <c r="O2275" i="9"/>
  <c r="M2275" i="9"/>
  <c r="C2275" i="9"/>
  <c r="A2275" i="9"/>
  <c r="AA2274" i="9"/>
  <c r="Y2274" i="9"/>
  <c r="O2274" i="9"/>
  <c r="M2274" i="9"/>
  <c r="C2274" i="9"/>
  <c r="A2274" i="9"/>
  <c r="AA2273" i="9"/>
  <c r="Y2273" i="9"/>
  <c r="O2273" i="9"/>
  <c r="M2273" i="9"/>
  <c r="C2273" i="9"/>
  <c r="A2273" i="9"/>
  <c r="AA2272" i="9"/>
  <c r="Y2272" i="9"/>
  <c r="O2272" i="9"/>
  <c r="M2272" i="9"/>
  <c r="C2272" i="9"/>
  <c r="A2272" i="9"/>
  <c r="AA2271" i="9"/>
  <c r="Y2271" i="9"/>
  <c r="O2271" i="9"/>
  <c r="M2271" i="9"/>
  <c r="C2271" i="9"/>
  <c r="A2271" i="9"/>
  <c r="AA2270" i="9"/>
  <c r="Y2270" i="9"/>
  <c r="O2270" i="9"/>
  <c r="M2270" i="9"/>
  <c r="C2270" i="9"/>
  <c r="A2270" i="9"/>
  <c r="AA2267" i="9"/>
  <c r="Y2267" i="9"/>
  <c r="O2267" i="9"/>
  <c r="M2267" i="9"/>
  <c r="C2267" i="9"/>
  <c r="A2267" i="9"/>
  <c r="AA2266" i="9"/>
  <c r="Y2266" i="9"/>
  <c r="O2266" i="9"/>
  <c r="M2266" i="9"/>
  <c r="C2266" i="9"/>
  <c r="A2266" i="9"/>
  <c r="AA2265" i="9"/>
  <c r="Y2265" i="9"/>
  <c r="O2265" i="9"/>
  <c r="M2265" i="9"/>
  <c r="C2265" i="9"/>
  <c r="A2265" i="9"/>
  <c r="AA2264" i="9"/>
  <c r="Y2264" i="9"/>
  <c r="O2264" i="9"/>
  <c r="M2264" i="9"/>
  <c r="C2264" i="9"/>
  <c r="A2264" i="9"/>
  <c r="AA2263" i="9"/>
  <c r="Y2263" i="9"/>
  <c r="O2263" i="9"/>
  <c r="M2263" i="9"/>
  <c r="C2263" i="9"/>
  <c r="A2263" i="9"/>
  <c r="AA2262" i="9"/>
  <c r="Y2262" i="9"/>
  <c r="O2262" i="9"/>
  <c r="M2262" i="9"/>
  <c r="C2262" i="9"/>
  <c r="A2262" i="9"/>
  <c r="AA2261" i="9"/>
  <c r="Y2261" i="9"/>
  <c r="O2261" i="9"/>
  <c r="M2261" i="9"/>
  <c r="C2261" i="9"/>
  <c r="A2261" i="9"/>
  <c r="AA2260" i="9"/>
  <c r="Y2260" i="9"/>
  <c r="O2260" i="9"/>
  <c r="M2260" i="9"/>
  <c r="C2260" i="9"/>
  <c r="A2260" i="9"/>
  <c r="AA2259" i="9"/>
  <c r="Y2259" i="9"/>
  <c r="O2259" i="9"/>
  <c r="M2259" i="9"/>
  <c r="C2259" i="9"/>
  <c r="A2259" i="9"/>
  <c r="AA2258" i="9"/>
  <c r="Y2258" i="9"/>
  <c r="O2258" i="9"/>
  <c r="M2258" i="9"/>
  <c r="C2258" i="9"/>
  <c r="A2258" i="9"/>
  <c r="AA2257" i="9"/>
  <c r="Y2257" i="9"/>
  <c r="O2257" i="9"/>
  <c r="M2257" i="9"/>
  <c r="C2257" i="9"/>
  <c r="A2257" i="9"/>
  <c r="AA2256" i="9"/>
  <c r="Y2256" i="9"/>
  <c r="O2256" i="9"/>
  <c r="M2256" i="9"/>
  <c r="C2256" i="9"/>
  <c r="C2268" i="9" s="1"/>
  <c r="A2256" i="9"/>
  <c r="AA2253" i="9"/>
  <c r="Y2253" i="9"/>
  <c r="O2253" i="9"/>
  <c r="M2253" i="9"/>
  <c r="C2253" i="9"/>
  <c r="A2253" i="9"/>
  <c r="AA2252" i="9"/>
  <c r="Y2252" i="9"/>
  <c r="O2252" i="9"/>
  <c r="M2252" i="9"/>
  <c r="C2252" i="9"/>
  <c r="A2252" i="9"/>
  <c r="AA2251" i="9"/>
  <c r="Y2251" i="9"/>
  <c r="O2251" i="9"/>
  <c r="M2251" i="9"/>
  <c r="C2251" i="9"/>
  <c r="A2251" i="9"/>
  <c r="AA2250" i="9"/>
  <c r="Y2250" i="9"/>
  <c r="O2250" i="9"/>
  <c r="M2250" i="9"/>
  <c r="C2250" i="9"/>
  <c r="A2250" i="9"/>
  <c r="AA2249" i="9"/>
  <c r="Y2249" i="9"/>
  <c r="O2249" i="9"/>
  <c r="M2249" i="9"/>
  <c r="C2249" i="9"/>
  <c r="A2249" i="9"/>
  <c r="AA2248" i="9"/>
  <c r="Y2248" i="9"/>
  <c r="O2248" i="9"/>
  <c r="M2248" i="9"/>
  <c r="C2248" i="9"/>
  <c r="A2248" i="9"/>
  <c r="AA2247" i="9"/>
  <c r="Y2247" i="9"/>
  <c r="O2247" i="9"/>
  <c r="M2247" i="9"/>
  <c r="C2247" i="9"/>
  <c r="A2247" i="9"/>
  <c r="AA2246" i="9"/>
  <c r="Y2246" i="9"/>
  <c r="O2246" i="9"/>
  <c r="M2246" i="9"/>
  <c r="C2246" i="9"/>
  <c r="A2246" i="9"/>
  <c r="AA2245" i="9"/>
  <c r="Y2245" i="9"/>
  <c r="O2245" i="9"/>
  <c r="M2245" i="9"/>
  <c r="C2245" i="9"/>
  <c r="A2245" i="9"/>
  <c r="AA2244" i="9"/>
  <c r="Y2244" i="9"/>
  <c r="O2244" i="9"/>
  <c r="M2244" i="9"/>
  <c r="C2244" i="9"/>
  <c r="A2244" i="9"/>
  <c r="AA2243" i="9"/>
  <c r="Y2243" i="9"/>
  <c r="O2243" i="9"/>
  <c r="M2243" i="9"/>
  <c r="C2243" i="9"/>
  <c r="A2243" i="9"/>
  <c r="AA2242" i="9"/>
  <c r="Y2242" i="9"/>
  <c r="O2242" i="9"/>
  <c r="M2242" i="9"/>
  <c r="C2242" i="9"/>
  <c r="A2242" i="9"/>
  <c r="AA2239" i="9"/>
  <c r="Y2239" i="9"/>
  <c r="O2239" i="9"/>
  <c r="M2239" i="9"/>
  <c r="C2239" i="9"/>
  <c r="A2239" i="9"/>
  <c r="AA2238" i="9"/>
  <c r="Y2238" i="9"/>
  <c r="O2238" i="9"/>
  <c r="M2238" i="9"/>
  <c r="C2238" i="9"/>
  <c r="A2238" i="9"/>
  <c r="AA2237" i="9"/>
  <c r="Y2237" i="9"/>
  <c r="O2237" i="9"/>
  <c r="M2237" i="9"/>
  <c r="C2237" i="9"/>
  <c r="A2237" i="9"/>
  <c r="AA2236" i="9"/>
  <c r="Y2236" i="9"/>
  <c r="O2236" i="9"/>
  <c r="M2236" i="9"/>
  <c r="C2236" i="9"/>
  <c r="A2236" i="9"/>
  <c r="AA2235" i="9"/>
  <c r="Y2235" i="9"/>
  <c r="O2235" i="9"/>
  <c r="M2235" i="9"/>
  <c r="C2235" i="9"/>
  <c r="A2235" i="9"/>
  <c r="AA2234" i="9"/>
  <c r="Y2234" i="9"/>
  <c r="O2234" i="9"/>
  <c r="M2234" i="9"/>
  <c r="C2234" i="9"/>
  <c r="A2234" i="9"/>
  <c r="AA2233" i="9"/>
  <c r="Y2233" i="9"/>
  <c r="O2233" i="9"/>
  <c r="M2233" i="9"/>
  <c r="C2233" i="9"/>
  <c r="A2233" i="9"/>
  <c r="AA2232" i="9"/>
  <c r="Y2232" i="9"/>
  <c r="O2232" i="9"/>
  <c r="M2232" i="9"/>
  <c r="C2232" i="9"/>
  <c r="A2232" i="9"/>
  <c r="AA2231" i="9"/>
  <c r="Y2231" i="9"/>
  <c r="O2231" i="9"/>
  <c r="M2231" i="9"/>
  <c r="C2231" i="9"/>
  <c r="A2231" i="9"/>
  <c r="AA2230" i="9"/>
  <c r="Y2230" i="9"/>
  <c r="O2230" i="9"/>
  <c r="M2230" i="9"/>
  <c r="C2230" i="9"/>
  <c r="A2230" i="9"/>
  <c r="AA2229" i="9"/>
  <c r="Y2229" i="9"/>
  <c r="O2229" i="9"/>
  <c r="M2229" i="9"/>
  <c r="C2229" i="9"/>
  <c r="A2229" i="9"/>
  <c r="AA2228" i="9"/>
  <c r="Y2228" i="9"/>
  <c r="O2228" i="9"/>
  <c r="M2228" i="9"/>
  <c r="C2228" i="9"/>
  <c r="A2228" i="9"/>
  <c r="AA2225" i="9"/>
  <c r="Y2225" i="9"/>
  <c r="O2225" i="9"/>
  <c r="M2225" i="9"/>
  <c r="C2225" i="9"/>
  <c r="A2225" i="9"/>
  <c r="AA2224" i="9"/>
  <c r="Y2224" i="9"/>
  <c r="O2224" i="9"/>
  <c r="M2224" i="9"/>
  <c r="C2224" i="9"/>
  <c r="A2224" i="9"/>
  <c r="AA2223" i="9"/>
  <c r="Y2223" i="9"/>
  <c r="O2223" i="9"/>
  <c r="M2223" i="9"/>
  <c r="C2223" i="9"/>
  <c r="A2223" i="9"/>
  <c r="AA2222" i="9"/>
  <c r="Y2222" i="9"/>
  <c r="O2222" i="9"/>
  <c r="M2222" i="9"/>
  <c r="C2222" i="9"/>
  <c r="A2222" i="9"/>
  <c r="AA2221" i="9"/>
  <c r="Y2221" i="9"/>
  <c r="O2221" i="9"/>
  <c r="M2221" i="9"/>
  <c r="C2221" i="9"/>
  <c r="A2221" i="9"/>
  <c r="AA2220" i="9"/>
  <c r="Y2220" i="9"/>
  <c r="O2220" i="9"/>
  <c r="M2220" i="9"/>
  <c r="C2220" i="9"/>
  <c r="A2220" i="9"/>
  <c r="AA2219" i="9"/>
  <c r="Y2219" i="9"/>
  <c r="O2219" i="9"/>
  <c r="M2219" i="9"/>
  <c r="C2219" i="9"/>
  <c r="A2219" i="9"/>
  <c r="AA2218" i="9"/>
  <c r="Y2218" i="9"/>
  <c r="O2218" i="9"/>
  <c r="M2218" i="9"/>
  <c r="C2218" i="9"/>
  <c r="A2218" i="9"/>
  <c r="AA2217" i="9"/>
  <c r="Y2217" i="9"/>
  <c r="O2217" i="9"/>
  <c r="M2217" i="9"/>
  <c r="C2217" i="9"/>
  <c r="A2217" i="9"/>
  <c r="AA2216" i="9"/>
  <c r="Y2216" i="9"/>
  <c r="O2216" i="9"/>
  <c r="M2216" i="9"/>
  <c r="C2216" i="9"/>
  <c r="A2216" i="9"/>
  <c r="AA2215" i="9"/>
  <c r="Y2215" i="9"/>
  <c r="O2215" i="9"/>
  <c r="M2215" i="9"/>
  <c r="C2215" i="9"/>
  <c r="A2215" i="9"/>
  <c r="AA2214" i="9"/>
  <c r="Y2214" i="9"/>
  <c r="O2214" i="9"/>
  <c r="M2214" i="9"/>
  <c r="C2214" i="9"/>
  <c r="A2214" i="9"/>
  <c r="AA2211" i="9"/>
  <c r="Y2211" i="9"/>
  <c r="O2211" i="9"/>
  <c r="M2211" i="9"/>
  <c r="C2211" i="9"/>
  <c r="A2211" i="9"/>
  <c r="AA2210" i="9"/>
  <c r="Y2210" i="9"/>
  <c r="O2210" i="9"/>
  <c r="M2210" i="9"/>
  <c r="C2210" i="9"/>
  <c r="A2210" i="9"/>
  <c r="AA2209" i="9"/>
  <c r="Y2209" i="9"/>
  <c r="O2209" i="9"/>
  <c r="M2209" i="9"/>
  <c r="C2209" i="9"/>
  <c r="A2209" i="9"/>
  <c r="AA2208" i="9"/>
  <c r="Y2208" i="9"/>
  <c r="O2208" i="9"/>
  <c r="M2208" i="9"/>
  <c r="C2208" i="9"/>
  <c r="A2208" i="9"/>
  <c r="AA2207" i="9"/>
  <c r="Y2207" i="9"/>
  <c r="O2207" i="9"/>
  <c r="M2207" i="9"/>
  <c r="C2207" i="9"/>
  <c r="A2207" i="9"/>
  <c r="AA2206" i="9"/>
  <c r="Y2206" i="9"/>
  <c r="O2206" i="9"/>
  <c r="M2206" i="9"/>
  <c r="C2206" i="9"/>
  <c r="A2206" i="9"/>
  <c r="AA2205" i="9"/>
  <c r="Y2205" i="9"/>
  <c r="O2205" i="9"/>
  <c r="M2205" i="9"/>
  <c r="C2205" i="9"/>
  <c r="A2205" i="9"/>
  <c r="AA2204" i="9"/>
  <c r="Y2204" i="9"/>
  <c r="O2204" i="9"/>
  <c r="M2204" i="9"/>
  <c r="C2204" i="9"/>
  <c r="A2204" i="9"/>
  <c r="AA2203" i="9"/>
  <c r="Y2203" i="9"/>
  <c r="O2203" i="9"/>
  <c r="M2203" i="9"/>
  <c r="C2203" i="9"/>
  <c r="A2203" i="9"/>
  <c r="AA2202" i="9"/>
  <c r="Y2202" i="9"/>
  <c r="O2202" i="9"/>
  <c r="M2202" i="9"/>
  <c r="C2202" i="9"/>
  <c r="A2202" i="9"/>
  <c r="AA2201" i="9"/>
  <c r="Y2201" i="9"/>
  <c r="O2201" i="9"/>
  <c r="M2201" i="9"/>
  <c r="C2201" i="9"/>
  <c r="A2201" i="9"/>
  <c r="AA2200" i="9"/>
  <c r="Y2200" i="9"/>
  <c r="O2200" i="9"/>
  <c r="M2200" i="9"/>
  <c r="C2200" i="9"/>
  <c r="A2200" i="9"/>
  <c r="AA2197" i="9"/>
  <c r="Y2197" i="9"/>
  <c r="O2197" i="9"/>
  <c r="M2197" i="9"/>
  <c r="C2197" i="9"/>
  <c r="A2197" i="9"/>
  <c r="AA2196" i="9"/>
  <c r="Y2196" i="9"/>
  <c r="O2196" i="9"/>
  <c r="M2196" i="9"/>
  <c r="C2196" i="9"/>
  <c r="A2196" i="9"/>
  <c r="AA2195" i="9"/>
  <c r="Y2195" i="9"/>
  <c r="O2195" i="9"/>
  <c r="M2195" i="9"/>
  <c r="C2195" i="9"/>
  <c r="A2195" i="9"/>
  <c r="AA2194" i="9"/>
  <c r="Y2194" i="9"/>
  <c r="O2194" i="9"/>
  <c r="M2194" i="9"/>
  <c r="C2194" i="9"/>
  <c r="A2194" i="9"/>
  <c r="AA2193" i="9"/>
  <c r="Y2193" i="9"/>
  <c r="O2193" i="9"/>
  <c r="M2193" i="9"/>
  <c r="C2193" i="9"/>
  <c r="A2193" i="9"/>
  <c r="AA2192" i="9"/>
  <c r="Y2192" i="9"/>
  <c r="O2192" i="9"/>
  <c r="M2192" i="9"/>
  <c r="C2192" i="9"/>
  <c r="A2192" i="9"/>
  <c r="AA2191" i="9"/>
  <c r="Y2191" i="9"/>
  <c r="O2191" i="9"/>
  <c r="M2191" i="9"/>
  <c r="C2191" i="9"/>
  <c r="A2191" i="9"/>
  <c r="AA2190" i="9"/>
  <c r="Y2190" i="9"/>
  <c r="O2190" i="9"/>
  <c r="M2190" i="9"/>
  <c r="C2190" i="9"/>
  <c r="A2190" i="9"/>
  <c r="AA2189" i="9"/>
  <c r="Y2189" i="9"/>
  <c r="O2189" i="9"/>
  <c r="M2189" i="9"/>
  <c r="C2189" i="9"/>
  <c r="A2189" i="9"/>
  <c r="AA2188" i="9"/>
  <c r="Y2188" i="9"/>
  <c r="O2188" i="9"/>
  <c r="M2188" i="9"/>
  <c r="C2188" i="9"/>
  <c r="A2188" i="9"/>
  <c r="AA2187" i="9"/>
  <c r="Y2187" i="9"/>
  <c r="O2187" i="9"/>
  <c r="M2187" i="9"/>
  <c r="C2187" i="9"/>
  <c r="A2187" i="9"/>
  <c r="AA2186" i="9"/>
  <c r="Y2186" i="9"/>
  <c r="O2186" i="9"/>
  <c r="M2186" i="9"/>
  <c r="C2186" i="9"/>
  <c r="A2186" i="9"/>
  <c r="AA2183" i="9"/>
  <c r="Y2183" i="9"/>
  <c r="O2183" i="9"/>
  <c r="M2183" i="9"/>
  <c r="C2183" i="9"/>
  <c r="A2183" i="9"/>
  <c r="AA2182" i="9"/>
  <c r="Y2182" i="9"/>
  <c r="O2182" i="9"/>
  <c r="M2182" i="9"/>
  <c r="C2182" i="9"/>
  <c r="A2182" i="9"/>
  <c r="AA2181" i="9"/>
  <c r="Y2181" i="9"/>
  <c r="O2181" i="9"/>
  <c r="M2181" i="9"/>
  <c r="C2181" i="9"/>
  <c r="A2181" i="9"/>
  <c r="AA2180" i="9"/>
  <c r="Y2180" i="9"/>
  <c r="O2180" i="9"/>
  <c r="M2180" i="9"/>
  <c r="C2180" i="9"/>
  <c r="A2180" i="9"/>
  <c r="AA2179" i="9"/>
  <c r="Y2179" i="9"/>
  <c r="O2179" i="9"/>
  <c r="M2179" i="9"/>
  <c r="C2179" i="9"/>
  <c r="A2179" i="9"/>
  <c r="AA2178" i="9"/>
  <c r="Y2178" i="9"/>
  <c r="O2178" i="9"/>
  <c r="M2178" i="9"/>
  <c r="C2178" i="9"/>
  <c r="A2178" i="9"/>
  <c r="AA2177" i="9"/>
  <c r="Y2177" i="9"/>
  <c r="O2177" i="9"/>
  <c r="M2177" i="9"/>
  <c r="C2177" i="9"/>
  <c r="A2177" i="9"/>
  <c r="AA2176" i="9"/>
  <c r="Y2176" i="9"/>
  <c r="O2176" i="9"/>
  <c r="M2176" i="9"/>
  <c r="C2176" i="9"/>
  <c r="A2176" i="9"/>
  <c r="AA2175" i="9"/>
  <c r="Y2175" i="9"/>
  <c r="O2175" i="9"/>
  <c r="M2175" i="9"/>
  <c r="C2175" i="9"/>
  <c r="A2175" i="9"/>
  <c r="AA2174" i="9"/>
  <c r="Y2174" i="9"/>
  <c r="O2174" i="9"/>
  <c r="M2174" i="9"/>
  <c r="C2174" i="9"/>
  <c r="A2174" i="9"/>
  <c r="AA2173" i="9"/>
  <c r="Y2173" i="9"/>
  <c r="O2173" i="9"/>
  <c r="M2173" i="9"/>
  <c r="C2173" i="9"/>
  <c r="A2173" i="9"/>
  <c r="AA2172" i="9"/>
  <c r="Y2172" i="9"/>
  <c r="O2172" i="9"/>
  <c r="M2172" i="9"/>
  <c r="C2172" i="9"/>
  <c r="A2172" i="9"/>
  <c r="AA2169" i="9"/>
  <c r="Y2169" i="9"/>
  <c r="O2169" i="9"/>
  <c r="M2169" i="9"/>
  <c r="C2169" i="9"/>
  <c r="A2169" i="9"/>
  <c r="AA2168" i="9"/>
  <c r="Y2168" i="9"/>
  <c r="O2168" i="9"/>
  <c r="M2168" i="9"/>
  <c r="C2168" i="9"/>
  <c r="A2168" i="9"/>
  <c r="AA2167" i="9"/>
  <c r="Y2167" i="9"/>
  <c r="O2167" i="9"/>
  <c r="M2167" i="9"/>
  <c r="C2167" i="9"/>
  <c r="A2167" i="9"/>
  <c r="AA2166" i="9"/>
  <c r="Y2166" i="9"/>
  <c r="O2166" i="9"/>
  <c r="M2166" i="9"/>
  <c r="C2166" i="9"/>
  <c r="A2166" i="9"/>
  <c r="AA2165" i="9"/>
  <c r="Y2165" i="9"/>
  <c r="O2165" i="9"/>
  <c r="M2165" i="9"/>
  <c r="C2165" i="9"/>
  <c r="A2165" i="9"/>
  <c r="AA2164" i="9"/>
  <c r="Y2164" i="9"/>
  <c r="O2164" i="9"/>
  <c r="M2164" i="9"/>
  <c r="C2164" i="9"/>
  <c r="A2164" i="9"/>
  <c r="AA2163" i="9"/>
  <c r="Y2163" i="9"/>
  <c r="O2163" i="9"/>
  <c r="M2163" i="9"/>
  <c r="C2163" i="9"/>
  <c r="A2163" i="9"/>
  <c r="AA2162" i="9"/>
  <c r="Y2162" i="9"/>
  <c r="O2162" i="9"/>
  <c r="M2162" i="9"/>
  <c r="C2162" i="9"/>
  <c r="A2162" i="9"/>
  <c r="AA2161" i="9"/>
  <c r="Y2161" i="9"/>
  <c r="O2161" i="9"/>
  <c r="M2161" i="9"/>
  <c r="C2161" i="9"/>
  <c r="A2161" i="9"/>
  <c r="AA2160" i="9"/>
  <c r="Y2160" i="9"/>
  <c r="O2160" i="9"/>
  <c r="M2160" i="9"/>
  <c r="C2160" i="9"/>
  <c r="A2160" i="9"/>
  <c r="AA2159" i="9"/>
  <c r="Y2159" i="9"/>
  <c r="O2159" i="9"/>
  <c r="M2159" i="9"/>
  <c r="C2159" i="9"/>
  <c r="A2159" i="9"/>
  <c r="AA2158" i="9"/>
  <c r="Y2158" i="9"/>
  <c r="O2158" i="9"/>
  <c r="M2158" i="9"/>
  <c r="C2158" i="9"/>
  <c r="A2158" i="9"/>
  <c r="AA2155" i="9"/>
  <c r="Y2155" i="9"/>
  <c r="O2155" i="9"/>
  <c r="M2155" i="9"/>
  <c r="C2155" i="9"/>
  <c r="A2155" i="9"/>
  <c r="AA2154" i="9"/>
  <c r="Y2154" i="9"/>
  <c r="O2154" i="9"/>
  <c r="M2154" i="9"/>
  <c r="C2154" i="9"/>
  <c r="A2154" i="9"/>
  <c r="AA2153" i="9"/>
  <c r="Y2153" i="9"/>
  <c r="O2153" i="9"/>
  <c r="M2153" i="9"/>
  <c r="C2153" i="9"/>
  <c r="A2153" i="9"/>
  <c r="AA2152" i="9"/>
  <c r="Y2152" i="9"/>
  <c r="O2152" i="9"/>
  <c r="M2152" i="9"/>
  <c r="C2152" i="9"/>
  <c r="A2152" i="9"/>
  <c r="AA2151" i="9"/>
  <c r="Y2151" i="9"/>
  <c r="O2151" i="9"/>
  <c r="M2151" i="9"/>
  <c r="C2151" i="9"/>
  <c r="A2151" i="9"/>
  <c r="AA2150" i="9"/>
  <c r="Y2150" i="9"/>
  <c r="O2150" i="9"/>
  <c r="M2150" i="9"/>
  <c r="C2150" i="9"/>
  <c r="A2150" i="9"/>
  <c r="AA2149" i="9"/>
  <c r="Y2149" i="9"/>
  <c r="O2149" i="9"/>
  <c r="M2149" i="9"/>
  <c r="C2149" i="9"/>
  <c r="A2149" i="9"/>
  <c r="AA2148" i="9"/>
  <c r="Y2148" i="9"/>
  <c r="O2148" i="9"/>
  <c r="M2148" i="9"/>
  <c r="C2148" i="9"/>
  <c r="A2148" i="9"/>
  <c r="AA2147" i="9"/>
  <c r="Y2147" i="9"/>
  <c r="O2147" i="9"/>
  <c r="M2147" i="9"/>
  <c r="C2147" i="9"/>
  <c r="A2147" i="9"/>
  <c r="AA2146" i="9"/>
  <c r="Y2146" i="9"/>
  <c r="O2146" i="9"/>
  <c r="M2146" i="9"/>
  <c r="C2146" i="9"/>
  <c r="A2146" i="9"/>
  <c r="AA2145" i="9"/>
  <c r="Y2145" i="9"/>
  <c r="O2145" i="9"/>
  <c r="M2145" i="9"/>
  <c r="C2145" i="9"/>
  <c r="A2145" i="9"/>
  <c r="AA2144" i="9"/>
  <c r="Y2144" i="9"/>
  <c r="O2144" i="9"/>
  <c r="M2144" i="9"/>
  <c r="C2144" i="9"/>
  <c r="A2144" i="9"/>
  <c r="AA2141" i="9"/>
  <c r="Y2141" i="9"/>
  <c r="O2141" i="9"/>
  <c r="M2141" i="9"/>
  <c r="C2141" i="9"/>
  <c r="A2141" i="9"/>
  <c r="AA2140" i="9"/>
  <c r="Y2140" i="9"/>
  <c r="O2140" i="9"/>
  <c r="M2140" i="9"/>
  <c r="C2140" i="9"/>
  <c r="A2140" i="9"/>
  <c r="AA2139" i="9"/>
  <c r="Y2139" i="9"/>
  <c r="O2139" i="9"/>
  <c r="M2139" i="9"/>
  <c r="C2139" i="9"/>
  <c r="A2139" i="9"/>
  <c r="AA2138" i="9"/>
  <c r="Y2138" i="9"/>
  <c r="O2138" i="9"/>
  <c r="M2138" i="9"/>
  <c r="C2138" i="9"/>
  <c r="A2138" i="9"/>
  <c r="AA2137" i="9"/>
  <c r="Y2137" i="9"/>
  <c r="O2137" i="9"/>
  <c r="M2137" i="9"/>
  <c r="C2137" i="9"/>
  <c r="A2137" i="9"/>
  <c r="AA2136" i="9"/>
  <c r="Y2136" i="9"/>
  <c r="O2136" i="9"/>
  <c r="M2136" i="9"/>
  <c r="C2136" i="9"/>
  <c r="A2136" i="9"/>
  <c r="AA2135" i="9"/>
  <c r="Y2135" i="9"/>
  <c r="O2135" i="9"/>
  <c r="M2135" i="9"/>
  <c r="C2135" i="9"/>
  <c r="A2135" i="9"/>
  <c r="AA2134" i="9"/>
  <c r="Y2134" i="9"/>
  <c r="O2134" i="9"/>
  <c r="M2134" i="9"/>
  <c r="C2134" i="9"/>
  <c r="A2134" i="9"/>
  <c r="AA2133" i="9"/>
  <c r="Y2133" i="9"/>
  <c r="O2133" i="9"/>
  <c r="M2133" i="9"/>
  <c r="C2133" i="9"/>
  <c r="A2133" i="9"/>
  <c r="AA2132" i="9"/>
  <c r="Y2132" i="9"/>
  <c r="O2132" i="9"/>
  <c r="M2132" i="9"/>
  <c r="C2132" i="9"/>
  <c r="A2132" i="9"/>
  <c r="AA2131" i="9"/>
  <c r="Y2131" i="9"/>
  <c r="O2131" i="9"/>
  <c r="M2131" i="9"/>
  <c r="C2131" i="9"/>
  <c r="A2131" i="9"/>
  <c r="AA2130" i="9"/>
  <c r="Y2130" i="9"/>
  <c r="O2130" i="9"/>
  <c r="M2130" i="9"/>
  <c r="C2130" i="9"/>
  <c r="A2130" i="9"/>
  <c r="AA2127" i="9"/>
  <c r="Y2127" i="9"/>
  <c r="O2127" i="9"/>
  <c r="M2127" i="9"/>
  <c r="C2127" i="9"/>
  <c r="A2127" i="9"/>
  <c r="AA2126" i="9"/>
  <c r="Y2126" i="9"/>
  <c r="O2126" i="9"/>
  <c r="M2126" i="9"/>
  <c r="C2126" i="9"/>
  <c r="A2126" i="9"/>
  <c r="AA2125" i="9"/>
  <c r="Y2125" i="9"/>
  <c r="O2125" i="9"/>
  <c r="M2125" i="9"/>
  <c r="C2125" i="9"/>
  <c r="A2125" i="9"/>
  <c r="AA2124" i="9"/>
  <c r="Y2124" i="9"/>
  <c r="O2124" i="9"/>
  <c r="M2124" i="9"/>
  <c r="C2124" i="9"/>
  <c r="A2124" i="9"/>
  <c r="AA2123" i="9"/>
  <c r="Y2123" i="9"/>
  <c r="O2123" i="9"/>
  <c r="M2123" i="9"/>
  <c r="C2123" i="9"/>
  <c r="A2123" i="9"/>
  <c r="AA2122" i="9"/>
  <c r="Y2122" i="9"/>
  <c r="O2122" i="9"/>
  <c r="M2122" i="9"/>
  <c r="C2122" i="9"/>
  <c r="A2122" i="9"/>
  <c r="AA2121" i="9"/>
  <c r="Y2121" i="9"/>
  <c r="O2121" i="9"/>
  <c r="M2121" i="9"/>
  <c r="C2121" i="9"/>
  <c r="A2121" i="9"/>
  <c r="AA2120" i="9"/>
  <c r="Y2120" i="9"/>
  <c r="O2120" i="9"/>
  <c r="M2120" i="9"/>
  <c r="C2120" i="9"/>
  <c r="A2120" i="9"/>
  <c r="AA2119" i="9"/>
  <c r="Y2119" i="9"/>
  <c r="O2119" i="9"/>
  <c r="M2119" i="9"/>
  <c r="C2119" i="9"/>
  <c r="A2119" i="9"/>
  <c r="AA2118" i="9"/>
  <c r="Y2118" i="9"/>
  <c r="O2118" i="9"/>
  <c r="M2118" i="9"/>
  <c r="C2118" i="9"/>
  <c r="A2118" i="9"/>
  <c r="AA2117" i="9"/>
  <c r="Y2117" i="9"/>
  <c r="O2117" i="9"/>
  <c r="M2117" i="9"/>
  <c r="C2117" i="9"/>
  <c r="A2117" i="9"/>
  <c r="AA2116" i="9"/>
  <c r="Y2116" i="9"/>
  <c r="O2116" i="9"/>
  <c r="M2116" i="9"/>
  <c r="C2116" i="9"/>
  <c r="A2116" i="9"/>
  <c r="AA2113" i="9"/>
  <c r="Y2113" i="9"/>
  <c r="O2113" i="9"/>
  <c r="M2113" i="9"/>
  <c r="C2113" i="9"/>
  <c r="A2113" i="9"/>
  <c r="AA2112" i="9"/>
  <c r="Y2112" i="9"/>
  <c r="O2112" i="9"/>
  <c r="M2112" i="9"/>
  <c r="C2112" i="9"/>
  <c r="A2112" i="9"/>
  <c r="AA2111" i="9"/>
  <c r="Y2111" i="9"/>
  <c r="O2111" i="9"/>
  <c r="M2111" i="9"/>
  <c r="C2111" i="9"/>
  <c r="A2111" i="9"/>
  <c r="AA2110" i="9"/>
  <c r="Y2110" i="9"/>
  <c r="O2110" i="9"/>
  <c r="M2110" i="9"/>
  <c r="C2110" i="9"/>
  <c r="A2110" i="9"/>
  <c r="AA2109" i="9"/>
  <c r="Y2109" i="9"/>
  <c r="O2109" i="9"/>
  <c r="M2109" i="9"/>
  <c r="C2109" i="9"/>
  <c r="A2109" i="9"/>
  <c r="AA2108" i="9"/>
  <c r="Y2108" i="9"/>
  <c r="O2108" i="9"/>
  <c r="M2108" i="9"/>
  <c r="C2108" i="9"/>
  <c r="A2108" i="9"/>
  <c r="AA2107" i="9"/>
  <c r="Y2107" i="9"/>
  <c r="O2107" i="9"/>
  <c r="M2107" i="9"/>
  <c r="C2107" i="9"/>
  <c r="A2107" i="9"/>
  <c r="AA2106" i="9"/>
  <c r="Y2106" i="9"/>
  <c r="O2106" i="9"/>
  <c r="M2106" i="9"/>
  <c r="C2106" i="9"/>
  <c r="A2106" i="9"/>
  <c r="AA2105" i="9"/>
  <c r="Y2105" i="9"/>
  <c r="O2105" i="9"/>
  <c r="M2105" i="9"/>
  <c r="C2105" i="9"/>
  <c r="A2105" i="9"/>
  <c r="AA2104" i="9"/>
  <c r="Y2104" i="9"/>
  <c r="O2104" i="9"/>
  <c r="M2104" i="9"/>
  <c r="C2104" i="9"/>
  <c r="A2104" i="9"/>
  <c r="AA2103" i="9"/>
  <c r="Y2103" i="9"/>
  <c r="O2103" i="9"/>
  <c r="M2103" i="9"/>
  <c r="C2103" i="9"/>
  <c r="A2103" i="9"/>
  <c r="AA2102" i="9"/>
  <c r="Y2102" i="9"/>
  <c r="O2102" i="9"/>
  <c r="M2102" i="9"/>
  <c r="C2102" i="9"/>
  <c r="A2102" i="9"/>
  <c r="AA2099" i="9"/>
  <c r="Y2099" i="9"/>
  <c r="O2099" i="9"/>
  <c r="M2099" i="9"/>
  <c r="C2099" i="9"/>
  <c r="A2099" i="9"/>
  <c r="AA2098" i="9"/>
  <c r="Y2098" i="9"/>
  <c r="O2098" i="9"/>
  <c r="M2098" i="9"/>
  <c r="C2098" i="9"/>
  <c r="A2098" i="9"/>
  <c r="AA2097" i="9"/>
  <c r="Y2097" i="9"/>
  <c r="O2097" i="9"/>
  <c r="M2097" i="9"/>
  <c r="C2097" i="9"/>
  <c r="A2097" i="9"/>
  <c r="AA2096" i="9"/>
  <c r="Y2096" i="9"/>
  <c r="O2096" i="9"/>
  <c r="M2096" i="9"/>
  <c r="C2096" i="9"/>
  <c r="A2096" i="9"/>
  <c r="AA2095" i="9"/>
  <c r="Y2095" i="9"/>
  <c r="O2095" i="9"/>
  <c r="M2095" i="9"/>
  <c r="C2095" i="9"/>
  <c r="A2095" i="9"/>
  <c r="AA2094" i="9"/>
  <c r="Y2094" i="9"/>
  <c r="O2094" i="9"/>
  <c r="M2094" i="9"/>
  <c r="C2094" i="9"/>
  <c r="A2094" i="9"/>
  <c r="AA2093" i="9"/>
  <c r="Y2093" i="9"/>
  <c r="O2093" i="9"/>
  <c r="M2093" i="9"/>
  <c r="C2093" i="9"/>
  <c r="A2093" i="9"/>
  <c r="AA2092" i="9"/>
  <c r="Y2092" i="9"/>
  <c r="O2092" i="9"/>
  <c r="M2092" i="9"/>
  <c r="C2092" i="9"/>
  <c r="A2092" i="9"/>
  <c r="AA2091" i="9"/>
  <c r="Y2091" i="9"/>
  <c r="O2091" i="9"/>
  <c r="M2091" i="9"/>
  <c r="C2091" i="9"/>
  <c r="A2091" i="9"/>
  <c r="AA2090" i="9"/>
  <c r="Y2090" i="9"/>
  <c r="O2090" i="9"/>
  <c r="M2090" i="9"/>
  <c r="C2090" i="9"/>
  <c r="A2090" i="9"/>
  <c r="AA2089" i="9"/>
  <c r="Y2089" i="9"/>
  <c r="O2089" i="9"/>
  <c r="M2089" i="9"/>
  <c r="C2089" i="9"/>
  <c r="A2089" i="9"/>
  <c r="AA2088" i="9"/>
  <c r="Y2088" i="9"/>
  <c r="O2088" i="9"/>
  <c r="M2088" i="9"/>
  <c r="C2088" i="9"/>
  <c r="A2088" i="9"/>
  <c r="AA2085" i="9"/>
  <c r="Y2085" i="9"/>
  <c r="O2085" i="9"/>
  <c r="M2085" i="9"/>
  <c r="C2085" i="9"/>
  <c r="A2085" i="9"/>
  <c r="AA2084" i="9"/>
  <c r="Y2084" i="9"/>
  <c r="O2084" i="9"/>
  <c r="M2084" i="9"/>
  <c r="C2084" i="9"/>
  <c r="A2084" i="9"/>
  <c r="AA2083" i="9"/>
  <c r="Y2083" i="9"/>
  <c r="O2083" i="9"/>
  <c r="M2083" i="9"/>
  <c r="C2083" i="9"/>
  <c r="A2083" i="9"/>
  <c r="AA2082" i="9"/>
  <c r="Y2082" i="9"/>
  <c r="O2082" i="9"/>
  <c r="M2082" i="9"/>
  <c r="C2082" i="9"/>
  <c r="A2082" i="9"/>
  <c r="AA2081" i="9"/>
  <c r="Y2081" i="9"/>
  <c r="O2081" i="9"/>
  <c r="M2081" i="9"/>
  <c r="C2081" i="9"/>
  <c r="A2081" i="9"/>
  <c r="AA2080" i="9"/>
  <c r="Y2080" i="9"/>
  <c r="O2080" i="9"/>
  <c r="M2080" i="9"/>
  <c r="C2080" i="9"/>
  <c r="A2080" i="9"/>
  <c r="AA2079" i="9"/>
  <c r="Y2079" i="9"/>
  <c r="O2079" i="9"/>
  <c r="M2079" i="9"/>
  <c r="C2079" i="9"/>
  <c r="A2079" i="9"/>
  <c r="AA2078" i="9"/>
  <c r="Y2078" i="9"/>
  <c r="O2078" i="9"/>
  <c r="M2078" i="9"/>
  <c r="C2078" i="9"/>
  <c r="A2078" i="9"/>
  <c r="AA2077" i="9"/>
  <c r="Y2077" i="9"/>
  <c r="O2077" i="9"/>
  <c r="M2077" i="9"/>
  <c r="C2077" i="9"/>
  <c r="A2077" i="9"/>
  <c r="AA2076" i="9"/>
  <c r="Y2076" i="9"/>
  <c r="O2076" i="9"/>
  <c r="M2076" i="9"/>
  <c r="C2076" i="9"/>
  <c r="A2076" i="9"/>
  <c r="AA2075" i="9"/>
  <c r="Y2075" i="9"/>
  <c r="O2075" i="9"/>
  <c r="M2075" i="9"/>
  <c r="C2075" i="9"/>
  <c r="A2075" i="9"/>
  <c r="AA2074" i="9"/>
  <c r="Y2074" i="9"/>
  <c r="O2074" i="9"/>
  <c r="M2074" i="9"/>
  <c r="C2074" i="9"/>
  <c r="A2074" i="9"/>
  <c r="AA2071" i="9"/>
  <c r="Y2071" i="9"/>
  <c r="O2071" i="9"/>
  <c r="M2071" i="9"/>
  <c r="C2071" i="9"/>
  <c r="A2071" i="9"/>
  <c r="AA2070" i="9"/>
  <c r="Y2070" i="9"/>
  <c r="O2070" i="9"/>
  <c r="M2070" i="9"/>
  <c r="C2070" i="9"/>
  <c r="A2070" i="9"/>
  <c r="AA2069" i="9"/>
  <c r="Y2069" i="9"/>
  <c r="O2069" i="9"/>
  <c r="M2069" i="9"/>
  <c r="C2069" i="9"/>
  <c r="A2069" i="9"/>
  <c r="AA2068" i="9"/>
  <c r="Y2068" i="9"/>
  <c r="O2068" i="9"/>
  <c r="M2068" i="9"/>
  <c r="C2068" i="9"/>
  <c r="A2068" i="9"/>
  <c r="AA2067" i="9"/>
  <c r="Y2067" i="9"/>
  <c r="O2067" i="9"/>
  <c r="M2067" i="9"/>
  <c r="C2067" i="9"/>
  <c r="A2067" i="9"/>
  <c r="AA2066" i="9"/>
  <c r="Y2066" i="9"/>
  <c r="O2066" i="9"/>
  <c r="M2066" i="9"/>
  <c r="C2066" i="9"/>
  <c r="A2066" i="9"/>
  <c r="AA2065" i="9"/>
  <c r="Y2065" i="9"/>
  <c r="O2065" i="9"/>
  <c r="M2065" i="9"/>
  <c r="C2065" i="9"/>
  <c r="A2065" i="9"/>
  <c r="AA2064" i="9"/>
  <c r="Y2064" i="9"/>
  <c r="O2064" i="9"/>
  <c r="M2064" i="9"/>
  <c r="C2064" i="9"/>
  <c r="A2064" i="9"/>
  <c r="AA2063" i="9"/>
  <c r="Y2063" i="9"/>
  <c r="O2063" i="9"/>
  <c r="M2063" i="9"/>
  <c r="C2063" i="9"/>
  <c r="A2063" i="9"/>
  <c r="AA2062" i="9"/>
  <c r="Y2062" i="9"/>
  <c r="O2062" i="9"/>
  <c r="M2062" i="9"/>
  <c r="C2062" i="9"/>
  <c r="A2062" i="9"/>
  <c r="AA2061" i="9"/>
  <c r="Y2061" i="9"/>
  <c r="O2061" i="9"/>
  <c r="M2061" i="9"/>
  <c r="C2061" i="9"/>
  <c r="A2061" i="9"/>
  <c r="AA2060" i="9"/>
  <c r="Y2060" i="9"/>
  <c r="O2060" i="9"/>
  <c r="M2060" i="9"/>
  <c r="C2060" i="9"/>
  <c r="C2072" i="9" s="1"/>
  <c r="A2060" i="9"/>
  <c r="AA2057" i="9"/>
  <c r="Y2057" i="9"/>
  <c r="O2057" i="9"/>
  <c r="M2057" i="9"/>
  <c r="C2057" i="9"/>
  <c r="A2057" i="9"/>
  <c r="AA2056" i="9"/>
  <c r="Y2056" i="9"/>
  <c r="O2056" i="9"/>
  <c r="M2056" i="9"/>
  <c r="C2056" i="9"/>
  <c r="A2056" i="9"/>
  <c r="AA2055" i="9"/>
  <c r="Y2055" i="9"/>
  <c r="O2055" i="9"/>
  <c r="M2055" i="9"/>
  <c r="C2055" i="9"/>
  <c r="A2055" i="9"/>
  <c r="AA2054" i="9"/>
  <c r="Y2054" i="9"/>
  <c r="O2054" i="9"/>
  <c r="M2054" i="9"/>
  <c r="C2054" i="9"/>
  <c r="A2054" i="9"/>
  <c r="AA2053" i="9"/>
  <c r="Y2053" i="9"/>
  <c r="O2053" i="9"/>
  <c r="M2053" i="9"/>
  <c r="C2053" i="9"/>
  <c r="A2053" i="9"/>
  <c r="AA2052" i="9"/>
  <c r="Y2052" i="9"/>
  <c r="O2052" i="9"/>
  <c r="M2052" i="9"/>
  <c r="C2052" i="9"/>
  <c r="A2052" i="9"/>
  <c r="AA2051" i="9"/>
  <c r="Y2051" i="9"/>
  <c r="O2051" i="9"/>
  <c r="M2051" i="9"/>
  <c r="C2051" i="9"/>
  <c r="A2051" i="9"/>
  <c r="AA2050" i="9"/>
  <c r="Y2050" i="9"/>
  <c r="O2050" i="9"/>
  <c r="M2050" i="9"/>
  <c r="C2050" i="9"/>
  <c r="A2050" i="9"/>
  <c r="AA2049" i="9"/>
  <c r="Y2049" i="9"/>
  <c r="O2049" i="9"/>
  <c r="M2049" i="9"/>
  <c r="C2049" i="9"/>
  <c r="A2049" i="9"/>
  <c r="AA2048" i="9"/>
  <c r="Y2048" i="9"/>
  <c r="O2048" i="9"/>
  <c r="M2048" i="9"/>
  <c r="C2048" i="9"/>
  <c r="A2048" i="9"/>
  <c r="AA2047" i="9"/>
  <c r="Y2047" i="9"/>
  <c r="O2047" i="9"/>
  <c r="M2047" i="9"/>
  <c r="C2047" i="9"/>
  <c r="A2047" i="9"/>
  <c r="AA2046" i="9"/>
  <c r="Y2046" i="9"/>
  <c r="O2046" i="9"/>
  <c r="M2046" i="9"/>
  <c r="C2046" i="9"/>
  <c r="A2046" i="9"/>
  <c r="AA2043" i="9"/>
  <c r="Y2043" i="9"/>
  <c r="O2043" i="9"/>
  <c r="M2043" i="9"/>
  <c r="C2043" i="9"/>
  <c r="A2043" i="9"/>
  <c r="AA2042" i="9"/>
  <c r="Y2042" i="9"/>
  <c r="O2042" i="9"/>
  <c r="M2042" i="9"/>
  <c r="C2042" i="9"/>
  <c r="A2042" i="9"/>
  <c r="AA2041" i="9"/>
  <c r="Y2041" i="9"/>
  <c r="O2041" i="9"/>
  <c r="M2041" i="9"/>
  <c r="C2041" i="9"/>
  <c r="A2041" i="9"/>
  <c r="AA2040" i="9"/>
  <c r="Y2040" i="9"/>
  <c r="O2040" i="9"/>
  <c r="M2040" i="9"/>
  <c r="C2040" i="9"/>
  <c r="A2040" i="9"/>
  <c r="AA2039" i="9"/>
  <c r="Y2039" i="9"/>
  <c r="O2039" i="9"/>
  <c r="M2039" i="9"/>
  <c r="C2039" i="9"/>
  <c r="A2039" i="9"/>
  <c r="AA2038" i="9"/>
  <c r="Y2038" i="9"/>
  <c r="O2038" i="9"/>
  <c r="M2038" i="9"/>
  <c r="C2038" i="9"/>
  <c r="A2038" i="9"/>
  <c r="AA2037" i="9"/>
  <c r="Y2037" i="9"/>
  <c r="O2037" i="9"/>
  <c r="M2037" i="9"/>
  <c r="C2037" i="9"/>
  <c r="A2037" i="9"/>
  <c r="AA2036" i="9"/>
  <c r="Y2036" i="9"/>
  <c r="O2036" i="9"/>
  <c r="M2036" i="9"/>
  <c r="C2036" i="9"/>
  <c r="A2036" i="9"/>
  <c r="AA2035" i="9"/>
  <c r="Y2035" i="9"/>
  <c r="O2035" i="9"/>
  <c r="M2035" i="9"/>
  <c r="C2035" i="9"/>
  <c r="A2035" i="9"/>
  <c r="AA2034" i="9"/>
  <c r="Y2034" i="9"/>
  <c r="O2034" i="9"/>
  <c r="M2034" i="9"/>
  <c r="C2034" i="9"/>
  <c r="A2034" i="9"/>
  <c r="AA2033" i="9"/>
  <c r="Y2033" i="9"/>
  <c r="O2033" i="9"/>
  <c r="M2033" i="9"/>
  <c r="C2033" i="9"/>
  <c r="A2033" i="9"/>
  <c r="AA2032" i="9"/>
  <c r="Y2032" i="9"/>
  <c r="O2032" i="9"/>
  <c r="M2032" i="9"/>
  <c r="C2032" i="9"/>
  <c r="A2032" i="9"/>
  <c r="AA2029" i="9"/>
  <c r="Y2029" i="9"/>
  <c r="O2029" i="9"/>
  <c r="M2029" i="9"/>
  <c r="C2029" i="9"/>
  <c r="A2029" i="9"/>
  <c r="AA2028" i="9"/>
  <c r="Y2028" i="9"/>
  <c r="O2028" i="9"/>
  <c r="M2028" i="9"/>
  <c r="C2028" i="9"/>
  <c r="A2028" i="9"/>
  <c r="AA2027" i="9"/>
  <c r="Y2027" i="9"/>
  <c r="O2027" i="9"/>
  <c r="M2027" i="9"/>
  <c r="C2027" i="9"/>
  <c r="A2027" i="9"/>
  <c r="AA2026" i="9"/>
  <c r="Y2026" i="9"/>
  <c r="O2026" i="9"/>
  <c r="M2026" i="9"/>
  <c r="C2026" i="9"/>
  <c r="A2026" i="9"/>
  <c r="AA2025" i="9"/>
  <c r="Y2025" i="9"/>
  <c r="O2025" i="9"/>
  <c r="M2025" i="9"/>
  <c r="C2025" i="9"/>
  <c r="A2025" i="9"/>
  <c r="AA2024" i="9"/>
  <c r="Y2024" i="9"/>
  <c r="O2024" i="9"/>
  <c r="M2024" i="9"/>
  <c r="C2024" i="9"/>
  <c r="A2024" i="9"/>
  <c r="AA2023" i="9"/>
  <c r="Y2023" i="9"/>
  <c r="O2023" i="9"/>
  <c r="M2023" i="9"/>
  <c r="C2023" i="9"/>
  <c r="A2023" i="9"/>
  <c r="AA2022" i="9"/>
  <c r="Y2022" i="9"/>
  <c r="O2022" i="9"/>
  <c r="M2022" i="9"/>
  <c r="C2022" i="9"/>
  <c r="A2022" i="9"/>
  <c r="AA2021" i="9"/>
  <c r="Y2021" i="9"/>
  <c r="O2021" i="9"/>
  <c r="M2021" i="9"/>
  <c r="C2021" i="9"/>
  <c r="A2021" i="9"/>
  <c r="AA2020" i="9"/>
  <c r="Y2020" i="9"/>
  <c r="O2020" i="9"/>
  <c r="M2020" i="9"/>
  <c r="C2020" i="9"/>
  <c r="A2020" i="9"/>
  <c r="AA2019" i="9"/>
  <c r="Y2019" i="9"/>
  <c r="O2019" i="9"/>
  <c r="M2019" i="9"/>
  <c r="C2019" i="9"/>
  <c r="A2019" i="9"/>
  <c r="AA2018" i="9"/>
  <c r="Y2018" i="9"/>
  <c r="O2018" i="9"/>
  <c r="M2018" i="9"/>
  <c r="C2018" i="9"/>
  <c r="A2018" i="9"/>
  <c r="AA2015" i="9"/>
  <c r="Y2015" i="9"/>
  <c r="O2015" i="9"/>
  <c r="M2015" i="9"/>
  <c r="C2015" i="9"/>
  <c r="A2015" i="9"/>
  <c r="AA2014" i="9"/>
  <c r="Y2014" i="9"/>
  <c r="O2014" i="9"/>
  <c r="M2014" i="9"/>
  <c r="C2014" i="9"/>
  <c r="A2014" i="9"/>
  <c r="AA2013" i="9"/>
  <c r="Y2013" i="9"/>
  <c r="O2013" i="9"/>
  <c r="M2013" i="9"/>
  <c r="C2013" i="9"/>
  <c r="A2013" i="9"/>
  <c r="AA2012" i="9"/>
  <c r="Y2012" i="9"/>
  <c r="O2012" i="9"/>
  <c r="M2012" i="9"/>
  <c r="C2012" i="9"/>
  <c r="A2012" i="9"/>
  <c r="AA2011" i="9"/>
  <c r="Y2011" i="9"/>
  <c r="O2011" i="9"/>
  <c r="M2011" i="9"/>
  <c r="C2011" i="9"/>
  <c r="A2011" i="9"/>
  <c r="AA2010" i="9"/>
  <c r="Y2010" i="9"/>
  <c r="O2010" i="9"/>
  <c r="M2010" i="9"/>
  <c r="C2010" i="9"/>
  <c r="A2010" i="9"/>
  <c r="AA2009" i="9"/>
  <c r="Y2009" i="9"/>
  <c r="O2009" i="9"/>
  <c r="M2009" i="9"/>
  <c r="C2009" i="9"/>
  <c r="A2009" i="9"/>
  <c r="AA2008" i="9"/>
  <c r="Y2008" i="9"/>
  <c r="O2008" i="9"/>
  <c r="M2008" i="9"/>
  <c r="C2008" i="9"/>
  <c r="A2008" i="9"/>
  <c r="AA2007" i="9"/>
  <c r="Y2007" i="9"/>
  <c r="O2007" i="9"/>
  <c r="M2007" i="9"/>
  <c r="C2007" i="9"/>
  <c r="A2007" i="9"/>
  <c r="AA2006" i="9"/>
  <c r="Y2006" i="9"/>
  <c r="O2006" i="9"/>
  <c r="M2006" i="9"/>
  <c r="C2006" i="9"/>
  <c r="A2006" i="9"/>
  <c r="AA2005" i="9"/>
  <c r="Y2005" i="9"/>
  <c r="O2005" i="9"/>
  <c r="M2005" i="9"/>
  <c r="C2005" i="9"/>
  <c r="A2005" i="9"/>
  <c r="AA2004" i="9"/>
  <c r="Y2004" i="9"/>
  <c r="O2004" i="9"/>
  <c r="M2004" i="9"/>
  <c r="C2004" i="9"/>
  <c r="A2004" i="9"/>
  <c r="AA2001" i="9"/>
  <c r="Y2001" i="9"/>
  <c r="O2001" i="9"/>
  <c r="M2001" i="9"/>
  <c r="C2001" i="9"/>
  <c r="A2001" i="9"/>
  <c r="AA2000" i="9"/>
  <c r="Y2000" i="9"/>
  <c r="O2000" i="9"/>
  <c r="M2000" i="9"/>
  <c r="C2000" i="9"/>
  <c r="A2000" i="9"/>
  <c r="AA1999" i="9"/>
  <c r="Y1999" i="9"/>
  <c r="O1999" i="9"/>
  <c r="M1999" i="9"/>
  <c r="C1999" i="9"/>
  <c r="A1999" i="9"/>
  <c r="AA1998" i="9"/>
  <c r="Y1998" i="9"/>
  <c r="O1998" i="9"/>
  <c r="M1998" i="9"/>
  <c r="C1998" i="9"/>
  <c r="A1998" i="9"/>
  <c r="AA1997" i="9"/>
  <c r="Y1997" i="9"/>
  <c r="O1997" i="9"/>
  <c r="M1997" i="9"/>
  <c r="C1997" i="9"/>
  <c r="A1997" i="9"/>
  <c r="AA1996" i="9"/>
  <c r="Y1996" i="9"/>
  <c r="O1996" i="9"/>
  <c r="M1996" i="9"/>
  <c r="C1996" i="9"/>
  <c r="A1996" i="9"/>
  <c r="AA1995" i="9"/>
  <c r="Y1995" i="9"/>
  <c r="O1995" i="9"/>
  <c r="M1995" i="9"/>
  <c r="C1995" i="9"/>
  <c r="A1995" i="9"/>
  <c r="AA1994" i="9"/>
  <c r="Y1994" i="9"/>
  <c r="O1994" i="9"/>
  <c r="M1994" i="9"/>
  <c r="C1994" i="9"/>
  <c r="A1994" i="9"/>
  <c r="AA1993" i="9"/>
  <c r="Y1993" i="9"/>
  <c r="O1993" i="9"/>
  <c r="M1993" i="9"/>
  <c r="C1993" i="9"/>
  <c r="A1993" i="9"/>
  <c r="AA1992" i="9"/>
  <c r="Y1992" i="9"/>
  <c r="O1992" i="9"/>
  <c r="M1992" i="9"/>
  <c r="C1992" i="9"/>
  <c r="A1992" i="9"/>
  <c r="AA1991" i="9"/>
  <c r="Y1991" i="9"/>
  <c r="O1991" i="9"/>
  <c r="M1991" i="9"/>
  <c r="C1991" i="9"/>
  <c r="A1991" i="9"/>
  <c r="AA1990" i="9"/>
  <c r="Y1990" i="9"/>
  <c r="O1990" i="9"/>
  <c r="M1990" i="9"/>
  <c r="C1990" i="9"/>
  <c r="A1990" i="9"/>
  <c r="AA1987" i="9"/>
  <c r="Y1987" i="9"/>
  <c r="O1987" i="9"/>
  <c r="M1987" i="9"/>
  <c r="C1987" i="9"/>
  <c r="A1987" i="9"/>
  <c r="AA1986" i="9"/>
  <c r="Y1986" i="9"/>
  <c r="O1986" i="9"/>
  <c r="M1986" i="9"/>
  <c r="C1986" i="9"/>
  <c r="A1986" i="9"/>
  <c r="AA1985" i="9"/>
  <c r="Y1985" i="9"/>
  <c r="O1985" i="9"/>
  <c r="M1985" i="9"/>
  <c r="C1985" i="9"/>
  <c r="A1985" i="9"/>
  <c r="AA1984" i="9"/>
  <c r="Y1984" i="9"/>
  <c r="O1984" i="9"/>
  <c r="M1984" i="9"/>
  <c r="C1984" i="9"/>
  <c r="A1984" i="9"/>
  <c r="AA1983" i="9"/>
  <c r="Y1983" i="9"/>
  <c r="O1983" i="9"/>
  <c r="M1983" i="9"/>
  <c r="C1983" i="9"/>
  <c r="A1983" i="9"/>
  <c r="AA1982" i="9"/>
  <c r="Y1982" i="9"/>
  <c r="O1982" i="9"/>
  <c r="M1982" i="9"/>
  <c r="C1982" i="9"/>
  <c r="A1982" i="9"/>
  <c r="AA1981" i="9"/>
  <c r="Y1981" i="9"/>
  <c r="O1981" i="9"/>
  <c r="M1981" i="9"/>
  <c r="C1981" i="9"/>
  <c r="A1981" i="9"/>
  <c r="AA1980" i="9"/>
  <c r="Y1980" i="9"/>
  <c r="O1980" i="9"/>
  <c r="M1980" i="9"/>
  <c r="C1980" i="9"/>
  <c r="A1980" i="9"/>
  <c r="AA1979" i="9"/>
  <c r="Y1979" i="9"/>
  <c r="O1979" i="9"/>
  <c r="M1979" i="9"/>
  <c r="C1979" i="9"/>
  <c r="A1979" i="9"/>
  <c r="AA1978" i="9"/>
  <c r="Y1978" i="9"/>
  <c r="O1978" i="9"/>
  <c r="M1978" i="9"/>
  <c r="C1978" i="9"/>
  <c r="A1978" i="9"/>
  <c r="AA1977" i="9"/>
  <c r="Y1977" i="9"/>
  <c r="O1977" i="9"/>
  <c r="M1977" i="9"/>
  <c r="C1977" i="9"/>
  <c r="A1977" i="9"/>
  <c r="AA1976" i="9"/>
  <c r="Y1976" i="9"/>
  <c r="O1976" i="9"/>
  <c r="M1976" i="9"/>
  <c r="C1976" i="9"/>
  <c r="A1976" i="9"/>
  <c r="AA1973" i="9"/>
  <c r="Y1973" i="9"/>
  <c r="O1973" i="9"/>
  <c r="M1973" i="9"/>
  <c r="C1973" i="9"/>
  <c r="A1973" i="9"/>
  <c r="AA1972" i="9"/>
  <c r="Y1972" i="9"/>
  <c r="O1972" i="9"/>
  <c r="M1972" i="9"/>
  <c r="C1972" i="9"/>
  <c r="A1972" i="9"/>
  <c r="AA1971" i="9"/>
  <c r="Y1971" i="9"/>
  <c r="O1971" i="9"/>
  <c r="M1971" i="9"/>
  <c r="C1971" i="9"/>
  <c r="A1971" i="9"/>
  <c r="AA1970" i="9"/>
  <c r="Y1970" i="9"/>
  <c r="O1970" i="9"/>
  <c r="M1970" i="9"/>
  <c r="C1970" i="9"/>
  <c r="A1970" i="9"/>
  <c r="AA1969" i="9"/>
  <c r="Y1969" i="9"/>
  <c r="O1969" i="9"/>
  <c r="M1969" i="9"/>
  <c r="C1969" i="9"/>
  <c r="A1969" i="9"/>
  <c r="AA1968" i="9"/>
  <c r="Y1968" i="9"/>
  <c r="O1968" i="9"/>
  <c r="M1968" i="9"/>
  <c r="C1968" i="9"/>
  <c r="A1968" i="9"/>
  <c r="AA1967" i="9"/>
  <c r="Y1967" i="9"/>
  <c r="O1967" i="9"/>
  <c r="M1967" i="9"/>
  <c r="C1967" i="9"/>
  <c r="A1967" i="9"/>
  <c r="AA1966" i="9"/>
  <c r="Y1966" i="9"/>
  <c r="O1966" i="9"/>
  <c r="M1966" i="9"/>
  <c r="C1966" i="9"/>
  <c r="A1966" i="9"/>
  <c r="AA1965" i="9"/>
  <c r="Y1965" i="9"/>
  <c r="O1965" i="9"/>
  <c r="M1965" i="9"/>
  <c r="C1965" i="9"/>
  <c r="A1965" i="9"/>
  <c r="AA1964" i="9"/>
  <c r="Y1964" i="9"/>
  <c r="O1964" i="9"/>
  <c r="M1964" i="9"/>
  <c r="C1964" i="9"/>
  <c r="A1964" i="9"/>
  <c r="AA1963" i="9"/>
  <c r="Y1963" i="9"/>
  <c r="O1963" i="9"/>
  <c r="M1963" i="9"/>
  <c r="C1963" i="9"/>
  <c r="A1963" i="9"/>
  <c r="AA1962" i="9"/>
  <c r="Y1962" i="9"/>
  <c r="O1962" i="9"/>
  <c r="M1962" i="9"/>
  <c r="C1962" i="9"/>
  <c r="A1962" i="9"/>
  <c r="AA1959" i="9"/>
  <c r="Y1959" i="9"/>
  <c r="O1959" i="9"/>
  <c r="M1959" i="9"/>
  <c r="C1959" i="9"/>
  <c r="A1959" i="9"/>
  <c r="AA1958" i="9"/>
  <c r="Y1958" i="9"/>
  <c r="O1958" i="9"/>
  <c r="M1958" i="9"/>
  <c r="C1958" i="9"/>
  <c r="A1958" i="9"/>
  <c r="AA1957" i="9"/>
  <c r="Y1957" i="9"/>
  <c r="O1957" i="9"/>
  <c r="M1957" i="9"/>
  <c r="C1957" i="9"/>
  <c r="A1957" i="9"/>
  <c r="AA1956" i="9"/>
  <c r="Y1956" i="9"/>
  <c r="O1956" i="9"/>
  <c r="M1956" i="9"/>
  <c r="C1956" i="9"/>
  <c r="A1956" i="9"/>
  <c r="AA1955" i="9"/>
  <c r="Y1955" i="9"/>
  <c r="O1955" i="9"/>
  <c r="M1955" i="9"/>
  <c r="C1955" i="9"/>
  <c r="A1955" i="9"/>
  <c r="AA1954" i="9"/>
  <c r="Y1954" i="9"/>
  <c r="O1954" i="9"/>
  <c r="M1954" i="9"/>
  <c r="C1954" i="9"/>
  <c r="A1954" i="9"/>
  <c r="AA1953" i="9"/>
  <c r="Y1953" i="9"/>
  <c r="O1953" i="9"/>
  <c r="M1953" i="9"/>
  <c r="C1953" i="9"/>
  <c r="A1953" i="9"/>
  <c r="AA1952" i="9"/>
  <c r="Y1952" i="9"/>
  <c r="O1952" i="9"/>
  <c r="M1952" i="9"/>
  <c r="C1952" i="9"/>
  <c r="A1952" i="9"/>
  <c r="AA1951" i="9"/>
  <c r="Y1951" i="9"/>
  <c r="O1951" i="9"/>
  <c r="M1951" i="9"/>
  <c r="C1951" i="9"/>
  <c r="A1951" i="9"/>
  <c r="AA1950" i="9"/>
  <c r="Y1950" i="9"/>
  <c r="O1950" i="9"/>
  <c r="M1950" i="9"/>
  <c r="C1950" i="9"/>
  <c r="A1950" i="9"/>
  <c r="AA1949" i="9"/>
  <c r="Y1949" i="9"/>
  <c r="O1949" i="9"/>
  <c r="M1949" i="9"/>
  <c r="C1949" i="9"/>
  <c r="A1949" i="9"/>
  <c r="AA1948" i="9"/>
  <c r="Y1948" i="9"/>
  <c r="O1948" i="9"/>
  <c r="M1948" i="9"/>
  <c r="C1948" i="9"/>
  <c r="A1948" i="9"/>
  <c r="AA1945" i="9"/>
  <c r="Y1945" i="9"/>
  <c r="O1945" i="9"/>
  <c r="M1945" i="9"/>
  <c r="C1945" i="9"/>
  <c r="A1945" i="9"/>
  <c r="AA1944" i="9"/>
  <c r="Y1944" i="9"/>
  <c r="O1944" i="9"/>
  <c r="M1944" i="9"/>
  <c r="C1944" i="9"/>
  <c r="A1944" i="9"/>
  <c r="AA1943" i="9"/>
  <c r="Y1943" i="9"/>
  <c r="O1943" i="9"/>
  <c r="M1943" i="9"/>
  <c r="C1943" i="9"/>
  <c r="A1943" i="9"/>
  <c r="AA1942" i="9"/>
  <c r="Y1942" i="9"/>
  <c r="O1942" i="9"/>
  <c r="M1942" i="9"/>
  <c r="C1942" i="9"/>
  <c r="A1942" i="9"/>
  <c r="AA1941" i="9"/>
  <c r="Y1941" i="9"/>
  <c r="O1941" i="9"/>
  <c r="M1941" i="9"/>
  <c r="C1941" i="9"/>
  <c r="A1941" i="9"/>
  <c r="AA1940" i="9"/>
  <c r="Y1940" i="9"/>
  <c r="O1940" i="9"/>
  <c r="M1940" i="9"/>
  <c r="C1940" i="9"/>
  <c r="A1940" i="9"/>
  <c r="AA1939" i="9"/>
  <c r="Y1939" i="9"/>
  <c r="O1939" i="9"/>
  <c r="M1939" i="9"/>
  <c r="C1939" i="9"/>
  <c r="A1939" i="9"/>
  <c r="AA1938" i="9"/>
  <c r="Y1938" i="9"/>
  <c r="O1938" i="9"/>
  <c r="M1938" i="9"/>
  <c r="C1938" i="9"/>
  <c r="A1938" i="9"/>
  <c r="AA1937" i="9"/>
  <c r="Y1937" i="9"/>
  <c r="O1937" i="9"/>
  <c r="M1937" i="9"/>
  <c r="C1937" i="9"/>
  <c r="A1937" i="9"/>
  <c r="AA1936" i="9"/>
  <c r="Y1936" i="9"/>
  <c r="O1936" i="9"/>
  <c r="M1936" i="9"/>
  <c r="C1936" i="9"/>
  <c r="A1936" i="9"/>
  <c r="AA1935" i="9"/>
  <c r="Y1935" i="9"/>
  <c r="O1935" i="9"/>
  <c r="M1935" i="9"/>
  <c r="C1935" i="9"/>
  <c r="A1935" i="9"/>
  <c r="AA1934" i="9"/>
  <c r="Y1934" i="9"/>
  <c r="O1934" i="9"/>
  <c r="M1934" i="9"/>
  <c r="C1934" i="9"/>
  <c r="A1934" i="9"/>
  <c r="AA1931" i="9"/>
  <c r="Y1931" i="9"/>
  <c r="O1931" i="9"/>
  <c r="M1931" i="9"/>
  <c r="C1931" i="9"/>
  <c r="A1931" i="9"/>
  <c r="AA1930" i="9"/>
  <c r="Y1930" i="9"/>
  <c r="O1930" i="9"/>
  <c r="M1930" i="9"/>
  <c r="C1930" i="9"/>
  <c r="A1930" i="9"/>
  <c r="AA1929" i="9"/>
  <c r="Y1929" i="9"/>
  <c r="O1929" i="9"/>
  <c r="M1929" i="9"/>
  <c r="C1929" i="9"/>
  <c r="A1929" i="9"/>
  <c r="AA1928" i="9"/>
  <c r="Y1928" i="9"/>
  <c r="O1928" i="9"/>
  <c r="M1928" i="9"/>
  <c r="C1928" i="9"/>
  <c r="A1928" i="9"/>
  <c r="AA1927" i="9"/>
  <c r="Y1927" i="9"/>
  <c r="O1927" i="9"/>
  <c r="M1927" i="9"/>
  <c r="C1927" i="9"/>
  <c r="A1927" i="9"/>
  <c r="AA1926" i="9"/>
  <c r="Y1926" i="9"/>
  <c r="O1926" i="9"/>
  <c r="M1926" i="9"/>
  <c r="C1926" i="9"/>
  <c r="A1926" i="9"/>
  <c r="AA1925" i="9"/>
  <c r="Y1925" i="9"/>
  <c r="O1925" i="9"/>
  <c r="M1925" i="9"/>
  <c r="C1925" i="9"/>
  <c r="A1925" i="9"/>
  <c r="AA1924" i="9"/>
  <c r="Y1924" i="9"/>
  <c r="O1924" i="9"/>
  <c r="M1924" i="9"/>
  <c r="C1924" i="9"/>
  <c r="A1924" i="9"/>
  <c r="AA1923" i="9"/>
  <c r="Y1923" i="9"/>
  <c r="O1923" i="9"/>
  <c r="M1923" i="9"/>
  <c r="C1923" i="9"/>
  <c r="A1923" i="9"/>
  <c r="AA1922" i="9"/>
  <c r="Y1922" i="9"/>
  <c r="O1922" i="9"/>
  <c r="M1922" i="9"/>
  <c r="C1922" i="9"/>
  <c r="A1922" i="9"/>
  <c r="AA1921" i="9"/>
  <c r="Y1921" i="9"/>
  <c r="O1921" i="9"/>
  <c r="M1921" i="9"/>
  <c r="C1921" i="9"/>
  <c r="A1921" i="9"/>
  <c r="AA1920" i="9"/>
  <c r="Y1920" i="9"/>
  <c r="O1920" i="9"/>
  <c r="M1920" i="9"/>
  <c r="C1920" i="9"/>
  <c r="A1920" i="9"/>
  <c r="AA1917" i="9"/>
  <c r="Y1917" i="9"/>
  <c r="O1917" i="9"/>
  <c r="M1917" i="9"/>
  <c r="C1917" i="9"/>
  <c r="A1917" i="9"/>
  <c r="AA1916" i="9"/>
  <c r="Y1916" i="9"/>
  <c r="O1916" i="9"/>
  <c r="M1916" i="9"/>
  <c r="C1916" i="9"/>
  <c r="A1916" i="9"/>
  <c r="AA1915" i="9"/>
  <c r="Y1915" i="9"/>
  <c r="O1915" i="9"/>
  <c r="M1915" i="9"/>
  <c r="C1915" i="9"/>
  <c r="A1915" i="9"/>
  <c r="AA1914" i="9"/>
  <c r="Y1914" i="9"/>
  <c r="O1914" i="9"/>
  <c r="M1914" i="9"/>
  <c r="C1914" i="9"/>
  <c r="A1914" i="9"/>
  <c r="AA1913" i="9"/>
  <c r="Y1913" i="9"/>
  <c r="O1913" i="9"/>
  <c r="M1913" i="9"/>
  <c r="C1913" i="9"/>
  <c r="A1913" i="9"/>
  <c r="AA1912" i="9"/>
  <c r="Y1912" i="9"/>
  <c r="O1912" i="9"/>
  <c r="M1912" i="9"/>
  <c r="C1912" i="9"/>
  <c r="A1912" i="9"/>
  <c r="AA1911" i="9"/>
  <c r="Y1911" i="9"/>
  <c r="O1911" i="9"/>
  <c r="M1911" i="9"/>
  <c r="C1911" i="9"/>
  <c r="A1911" i="9"/>
  <c r="AA1910" i="9"/>
  <c r="Y1910" i="9"/>
  <c r="O1910" i="9"/>
  <c r="M1910" i="9"/>
  <c r="C1910" i="9"/>
  <c r="A1910" i="9"/>
  <c r="AA1909" i="9"/>
  <c r="Y1909" i="9"/>
  <c r="O1909" i="9"/>
  <c r="M1909" i="9"/>
  <c r="C1909" i="9"/>
  <c r="A1909" i="9"/>
  <c r="AA1908" i="9"/>
  <c r="Y1908" i="9"/>
  <c r="O1908" i="9"/>
  <c r="M1908" i="9"/>
  <c r="C1908" i="9"/>
  <c r="A1908" i="9"/>
  <c r="AA1907" i="9"/>
  <c r="Y1907" i="9"/>
  <c r="O1907" i="9"/>
  <c r="M1907" i="9"/>
  <c r="C1907" i="9"/>
  <c r="A1907" i="9"/>
  <c r="AA1906" i="9"/>
  <c r="Y1906" i="9"/>
  <c r="O1906" i="9"/>
  <c r="M1906" i="9"/>
  <c r="C1906" i="9"/>
  <c r="A1906" i="9"/>
  <c r="AA1903" i="9"/>
  <c r="Y1903" i="9"/>
  <c r="O1903" i="9"/>
  <c r="M1903" i="9"/>
  <c r="C1903" i="9"/>
  <c r="A1903" i="9"/>
  <c r="AA1902" i="9"/>
  <c r="Y1902" i="9"/>
  <c r="O1902" i="9"/>
  <c r="M1902" i="9"/>
  <c r="C1902" i="9"/>
  <c r="A1902" i="9"/>
  <c r="AA1901" i="9"/>
  <c r="Y1901" i="9"/>
  <c r="O1901" i="9"/>
  <c r="M1901" i="9"/>
  <c r="C1901" i="9"/>
  <c r="A1901" i="9"/>
  <c r="AA1900" i="9"/>
  <c r="Y1900" i="9"/>
  <c r="O1900" i="9"/>
  <c r="M1900" i="9"/>
  <c r="C1900" i="9"/>
  <c r="A1900" i="9"/>
  <c r="AA1899" i="9"/>
  <c r="Y1899" i="9"/>
  <c r="O1899" i="9"/>
  <c r="M1899" i="9"/>
  <c r="C1899" i="9"/>
  <c r="A1899" i="9"/>
  <c r="AA1898" i="9"/>
  <c r="Y1898" i="9"/>
  <c r="O1898" i="9"/>
  <c r="M1898" i="9"/>
  <c r="C1898" i="9"/>
  <c r="A1898" i="9"/>
  <c r="AA1897" i="9"/>
  <c r="Y1897" i="9"/>
  <c r="O1897" i="9"/>
  <c r="M1897" i="9"/>
  <c r="C1897" i="9"/>
  <c r="A1897" i="9"/>
  <c r="AA1896" i="9"/>
  <c r="Y1896" i="9"/>
  <c r="O1896" i="9"/>
  <c r="M1896" i="9"/>
  <c r="C1896" i="9"/>
  <c r="A1896" i="9"/>
  <c r="AA1895" i="9"/>
  <c r="Y1895" i="9"/>
  <c r="O1895" i="9"/>
  <c r="M1895" i="9"/>
  <c r="C1895" i="9"/>
  <c r="A1895" i="9"/>
  <c r="AA1894" i="9"/>
  <c r="Y1894" i="9"/>
  <c r="O1894" i="9"/>
  <c r="M1894" i="9"/>
  <c r="C1894" i="9"/>
  <c r="A1894" i="9"/>
  <c r="AA1893" i="9"/>
  <c r="Y1893" i="9"/>
  <c r="O1893" i="9"/>
  <c r="M1893" i="9"/>
  <c r="C1893" i="9"/>
  <c r="A1893" i="9"/>
  <c r="AA1892" i="9"/>
  <c r="Y1892" i="9"/>
  <c r="O1892" i="9"/>
  <c r="M1892" i="9"/>
  <c r="C1892" i="9"/>
  <c r="A1892" i="9"/>
  <c r="AA1889" i="9"/>
  <c r="Y1889" i="9"/>
  <c r="O1889" i="9"/>
  <c r="M1889" i="9"/>
  <c r="C1889" i="9"/>
  <c r="A1889" i="9"/>
  <c r="AA1888" i="9"/>
  <c r="Y1888" i="9"/>
  <c r="O1888" i="9"/>
  <c r="M1888" i="9"/>
  <c r="C1888" i="9"/>
  <c r="A1888" i="9"/>
  <c r="AA1887" i="9"/>
  <c r="Y1887" i="9"/>
  <c r="O1887" i="9"/>
  <c r="M1887" i="9"/>
  <c r="C1887" i="9"/>
  <c r="A1887" i="9"/>
  <c r="AA1886" i="9"/>
  <c r="Y1886" i="9"/>
  <c r="O1886" i="9"/>
  <c r="M1886" i="9"/>
  <c r="C1886" i="9"/>
  <c r="A1886" i="9"/>
  <c r="AA1885" i="9"/>
  <c r="Y1885" i="9"/>
  <c r="O1885" i="9"/>
  <c r="M1885" i="9"/>
  <c r="C1885" i="9"/>
  <c r="A1885" i="9"/>
  <c r="AA1884" i="9"/>
  <c r="Y1884" i="9"/>
  <c r="O1884" i="9"/>
  <c r="M1884" i="9"/>
  <c r="C1884" i="9"/>
  <c r="A1884" i="9"/>
  <c r="AA1883" i="9"/>
  <c r="Y1883" i="9"/>
  <c r="O1883" i="9"/>
  <c r="M1883" i="9"/>
  <c r="C1883" i="9"/>
  <c r="A1883" i="9"/>
  <c r="AA1882" i="9"/>
  <c r="Y1882" i="9"/>
  <c r="O1882" i="9"/>
  <c r="M1882" i="9"/>
  <c r="C1882" i="9"/>
  <c r="A1882" i="9"/>
  <c r="AA1881" i="9"/>
  <c r="Y1881" i="9"/>
  <c r="O1881" i="9"/>
  <c r="M1881" i="9"/>
  <c r="C1881" i="9"/>
  <c r="A1881" i="9"/>
  <c r="AA1880" i="9"/>
  <c r="Y1880" i="9"/>
  <c r="O1880" i="9"/>
  <c r="M1880" i="9"/>
  <c r="C1880" i="9"/>
  <c r="A1880" i="9"/>
  <c r="AA1879" i="9"/>
  <c r="Y1879" i="9"/>
  <c r="O1879" i="9"/>
  <c r="M1879" i="9"/>
  <c r="C1879" i="9"/>
  <c r="A1879" i="9"/>
  <c r="AA1878" i="9"/>
  <c r="Y1878" i="9"/>
  <c r="O1878" i="9"/>
  <c r="M1878" i="9"/>
  <c r="C1878" i="9"/>
  <c r="A1878" i="9"/>
  <c r="AA1875" i="9"/>
  <c r="Y1875" i="9"/>
  <c r="O1875" i="9"/>
  <c r="M1875" i="9"/>
  <c r="C1875" i="9"/>
  <c r="A1875" i="9"/>
  <c r="AA1874" i="9"/>
  <c r="Y1874" i="9"/>
  <c r="O1874" i="9"/>
  <c r="M1874" i="9"/>
  <c r="C1874" i="9"/>
  <c r="A1874" i="9"/>
  <c r="AA1873" i="9"/>
  <c r="Y1873" i="9"/>
  <c r="O1873" i="9"/>
  <c r="M1873" i="9"/>
  <c r="C1873" i="9"/>
  <c r="A1873" i="9"/>
  <c r="AA1872" i="9"/>
  <c r="Y1872" i="9"/>
  <c r="O1872" i="9"/>
  <c r="M1872" i="9"/>
  <c r="C1872" i="9"/>
  <c r="A1872" i="9"/>
  <c r="AA1871" i="9"/>
  <c r="Y1871" i="9"/>
  <c r="O1871" i="9"/>
  <c r="M1871" i="9"/>
  <c r="C1871" i="9"/>
  <c r="A1871" i="9"/>
  <c r="AA1870" i="9"/>
  <c r="Y1870" i="9"/>
  <c r="O1870" i="9"/>
  <c r="M1870" i="9"/>
  <c r="C1870" i="9"/>
  <c r="A1870" i="9"/>
  <c r="AA1869" i="9"/>
  <c r="Y1869" i="9"/>
  <c r="O1869" i="9"/>
  <c r="M1869" i="9"/>
  <c r="C1869" i="9"/>
  <c r="A1869" i="9"/>
  <c r="AA1868" i="9"/>
  <c r="Y1868" i="9"/>
  <c r="O1868" i="9"/>
  <c r="M1868" i="9"/>
  <c r="C1868" i="9"/>
  <c r="A1868" i="9"/>
  <c r="AA1867" i="9"/>
  <c r="Y1867" i="9"/>
  <c r="O1867" i="9"/>
  <c r="M1867" i="9"/>
  <c r="C1867" i="9"/>
  <c r="A1867" i="9"/>
  <c r="AA1866" i="9"/>
  <c r="Y1866" i="9"/>
  <c r="O1866" i="9"/>
  <c r="M1866" i="9"/>
  <c r="C1866" i="9"/>
  <c r="A1866" i="9"/>
  <c r="AA1865" i="9"/>
  <c r="Y1865" i="9"/>
  <c r="O1865" i="9"/>
  <c r="M1865" i="9"/>
  <c r="C1865" i="9"/>
  <c r="A1865" i="9"/>
  <c r="AA1864" i="9"/>
  <c r="Y1864" i="9"/>
  <c r="O1864" i="9"/>
  <c r="M1864" i="9"/>
  <c r="C1864" i="9"/>
  <c r="A1864" i="9"/>
  <c r="AA1861" i="9"/>
  <c r="Y1861" i="9"/>
  <c r="O1861" i="9"/>
  <c r="M1861" i="9"/>
  <c r="C1861" i="9"/>
  <c r="A1861" i="9"/>
  <c r="AA1860" i="9"/>
  <c r="Y1860" i="9"/>
  <c r="O1860" i="9"/>
  <c r="M1860" i="9"/>
  <c r="C1860" i="9"/>
  <c r="A1860" i="9"/>
  <c r="AA1859" i="9"/>
  <c r="Y1859" i="9"/>
  <c r="O1859" i="9"/>
  <c r="M1859" i="9"/>
  <c r="C1859" i="9"/>
  <c r="A1859" i="9"/>
  <c r="AA1858" i="9"/>
  <c r="Y1858" i="9"/>
  <c r="O1858" i="9"/>
  <c r="M1858" i="9"/>
  <c r="C1858" i="9"/>
  <c r="A1858" i="9"/>
  <c r="AA1857" i="9"/>
  <c r="Y1857" i="9"/>
  <c r="O1857" i="9"/>
  <c r="M1857" i="9"/>
  <c r="C1857" i="9"/>
  <c r="A1857" i="9"/>
  <c r="AA1856" i="9"/>
  <c r="Y1856" i="9"/>
  <c r="O1856" i="9"/>
  <c r="M1856" i="9"/>
  <c r="C1856" i="9"/>
  <c r="A1856" i="9"/>
  <c r="AA1855" i="9"/>
  <c r="Y1855" i="9"/>
  <c r="O1855" i="9"/>
  <c r="M1855" i="9"/>
  <c r="C1855" i="9"/>
  <c r="A1855" i="9"/>
  <c r="AA1854" i="9"/>
  <c r="Y1854" i="9"/>
  <c r="O1854" i="9"/>
  <c r="M1854" i="9"/>
  <c r="C1854" i="9"/>
  <c r="A1854" i="9"/>
  <c r="AA1853" i="9"/>
  <c r="Y1853" i="9"/>
  <c r="O1853" i="9"/>
  <c r="M1853" i="9"/>
  <c r="C1853" i="9"/>
  <c r="A1853" i="9"/>
  <c r="AA1852" i="9"/>
  <c r="Y1852" i="9"/>
  <c r="O1852" i="9"/>
  <c r="M1852" i="9"/>
  <c r="C1852" i="9"/>
  <c r="A1852" i="9"/>
  <c r="AA1851" i="9"/>
  <c r="Y1851" i="9"/>
  <c r="O1851" i="9"/>
  <c r="M1851" i="9"/>
  <c r="C1851" i="9"/>
  <c r="A1851" i="9"/>
  <c r="AA1850" i="9"/>
  <c r="Y1850" i="9"/>
  <c r="O1850" i="9"/>
  <c r="M1850" i="9"/>
  <c r="C1850" i="9"/>
  <c r="A1850" i="9"/>
  <c r="AA1847" i="9"/>
  <c r="Y1847" i="9"/>
  <c r="O1847" i="9"/>
  <c r="M1847" i="9"/>
  <c r="C1847" i="9"/>
  <c r="A1847" i="9"/>
  <c r="AA1846" i="9"/>
  <c r="Y1846" i="9"/>
  <c r="O1846" i="9"/>
  <c r="M1846" i="9"/>
  <c r="C1846" i="9"/>
  <c r="A1846" i="9"/>
  <c r="AA1845" i="9"/>
  <c r="Y1845" i="9"/>
  <c r="O1845" i="9"/>
  <c r="M1845" i="9"/>
  <c r="C1845" i="9"/>
  <c r="A1845" i="9"/>
  <c r="AA1844" i="9"/>
  <c r="Y1844" i="9"/>
  <c r="O1844" i="9"/>
  <c r="M1844" i="9"/>
  <c r="C1844" i="9"/>
  <c r="A1844" i="9"/>
  <c r="AA1843" i="9"/>
  <c r="Y1843" i="9"/>
  <c r="O1843" i="9"/>
  <c r="M1843" i="9"/>
  <c r="C1843" i="9"/>
  <c r="A1843" i="9"/>
  <c r="AA1842" i="9"/>
  <c r="Y1842" i="9"/>
  <c r="O1842" i="9"/>
  <c r="M1842" i="9"/>
  <c r="C1842" i="9"/>
  <c r="A1842" i="9"/>
  <c r="AA1841" i="9"/>
  <c r="Y1841" i="9"/>
  <c r="O1841" i="9"/>
  <c r="M1841" i="9"/>
  <c r="C1841" i="9"/>
  <c r="A1841" i="9"/>
  <c r="AA1840" i="9"/>
  <c r="Y1840" i="9"/>
  <c r="O1840" i="9"/>
  <c r="M1840" i="9"/>
  <c r="C1840" i="9"/>
  <c r="A1840" i="9"/>
  <c r="AA1839" i="9"/>
  <c r="Y1839" i="9"/>
  <c r="O1839" i="9"/>
  <c r="M1839" i="9"/>
  <c r="C1839" i="9"/>
  <c r="A1839" i="9"/>
  <c r="AA1838" i="9"/>
  <c r="Y1838" i="9"/>
  <c r="O1838" i="9"/>
  <c r="M1838" i="9"/>
  <c r="C1838" i="9"/>
  <c r="A1838" i="9"/>
  <c r="AA1837" i="9"/>
  <c r="Y1837" i="9"/>
  <c r="O1837" i="9"/>
  <c r="M1837" i="9"/>
  <c r="C1837" i="9"/>
  <c r="A1837" i="9"/>
  <c r="AA1836" i="9"/>
  <c r="Y1836" i="9"/>
  <c r="O1836" i="9"/>
  <c r="M1836" i="9"/>
  <c r="C1836" i="9"/>
  <c r="A1836" i="9"/>
  <c r="AA1833" i="9"/>
  <c r="Y1833" i="9"/>
  <c r="O1833" i="9"/>
  <c r="M1833" i="9"/>
  <c r="C1833" i="9"/>
  <c r="A1833" i="9"/>
  <c r="AA1832" i="9"/>
  <c r="Y1832" i="9"/>
  <c r="O1832" i="9"/>
  <c r="M1832" i="9"/>
  <c r="C1832" i="9"/>
  <c r="A1832" i="9"/>
  <c r="AA1831" i="9"/>
  <c r="Y1831" i="9"/>
  <c r="O1831" i="9"/>
  <c r="M1831" i="9"/>
  <c r="C1831" i="9"/>
  <c r="A1831" i="9"/>
  <c r="AA1830" i="9"/>
  <c r="Y1830" i="9"/>
  <c r="O1830" i="9"/>
  <c r="M1830" i="9"/>
  <c r="C1830" i="9"/>
  <c r="A1830" i="9"/>
  <c r="AA1829" i="9"/>
  <c r="Y1829" i="9"/>
  <c r="O1829" i="9"/>
  <c r="M1829" i="9"/>
  <c r="C1829" i="9"/>
  <c r="A1829" i="9"/>
  <c r="AA1828" i="9"/>
  <c r="Y1828" i="9"/>
  <c r="O1828" i="9"/>
  <c r="M1828" i="9"/>
  <c r="C1828" i="9"/>
  <c r="A1828" i="9"/>
  <c r="AA1827" i="9"/>
  <c r="Y1827" i="9"/>
  <c r="O1827" i="9"/>
  <c r="M1827" i="9"/>
  <c r="C1827" i="9"/>
  <c r="A1827" i="9"/>
  <c r="AA1826" i="9"/>
  <c r="Y1826" i="9"/>
  <c r="O1826" i="9"/>
  <c r="M1826" i="9"/>
  <c r="C1826" i="9"/>
  <c r="A1826" i="9"/>
  <c r="AA1825" i="9"/>
  <c r="Y1825" i="9"/>
  <c r="O1825" i="9"/>
  <c r="M1825" i="9"/>
  <c r="C1825" i="9"/>
  <c r="A1825" i="9"/>
  <c r="AA1824" i="9"/>
  <c r="Y1824" i="9"/>
  <c r="O1824" i="9"/>
  <c r="M1824" i="9"/>
  <c r="C1824" i="9"/>
  <c r="A1824" i="9"/>
  <c r="AA1823" i="9"/>
  <c r="Y1823" i="9"/>
  <c r="O1823" i="9"/>
  <c r="M1823" i="9"/>
  <c r="C1823" i="9"/>
  <c r="A1823" i="9"/>
  <c r="AA1822" i="9"/>
  <c r="Y1822" i="9"/>
  <c r="O1822" i="9"/>
  <c r="M1822" i="9"/>
  <c r="C1822" i="9"/>
  <c r="A1822" i="9"/>
  <c r="AA1819" i="9"/>
  <c r="Y1819" i="9"/>
  <c r="O1819" i="9"/>
  <c r="M1819" i="9"/>
  <c r="C1819" i="9"/>
  <c r="A1819" i="9"/>
  <c r="AA1818" i="9"/>
  <c r="Y1818" i="9"/>
  <c r="O1818" i="9"/>
  <c r="M1818" i="9"/>
  <c r="C1818" i="9"/>
  <c r="A1818" i="9"/>
  <c r="AA1817" i="9"/>
  <c r="Y1817" i="9"/>
  <c r="O1817" i="9"/>
  <c r="M1817" i="9"/>
  <c r="C1817" i="9"/>
  <c r="A1817" i="9"/>
  <c r="AA1816" i="9"/>
  <c r="Y1816" i="9"/>
  <c r="O1816" i="9"/>
  <c r="M1816" i="9"/>
  <c r="C1816" i="9"/>
  <c r="A1816" i="9"/>
  <c r="AA1815" i="9"/>
  <c r="Y1815" i="9"/>
  <c r="O1815" i="9"/>
  <c r="M1815" i="9"/>
  <c r="C1815" i="9"/>
  <c r="A1815" i="9"/>
  <c r="AA1814" i="9"/>
  <c r="Y1814" i="9"/>
  <c r="O1814" i="9"/>
  <c r="M1814" i="9"/>
  <c r="C1814" i="9"/>
  <c r="A1814" i="9"/>
  <c r="AA1813" i="9"/>
  <c r="Y1813" i="9"/>
  <c r="O1813" i="9"/>
  <c r="M1813" i="9"/>
  <c r="C1813" i="9"/>
  <c r="A1813" i="9"/>
  <c r="AA1812" i="9"/>
  <c r="Y1812" i="9"/>
  <c r="O1812" i="9"/>
  <c r="M1812" i="9"/>
  <c r="C1812" i="9"/>
  <c r="A1812" i="9"/>
  <c r="AA1811" i="9"/>
  <c r="Y1811" i="9"/>
  <c r="O1811" i="9"/>
  <c r="M1811" i="9"/>
  <c r="C1811" i="9"/>
  <c r="A1811" i="9"/>
  <c r="AA1810" i="9"/>
  <c r="Y1810" i="9"/>
  <c r="O1810" i="9"/>
  <c r="M1810" i="9"/>
  <c r="C1810" i="9"/>
  <c r="A1810" i="9"/>
  <c r="AA1809" i="9"/>
  <c r="Y1809" i="9"/>
  <c r="O1809" i="9"/>
  <c r="M1809" i="9"/>
  <c r="C1809" i="9"/>
  <c r="A1809" i="9"/>
  <c r="AA1808" i="9"/>
  <c r="Y1808" i="9"/>
  <c r="O1808" i="9"/>
  <c r="M1808" i="9"/>
  <c r="C1808" i="9"/>
  <c r="A1808" i="9"/>
  <c r="AA1805" i="9"/>
  <c r="Y1805" i="9"/>
  <c r="O1805" i="9"/>
  <c r="M1805" i="9"/>
  <c r="C1805" i="9"/>
  <c r="A1805" i="9"/>
  <c r="AA1804" i="9"/>
  <c r="Y1804" i="9"/>
  <c r="O1804" i="9"/>
  <c r="M1804" i="9"/>
  <c r="C1804" i="9"/>
  <c r="A1804" i="9"/>
  <c r="AA1803" i="9"/>
  <c r="Y1803" i="9"/>
  <c r="O1803" i="9"/>
  <c r="M1803" i="9"/>
  <c r="C1803" i="9"/>
  <c r="A1803" i="9"/>
  <c r="AA1802" i="9"/>
  <c r="Y1802" i="9"/>
  <c r="O1802" i="9"/>
  <c r="M1802" i="9"/>
  <c r="C1802" i="9"/>
  <c r="A1802" i="9"/>
  <c r="AA1801" i="9"/>
  <c r="Y1801" i="9"/>
  <c r="O1801" i="9"/>
  <c r="M1801" i="9"/>
  <c r="C1801" i="9"/>
  <c r="A1801" i="9"/>
  <c r="AA1800" i="9"/>
  <c r="Y1800" i="9"/>
  <c r="O1800" i="9"/>
  <c r="M1800" i="9"/>
  <c r="C1800" i="9"/>
  <c r="A1800" i="9"/>
  <c r="AA1799" i="9"/>
  <c r="Y1799" i="9"/>
  <c r="O1799" i="9"/>
  <c r="M1799" i="9"/>
  <c r="C1799" i="9"/>
  <c r="A1799" i="9"/>
  <c r="AA1798" i="9"/>
  <c r="Y1798" i="9"/>
  <c r="O1798" i="9"/>
  <c r="M1798" i="9"/>
  <c r="C1798" i="9"/>
  <c r="A1798" i="9"/>
  <c r="AA1797" i="9"/>
  <c r="Y1797" i="9"/>
  <c r="O1797" i="9"/>
  <c r="M1797" i="9"/>
  <c r="C1797" i="9"/>
  <c r="A1797" i="9"/>
  <c r="AA1796" i="9"/>
  <c r="Y1796" i="9"/>
  <c r="O1796" i="9"/>
  <c r="M1796" i="9"/>
  <c r="C1796" i="9"/>
  <c r="A1796" i="9"/>
  <c r="AA1795" i="9"/>
  <c r="Y1795" i="9"/>
  <c r="O1795" i="9"/>
  <c r="M1795" i="9"/>
  <c r="C1795" i="9"/>
  <c r="A1795" i="9"/>
  <c r="AA1794" i="9"/>
  <c r="Y1794" i="9"/>
  <c r="O1794" i="9"/>
  <c r="M1794" i="9"/>
  <c r="C1794" i="9"/>
  <c r="A1794" i="9"/>
  <c r="AA1791" i="9"/>
  <c r="Y1791" i="9"/>
  <c r="O1791" i="9"/>
  <c r="M1791" i="9"/>
  <c r="C1791" i="9"/>
  <c r="A1791" i="9"/>
  <c r="AA1790" i="9"/>
  <c r="Y1790" i="9"/>
  <c r="O1790" i="9"/>
  <c r="M1790" i="9"/>
  <c r="C1790" i="9"/>
  <c r="A1790" i="9"/>
  <c r="AA1789" i="9"/>
  <c r="Y1789" i="9"/>
  <c r="O1789" i="9"/>
  <c r="M1789" i="9"/>
  <c r="C1789" i="9"/>
  <c r="A1789" i="9"/>
  <c r="AA1788" i="9"/>
  <c r="Y1788" i="9"/>
  <c r="O1788" i="9"/>
  <c r="M1788" i="9"/>
  <c r="C1788" i="9"/>
  <c r="A1788" i="9"/>
  <c r="AA1787" i="9"/>
  <c r="Y1787" i="9"/>
  <c r="O1787" i="9"/>
  <c r="M1787" i="9"/>
  <c r="C1787" i="9"/>
  <c r="A1787" i="9"/>
  <c r="AA1786" i="9"/>
  <c r="Y1786" i="9"/>
  <c r="O1786" i="9"/>
  <c r="M1786" i="9"/>
  <c r="C1786" i="9"/>
  <c r="A1786" i="9"/>
  <c r="AA1785" i="9"/>
  <c r="Y1785" i="9"/>
  <c r="O1785" i="9"/>
  <c r="M1785" i="9"/>
  <c r="C1785" i="9"/>
  <c r="A1785" i="9"/>
  <c r="AA1784" i="9"/>
  <c r="Y1784" i="9"/>
  <c r="O1784" i="9"/>
  <c r="M1784" i="9"/>
  <c r="C1784" i="9"/>
  <c r="A1784" i="9"/>
  <c r="AA1783" i="9"/>
  <c r="Y1783" i="9"/>
  <c r="O1783" i="9"/>
  <c r="M1783" i="9"/>
  <c r="C1783" i="9"/>
  <c r="A1783" i="9"/>
  <c r="AA1782" i="9"/>
  <c r="Y1782" i="9"/>
  <c r="O1782" i="9"/>
  <c r="M1782" i="9"/>
  <c r="C1782" i="9"/>
  <c r="A1782" i="9"/>
  <c r="AA1781" i="9"/>
  <c r="Y1781" i="9"/>
  <c r="O1781" i="9"/>
  <c r="M1781" i="9"/>
  <c r="C1781" i="9"/>
  <c r="A1781" i="9"/>
  <c r="AA1780" i="9"/>
  <c r="AA1792" i="9" s="1"/>
  <c r="Y1780" i="9"/>
  <c r="O1780" i="9"/>
  <c r="M1780" i="9"/>
  <c r="C1780" i="9"/>
  <c r="A1780" i="9"/>
  <c r="AA1777" i="9"/>
  <c r="Y1777" i="9"/>
  <c r="O1777" i="9"/>
  <c r="M1777" i="9"/>
  <c r="C1777" i="9"/>
  <c r="A1777" i="9"/>
  <c r="AA1776" i="9"/>
  <c r="Y1776" i="9"/>
  <c r="O1776" i="9"/>
  <c r="M1776" i="9"/>
  <c r="C1776" i="9"/>
  <c r="A1776" i="9"/>
  <c r="AA1775" i="9"/>
  <c r="Y1775" i="9"/>
  <c r="O1775" i="9"/>
  <c r="M1775" i="9"/>
  <c r="C1775" i="9"/>
  <c r="A1775" i="9"/>
  <c r="AA1774" i="9"/>
  <c r="Y1774" i="9"/>
  <c r="O1774" i="9"/>
  <c r="M1774" i="9"/>
  <c r="C1774" i="9"/>
  <c r="A1774" i="9"/>
  <c r="AA1773" i="9"/>
  <c r="Y1773" i="9"/>
  <c r="O1773" i="9"/>
  <c r="M1773" i="9"/>
  <c r="C1773" i="9"/>
  <c r="A1773" i="9"/>
  <c r="AA1772" i="9"/>
  <c r="Y1772" i="9"/>
  <c r="O1772" i="9"/>
  <c r="M1772" i="9"/>
  <c r="C1772" i="9"/>
  <c r="A1772" i="9"/>
  <c r="AA1771" i="9"/>
  <c r="Y1771" i="9"/>
  <c r="O1771" i="9"/>
  <c r="M1771" i="9"/>
  <c r="C1771" i="9"/>
  <c r="A1771" i="9"/>
  <c r="AA1770" i="9"/>
  <c r="Y1770" i="9"/>
  <c r="O1770" i="9"/>
  <c r="M1770" i="9"/>
  <c r="C1770" i="9"/>
  <c r="A1770" i="9"/>
  <c r="AA1769" i="9"/>
  <c r="Y1769" i="9"/>
  <c r="O1769" i="9"/>
  <c r="M1769" i="9"/>
  <c r="C1769" i="9"/>
  <c r="A1769" i="9"/>
  <c r="AA1768" i="9"/>
  <c r="Y1768" i="9"/>
  <c r="O1768" i="9"/>
  <c r="M1768" i="9"/>
  <c r="C1768" i="9"/>
  <c r="A1768" i="9"/>
  <c r="AA1767" i="9"/>
  <c r="Y1767" i="9"/>
  <c r="O1767" i="9"/>
  <c r="M1767" i="9"/>
  <c r="C1767" i="9"/>
  <c r="A1767" i="9"/>
  <c r="AA1766" i="9"/>
  <c r="Y1766" i="9"/>
  <c r="O1766" i="9"/>
  <c r="M1766" i="9"/>
  <c r="C1766" i="9"/>
  <c r="A1766" i="9"/>
  <c r="AA1763" i="9"/>
  <c r="Y1763" i="9"/>
  <c r="O1763" i="9"/>
  <c r="M1763" i="9"/>
  <c r="C1763" i="9"/>
  <c r="A1763" i="9"/>
  <c r="AA1762" i="9"/>
  <c r="Y1762" i="9"/>
  <c r="O1762" i="9"/>
  <c r="M1762" i="9"/>
  <c r="C1762" i="9"/>
  <c r="A1762" i="9"/>
  <c r="AA1761" i="9"/>
  <c r="Y1761" i="9"/>
  <c r="O1761" i="9"/>
  <c r="M1761" i="9"/>
  <c r="C1761" i="9"/>
  <c r="A1761" i="9"/>
  <c r="AA1760" i="9"/>
  <c r="Y1760" i="9"/>
  <c r="O1760" i="9"/>
  <c r="M1760" i="9"/>
  <c r="C1760" i="9"/>
  <c r="A1760" i="9"/>
  <c r="AA1759" i="9"/>
  <c r="Y1759" i="9"/>
  <c r="O1759" i="9"/>
  <c r="M1759" i="9"/>
  <c r="C1759" i="9"/>
  <c r="A1759" i="9"/>
  <c r="AA1758" i="9"/>
  <c r="Y1758" i="9"/>
  <c r="O1758" i="9"/>
  <c r="M1758" i="9"/>
  <c r="C1758" i="9"/>
  <c r="A1758" i="9"/>
  <c r="AA1757" i="9"/>
  <c r="Y1757" i="9"/>
  <c r="O1757" i="9"/>
  <c r="M1757" i="9"/>
  <c r="C1757" i="9"/>
  <c r="A1757" i="9"/>
  <c r="AA1756" i="9"/>
  <c r="Y1756" i="9"/>
  <c r="O1756" i="9"/>
  <c r="M1756" i="9"/>
  <c r="C1756" i="9"/>
  <c r="A1756" i="9"/>
  <c r="AA1755" i="9"/>
  <c r="Y1755" i="9"/>
  <c r="O1755" i="9"/>
  <c r="M1755" i="9"/>
  <c r="C1755" i="9"/>
  <c r="A1755" i="9"/>
  <c r="AA1754" i="9"/>
  <c r="Y1754" i="9"/>
  <c r="O1754" i="9"/>
  <c r="M1754" i="9"/>
  <c r="C1754" i="9"/>
  <c r="A1754" i="9"/>
  <c r="AA1753" i="9"/>
  <c r="Y1753" i="9"/>
  <c r="O1753" i="9"/>
  <c r="M1753" i="9"/>
  <c r="C1753" i="9"/>
  <c r="A1753" i="9"/>
  <c r="AA1752" i="9"/>
  <c r="Y1752" i="9"/>
  <c r="O1752" i="9"/>
  <c r="M1752" i="9"/>
  <c r="C1752" i="9"/>
  <c r="A1752" i="9"/>
  <c r="AA1749" i="9"/>
  <c r="Y1749" i="9"/>
  <c r="O1749" i="9"/>
  <c r="M1749" i="9"/>
  <c r="C1749" i="9"/>
  <c r="A1749" i="9"/>
  <c r="AA1748" i="9"/>
  <c r="Y1748" i="9"/>
  <c r="O1748" i="9"/>
  <c r="M1748" i="9"/>
  <c r="C1748" i="9"/>
  <c r="A1748" i="9"/>
  <c r="AA1747" i="9"/>
  <c r="Y1747" i="9"/>
  <c r="O1747" i="9"/>
  <c r="M1747" i="9"/>
  <c r="C1747" i="9"/>
  <c r="A1747" i="9"/>
  <c r="AA1746" i="9"/>
  <c r="Y1746" i="9"/>
  <c r="O1746" i="9"/>
  <c r="M1746" i="9"/>
  <c r="C1746" i="9"/>
  <c r="A1746" i="9"/>
  <c r="AA1745" i="9"/>
  <c r="Y1745" i="9"/>
  <c r="O1745" i="9"/>
  <c r="M1745" i="9"/>
  <c r="C1745" i="9"/>
  <c r="A1745" i="9"/>
  <c r="AA1744" i="9"/>
  <c r="Y1744" i="9"/>
  <c r="O1744" i="9"/>
  <c r="M1744" i="9"/>
  <c r="C1744" i="9"/>
  <c r="A1744" i="9"/>
  <c r="AA1743" i="9"/>
  <c r="Y1743" i="9"/>
  <c r="O1743" i="9"/>
  <c r="M1743" i="9"/>
  <c r="C1743" i="9"/>
  <c r="A1743" i="9"/>
  <c r="AA1742" i="9"/>
  <c r="Y1742" i="9"/>
  <c r="O1742" i="9"/>
  <c r="M1742" i="9"/>
  <c r="C1742" i="9"/>
  <c r="A1742" i="9"/>
  <c r="AA1741" i="9"/>
  <c r="Y1741" i="9"/>
  <c r="O1741" i="9"/>
  <c r="M1741" i="9"/>
  <c r="C1741" i="9"/>
  <c r="A1741" i="9"/>
  <c r="AA1740" i="9"/>
  <c r="Y1740" i="9"/>
  <c r="O1740" i="9"/>
  <c r="M1740" i="9"/>
  <c r="C1740" i="9"/>
  <c r="A1740" i="9"/>
  <c r="AA1739" i="9"/>
  <c r="Y1739" i="9"/>
  <c r="O1739" i="9"/>
  <c r="M1739" i="9"/>
  <c r="C1739" i="9"/>
  <c r="A1739" i="9"/>
  <c r="AA1738" i="9"/>
  <c r="Y1738" i="9"/>
  <c r="O1738" i="9"/>
  <c r="M1738" i="9"/>
  <c r="C1738" i="9"/>
  <c r="A1738" i="9"/>
  <c r="AA1735" i="9"/>
  <c r="Y1735" i="9"/>
  <c r="O1735" i="9"/>
  <c r="M1735" i="9"/>
  <c r="C1735" i="9"/>
  <c r="A1735" i="9"/>
  <c r="AA1734" i="9"/>
  <c r="Y1734" i="9"/>
  <c r="O1734" i="9"/>
  <c r="M1734" i="9"/>
  <c r="C1734" i="9"/>
  <c r="A1734" i="9"/>
  <c r="AA1733" i="9"/>
  <c r="Y1733" i="9"/>
  <c r="O1733" i="9"/>
  <c r="M1733" i="9"/>
  <c r="C1733" i="9"/>
  <c r="A1733" i="9"/>
  <c r="AA1732" i="9"/>
  <c r="Y1732" i="9"/>
  <c r="O1732" i="9"/>
  <c r="M1732" i="9"/>
  <c r="C1732" i="9"/>
  <c r="A1732" i="9"/>
  <c r="AA1731" i="9"/>
  <c r="Y1731" i="9"/>
  <c r="O1731" i="9"/>
  <c r="M1731" i="9"/>
  <c r="C1731" i="9"/>
  <c r="A1731" i="9"/>
  <c r="AA1730" i="9"/>
  <c r="Y1730" i="9"/>
  <c r="O1730" i="9"/>
  <c r="M1730" i="9"/>
  <c r="C1730" i="9"/>
  <c r="A1730" i="9"/>
  <c r="AA1729" i="9"/>
  <c r="Y1729" i="9"/>
  <c r="O1729" i="9"/>
  <c r="M1729" i="9"/>
  <c r="C1729" i="9"/>
  <c r="A1729" i="9"/>
  <c r="AA1728" i="9"/>
  <c r="Y1728" i="9"/>
  <c r="O1728" i="9"/>
  <c r="M1728" i="9"/>
  <c r="C1728" i="9"/>
  <c r="A1728" i="9"/>
  <c r="AA1727" i="9"/>
  <c r="Y1727" i="9"/>
  <c r="O1727" i="9"/>
  <c r="M1727" i="9"/>
  <c r="C1727" i="9"/>
  <c r="A1727" i="9"/>
  <c r="AA1726" i="9"/>
  <c r="Y1726" i="9"/>
  <c r="O1726" i="9"/>
  <c r="M1726" i="9"/>
  <c r="C1726" i="9"/>
  <c r="A1726" i="9"/>
  <c r="AA1725" i="9"/>
  <c r="Y1725" i="9"/>
  <c r="O1725" i="9"/>
  <c r="M1725" i="9"/>
  <c r="C1725" i="9"/>
  <c r="A1725" i="9"/>
  <c r="AA1724" i="9"/>
  <c r="Y1724" i="9"/>
  <c r="O1724" i="9"/>
  <c r="M1724" i="9"/>
  <c r="C1724" i="9"/>
  <c r="C1736" i="9" s="1"/>
  <c r="A1724" i="9"/>
  <c r="AA1721" i="9"/>
  <c r="Y1721" i="9"/>
  <c r="O1721" i="9"/>
  <c r="M1721" i="9"/>
  <c r="C1721" i="9"/>
  <c r="A1721" i="9"/>
  <c r="AA1720" i="9"/>
  <c r="Y1720" i="9"/>
  <c r="O1720" i="9"/>
  <c r="M1720" i="9"/>
  <c r="C1720" i="9"/>
  <c r="A1720" i="9"/>
  <c r="AA1719" i="9"/>
  <c r="Y1719" i="9"/>
  <c r="O1719" i="9"/>
  <c r="M1719" i="9"/>
  <c r="C1719" i="9"/>
  <c r="A1719" i="9"/>
  <c r="AA1718" i="9"/>
  <c r="Y1718" i="9"/>
  <c r="O1718" i="9"/>
  <c r="M1718" i="9"/>
  <c r="C1718" i="9"/>
  <c r="A1718" i="9"/>
  <c r="AA1717" i="9"/>
  <c r="Y1717" i="9"/>
  <c r="O1717" i="9"/>
  <c r="M1717" i="9"/>
  <c r="C1717" i="9"/>
  <c r="A1717" i="9"/>
  <c r="AA1716" i="9"/>
  <c r="Y1716" i="9"/>
  <c r="O1716" i="9"/>
  <c r="M1716" i="9"/>
  <c r="C1716" i="9"/>
  <c r="A1716" i="9"/>
  <c r="AA1715" i="9"/>
  <c r="Y1715" i="9"/>
  <c r="O1715" i="9"/>
  <c r="M1715" i="9"/>
  <c r="C1715" i="9"/>
  <c r="A1715" i="9"/>
  <c r="AA1714" i="9"/>
  <c r="Y1714" i="9"/>
  <c r="O1714" i="9"/>
  <c r="M1714" i="9"/>
  <c r="C1714" i="9"/>
  <c r="A1714" i="9"/>
  <c r="AA1713" i="9"/>
  <c r="Y1713" i="9"/>
  <c r="O1713" i="9"/>
  <c r="M1713" i="9"/>
  <c r="C1713" i="9"/>
  <c r="A1713" i="9"/>
  <c r="AA1712" i="9"/>
  <c r="Y1712" i="9"/>
  <c r="O1712" i="9"/>
  <c r="M1712" i="9"/>
  <c r="C1712" i="9"/>
  <c r="A1712" i="9"/>
  <c r="AA1711" i="9"/>
  <c r="Y1711" i="9"/>
  <c r="O1711" i="9"/>
  <c r="M1711" i="9"/>
  <c r="C1711" i="9"/>
  <c r="A1711" i="9"/>
  <c r="AA1710" i="9"/>
  <c r="Y1710" i="9"/>
  <c r="O1710" i="9"/>
  <c r="M1710" i="9"/>
  <c r="C1710" i="9"/>
  <c r="A1710" i="9"/>
  <c r="AA1707" i="9"/>
  <c r="Y1707" i="9"/>
  <c r="O1707" i="9"/>
  <c r="M1707" i="9"/>
  <c r="C1707" i="9"/>
  <c r="A1707" i="9"/>
  <c r="AA1706" i="9"/>
  <c r="Y1706" i="9"/>
  <c r="O1706" i="9"/>
  <c r="M1706" i="9"/>
  <c r="C1706" i="9"/>
  <c r="A1706" i="9"/>
  <c r="AA1705" i="9"/>
  <c r="Y1705" i="9"/>
  <c r="O1705" i="9"/>
  <c r="M1705" i="9"/>
  <c r="C1705" i="9"/>
  <c r="A1705" i="9"/>
  <c r="AA1704" i="9"/>
  <c r="Y1704" i="9"/>
  <c r="O1704" i="9"/>
  <c r="M1704" i="9"/>
  <c r="C1704" i="9"/>
  <c r="A1704" i="9"/>
  <c r="AA1703" i="9"/>
  <c r="Y1703" i="9"/>
  <c r="O1703" i="9"/>
  <c r="M1703" i="9"/>
  <c r="C1703" i="9"/>
  <c r="A1703" i="9"/>
  <c r="AA1702" i="9"/>
  <c r="Y1702" i="9"/>
  <c r="O1702" i="9"/>
  <c r="M1702" i="9"/>
  <c r="C1702" i="9"/>
  <c r="A1702" i="9"/>
  <c r="AA1701" i="9"/>
  <c r="Y1701" i="9"/>
  <c r="O1701" i="9"/>
  <c r="M1701" i="9"/>
  <c r="C1701" i="9"/>
  <c r="A1701" i="9"/>
  <c r="AA1700" i="9"/>
  <c r="Y1700" i="9"/>
  <c r="O1700" i="9"/>
  <c r="M1700" i="9"/>
  <c r="C1700" i="9"/>
  <c r="A1700" i="9"/>
  <c r="AA1699" i="9"/>
  <c r="Y1699" i="9"/>
  <c r="O1699" i="9"/>
  <c r="M1699" i="9"/>
  <c r="C1699" i="9"/>
  <c r="A1699" i="9"/>
  <c r="AA1698" i="9"/>
  <c r="Y1698" i="9"/>
  <c r="O1698" i="9"/>
  <c r="M1698" i="9"/>
  <c r="C1698" i="9"/>
  <c r="A1698" i="9"/>
  <c r="AA1697" i="9"/>
  <c r="Y1697" i="9"/>
  <c r="O1697" i="9"/>
  <c r="M1697" i="9"/>
  <c r="C1697" i="9"/>
  <c r="A1697" i="9"/>
  <c r="AA1696" i="9"/>
  <c r="AA1708" i="9" s="1"/>
  <c r="Y1696" i="9"/>
  <c r="O1696" i="9"/>
  <c r="M1696" i="9"/>
  <c r="C1696" i="9"/>
  <c r="A1696" i="9"/>
  <c r="AA1693" i="9"/>
  <c r="Y1693" i="9"/>
  <c r="O1693" i="9"/>
  <c r="M1693" i="9"/>
  <c r="C1693" i="9"/>
  <c r="A1693" i="9"/>
  <c r="AA1692" i="9"/>
  <c r="Y1692" i="9"/>
  <c r="O1692" i="9"/>
  <c r="M1692" i="9"/>
  <c r="C1692" i="9"/>
  <c r="A1692" i="9"/>
  <c r="AA1691" i="9"/>
  <c r="Y1691" i="9"/>
  <c r="O1691" i="9"/>
  <c r="M1691" i="9"/>
  <c r="C1691" i="9"/>
  <c r="A1691" i="9"/>
  <c r="AA1690" i="9"/>
  <c r="Y1690" i="9"/>
  <c r="O1690" i="9"/>
  <c r="M1690" i="9"/>
  <c r="C1690" i="9"/>
  <c r="A1690" i="9"/>
  <c r="AA1689" i="9"/>
  <c r="Y1689" i="9"/>
  <c r="O1689" i="9"/>
  <c r="M1689" i="9"/>
  <c r="C1689" i="9"/>
  <c r="A1689" i="9"/>
  <c r="AA1688" i="9"/>
  <c r="Y1688" i="9"/>
  <c r="O1688" i="9"/>
  <c r="M1688" i="9"/>
  <c r="C1688" i="9"/>
  <c r="A1688" i="9"/>
  <c r="AA1687" i="9"/>
  <c r="Y1687" i="9"/>
  <c r="O1687" i="9"/>
  <c r="M1687" i="9"/>
  <c r="C1687" i="9"/>
  <c r="A1687" i="9"/>
  <c r="AA1686" i="9"/>
  <c r="Y1686" i="9"/>
  <c r="O1686" i="9"/>
  <c r="M1686" i="9"/>
  <c r="C1686" i="9"/>
  <c r="A1686" i="9"/>
  <c r="AA1685" i="9"/>
  <c r="Y1685" i="9"/>
  <c r="O1685" i="9"/>
  <c r="M1685" i="9"/>
  <c r="C1685" i="9"/>
  <c r="A1685" i="9"/>
  <c r="AA1684" i="9"/>
  <c r="Y1684" i="9"/>
  <c r="O1684" i="9"/>
  <c r="M1684" i="9"/>
  <c r="C1684" i="9"/>
  <c r="A1684" i="9"/>
  <c r="AA1683" i="9"/>
  <c r="Y1683" i="9"/>
  <c r="O1683" i="9"/>
  <c r="M1683" i="9"/>
  <c r="C1683" i="9"/>
  <c r="A1683" i="9"/>
  <c r="AA1682" i="9"/>
  <c r="Y1682" i="9"/>
  <c r="O1682" i="9"/>
  <c r="M1682" i="9"/>
  <c r="C1682" i="9"/>
  <c r="A1682" i="9"/>
  <c r="AA1679" i="9"/>
  <c r="Y1679" i="9"/>
  <c r="O1679" i="9"/>
  <c r="M1679" i="9"/>
  <c r="C1679" i="9"/>
  <c r="A1679" i="9"/>
  <c r="AA1678" i="9"/>
  <c r="Y1678" i="9"/>
  <c r="O1678" i="9"/>
  <c r="M1678" i="9"/>
  <c r="C1678" i="9"/>
  <c r="A1678" i="9"/>
  <c r="AA1677" i="9"/>
  <c r="Y1677" i="9"/>
  <c r="O1677" i="9"/>
  <c r="M1677" i="9"/>
  <c r="C1677" i="9"/>
  <c r="A1677" i="9"/>
  <c r="AA1676" i="9"/>
  <c r="Y1676" i="9"/>
  <c r="O1676" i="9"/>
  <c r="M1676" i="9"/>
  <c r="C1676" i="9"/>
  <c r="A1676" i="9"/>
  <c r="AA1675" i="9"/>
  <c r="Y1675" i="9"/>
  <c r="O1675" i="9"/>
  <c r="M1675" i="9"/>
  <c r="C1675" i="9"/>
  <c r="A1675" i="9"/>
  <c r="AA1674" i="9"/>
  <c r="Y1674" i="9"/>
  <c r="O1674" i="9"/>
  <c r="M1674" i="9"/>
  <c r="C1674" i="9"/>
  <c r="A1674" i="9"/>
  <c r="AA1673" i="9"/>
  <c r="Y1673" i="9"/>
  <c r="O1673" i="9"/>
  <c r="M1673" i="9"/>
  <c r="C1673" i="9"/>
  <c r="A1673" i="9"/>
  <c r="AA1672" i="9"/>
  <c r="Y1672" i="9"/>
  <c r="O1672" i="9"/>
  <c r="M1672" i="9"/>
  <c r="C1672" i="9"/>
  <c r="A1672" i="9"/>
  <c r="AA1671" i="9"/>
  <c r="Y1671" i="9"/>
  <c r="O1671" i="9"/>
  <c r="M1671" i="9"/>
  <c r="C1671" i="9"/>
  <c r="A1671" i="9"/>
  <c r="AA1670" i="9"/>
  <c r="Y1670" i="9"/>
  <c r="O1670" i="9"/>
  <c r="M1670" i="9"/>
  <c r="C1670" i="9"/>
  <c r="A1670" i="9"/>
  <c r="AA1669" i="9"/>
  <c r="Y1669" i="9"/>
  <c r="O1669" i="9"/>
  <c r="M1669" i="9"/>
  <c r="C1669" i="9"/>
  <c r="A1669" i="9"/>
  <c r="AA1668" i="9"/>
  <c r="Y1668" i="9"/>
  <c r="O1668" i="9"/>
  <c r="M1668" i="9"/>
  <c r="C1668" i="9"/>
  <c r="A1668" i="9"/>
  <c r="AA1665" i="9"/>
  <c r="Y1665" i="9"/>
  <c r="O1665" i="9"/>
  <c r="M1665" i="9"/>
  <c r="C1665" i="9"/>
  <c r="A1665" i="9"/>
  <c r="AA1664" i="9"/>
  <c r="Y1664" i="9"/>
  <c r="O1664" i="9"/>
  <c r="M1664" i="9"/>
  <c r="C1664" i="9"/>
  <c r="A1664" i="9"/>
  <c r="AA1663" i="9"/>
  <c r="Y1663" i="9"/>
  <c r="O1663" i="9"/>
  <c r="M1663" i="9"/>
  <c r="C1663" i="9"/>
  <c r="A1663" i="9"/>
  <c r="AA1662" i="9"/>
  <c r="Y1662" i="9"/>
  <c r="O1662" i="9"/>
  <c r="M1662" i="9"/>
  <c r="C1662" i="9"/>
  <c r="A1662" i="9"/>
  <c r="AA1661" i="9"/>
  <c r="Y1661" i="9"/>
  <c r="O1661" i="9"/>
  <c r="M1661" i="9"/>
  <c r="C1661" i="9"/>
  <c r="A1661" i="9"/>
  <c r="AA1660" i="9"/>
  <c r="Y1660" i="9"/>
  <c r="O1660" i="9"/>
  <c r="M1660" i="9"/>
  <c r="C1660" i="9"/>
  <c r="A1660" i="9"/>
  <c r="AA1659" i="9"/>
  <c r="Y1659" i="9"/>
  <c r="O1659" i="9"/>
  <c r="M1659" i="9"/>
  <c r="C1659" i="9"/>
  <c r="A1659" i="9"/>
  <c r="AA1658" i="9"/>
  <c r="Y1658" i="9"/>
  <c r="O1658" i="9"/>
  <c r="M1658" i="9"/>
  <c r="C1658" i="9"/>
  <c r="A1658" i="9"/>
  <c r="AA1657" i="9"/>
  <c r="Y1657" i="9"/>
  <c r="O1657" i="9"/>
  <c r="M1657" i="9"/>
  <c r="C1657" i="9"/>
  <c r="A1657" i="9"/>
  <c r="AA1656" i="9"/>
  <c r="Y1656" i="9"/>
  <c r="O1656" i="9"/>
  <c r="M1656" i="9"/>
  <c r="C1656" i="9"/>
  <c r="A1656" i="9"/>
  <c r="AA1655" i="9"/>
  <c r="Y1655" i="9"/>
  <c r="O1655" i="9"/>
  <c r="M1655" i="9"/>
  <c r="C1655" i="9"/>
  <c r="A1655" i="9"/>
  <c r="AA1654" i="9"/>
  <c r="Y1654" i="9"/>
  <c r="O1654" i="9"/>
  <c r="M1654" i="9"/>
  <c r="C1654" i="9"/>
  <c r="A1654" i="9"/>
  <c r="AA1651" i="9"/>
  <c r="Y1651" i="9"/>
  <c r="O1651" i="9"/>
  <c r="M1651" i="9"/>
  <c r="C1651" i="9"/>
  <c r="A1651" i="9"/>
  <c r="AA1650" i="9"/>
  <c r="Y1650" i="9"/>
  <c r="O1650" i="9"/>
  <c r="M1650" i="9"/>
  <c r="C1650" i="9"/>
  <c r="A1650" i="9"/>
  <c r="AA1649" i="9"/>
  <c r="Y1649" i="9"/>
  <c r="O1649" i="9"/>
  <c r="M1649" i="9"/>
  <c r="C1649" i="9"/>
  <c r="A1649" i="9"/>
  <c r="AA1648" i="9"/>
  <c r="Y1648" i="9"/>
  <c r="O1648" i="9"/>
  <c r="M1648" i="9"/>
  <c r="C1648" i="9"/>
  <c r="A1648" i="9"/>
  <c r="AA1647" i="9"/>
  <c r="Y1647" i="9"/>
  <c r="O1647" i="9"/>
  <c r="M1647" i="9"/>
  <c r="C1647" i="9"/>
  <c r="A1647" i="9"/>
  <c r="AA1646" i="9"/>
  <c r="Y1646" i="9"/>
  <c r="O1646" i="9"/>
  <c r="M1646" i="9"/>
  <c r="C1646" i="9"/>
  <c r="A1646" i="9"/>
  <c r="AA1645" i="9"/>
  <c r="Y1645" i="9"/>
  <c r="O1645" i="9"/>
  <c r="M1645" i="9"/>
  <c r="C1645" i="9"/>
  <c r="A1645" i="9"/>
  <c r="AA1644" i="9"/>
  <c r="Y1644" i="9"/>
  <c r="O1644" i="9"/>
  <c r="M1644" i="9"/>
  <c r="C1644" i="9"/>
  <c r="A1644" i="9"/>
  <c r="AA1643" i="9"/>
  <c r="Y1643" i="9"/>
  <c r="O1643" i="9"/>
  <c r="M1643" i="9"/>
  <c r="C1643" i="9"/>
  <c r="A1643" i="9"/>
  <c r="AA1642" i="9"/>
  <c r="Y1642" i="9"/>
  <c r="O1642" i="9"/>
  <c r="M1642" i="9"/>
  <c r="C1642" i="9"/>
  <c r="A1642" i="9"/>
  <c r="AA1641" i="9"/>
  <c r="Y1641" i="9"/>
  <c r="O1641" i="9"/>
  <c r="M1641" i="9"/>
  <c r="C1641" i="9"/>
  <c r="A1641" i="9"/>
  <c r="AA1640" i="9"/>
  <c r="Y1640" i="9"/>
  <c r="O1640" i="9"/>
  <c r="M1640" i="9"/>
  <c r="C1640" i="9"/>
  <c r="C1652" i="9" s="1"/>
  <c r="A1640" i="9"/>
  <c r="AA1637" i="9"/>
  <c r="Y1637" i="9"/>
  <c r="O1637" i="9"/>
  <c r="M1637" i="9"/>
  <c r="C1637" i="9"/>
  <c r="A1637" i="9"/>
  <c r="AA1636" i="9"/>
  <c r="Y1636" i="9"/>
  <c r="O1636" i="9"/>
  <c r="M1636" i="9"/>
  <c r="C1636" i="9"/>
  <c r="A1636" i="9"/>
  <c r="AA1635" i="9"/>
  <c r="Y1635" i="9"/>
  <c r="O1635" i="9"/>
  <c r="M1635" i="9"/>
  <c r="C1635" i="9"/>
  <c r="A1635" i="9"/>
  <c r="AA1634" i="9"/>
  <c r="Y1634" i="9"/>
  <c r="O1634" i="9"/>
  <c r="M1634" i="9"/>
  <c r="C1634" i="9"/>
  <c r="A1634" i="9"/>
  <c r="AA1633" i="9"/>
  <c r="Y1633" i="9"/>
  <c r="O1633" i="9"/>
  <c r="M1633" i="9"/>
  <c r="C1633" i="9"/>
  <c r="A1633" i="9"/>
  <c r="AA1632" i="9"/>
  <c r="Y1632" i="9"/>
  <c r="O1632" i="9"/>
  <c r="M1632" i="9"/>
  <c r="C1632" i="9"/>
  <c r="A1632" i="9"/>
  <c r="AA1631" i="9"/>
  <c r="Y1631" i="9"/>
  <c r="O1631" i="9"/>
  <c r="M1631" i="9"/>
  <c r="C1631" i="9"/>
  <c r="A1631" i="9"/>
  <c r="AA1630" i="9"/>
  <c r="Y1630" i="9"/>
  <c r="O1630" i="9"/>
  <c r="M1630" i="9"/>
  <c r="C1630" i="9"/>
  <c r="A1630" i="9"/>
  <c r="AA1629" i="9"/>
  <c r="Y1629" i="9"/>
  <c r="O1629" i="9"/>
  <c r="M1629" i="9"/>
  <c r="C1629" i="9"/>
  <c r="A1629" i="9"/>
  <c r="AA1628" i="9"/>
  <c r="Y1628" i="9"/>
  <c r="O1628" i="9"/>
  <c r="M1628" i="9"/>
  <c r="C1628" i="9"/>
  <c r="A1628" i="9"/>
  <c r="AA1627" i="9"/>
  <c r="Y1627" i="9"/>
  <c r="O1627" i="9"/>
  <c r="M1627" i="9"/>
  <c r="C1627" i="9"/>
  <c r="A1627" i="9"/>
  <c r="AA1626" i="9"/>
  <c r="Y1626" i="9"/>
  <c r="O1626" i="9"/>
  <c r="M1626" i="9"/>
  <c r="C1626" i="9"/>
  <c r="A1626" i="9"/>
  <c r="AA1623" i="9"/>
  <c r="Y1623" i="9"/>
  <c r="O1623" i="9"/>
  <c r="M1623" i="9"/>
  <c r="C1623" i="9"/>
  <c r="A1623" i="9"/>
  <c r="AA1622" i="9"/>
  <c r="Y1622" i="9"/>
  <c r="O1622" i="9"/>
  <c r="M1622" i="9"/>
  <c r="C1622" i="9"/>
  <c r="A1622" i="9"/>
  <c r="AA1621" i="9"/>
  <c r="Y1621" i="9"/>
  <c r="O1621" i="9"/>
  <c r="M1621" i="9"/>
  <c r="C1621" i="9"/>
  <c r="A1621" i="9"/>
  <c r="AA1620" i="9"/>
  <c r="Y1620" i="9"/>
  <c r="O1620" i="9"/>
  <c r="M1620" i="9"/>
  <c r="C1620" i="9"/>
  <c r="A1620" i="9"/>
  <c r="AA1619" i="9"/>
  <c r="Y1619" i="9"/>
  <c r="O1619" i="9"/>
  <c r="M1619" i="9"/>
  <c r="C1619" i="9"/>
  <c r="A1619" i="9"/>
  <c r="AA1618" i="9"/>
  <c r="Y1618" i="9"/>
  <c r="O1618" i="9"/>
  <c r="M1618" i="9"/>
  <c r="C1618" i="9"/>
  <c r="A1618" i="9"/>
  <c r="AA1617" i="9"/>
  <c r="Y1617" i="9"/>
  <c r="O1617" i="9"/>
  <c r="M1617" i="9"/>
  <c r="C1617" i="9"/>
  <c r="A1617" i="9"/>
  <c r="AA1616" i="9"/>
  <c r="Y1616" i="9"/>
  <c r="O1616" i="9"/>
  <c r="M1616" i="9"/>
  <c r="C1616" i="9"/>
  <c r="A1616" i="9"/>
  <c r="AA1615" i="9"/>
  <c r="Y1615" i="9"/>
  <c r="O1615" i="9"/>
  <c r="M1615" i="9"/>
  <c r="C1615" i="9"/>
  <c r="A1615" i="9"/>
  <c r="AA1614" i="9"/>
  <c r="Y1614" i="9"/>
  <c r="O1614" i="9"/>
  <c r="M1614" i="9"/>
  <c r="C1614" i="9"/>
  <c r="A1614" i="9"/>
  <c r="AA1613" i="9"/>
  <c r="Y1613" i="9"/>
  <c r="O1613" i="9"/>
  <c r="M1613" i="9"/>
  <c r="C1613" i="9"/>
  <c r="A1613" i="9"/>
  <c r="AA1612" i="9"/>
  <c r="Y1612" i="9"/>
  <c r="O1612" i="9"/>
  <c r="M1612" i="9"/>
  <c r="C1612" i="9"/>
  <c r="A1612" i="9"/>
  <c r="AA1609" i="9"/>
  <c r="Y1609" i="9"/>
  <c r="O1609" i="9"/>
  <c r="M1609" i="9"/>
  <c r="C1609" i="9"/>
  <c r="A1609" i="9"/>
  <c r="AA1608" i="9"/>
  <c r="Y1608" i="9"/>
  <c r="O1608" i="9"/>
  <c r="M1608" i="9"/>
  <c r="C1608" i="9"/>
  <c r="A1608" i="9"/>
  <c r="AA1607" i="9"/>
  <c r="Y1607" i="9"/>
  <c r="O1607" i="9"/>
  <c r="M1607" i="9"/>
  <c r="C1607" i="9"/>
  <c r="A1607" i="9"/>
  <c r="AA1606" i="9"/>
  <c r="Y1606" i="9"/>
  <c r="O1606" i="9"/>
  <c r="M1606" i="9"/>
  <c r="C1606" i="9"/>
  <c r="A1606" i="9"/>
  <c r="AA1605" i="9"/>
  <c r="Y1605" i="9"/>
  <c r="O1605" i="9"/>
  <c r="M1605" i="9"/>
  <c r="C1605" i="9"/>
  <c r="A1605" i="9"/>
  <c r="AA1604" i="9"/>
  <c r="Y1604" i="9"/>
  <c r="O1604" i="9"/>
  <c r="M1604" i="9"/>
  <c r="C1604" i="9"/>
  <c r="A1604" i="9"/>
  <c r="AA1603" i="9"/>
  <c r="Y1603" i="9"/>
  <c r="O1603" i="9"/>
  <c r="M1603" i="9"/>
  <c r="C1603" i="9"/>
  <c r="A1603" i="9"/>
  <c r="AA1602" i="9"/>
  <c r="Y1602" i="9"/>
  <c r="O1602" i="9"/>
  <c r="M1602" i="9"/>
  <c r="C1602" i="9"/>
  <c r="A1602" i="9"/>
  <c r="AA1601" i="9"/>
  <c r="Y1601" i="9"/>
  <c r="O1601" i="9"/>
  <c r="M1601" i="9"/>
  <c r="C1601" i="9"/>
  <c r="A1601" i="9"/>
  <c r="AA1600" i="9"/>
  <c r="Y1600" i="9"/>
  <c r="O1600" i="9"/>
  <c r="M1600" i="9"/>
  <c r="C1600" i="9"/>
  <c r="A1600" i="9"/>
  <c r="AA1599" i="9"/>
  <c r="Y1599" i="9"/>
  <c r="O1599" i="9"/>
  <c r="M1599" i="9"/>
  <c r="C1599" i="9"/>
  <c r="A1599" i="9"/>
  <c r="AA1598" i="9"/>
  <c r="Y1598" i="9"/>
  <c r="O1598" i="9"/>
  <c r="M1598" i="9"/>
  <c r="C1598" i="9"/>
  <c r="A1598" i="9"/>
  <c r="AA1595" i="9"/>
  <c r="Y1595" i="9"/>
  <c r="O1595" i="9"/>
  <c r="M1595" i="9"/>
  <c r="C1595" i="9"/>
  <c r="A1595" i="9"/>
  <c r="AA1594" i="9"/>
  <c r="Y1594" i="9"/>
  <c r="O1594" i="9"/>
  <c r="M1594" i="9"/>
  <c r="C1594" i="9"/>
  <c r="A1594" i="9"/>
  <c r="AA1593" i="9"/>
  <c r="Y1593" i="9"/>
  <c r="O1593" i="9"/>
  <c r="M1593" i="9"/>
  <c r="C1593" i="9"/>
  <c r="A1593" i="9"/>
  <c r="AA1592" i="9"/>
  <c r="Y1592" i="9"/>
  <c r="O1592" i="9"/>
  <c r="M1592" i="9"/>
  <c r="C1592" i="9"/>
  <c r="A1592" i="9"/>
  <c r="AA1591" i="9"/>
  <c r="Y1591" i="9"/>
  <c r="O1591" i="9"/>
  <c r="M1591" i="9"/>
  <c r="C1591" i="9"/>
  <c r="A1591" i="9"/>
  <c r="AA1590" i="9"/>
  <c r="Y1590" i="9"/>
  <c r="O1590" i="9"/>
  <c r="M1590" i="9"/>
  <c r="C1590" i="9"/>
  <c r="A1590" i="9"/>
  <c r="AA1589" i="9"/>
  <c r="Y1589" i="9"/>
  <c r="O1589" i="9"/>
  <c r="M1589" i="9"/>
  <c r="C1589" i="9"/>
  <c r="A1589" i="9"/>
  <c r="AA1588" i="9"/>
  <c r="Y1588" i="9"/>
  <c r="O1588" i="9"/>
  <c r="M1588" i="9"/>
  <c r="C1588" i="9"/>
  <c r="A1588" i="9"/>
  <c r="AA1587" i="9"/>
  <c r="Y1587" i="9"/>
  <c r="O1587" i="9"/>
  <c r="M1587" i="9"/>
  <c r="C1587" i="9"/>
  <c r="A1587" i="9"/>
  <c r="AA1586" i="9"/>
  <c r="Y1586" i="9"/>
  <c r="O1586" i="9"/>
  <c r="M1586" i="9"/>
  <c r="C1586" i="9"/>
  <c r="A1586" i="9"/>
  <c r="AA1585" i="9"/>
  <c r="Y1585" i="9"/>
  <c r="O1585" i="9"/>
  <c r="M1585" i="9"/>
  <c r="C1585" i="9"/>
  <c r="A1585" i="9"/>
  <c r="AA1584" i="9"/>
  <c r="Y1584" i="9"/>
  <c r="O1584" i="9"/>
  <c r="M1584" i="9"/>
  <c r="C1584" i="9"/>
  <c r="A1584" i="9"/>
  <c r="AA1581" i="9"/>
  <c r="Y1581" i="9"/>
  <c r="O1581" i="9"/>
  <c r="M1581" i="9"/>
  <c r="C1581" i="9"/>
  <c r="A1581" i="9"/>
  <c r="AA1580" i="9"/>
  <c r="Y1580" i="9"/>
  <c r="O1580" i="9"/>
  <c r="M1580" i="9"/>
  <c r="C1580" i="9"/>
  <c r="A1580" i="9"/>
  <c r="AA1579" i="9"/>
  <c r="Y1579" i="9"/>
  <c r="O1579" i="9"/>
  <c r="M1579" i="9"/>
  <c r="C1579" i="9"/>
  <c r="A1579" i="9"/>
  <c r="AA1578" i="9"/>
  <c r="Y1578" i="9"/>
  <c r="O1578" i="9"/>
  <c r="M1578" i="9"/>
  <c r="C1578" i="9"/>
  <c r="A1578" i="9"/>
  <c r="AA1577" i="9"/>
  <c r="Y1577" i="9"/>
  <c r="O1577" i="9"/>
  <c r="M1577" i="9"/>
  <c r="C1577" i="9"/>
  <c r="A1577" i="9"/>
  <c r="AA1576" i="9"/>
  <c r="Y1576" i="9"/>
  <c r="O1576" i="9"/>
  <c r="M1576" i="9"/>
  <c r="C1576" i="9"/>
  <c r="A1576" i="9"/>
  <c r="AA1575" i="9"/>
  <c r="Y1575" i="9"/>
  <c r="O1575" i="9"/>
  <c r="M1575" i="9"/>
  <c r="C1575" i="9"/>
  <c r="A1575" i="9"/>
  <c r="AA1574" i="9"/>
  <c r="Y1574" i="9"/>
  <c r="O1574" i="9"/>
  <c r="M1574" i="9"/>
  <c r="C1574" i="9"/>
  <c r="A1574" i="9"/>
  <c r="AA1573" i="9"/>
  <c r="Y1573" i="9"/>
  <c r="O1573" i="9"/>
  <c r="M1573" i="9"/>
  <c r="C1573" i="9"/>
  <c r="A1573" i="9"/>
  <c r="AA1572" i="9"/>
  <c r="Y1572" i="9"/>
  <c r="O1572" i="9"/>
  <c r="M1572" i="9"/>
  <c r="C1572" i="9"/>
  <c r="A1572" i="9"/>
  <c r="AA1571" i="9"/>
  <c r="Y1571" i="9"/>
  <c r="O1571" i="9"/>
  <c r="M1571" i="9"/>
  <c r="C1571" i="9"/>
  <c r="A1571" i="9"/>
  <c r="AA1570" i="9"/>
  <c r="Y1570" i="9"/>
  <c r="O1570" i="9"/>
  <c r="M1570" i="9"/>
  <c r="C1570" i="9"/>
  <c r="C1582" i="9" s="1"/>
  <c r="A1570" i="9"/>
  <c r="AA1567" i="9"/>
  <c r="Y1567" i="9"/>
  <c r="O1567" i="9"/>
  <c r="M1567" i="9"/>
  <c r="C1567" i="9"/>
  <c r="A1567" i="9"/>
  <c r="AA1566" i="9"/>
  <c r="Y1566" i="9"/>
  <c r="O1566" i="9"/>
  <c r="M1566" i="9"/>
  <c r="C1566" i="9"/>
  <c r="A1566" i="9"/>
  <c r="AA1565" i="9"/>
  <c r="Y1565" i="9"/>
  <c r="O1565" i="9"/>
  <c r="M1565" i="9"/>
  <c r="C1565" i="9"/>
  <c r="A1565" i="9"/>
  <c r="AA1564" i="9"/>
  <c r="Y1564" i="9"/>
  <c r="O1564" i="9"/>
  <c r="M1564" i="9"/>
  <c r="C1564" i="9"/>
  <c r="A1564" i="9"/>
  <c r="AA1563" i="9"/>
  <c r="Y1563" i="9"/>
  <c r="O1563" i="9"/>
  <c r="M1563" i="9"/>
  <c r="C1563" i="9"/>
  <c r="A1563" i="9"/>
  <c r="AA1562" i="9"/>
  <c r="Y1562" i="9"/>
  <c r="O1562" i="9"/>
  <c r="M1562" i="9"/>
  <c r="C1562" i="9"/>
  <c r="A1562" i="9"/>
  <c r="AA1561" i="9"/>
  <c r="Y1561" i="9"/>
  <c r="O1561" i="9"/>
  <c r="M1561" i="9"/>
  <c r="C1561" i="9"/>
  <c r="A1561" i="9"/>
  <c r="AA1560" i="9"/>
  <c r="Y1560" i="9"/>
  <c r="O1560" i="9"/>
  <c r="M1560" i="9"/>
  <c r="C1560" i="9"/>
  <c r="A1560" i="9"/>
  <c r="AA1559" i="9"/>
  <c r="Y1559" i="9"/>
  <c r="O1559" i="9"/>
  <c r="M1559" i="9"/>
  <c r="C1559" i="9"/>
  <c r="A1559" i="9"/>
  <c r="AA1558" i="9"/>
  <c r="Y1558" i="9"/>
  <c r="O1558" i="9"/>
  <c r="M1558" i="9"/>
  <c r="C1558" i="9"/>
  <c r="A1558" i="9"/>
  <c r="AA1557" i="9"/>
  <c r="Y1557" i="9"/>
  <c r="O1557" i="9"/>
  <c r="M1557" i="9"/>
  <c r="C1557" i="9"/>
  <c r="A1557" i="9"/>
  <c r="AA1556" i="9"/>
  <c r="Y1556" i="9"/>
  <c r="O1556" i="9"/>
  <c r="M1556" i="9"/>
  <c r="C1556" i="9"/>
  <c r="A1556" i="9"/>
  <c r="AA1553" i="9"/>
  <c r="Y1553" i="9"/>
  <c r="O1553" i="9"/>
  <c r="M1553" i="9"/>
  <c r="C1553" i="9"/>
  <c r="A1553" i="9"/>
  <c r="AA1552" i="9"/>
  <c r="Y1552" i="9"/>
  <c r="O1552" i="9"/>
  <c r="M1552" i="9"/>
  <c r="C1552" i="9"/>
  <c r="A1552" i="9"/>
  <c r="AA1551" i="9"/>
  <c r="Y1551" i="9"/>
  <c r="O1551" i="9"/>
  <c r="M1551" i="9"/>
  <c r="C1551" i="9"/>
  <c r="A1551" i="9"/>
  <c r="AA1550" i="9"/>
  <c r="Y1550" i="9"/>
  <c r="O1550" i="9"/>
  <c r="M1550" i="9"/>
  <c r="C1550" i="9"/>
  <c r="A1550" i="9"/>
  <c r="AA1549" i="9"/>
  <c r="Y1549" i="9"/>
  <c r="O1549" i="9"/>
  <c r="M1549" i="9"/>
  <c r="C1549" i="9"/>
  <c r="A1549" i="9"/>
  <c r="AA1548" i="9"/>
  <c r="Y1548" i="9"/>
  <c r="O1548" i="9"/>
  <c r="M1548" i="9"/>
  <c r="C1548" i="9"/>
  <c r="A1548" i="9"/>
  <c r="AA1547" i="9"/>
  <c r="Y1547" i="9"/>
  <c r="O1547" i="9"/>
  <c r="M1547" i="9"/>
  <c r="C1547" i="9"/>
  <c r="A1547" i="9"/>
  <c r="AA1546" i="9"/>
  <c r="Y1546" i="9"/>
  <c r="O1546" i="9"/>
  <c r="M1546" i="9"/>
  <c r="C1546" i="9"/>
  <c r="A1546" i="9"/>
  <c r="AA1545" i="9"/>
  <c r="Y1545" i="9"/>
  <c r="O1545" i="9"/>
  <c r="M1545" i="9"/>
  <c r="C1545" i="9"/>
  <c r="A1545" i="9"/>
  <c r="AA1544" i="9"/>
  <c r="Y1544" i="9"/>
  <c r="O1544" i="9"/>
  <c r="M1544" i="9"/>
  <c r="C1544" i="9"/>
  <c r="A1544" i="9"/>
  <c r="AA1543" i="9"/>
  <c r="Y1543" i="9"/>
  <c r="O1543" i="9"/>
  <c r="M1543" i="9"/>
  <c r="C1543" i="9"/>
  <c r="A1543" i="9"/>
  <c r="AA1542" i="9"/>
  <c r="Y1542" i="9"/>
  <c r="O1542" i="9"/>
  <c r="M1542" i="9"/>
  <c r="C1542" i="9"/>
  <c r="A1542" i="9"/>
  <c r="AA1539" i="9"/>
  <c r="Y1539" i="9"/>
  <c r="O1539" i="9"/>
  <c r="M1539" i="9"/>
  <c r="C1539" i="9"/>
  <c r="A1539" i="9"/>
  <c r="AA1538" i="9"/>
  <c r="Y1538" i="9"/>
  <c r="O1538" i="9"/>
  <c r="M1538" i="9"/>
  <c r="C1538" i="9"/>
  <c r="A1538" i="9"/>
  <c r="AA1537" i="9"/>
  <c r="Y1537" i="9"/>
  <c r="O1537" i="9"/>
  <c r="M1537" i="9"/>
  <c r="C1537" i="9"/>
  <c r="A1537" i="9"/>
  <c r="AA1536" i="9"/>
  <c r="Y1536" i="9"/>
  <c r="O1536" i="9"/>
  <c r="M1536" i="9"/>
  <c r="C1536" i="9"/>
  <c r="A1536" i="9"/>
  <c r="AA1535" i="9"/>
  <c r="Y1535" i="9"/>
  <c r="O1535" i="9"/>
  <c r="M1535" i="9"/>
  <c r="C1535" i="9"/>
  <c r="A1535" i="9"/>
  <c r="AA1534" i="9"/>
  <c r="Y1534" i="9"/>
  <c r="O1534" i="9"/>
  <c r="M1534" i="9"/>
  <c r="C1534" i="9"/>
  <c r="A1534" i="9"/>
  <c r="AA1533" i="9"/>
  <c r="Y1533" i="9"/>
  <c r="O1533" i="9"/>
  <c r="M1533" i="9"/>
  <c r="C1533" i="9"/>
  <c r="A1533" i="9"/>
  <c r="AA1532" i="9"/>
  <c r="Y1532" i="9"/>
  <c r="O1532" i="9"/>
  <c r="M1532" i="9"/>
  <c r="C1532" i="9"/>
  <c r="A1532" i="9"/>
  <c r="AA1531" i="9"/>
  <c r="Y1531" i="9"/>
  <c r="O1531" i="9"/>
  <c r="M1531" i="9"/>
  <c r="C1531" i="9"/>
  <c r="A1531" i="9"/>
  <c r="AA1530" i="9"/>
  <c r="Y1530" i="9"/>
  <c r="O1530" i="9"/>
  <c r="M1530" i="9"/>
  <c r="C1530" i="9"/>
  <c r="A1530" i="9"/>
  <c r="AA1529" i="9"/>
  <c r="Y1529" i="9"/>
  <c r="O1529" i="9"/>
  <c r="M1529" i="9"/>
  <c r="C1529" i="9"/>
  <c r="A1529" i="9"/>
  <c r="AA1528" i="9"/>
  <c r="Y1528" i="9"/>
  <c r="O1528" i="9"/>
  <c r="M1528" i="9"/>
  <c r="C1528" i="9"/>
  <c r="A1528" i="9"/>
  <c r="AA1525" i="9"/>
  <c r="Y1525" i="9"/>
  <c r="O1525" i="9"/>
  <c r="M1525" i="9"/>
  <c r="C1525" i="9"/>
  <c r="A1525" i="9"/>
  <c r="AA1524" i="9"/>
  <c r="Y1524" i="9"/>
  <c r="O1524" i="9"/>
  <c r="M1524" i="9"/>
  <c r="C1524" i="9"/>
  <c r="A1524" i="9"/>
  <c r="AA1523" i="9"/>
  <c r="Y1523" i="9"/>
  <c r="O1523" i="9"/>
  <c r="M1523" i="9"/>
  <c r="C1523" i="9"/>
  <c r="A1523" i="9"/>
  <c r="AA1522" i="9"/>
  <c r="Y1522" i="9"/>
  <c r="O1522" i="9"/>
  <c r="M1522" i="9"/>
  <c r="C1522" i="9"/>
  <c r="A1522" i="9"/>
  <c r="AA1521" i="9"/>
  <c r="Y1521" i="9"/>
  <c r="O1521" i="9"/>
  <c r="M1521" i="9"/>
  <c r="C1521" i="9"/>
  <c r="A1521" i="9"/>
  <c r="AA1520" i="9"/>
  <c r="Y1520" i="9"/>
  <c r="O1520" i="9"/>
  <c r="M1520" i="9"/>
  <c r="C1520" i="9"/>
  <c r="A1520" i="9"/>
  <c r="AA1519" i="9"/>
  <c r="Y1519" i="9"/>
  <c r="O1519" i="9"/>
  <c r="M1519" i="9"/>
  <c r="C1519" i="9"/>
  <c r="A1519" i="9"/>
  <c r="AA1518" i="9"/>
  <c r="Y1518" i="9"/>
  <c r="O1518" i="9"/>
  <c r="M1518" i="9"/>
  <c r="C1518" i="9"/>
  <c r="A1518" i="9"/>
  <c r="AA1517" i="9"/>
  <c r="Y1517" i="9"/>
  <c r="O1517" i="9"/>
  <c r="M1517" i="9"/>
  <c r="C1517" i="9"/>
  <c r="A1517" i="9"/>
  <c r="AA1516" i="9"/>
  <c r="Y1516" i="9"/>
  <c r="O1516" i="9"/>
  <c r="M1516" i="9"/>
  <c r="C1516" i="9"/>
  <c r="A1516" i="9"/>
  <c r="AA1515" i="9"/>
  <c r="Y1515" i="9"/>
  <c r="O1515" i="9"/>
  <c r="M1515" i="9"/>
  <c r="C1515" i="9"/>
  <c r="A1515" i="9"/>
  <c r="AA1514" i="9"/>
  <c r="Y1514" i="9"/>
  <c r="O1514" i="9"/>
  <c r="M1514" i="9"/>
  <c r="C1514" i="9"/>
  <c r="C1526" i="9" s="1"/>
  <c r="A1514" i="9"/>
  <c r="AA1511" i="9"/>
  <c r="Y1511" i="9"/>
  <c r="O1511" i="9"/>
  <c r="M1511" i="9"/>
  <c r="C1511" i="9"/>
  <c r="A1511" i="9"/>
  <c r="AA1510" i="9"/>
  <c r="Y1510" i="9"/>
  <c r="O1510" i="9"/>
  <c r="M1510" i="9"/>
  <c r="C1510" i="9"/>
  <c r="A1510" i="9"/>
  <c r="AA1509" i="9"/>
  <c r="Y1509" i="9"/>
  <c r="O1509" i="9"/>
  <c r="M1509" i="9"/>
  <c r="C1509" i="9"/>
  <c r="A1509" i="9"/>
  <c r="AA1508" i="9"/>
  <c r="Y1508" i="9"/>
  <c r="O1508" i="9"/>
  <c r="M1508" i="9"/>
  <c r="C1508" i="9"/>
  <c r="A1508" i="9"/>
  <c r="AA1507" i="9"/>
  <c r="Y1507" i="9"/>
  <c r="O1507" i="9"/>
  <c r="M1507" i="9"/>
  <c r="C1507" i="9"/>
  <c r="A1507" i="9"/>
  <c r="AA1506" i="9"/>
  <c r="Y1506" i="9"/>
  <c r="O1506" i="9"/>
  <c r="M1506" i="9"/>
  <c r="C1506" i="9"/>
  <c r="A1506" i="9"/>
  <c r="AA1505" i="9"/>
  <c r="Y1505" i="9"/>
  <c r="O1505" i="9"/>
  <c r="M1505" i="9"/>
  <c r="C1505" i="9"/>
  <c r="A1505" i="9"/>
  <c r="AA1504" i="9"/>
  <c r="Y1504" i="9"/>
  <c r="O1504" i="9"/>
  <c r="M1504" i="9"/>
  <c r="C1504" i="9"/>
  <c r="A1504" i="9"/>
  <c r="AA1503" i="9"/>
  <c r="Y1503" i="9"/>
  <c r="O1503" i="9"/>
  <c r="M1503" i="9"/>
  <c r="C1503" i="9"/>
  <c r="A1503" i="9"/>
  <c r="AA1502" i="9"/>
  <c r="Y1502" i="9"/>
  <c r="O1502" i="9"/>
  <c r="M1502" i="9"/>
  <c r="C1502" i="9"/>
  <c r="A1502" i="9"/>
  <c r="AA1501" i="9"/>
  <c r="Y1501" i="9"/>
  <c r="O1501" i="9"/>
  <c r="M1501" i="9"/>
  <c r="C1501" i="9"/>
  <c r="A1501" i="9"/>
  <c r="AA1500" i="9"/>
  <c r="Y1500" i="9"/>
  <c r="O1500" i="9"/>
  <c r="M1500" i="9"/>
  <c r="C1500" i="9"/>
  <c r="A1500" i="9"/>
  <c r="AA1497" i="9"/>
  <c r="Y1497" i="9"/>
  <c r="O1497" i="9"/>
  <c r="M1497" i="9"/>
  <c r="C1497" i="9"/>
  <c r="A1497" i="9"/>
  <c r="AA1496" i="9"/>
  <c r="Y1496" i="9"/>
  <c r="O1496" i="9"/>
  <c r="M1496" i="9"/>
  <c r="C1496" i="9"/>
  <c r="A1496" i="9"/>
  <c r="AA1495" i="9"/>
  <c r="Y1495" i="9"/>
  <c r="O1495" i="9"/>
  <c r="M1495" i="9"/>
  <c r="C1495" i="9"/>
  <c r="A1495" i="9"/>
  <c r="AA1494" i="9"/>
  <c r="Y1494" i="9"/>
  <c r="O1494" i="9"/>
  <c r="M1494" i="9"/>
  <c r="C1494" i="9"/>
  <c r="A1494" i="9"/>
  <c r="AA1493" i="9"/>
  <c r="Y1493" i="9"/>
  <c r="O1493" i="9"/>
  <c r="M1493" i="9"/>
  <c r="C1493" i="9"/>
  <c r="A1493" i="9"/>
  <c r="AA1492" i="9"/>
  <c r="Y1492" i="9"/>
  <c r="O1492" i="9"/>
  <c r="M1492" i="9"/>
  <c r="C1492" i="9"/>
  <c r="A1492" i="9"/>
  <c r="AA1491" i="9"/>
  <c r="Y1491" i="9"/>
  <c r="O1491" i="9"/>
  <c r="M1491" i="9"/>
  <c r="C1491" i="9"/>
  <c r="A1491" i="9"/>
  <c r="AA1490" i="9"/>
  <c r="Y1490" i="9"/>
  <c r="O1490" i="9"/>
  <c r="M1490" i="9"/>
  <c r="C1490" i="9"/>
  <c r="A1490" i="9"/>
  <c r="AA1489" i="9"/>
  <c r="Y1489" i="9"/>
  <c r="O1489" i="9"/>
  <c r="M1489" i="9"/>
  <c r="C1489" i="9"/>
  <c r="A1489" i="9"/>
  <c r="AA1488" i="9"/>
  <c r="Y1488" i="9"/>
  <c r="O1488" i="9"/>
  <c r="M1488" i="9"/>
  <c r="C1488" i="9"/>
  <c r="A1488" i="9"/>
  <c r="AA1487" i="9"/>
  <c r="Y1487" i="9"/>
  <c r="O1487" i="9"/>
  <c r="M1487" i="9"/>
  <c r="C1487" i="9"/>
  <c r="A1487" i="9"/>
  <c r="AA1486" i="9"/>
  <c r="Y1486" i="9"/>
  <c r="O1486" i="9"/>
  <c r="M1486" i="9"/>
  <c r="C1486" i="9"/>
  <c r="A1486" i="9"/>
  <c r="AA1483" i="9"/>
  <c r="Y1483" i="9"/>
  <c r="O1483" i="9"/>
  <c r="M1483" i="9"/>
  <c r="C1483" i="9"/>
  <c r="A1483" i="9"/>
  <c r="AA1482" i="9"/>
  <c r="Y1482" i="9"/>
  <c r="O1482" i="9"/>
  <c r="M1482" i="9"/>
  <c r="C1482" i="9"/>
  <c r="A1482" i="9"/>
  <c r="AA1481" i="9"/>
  <c r="Y1481" i="9"/>
  <c r="O1481" i="9"/>
  <c r="M1481" i="9"/>
  <c r="C1481" i="9"/>
  <c r="A1481" i="9"/>
  <c r="AA1480" i="9"/>
  <c r="Y1480" i="9"/>
  <c r="O1480" i="9"/>
  <c r="M1480" i="9"/>
  <c r="C1480" i="9"/>
  <c r="A1480" i="9"/>
  <c r="AA1479" i="9"/>
  <c r="Y1479" i="9"/>
  <c r="O1479" i="9"/>
  <c r="M1479" i="9"/>
  <c r="C1479" i="9"/>
  <c r="A1479" i="9"/>
  <c r="AA1478" i="9"/>
  <c r="Y1478" i="9"/>
  <c r="O1478" i="9"/>
  <c r="M1478" i="9"/>
  <c r="C1478" i="9"/>
  <c r="A1478" i="9"/>
  <c r="AA1477" i="9"/>
  <c r="Y1477" i="9"/>
  <c r="O1477" i="9"/>
  <c r="M1477" i="9"/>
  <c r="C1477" i="9"/>
  <c r="A1477" i="9"/>
  <c r="AA1476" i="9"/>
  <c r="Y1476" i="9"/>
  <c r="O1476" i="9"/>
  <c r="M1476" i="9"/>
  <c r="C1476" i="9"/>
  <c r="A1476" i="9"/>
  <c r="AA1475" i="9"/>
  <c r="Y1475" i="9"/>
  <c r="O1475" i="9"/>
  <c r="M1475" i="9"/>
  <c r="C1475" i="9"/>
  <c r="A1475" i="9"/>
  <c r="AA1474" i="9"/>
  <c r="Y1474" i="9"/>
  <c r="O1474" i="9"/>
  <c r="M1474" i="9"/>
  <c r="C1474" i="9"/>
  <c r="A1474" i="9"/>
  <c r="AA1473" i="9"/>
  <c r="Y1473" i="9"/>
  <c r="O1473" i="9"/>
  <c r="M1473" i="9"/>
  <c r="C1473" i="9"/>
  <c r="A1473" i="9"/>
  <c r="AA1472" i="9"/>
  <c r="Y1472" i="9"/>
  <c r="O1472" i="9"/>
  <c r="M1472" i="9"/>
  <c r="C1472" i="9"/>
  <c r="C1484" i="9" s="1"/>
  <c r="A1472" i="9"/>
  <c r="AA1469" i="9"/>
  <c r="Y1469" i="9"/>
  <c r="O1469" i="9"/>
  <c r="M1469" i="9"/>
  <c r="C1469" i="9"/>
  <c r="A1469" i="9"/>
  <c r="AA1468" i="9"/>
  <c r="Y1468" i="9"/>
  <c r="O1468" i="9"/>
  <c r="M1468" i="9"/>
  <c r="C1468" i="9"/>
  <c r="A1468" i="9"/>
  <c r="AA1467" i="9"/>
  <c r="Y1467" i="9"/>
  <c r="O1467" i="9"/>
  <c r="M1467" i="9"/>
  <c r="C1467" i="9"/>
  <c r="A1467" i="9"/>
  <c r="AA1466" i="9"/>
  <c r="Y1466" i="9"/>
  <c r="O1466" i="9"/>
  <c r="M1466" i="9"/>
  <c r="C1466" i="9"/>
  <c r="A1466" i="9"/>
  <c r="AA1465" i="9"/>
  <c r="Y1465" i="9"/>
  <c r="O1465" i="9"/>
  <c r="M1465" i="9"/>
  <c r="C1465" i="9"/>
  <c r="A1465" i="9"/>
  <c r="AA1464" i="9"/>
  <c r="Y1464" i="9"/>
  <c r="O1464" i="9"/>
  <c r="M1464" i="9"/>
  <c r="C1464" i="9"/>
  <c r="A1464" i="9"/>
  <c r="AA1463" i="9"/>
  <c r="Y1463" i="9"/>
  <c r="O1463" i="9"/>
  <c r="M1463" i="9"/>
  <c r="C1463" i="9"/>
  <c r="A1463" i="9"/>
  <c r="AA1462" i="9"/>
  <c r="Y1462" i="9"/>
  <c r="O1462" i="9"/>
  <c r="M1462" i="9"/>
  <c r="C1462" i="9"/>
  <c r="A1462" i="9"/>
  <c r="AA1461" i="9"/>
  <c r="Y1461" i="9"/>
  <c r="O1461" i="9"/>
  <c r="M1461" i="9"/>
  <c r="C1461" i="9"/>
  <c r="A1461" i="9"/>
  <c r="AA1460" i="9"/>
  <c r="Y1460" i="9"/>
  <c r="O1460" i="9"/>
  <c r="M1460" i="9"/>
  <c r="C1460" i="9"/>
  <c r="A1460" i="9"/>
  <c r="AA1459" i="9"/>
  <c r="Y1459" i="9"/>
  <c r="O1459" i="9"/>
  <c r="M1459" i="9"/>
  <c r="C1459" i="9"/>
  <c r="A1459" i="9"/>
  <c r="AA1458" i="9"/>
  <c r="Y1458" i="9"/>
  <c r="O1458" i="9"/>
  <c r="M1458" i="9"/>
  <c r="C1458" i="9"/>
  <c r="A1458" i="9"/>
  <c r="AA1455" i="9"/>
  <c r="Y1455" i="9"/>
  <c r="O1455" i="9"/>
  <c r="M1455" i="9"/>
  <c r="C1455" i="9"/>
  <c r="A1455" i="9"/>
  <c r="AA1454" i="9"/>
  <c r="Y1454" i="9"/>
  <c r="O1454" i="9"/>
  <c r="M1454" i="9"/>
  <c r="C1454" i="9"/>
  <c r="A1454" i="9"/>
  <c r="AA1453" i="9"/>
  <c r="Y1453" i="9"/>
  <c r="O1453" i="9"/>
  <c r="M1453" i="9"/>
  <c r="C1453" i="9"/>
  <c r="A1453" i="9"/>
  <c r="AA1452" i="9"/>
  <c r="Y1452" i="9"/>
  <c r="O1452" i="9"/>
  <c r="M1452" i="9"/>
  <c r="C1452" i="9"/>
  <c r="A1452" i="9"/>
  <c r="AA1451" i="9"/>
  <c r="Y1451" i="9"/>
  <c r="O1451" i="9"/>
  <c r="M1451" i="9"/>
  <c r="C1451" i="9"/>
  <c r="A1451" i="9"/>
  <c r="AA1450" i="9"/>
  <c r="Y1450" i="9"/>
  <c r="O1450" i="9"/>
  <c r="M1450" i="9"/>
  <c r="C1450" i="9"/>
  <c r="A1450" i="9"/>
  <c r="AA1449" i="9"/>
  <c r="Y1449" i="9"/>
  <c r="O1449" i="9"/>
  <c r="M1449" i="9"/>
  <c r="C1449" i="9"/>
  <c r="A1449" i="9"/>
  <c r="AA1448" i="9"/>
  <c r="Y1448" i="9"/>
  <c r="O1448" i="9"/>
  <c r="M1448" i="9"/>
  <c r="C1448" i="9"/>
  <c r="A1448" i="9"/>
  <c r="AA1447" i="9"/>
  <c r="Y1447" i="9"/>
  <c r="O1447" i="9"/>
  <c r="M1447" i="9"/>
  <c r="C1447" i="9"/>
  <c r="A1447" i="9"/>
  <c r="AA1446" i="9"/>
  <c r="Y1446" i="9"/>
  <c r="O1446" i="9"/>
  <c r="M1446" i="9"/>
  <c r="C1446" i="9"/>
  <c r="A1446" i="9"/>
  <c r="AA1445" i="9"/>
  <c r="Y1445" i="9"/>
  <c r="O1445" i="9"/>
  <c r="M1445" i="9"/>
  <c r="C1445" i="9"/>
  <c r="A1445" i="9"/>
  <c r="AA1444" i="9"/>
  <c r="Y1444" i="9"/>
  <c r="O1444" i="9"/>
  <c r="M1444" i="9"/>
  <c r="C1444" i="9"/>
  <c r="A1444" i="9"/>
  <c r="AA1441" i="9"/>
  <c r="Y1441" i="9"/>
  <c r="O1441" i="9"/>
  <c r="M1441" i="9"/>
  <c r="C1441" i="9"/>
  <c r="A1441" i="9"/>
  <c r="AA1440" i="9"/>
  <c r="Y1440" i="9"/>
  <c r="O1440" i="9"/>
  <c r="M1440" i="9"/>
  <c r="C1440" i="9"/>
  <c r="A1440" i="9"/>
  <c r="AA1439" i="9"/>
  <c r="Y1439" i="9"/>
  <c r="O1439" i="9"/>
  <c r="M1439" i="9"/>
  <c r="C1439" i="9"/>
  <c r="A1439" i="9"/>
  <c r="AA1438" i="9"/>
  <c r="Y1438" i="9"/>
  <c r="O1438" i="9"/>
  <c r="M1438" i="9"/>
  <c r="C1438" i="9"/>
  <c r="A1438" i="9"/>
  <c r="AA1437" i="9"/>
  <c r="Y1437" i="9"/>
  <c r="O1437" i="9"/>
  <c r="M1437" i="9"/>
  <c r="C1437" i="9"/>
  <c r="A1437" i="9"/>
  <c r="AA1436" i="9"/>
  <c r="Y1436" i="9"/>
  <c r="O1436" i="9"/>
  <c r="M1436" i="9"/>
  <c r="C1436" i="9"/>
  <c r="A1436" i="9"/>
  <c r="AA1435" i="9"/>
  <c r="Y1435" i="9"/>
  <c r="O1435" i="9"/>
  <c r="M1435" i="9"/>
  <c r="C1435" i="9"/>
  <c r="A1435" i="9"/>
  <c r="AA1434" i="9"/>
  <c r="Y1434" i="9"/>
  <c r="O1434" i="9"/>
  <c r="M1434" i="9"/>
  <c r="C1434" i="9"/>
  <c r="A1434" i="9"/>
  <c r="AA1433" i="9"/>
  <c r="Y1433" i="9"/>
  <c r="O1433" i="9"/>
  <c r="M1433" i="9"/>
  <c r="C1433" i="9"/>
  <c r="A1433" i="9"/>
  <c r="AA1432" i="9"/>
  <c r="Y1432" i="9"/>
  <c r="O1432" i="9"/>
  <c r="M1432" i="9"/>
  <c r="C1432" i="9"/>
  <c r="A1432" i="9"/>
  <c r="AA1431" i="9"/>
  <c r="Y1431" i="9"/>
  <c r="O1431" i="9"/>
  <c r="M1431" i="9"/>
  <c r="C1431" i="9"/>
  <c r="A1431" i="9"/>
  <c r="AA1430" i="9"/>
  <c r="Y1430" i="9"/>
  <c r="O1430" i="9"/>
  <c r="M1430" i="9"/>
  <c r="C1430" i="9"/>
  <c r="A1430" i="9"/>
  <c r="AA1427" i="9"/>
  <c r="Y1427" i="9"/>
  <c r="O1427" i="9"/>
  <c r="M1427" i="9"/>
  <c r="C1427" i="9"/>
  <c r="A1427" i="9"/>
  <c r="AA1426" i="9"/>
  <c r="Y1426" i="9"/>
  <c r="O1426" i="9"/>
  <c r="M1426" i="9"/>
  <c r="C1426" i="9"/>
  <c r="A1426" i="9"/>
  <c r="AA1425" i="9"/>
  <c r="Y1425" i="9"/>
  <c r="O1425" i="9"/>
  <c r="M1425" i="9"/>
  <c r="C1425" i="9"/>
  <c r="A1425" i="9"/>
  <c r="AA1424" i="9"/>
  <c r="Y1424" i="9"/>
  <c r="O1424" i="9"/>
  <c r="M1424" i="9"/>
  <c r="C1424" i="9"/>
  <c r="A1424" i="9"/>
  <c r="AA1423" i="9"/>
  <c r="Y1423" i="9"/>
  <c r="O1423" i="9"/>
  <c r="M1423" i="9"/>
  <c r="C1423" i="9"/>
  <c r="A1423" i="9"/>
  <c r="AA1422" i="9"/>
  <c r="Y1422" i="9"/>
  <c r="O1422" i="9"/>
  <c r="M1422" i="9"/>
  <c r="C1422" i="9"/>
  <c r="A1422" i="9"/>
  <c r="AA1421" i="9"/>
  <c r="Y1421" i="9"/>
  <c r="O1421" i="9"/>
  <c r="M1421" i="9"/>
  <c r="C1421" i="9"/>
  <c r="A1421" i="9"/>
  <c r="AA1420" i="9"/>
  <c r="Y1420" i="9"/>
  <c r="O1420" i="9"/>
  <c r="M1420" i="9"/>
  <c r="C1420" i="9"/>
  <c r="A1420" i="9"/>
  <c r="AA1419" i="9"/>
  <c r="Y1419" i="9"/>
  <c r="O1419" i="9"/>
  <c r="M1419" i="9"/>
  <c r="C1419" i="9"/>
  <c r="A1419" i="9"/>
  <c r="AA1418" i="9"/>
  <c r="Y1418" i="9"/>
  <c r="O1418" i="9"/>
  <c r="M1418" i="9"/>
  <c r="C1418" i="9"/>
  <c r="A1418" i="9"/>
  <c r="AA1417" i="9"/>
  <c r="Y1417" i="9"/>
  <c r="O1417" i="9"/>
  <c r="M1417" i="9"/>
  <c r="C1417" i="9"/>
  <c r="A1417" i="9"/>
  <c r="AA1416" i="9"/>
  <c r="Y1416" i="9"/>
  <c r="O1416" i="9"/>
  <c r="M1416" i="9"/>
  <c r="C1416" i="9"/>
  <c r="A1416" i="9"/>
  <c r="AA1413" i="9"/>
  <c r="Y1413" i="9"/>
  <c r="O1413" i="9"/>
  <c r="M1413" i="9"/>
  <c r="C1413" i="9"/>
  <c r="A1413" i="9"/>
  <c r="AA1412" i="9"/>
  <c r="Y1412" i="9"/>
  <c r="O1412" i="9"/>
  <c r="M1412" i="9"/>
  <c r="C1412" i="9"/>
  <c r="A1412" i="9"/>
  <c r="AA1411" i="9"/>
  <c r="Y1411" i="9"/>
  <c r="O1411" i="9"/>
  <c r="M1411" i="9"/>
  <c r="C1411" i="9"/>
  <c r="A1411" i="9"/>
  <c r="AA1410" i="9"/>
  <c r="Y1410" i="9"/>
  <c r="O1410" i="9"/>
  <c r="M1410" i="9"/>
  <c r="C1410" i="9"/>
  <c r="A1410" i="9"/>
  <c r="AA1409" i="9"/>
  <c r="Y1409" i="9"/>
  <c r="O1409" i="9"/>
  <c r="M1409" i="9"/>
  <c r="C1409" i="9"/>
  <c r="A1409" i="9"/>
  <c r="AA1408" i="9"/>
  <c r="Y1408" i="9"/>
  <c r="O1408" i="9"/>
  <c r="M1408" i="9"/>
  <c r="C1408" i="9"/>
  <c r="A1408" i="9"/>
  <c r="AA1407" i="9"/>
  <c r="Y1407" i="9"/>
  <c r="O1407" i="9"/>
  <c r="M1407" i="9"/>
  <c r="C1407" i="9"/>
  <c r="A1407" i="9"/>
  <c r="AA1406" i="9"/>
  <c r="Y1406" i="9"/>
  <c r="O1406" i="9"/>
  <c r="M1406" i="9"/>
  <c r="C1406" i="9"/>
  <c r="A1406" i="9"/>
  <c r="AA1405" i="9"/>
  <c r="Y1405" i="9"/>
  <c r="O1405" i="9"/>
  <c r="M1405" i="9"/>
  <c r="C1405" i="9"/>
  <c r="A1405" i="9"/>
  <c r="AA1404" i="9"/>
  <c r="Y1404" i="9"/>
  <c r="O1404" i="9"/>
  <c r="M1404" i="9"/>
  <c r="C1404" i="9"/>
  <c r="A1404" i="9"/>
  <c r="AA1403" i="9"/>
  <c r="Y1403" i="9"/>
  <c r="O1403" i="9"/>
  <c r="M1403" i="9"/>
  <c r="C1403" i="9"/>
  <c r="A1403" i="9"/>
  <c r="AA1402" i="9"/>
  <c r="Y1402" i="9"/>
  <c r="O1402" i="9"/>
  <c r="M1402" i="9"/>
  <c r="C1402" i="9"/>
  <c r="A1402" i="9"/>
  <c r="AA1399" i="9"/>
  <c r="Y1399" i="9"/>
  <c r="O1399" i="9"/>
  <c r="M1399" i="9"/>
  <c r="C1399" i="9"/>
  <c r="A1399" i="9"/>
  <c r="AA1398" i="9"/>
  <c r="Y1398" i="9"/>
  <c r="O1398" i="9"/>
  <c r="M1398" i="9"/>
  <c r="C1398" i="9"/>
  <c r="A1398" i="9"/>
  <c r="AA1397" i="9"/>
  <c r="Y1397" i="9"/>
  <c r="O1397" i="9"/>
  <c r="M1397" i="9"/>
  <c r="C1397" i="9"/>
  <c r="A1397" i="9"/>
  <c r="AA1396" i="9"/>
  <c r="Y1396" i="9"/>
  <c r="O1396" i="9"/>
  <c r="M1396" i="9"/>
  <c r="C1396" i="9"/>
  <c r="A1396" i="9"/>
  <c r="AA1395" i="9"/>
  <c r="Y1395" i="9"/>
  <c r="O1395" i="9"/>
  <c r="M1395" i="9"/>
  <c r="C1395" i="9"/>
  <c r="A1395" i="9"/>
  <c r="AA1394" i="9"/>
  <c r="Y1394" i="9"/>
  <c r="O1394" i="9"/>
  <c r="M1394" i="9"/>
  <c r="C1394" i="9"/>
  <c r="A1394" i="9"/>
  <c r="AA1393" i="9"/>
  <c r="Y1393" i="9"/>
  <c r="O1393" i="9"/>
  <c r="M1393" i="9"/>
  <c r="C1393" i="9"/>
  <c r="A1393" i="9"/>
  <c r="AA1392" i="9"/>
  <c r="Y1392" i="9"/>
  <c r="O1392" i="9"/>
  <c r="M1392" i="9"/>
  <c r="C1392" i="9"/>
  <c r="A1392" i="9"/>
  <c r="AA1391" i="9"/>
  <c r="Y1391" i="9"/>
  <c r="O1391" i="9"/>
  <c r="M1391" i="9"/>
  <c r="C1391" i="9"/>
  <c r="A1391" i="9"/>
  <c r="AA1390" i="9"/>
  <c r="Y1390" i="9"/>
  <c r="O1390" i="9"/>
  <c r="M1390" i="9"/>
  <c r="C1390" i="9"/>
  <c r="A1390" i="9"/>
  <c r="AA1389" i="9"/>
  <c r="Y1389" i="9"/>
  <c r="O1389" i="9"/>
  <c r="M1389" i="9"/>
  <c r="C1389" i="9"/>
  <c r="A1389" i="9"/>
  <c r="AA1388" i="9"/>
  <c r="Y1388" i="9"/>
  <c r="O1388" i="9"/>
  <c r="M1388" i="9"/>
  <c r="C1388" i="9"/>
  <c r="A1388" i="9"/>
  <c r="AA1385" i="9"/>
  <c r="Y1385" i="9"/>
  <c r="O1385" i="9"/>
  <c r="M1385" i="9"/>
  <c r="C1385" i="9"/>
  <c r="A1385" i="9"/>
  <c r="AA1384" i="9"/>
  <c r="Y1384" i="9"/>
  <c r="O1384" i="9"/>
  <c r="M1384" i="9"/>
  <c r="C1384" i="9"/>
  <c r="A1384" i="9"/>
  <c r="AA1383" i="9"/>
  <c r="Y1383" i="9"/>
  <c r="O1383" i="9"/>
  <c r="M1383" i="9"/>
  <c r="C1383" i="9"/>
  <c r="A1383" i="9"/>
  <c r="AA1382" i="9"/>
  <c r="Y1382" i="9"/>
  <c r="O1382" i="9"/>
  <c r="M1382" i="9"/>
  <c r="C1382" i="9"/>
  <c r="A1382" i="9"/>
  <c r="AA1381" i="9"/>
  <c r="Y1381" i="9"/>
  <c r="O1381" i="9"/>
  <c r="M1381" i="9"/>
  <c r="C1381" i="9"/>
  <c r="A1381" i="9"/>
  <c r="AA1380" i="9"/>
  <c r="Y1380" i="9"/>
  <c r="O1380" i="9"/>
  <c r="M1380" i="9"/>
  <c r="C1380" i="9"/>
  <c r="A1380" i="9"/>
  <c r="AA1379" i="9"/>
  <c r="Y1379" i="9"/>
  <c r="O1379" i="9"/>
  <c r="M1379" i="9"/>
  <c r="C1379" i="9"/>
  <c r="A1379" i="9"/>
  <c r="AA1378" i="9"/>
  <c r="Y1378" i="9"/>
  <c r="O1378" i="9"/>
  <c r="M1378" i="9"/>
  <c r="C1378" i="9"/>
  <c r="A1378" i="9"/>
  <c r="AA1377" i="9"/>
  <c r="Y1377" i="9"/>
  <c r="O1377" i="9"/>
  <c r="M1377" i="9"/>
  <c r="C1377" i="9"/>
  <c r="A1377" i="9"/>
  <c r="AA1376" i="9"/>
  <c r="Y1376" i="9"/>
  <c r="O1376" i="9"/>
  <c r="M1376" i="9"/>
  <c r="C1376" i="9"/>
  <c r="A1376" i="9"/>
  <c r="AA1375" i="9"/>
  <c r="Y1375" i="9"/>
  <c r="O1375" i="9"/>
  <c r="M1375" i="9"/>
  <c r="C1375" i="9"/>
  <c r="A1375" i="9"/>
  <c r="AA1374" i="9"/>
  <c r="Y1374" i="9"/>
  <c r="O1374" i="9"/>
  <c r="M1374" i="9"/>
  <c r="C1374" i="9"/>
  <c r="A1374" i="9"/>
  <c r="AA1371" i="9"/>
  <c r="Y1371" i="9"/>
  <c r="O1371" i="9"/>
  <c r="M1371" i="9"/>
  <c r="C1371" i="9"/>
  <c r="A1371" i="9"/>
  <c r="AA1370" i="9"/>
  <c r="Y1370" i="9"/>
  <c r="O1370" i="9"/>
  <c r="M1370" i="9"/>
  <c r="C1370" i="9"/>
  <c r="A1370" i="9"/>
  <c r="AA1369" i="9"/>
  <c r="Y1369" i="9"/>
  <c r="O1369" i="9"/>
  <c r="M1369" i="9"/>
  <c r="C1369" i="9"/>
  <c r="A1369" i="9"/>
  <c r="AA1368" i="9"/>
  <c r="Y1368" i="9"/>
  <c r="O1368" i="9"/>
  <c r="M1368" i="9"/>
  <c r="C1368" i="9"/>
  <c r="A1368" i="9"/>
  <c r="AA1367" i="9"/>
  <c r="Y1367" i="9"/>
  <c r="O1367" i="9"/>
  <c r="M1367" i="9"/>
  <c r="C1367" i="9"/>
  <c r="A1367" i="9"/>
  <c r="AA1366" i="9"/>
  <c r="Y1366" i="9"/>
  <c r="O1366" i="9"/>
  <c r="M1366" i="9"/>
  <c r="C1366" i="9"/>
  <c r="A1366" i="9"/>
  <c r="AA1365" i="9"/>
  <c r="Y1365" i="9"/>
  <c r="O1365" i="9"/>
  <c r="M1365" i="9"/>
  <c r="C1365" i="9"/>
  <c r="A1365" i="9"/>
  <c r="AA1364" i="9"/>
  <c r="Y1364" i="9"/>
  <c r="O1364" i="9"/>
  <c r="M1364" i="9"/>
  <c r="C1364" i="9"/>
  <c r="A1364" i="9"/>
  <c r="AA1363" i="9"/>
  <c r="Y1363" i="9"/>
  <c r="O1363" i="9"/>
  <c r="M1363" i="9"/>
  <c r="C1363" i="9"/>
  <c r="A1363" i="9"/>
  <c r="AA1362" i="9"/>
  <c r="Y1362" i="9"/>
  <c r="O1362" i="9"/>
  <c r="M1362" i="9"/>
  <c r="C1362" i="9"/>
  <c r="A1362" i="9"/>
  <c r="AA1361" i="9"/>
  <c r="Y1361" i="9"/>
  <c r="O1361" i="9"/>
  <c r="M1361" i="9"/>
  <c r="C1361" i="9"/>
  <c r="A1361" i="9"/>
  <c r="AA1360" i="9"/>
  <c r="Y1360" i="9"/>
  <c r="O1360" i="9"/>
  <c r="M1360" i="9"/>
  <c r="C1360" i="9"/>
  <c r="A1360" i="9"/>
  <c r="AA1357" i="9"/>
  <c r="Y1357" i="9"/>
  <c r="O1357" i="9"/>
  <c r="M1357" i="9"/>
  <c r="C1357" i="9"/>
  <c r="A1357" i="9"/>
  <c r="AA1356" i="9"/>
  <c r="Y1356" i="9"/>
  <c r="O1356" i="9"/>
  <c r="M1356" i="9"/>
  <c r="C1356" i="9"/>
  <c r="A1356" i="9"/>
  <c r="AA1355" i="9"/>
  <c r="Y1355" i="9"/>
  <c r="O1355" i="9"/>
  <c r="M1355" i="9"/>
  <c r="C1355" i="9"/>
  <c r="A1355" i="9"/>
  <c r="AA1354" i="9"/>
  <c r="Y1354" i="9"/>
  <c r="O1354" i="9"/>
  <c r="M1354" i="9"/>
  <c r="C1354" i="9"/>
  <c r="A1354" i="9"/>
  <c r="AA1353" i="9"/>
  <c r="Y1353" i="9"/>
  <c r="O1353" i="9"/>
  <c r="M1353" i="9"/>
  <c r="C1353" i="9"/>
  <c r="A1353" i="9"/>
  <c r="AA1352" i="9"/>
  <c r="Y1352" i="9"/>
  <c r="O1352" i="9"/>
  <c r="M1352" i="9"/>
  <c r="C1352" i="9"/>
  <c r="A1352" i="9"/>
  <c r="AA1351" i="9"/>
  <c r="Y1351" i="9"/>
  <c r="O1351" i="9"/>
  <c r="M1351" i="9"/>
  <c r="C1351" i="9"/>
  <c r="A1351" i="9"/>
  <c r="AA1350" i="9"/>
  <c r="Y1350" i="9"/>
  <c r="O1350" i="9"/>
  <c r="M1350" i="9"/>
  <c r="C1350" i="9"/>
  <c r="A1350" i="9"/>
  <c r="AA1349" i="9"/>
  <c r="Y1349" i="9"/>
  <c r="O1349" i="9"/>
  <c r="M1349" i="9"/>
  <c r="C1349" i="9"/>
  <c r="A1349" i="9"/>
  <c r="AA1348" i="9"/>
  <c r="Y1348" i="9"/>
  <c r="O1348" i="9"/>
  <c r="M1348" i="9"/>
  <c r="C1348" i="9"/>
  <c r="A1348" i="9"/>
  <c r="AA1347" i="9"/>
  <c r="Y1347" i="9"/>
  <c r="O1347" i="9"/>
  <c r="M1347" i="9"/>
  <c r="C1347" i="9"/>
  <c r="A1347" i="9"/>
  <c r="AA1346" i="9"/>
  <c r="Y1346" i="9"/>
  <c r="O1346" i="9"/>
  <c r="M1346" i="9"/>
  <c r="C1346" i="9"/>
  <c r="A1346" i="9"/>
  <c r="AA1343" i="9"/>
  <c r="Y1343" i="9"/>
  <c r="O1343" i="9"/>
  <c r="M1343" i="9"/>
  <c r="C1343" i="9"/>
  <c r="A1343" i="9"/>
  <c r="AA1342" i="9"/>
  <c r="Y1342" i="9"/>
  <c r="O1342" i="9"/>
  <c r="M1342" i="9"/>
  <c r="C1342" i="9"/>
  <c r="A1342" i="9"/>
  <c r="AA1341" i="9"/>
  <c r="Y1341" i="9"/>
  <c r="O1341" i="9"/>
  <c r="M1341" i="9"/>
  <c r="C1341" i="9"/>
  <c r="A1341" i="9"/>
  <c r="AA1340" i="9"/>
  <c r="Y1340" i="9"/>
  <c r="O1340" i="9"/>
  <c r="M1340" i="9"/>
  <c r="C1340" i="9"/>
  <c r="A1340" i="9"/>
  <c r="AA1339" i="9"/>
  <c r="Y1339" i="9"/>
  <c r="O1339" i="9"/>
  <c r="M1339" i="9"/>
  <c r="C1339" i="9"/>
  <c r="A1339" i="9"/>
  <c r="AA1338" i="9"/>
  <c r="Y1338" i="9"/>
  <c r="O1338" i="9"/>
  <c r="M1338" i="9"/>
  <c r="C1338" i="9"/>
  <c r="A1338" i="9"/>
  <c r="AA1337" i="9"/>
  <c r="Y1337" i="9"/>
  <c r="O1337" i="9"/>
  <c r="M1337" i="9"/>
  <c r="C1337" i="9"/>
  <c r="A1337" i="9"/>
  <c r="AA1336" i="9"/>
  <c r="Y1336" i="9"/>
  <c r="O1336" i="9"/>
  <c r="M1336" i="9"/>
  <c r="C1336" i="9"/>
  <c r="A1336" i="9"/>
  <c r="AA1335" i="9"/>
  <c r="Y1335" i="9"/>
  <c r="O1335" i="9"/>
  <c r="M1335" i="9"/>
  <c r="C1335" i="9"/>
  <c r="A1335" i="9"/>
  <c r="AA1334" i="9"/>
  <c r="Y1334" i="9"/>
  <c r="O1334" i="9"/>
  <c r="M1334" i="9"/>
  <c r="C1334" i="9"/>
  <c r="A1334" i="9"/>
  <c r="AA1333" i="9"/>
  <c r="Y1333" i="9"/>
  <c r="O1333" i="9"/>
  <c r="M1333" i="9"/>
  <c r="C1333" i="9"/>
  <c r="A1333" i="9"/>
  <c r="AA1332" i="9"/>
  <c r="Y1332" i="9"/>
  <c r="O1332" i="9"/>
  <c r="M1332" i="9"/>
  <c r="C1332" i="9"/>
  <c r="C1344" i="9" s="1"/>
  <c r="A1332" i="9"/>
  <c r="AA1329" i="9"/>
  <c r="Y1329" i="9"/>
  <c r="O1329" i="9"/>
  <c r="M1329" i="9"/>
  <c r="C1329" i="9"/>
  <c r="A1329" i="9"/>
  <c r="AA1328" i="9"/>
  <c r="Y1328" i="9"/>
  <c r="O1328" i="9"/>
  <c r="M1328" i="9"/>
  <c r="C1328" i="9"/>
  <c r="A1328" i="9"/>
  <c r="AA1327" i="9"/>
  <c r="Y1327" i="9"/>
  <c r="O1327" i="9"/>
  <c r="M1327" i="9"/>
  <c r="C1327" i="9"/>
  <c r="A1327" i="9"/>
  <c r="AA1326" i="9"/>
  <c r="Y1326" i="9"/>
  <c r="O1326" i="9"/>
  <c r="M1326" i="9"/>
  <c r="C1326" i="9"/>
  <c r="A1326" i="9"/>
  <c r="AA1325" i="9"/>
  <c r="Y1325" i="9"/>
  <c r="O1325" i="9"/>
  <c r="M1325" i="9"/>
  <c r="C1325" i="9"/>
  <c r="A1325" i="9"/>
  <c r="AA1324" i="9"/>
  <c r="Y1324" i="9"/>
  <c r="O1324" i="9"/>
  <c r="M1324" i="9"/>
  <c r="C1324" i="9"/>
  <c r="A1324" i="9"/>
  <c r="AA1323" i="9"/>
  <c r="Y1323" i="9"/>
  <c r="O1323" i="9"/>
  <c r="M1323" i="9"/>
  <c r="C1323" i="9"/>
  <c r="A1323" i="9"/>
  <c r="AA1322" i="9"/>
  <c r="Y1322" i="9"/>
  <c r="O1322" i="9"/>
  <c r="M1322" i="9"/>
  <c r="C1322" i="9"/>
  <c r="A1322" i="9"/>
  <c r="AA1321" i="9"/>
  <c r="Y1321" i="9"/>
  <c r="O1321" i="9"/>
  <c r="M1321" i="9"/>
  <c r="C1321" i="9"/>
  <c r="A1321" i="9"/>
  <c r="AA1320" i="9"/>
  <c r="Y1320" i="9"/>
  <c r="O1320" i="9"/>
  <c r="M1320" i="9"/>
  <c r="C1320" i="9"/>
  <c r="A1320" i="9"/>
  <c r="AA1319" i="9"/>
  <c r="Y1319" i="9"/>
  <c r="O1319" i="9"/>
  <c r="M1319" i="9"/>
  <c r="C1319" i="9"/>
  <c r="A1319" i="9"/>
  <c r="AA1318" i="9"/>
  <c r="Y1318" i="9"/>
  <c r="O1318" i="9"/>
  <c r="M1318" i="9"/>
  <c r="C1318" i="9"/>
  <c r="A1318" i="9"/>
  <c r="AA1315" i="9"/>
  <c r="Y1315" i="9"/>
  <c r="O1315" i="9"/>
  <c r="M1315" i="9"/>
  <c r="C1315" i="9"/>
  <c r="A1315" i="9"/>
  <c r="AA1314" i="9"/>
  <c r="Y1314" i="9"/>
  <c r="O1314" i="9"/>
  <c r="M1314" i="9"/>
  <c r="C1314" i="9"/>
  <c r="A1314" i="9"/>
  <c r="AA1313" i="9"/>
  <c r="Y1313" i="9"/>
  <c r="O1313" i="9"/>
  <c r="M1313" i="9"/>
  <c r="C1313" i="9"/>
  <c r="A1313" i="9"/>
  <c r="AA1312" i="9"/>
  <c r="Y1312" i="9"/>
  <c r="O1312" i="9"/>
  <c r="M1312" i="9"/>
  <c r="C1312" i="9"/>
  <c r="A1312" i="9"/>
  <c r="AA1311" i="9"/>
  <c r="Y1311" i="9"/>
  <c r="O1311" i="9"/>
  <c r="M1311" i="9"/>
  <c r="C1311" i="9"/>
  <c r="A1311" i="9"/>
  <c r="AA1310" i="9"/>
  <c r="Y1310" i="9"/>
  <c r="O1310" i="9"/>
  <c r="M1310" i="9"/>
  <c r="C1310" i="9"/>
  <c r="A1310" i="9"/>
  <c r="AA1309" i="9"/>
  <c r="Y1309" i="9"/>
  <c r="O1309" i="9"/>
  <c r="M1309" i="9"/>
  <c r="C1309" i="9"/>
  <c r="A1309" i="9"/>
  <c r="AA1308" i="9"/>
  <c r="Y1308" i="9"/>
  <c r="O1308" i="9"/>
  <c r="M1308" i="9"/>
  <c r="C1308" i="9"/>
  <c r="A1308" i="9"/>
  <c r="AA1307" i="9"/>
  <c r="Y1307" i="9"/>
  <c r="O1307" i="9"/>
  <c r="M1307" i="9"/>
  <c r="C1307" i="9"/>
  <c r="A1307" i="9"/>
  <c r="AA1306" i="9"/>
  <c r="Y1306" i="9"/>
  <c r="O1306" i="9"/>
  <c r="M1306" i="9"/>
  <c r="C1306" i="9"/>
  <c r="A1306" i="9"/>
  <c r="AA1305" i="9"/>
  <c r="Y1305" i="9"/>
  <c r="O1305" i="9"/>
  <c r="M1305" i="9"/>
  <c r="C1305" i="9"/>
  <c r="A1305" i="9"/>
  <c r="AA1304" i="9"/>
  <c r="Y1304" i="9"/>
  <c r="O1304" i="9"/>
  <c r="M1304" i="9"/>
  <c r="C1304" i="9"/>
  <c r="A1304" i="9"/>
  <c r="AA1301" i="9"/>
  <c r="Y1301" i="9"/>
  <c r="O1301" i="9"/>
  <c r="M1301" i="9"/>
  <c r="C1301" i="9"/>
  <c r="A1301" i="9"/>
  <c r="AA1300" i="9"/>
  <c r="Y1300" i="9"/>
  <c r="O1300" i="9"/>
  <c r="M1300" i="9"/>
  <c r="C1300" i="9"/>
  <c r="A1300" i="9"/>
  <c r="AA1299" i="9"/>
  <c r="Y1299" i="9"/>
  <c r="O1299" i="9"/>
  <c r="M1299" i="9"/>
  <c r="C1299" i="9"/>
  <c r="A1299" i="9"/>
  <c r="AA1298" i="9"/>
  <c r="Y1298" i="9"/>
  <c r="O1298" i="9"/>
  <c r="M1298" i="9"/>
  <c r="C1298" i="9"/>
  <c r="A1298" i="9"/>
  <c r="AA1297" i="9"/>
  <c r="Y1297" i="9"/>
  <c r="O1297" i="9"/>
  <c r="M1297" i="9"/>
  <c r="C1297" i="9"/>
  <c r="A1297" i="9"/>
  <c r="AA1296" i="9"/>
  <c r="Y1296" i="9"/>
  <c r="O1296" i="9"/>
  <c r="M1296" i="9"/>
  <c r="C1296" i="9"/>
  <c r="A1296" i="9"/>
  <c r="AA1295" i="9"/>
  <c r="Y1295" i="9"/>
  <c r="O1295" i="9"/>
  <c r="M1295" i="9"/>
  <c r="C1295" i="9"/>
  <c r="A1295" i="9"/>
  <c r="AA1294" i="9"/>
  <c r="Y1294" i="9"/>
  <c r="O1294" i="9"/>
  <c r="M1294" i="9"/>
  <c r="C1294" i="9"/>
  <c r="A1294" i="9"/>
  <c r="AA1293" i="9"/>
  <c r="Y1293" i="9"/>
  <c r="O1293" i="9"/>
  <c r="M1293" i="9"/>
  <c r="C1293" i="9"/>
  <c r="A1293" i="9"/>
  <c r="AA1292" i="9"/>
  <c r="Y1292" i="9"/>
  <c r="O1292" i="9"/>
  <c r="M1292" i="9"/>
  <c r="C1292" i="9"/>
  <c r="A1292" i="9"/>
  <c r="AA1291" i="9"/>
  <c r="Y1291" i="9"/>
  <c r="O1291" i="9"/>
  <c r="M1291" i="9"/>
  <c r="C1291" i="9"/>
  <c r="A1291" i="9"/>
  <c r="AA1290" i="9"/>
  <c r="Y1290" i="9"/>
  <c r="O1290" i="9"/>
  <c r="M1290" i="9"/>
  <c r="C1290" i="9"/>
  <c r="A1290" i="9"/>
  <c r="AA1287" i="9"/>
  <c r="Y1287" i="9"/>
  <c r="O1287" i="9"/>
  <c r="M1287" i="9"/>
  <c r="C1287" i="9"/>
  <c r="A1287" i="9"/>
  <c r="AA1286" i="9"/>
  <c r="Y1286" i="9"/>
  <c r="O1286" i="9"/>
  <c r="M1286" i="9"/>
  <c r="C1286" i="9"/>
  <c r="A1286" i="9"/>
  <c r="AA1285" i="9"/>
  <c r="Y1285" i="9"/>
  <c r="O1285" i="9"/>
  <c r="M1285" i="9"/>
  <c r="C1285" i="9"/>
  <c r="A1285" i="9"/>
  <c r="AA1284" i="9"/>
  <c r="Y1284" i="9"/>
  <c r="O1284" i="9"/>
  <c r="M1284" i="9"/>
  <c r="C1284" i="9"/>
  <c r="A1284" i="9"/>
  <c r="AA1283" i="9"/>
  <c r="Y1283" i="9"/>
  <c r="O1283" i="9"/>
  <c r="M1283" i="9"/>
  <c r="C1283" i="9"/>
  <c r="A1283" i="9"/>
  <c r="AA1282" i="9"/>
  <c r="Y1282" i="9"/>
  <c r="O1282" i="9"/>
  <c r="M1282" i="9"/>
  <c r="C1282" i="9"/>
  <c r="A1282" i="9"/>
  <c r="AA1281" i="9"/>
  <c r="Y1281" i="9"/>
  <c r="O1281" i="9"/>
  <c r="M1281" i="9"/>
  <c r="C1281" i="9"/>
  <c r="A1281" i="9"/>
  <c r="AA1280" i="9"/>
  <c r="Y1280" i="9"/>
  <c r="O1280" i="9"/>
  <c r="M1280" i="9"/>
  <c r="C1280" i="9"/>
  <c r="A1280" i="9"/>
  <c r="AA1279" i="9"/>
  <c r="Y1279" i="9"/>
  <c r="O1279" i="9"/>
  <c r="M1279" i="9"/>
  <c r="C1279" i="9"/>
  <c r="A1279" i="9"/>
  <c r="AA1278" i="9"/>
  <c r="Y1278" i="9"/>
  <c r="O1278" i="9"/>
  <c r="M1278" i="9"/>
  <c r="C1278" i="9"/>
  <c r="A1278" i="9"/>
  <c r="AA1277" i="9"/>
  <c r="Y1277" i="9"/>
  <c r="O1277" i="9"/>
  <c r="M1277" i="9"/>
  <c r="C1277" i="9"/>
  <c r="A1277" i="9"/>
  <c r="AA1276" i="9"/>
  <c r="Y1276" i="9"/>
  <c r="O1276" i="9"/>
  <c r="M1276" i="9"/>
  <c r="C1276" i="9"/>
  <c r="C1288" i="9" s="1"/>
  <c r="A1276" i="9"/>
  <c r="AA1273" i="9"/>
  <c r="Y1273" i="9"/>
  <c r="O1273" i="9"/>
  <c r="M1273" i="9"/>
  <c r="C1273" i="9"/>
  <c r="A1273" i="9"/>
  <c r="AA1272" i="9"/>
  <c r="Y1272" i="9"/>
  <c r="O1272" i="9"/>
  <c r="M1272" i="9"/>
  <c r="C1272" i="9"/>
  <c r="A1272" i="9"/>
  <c r="AA1271" i="9"/>
  <c r="Y1271" i="9"/>
  <c r="O1271" i="9"/>
  <c r="M1271" i="9"/>
  <c r="C1271" i="9"/>
  <c r="A1271" i="9"/>
  <c r="AA1270" i="9"/>
  <c r="Y1270" i="9"/>
  <c r="O1270" i="9"/>
  <c r="M1270" i="9"/>
  <c r="C1270" i="9"/>
  <c r="A1270" i="9"/>
  <c r="AA1269" i="9"/>
  <c r="Y1269" i="9"/>
  <c r="O1269" i="9"/>
  <c r="M1269" i="9"/>
  <c r="C1269" i="9"/>
  <c r="A1269" i="9"/>
  <c r="AA1268" i="9"/>
  <c r="Y1268" i="9"/>
  <c r="O1268" i="9"/>
  <c r="M1268" i="9"/>
  <c r="C1268" i="9"/>
  <c r="A1268" i="9"/>
  <c r="AA1267" i="9"/>
  <c r="Y1267" i="9"/>
  <c r="O1267" i="9"/>
  <c r="M1267" i="9"/>
  <c r="C1267" i="9"/>
  <c r="A1267" i="9"/>
  <c r="AA1266" i="9"/>
  <c r="Y1266" i="9"/>
  <c r="O1266" i="9"/>
  <c r="M1266" i="9"/>
  <c r="C1266" i="9"/>
  <c r="A1266" i="9"/>
  <c r="AA1265" i="9"/>
  <c r="Y1265" i="9"/>
  <c r="O1265" i="9"/>
  <c r="M1265" i="9"/>
  <c r="C1265" i="9"/>
  <c r="A1265" i="9"/>
  <c r="AA1264" i="9"/>
  <c r="Y1264" i="9"/>
  <c r="O1264" i="9"/>
  <c r="M1264" i="9"/>
  <c r="C1264" i="9"/>
  <c r="A1264" i="9"/>
  <c r="AA1263" i="9"/>
  <c r="Y1263" i="9"/>
  <c r="O1263" i="9"/>
  <c r="M1263" i="9"/>
  <c r="C1263" i="9"/>
  <c r="A1263" i="9"/>
  <c r="AA1262" i="9"/>
  <c r="Y1262" i="9"/>
  <c r="O1262" i="9"/>
  <c r="M1262" i="9"/>
  <c r="C1262" i="9"/>
  <c r="A1262" i="9"/>
  <c r="AA1259" i="9"/>
  <c r="Y1259" i="9"/>
  <c r="O1259" i="9"/>
  <c r="M1259" i="9"/>
  <c r="C1259" i="9"/>
  <c r="A1259" i="9"/>
  <c r="AA1258" i="9"/>
  <c r="Y1258" i="9"/>
  <c r="O1258" i="9"/>
  <c r="M1258" i="9"/>
  <c r="C1258" i="9"/>
  <c r="A1258" i="9"/>
  <c r="AA1257" i="9"/>
  <c r="Y1257" i="9"/>
  <c r="O1257" i="9"/>
  <c r="M1257" i="9"/>
  <c r="C1257" i="9"/>
  <c r="A1257" i="9"/>
  <c r="AA1256" i="9"/>
  <c r="Y1256" i="9"/>
  <c r="O1256" i="9"/>
  <c r="M1256" i="9"/>
  <c r="C1256" i="9"/>
  <c r="A1256" i="9"/>
  <c r="AA1255" i="9"/>
  <c r="Y1255" i="9"/>
  <c r="O1255" i="9"/>
  <c r="M1255" i="9"/>
  <c r="C1255" i="9"/>
  <c r="A1255" i="9"/>
  <c r="AA1254" i="9"/>
  <c r="Y1254" i="9"/>
  <c r="O1254" i="9"/>
  <c r="M1254" i="9"/>
  <c r="C1254" i="9"/>
  <c r="A1254" i="9"/>
  <c r="AA1253" i="9"/>
  <c r="Y1253" i="9"/>
  <c r="O1253" i="9"/>
  <c r="M1253" i="9"/>
  <c r="C1253" i="9"/>
  <c r="A1253" i="9"/>
  <c r="AA1252" i="9"/>
  <c r="Y1252" i="9"/>
  <c r="O1252" i="9"/>
  <c r="M1252" i="9"/>
  <c r="C1252" i="9"/>
  <c r="A1252" i="9"/>
  <c r="AA1251" i="9"/>
  <c r="Y1251" i="9"/>
  <c r="O1251" i="9"/>
  <c r="M1251" i="9"/>
  <c r="C1251" i="9"/>
  <c r="A1251" i="9"/>
  <c r="AA1250" i="9"/>
  <c r="Y1250" i="9"/>
  <c r="O1250" i="9"/>
  <c r="M1250" i="9"/>
  <c r="C1250" i="9"/>
  <c r="A1250" i="9"/>
  <c r="AA1249" i="9"/>
  <c r="Y1249" i="9"/>
  <c r="O1249" i="9"/>
  <c r="M1249" i="9"/>
  <c r="C1249" i="9"/>
  <c r="A1249" i="9"/>
  <c r="AA1248" i="9"/>
  <c r="Y1248" i="9"/>
  <c r="O1248" i="9"/>
  <c r="M1248" i="9"/>
  <c r="C1248" i="9"/>
  <c r="A1248" i="9"/>
  <c r="AA1245" i="9"/>
  <c r="Y1245" i="9"/>
  <c r="O1245" i="9"/>
  <c r="M1245" i="9"/>
  <c r="C1245" i="9"/>
  <c r="A1245" i="9"/>
  <c r="AA1244" i="9"/>
  <c r="Y1244" i="9"/>
  <c r="O1244" i="9"/>
  <c r="M1244" i="9"/>
  <c r="C1244" i="9"/>
  <c r="A1244" i="9"/>
  <c r="AA1243" i="9"/>
  <c r="Y1243" i="9"/>
  <c r="O1243" i="9"/>
  <c r="M1243" i="9"/>
  <c r="C1243" i="9"/>
  <c r="A1243" i="9"/>
  <c r="AA1242" i="9"/>
  <c r="Y1242" i="9"/>
  <c r="O1242" i="9"/>
  <c r="M1242" i="9"/>
  <c r="C1242" i="9"/>
  <c r="A1242" i="9"/>
  <c r="AA1241" i="9"/>
  <c r="Y1241" i="9"/>
  <c r="O1241" i="9"/>
  <c r="M1241" i="9"/>
  <c r="C1241" i="9"/>
  <c r="A1241" i="9"/>
  <c r="AA1240" i="9"/>
  <c r="Y1240" i="9"/>
  <c r="O1240" i="9"/>
  <c r="M1240" i="9"/>
  <c r="C1240" i="9"/>
  <c r="A1240" i="9"/>
  <c r="AA1239" i="9"/>
  <c r="Y1239" i="9"/>
  <c r="O1239" i="9"/>
  <c r="M1239" i="9"/>
  <c r="C1239" i="9"/>
  <c r="A1239" i="9"/>
  <c r="AA1238" i="9"/>
  <c r="Y1238" i="9"/>
  <c r="O1238" i="9"/>
  <c r="M1238" i="9"/>
  <c r="C1238" i="9"/>
  <c r="A1238" i="9"/>
  <c r="AA1237" i="9"/>
  <c r="Y1237" i="9"/>
  <c r="O1237" i="9"/>
  <c r="M1237" i="9"/>
  <c r="C1237" i="9"/>
  <c r="A1237" i="9"/>
  <c r="AA1236" i="9"/>
  <c r="Y1236" i="9"/>
  <c r="O1236" i="9"/>
  <c r="M1236" i="9"/>
  <c r="C1236" i="9"/>
  <c r="A1236" i="9"/>
  <c r="AA1235" i="9"/>
  <c r="Y1235" i="9"/>
  <c r="O1235" i="9"/>
  <c r="M1235" i="9"/>
  <c r="C1235" i="9"/>
  <c r="A1235" i="9"/>
  <c r="AA1234" i="9"/>
  <c r="Y1234" i="9"/>
  <c r="O1234" i="9"/>
  <c r="M1234" i="9"/>
  <c r="C1234" i="9"/>
  <c r="A1234" i="9"/>
  <c r="AA1231" i="9"/>
  <c r="Y1231" i="9"/>
  <c r="O1231" i="9"/>
  <c r="M1231" i="9"/>
  <c r="C1231" i="9"/>
  <c r="A1231" i="9"/>
  <c r="AA1230" i="9"/>
  <c r="Y1230" i="9"/>
  <c r="O1230" i="9"/>
  <c r="M1230" i="9"/>
  <c r="C1230" i="9"/>
  <c r="A1230" i="9"/>
  <c r="AA1229" i="9"/>
  <c r="Y1229" i="9"/>
  <c r="O1229" i="9"/>
  <c r="M1229" i="9"/>
  <c r="C1229" i="9"/>
  <c r="A1229" i="9"/>
  <c r="AA1228" i="9"/>
  <c r="Y1228" i="9"/>
  <c r="O1228" i="9"/>
  <c r="M1228" i="9"/>
  <c r="C1228" i="9"/>
  <c r="A1228" i="9"/>
  <c r="AA1227" i="9"/>
  <c r="Y1227" i="9"/>
  <c r="O1227" i="9"/>
  <c r="M1227" i="9"/>
  <c r="C1227" i="9"/>
  <c r="A1227" i="9"/>
  <c r="AA1226" i="9"/>
  <c r="Y1226" i="9"/>
  <c r="O1226" i="9"/>
  <c r="M1226" i="9"/>
  <c r="C1226" i="9"/>
  <c r="A1226" i="9"/>
  <c r="AA1225" i="9"/>
  <c r="Y1225" i="9"/>
  <c r="O1225" i="9"/>
  <c r="M1225" i="9"/>
  <c r="C1225" i="9"/>
  <c r="A1225" i="9"/>
  <c r="AA1224" i="9"/>
  <c r="Y1224" i="9"/>
  <c r="O1224" i="9"/>
  <c r="M1224" i="9"/>
  <c r="C1224" i="9"/>
  <c r="A1224" i="9"/>
  <c r="AA1223" i="9"/>
  <c r="Y1223" i="9"/>
  <c r="O1223" i="9"/>
  <c r="M1223" i="9"/>
  <c r="C1223" i="9"/>
  <c r="A1223" i="9"/>
  <c r="AA1222" i="9"/>
  <c r="Y1222" i="9"/>
  <c r="O1222" i="9"/>
  <c r="M1222" i="9"/>
  <c r="C1222" i="9"/>
  <c r="A1222" i="9"/>
  <c r="AA1221" i="9"/>
  <c r="Y1221" i="9"/>
  <c r="O1221" i="9"/>
  <c r="M1221" i="9"/>
  <c r="C1221" i="9"/>
  <c r="A1221" i="9"/>
  <c r="AA1220" i="9"/>
  <c r="Y1220" i="9"/>
  <c r="O1220" i="9"/>
  <c r="M1220" i="9"/>
  <c r="C1220" i="9"/>
  <c r="A1220" i="9"/>
  <c r="AA1217" i="9"/>
  <c r="Y1217" i="9"/>
  <c r="O1217" i="9"/>
  <c r="M1217" i="9"/>
  <c r="C1217" i="9"/>
  <c r="A1217" i="9"/>
  <c r="AA1216" i="9"/>
  <c r="Y1216" i="9"/>
  <c r="O1216" i="9"/>
  <c r="M1216" i="9"/>
  <c r="C1216" i="9"/>
  <c r="A1216" i="9"/>
  <c r="AA1215" i="9"/>
  <c r="Y1215" i="9"/>
  <c r="O1215" i="9"/>
  <c r="M1215" i="9"/>
  <c r="C1215" i="9"/>
  <c r="A1215" i="9"/>
  <c r="AA1214" i="9"/>
  <c r="Y1214" i="9"/>
  <c r="O1214" i="9"/>
  <c r="M1214" i="9"/>
  <c r="C1214" i="9"/>
  <c r="A1214" i="9"/>
  <c r="AA1213" i="9"/>
  <c r="Y1213" i="9"/>
  <c r="O1213" i="9"/>
  <c r="M1213" i="9"/>
  <c r="C1213" i="9"/>
  <c r="A1213" i="9"/>
  <c r="AA1212" i="9"/>
  <c r="Y1212" i="9"/>
  <c r="O1212" i="9"/>
  <c r="M1212" i="9"/>
  <c r="C1212" i="9"/>
  <c r="A1212" i="9"/>
  <c r="AA1211" i="9"/>
  <c r="Y1211" i="9"/>
  <c r="O1211" i="9"/>
  <c r="M1211" i="9"/>
  <c r="C1211" i="9"/>
  <c r="A1211" i="9"/>
  <c r="AA1210" i="9"/>
  <c r="Y1210" i="9"/>
  <c r="O1210" i="9"/>
  <c r="M1210" i="9"/>
  <c r="C1210" i="9"/>
  <c r="A1210" i="9"/>
  <c r="AA1209" i="9"/>
  <c r="Y1209" i="9"/>
  <c r="O1209" i="9"/>
  <c r="M1209" i="9"/>
  <c r="C1209" i="9"/>
  <c r="A1209" i="9"/>
  <c r="AA1208" i="9"/>
  <c r="Y1208" i="9"/>
  <c r="O1208" i="9"/>
  <c r="M1208" i="9"/>
  <c r="C1208" i="9"/>
  <c r="A1208" i="9"/>
  <c r="AA1207" i="9"/>
  <c r="Y1207" i="9"/>
  <c r="O1207" i="9"/>
  <c r="M1207" i="9"/>
  <c r="C1207" i="9"/>
  <c r="A1207" i="9"/>
  <c r="AA1206" i="9"/>
  <c r="Y1206" i="9"/>
  <c r="O1206" i="9"/>
  <c r="M1206" i="9"/>
  <c r="C1206" i="9"/>
  <c r="A1206" i="9"/>
  <c r="AA1203" i="9"/>
  <c r="Y1203" i="9"/>
  <c r="O1203" i="9"/>
  <c r="M1203" i="9"/>
  <c r="C1203" i="9"/>
  <c r="A1203" i="9"/>
  <c r="AA1202" i="9"/>
  <c r="Y1202" i="9"/>
  <c r="O1202" i="9"/>
  <c r="M1202" i="9"/>
  <c r="C1202" i="9"/>
  <c r="A1202" i="9"/>
  <c r="AA1201" i="9"/>
  <c r="Y1201" i="9"/>
  <c r="O1201" i="9"/>
  <c r="M1201" i="9"/>
  <c r="C1201" i="9"/>
  <c r="A1201" i="9"/>
  <c r="AA1200" i="9"/>
  <c r="Y1200" i="9"/>
  <c r="O1200" i="9"/>
  <c r="M1200" i="9"/>
  <c r="C1200" i="9"/>
  <c r="A1200" i="9"/>
  <c r="AA1199" i="9"/>
  <c r="Y1199" i="9"/>
  <c r="O1199" i="9"/>
  <c r="M1199" i="9"/>
  <c r="C1199" i="9"/>
  <c r="A1199" i="9"/>
  <c r="AA1198" i="9"/>
  <c r="Y1198" i="9"/>
  <c r="O1198" i="9"/>
  <c r="M1198" i="9"/>
  <c r="C1198" i="9"/>
  <c r="A1198" i="9"/>
  <c r="AA1197" i="9"/>
  <c r="Y1197" i="9"/>
  <c r="O1197" i="9"/>
  <c r="M1197" i="9"/>
  <c r="C1197" i="9"/>
  <c r="A1197" i="9"/>
  <c r="AA1196" i="9"/>
  <c r="Y1196" i="9"/>
  <c r="O1196" i="9"/>
  <c r="M1196" i="9"/>
  <c r="C1196" i="9"/>
  <c r="A1196" i="9"/>
  <c r="AA1195" i="9"/>
  <c r="Y1195" i="9"/>
  <c r="O1195" i="9"/>
  <c r="M1195" i="9"/>
  <c r="C1195" i="9"/>
  <c r="A1195" i="9"/>
  <c r="AA1194" i="9"/>
  <c r="Y1194" i="9"/>
  <c r="O1194" i="9"/>
  <c r="M1194" i="9"/>
  <c r="C1194" i="9"/>
  <c r="A1194" i="9"/>
  <c r="AA1193" i="9"/>
  <c r="Y1193" i="9"/>
  <c r="O1193" i="9"/>
  <c r="M1193" i="9"/>
  <c r="C1193" i="9"/>
  <c r="A1193" i="9"/>
  <c r="AA1192" i="9"/>
  <c r="Y1192" i="9"/>
  <c r="O1192" i="9"/>
  <c r="M1192" i="9"/>
  <c r="C1192" i="9"/>
  <c r="A1192" i="9"/>
  <c r="AA1189" i="9"/>
  <c r="Y1189" i="9"/>
  <c r="O1189" i="9"/>
  <c r="M1189" i="9"/>
  <c r="C1189" i="9"/>
  <c r="A1189" i="9"/>
  <c r="AA1188" i="9"/>
  <c r="Y1188" i="9"/>
  <c r="O1188" i="9"/>
  <c r="M1188" i="9"/>
  <c r="C1188" i="9"/>
  <c r="A1188" i="9"/>
  <c r="AA1187" i="9"/>
  <c r="Y1187" i="9"/>
  <c r="O1187" i="9"/>
  <c r="M1187" i="9"/>
  <c r="C1187" i="9"/>
  <c r="A1187" i="9"/>
  <c r="AA1186" i="9"/>
  <c r="Y1186" i="9"/>
  <c r="O1186" i="9"/>
  <c r="M1186" i="9"/>
  <c r="C1186" i="9"/>
  <c r="A1186" i="9"/>
  <c r="AA1185" i="9"/>
  <c r="Y1185" i="9"/>
  <c r="O1185" i="9"/>
  <c r="M1185" i="9"/>
  <c r="C1185" i="9"/>
  <c r="A1185" i="9"/>
  <c r="AA1184" i="9"/>
  <c r="Y1184" i="9"/>
  <c r="O1184" i="9"/>
  <c r="M1184" i="9"/>
  <c r="C1184" i="9"/>
  <c r="A1184" i="9"/>
  <c r="AA1183" i="9"/>
  <c r="Y1183" i="9"/>
  <c r="O1183" i="9"/>
  <c r="M1183" i="9"/>
  <c r="C1183" i="9"/>
  <c r="A1183" i="9"/>
  <c r="AA1182" i="9"/>
  <c r="Y1182" i="9"/>
  <c r="O1182" i="9"/>
  <c r="M1182" i="9"/>
  <c r="C1182" i="9"/>
  <c r="A1182" i="9"/>
  <c r="AA1181" i="9"/>
  <c r="Y1181" i="9"/>
  <c r="O1181" i="9"/>
  <c r="M1181" i="9"/>
  <c r="C1181" i="9"/>
  <c r="A1181" i="9"/>
  <c r="AA1180" i="9"/>
  <c r="Y1180" i="9"/>
  <c r="O1180" i="9"/>
  <c r="M1180" i="9"/>
  <c r="C1180" i="9"/>
  <c r="A1180" i="9"/>
  <c r="AA1179" i="9"/>
  <c r="Y1179" i="9"/>
  <c r="O1179" i="9"/>
  <c r="M1179" i="9"/>
  <c r="C1179" i="9"/>
  <c r="A1179" i="9"/>
  <c r="AA1178" i="9"/>
  <c r="Y1178" i="9"/>
  <c r="O1178" i="9"/>
  <c r="M1178" i="9"/>
  <c r="C1178" i="9"/>
  <c r="A1178" i="9"/>
  <c r="AA1175" i="9"/>
  <c r="Y1175" i="9"/>
  <c r="O1175" i="9"/>
  <c r="M1175" i="9"/>
  <c r="C1175" i="9"/>
  <c r="A1175" i="9"/>
  <c r="AA1174" i="9"/>
  <c r="Y1174" i="9"/>
  <c r="O1174" i="9"/>
  <c r="M1174" i="9"/>
  <c r="C1174" i="9"/>
  <c r="A1174" i="9"/>
  <c r="AA1173" i="9"/>
  <c r="Y1173" i="9"/>
  <c r="O1173" i="9"/>
  <c r="M1173" i="9"/>
  <c r="C1173" i="9"/>
  <c r="A1173" i="9"/>
  <c r="AA1172" i="9"/>
  <c r="Y1172" i="9"/>
  <c r="O1172" i="9"/>
  <c r="M1172" i="9"/>
  <c r="C1172" i="9"/>
  <c r="A1172" i="9"/>
  <c r="AA1171" i="9"/>
  <c r="Y1171" i="9"/>
  <c r="O1171" i="9"/>
  <c r="M1171" i="9"/>
  <c r="C1171" i="9"/>
  <c r="A1171" i="9"/>
  <c r="AA1170" i="9"/>
  <c r="Y1170" i="9"/>
  <c r="O1170" i="9"/>
  <c r="M1170" i="9"/>
  <c r="C1170" i="9"/>
  <c r="A1170" i="9"/>
  <c r="AA1169" i="9"/>
  <c r="Y1169" i="9"/>
  <c r="O1169" i="9"/>
  <c r="M1169" i="9"/>
  <c r="C1169" i="9"/>
  <c r="A1169" i="9"/>
  <c r="AA1168" i="9"/>
  <c r="Y1168" i="9"/>
  <c r="O1168" i="9"/>
  <c r="M1168" i="9"/>
  <c r="C1168" i="9"/>
  <c r="A1168" i="9"/>
  <c r="AA1167" i="9"/>
  <c r="Y1167" i="9"/>
  <c r="O1167" i="9"/>
  <c r="M1167" i="9"/>
  <c r="C1167" i="9"/>
  <c r="A1167" i="9"/>
  <c r="AA1166" i="9"/>
  <c r="Y1166" i="9"/>
  <c r="O1166" i="9"/>
  <c r="M1166" i="9"/>
  <c r="C1166" i="9"/>
  <c r="A1166" i="9"/>
  <c r="AA1165" i="9"/>
  <c r="Y1165" i="9"/>
  <c r="O1165" i="9"/>
  <c r="M1165" i="9"/>
  <c r="C1165" i="9"/>
  <c r="A1165" i="9"/>
  <c r="AA1164" i="9"/>
  <c r="Y1164" i="9"/>
  <c r="O1164" i="9"/>
  <c r="M1164" i="9"/>
  <c r="C1164" i="9"/>
  <c r="A1164" i="9"/>
  <c r="AA1161" i="9"/>
  <c r="Y1161" i="9"/>
  <c r="O1161" i="9"/>
  <c r="M1161" i="9"/>
  <c r="C1161" i="9"/>
  <c r="A1161" i="9"/>
  <c r="AA1160" i="9"/>
  <c r="Y1160" i="9"/>
  <c r="O1160" i="9"/>
  <c r="M1160" i="9"/>
  <c r="C1160" i="9"/>
  <c r="A1160" i="9"/>
  <c r="AA1159" i="9"/>
  <c r="Y1159" i="9"/>
  <c r="O1159" i="9"/>
  <c r="M1159" i="9"/>
  <c r="C1159" i="9"/>
  <c r="A1159" i="9"/>
  <c r="AA1158" i="9"/>
  <c r="Y1158" i="9"/>
  <c r="O1158" i="9"/>
  <c r="M1158" i="9"/>
  <c r="C1158" i="9"/>
  <c r="A1158" i="9"/>
  <c r="AA1157" i="9"/>
  <c r="Y1157" i="9"/>
  <c r="O1157" i="9"/>
  <c r="M1157" i="9"/>
  <c r="C1157" i="9"/>
  <c r="A1157" i="9"/>
  <c r="AA1156" i="9"/>
  <c r="Y1156" i="9"/>
  <c r="O1156" i="9"/>
  <c r="M1156" i="9"/>
  <c r="C1156" i="9"/>
  <c r="A1156" i="9"/>
  <c r="AA1155" i="9"/>
  <c r="Y1155" i="9"/>
  <c r="O1155" i="9"/>
  <c r="M1155" i="9"/>
  <c r="C1155" i="9"/>
  <c r="A1155" i="9"/>
  <c r="AA1154" i="9"/>
  <c r="Y1154" i="9"/>
  <c r="O1154" i="9"/>
  <c r="M1154" i="9"/>
  <c r="C1154" i="9"/>
  <c r="A1154" i="9"/>
  <c r="AA1153" i="9"/>
  <c r="Y1153" i="9"/>
  <c r="O1153" i="9"/>
  <c r="M1153" i="9"/>
  <c r="C1153" i="9"/>
  <c r="A1153" i="9"/>
  <c r="AA1152" i="9"/>
  <c r="Y1152" i="9"/>
  <c r="O1152" i="9"/>
  <c r="M1152" i="9"/>
  <c r="C1152" i="9"/>
  <c r="A1152" i="9"/>
  <c r="AA1151" i="9"/>
  <c r="Y1151" i="9"/>
  <c r="O1151" i="9"/>
  <c r="M1151" i="9"/>
  <c r="C1151" i="9"/>
  <c r="A1151" i="9"/>
  <c r="AA1150" i="9"/>
  <c r="Y1150" i="9"/>
  <c r="O1150" i="9"/>
  <c r="M1150" i="9"/>
  <c r="C1150" i="9"/>
  <c r="A1150" i="9"/>
  <c r="AA1147" i="9"/>
  <c r="Y1147" i="9"/>
  <c r="O1147" i="9"/>
  <c r="M1147" i="9"/>
  <c r="C1147" i="9"/>
  <c r="A1147" i="9"/>
  <c r="AA1146" i="9"/>
  <c r="Y1146" i="9"/>
  <c r="O1146" i="9"/>
  <c r="M1146" i="9"/>
  <c r="C1146" i="9"/>
  <c r="A1146" i="9"/>
  <c r="AA1145" i="9"/>
  <c r="Y1145" i="9"/>
  <c r="O1145" i="9"/>
  <c r="M1145" i="9"/>
  <c r="C1145" i="9"/>
  <c r="A1145" i="9"/>
  <c r="AA1144" i="9"/>
  <c r="Y1144" i="9"/>
  <c r="O1144" i="9"/>
  <c r="M1144" i="9"/>
  <c r="C1144" i="9"/>
  <c r="A1144" i="9"/>
  <c r="AA1143" i="9"/>
  <c r="Y1143" i="9"/>
  <c r="O1143" i="9"/>
  <c r="M1143" i="9"/>
  <c r="C1143" i="9"/>
  <c r="A1143" i="9"/>
  <c r="AA1142" i="9"/>
  <c r="Y1142" i="9"/>
  <c r="O1142" i="9"/>
  <c r="M1142" i="9"/>
  <c r="C1142" i="9"/>
  <c r="A1142" i="9"/>
  <c r="AA1141" i="9"/>
  <c r="Y1141" i="9"/>
  <c r="O1141" i="9"/>
  <c r="M1141" i="9"/>
  <c r="C1141" i="9"/>
  <c r="A1141" i="9"/>
  <c r="AA1140" i="9"/>
  <c r="Y1140" i="9"/>
  <c r="O1140" i="9"/>
  <c r="M1140" i="9"/>
  <c r="C1140" i="9"/>
  <c r="A1140" i="9"/>
  <c r="AA1139" i="9"/>
  <c r="Y1139" i="9"/>
  <c r="O1139" i="9"/>
  <c r="M1139" i="9"/>
  <c r="C1139" i="9"/>
  <c r="A1139" i="9"/>
  <c r="AA1138" i="9"/>
  <c r="Y1138" i="9"/>
  <c r="O1138" i="9"/>
  <c r="M1138" i="9"/>
  <c r="C1138" i="9"/>
  <c r="A1138" i="9"/>
  <c r="AA1137" i="9"/>
  <c r="Y1137" i="9"/>
  <c r="O1137" i="9"/>
  <c r="M1137" i="9"/>
  <c r="C1137" i="9"/>
  <c r="A1137" i="9"/>
  <c r="AA1136" i="9"/>
  <c r="Y1136" i="9"/>
  <c r="O1136" i="9"/>
  <c r="M1136" i="9"/>
  <c r="C1136" i="9"/>
  <c r="A1136" i="9"/>
  <c r="AA1133" i="9"/>
  <c r="Y1133" i="9"/>
  <c r="O1133" i="9"/>
  <c r="M1133" i="9"/>
  <c r="C1133" i="9"/>
  <c r="A1133" i="9"/>
  <c r="AA1132" i="9"/>
  <c r="Y1132" i="9"/>
  <c r="O1132" i="9"/>
  <c r="M1132" i="9"/>
  <c r="C1132" i="9"/>
  <c r="A1132" i="9"/>
  <c r="AA1131" i="9"/>
  <c r="Y1131" i="9"/>
  <c r="O1131" i="9"/>
  <c r="M1131" i="9"/>
  <c r="C1131" i="9"/>
  <c r="A1131" i="9"/>
  <c r="AA1130" i="9"/>
  <c r="Y1130" i="9"/>
  <c r="O1130" i="9"/>
  <c r="M1130" i="9"/>
  <c r="C1130" i="9"/>
  <c r="A1130" i="9"/>
  <c r="AA1129" i="9"/>
  <c r="Y1129" i="9"/>
  <c r="O1129" i="9"/>
  <c r="M1129" i="9"/>
  <c r="C1129" i="9"/>
  <c r="A1129" i="9"/>
  <c r="AA1128" i="9"/>
  <c r="Y1128" i="9"/>
  <c r="O1128" i="9"/>
  <c r="M1128" i="9"/>
  <c r="C1128" i="9"/>
  <c r="A1128" i="9"/>
  <c r="AA1127" i="9"/>
  <c r="Y1127" i="9"/>
  <c r="O1127" i="9"/>
  <c r="M1127" i="9"/>
  <c r="C1127" i="9"/>
  <c r="A1127" i="9"/>
  <c r="AA1126" i="9"/>
  <c r="Y1126" i="9"/>
  <c r="O1126" i="9"/>
  <c r="M1126" i="9"/>
  <c r="C1126" i="9"/>
  <c r="A1126" i="9"/>
  <c r="AA1125" i="9"/>
  <c r="Y1125" i="9"/>
  <c r="O1125" i="9"/>
  <c r="M1125" i="9"/>
  <c r="C1125" i="9"/>
  <c r="A1125" i="9"/>
  <c r="AA1124" i="9"/>
  <c r="Y1124" i="9"/>
  <c r="O1124" i="9"/>
  <c r="M1124" i="9"/>
  <c r="C1124" i="9"/>
  <c r="A1124" i="9"/>
  <c r="AA1123" i="9"/>
  <c r="Y1123" i="9"/>
  <c r="O1123" i="9"/>
  <c r="M1123" i="9"/>
  <c r="C1123" i="9"/>
  <c r="A1123" i="9"/>
  <c r="AA1122" i="9"/>
  <c r="Y1122" i="9"/>
  <c r="O1122" i="9"/>
  <c r="M1122" i="9"/>
  <c r="C1122" i="9"/>
  <c r="A1122" i="9"/>
  <c r="AA1119" i="9"/>
  <c r="Y1119" i="9"/>
  <c r="O1119" i="9"/>
  <c r="M1119" i="9"/>
  <c r="C1119" i="9"/>
  <c r="A1119" i="9"/>
  <c r="AA1118" i="9"/>
  <c r="Y1118" i="9"/>
  <c r="O1118" i="9"/>
  <c r="M1118" i="9"/>
  <c r="C1118" i="9"/>
  <c r="A1118" i="9"/>
  <c r="AA1117" i="9"/>
  <c r="Y1117" i="9"/>
  <c r="O1117" i="9"/>
  <c r="M1117" i="9"/>
  <c r="C1117" i="9"/>
  <c r="A1117" i="9"/>
  <c r="AA1116" i="9"/>
  <c r="Y1116" i="9"/>
  <c r="O1116" i="9"/>
  <c r="M1116" i="9"/>
  <c r="C1116" i="9"/>
  <c r="A1116" i="9"/>
  <c r="AA1115" i="9"/>
  <c r="Y1115" i="9"/>
  <c r="O1115" i="9"/>
  <c r="M1115" i="9"/>
  <c r="C1115" i="9"/>
  <c r="A1115" i="9"/>
  <c r="AA1114" i="9"/>
  <c r="Y1114" i="9"/>
  <c r="O1114" i="9"/>
  <c r="M1114" i="9"/>
  <c r="C1114" i="9"/>
  <c r="A1114" i="9"/>
  <c r="AA1113" i="9"/>
  <c r="Y1113" i="9"/>
  <c r="O1113" i="9"/>
  <c r="M1113" i="9"/>
  <c r="C1113" i="9"/>
  <c r="A1113" i="9"/>
  <c r="AA1112" i="9"/>
  <c r="Y1112" i="9"/>
  <c r="O1112" i="9"/>
  <c r="M1112" i="9"/>
  <c r="C1112" i="9"/>
  <c r="A1112" i="9"/>
  <c r="AA1111" i="9"/>
  <c r="Y1111" i="9"/>
  <c r="O1111" i="9"/>
  <c r="M1111" i="9"/>
  <c r="C1111" i="9"/>
  <c r="A1111" i="9"/>
  <c r="AA1110" i="9"/>
  <c r="Y1110" i="9"/>
  <c r="O1110" i="9"/>
  <c r="M1110" i="9"/>
  <c r="C1110" i="9"/>
  <c r="A1110" i="9"/>
  <c r="AA1109" i="9"/>
  <c r="Y1109" i="9"/>
  <c r="O1109" i="9"/>
  <c r="M1109" i="9"/>
  <c r="C1109" i="9"/>
  <c r="A1109" i="9"/>
  <c r="AA1108" i="9"/>
  <c r="Y1108" i="9"/>
  <c r="O1108" i="9"/>
  <c r="M1108" i="9"/>
  <c r="C1108" i="9"/>
  <c r="A1108" i="9"/>
  <c r="AA1105" i="9"/>
  <c r="Y1105" i="9"/>
  <c r="O1105" i="9"/>
  <c r="M1105" i="9"/>
  <c r="C1105" i="9"/>
  <c r="A1105" i="9"/>
  <c r="AA1104" i="9"/>
  <c r="Y1104" i="9"/>
  <c r="O1104" i="9"/>
  <c r="M1104" i="9"/>
  <c r="C1104" i="9"/>
  <c r="A1104" i="9"/>
  <c r="AA1103" i="9"/>
  <c r="Y1103" i="9"/>
  <c r="O1103" i="9"/>
  <c r="M1103" i="9"/>
  <c r="C1103" i="9"/>
  <c r="A1103" i="9"/>
  <c r="AA1102" i="9"/>
  <c r="Y1102" i="9"/>
  <c r="O1102" i="9"/>
  <c r="M1102" i="9"/>
  <c r="C1102" i="9"/>
  <c r="A1102" i="9"/>
  <c r="AA1101" i="9"/>
  <c r="Y1101" i="9"/>
  <c r="O1101" i="9"/>
  <c r="M1101" i="9"/>
  <c r="C1101" i="9"/>
  <c r="A1101" i="9"/>
  <c r="AA1100" i="9"/>
  <c r="Y1100" i="9"/>
  <c r="O1100" i="9"/>
  <c r="M1100" i="9"/>
  <c r="C1100" i="9"/>
  <c r="A1100" i="9"/>
  <c r="AA1099" i="9"/>
  <c r="Y1099" i="9"/>
  <c r="O1099" i="9"/>
  <c r="M1099" i="9"/>
  <c r="C1099" i="9"/>
  <c r="A1099" i="9"/>
  <c r="AA1098" i="9"/>
  <c r="Y1098" i="9"/>
  <c r="O1098" i="9"/>
  <c r="M1098" i="9"/>
  <c r="C1098" i="9"/>
  <c r="A1098" i="9"/>
  <c r="AA1097" i="9"/>
  <c r="Y1097" i="9"/>
  <c r="O1097" i="9"/>
  <c r="M1097" i="9"/>
  <c r="C1097" i="9"/>
  <c r="A1097" i="9"/>
  <c r="AA1096" i="9"/>
  <c r="Y1096" i="9"/>
  <c r="O1096" i="9"/>
  <c r="M1096" i="9"/>
  <c r="C1096" i="9"/>
  <c r="A1096" i="9"/>
  <c r="AA1095" i="9"/>
  <c r="Y1095" i="9"/>
  <c r="O1095" i="9"/>
  <c r="M1095" i="9"/>
  <c r="C1095" i="9"/>
  <c r="A1095" i="9"/>
  <c r="AA1094" i="9"/>
  <c r="Y1094" i="9"/>
  <c r="O1094" i="9"/>
  <c r="M1094" i="9"/>
  <c r="C1094" i="9"/>
  <c r="A1094" i="9"/>
  <c r="AA1091" i="9"/>
  <c r="Y1091" i="9"/>
  <c r="O1091" i="9"/>
  <c r="M1091" i="9"/>
  <c r="C1091" i="9"/>
  <c r="A1091" i="9"/>
  <c r="AA1090" i="9"/>
  <c r="Y1090" i="9"/>
  <c r="O1090" i="9"/>
  <c r="M1090" i="9"/>
  <c r="C1090" i="9"/>
  <c r="A1090" i="9"/>
  <c r="AA1089" i="9"/>
  <c r="Y1089" i="9"/>
  <c r="O1089" i="9"/>
  <c r="M1089" i="9"/>
  <c r="C1089" i="9"/>
  <c r="A1089" i="9"/>
  <c r="AA1088" i="9"/>
  <c r="Y1088" i="9"/>
  <c r="O1088" i="9"/>
  <c r="M1088" i="9"/>
  <c r="C1088" i="9"/>
  <c r="A1088" i="9"/>
  <c r="AA1087" i="9"/>
  <c r="Y1087" i="9"/>
  <c r="O1087" i="9"/>
  <c r="M1087" i="9"/>
  <c r="C1087" i="9"/>
  <c r="A1087" i="9"/>
  <c r="AA1086" i="9"/>
  <c r="Y1086" i="9"/>
  <c r="O1086" i="9"/>
  <c r="M1086" i="9"/>
  <c r="C1086" i="9"/>
  <c r="A1086" i="9"/>
  <c r="AA1085" i="9"/>
  <c r="Y1085" i="9"/>
  <c r="O1085" i="9"/>
  <c r="M1085" i="9"/>
  <c r="C1085" i="9"/>
  <c r="A1085" i="9"/>
  <c r="AA1084" i="9"/>
  <c r="Y1084" i="9"/>
  <c r="O1084" i="9"/>
  <c r="M1084" i="9"/>
  <c r="C1084" i="9"/>
  <c r="A1084" i="9"/>
  <c r="AA1083" i="9"/>
  <c r="Y1083" i="9"/>
  <c r="O1083" i="9"/>
  <c r="M1083" i="9"/>
  <c r="C1083" i="9"/>
  <c r="A1083" i="9"/>
  <c r="AA1082" i="9"/>
  <c r="Y1082" i="9"/>
  <c r="O1082" i="9"/>
  <c r="M1082" i="9"/>
  <c r="C1082" i="9"/>
  <c r="A1082" i="9"/>
  <c r="AA1081" i="9"/>
  <c r="Y1081" i="9"/>
  <c r="O1081" i="9"/>
  <c r="M1081" i="9"/>
  <c r="C1081" i="9"/>
  <c r="A1081" i="9"/>
  <c r="AA1080" i="9"/>
  <c r="Y1080" i="9"/>
  <c r="O1080" i="9"/>
  <c r="M1080" i="9"/>
  <c r="C1080" i="9"/>
  <c r="A1080" i="9"/>
  <c r="AA1077" i="9"/>
  <c r="Y1077" i="9"/>
  <c r="O1077" i="9"/>
  <c r="M1077" i="9"/>
  <c r="C1077" i="9"/>
  <c r="A1077" i="9"/>
  <c r="AA1076" i="9"/>
  <c r="Y1076" i="9"/>
  <c r="O1076" i="9"/>
  <c r="M1076" i="9"/>
  <c r="C1076" i="9"/>
  <c r="A1076" i="9"/>
  <c r="AA1075" i="9"/>
  <c r="Y1075" i="9"/>
  <c r="O1075" i="9"/>
  <c r="M1075" i="9"/>
  <c r="C1075" i="9"/>
  <c r="A1075" i="9"/>
  <c r="AA1074" i="9"/>
  <c r="Y1074" i="9"/>
  <c r="O1074" i="9"/>
  <c r="M1074" i="9"/>
  <c r="C1074" i="9"/>
  <c r="A1074" i="9"/>
  <c r="AA1073" i="9"/>
  <c r="Y1073" i="9"/>
  <c r="O1073" i="9"/>
  <c r="M1073" i="9"/>
  <c r="C1073" i="9"/>
  <c r="A1073" i="9"/>
  <c r="AA1072" i="9"/>
  <c r="Y1072" i="9"/>
  <c r="O1072" i="9"/>
  <c r="M1072" i="9"/>
  <c r="C1072" i="9"/>
  <c r="A1072" i="9"/>
  <c r="AA1071" i="9"/>
  <c r="Y1071" i="9"/>
  <c r="O1071" i="9"/>
  <c r="M1071" i="9"/>
  <c r="C1071" i="9"/>
  <c r="A1071" i="9"/>
  <c r="AA1070" i="9"/>
  <c r="Y1070" i="9"/>
  <c r="O1070" i="9"/>
  <c r="M1070" i="9"/>
  <c r="C1070" i="9"/>
  <c r="A1070" i="9"/>
  <c r="AA1069" i="9"/>
  <c r="Y1069" i="9"/>
  <c r="O1069" i="9"/>
  <c r="M1069" i="9"/>
  <c r="C1069" i="9"/>
  <c r="A1069" i="9"/>
  <c r="AA1068" i="9"/>
  <c r="Y1068" i="9"/>
  <c r="O1068" i="9"/>
  <c r="M1068" i="9"/>
  <c r="C1068" i="9"/>
  <c r="A1068" i="9"/>
  <c r="AA1067" i="9"/>
  <c r="Y1067" i="9"/>
  <c r="O1067" i="9"/>
  <c r="M1067" i="9"/>
  <c r="C1067" i="9"/>
  <c r="A1067" i="9"/>
  <c r="AA1066" i="9"/>
  <c r="Y1066" i="9"/>
  <c r="O1066" i="9"/>
  <c r="M1066" i="9"/>
  <c r="C1066" i="9"/>
  <c r="A1066" i="9"/>
  <c r="AA1063" i="9"/>
  <c r="Y1063" i="9"/>
  <c r="O1063" i="9"/>
  <c r="M1063" i="9"/>
  <c r="C1063" i="9"/>
  <c r="A1063" i="9"/>
  <c r="AA1062" i="9"/>
  <c r="Y1062" i="9"/>
  <c r="O1062" i="9"/>
  <c r="M1062" i="9"/>
  <c r="C1062" i="9"/>
  <c r="A1062" i="9"/>
  <c r="AA1061" i="9"/>
  <c r="Y1061" i="9"/>
  <c r="O1061" i="9"/>
  <c r="M1061" i="9"/>
  <c r="C1061" i="9"/>
  <c r="A1061" i="9"/>
  <c r="AA1060" i="9"/>
  <c r="Y1060" i="9"/>
  <c r="O1060" i="9"/>
  <c r="M1060" i="9"/>
  <c r="C1060" i="9"/>
  <c r="A1060" i="9"/>
  <c r="AA1059" i="9"/>
  <c r="Y1059" i="9"/>
  <c r="O1059" i="9"/>
  <c r="M1059" i="9"/>
  <c r="C1059" i="9"/>
  <c r="A1059" i="9"/>
  <c r="AA1058" i="9"/>
  <c r="Y1058" i="9"/>
  <c r="O1058" i="9"/>
  <c r="M1058" i="9"/>
  <c r="C1058" i="9"/>
  <c r="A1058" i="9"/>
  <c r="AA1057" i="9"/>
  <c r="Y1057" i="9"/>
  <c r="O1057" i="9"/>
  <c r="M1057" i="9"/>
  <c r="C1057" i="9"/>
  <c r="A1057" i="9"/>
  <c r="AA1056" i="9"/>
  <c r="Y1056" i="9"/>
  <c r="O1056" i="9"/>
  <c r="M1056" i="9"/>
  <c r="C1056" i="9"/>
  <c r="A1056" i="9"/>
  <c r="AA1055" i="9"/>
  <c r="Y1055" i="9"/>
  <c r="O1055" i="9"/>
  <c r="M1055" i="9"/>
  <c r="C1055" i="9"/>
  <c r="A1055" i="9"/>
  <c r="AA1054" i="9"/>
  <c r="Y1054" i="9"/>
  <c r="O1054" i="9"/>
  <c r="M1054" i="9"/>
  <c r="C1054" i="9"/>
  <c r="A1054" i="9"/>
  <c r="AA1053" i="9"/>
  <c r="Y1053" i="9"/>
  <c r="O1053" i="9"/>
  <c r="M1053" i="9"/>
  <c r="C1053" i="9"/>
  <c r="A1053" i="9"/>
  <c r="AA1052" i="9"/>
  <c r="Y1052" i="9"/>
  <c r="O1052" i="9"/>
  <c r="M1052" i="9"/>
  <c r="C1052" i="9"/>
  <c r="A1052" i="9"/>
  <c r="AA1049" i="9"/>
  <c r="Y1049" i="9"/>
  <c r="O1049" i="9"/>
  <c r="M1049" i="9"/>
  <c r="C1049" i="9"/>
  <c r="A1049" i="9"/>
  <c r="AA1048" i="9"/>
  <c r="Y1048" i="9"/>
  <c r="O1048" i="9"/>
  <c r="M1048" i="9"/>
  <c r="C1048" i="9"/>
  <c r="A1048" i="9"/>
  <c r="AA1047" i="9"/>
  <c r="Y1047" i="9"/>
  <c r="O1047" i="9"/>
  <c r="M1047" i="9"/>
  <c r="C1047" i="9"/>
  <c r="A1047" i="9"/>
  <c r="AA1046" i="9"/>
  <c r="Y1046" i="9"/>
  <c r="O1046" i="9"/>
  <c r="M1046" i="9"/>
  <c r="C1046" i="9"/>
  <c r="A1046" i="9"/>
  <c r="AA1045" i="9"/>
  <c r="Y1045" i="9"/>
  <c r="O1045" i="9"/>
  <c r="M1045" i="9"/>
  <c r="C1045" i="9"/>
  <c r="A1045" i="9"/>
  <c r="AA1044" i="9"/>
  <c r="Y1044" i="9"/>
  <c r="O1044" i="9"/>
  <c r="M1044" i="9"/>
  <c r="C1044" i="9"/>
  <c r="A1044" i="9"/>
  <c r="AA1043" i="9"/>
  <c r="Y1043" i="9"/>
  <c r="O1043" i="9"/>
  <c r="M1043" i="9"/>
  <c r="C1043" i="9"/>
  <c r="A1043" i="9"/>
  <c r="AA1042" i="9"/>
  <c r="Y1042" i="9"/>
  <c r="O1042" i="9"/>
  <c r="M1042" i="9"/>
  <c r="C1042" i="9"/>
  <c r="A1042" i="9"/>
  <c r="AA1041" i="9"/>
  <c r="Y1041" i="9"/>
  <c r="O1041" i="9"/>
  <c r="M1041" i="9"/>
  <c r="C1041" i="9"/>
  <c r="A1041" i="9"/>
  <c r="AA1040" i="9"/>
  <c r="Y1040" i="9"/>
  <c r="O1040" i="9"/>
  <c r="M1040" i="9"/>
  <c r="C1040" i="9"/>
  <c r="A1040" i="9"/>
  <c r="AA1039" i="9"/>
  <c r="Y1039" i="9"/>
  <c r="O1039" i="9"/>
  <c r="M1039" i="9"/>
  <c r="C1039" i="9"/>
  <c r="A1039" i="9"/>
  <c r="AA1038" i="9"/>
  <c r="Y1038" i="9"/>
  <c r="O1038" i="9"/>
  <c r="M1038" i="9"/>
  <c r="C1038" i="9"/>
  <c r="A1038" i="9"/>
  <c r="AA1035" i="9"/>
  <c r="Y1035" i="9"/>
  <c r="O1035" i="9"/>
  <c r="M1035" i="9"/>
  <c r="C1035" i="9"/>
  <c r="A1035" i="9"/>
  <c r="AA1034" i="9"/>
  <c r="Y1034" i="9"/>
  <c r="O1034" i="9"/>
  <c r="M1034" i="9"/>
  <c r="C1034" i="9"/>
  <c r="A1034" i="9"/>
  <c r="AA1033" i="9"/>
  <c r="Y1033" i="9"/>
  <c r="O1033" i="9"/>
  <c r="M1033" i="9"/>
  <c r="C1033" i="9"/>
  <c r="A1033" i="9"/>
  <c r="AA1032" i="9"/>
  <c r="Y1032" i="9"/>
  <c r="O1032" i="9"/>
  <c r="M1032" i="9"/>
  <c r="C1032" i="9"/>
  <c r="A1032" i="9"/>
  <c r="AA1031" i="9"/>
  <c r="Y1031" i="9"/>
  <c r="O1031" i="9"/>
  <c r="M1031" i="9"/>
  <c r="C1031" i="9"/>
  <c r="A1031" i="9"/>
  <c r="AA1030" i="9"/>
  <c r="Y1030" i="9"/>
  <c r="O1030" i="9"/>
  <c r="M1030" i="9"/>
  <c r="C1030" i="9"/>
  <c r="A1030" i="9"/>
  <c r="AA1029" i="9"/>
  <c r="Y1029" i="9"/>
  <c r="O1029" i="9"/>
  <c r="M1029" i="9"/>
  <c r="C1029" i="9"/>
  <c r="A1029" i="9"/>
  <c r="AA1028" i="9"/>
  <c r="Y1028" i="9"/>
  <c r="O1028" i="9"/>
  <c r="M1028" i="9"/>
  <c r="C1028" i="9"/>
  <c r="A1028" i="9"/>
  <c r="AA1027" i="9"/>
  <c r="Y1027" i="9"/>
  <c r="O1027" i="9"/>
  <c r="M1027" i="9"/>
  <c r="C1027" i="9"/>
  <c r="A1027" i="9"/>
  <c r="AA1026" i="9"/>
  <c r="Y1026" i="9"/>
  <c r="O1026" i="9"/>
  <c r="M1026" i="9"/>
  <c r="C1026" i="9"/>
  <c r="A1026" i="9"/>
  <c r="AA1025" i="9"/>
  <c r="Y1025" i="9"/>
  <c r="O1025" i="9"/>
  <c r="M1025" i="9"/>
  <c r="C1025" i="9"/>
  <c r="A1025" i="9"/>
  <c r="AA1024" i="9"/>
  <c r="Y1024" i="9"/>
  <c r="O1024" i="9"/>
  <c r="M1024" i="9"/>
  <c r="C1024" i="9"/>
  <c r="A1024" i="9"/>
  <c r="AA1021" i="9"/>
  <c r="Y1021" i="9"/>
  <c r="O1021" i="9"/>
  <c r="M1021" i="9"/>
  <c r="C1021" i="9"/>
  <c r="A1021" i="9"/>
  <c r="AA1020" i="9"/>
  <c r="Y1020" i="9"/>
  <c r="O1020" i="9"/>
  <c r="M1020" i="9"/>
  <c r="C1020" i="9"/>
  <c r="A1020" i="9"/>
  <c r="AA1019" i="9"/>
  <c r="Y1019" i="9"/>
  <c r="O1019" i="9"/>
  <c r="M1019" i="9"/>
  <c r="C1019" i="9"/>
  <c r="A1019" i="9"/>
  <c r="AA1018" i="9"/>
  <c r="Y1018" i="9"/>
  <c r="O1018" i="9"/>
  <c r="M1018" i="9"/>
  <c r="C1018" i="9"/>
  <c r="A1018" i="9"/>
  <c r="AA1017" i="9"/>
  <c r="Y1017" i="9"/>
  <c r="O1017" i="9"/>
  <c r="M1017" i="9"/>
  <c r="C1017" i="9"/>
  <c r="A1017" i="9"/>
  <c r="AA1016" i="9"/>
  <c r="Y1016" i="9"/>
  <c r="O1016" i="9"/>
  <c r="M1016" i="9"/>
  <c r="C1016" i="9"/>
  <c r="A1016" i="9"/>
  <c r="AA1015" i="9"/>
  <c r="Y1015" i="9"/>
  <c r="O1015" i="9"/>
  <c r="M1015" i="9"/>
  <c r="C1015" i="9"/>
  <c r="A1015" i="9"/>
  <c r="AA1014" i="9"/>
  <c r="Y1014" i="9"/>
  <c r="O1014" i="9"/>
  <c r="M1014" i="9"/>
  <c r="C1014" i="9"/>
  <c r="A1014" i="9"/>
  <c r="AA1013" i="9"/>
  <c r="Y1013" i="9"/>
  <c r="O1013" i="9"/>
  <c r="M1013" i="9"/>
  <c r="C1013" i="9"/>
  <c r="A1013" i="9"/>
  <c r="AA1012" i="9"/>
  <c r="Y1012" i="9"/>
  <c r="O1012" i="9"/>
  <c r="M1012" i="9"/>
  <c r="C1012" i="9"/>
  <c r="A1012" i="9"/>
  <c r="AA1011" i="9"/>
  <c r="Y1011" i="9"/>
  <c r="O1011" i="9"/>
  <c r="M1011" i="9"/>
  <c r="C1011" i="9"/>
  <c r="A1011" i="9"/>
  <c r="AA1010" i="9"/>
  <c r="Y1010" i="9"/>
  <c r="O1010" i="9"/>
  <c r="M1010" i="9"/>
  <c r="C1010" i="9"/>
  <c r="A1010" i="9"/>
  <c r="AA1007" i="9"/>
  <c r="Y1007" i="9"/>
  <c r="O1007" i="9"/>
  <c r="M1007" i="9"/>
  <c r="C1007" i="9"/>
  <c r="A1007" i="9"/>
  <c r="AA1006" i="9"/>
  <c r="Y1006" i="9"/>
  <c r="O1006" i="9"/>
  <c r="M1006" i="9"/>
  <c r="C1006" i="9"/>
  <c r="A1006" i="9"/>
  <c r="AA1005" i="9"/>
  <c r="Y1005" i="9"/>
  <c r="O1005" i="9"/>
  <c r="M1005" i="9"/>
  <c r="C1005" i="9"/>
  <c r="A1005" i="9"/>
  <c r="AA1004" i="9"/>
  <c r="Y1004" i="9"/>
  <c r="O1004" i="9"/>
  <c r="M1004" i="9"/>
  <c r="C1004" i="9"/>
  <c r="A1004" i="9"/>
  <c r="AA1003" i="9"/>
  <c r="Y1003" i="9"/>
  <c r="O1003" i="9"/>
  <c r="M1003" i="9"/>
  <c r="C1003" i="9"/>
  <c r="A1003" i="9"/>
  <c r="AA1002" i="9"/>
  <c r="Y1002" i="9"/>
  <c r="O1002" i="9"/>
  <c r="M1002" i="9"/>
  <c r="C1002" i="9"/>
  <c r="A1002" i="9"/>
  <c r="AA1001" i="9"/>
  <c r="Y1001" i="9"/>
  <c r="O1001" i="9"/>
  <c r="M1001" i="9"/>
  <c r="C1001" i="9"/>
  <c r="A1001" i="9"/>
  <c r="AA1000" i="9"/>
  <c r="Y1000" i="9"/>
  <c r="O1000" i="9"/>
  <c r="M1000" i="9"/>
  <c r="C1000" i="9"/>
  <c r="A1000" i="9"/>
  <c r="AA999" i="9"/>
  <c r="Y999" i="9"/>
  <c r="O999" i="9"/>
  <c r="M999" i="9"/>
  <c r="C999" i="9"/>
  <c r="A999" i="9"/>
  <c r="AA998" i="9"/>
  <c r="Y998" i="9"/>
  <c r="O998" i="9"/>
  <c r="M998" i="9"/>
  <c r="C998" i="9"/>
  <c r="A998" i="9"/>
  <c r="AA997" i="9"/>
  <c r="Y997" i="9"/>
  <c r="O997" i="9"/>
  <c r="M997" i="9"/>
  <c r="C997" i="9"/>
  <c r="A997" i="9"/>
  <c r="AA996" i="9"/>
  <c r="Y996" i="9"/>
  <c r="O996" i="9"/>
  <c r="M996" i="9"/>
  <c r="C996" i="9"/>
  <c r="A996" i="9"/>
  <c r="AA993" i="9"/>
  <c r="Y993" i="9"/>
  <c r="O993" i="9"/>
  <c r="M993" i="9"/>
  <c r="C993" i="9"/>
  <c r="A993" i="9"/>
  <c r="AA992" i="9"/>
  <c r="Y992" i="9"/>
  <c r="O992" i="9"/>
  <c r="M992" i="9"/>
  <c r="C992" i="9"/>
  <c r="A992" i="9"/>
  <c r="AA991" i="9"/>
  <c r="Y991" i="9"/>
  <c r="O991" i="9"/>
  <c r="M991" i="9"/>
  <c r="C991" i="9"/>
  <c r="A991" i="9"/>
  <c r="AA990" i="9"/>
  <c r="Y990" i="9"/>
  <c r="O990" i="9"/>
  <c r="M990" i="9"/>
  <c r="C990" i="9"/>
  <c r="A990" i="9"/>
  <c r="AA989" i="9"/>
  <c r="Y989" i="9"/>
  <c r="O989" i="9"/>
  <c r="M989" i="9"/>
  <c r="C989" i="9"/>
  <c r="A989" i="9"/>
  <c r="AA988" i="9"/>
  <c r="Y988" i="9"/>
  <c r="O988" i="9"/>
  <c r="M988" i="9"/>
  <c r="C988" i="9"/>
  <c r="A988" i="9"/>
  <c r="AA987" i="9"/>
  <c r="Y987" i="9"/>
  <c r="O987" i="9"/>
  <c r="M987" i="9"/>
  <c r="C987" i="9"/>
  <c r="A987" i="9"/>
  <c r="AA986" i="9"/>
  <c r="Y986" i="9"/>
  <c r="O986" i="9"/>
  <c r="M986" i="9"/>
  <c r="C986" i="9"/>
  <c r="A986" i="9"/>
  <c r="AA985" i="9"/>
  <c r="Y985" i="9"/>
  <c r="O985" i="9"/>
  <c r="M985" i="9"/>
  <c r="C985" i="9"/>
  <c r="A985" i="9"/>
  <c r="AA984" i="9"/>
  <c r="Y984" i="9"/>
  <c r="O984" i="9"/>
  <c r="M984" i="9"/>
  <c r="C984" i="9"/>
  <c r="A984" i="9"/>
  <c r="AA983" i="9"/>
  <c r="Y983" i="9"/>
  <c r="O983" i="9"/>
  <c r="M983" i="9"/>
  <c r="C983" i="9"/>
  <c r="A983" i="9"/>
  <c r="AA982" i="9"/>
  <c r="Y982" i="9"/>
  <c r="O982" i="9"/>
  <c r="M982" i="9"/>
  <c r="C982" i="9"/>
  <c r="A982" i="9"/>
  <c r="AA979" i="9"/>
  <c r="Y979" i="9"/>
  <c r="O979" i="9"/>
  <c r="M979" i="9"/>
  <c r="C979" i="9"/>
  <c r="A979" i="9"/>
  <c r="AA978" i="9"/>
  <c r="Y978" i="9"/>
  <c r="O978" i="9"/>
  <c r="M978" i="9"/>
  <c r="C978" i="9"/>
  <c r="A978" i="9"/>
  <c r="AA977" i="9"/>
  <c r="Y977" i="9"/>
  <c r="O977" i="9"/>
  <c r="M977" i="9"/>
  <c r="C977" i="9"/>
  <c r="A977" i="9"/>
  <c r="AA976" i="9"/>
  <c r="Y976" i="9"/>
  <c r="O976" i="9"/>
  <c r="M976" i="9"/>
  <c r="C976" i="9"/>
  <c r="A976" i="9"/>
  <c r="AA975" i="9"/>
  <c r="Y975" i="9"/>
  <c r="O975" i="9"/>
  <c r="M975" i="9"/>
  <c r="C975" i="9"/>
  <c r="A975" i="9"/>
  <c r="AA974" i="9"/>
  <c r="Y974" i="9"/>
  <c r="O974" i="9"/>
  <c r="M974" i="9"/>
  <c r="C974" i="9"/>
  <c r="A974" i="9"/>
  <c r="AA973" i="9"/>
  <c r="Y973" i="9"/>
  <c r="O973" i="9"/>
  <c r="M973" i="9"/>
  <c r="C973" i="9"/>
  <c r="A973" i="9"/>
  <c r="AA972" i="9"/>
  <c r="Y972" i="9"/>
  <c r="O972" i="9"/>
  <c r="M972" i="9"/>
  <c r="C972" i="9"/>
  <c r="A972" i="9"/>
  <c r="AA971" i="9"/>
  <c r="Y971" i="9"/>
  <c r="O971" i="9"/>
  <c r="M971" i="9"/>
  <c r="C971" i="9"/>
  <c r="A971" i="9"/>
  <c r="AA970" i="9"/>
  <c r="Y970" i="9"/>
  <c r="O970" i="9"/>
  <c r="M970" i="9"/>
  <c r="C970" i="9"/>
  <c r="A970" i="9"/>
  <c r="AA969" i="9"/>
  <c r="Y969" i="9"/>
  <c r="O969" i="9"/>
  <c r="M969" i="9"/>
  <c r="C969" i="9"/>
  <c r="A969" i="9"/>
  <c r="AA968" i="9"/>
  <c r="Y968" i="9"/>
  <c r="O968" i="9"/>
  <c r="M968" i="9"/>
  <c r="C968" i="9"/>
  <c r="A968" i="9"/>
  <c r="AA965" i="9"/>
  <c r="Y965" i="9"/>
  <c r="O965" i="9"/>
  <c r="M965" i="9"/>
  <c r="C965" i="9"/>
  <c r="A965" i="9"/>
  <c r="AA964" i="9"/>
  <c r="Y964" i="9"/>
  <c r="O964" i="9"/>
  <c r="M964" i="9"/>
  <c r="C964" i="9"/>
  <c r="A964" i="9"/>
  <c r="AA963" i="9"/>
  <c r="Y963" i="9"/>
  <c r="O963" i="9"/>
  <c r="M963" i="9"/>
  <c r="C963" i="9"/>
  <c r="A963" i="9"/>
  <c r="AA962" i="9"/>
  <c r="Y962" i="9"/>
  <c r="O962" i="9"/>
  <c r="M962" i="9"/>
  <c r="C962" i="9"/>
  <c r="A962" i="9"/>
  <c r="AA961" i="9"/>
  <c r="Y961" i="9"/>
  <c r="O961" i="9"/>
  <c r="M961" i="9"/>
  <c r="C961" i="9"/>
  <c r="A961" i="9"/>
  <c r="AA960" i="9"/>
  <c r="Y960" i="9"/>
  <c r="O960" i="9"/>
  <c r="M960" i="9"/>
  <c r="C960" i="9"/>
  <c r="A960" i="9"/>
  <c r="AA959" i="9"/>
  <c r="Y959" i="9"/>
  <c r="O959" i="9"/>
  <c r="M959" i="9"/>
  <c r="C959" i="9"/>
  <c r="A959" i="9"/>
  <c r="AA958" i="9"/>
  <c r="Y958" i="9"/>
  <c r="O958" i="9"/>
  <c r="M958" i="9"/>
  <c r="C958" i="9"/>
  <c r="A958" i="9"/>
  <c r="AA957" i="9"/>
  <c r="Y957" i="9"/>
  <c r="O957" i="9"/>
  <c r="M957" i="9"/>
  <c r="C957" i="9"/>
  <c r="A957" i="9"/>
  <c r="AA956" i="9"/>
  <c r="Y956" i="9"/>
  <c r="O956" i="9"/>
  <c r="M956" i="9"/>
  <c r="C956" i="9"/>
  <c r="A956" i="9"/>
  <c r="AA955" i="9"/>
  <c r="Y955" i="9"/>
  <c r="O955" i="9"/>
  <c r="M955" i="9"/>
  <c r="C955" i="9"/>
  <c r="A955" i="9"/>
  <c r="AA954" i="9"/>
  <c r="Y954" i="9"/>
  <c r="O954" i="9"/>
  <c r="M954" i="9"/>
  <c r="C954" i="9"/>
  <c r="A954" i="9"/>
  <c r="AA951" i="9"/>
  <c r="Y951" i="9"/>
  <c r="O951" i="9"/>
  <c r="M951" i="9"/>
  <c r="C951" i="9"/>
  <c r="A951" i="9"/>
  <c r="AA950" i="9"/>
  <c r="Y950" i="9"/>
  <c r="O950" i="9"/>
  <c r="M950" i="9"/>
  <c r="C950" i="9"/>
  <c r="A950" i="9"/>
  <c r="AA949" i="9"/>
  <c r="Y949" i="9"/>
  <c r="O949" i="9"/>
  <c r="M949" i="9"/>
  <c r="C949" i="9"/>
  <c r="A949" i="9"/>
  <c r="AA948" i="9"/>
  <c r="Y948" i="9"/>
  <c r="O948" i="9"/>
  <c r="M948" i="9"/>
  <c r="C948" i="9"/>
  <c r="A948" i="9"/>
  <c r="AA947" i="9"/>
  <c r="Y947" i="9"/>
  <c r="O947" i="9"/>
  <c r="M947" i="9"/>
  <c r="C947" i="9"/>
  <c r="A947" i="9"/>
  <c r="AA946" i="9"/>
  <c r="Y946" i="9"/>
  <c r="O946" i="9"/>
  <c r="M946" i="9"/>
  <c r="C946" i="9"/>
  <c r="A946" i="9"/>
  <c r="AA945" i="9"/>
  <c r="Y945" i="9"/>
  <c r="O945" i="9"/>
  <c r="M945" i="9"/>
  <c r="C945" i="9"/>
  <c r="A945" i="9"/>
  <c r="AA944" i="9"/>
  <c r="Y944" i="9"/>
  <c r="O944" i="9"/>
  <c r="M944" i="9"/>
  <c r="C944" i="9"/>
  <c r="A944" i="9"/>
  <c r="AA943" i="9"/>
  <c r="Y943" i="9"/>
  <c r="O943" i="9"/>
  <c r="M943" i="9"/>
  <c r="C943" i="9"/>
  <c r="A943" i="9"/>
  <c r="AA942" i="9"/>
  <c r="Y942" i="9"/>
  <c r="O942" i="9"/>
  <c r="M942" i="9"/>
  <c r="C942" i="9"/>
  <c r="A942" i="9"/>
  <c r="AA941" i="9"/>
  <c r="Y941" i="9"/>
  <c r="O941" i="9"/>
  <c r="M941" i="9"/>
  <c r="C941" i="9"/>
  <c r="A941" i="9"/>
  <c r="AA940" i="9"/>
  <c r="Y940" i="9"/>
  <c r="O940" i="9"/>
  <c r="M940" i="9"/>
  <c r="C940" i="9"/>
  <c r="A940" i="9"/>
  <c r="AA937" i="9"/>
  <c r="Y937" i="9"/>
  <c r="O937" i="9"/>
  <c r="M937" i="9"/>
  <c r="C937" i="9"/>
  <c r="A937" i="9"/>
  <c r="AA936" i="9"/>
  <c r="Y936" i="9"/>
  <c r="O936" i="9"/>
  <c r="M936" i="9"/>
  <c r="C936" i="9"/>
  <c r="A936" i="9"/>
  <c r="AA935" i="9"/>
  <c r="Y935" i="9"/>
  <c r="O935" i="9"/>
  <c r="M935" i="9"/>
  <c r="C935" i="9"/>
  <c r="A935" i="9"/>
  <c r="AA934" i="9"/>
  <c r="Y934" i="9"/>
  <c r="O934" i="9"/>
  <c r="M934" i="9"/>
  <c r="C934" i="9"/>
  <c r="A934" i="9"/>
  <c r="AA933" i="9"/>
  <c r="Y933" i="9"/>
  <c r="O933" i="9"/>
  <c r="M933" i="9"/>
  <c r="C933" i="9"/>
  <c r="A933" i="9"/>
  <c r="AA932" i="9"/>
  <c r="Y932" i="9"/>
  <c r="O932" i="9"/>
  <c r="M932" i="9"/>
  <c r="C932" i="9"/>
  <c r="A932" i="9"/>
  <c r="AA931" i="9"/>
  <c r="Y931" i="9"/>
  <c r="O931" i="9"/>
  <c r="M931" i="9"/>
  <c r="C931" i="9"/>
  <c r="A931" i="9"/>
  <c r="AA930" i="9"/>
  <c r="Y930" i="9"/>
  <c r="O930" i="9"/>
  <c r="M930" i="9"/>
  <c r="C930" i="9"/>
  <c r="A930" i="9"/>
  <c r="AA929" i="9"/>
  <c r="Y929" i="9"/>
  <c r="O929" i="9"/>
  <c r="M929" i="9"/>
  <c r="C929" i="9"/>
  <c r="A929" i="9"/>
  <c r="AA928" i="9"/>
  <c r="Y928" i="9"/>
  <c r="O928" i="9"/>
  <c r="M928" i="9"/>
  <c r="C928" i="9"/>
  <c r="A928" i="9"/>
  <c r="AA927" i="9"/>
  <c r="Y927" i="9"/>
  <c r="O927" i="9"/>
  <c r="M927" i="9"/>
  <c r="C927" i="9"/>
  <c r="A927" i="9"/>
  <c r="AA926" i="9"/>
  <c r="Y926" i="9"/>
  <c r="O926" i="9"/>
  <c r="M926" i="9"/>
  <c r="C926" i="9"/>
  <c r="A926" i="9"/>
  <c r="AA923" i="9"/>
  <c r="Y923" i="9"/>
  <c r="O923" i="9"/>
  <c r="M923" i="9"/>
  <c r="C923" i="9"/>
  <c r="A923" i="9"/>
  <c r="AA922" i="9"/>
  <c r="Y922" i="9"/>
  <c r="O922" i="9"/>
  <c r="M922" i="9"/>
  <c r="C922" i="9"/>
  <c r="A922" i="9"/>
  <c r="AA921" i="9"/>
  <c r="Y921" i="9"/>
  <c r="O921" i="9"/>
  <c r="M921" i="9"/>
  <c r="C921" i="9"/>
  <c r="A921" i="9"/>
  <c r="AA920" i="9"/>
  <c r="Y920" i="9"/>
  <c r="O920" i="9"/>
  <c r="M920" i="9"/>
  <c r="C920" i="9"/>
  <c r="A920" i="9"/>
  <c r="AA919" i="9"/>
  <c r="Y919" i="9"/>
  <c r="O919" i="9"/>
  <c r="M919" i="9"/>
  <c r="C919" i="9"/>
  <c r="A919" i="9"/>
  <c r="AA918" i="9"/>
  <c r="Y918" i="9"/>
  <c r="O918" i="9"/>
  <c r="M918" i="9"/>
  <c r="C918" i="9"/>
  <c r="A918" i="9"/>
  <c r="AA917" i="9"/>
  <c r="Y917" i="9"/>
  <c r="O917" i="9"/>
  <c r="M917" i="9"/>
  <c r="C917" i="9"/>
  <c r="A917" i="9"/>
  <c r="AA916" i="9"/>
  <c r="Y916" i="9"/>
  <c r="O916" i="9"/>
  <c r="M916" i="9"/>
  <c r="C916" i="9"/>
  <c r="A916" i="9"/>
  <c r="AA915" i="9"/>
  <c r="Y915" i="9"/>
  <c r="O915" i="9"/>
  <c r="M915" i="9"/>
  <c r="C915" i="9"/>
  <c r="A915" i="9"/>
  <c r="AA914" i="9"/>
  <c r="Y914" i="9"/>
  <c r="O914" i="9"/>
  <c r="M914" i="9"/>
  <c r="C914" i="9"/>
  <c r="A914" i="9"/>
  <c r="AA913" i="9"/>
  <c r="Y913" i="9"/>
  <c r="O913" i="9"/>
  <c r="M913" i="9"/>
  <c r="C913" i="9"/>
  <c r="A913" i="9"/>
  <c r="AA912" i="9"/>
  <c r="Y912" i="9"/>
  <c r="O912" i="9"/>
  <c r="M912" i="9"/>
  <c r="C912" i="9"/>
  <c r="A912" i="9"/>
  <c r="AA909" i="9"/>
  <c r="Y909" i="9"/>
  <c r="O909" i="9"/>
  <c r="M909" i="9"/>
  <c r="C909" i="9"/>
  <c r="A909" i="9"/>
  <c r="AA908" i="9"/>
  <c r="Y908" i="9"/>
  <c r="O908" i="9"/>
  <c r="M908" i="9"/>
  <c r="C908" i="9"/>
  <c r="A908" i="9"/>
  <c r="AA907" i="9"/>
  <c r="Y907" i="9"/>
  <c r="O907" i="9"/>
  <c r="M907" i="9"/>
  <c r="C907" i="9"/>
  <c r="A907" i="9"/>
  <c r="AA906" i="9"/>
  <c r="Y906" i="9"/>
  <c r="O906" i="9"/>
  <c r="M906" i="9"/>
  <c r="C906" i="9"/>
  <c r="A906" i="9"/>
  <c r="AA905" i="9"/>
  <c r="Y905" i="9"/>
  <c r="O905" i="9"/>
  <c r="M905" i="9"/>
  <c r="C905" i="9"/>
  <c r="A905" i="9"/>
  <c r="AA904" i="9"/>
  <c r="Y904" i="9"/>
  <c r="O904" i="9"/>
  <c r="M904" i="9"/>
  <c r="C904" i="9"/>
  <c r="A904" i="9"/>
  <c r="AA903" i="9"/>
  <c r="Y903" i="9"/>
  <c r="O903" i="9"/>
  <c r="M903" i="9"/>
  <c r="C903" i="9"/>
  <c r="A903" i="9"/>
  <c r="AA902" i="9"/>
  <c r="Y902" i="9"/>
  <c r="O902" i="9"/>
  <c r="M902" i="9"/>
  <c r="C902" i="9"/>
  <c r="A902" i="9"/>
  <c r="AA901" i="9"/>
  <c r="Y901" i="9"/>
  <c r="O901" i="9"/>
  <c r="M901" i="9"/>
  <c r="C901" i="9"/>
  <c r="A901" i="9"/>
  <c r="AA900" i="9"/>
  <c r="Y900" i="9"/>
  <c r="O900" i="9"/>
  <c r="M900" i="9"/>
  <c r="C900" i="9"/>
  <c r="A900" i="9"/>
  <c r="AA899" i="9"/>
  <c r="Y899" i="9"/>
  <c r="O899" i="9"/>
  <c r="M899" i="9"/>
  <c r="C899" i="9"/>
  <c r="A899" i="9"/>
  <c r="AA898" i="9"/>
  <c r="Y898" i="9"/>
  <c r="O898" i="9"/>
  <c r="M898" i="9"/>
  <c r="C898" i="9"/>
  <c r="A898" i="9"/>
  <c r="AA895" i="9"/>
  <c r="Y895" i="9"/>
  <c r="O895" i="9"/>
  <c r="M895" i="9"/>
  <c r="C895" i="9"/>
  <c r="A895" i="9"/>
  <c r="AA894" i="9"/>
  <c r="Y894" i="9"/>
  <c r="O894" i="9"/>
  <c r="M894" i="9"/>
  <c r="C894" i="9"/>
  <c r="A894" i="9"/>
  <c r="AA893" i="9"/>
  <c r="Y893" i="9"/>
  <c r="O893" i="9"/>
  <c r="M893" i="9"/>
  <c r="C893" i="9"/>
  <c r="A893" i="9"/>
  <c r="AA892" i="9"/>
  <c r="Y892" i="9"/>
  <c r="O892" i="9"/>
  <c r="M892" i="9"/>
  <c r="C892" i="9"/>
  <c r="A892" i="9"/>
  <c r="AA891" i="9"/>
  <c r="Y891" i="9"/>
  <c r="O891" i="9"/>
  <c r="M891" i="9"/>
  <c r="C891" i="9"/>
  <c r="A891" i="9"/>
  <c r="AA890" i="9"/>
  <c r="Y890" i="9"/>
  <c r="O890" i="9"/>
  <c r="M890" i="9"/>
  <c r="C890" i="9"/>
  <c r="A890" i="9"/>
  <c r="AA889" i="9"/>
  <c r="Y889" i="9"/>
  <c r="O889" i="9"/>
  <c r="M889" i="9"/>
  <c r="C889" i="9"/>
  <c r="A889" i="9"/>
  <c r="AA888" i="9"/>
  <c r="Y888" i="9"/>
  <c r="O888" i="9"/>
  <c r="M888" i="9"/>
  <c r="C888" i="9"/>
  <c r="A888" i="9"/>
  <c r="AA887" i="9"/>
  <c r="Y887" i="9"/>
  <c r="O887" i="9"/>
  <c r="M887" i="9"/>
  <c r="C887" i="9"/>
  <c r="A887" i="9"/>
  <c r="AA886" i="9"/>
  <c r="Y886" i="9"/>
  <c r="O886" i="9"/>
  <c r="M886" i="9"/>
  <c r="C886" i="9"/>
  <c r="A886" i="9"/>
  <c r="AA885" i="9"/>
  <c r="Y885" i="9"/>
  <c r="O885" i="9"/>
  <c r="M885" i="9"/>
  <c r="C885" i="9"/>
  <c r="A885" i="9"/>
  <c r="AA884" i="9"/>
  <c r="Y884" i="9"/>
  <c r="O884" i="9"/>
  <c r="M884" i="9"/>
  <c r="C884" i="9"/>
  <c r="A884" i="9"/>
  <c r="AA881" i="9"/>
  <c r="Y881" i="9"/>
  <c r="O881" i="9"/>
  <c r="M881" i="9"/>
  <c r="C881" i="9"/>
  <c r="A881" i="9"/>
  <c r="AA880" i="9"/>
  <c r="Y880" i="9"/>
  <c r="O880" i="9"/>
  <c r="M880" i="9"/>
  <c r="C880" i="9"/>
  <c r="A880" i="9"/>
  <c r="AA879" i="9"/>
  <c r="Y879" i="9"/>
  <c r="O879" i="9"/>
  <c r="M879" i="9"/>
  <c r="C879" i="9"/>
  <c r="A879" i="9"/>
  <c r="AA878" i="9"/>
  <c r="Y878" i="9"/>
  <c r="O878" i="9"/>
  <c r="M878" i="9"/>
  <c r="C878" i="9"/>
  <c r="A878" i="9"/>
  <c r="AA877" i="9"/>
  <c r="Y877" i="9"/>
  <c r="O877" i="9"/>
  <c r="M877" i="9"/>
  <c r="C877" i="9"/>
  <c r="A877" i="9"/>
  <c r="AA876" i="9"/>
  <c r="Y876" i="9"/>
  <c r="O876" i="9"/>
  <c r="M876" i="9"/>
  <c r="C876" i="9"/>
  <c r="A876" i="9"/>
  <c r="AA875" i="9"/>
  <c r="Y875" i="9"/>
  <c r="O875" i="9"/>
  <c r="M875" i="9"/>
  <c r="C875" i="9"/>
  <c r="A875" i="9"/>
  <c r="AA874" i="9"/>
  <c r="Y874" i="9"/>
  <c r="O874" i="9"/>
  <c r="M874" i="9"/>
  <c r="C874" i="9"/>
  <c r="A874" i="9"/>
  <c r="AA873" i="9"/>
  <c r="Y873" i="9"/>
  <c r="O873" i="9"/>
  <c r="M873" i="9"/>
  <c r="C873" i="9"/>
  <c r="A873" i="9"/>
  <c r="AA872" i="9"/>
  <c r="Y872" i="9"/>
  <c r="O872" i="9"/>
  <c r="M872" i="9"/>
  <c r="C872" i="9"/>
  <c r="A872" i="9"/>
  <c r="AA871" i="9"/>
  <c r="Y871" i="9"/>
  <c r="O871" i="9"/>
  <c r="M871" i="9"/>
  <c r="C871" i="9"/>
  <c r="A871" i="9"/>
  <c r="AA870" i="9"/>
  <c r="Y870" i="9"/>
  <c r="O870" i="9"/>
  <c r="M870" i="9"/>
  <c r="C870" i="9"/>
  <c r="A870" i="9"/>
  <c r="AA867" i="9"/>
  <c r="Y867" i="9"/>
  <c r="O867" i="9"/>
  <c r="M867" i="9"/>
  <c r="C867" i="9"/>
  <c r="A867" i="9"/>
  <c r="AA866" i="9"/>
  <c r="Y866" i="9"/>
  <c r="O866" i="9"/>
  <c r="M866" i="9"/>
  <c r="C866" i="9"/>
  <c r="A866" i="9"/>
  <c r="AA865" i="9"/>
  <c r="Y865" i="9"/>
  <c r="O865" i="9"/>
  <c r="M865" i="9"/>
  <c r="C865" i="9"/>
  <c r="A865" i="9"/>
  <c r="AA864" i="9"/>
  <c r="Y864" i="9"/>
  <c r="O864" i="9"/>
  <c r="M864" i="9"/>
  <c r="C864" i="9"/>
  <c r="A864" i="9"/>
  <c r="AA863" i="9"/>
  <c r="Y863" i="9"/>
  <c r="O863" i="9"/>
  <c r="M863" i="9"/>
  <c r="C863" i="9"/>
  <c r="A863" i="9"/>
  <c r="AA862" i="9"/>
  <c r="Y862" i="9"/>
  <c r="O862" i="9"/>
  <c r="M862" i="9"/>
  <c r="C862" i="9"/>
  <c r="A862" i="9"/>
  <c r="AA861" i="9"/>
  <c r="Y861" i="9"/>
  <c r="O861" i="9"/>
  <c r="M861" i="9"/>
  <c r="C861" i="9"/>
  <c r="A861" i="9"/>
  <c r="AA860" i="9"/>
  <c r="Y860" i="9"/>
  <c r="O860" i="9"/>
  <c r="M860" i="9"/>
  <c r="C860" i="9"/>
  <c r="A860" i="9"/>
  <c r="AA859" i="9"/>
  <c r="Y859" i="9"/>
  <c r="O859" i="9"/>
  <c r="M859" i="9"/>
  <c r="C859" i="9"/>
  <c r="A859" i="9"/>
  <c r="AA858" i="9"/>
  <c r="Y858" i="9"/>
  <c r="O858" i="9"/>
  <c r="M858" i="9"/>
  <c r="C858" i="9"/>
  <c r="A858" i="9"/>
  <c r="AA857" i="9"/>
  <c r="Y857" i="9"/>
  <c r="O857" i="9"/>
  <c r="M857" i="9"/>
  <c r="C857" i="9"/>
  <c r="A857" i="9"/>
  <c r="AA856" i="9"/>
  <c r="Y856" i="9"/>
  <c r="O856" i="9"/>
  <c r="M856" i="9"/>
  <c r="C856" i="9"/>
  <c r="A856" i="9"/>
  <c r="AA853" i="9"/>
  <c r="Y853" i="9"/>
  <c r="O853" i="9"/>
  <c r="M853" i="9"/>
  <c r="C853" i="9"/>
  <c r="A853" i="9"/>
  <c r="AA852" i="9"/>
  <c r="Y852" i="9"/>
  <c r="O852" i="9"/>
  <c r="M852" i="9"/>
  <c r="C852" i="9"/>
  <c r="A852" i="9"/>
  <c r="AA851" i="9"/>
  <c r="Y851" i="9"/>
  <c r="O851" i="9"/>
  <c r="M851" i="9"/>
  <c r="C851" i="9"/>
  <c r="A851" i="9"/>
  <c r="AA850" i="9"/>
  <c r="Y850" i="9"/>
  <c r="O850" i="9"/>
  <c r="M850" i="9"/>
  <c r="C850" i="9"/>
  <c r="A850" i="9"/>
  <c r="AA849" i="9"/>
  <c r="Y849" i="9"/>
  <c r="O849" i="9"/>
  <c r="M849" i="9"/>
  <c r="C849" i="9"/>
  <c r="A849" i="9"/>
  <c r="AA848" i="9"/>
  <c r="Y848" i="9"/>
  <c r="O848" i="9"/>
  <c r="M848" i="9"/>
  <c r="C848" i="9"/>
  <c r="A848" i="9"/>
  <c r="AA847" i="9"/>
  <c r="Y847" i="9"/>
  <c r="O847" i="9"/>
  <c r="M847" i="9"/>
  <c r="C847" i="9"/>
  <c r="A847" i="9"/>
  <c r="AA846" i="9"/>
  <c r="Y846" i="9"/>
  <c r="O846" i="9"/>
  <c r="M846" i="9"/>
  <c r="C846" i="9"/>
  <c r="A846" i="9"/>
  <c r="AA845" i="9"/>
  <c r="Y845" i="9"/>
  <c r="O845" i="9"/>
  <c r="M845" i="9"/>
  <c r="C845" i="9"/>
  <c r="A845" i="9"/>
  <c r="AA844" i="9"/>
  <c r="Y844" i="9"/>
  <c r="O844" i="9"/>
  <c r="M844" i="9"/>
  <c r="C844" i="9"/>
  <c r="A844" i="9"/>
  <c r="AA843" i="9"/>
  <c r="Y843" i="9"/>
  <c r="O843" i="9"/>
  <c r="M843" i="9"/>
  <c r="C843" i="9"/>
  <c r="A843" i="9"/>
  <c r="AA842" i="9"/>
  <c r="Y842" i="9"/>
  <c r="O842" i="9"/>
  <c r="M842" i="9"/>
  <c r="C842" i="9"/>
  <c r="A842" i="9"/>
  <c r="AA839" i="9"/>
  <c r="Y839" i="9"/>
  <c r="O839" i="9"/>
  <c r="M839" i="9"/>
  <c r="C839" i="9"/>
  <c r="A839" i="9"/>
  <c r="AA838" i="9"/>
  <c r="Y838" i="9"/>
  <c r="O838" i="9"/>
  <c r="M838" i="9"/>
  <c r="C838" i="9"/>
  <c r="A838" i="9"/>
  <c r="AA837" i="9"/>
  <c r="Y837" i="9"/>
  <c r="O837" i="9"/>
  <c r="M837" i="9"/>
  <c r="C837" i="9"/>
  <c r="A837" i="9"/>
  <c r="AA836" i="9"/>
  <c r="Y836" i="9"/>
  <c r="O836" i="9"/>
  <c r="M836" i="9"/>
  <c r="C836" i="9"/>
  <c r="A836" i="9"/>
  <c r="AA835" i="9"/>
  <c r="Y835" i="9"/>
  <c r="O835" i="9"/>
  <c r="M835" i="9"/>
  <c r="C835" i="9"/>
  <c r="A835" i="9"/>
  <c r="AA834" i="9"/>
  <c r="Y834" i="9"/>
  <c r="O834" i="9"/>
  <c r="M834" i="9"/>
  <c r="C834" i="9"/>
  <c r="A834" i="9"/>
  <c r="AA833" i="9"/>
  <c r="Y833" i="9"/>
  <c r="O833" i="9"/>
  <c r="M833" i="9"/>
  <c r="C833" i="9"/>
  <c r="A833" i="9"/>
  <c r="AA832" i="9"/>
  <c r="Y832" i="9"/>
  <c r="O832" i="9"/>
  <c r="M832" i="9"/>
  <c r="C832" i="9"/>
  <c r="A832" i="9"/>
  <c r="AA831" i="9"/>
  <c r="Y831" i="9"/>
  <c r="O831" i="9"/>
  <c r="M831" i="9"/>
  <c r="C831" i="9"/>
  <c r="A831" i="9"/>
  <c r="AA830" i="9"/>
  <c r="Y830" i="9"/>
  <c r="O830" i="9"/>
  <c r="M830" i="9"/>
  <c r="C830" i="9"/>
  <c r="A830" i="9"/>
  <c r="AA829" i="9"/>
  <c r="Y829" i="9"/>
  <c r="O829" i="9"/>
  <c r="M829" i="9"/>
  <c r="C829" i="9"/>
  <c r="A829" i="9"/>
  <c r="AA828" i="9"/>
  <c r="Y828" i="9"/>
  <c r="O828" i="9"/>
  <c r="M828" i="9"/>
  <c r="C828" i="9"/>
  <c r="A828" i="9"/>
  <c r="AA825" i="9"/>
  <c r="Y825" i="9"/>
  <c r="O825" i="9"/>
  <c r="M825" i="9"/>
  <c r="C825" i="9"/>
  <c r="A825" i="9"/>
  <c r="AA824" i="9"/>
  <c r="Y824" i="9"/>
  <c r="O824" i="9"/>
  <c r="M824" i="9"/>
  <c r="C824" i="9"/>
  <c r="A824" i="9"/>
  <c r="AA823" i="9"/>
  <c r="Y823" i="9"/>
  <c r="O823" i="9"/>
  <c r="M823" i="9"/>
  <c r="C823" i="9"/>
  <c r="A823" i="9"/>
  <c r="AA822" i="9"/>
  <c r="Y822" i="9"/>
  <c r="O822" i="9"/>
  <c r="M822" i="9"/>
  <c r="C822" i="9"/>
  <c r="A822" i="9"/>
  <c r="AA821" i="9"/>
  <c r="Y821" i="9"/>
  <c r="O821" i="9"/>
  <c r="M821" i="9"/>
  <c r="C821" i="9"/>
  <c r="A821" i="9"/>
  <c r="AA820" i="9"/>
  <c r="Y820" i="9"/>
  <c r="O820" i="9"/>
  <c r="M820" i="9"/>
  <c r="C820" i="9"/>
  <c r="A820" i="9"/>
  <c r="AA819" i="9"/>
  <c r="Y819" i="9"/>
  <c r="O819" i="9"/>
  <c r="M819" i="9"/>
  <c r="C819" i="9"/>
  <c r="A819" i="9"/>
  <c r="AA818" i="9"/>
  <c r="Y818" i="9"/>
  <c r="O818" i="9"/>
  <c r="M818" i="9"/>
  <c r="C818" i="9"/>
  <c r="A818" i="9"/>
  <c r="AA817" i="9"/>
  <c r="Y817" i="9"/>
  <c r="O817" i="9"/>
  <c r="M817" i="9"/>
  <c r="C817" i="9"/>
  <c r="A817" i="9"/>
  <c r="AA816" i="9"/>
  <c r="Y816" i="9"/>
  <c r="O816" i="9"/>
  <c r="M816" i="9"/>
  <c r="C816" i="9"/>
  <c r="A816" i="9"/>
  <c r="AA815" i="9"/>
  <c r="Y815" i="9"/>
  <c r="O815" i="9"/>
  <c r="M815" i="9"/>
  <c r="C815" i="9"/>
  <c r="A815" i="9"/>
  <c r="AA814" i="9"/>
  <c r="Y814" i="9"/>
  <c r="O814" i="9"/>
  <c r="M814" i="9"/>
  <c r="C814" i="9"/>
  <c r="A814" i="9"/>
  <c r="AA811" i="9"/>
  <c r="Y811" i="9"/>
  <c r="O811" i="9"/>
  <c r="M811" i="9"/>
  <c r="C811" i="9"/>
  <c r="A811" i="9"/>
  <c r="AA810" i="9"/>
  <c r="Y810" i="9"/>
  <c r="O810" i="9"/>
  <c r="M810" i="9"/>
  <c r="C810" i="9"/>
  <c r="A810" i="9"/>
  <c r="AA809" i="9"/>
  <c r="Y809" i="9"/>
  <c r="O809" i="9"/>
  <c r="M809" i="9"/>
  <c r="C809" i="9"/>
  <c r="A809" i="9"/>
  <c r="AA808" i="9"/>
  <c r="Y808" i="9"/>
  <c r="O808" i="9"/>
  <c r="M808" i="9"/>
  <c r="C808" i="9"/>
  <c r="A808" i="9"/>
  <c r="AA807" i="9"/>
  <c r="Y807" i="9"/>
  <c r="O807" i="9"/>
  <c r="M807" i="9"/>
  <c r="C807" i="9"/>
  <c r="A807" i="9"/>
  <c r="AA806" i="9"/>
  <c r="Y806" i="9"/>
  <c r="O806" i="9"/>
  <c r="M806" i="9"/>
  <c r="C806" i="9"/>
  <c r="A806" i="9"/>
  <c r="AA805" i="9"/>
  <c r="Y805" i="9"/>
  <c r="O805" i="9"/>
  <c r="M805" i="9"/>
  <c r="C805" i="9"/>
  <c r="A805" i="9"/>
  <c r="AA804" i="9"/>
  <c r="Y804" i="9"/>
  <c r="O804" i="9"/>
  <c r="M804" i="9"/>
  <c r="C804" i="9"/>
  <c r="A804" i="9"/>
  <c r="AA803" i="9"/>
  <c r="Y803" i="9"/>
  <c r="O803" i="9"/>
  <c r="M803" i="9"/>
  <c r="C803" i="9"/>
  <c r="A803" i="9"/>
  <c r="AA802" i="9"/>
  <c r="Y802" i="9"/>
  <c r="O802" i="9"/>
  <c r="M802" i="9"/>
  <c r="C802" i="9"/>
  <c r="A802" i="9"/>
  <c r="AA801" i="9"/>
  <c r="Y801" i="9"/>
  <c r="O801" i="9"/>
  <c r="M801" i="9"/>
  <c r="C801" i="9"/>
  <c r="A801" i="9"/>
  <c r="AA800" i="9"/>
  <c r="Y800" i="9"/>
  <c r="O800" i="9"/>
  <c r="M800" i="9"/>
  <c r="C800" i="9"/>
  <c r="A800" i="9"/>
  <c r="AA797" i="9"/>
  <c r="Y797" i="9"/>
  <c r="O797" i="9"/>
  <c r="M797" i="9"/>
  <c r="C797" i="9"/>
  <c r="A797" i="9"/>
  <c r="AA796" i="9"/>
  <c r="Y796" i="9"/>
  <c r="O796" i="9"/>
  <c r="M796" i="9"/>
  <c r="C796" i="9"/>
  <c r="A796" i="9"/>
  <c r="AA795" i="9"/>
  <c r="Y795" i="9"/>
  <c r="O795" i="9"/>
  <c r="M795" i="9"/>
  <c r="C795" i="9"/>
  <c r="A795" i="9"/>
  <c r="AA794" i="9"/>
  <c r="Y794" i="9"/>
  <c r="O794" i="9"/>
  <c r="M794" i="9"/>
  <c r="C794" i="9"/>
  <c r="A794" i="9"/>
  <c r="AA793" i="9"/>
  <c r="Y793" i="9"/>
  <c r="O793" i="9"/>
  <c r="M793" i="9"/>
  <c r="C793" i="9"/>
  <c r="A793" i="9"/>
  <c r="AA792" i="9"/>
  <c r="Y792" i="9"/>
  <c r="O792" i="9"/>
  <c r="M792" i="9"/>
  <c r="C792" i="9"/>
  <c r="A792" i="9"/>
  <c r="AA791" i="9"/>
  <c r="Y791" i="9"/>
  <c r="O791" i="9"/>
  <c r="M791" i="9"/>
  <c r="C791" i="9"/>
  <c r="A791" i="9"/>
  <c r="AA790" i="9"/>
  <c r="Y790" i="9"/>
  <c r="O790" i="9"/>
  <c r="M790" i="9"/>
  <c r="C790" i="9"/>
  <c r="A790" i="9"/>
  <c r="AA789" i="9"/>
  <c r="Y789" i="9"/>
  <c r="O789" i="9"/>
  <c r="M789" i="9"/>
  <c r="C789" i="9"/>
  <c r="A789" i="9"/>
  <c r="AA788" i="9"/>
  <c r="Y788" i="9"/>
  <c r="O788" i="9"/>
  <c r="M788" i="9"/>
  <c r="C788" i="9"/>
  <c r="A788" i="9"/>
  <c r="AA787" i="9"/>
  <c r="Y787" i="9"/>
  <c r="O787" i="9"/>
  <c r="M787" i="9"/>
  <c r="C787" i="9"/>
  <c r="A787" i="9"/>
  <c r="AA786" i="9"/>
  <c r="Y786" i="9"/>
  <c r="O786" i="9"/>
  <c r="M786" i="9"/>
  <c r="C786" i="9"/>
  <c r="A786" i="9"/>
  <c r="AA783" i="9"/>
  <c r="Y783" i="9"/>
  <c r="O783" i="9"/>
  <c r="M783" i="9"/>
  <c r="C783" i="9"/>
  <c r="A783" i="9"/>
  <c r="AA782" i="9"/>
  <c r="Y782" i="9"/>
  <c r="O782" i="9"/>
  <c r="M782" i="9"/>
  <c r="C782" i="9"/>
  <c r="A782" i="9"/>
  <c r="AA781" i="9"/>
  <c r="Y781" i="9"/>
  <c r="O781" i="9"/>
  <c r="M781" i="9"/>
  <c r="C781" i="9"/>
  <c r="A781" i="9"/>
  <c r="AA780" i="9"/>
  <c r="Y780" i="9"/>
  <c r="O780" i="9"/>
  <c r="M780" i="9"/>
  <c r="C780" i="9"/>
  <c r="A780" i="9"/>
  <c r="AA779" i="9"/>
  <c r="Y779" i="9"/>
  <c r="O779" i="9"/>
  <c r="M779" i="9"/>
  <c r="C779" i="9"/>
  <c r="A779" i="9"/>
  <c r="AA778" i="9"/>
  <c r="Y778" i="9"/>
  <c r="O778" i="9"/>
  <c r="M778" i="9"/>
  <c r="C778" i="9"/>
  <c r="A778" i="9"/>
  <c r="AA777" i="9"/>
  <c r="Y777" i="9"/>
  <c r="O777" i="9"/>
  <c r="M777" i="9"/>
  <c r="C777" i="9"/>
  <c r="A777" i="9"/>
  <c r="AA776" i="9"/>
  <c r="Y776" i="9"/>
  <c r="O776" i="9"/>
  <c r="M776" i="9"/>
  <c r="C776" i="9"/>
  <c r="A776" i="9"/>
  <c r="AA775" i="9"/>
  <c r="Y775" i="9"/>
  <c r="O775" i="9"/>
  <c r="M775" i="9"/>
  <c r="C775" i="9"/>
  <c r="A775" i="9"/>
  <c r="AA774" i="9"/>
  <c r="Y774" i="9"/>
  <c r="O774" i="9"/>
  <c r="M774" i="9"/>
  <c r="C774" i="9"/>
  <c r="A774" i="9"/>
  <c r="AA773" i="9"/>
  <c r="Y773" i="9"/>
  <c r="O773" i="9"/>
  <c r="M773" i="9"/>
  <c r="C773" i="9"/>
  <c r="A773" i="9"/>
  <c r="AA772" i="9"/>
  <c r="Y772" i="9"/>
  <c r="O772" i="9"/>
  <c r="M772" i="9"/>
  <c r="C772" i="9"/>
  <c r="A772" i="9"/>
  <c r="AA769" i="9"/>
  <c r="Y769" i="9"/>
  <c r="O769" i="9"/>
  <c r="M769" i="9"/>
  <c r="C769" i="9"/>
  <c r="A769" i="9"/>
  <c r="AA768" i="9"/>
  <c r="Y768" i="9"/>
  <c r="O768" i="9"/>
  <c r="M768" i="9"/>
  <c r="C768" i="9"/>
  <c r="A768" i="9"/>
  <c r="AA767" i="9"/>
  <c r="Y767" i="9"/>
  <c r="O767" i="9"/>
  <c r="M767" i="9"/>
  <c r="C767" i="9"/>
  <c r="A767" i="9"/>
  <c r="AA766" i="9"/>
  <c r="Y766" i="9"/>
  <c r="O766" i="9"/>
  <c r="M766" i="9"/>
  <c r="C766" i="9"/>
  <c r="A766" i="9"/>
  <c r="AA765" i="9"/>
  <c r="Y765" i="9"/>
  <c r="O765" i="9"/>
  <c r="M765" i="9"/>
  <c r="C765" i="9"/>
  <c r="A765" i="9"/>
  <c r="AA764" i="9"/>
  <c r="Y764" i="9"/>
  <c r="O764" i="9"/>
  <c r="M764" i="9"/>
  <c r="C764" i="9"/>
  <c r="A764" i="9"/>
  <c r="AA763" i="9"/>
  <c r="Y763" i="9"/>
  <c r="O763" i="9"/>
  <c r="M763" i="9"/>
  <c r="C763" i="9"/>
  <c r="A763" i="9"/>
  <c r="AA762" i="9"/>
  <c r="Y762" i="9"/>
  <c r="O762" i="9"/>
  <c r="M762" i="9"/>
  <c r="C762" i="9"/>
  <c r="A762" i="9"/>
  <c r="AA761" i="9"/>
  <c r="Y761" i="9"/>
  <c r="O761" i="9"/>
  <c r="M761" i="9"/>
  <c r="C761" i="9"/>
  <c r="A761" i="9"/>
  <c r="AA760" i="9"/>
  <c r="Y760" i="9"/>
  <c r="O760" i="9"/>
  <c r="M760" i="9"/>
  <c r="C760" i="9"/>
  <c r="A760" i="9"/>
  <c r="AA759" i="9"/>
  <c r="Y759" i="9"/>
  <c r="O759" i="9"/>
  <c r="M759" i="9"/>
  <c r="C759" i="9"/>
  <c r="A759" i="9"/>
  <c r="AA758" i="9"/>
  <c r="Y758" i="9"/>
  <c r="O758" i="9"/>
  <c r="M758" i="9"/>
  <c r="C758" i="9"/>
  <c r="A758" i="9"/>
  <c r="AA755" i="9"/>
  <c r="Y755" i="9"/>
  <c r="O755" i="9"/>
  <c r="M755" i="9"/>
  <c r="C755" i="9"/>
  <c r="A755" i="9"/>
  <c r="AA754" i="9"/>
  <c r="Y754" i="9"/>
  <c r="O754" i="9"/>
  <c r="M754" i="9"/>
  <c r="C754" i="9"/>
  <c r="A754" i="9"/>
  <c r="AA753" i="9"/>
  <c r="Y753" i="9"/>
  <c r="O753" i="9"/>
  <c r="M753" i="9"/>
  <c r="C753" i="9"/>
  <c r="A753" i="9"/>
  <c r="AA752" i="9"/>
  <c r="Y752" i="9"/>
  <c r="O752" i="9"/>
  <c r="M752" i="9"/>
  <c r="C752" i="9"/>
  <c r="A752" i="9"/>
  <c r="AA751" i="9"/>
  <c r="Y751" i="9"/>
  <c r="O751" i="9"/>
  <c r="M751" i="9"/>
  <c r="C751" i="9"/>
  <c r="A751" i="9"/>
  <c r="AA750" i="9"/>
  <c r="Y750" i="9"/>
  <c r="O750" i="9"/>
  <c r="M750" i="9"/>
  <c r="C750" i="9"/>
  <c r="A750" i="9"/>
  <c r="AA749" i="9"/>
  <c r="Y749" i="9"/>
  <c r="O749" i="9"/>
  <c r="M749" i="9"/>
  <c r="C749" i="9"/>
  <c r="A749" i="9"/>
  <c r="AA748" i="9"/>
  <c r="Y748" i="9"/>
  <c r="O748" i="9"/>
  <c r="M748" i="9"/>
  <c r="C748" i="9"/>
  <c r="A748" i="9"/>
  <c r="AA747" i="9"/>
  <c r="Y747" i="9"/>
  <c r="O747" i="9"/>
  <c r="M747" i="9"/>
  <c r="C747" i="9"/>
  <c r="A747" i="9"/>
  <c r="AA746" i="9"/>
  <c r="Y746" i="9"/>
  <c r="O746" i="9"/>
  <c r="M746" i="9"/>
  <c r="C746" i="9"/>
  <c r="A746" i="9"/>
  <c r="AA745" i="9"/>
  <c r="Y745" i="9"/>
  <c r="O745" i="9"/>
  <c r="M745" i="9"/>
  <c r="C745" i="9"/>
  <c r="A745" i="9"/>
  <c r="AA744" i="9"/>
  <c r="Y744" i="9"/>
  <c r="O744" i="9"/>
  <c r="M744" i="9"/>
  <c r="C744" i="9"/>
  <c r="A744" i="9"/>
  <c r="AA741" i="9"/>
  <c r="Y741" i="9"/>
  <c r="O741" i="9"/>
  <c r="M741" i="9"/>
  <c r="C741" i="9"/>
  <c r="A741" i="9"/>
  <c r="AA740" i="9"/>
  <c r="Y740" i="9"/>
  <c r="O740" i="9"/>
  <c r="M740" i="9"/>
  <c r="C740" i="9"/>
  <c r="A740" i="9"/>
  <c r="AA739" i="9"/>
  <c r="Y739" i="9"/>
  <c r="O739" i="9"/>
  <c r="M739" i="9"/>
  <c r="C739" i="9"/>
  <c r="A739" i="9"/>
  <c r="AA738" i="9"/>
  <c r="Y738" i="9"/>
  <c r="O738" i="9"/>
  <c r="M738" i="9"/>
  <c r="C738" i="9"/>
  <c r="A738" i="9"/>
  <c r="AA737" i="9"/>
  <c r="Y737" i="9"/>
  <c r="O737" i="9"/>
  <c r="M737" i="9"/>
  <c r="C737" i="9"/>
  <c r="A737" i="9"/>
  <c r="AA736" i="9"/>
  <c r="Y736" i="9"/>
  <c r="O736" i="9"/>
  <c r="M736" i="9"/>
  <c r="C736" i="9"/>
  <c r="A736" i="9"/>
  <c r="AA735" i="9"/>
  <c r="Y735" i="9"/>
  <c r="O735" i="9"/>
  <c r="M735" i="9"/>
  <c r="C735" i="9"/>
  <c r="A735" i="9"/>
  <c r="AA734" i="9"/>
  <c r="Y734" i="9"/>
  <c r="O734" i="9"/>
  <c r="M734" i="9"/>
  <c r="C734" i="9"/>
  <c r="A734" i="9"/>
  <c r="AA733" i="9"/>
  <c r="Y733" i="9"/>
  <c r="O733" i="9"/>
  <c r="M733" i="9"/>
  <c r="C733" i="9"/>
  <c r="A733" i="9"/>
  <c r="AA732" i="9"/>
  <c r="Y732" i="9"/>
  <c r="O732" i="9"/>
  <c r="M732" i="9"/>
  <c r="C732" i="9"/>
  <c r="A732" i="9"/>
  <c r="AA731" i="9"/>
  <c r="Y731" i="9"/>
  <c r="O731" i="9"/>
  <c r="M731" i="9"/>
  <c r="C731" i="9"/>
  <c r="A731" i="9"/>
  <c r="AA730" i="9"/>
  <c r="Y730" i="9"/>
  <c r="O730" i="9"/>
  <c r="M730" i="9"/>
  <c r="C730" i="9"/>
  <c r="A730" i="9"/>
  <c r="AA727" i="9"/>
  <c r="Y727" i="9"/>
  <c r="O727" i="9"/>
  <c r="M727" i="9"/>
  <c r="C727" i="9"/>
  <c r="A727" i="9"/>
  <c r="AA726" i="9"/>
  <c r="Y726" i="9"/>
  <c r="O726" i="9"/>
  <c r="M726" i="9"/>
  <c r="C726" i="9"/>
  <c r="A726" i="9"/>
  <c r="AA725" i="9"/>
  <c r="Y725" i="9"/>
  <c r="O725" i="9"/>
  <c r="M725" i="9"/>
  <c r="C725" i="9"/>
  <c r="A725" i="9"/>
  <c r="AA724" i="9"/>
  <c r="Y724" i="9"/>
  <c r="O724" i="9"/>
  <c r="M724" i="9"/>
  <c r="C724" i="9"/>
  <c r="A724" i="9"/>
  <c r="AA723" i="9"/>
  <c r="Y723" i="9"/>
  <c r="O723" i="9"/>
  <c r="M723" i="9"/>
  <c r="C723" i="9"/>
  <c r="A723" i="9"/>
  <c r="AA722" i="9"/>
  <c r="Y722" i="9"/>
  <c r="O722" i="9"/>
  <c r="M722" i="9"/>
  <c r="C722" i="9"/>
  <c r="A722" i="9"/>
  <c r="AA721" i="9"/>
  <c r="Y721" i="9"/>
  <c r="O721" i="9"/>
  <c r="M721" i="9"/>
  <c r="C721" i="9"/>
  <c r="A721" i="9"/>
  <c r="AA720" i="9"/>
  <c r="Y720" i="9"/>
  <c r="O720" i="9"/>
  <c r="M720" i="9"/>
  <c r="C720" i="9"/>
  <c r="A720" i="9"/>
  <c r="AA719" i="9"/>
  <c r="Y719" i="9"/>
  <c r="O719" i="9"/>
  <c r="M719" i="9"/>
  <c r="C719" i="9"/>
  <c r="A719" i="9"/>
  <c r="AA718" i="9"/>
  <c r="Y718" i="9"/>
  <c r="O718" i="9"/>
  <c r="M718" i="9"/>
  <c r="C718" i="9"/>
  <c r="A718" i="9"/>
  <c r="AA717" i="9"/>
  <c r="Y717" i="9"/>
  <c r="O717" i="9"/>
  <c r="M717" i="9"/>
  <c r="C717" i="9"/>
  <c r="A717" i="9"/>
  <c r="AA716" i="9"/>
  <c r="Y716" i="9"/>
  <c r="O716" i="9"/>
  <c r="M716" i="9"/>
  <c r="C716" i="9"/>
  <c r="A716" i="9"/>
  <c r="AA713" i="9"/>
  <c r="Y713" i="9"/>
  <c r="O713" i="9"/>
  <c r="M713" i="9"/>
  <c r="C713" i="9"/>
  <c r="A713" i="9"/>
  <c r="AA712" i="9"/>
  <c r="Y712" i="9"/>
  <c r="O712" i="9"/>
  <c r="M712" i="9"/>
  <c r="C712" i="9"/>
  <c r="A712" i="9"/>
  <c r="AA711" i="9"/>
  <c r="Y711" i="9"/>
  <c r="O711" i="9"/>
  <c r="M711" i="9"/>
  <c r="C711" i="9"/>
  <c r="A711" i="9"/>
  <c r="AA710" i="9"/>
  <c r="Y710" i="9"/>
  <c r="O710" i="9"/>
  <c r="M710" i="9"/>
  <c r="C710" i="9"/>
  <c r="A710" i="9"/>
  <c r="AA709" i="9"/>
  <c r="Y709" i="9"/>
  <c r="O709" i="9"/>
  <c r="M709" i="9"/>
  <c r="C709" i="9"/>
  <c r="A709" i="9"/>
  <c r="AA708" i="9"/>
  <c r="Y708" i="9"/>
  <c r="O708" i="9"/>
  <c r="M708" i="9"/>
  <c r="C708" i="9"/>
  <c r="A708" i="9"/>
  <c r="AA707" i="9"/>
  <c r="Y707" i="9"/>
  <c r="O707" i="9"/>
  <c r="M707" i="9"/>
  <c r="C707" i="9"/>
  <c r="A707" i="9"/>
  <c r="AA706" i="9"/>
  <c r="Y706" i="9"/>
  <c r="O706" i="9"/>
  <c r="M706" i="9"/>
  <c r="C706" i="9"/>
  <c r="A706" i="9"/>
  <c r="AA705" i="9"/>
  <c r="Y705" i="9"/>
  <c r="O705" i="9"/>
  <c r="M705" i="9"/>
  <c r="C705" i="9"/>
  <c r="A705" i="9"/>
  <c r="AA704" i="9"/>
  <c r="Y704" i="9"/>
  <c r="O704" i="9"/>
  <c r="M704" i="9"/>
  <c r="C704" i="9"/>
  <c r="A704" i="9"/>
  <c r="AA703" i="9"/>
  <c r="Y703" i="9"/>
  <c r="O703" i="9"/>
  <c r="M703" i="9"/>
  <c r="C703" i="9"/>
  <c r="A703" i="9"/>
  <c r="AA702" i="9"/>
  <c r="Y702" i="9"/>
  <c r="O702" i="9"/>
  <c r="M702" i="9"/>
  <c r="C702" i="9"/>
  <c r="A702" i="9"/>
  <c r="AA699" i="9"/>
  <c r="Y699" i="9"/>
  <c r="O699" i="9"/>
  <c r="M699" i="9"/>
  <c r="C699" i="9"/>
  <c r="A699" i="9"/>
  <c r="AA698" i="9"/>
  <c r="Y698" i="9"/>
  <c r="O698" i="9"/>
  <c r="M698" i="9"/>
  <c r="C698" i="9"/>
  <c r="A698" i="9"/>
  <c r="AA697" i="9"/>
  <c r="Y697" i="9"/>
  <c r="O697" i="9"/>
  <c r="M697" i="9"/>
  <c r="C697" i="9"/>
  <c r="A697" i="9"/>
  <c r="AA696" i="9"/>
  <c r="Y696" i="9"/>
  <c r="O696" i="9"/>
  <c r="M696" i="9"/>
  <c r="C696" i="9"/>
  <c r="A696" i="9"/>
  <c r="AA695" i="9"/>
  <c r="Y695" i="9"/>
  <c r="O695" i="9"/>
  <c r="M695" i="9"/>
  <c r="C695" i="9"/>
  <c r="A695" i="9"/>
  <c r="AA694" i="9"/>
  <c r="Y694" i="9"/>
  <c r="O694" i="9"/>
  <c r="M694" i="9"/>
  <c r="C694" i="9"/>
  <c r="A694" i="9"/>
  <c r="AA693" i="9"/>
  <c r="Y693" i="9"/>
  <c r="O693" i="9"/>
  <c r="M693" i="9"/>
  <c r="C693" i="9"/>
  <c r="A693" i="9"/>
  <c r="AA692" i="9"/>
  <c r="Y692" i="9"/>
  <c r="O692" i="9"/>
  <c r="M692" i="9"/>
  <c r="C692" i="9"/>
  <c r="A692" i="9"/>
  <c r="AA691" i="9"/>
  <c r="Y691" i="9"/>
  <c r="O691" i="9"/>
  <c r="M691" i="9"/>
  <c r="C691" i="9"/>
  <c r="A691" i="9"/>
  <c r="AA690" i="9"/>
  <c r="Y690" i="9"/>
  <c r="O690" i="9"/>
  <c r="M690" i="9"/>
  <c r="C690" i="9"/>
  <c r="A690" i="9"/>
  <c r="AA689" i="9"/>
  <c r="Y689" i="9"/>
  <c r="O689" i="9"/>
  <c r="M689" i="9"/>
  <c r="C689" i="9"/>
  <c r="A689" i="9"/>
  <c r="AA688" i="9"/>
  <c r="Y688" i="9"/>
  <c r="O688" i="9"/>
  <c r="M688" i="9"/>
  <c r="C688" i="9"/>
  <c r="A688" i="9"/>
  <c r="AA685" i="9"/>
  <c r="Y685" i="9"/>
  <c r="O685" i="9"/>
  <c r="M685" i="9"/>
  <c r="C685" i="9"/>
  <c r="A685" i="9"/>
  <c r="AA684" i="9"/>
  <c r="Y684" i="9"/>
  <c r="O684" i="9"/>
  <c r="M684" i="9"/>
  <c r="C684" i="9"/>
  <c r="A684" i="9"/>
  <c r="AA683" i="9"/>
  <c r="Y683" i="9"/>
  <c r="O683" i="9"/>
  <c r="M683" i="9"/>
  <c r="C683" i="9"/>
  <c r="A683" i="9"/>
  <c r="AA682" i="9"/>
  <c r="Y682" i="9"/>
  <c r="O682" i="9"/>
  <c r="M682" i="9"/>
  <c r="C682" i="9"/>
  <c r="A682" i="9"/>
  <c r="AA681" i="9"/>
  <c r="Y681" i="9"/>
  <c r="O681" i="9"/>
  <c r="M681" i="9"/>
  <c r="C681" i="9"/>
  <c r="A681" i="9"/>
  <c r="AA680" i="9"/>
  <c r="Y680" i="9"/>
  <c r="O680" i="9"/>
  <c r="M680" i="9"/>
  <c r="C680" i="9"/>
  <c r="A680" i="9"/>
  <c r="AA679" i="9"/>
  <c r="Y679" i="9"/>
  <c r="O679" i="9"/>
  <c r="M679" i="9"/>
  <c r="C679" i="9"/>
  <c r="A679" i="9"/>
  <c r="AA678" i="9"/>
  <c r="Y678" i="9"/>
  <c r="O678" i="9"/>
  <c r="M678" i="9"/>
  <c r="C678" i="9"/>
  <c r="A678" i="9"/>
  <c r="AA677" i="9"/>
  <c r="Y677" i="9"/>
  <c r="O677" i="9"/>
  <c r="M677" i="9"/>
  <c r="C677" i="9"/>
  <c r="A677" i="9"/>
  <c r="AA676" i="9"/>
  <c r="Y676" i="9"/>
  <c r="O676" i="9"/>
  <c r="M676" i="9"/>
  <c r="C676" i="9"/>
  <c r="A676" i="9"/>
  <c r="AA675" i="9"/>
  <c r="Y675" i="9"/>
  <c r="O675" i="9"/>
  <c r="M675" i="9"/>
  <c r="C675" i="9"/>
  <c r="A675" i="9"/>
  <c r="AA674" i="9"/>
  <c r="Y674" i="9"/>
  <c r="O674" i="9"/>
  <c r="M674" i="9"/>
  <c r="C674" i="9"/>
  <c r="A674" i="9"/>
  <c r="AA671" i="9"/>
  <c r="Y671" i="9"/>
  <c r="O671" i="9"/>
  <c r="M671" i="9"/>
  <c r="C671" i="9"/>
  <c r="A671" i="9"/>
  <c r="AA670" i="9"/>
  <c r="Y670" i="9"/>
  <c r="O670" i="9"/>
  <c r="M670" i="9"/>
  <c r="C670" i="9"/>
  <c r="A670" i="9"/>
  <c r="AA669" i="9"/>
  <c r="Y669" i="9"/>
  <c r="O669" i="9"/>
  <c r="M669" i="9"/>
  <c r="C669" i="9"/>
  <c r="A669" i="9"/>
  <c r="AA668" i="9"/>
  <c r="Y668" i="9"/>
  <c r="O668" i="9"/>
  <c r="M668" i="9"/>
  <c r="C668" i="9"/>
  <c r="A668" i="9"/>
  <c r="AA667" i="9"/>
  <c r="Y667" i="9"/>
  <c r="O667" i="9"/>
  <c r="M667" i="9"/>
  <c r="C667" i="9"/>
  <c r="A667" i="9"/>
  <c r="AA666" i="9"/>
  <c r="Y666" i="9"/>
  <c r="O666" i="9"/>
  <c r="M666" i="9"/>
  <c r="C666" i="9"/>
  <c r="A666" i="9"/>
  <c r="AA665" i="9"/>
  <c r="Y665" i="9"/>
  <c r="O665" i="9"/>
  <c r="M665" i="9"/>
  <c r="C665" i="9"/>
  <c r="A665" i="9"/>
  <c r="AA664" i="9"/>
  <c r="Y664" i="9"/>
  <c r="O664" i="9"/>
  <c r="M664" i="9"/>
  <c r="C664" i="9"/>
  <c r="A664" i="9"/>
  <c r="AA663" i="9"/>
  <c r="Y663" i="9"/>
  <c r="O663" i="9"/>
  <c r="M663" i="9"/>
  <c r="C663" i="9"/>
  <c r="A663" i="9"/>
  <c r="AA662" i="9"/>
  <c r="Y662" i="9"/>
  <c r="O662" i="9"/>
  <c r="M662" i="9"/>
  <c r="C662" i="9"/>
  <c r="A662" i="9"/>
  <c r="AA661" i="9"/>
  <c r="Y661" i="9"/>
  <c r="O661" i="9"/>
  <c r="M661" i="9"/>
  <c r="C661" i="9"/>
  <c r="A661" i="9"/>
  <c r="AA660" i="9"/>
  <c r="Y660" i="9"/>
  <c r="O660" i="9"/>
  <c r="M660" i="9"/>
  <c r="C660" i="9"/>
  <c r="A660" i="9"/>
  <c r="AA657" i="9"/>
  <c r="Y657" i="9"/>
  <c r="O657" i="9"/>
  <c r="M657" i="9"/>
  <c r="C657" i="9"/>
  <c r="A657" i="9"/>
  <c r="AA656" i="9"/>
  <c r="Y656" i="9"/>
  <c r="O656" i="9"/>
  <c r="M656" i="9"/>
  <c r="C656" i="9"/>
  <c r="A656" i="9"/>
  <c r="AA655" i="9"/>
  <c r="Y655" i="9"/>
  <c r="O655" i="9"/>
  <c r="M655" i="9"/>
  <c r="C655" i="9"/>
  <c r="A655" i="9"/>
  <c r="AA654" i="9"/>
  <c r="Y654" i="9"/>
  <c r="O654" i="9"/>
  <c r="M654" i="9"/>
  <c r="C654" i="9"/>
  <c r="A654" i="9"/>
  <c r="AA653" i="9"/>
  <c r="Y653" i="9"/>
  <c r="O653" i="9"/>
  <c r="M653" i="9"/>
  <c r="C653" i="9"/>
  <c r="A653" i="9"/>
  <c r="AA652" i="9"/>
  <c r="Y652" i="9"/>
  <c r="O652" i="9"/>
  <c r="M652" i="9"/>
  <c r="C652" i="9"/>
  <c r="A652" i="9"/>
  <c r="AA651" i="9"/>
  <c r="Y651" i="9"/>
  <c r="O651" i="9"/>
  <c r="M651" i="9"/>
  <c r="C651" i="9"/>
  <c r="A651" i="9"/>
  <c r="AA650" i="9"/>
  <c r="Y650" i="9"/>
  <c r="O650" i="9"/>
  <c r="M650" i="9"/>
  <c r="C650" i="9"/>
  <c r="A650" i="9"/>
  <c r="AA649" i="9"/>
  <c r="Y649" i="9"/>
  <c r="O649" i="9"/>
  <c r="M649" i="9"/>
  <c r="C649" i="9"/>
  <c r="A649" i="9"/>
  <c r="AA648" i="9"/>
  <c r="Y648" i="9"/>
  <c r="O648" i="9"/>
  <c r="M648" i="9"/>
  <c r="C648" i="9"/>
  <c r="A648" i="9"/>
  <c r="AA647" i="9"/>
  <c r="Y647" i="9"/>
  <c r="O647" i="9"/>
  <c r="M647" i="9"/>
  <c r="C647" i="9"/>
  <c r="A647" i="9"/>
  <c r="AA646" i="9"/>
  <c r="Y646" i="9"/>
  <c r="O646" i="9"/>
  <c r="M646" i="9"/>
  <c r="C646" i="9"/>
  <c r="A646" i="9"/>
  <c r="AA643" i="9"/>
  <c r="Y643" i="9"/>
  <c r="O643" i="9"/>
  <c r="M643" i="9"/>
  <c r="C643" i="9"/>
  <c r="A643" i="9"/>
  <c r="AA642" i="9"/>
  <c r="Y642" i="9"/>
  <c r="O642" i="9"/>
  <c r="M642" i="9"/>
  <c r="C642" i="9"/>
  <c r="A642" i="9"/>
  <c r="AA641" i="9"/>
  <c r="Y641" i="9"/>
  <c r="O641" i="9"/>
  <c r="M641" i="9"/>
  <c r="C641" i="9"/>
  <c r="A641" i="9"/>
  <c r="AA640" i="9"/>
  <c r="Y640" i="9"/>
  <c r="O640" i="9"/>
  <c r="M640" i="9"/>
  <c r="C640" i="9"/>
  <c r="A640" i="9"/>
  <c r="AA639" i="9"/>
  <c r="Y639" i="9"/>
  <c r="O639" i="9"/>
  <c r="M639" i="9"/>
  <c r="C639" i="9"/>
  <c r="A639" i="9"/>
  <c r="AA638" i="9"/>
  <c r="Y638" i="9"/>
  <c r="O638" i="9"/>
  <c r="M638" i="9"/>
  <c r="C638" i="9"/>
  <c r="A638" i="9"/>
  <c r="AA637" i="9"/>
  <c r="Y637" i="9"/>
  <c r="O637" i="9"/>
  <c r="M637" i="9"/>
  <c r="C637" i="9"/>
  <c r="A637" i="9"/>
  <c r="AA636" i="9"/>
  <c r="Y636" i="9"/>
  <c r="O636" i="9"/>
  <c r="M636" i="9"/>
  <c r="C636" i="9"/>
  <c r="A636" i="9"/>
  <c r="AA635" i="9"/>
  <c r="Y635" i="9"/>
  <c r="O635" i="9"/>
  <c r="M635" i="9"/>
  <c r="C635" i="9"/>
  <c r="A635" i="9"/>
  <c r="AA634" i="9"/>
  <c r="Y634" i="9"/>
  <c r="O634" i="9"/>
  <c r="M634" i="9"/>
  <c r="C634" i="9"/>
  <c r="A634" i="9"/>
  <c r="AA633" i="9"/>
  <c r="Y633" i="9"/>
  <c r="O633" i="9"/>
  <c r="M633" i="9"/>
  <c r="C633" i="9"/>
  <c r="A633" i="9"/>
  <c r="AA632" i="9"/>
  <c r="Y632" i="9"/>
  <c r="O632" i="9"/>
  <c r="M632" i="9"/>
  <c r="C632" i="9"/>
  <c r="A632" i="9"/>
  <c r="AA629" i="9"/>
  <c r="Y629" i="9"/>
  <c r="O629" i="9"/>
  <c r="M629" i="9"/>
  <c r="C629" i="9"/>
  <c r="A629" i="9"/>
  <c r="AA628" i="9"/>
  <c r="Y628" i="9"/>
  <c r="O628" i="9"/>
  <c r="M628" i="9"/>
  <c r="C628" i="9"/>
  <c r="A628" i="9"/>
  <c r="AA627" i="9"/>
  <c r="Y627" i="9"/>
  <c r="O627" i="9"/>
  <c r="M627" i="9"/>
  <c r="C627" i="9"/>
  <c r="A627" i="9"/>
  <c r="AA626" i="9"/>
  <c r="Y626" i="9"/>
  <c r="O626" i="9"/>
  <c r="M626" i="9"/>
  <c r="C626" i="9"/>
  <c r="A626" i="9"/>
  <c r="AA625" i="9"/>
  <c r="Y625" i="9"/>
  <c r="O625" i="9"/>
  <c r="M625" i="9"/>
  <c r="C625" i="9"/>
  <c r="A625" i="9"/>
  <c r="AA624" i="9"/>
  <c r="Y624" i="9"/>
  <c r="O624" i="9"/>
  <c r="M624" i="9"/>
  <c r="C624" i="9"/>
  <c r="A624" i="9"/>
  <c r="AA623" i="9"/>
  <c r="Y623" i="9"/>
  <c r="O623" i="9"/>
  <c r="M623" i="9"/>
  <c r="C623" i="9"/>
  <c r="A623" i="9"/>
  <c r="AA622" i="9"/>
  <c r="Y622" i="9"/>
  <c r="O622" i="9"/>
  <c r="M622" i="9"/>
  <c r="C622" i="9"/>
  <c r="A622" i="9"/>
  <c r="AA621" i="9"/>
  <c r="Y621" i="9"/>
  <c r="O621" i="9"/>
  <c r="M621" i="9"/>
  <c r="C621" i="9"/>
  <c r="A621" i="9"/>
  <c r="AA620" i="9"/>
  <c r="Y620" i="9"/>
  <c r="O620" i="9"/>
  <c r="M620" i="9"/>
  <c r="C620" i="9"/>
  <c r="A620" i="9"/>
  <c r="AA619" i="9"/>
  <c r="Y619" i="9"/>
  <c r="O619" i="9"/>
  <c r="M619" i="9"/>
  <c r="C619" i="9"/>
  <c r="A619" i="9"/>
  <c r="AA618" i="9"/>
  <c r="Y618" i="9"/>
  <c r="O618" i="9"/>
  <c r="M618" i="9"/>
  <c r="C618" i="9"/>
  <c r="A618" i="9"/>
  <c r="AA615" i="9"/>
  <c r="Y615" i="9"/>
  <c r="O615" i="9"/>
  <c r="M615" i="9"/>
  <c r="C615" i="9"/>
  <c r="A615" i="9"/>
  <c r="AA614" i="9"/>
  <c r="Y614" i="9"/>
  <c r="O614" i="9"/>
  <c r="M614" i="9"/>
  <c r="C614" i="9"/>
  <c r="A614" i="9"/>
  <c r="AA613" i="9"/>
  <c r="Y613" i="9"/>
  <c r="O613" i="9"/>
  <c r="M613" i="9"/>
  <c r="C613" i="9"/>
  <c r="A613" i="9"/>
  <c r="AA612" i="9"/>
  <c r="Y612" i="9"/>
  <c r="O612" i="9"/>
  <c r="M612" i="9"/>
  <c r="C612" i="9"/>
  <c r="A612" i="9"/>
  <c r="AA611" i="9"/>
  <c r="Y611" i="9"/>
  <c r="O611" i="9"/>
  <c r="M611" i="9"/>
  <c r="C611" i="9"/>
  <c r="A611" i="9"/>
  <c r="AA610" i="9"/>
  <c r="Y610" i="9"/>
  <c r="O610" i="9"/>
  <c r="M610" i="9"/>
  <c r="C610" i="9"/>
  <c r="A610" i="9"/>
  <c r="AA609" i="9"/>
  <c r="Y609" i="9"/>
  <c r="O609" i="9"/>
  <c r="M609" i="9"/>
  <c r="C609" i="9"/>
  <c r="A609" i="9"/>
  <c r="AA608" i="9"/>
  <c r="Y608" i="9"/>
  <c r="O608" i="9"/>
  <c r="M608" i="9"/>
  <c r="C608" i="9"/>
  <c r="A608" i="9"/>
  <c r="AA607" i="9"/>
  <c r="Y607" i="9"/>
  <c r="O607" i="9"/>
  <c r="M607" i="9"/>
  <c r="C607" i="9"/>
  <c r="A607" i="9"/>
  <c r="AA606" i="9"/>
  <c r="Y606" i="9"/>
  <c r="O606" i="9"/>
  <c r="M606" i="9"/>
  <c r="C606" i="9"/>
  <c r="A606" i="9"/>
  <c r="AA605" i="9"/>
  <c r="Y605" i="9"/>
  <c r="O605" i="9"/>
  <c r="M605" i="9"/>
  <c r="C605" i="9"/>
  <c r="A605" i="9"/>
  <c r="AA604" i="9"/>
  <c r="Y604" i="9"/>
  <c r="O604" i="9"/>
  <c r="M604" i="9"/>
  <c r="C604" i="9"/>
  <c r="A604" i="9"/>
  <c r="AA601" i="9"/>
  <c r="Y601" i="9"/>
  <c r="O601" i="9"/>
  <c r="M601" i="9"/>
  <c r="C601" i="9"/>
  <c r="A601" i="9"/>
  <c r="AA600" i="9"/>
  <c r="Y600" i="9"/>
  <c r="O600" i="9"/>
  <c r="M600" i="9"/>
  <c r="C600" i="9"/>
  <c r="A600" i="9"/>
  <c r="AA599" i="9"/>
  <c r="Y599" i="9"/>
  <c r="O599" i="9"/>
  <c r="M599" i="9"/>
  <c r="C599" i="9"/>
  <c r="A599" i="9"/>
  <c r="AA598" i="9"/>
  <c r="Y598" i="9"/>
  <c r="O598" i="9"/>
  <c r="M598" i="9"/>
  <c r="C598" i="9"/>
  <c r="A598" i="9"/>
  <c r="AA597" i="9"/>
  <c r="Y597" i="9"/>
  <c r="O597" i="9"/>
  <c r="M597" i="9"/>
  <c r="C597" i="9"/>
  <c r="A597" i="9"/>
  <c r="AA596" i="9"/>
  <c r="Y596" i="9"/>
  <c r="O596" i="9"/>
  <c r="M596" i="9"/>
  <c r="C596" i="9"/>
  <c r="A596" i="9"/>
  <c r="AA595" i="9"/>
  <c r="Y595" i="9"/>
  <c r="O595" i="9"/>
  <c r="M595" i="9"/>
  <c r="C595" i="9"/>
  <c r="A595" i="9"/>
  <c r="AA594" i="9"/>
  <c r="Y594" i="9"/>
  <c r="O594" i="9"/>
  <c r="M594" i="9"/>
  <c r="C594" i="9"/>
  <c r="A594" i="9"/>
  <c r="AA593" i="9"/>
  <c r="Y593" i="9"/>
  <c r="O593" i="9"/>
  <c r="M593" i="9"/>
  <c r="C593" i="9"/>
  <c r="A593" i="9"/>
  <c r="AA592" i="9"/>
  <c r="Y592" i="9"/>
  <c r="O592" i="9"/>
  <c r="M592" i="9"/>
  <c r="C592" i="9"/>
  <c r="A592" i="9"/>
  <c r="AA591" i="9"/>
  <c r="Y591" i="9"/>
  <c r="O591" i="9"/>
  <c r="M591" i="9"/>
  <c r="C591" i="9"/>
  <c r="A591" i="9"/>
  <c r="AA590" i="9"/>
  <c r="Y590" i="9"/>
  <c r="O590" i="9"/>
  <c r="M590" i="9"/>
  <c r="C590" i="9"/>
  <c r="A590" i="9"/>
  <c r="AA587" i="9"/>
  <c r="Y587" i="9"/>
  <c r="O587" i="9"/>
  <c r="M587" i="9"/>
  <c r="C587" i="9"/>
  <c r="A587" i="9"/>
  <c r="AA586" i="9"/>
  <c r="Y586" i="9"/>
  <c r="O586" i="9"/>
  <c r="M586" i="9"/>
  <c r="C586" i="9"/>
  <c r="A586" i="9"/>
  <c r="AA585" i="9"/>
  <c r="Y585" i="9"/>
  <c r="O585" i="9"/>
  <c r="M585" i="9"/>
  <c r="C585" i="9"/>
  <c r="A585" i="9"/>
  <c r="AA584" i="9"/>
  <c r="Y584" i="9"/>
  <c r="O584" i="9"/>
  <c r="M584" i="9"/>
  <c r="C584" i="9"/>
  <c r="A584" i="9"/>
  <c r="AA583" i="9"/>
  <c r="Y583" i="9"/>
  <c r="O583" i="9"/>
  <c r="M583" i="9"/>
  <c r="C583" i="9"/>
  <c r="A583" i="9"/>
  <c r="AA582" i="9"/>
  <c r="Y582" i="9"/>
  <c r="O582" i="9"/>
  <c r="M582" i="9"/>
  <c r="C582" i="9"/>
  <c r="A582" i="9"/>
  <c r="AA581" i="9"/>
  <c r="Y581" i="9"/>
  <c r="O581" i="9"/>
  <c r="M581" i="9"/>
  <c r="C581" i="9"/>
  <c r="A581" i="9"/>
  <c r="AA580" i="9"/>
  <c r="Y580" i="9"/>
  <c r="O580" i="9"/>
  <c r="M580" i="9"/>
  <c r="C580" i="9"/>
  <c r="A580" i="9"/>
  <c r="AA579" i="9"/>
  <c r="Y579" i="9"/>
  <c r="O579" i="9"/>
  <c r="M579" i="9"/>
  <c r="C579" i="9"/>
  <c r="A579" i="9"/>
  <c r="AA578" i="9"/>
  <c r="Y578" i="9"/>
  <c r="O578" i="9"/>
  <c r="M578" i="9"/>
  <c r="C578" i="9"/>
  <c r="A578" i="9"/>
  <c r="AA577" i="9"/>
  <c r="Y577" i="9"/>
  <c r="O577" i="9"/>
  <c r="M577" i="9"/>
  <c r="C577" i="9"/>
  <c r="A577" i="9"/>
  <c r="AA576" i="9"/>
  <c r="Y576" i="9"/>
  <c r="O576" i="9"/>
  <c r="M576" i="9"/>
  <c r="C576" i="9"/>
  <c r="A576" i="9"/>
  <c r="AA573" i="9"/>
  <c r="Y573" i="9"/>
  <c r="O573" i="9"/>
  <c r="M573" i="9"/>
  <c r="C573" i="9"/>
  <c r="A573" i="9"/>
  <c r="AA572" i="9"/>
  <c r="Y572" i="9"/>
  <c r="O572" i="9"/>
  <c r="M572" i="9"/>
  <c r="C572" i="9"/>
  <c r="A572" i="9"/>
  <c r="AA571" i="9"/>
  <c r="Y571" i="9"/>
  <c r="O571" i="9"/>
  <c r="M571" i="9"/>
  <c r="C571" i="9"/>
  <c r="A571" i="9"/>
  <c r="AA570" i="9"/>
  <c r="Y570" i="9"/>
  <c r="O570" i="9"/>
  <c r="M570" i="9"/>
  <c r="C570" i="9"/>
  <c r="A570" i="9"/>
  <c r="AA569" i="9"/>
  <c r="Y569" i="9"/>
  <c r="O569" i="9"/>
  <c r="M569" i="9"/>
  <c r="C569" i="9"/>
  <c r="A569" i="9"/>
  <c r="AA568" i="9"/>
  <c r="Y568" i="9"/>
  <c r="O568" i="9"/>
  <c r="M568" i="9"/>
  <c r="C568" i="9"/>
  <c r="A568" i="9"/>
  <c r="AA567" i="9"/>
  <c r="Y567" i="9"/>
  <c r="O567" i="9"/>
  <c r="M567" i="9"/>
  <c r="C567" i="9"/>
  <c r="A567" i="9"/>
  <c r="AA566" i="9"/>
  <c r="Y566" i="9"/>
  <c r="O566" i="9"/>
  <c r="M566" i="9"/>
  <c r="C566" i="9"/>
  <c r="A566" i="9"/>
  <c r="AA565" i="9"/>
  <c r="Y565" i="9"/>
  <c r="O565" i="9"/>
  <c r="M565" i="9"/>
  <c r="C565" i="9"/>
  <c r="A565" i="9"/>
  <c r="AA564" i="9"/>
  <c r="Y564" i="9"/>
  <c r="O564" i="9"/>
  <c r="M564" i="9"/>
  <c r="C564" i="9"/>
  <c r="A564" i="9"/>
  <c r="AA563" i="9"/>
  <c r="Y563" i="9"/>
  <c r="O563" i="9"/>
  <c r="M563" i="9"/>
  <c r="C563" i="9"/>
  <c r="A563" i="9"/>
  <c r="AA562" i="9"/>
  <c r="Y562" i="9"/>
  <c r="O562" i="9"/>
  <c r="M562" i="9"/>
  <c r="C562" i="9"/>
  <c r="A562" i="9"/>
  <c r="AA559" i="9"/>
  <c r="Y559" i="9"/>
  <c r="O559" i="9"/>
  <c r="M559" i="9"/>
  <c r="C559" i="9"/>
  <c r="A559" i="9"/>
  <c r="AA558" i="9"/>
  <c r="Y558" i="9"/>
  <c r="O558" i="9"/>
  <c r="M558" i="9"/>
  <c r="C558" i="9"/>
  <c r="A558" i="9"/>
  <c r="AA557" i="9"/>
  <c r="Y557" i="9"/>
  <c r="O557" i="9"/>
  <c r="M557" i="9"/>
  <c r="C557" i="9"/>
  <c r="A557" i="9"/>
  <c r="AA556" i="9"/>
  <c r="Y556" i="9"/>
  <c r="O556" i="9"/>
  <c r="M556" i="9"/>
  <c r="C556" i="9"/>
  <c r="A556" i="9"/>
  <c r="AA555" i="9"/>
  <c r="Y555" i="9"/>
  <c r="O555" i="9"/>
  <c r="M555" i="9"/>
  <c r="C555" i="9"/>
  <c r="A555" i="9"/>
  <c r="AA554" i="9"/>
  <c r="Y554" i="9"/>
  <c r="O554" i="9"/>
  <c r="M554" i="9"/>
  <c r="C554" i="9"/>
  <c r="A554" i="9"/>
  <c r="AA553" i="9"/>
  <c r="Y553" i="9"/>
  <c r="O553" i="9"/>
  <c r="M553" i="9"/>
  <c r="C553" i="9"/>
  <c r="A553" i="9"/>
  <c r="AA552" i="9"/>
  <c r="Y552" i="9"/>
  <c r="O552" i="9"/>
  <c r="M552" i="9"/>
  <c r="C552" i="9"/>
  <c r="A552" i="9"/>
  <c r="AA551" i="9"/>
  <c r="Y551" i="9"/>
  <c r="O551" i="9"/>
  <c r="M551" i="9"/>
  <c r="C551" i="9"/>
  <c r="A551" i="9"/>
  <c r="AA550" i="9"/>
  <c r="Y550" i="9"/>
  <c r="O550" i="9"/>
  <c r="M550" i="9"/>
  <c r="C550" i="9"/>
  <c r="A550" i="9"/>
  <c r="AA549" i="9"/>
  <c r="Y549" i="9"/>
  <c r="O549" i="9"/>
  <c r="M549" i="9"/>
  <c r="C549" i="9"/>
  <c r="A549" i="9"/>
  <c r="AA548" i="9"/>
  <c r="Y548" i="9"/>
  <c r="O548" i="9"/>
  <c r="M548" i="9"/>
  <c r="C548" i="9"/>
  <c r="A548" i="9"/>
  <c r="AA545" i="9"/>
  <c r="Y545" i="9"/>
  <c r="O545" i="9"/>
  <c r="M545" i="9"/>
  <c r="C545" i="9"/>
  <c r="A545" i="9"/>
  <c r="AA544" i="9"/>
  <c r="Y544" i="9"/>
  <c r="O544" i="9"/>
  <c r="M544" i="9"/>
  <c r="C544" i="9"/>
  <c r="A544" i="9"/>
  <c r="AA543" i="9"/>
  <c r="Y543" i="9"/>
  <c r="O543" i="9"/>
  <c r="M543" i="9"/>
  <c r="C543" i="9"/>
  <c r="A543" i="9"/>
  <c r="AA542" i="9"/>
  <c r="Y542" i="9"/>
  <c r="O542" i="9"/>
  <c r="M542" i="9"/>
  <c r="C542" i="9"/>
  <c r="A542" i="9"/>
  <c r="AA541" i="9"/>
  <c r="Y541" i="9"/>
  <c r="O541" i="9"/>
  <c r="M541" i="9"/>
  <c r="C541" i="9"/>
  <c r="A541" i="9"/>
  <c r="AA540" i="9"/>
  <c r="Y540" i="9"/>
  <c r="O540" i="9"/>
  <c r="M540" i="9"/>
  <c r="C540" i="9"/>
  <c r="A540" i="9"/>
  <c r="AA539" i="9"/>
  <c r="Y539" i="9"/>
  <c r="O539" i="9"/>
  <c r="M539" i="9"/>
  <c r="C539" i="9"/>
  <c r="A539" i="9"/>
  <c r="AA538" i="9"/>
  <c r="Y538" i="9"/>
  <c r="O538" i="9"/>
  <c r="M538" i="9"/>
  <c r="C538" i="9"/>
  <c r="A538" i="9"/>
  <c r="AA537" i="9"/>
  <c r="Y537" i="9"/>
  <c r="O537" i="9"/>
  <c r="M537" i="9"/>
  <c r="C537" i="9"/>
  <c r="A537" i="9"/>
  <c r="AA536" i="9"/>
  <c r="Y536" i="9"/>
  <c r="O536" i="9"/>
  <c r="M536" i="9"/>
  <c r="C536" i="9"/>
  <c r="A536" i="9"/>
  <c r="AA535" i="9"/>
  <c r="Y535" i="9"/>
  <c r="O535" i="9"/>
  <c r="M535" i="9"/>
  <c r="C535" i="9"/>
  <c r="A535" i="9"/>
  <c r="AA534" i="9"/>
  <c r="Y534" i="9"/>
  <c r="O534" i="9"/>
  <c r="M534" i="9"/>
  <c r="C534" i="9"/>
  <c r="A534" i="9"/>
  <c r="AA531" i="9"/>
  <c r="Y531" i="9"/>
  <c r="O531" i="9"/>
  <c r="M531" i="9"/>
  <c r="C531" i="9"/>
  <c r="A531" i="9"/>
  <c r="AA530" i="9"/>
  <c r="Y530" i="9"/>
  <c r="O530" i="9"/>
  <c r="M530" i="9"/>
  <c r="C530" i="9"/>
  <c r="A530" i="9"/>
  <c r="AA529" i="9"/>
  <c r="Y529" i="9"/>
  <c r="O529" i="9"/>
  <c r="M529" i="9"/>
  <c r="C529" i="9"/>
  <c r="A529" i="9"/>
  <c r="AA528" i="9"/>
  <c r="Y528" i="9"/>
  <c r="O528" i="9"/>
  <c r="M528" i="9"/>
  <c r="C528" i="9"/>
  <c r="A528" i="9"/>
  <c r="AA527" i="9"/>
  <c r="Y527" i="9"/>
  <c r="O527" i="9"/>
  <c r="M527" i="9"/>
  <c r="C527" i="9"/>
  <c r="A527" i="9"/>
  <c r="AA526" i="9"/>
  <c r="Y526" i="9"/>
  <c r="O526" i="9"/>
  <c r="M526" i="9"/>
  <c r="C526" i="9"/>
  <c r="A526" i="9"/>
  <c r="AA525" i="9"/>
  <c r="Y525" i="9"/>
  <c r="O525" i="9"/>
  <c r="M525" i="9"/>
  <c r="C525" i="9"/>
  <c r="A525" i="9"/>
  <c r="AA524" i="9"/>
  <c r="Y524" i="9"/>
  <c r="O524" i="9"/>
  <c r="M524" i="9"/>
  <c r="C524" i="9"/>
  <c r="A524" i="9"/>
  <c r="AA523" i="9"/>
  <c r="Y523" i="9"/>
  <c r="O523" i="9"/>
  <c r="M523" i="9"/>
  <c r="C523" i="9"/>
  <c r="A523" i="9"/>
  <c r="AA522" i="9"/>
  <c r="Y522" i="9"/>
  <c r="O522" i="9"/>
  <c r="M522" i="9"/>
  <c r="C522" i="9"/>
  <c r="A522" i="9"/>
  <c r="AA521" i="9"/>
  <c r="Y521" i="9"/>
  <c r="O521" i="9"/>
  <c r="M521" i="9"/>
  <c r="C521" i="9"/>
  <c r="A521" i="9"/>
  <c r="AA520" i="9"/>
  <c r="Y520" i="9"/>
  <c r="O520" i="9"/>
  <c r="M520" i="9"/>
  <c r="C520" i="9"/>
  <c r="A520" i="9"/>
  <c r="AA517" i="9"/>
  <c r="Y517" i="9"/>
  <c r="O517" i="9"/>
  <c r="M517" i="9"/>
  <c r="C517" i="9"/>
  <c r="A517" i="9"/>
  <c r="AA516" i="9"/>
  <c r="Y516" i="9"/>
  <c r="O516" i="9"/>
  <c r="M516" i="9"/>
  <c r="C516" i="9"/>
  <c r="A516" i="9"/>
  <c r="AA515" i="9"/>
  <c r="Y515" i="9"/>
  <c r="O515" i="9"/>
  <c r="M515" i="9"/>
  <c r="C515" i="9"/>
  <c r="A515" i="9"/>
  <c r="AA514" i="9"/>
  <c r="Y514" i="9"/>
  <c r="O514" i="9"/>
  <c r="M514" i="9"/>
  <c r="C514" i="9"/>
  <c r="A514" i="9"/>
  <c r="AA513" i="9"/>
  <c r="Y513" i="9"/>
  <c r="O513" i="9"/>
  <c r="M513" i="9"/>
  <c r="C513" i="9"/>
  <c r="A513" i="9"/>
  <c r="AA512" i="9"/>
  <c r="Y512" i="9"/>
  <c r="O512" i="9"/>
  <c r="M512" i="9"/>
  <c r="C512" i="9"/>
  <c r="A512" i="9"/>
  <c r="AA511" i="9"/>
  <c r="Y511" i="9"/>
  <c r="O511" i="9"/>
  <c r="M511" i="9"/>
  <c r="C511" i="9"/>
  <c r="A511" i="9"/>
  <c r="AA510" i="9"/>
  <c r="Y510" i="9"/>
  <c r="O510" i="9"/>
  <c r="M510" i="9"/>
  <c r="C510" i="9"/>
  <c r="A510" i="9"/>
  <c r="AA509" i="9"/>
  <c r="Y509" i="9"/>
  <c r="O509" i="9"/>
  <c r="M509" i="9"/>
  <c r="C509" i="9"/>
  <c r="A509" i="9"/>
  <c r="AA508" i="9"/>
  <c r="Y508" i="9"/>
  <c r="O508" i="9"/>
  <c r="M508" i="9"/>
  <c r="C508" i="9"/>
  <c r="A508" i="9"/>
  <c r="AA507" i="9"/>
  <c r="Y507" i="9"/>
  <c r="O507" i="9"/>
  <c r="M507" i="9"/>
  <c r="C507" i="9"/>
  <c r="A507" i="9"/>
  <c r="AA506" i="9"/>
  <c r="Y506" i="9"/>
  <c r="O506" i="9"/>
  <c r="M506" i="9"/>
  <c r="C506" i="9"/>
  <c r="A506" i="9"/>
  <c r="AA503" i="9"/>
  <c r="Y503" i="9"/>
  <c r="O503" i="9"/>
  <c r="M503" i="9"/>
  <c r="C503" i="9"/>
  <c r="A503" i="9"/>
  <c r="AA502" i="9"/>
  <c r="Y502" i="9"/>
  <c r="O502" i="9"/>
  <c r="M502" i="9"/>
  <c r="C502" i="9"/>
  <c r="A502" i="9"/>
  <c r="AA501" i="9"/>
  <c r="Y501" i="9"/>
  <c r="O501" i="9"/>
  <c r="M501" i="9"/>
  <c r="C501" i="9"/>
  <c r="A501" i="9"/>
  <c r="AA500" i="9"/>
  <c r="Y500" i="9"/>
  <c r="O500" i="9"/>
  <c r="M500" i="9"/>
  <c r="C500" i="9"/>
  <c r="A500" i="9"/>
  <c r="AA499" i="9"/>
  <c r="Y499" i="9"/>
  <c r="O499" i="9"/>
  <c r="M499" i="9"/>
  <c r="C499" i="9"/>
  <c r="A499" i="9"/>
  <c r="AA498" i="9"/>
  <c r="Y498" i="9"/>
  <c r="O498" i="9"/>
  <c r="M498" i="9"/>
  <c r="C498" i="9"/>
  <c r="A498" i="9"/>
  <c r="AA497" i="9"/>
  <c r="Y497" i="9"/>
  <c r="O497" i="9"/>
  <c r="M497" i="9"/>
  <c r="C497" i="9"/>
  <c r="A497" i="9"/>
  <c r="AA496" i="9"/>
  <c r="Y496" i="9"/>
  <c r="O496" i="9"/>
  <c r="M496" i="9"/>
  <c r="C496" i="9"/>
  <c r="A496" i="9"/>
  <c r="AA495" i="9"/>
  <c r="Y495" i="9"/>
  <c r="O495" i="9"/>
  <c r="M495" i="9"/>
  <c r="C495" i="9"/>
  <c r="A495" i="9"/>
  <c r="AA494" i="9"/>
  <c r="Y494" i="9"/>
  <c r="O494" i="9"/>
  <c r="M494" i="9"/>
  <c r="C494" i="9"/>
  <c r="A494" i="9"/>
  <c r="AA493" i="9"/>
  <c r="Y493" i="9"/>
  <c r="O493" i="9"/>
  <c r="M493" i="9"/>
  <c r="C493" i="9"/>
  <c r="A493" i="9"/>
  <c r="AA492" i="9"/>
  <c r="Y492" i="9"/>
  <c r="O492" i="9"/>
  <c r="M492" i="9"/>
  <c r="C492" i="9"/>
  <c r="A492" i="9"/>
  <c r="AA489" i="9"/>
  <c r="Y489" i="9"/>
  <c r="O489" i="9"/>
  <c r="M489" i="9"/>
  <c r="C489" i="9"/>
  <c r="A489" i="9"/>
  <c r="AA488" i="9"/>
  <c r="Y488" i="9"/>
  <c r="O488" i="9"/>
  <c r="M488" i="9"/>
  <c r="C488" i="9"/>
  <c r="A488" i="9"/>
  <c r="AA487" i="9"/>
  <c r="Y487" i="9"/>
  <c r="O487" i="9"/>
  <c r="M487" i="9"/>
  <c r="C487" i="9"/>
  <c r="A487" i="9"/>
  <c r="AA486" i="9"/>
  <c r="Y486" i="9"/>
  <c r="O486" i="9"/>
  <c r="M486" i="9"/>
  <c r="C486" i="9"/>
  <c r="A486" i="9"/>
  <c r="AA485" i="9"/>
  <c r="Y485" i="9"/>
  <c r="O485" i="9"/>
  <c r="M485" i="9"/>
  <c r="C485" i="9"/>
  <c r="A485" i="9"/>
  <c r="AA484" i="9"/>
  <c r="Y484" i="9"/>
  <c r="O484" i="9"/>
  <c r="M484" i="9"/>
  <c r="C484" i="9"/>
  <c r="A484" i="9"/>
  <c r="AA483" i="9"/>
  <c r="Y483" i="9"/>
  <c r="O483" i="9"/>
  <c r="M483" i="9"/>
  <c r="C483" i="9"/>
  <c r="A483" i="9"/>
  <c r="AA482" i="9"/>
  <c r="Y482" i="9"/>
  <c r="O482" i="9"/>
  <c r="M482" i="9"/>
  <c r="C482" i="9"/>
  <c r="A482" i="9"/>
  <c r="AA481" i="9"/>
  <c r="Y481" i="9"/>
  <c r="O481" i="9"/>
  <c r="M481" i="9"/>
  <c r="C481" i="9"/>
  <c r="A481" i="9"/>
  <c r="AA480" i="9"/>
  <c r="Y480" i="9"/>
  <c r="O480" i="9"/>
  <c r="M480" i="9"/>
  <c r="C480" i="9"/>
  <c r="A480" i="9"/>
  <c r="AA479" i="9"/>
  <c r="Y479" i="9"/>
  <c r="O479" i="9"/>
  <c r="M479" i="9"/>
  <c r="C479" i="9"/>
  <c r="A479" i="9"/>
  <c r="AA478" i="9"/>
  <c r="Y478" i="9"/>
  <c r="O478" i="9"/>
  <c r="M478" i="9"/>
  <c r="C478" i="9"/>
  <c r="A478" i="9"/>
  <c r="AA475" i="9"/>
  <c r="Y475" i="9"/>
  <c r="O475" i="9"/>
  <c r="M475" i="9"/>
  <c r="C475" i="9"/>
  <c r="A475" i="9"/>
  <c r="AA474" i="9"/>
  <c r="Y474" i="9"/>
  <c r="O474" i="9"/>
  <c r="M474" i="9"/>
  <c r="C474" i="9"/>
  <c r="A474" i="9"/>
  <c r="AA473" i="9"/>
  <c r="Y473" i="9"/>
  <c r="O473" i="9"/>
  <c r="M473" i="9"/>
  <c r="C473" i="9"/>
  <c r="A473" i="9"/>
  <c r="AA472" i="9"/>
  <c r="Y472" i="9"/>
  <c r="O472" i="9"/>
  <c r="M472" i="9"/>
  <c r="C472" i="9"/>
  <c r="A472" i="9"/>
  <c r="AA471" i="9"/>
  <c r="Y471" i="9"/>
  <c r="O471" i="9"/>
  <c r="M471" i="9"/>
  <c r="C471" i="9"/>
  <c r="A471" i="9"/>
  <c r="AA470" i="9"/>
  <c r="Y470" i="9"/>
  <c r="O470" i="9"/>
  <c r="M470" i="9"/>
  <c r="C470" i="9"/>
  <c r="A470" i="9"/>
  <c r="AA469" i="9"/>
  <c r="Y469" i="9"/>
  <c r="O469" i="9"/>
  <c r="M469" i="9"/>
  <c r="C469" i="9"/>
  <c r="A469" i="9"/>
  <c r="AA468" i="9"/>
  <c r="Y468" i="9"/>
  <c r="O468" i="9"/>
  <c r="M468" i="9"/>
  <c r="C468" i="9"/>
  <c r="A468" i="9"/>
  <c r="AA467" i="9"/>
  <c r="Y467" i="9"/>
  <c r="O467" i="9"/>
  <c r="M467" i="9"/>
  <c r="C467" i="9"/>
  <c r="A467" i="9"/>
  <c r="AA466" i="9"/>
  <c r="Y466" i="9"/>
  <c r="O466" i="9"/>
  <c r="M466" i="9"/>
  <c r="C466" i="9"/>
  <c r="A466" i="9"/>
  <c r="AA465" i="9"/>
  <c r="Y465" i="9"/>
  <c r="O465" i="9"/>
  <c r="M465" i="9"/>
  <c r="C465" i="9"/>
  <c r="A465" i="9"/>
  <c r="AA464" i="9"/>
  <c r="Y464" i="9"/>
  <c r="O464" i="9"/>
  <c r="M464" i="9"/>
  <c r="C464" i="9"/>
  <c r="A464" i="9"/>
  <c r="AA461" i="9"/>
  <c r="Y461" i="9"/>
  <c r="O461" i="9"/>
  <c r="M461" i="9"/>
  <c r="C461" i="9"/>
  <c r="A461" i="9"/>
  <c r="AA460" i="9"/>
  <c r="Y460" i="9"/>
  <c r="O460" i="9"/>
  <c r="M460" i="9"/>
  <c r="C460" i="9"/>
  <c r="A460" i="9"/>
  <c r="AA459" i="9"/>
  <c r="Y459" i="9"/>
  <c r="O459" i="9"/>
  <c r="M459" i="9"/>
  <c r="C459" i="9"/>
  <c r="A459" i="9"/>
  <c r="AA458" i="9"/>
  <c r="Y458" i="9"/>
  <c r="O458" i="9"/>
  <c r="M458" i="9"/>
  <c r="C458" i="9"/>
  <c r="A458" i="9"/>
  <c r="AA457" i="9"/>
  <c r="Y457" i="9"/>
  <c r="O457" i="9"/>
  <c r="M457" i="9"/>
  <c r="C457" i="9"/>
  <c r="A457" i="9"/>
  <c r="AA456" i="9"/>
  <c r="Y456" i="9"/>
  <c r="O456" i="9"/>
  <c r="M456" i="9"/>
  <c r="C456" i="9"/>
  <c r="A456" i="9"/>
  <c r="AA455" i="9"/>
  <c r="Y455" i="9"/>
  <c r="O455" i="9"/>
  <c r="M455" i="9"/>
  <c r="C455" i="9"/>
  <c r="A455" i="9"/>
  <c r="AA454" i="9"/>
  <c r="Y454" i="9"/>
  <c r="O454" i="9"/>
  <c r="M454" i="9"/>
  <c r="C454" i="9"/>
  <c r="A454" i="9"/>
  <c r="AA453" i="9"/>
  <c r="Y453" i="9"/>
  <c r="O453" i="9"/>
  <c r="M453" i="9"/>
  <c r="C453" i="9"/>
  <c r="A453" i="9"/>
  <c r="AA452" i="9"/>
  <c r="Y452" i="9"/>
  <c r="O452" i="9"/>
  <c r="M452" i="9"/>
  <c r="C452" i="9"/>
  <c r="A452" i="9"/>
  <c r="AA451" i="9"/>
  <c r="Y451" i="9"/>
  <c r="O451" i="9"/>
  <c r="M451" i="9"/>
  <c r="C451" i="9"/>
  <c r="A451" i="9"/>
  <c r="AA450" i="9"/>
  <c r="Y450" i="9"/>
  <c r="O450" i="9"/>
  <c r="M450" i="9"/>
  <c r="C450" i="9"/>
  <c r="A450" i="9"/>
  <c r="AA447" i="9"/>
  <c r="Y447" i="9"/>
  <c r="O447" i="9"/>
  <c r="M447" i="9"/>
  <c r="C447" i="9"/>
  <c r="A447" i="9"/>
  <c r="AA446" i="9"/>
  <c r="Y446" i="9"/>
  <c r="O446" i="9"/>
  <c r="M446" i="9"/>
  <c r="C446" i="9"/>
  <c r="A446" i="9"/>
  <c r="AA445" i="9"/>
  <c r="Y445" i="9"/>
  <c r="O445" i="9"/>
  <c r="M445" i="9"/>
  <c r="C445" i="9"/>
  <c r="A445" i="9"/>
  <c r="AA444" i="9"/>
  <c r="Y444" i="9"/>
  <c r="O444" i="9"/>
  <c r="M444" i="9"/>
  <c r="C444" i="9"/>
  <c r="A444" i="9"/>
  <c r="AA443" i="9"/>
  <c r="Y443" i="9"/>
  <c r="O443" i="9"/>
  <c r="M443" i="9"/>
  <c r="C443" i="9"/>
  <c r="A443" i="9"/>
  <c r="AA442" i="9"/>
  <c r="Y442" i="9"/>
  <c r="O442" i="9"/>
  <c r="M442" i="9"/>
  <c r="C442" i="9"/>
  <c r="A442" i="9"/>
  <c r="AA441" i="9"/>
  <c r="Y441" i="9"/>
  <c r="O441" i="9"/>
  <c r="M441" i="9"/>
  <c r="C441" i="9"/>
  <c r="A441" i="9"/>
  <c r="AA440" i="9"/>
  <c r="Y440" i="9"/>
  <c r="O440" i="9"/>
  <c r="M440" i="9"/>
  <c r="C440" i="9"/>
  <c r="A440" i="9"/>
  <c r="AA439" i="9"/>
  <c r="Y439" i="9"/>
  <c r="O439" i="9"/>
  <c r="M439" i="9"/>
  <c r="C439" i="9"/>
  <c r="A439" i="9"/>
  <c r="AA438" i="9"/>
  <c r="Y438" i="9"/>
  <c r="O438" i="9"/>
  <c r="M438" i="9"/>
  <c r="C438" i="9"/>
  <c r="A438" i="9"/>
  <c r="AA437" i="9"/>
  <c r="Y437" i="9"/>
  <c r="O437" i="9"/>
  <c r="M437" i="9"/>
  <c r="C437" i="9"/>
  <c r="A437" i="9"/>
  <c r="AA436" i="9"/>
  <c r="Y436" i="9"/>
  <c r="O436" i="9"/>
  <c r="M436" i="9"/>
  <c r="C436" i="9"/>
  <c r="A436" i="9"/>
  <c r="AA433" i="9"/>
  <c r="Y433" i="9"/>
  <c r="O433" i="9"/>
  <c r="M433" i="9"/>
  <c r="C433" i="9"/>
  <c r="A433" i="9"/>
  <c r="AA432" i="9"/>
  <c r="Y432" i="9"/>
  <c r="O432" i="9"/>
  <c r="M432" i="9"/>
  <c r="C432" i="9"/>
  <c r="A432" i="9"/>
  <c r="AA431" i="9"/>
  <c r="Y431" i="9"/>
  <c r="O431" i="9"/>
  <c r="M431" i="9"/>
  <c r="C431" i="9"/>
  <c r="A431" i="9"/>
  <c r="AA430" i="9"/>
  <c r="Y430" i="9"/>
  <c r="O430" i="9"/>
  <c r="M430" i="9"/>
  <c r="C430" i="9"/>
  <c r="A430" i="9"/>
  <c r="AA429" i="9"/>
  <c r="Y429" i="9"/>
  <c r="O429" i="9"/>
  <c r="M429" i="9"/>
  <c r="C429" i="9"/>
  <c r="A429" i="9"/>
  <c r="AA428" i="9"/>
  <c r="Y428" i="9"/>
  <c r="O428" i="9"/>
  <c r="M428" i="9"/>
  <c r="C428" i="9"/>
  <c r="A428" i="9"/>
  <c r="AA427" i="9"/>
  <c r="Y427" i="9"/>
  <c r="O427" i="9"/>
  <c r="M427" i="9"/>
  <c r="C427" i="9"/>
  <c r="A427" i="9"/>
  <c r="AA426" i="9"/>
  <c r="Y426" i="9"/>
  <c r="O426" i="9"/>
  <c r="M426" i="9"/>
  <c r="C426" i="9"/>
  <c r="A426" i="9"/>
  <c r="AA425" i="9"/>
  <c r="Y425" i="9"/>
  <c r="O425" i="9"/>
  <c r="M425" i="9"/>
  <c r="C425" i="9"/>
  <c r="A425" i="9"/>
  <c r="AA424" i="9"/>
  <c r="Y424" i="9"/>
  <c r="O424" i="9"/>
  <c r="M424" i="9"/>
  <c r="C424" i="9"/>
  <c r="A424" i="9"/>
  <c r="AA423" i="9"/>
  <c r="Y423" i="9"/>
  <c r="O423" i="9"/>
  <c r="M423" i="9"/>
  <c r="C423" i="9"/>
  <c r="A423" i="9"/>
  <c r="AA422" i="9"/>
  <c r="Y422" i="9"/>
  <c r="O422" i="9"/>
  <c r="M422" i="9"/>
  <c r="C422" i="9"/>
  <c r="A422" i="9"/>
  <c r="AA419" i="9"/>
  <c r="Y419" i="9"/>
  <c r="O419" i="9"/>
  <c r="M419" i="9"/>
  <c r="C419" i="9"/>
  <c r="A419" i="9"/>
  <c r="AA418" i="9"/>
  <c r="Y418" i="9"/>
  <c r="O418" i="9"/>
  <c r="M418" i="9"/>
  <c r="C418" i="9"/>
  <c r="A418" i="9"/>
  <c r="AA417" i="9"/>
  <c r="Y417" i="9"/>
  <c r="O417" i="9"/>
  <c r="M417" i="9"/>
  <c r="C417" i="9"/>
  <c r="A417" i="9"/>
  <c r="AA416" i="9"/>
  <c r="Y416" i="9"/>
  <c r="O416" i="9"/>
  <c r="M416" i="9"/>
  <c r="C416" i="9"/>
  <c r="A416" i="9"/>
  <c r="AA415" i="9"/>
  <c r="Y415" i="9"/>
  <c r="O415" i="9"/>
  <c r="M415" i="9"/>
  <c r="C415" i="9"/>
  <c r="A415" i="9"/>
  <c r="AA414" i="9"/>
  <c r="Y414" i="9"/>
  <c r="O414" i="9"/>
  <c r="M414" i="9"/>
  <c r="C414" i="9"/>
  <c r="A414" i="9"/>
  <c r="AA413" i="9"/>
  <c r="Y413" i="9"/>
  <c r="O413" i="9"/>
  <c r="M413" i="9"/>
  <c r="C413" i="9"/>
  <c r="A413" i="9"/>
  <c r="AA412" i="9"/>
  <c r="Y412" i="9"/>
  <c r="O412" i="9"/>
  <c r="M412" i="9"/>
  <c r="C412" i="9"/>
  <c r="A412" i="9"/>
  <c r="AA411" i="9"/>
  <c r="Y411" i="9"/>
  <c r="O411" i="9"/>
  <c r="M411" i="9"/>
  <c r="C411" i="9"/>
  <c r="A411" i="9"/>
  <c r="AA410" i="9"/>
  <c r="Y410" i="9"/>
  <c r="O410" i="9"/>
  <c r="M410" i="9"/>
  <c r="C410" i="9"/>
  <c r="A410" i="9"/>
  <c r="AA409" i="9"/>
  <c r="Y409" i="9"/>
  <c r="O409" i="9"/>
  <c r="M409" i="9"/>
  <c r="C409" i="9"/>
  <c r="A409" i="9"/>
  <c r="AA408" i="9"/>
  <c r="Y408" i="9"/>
  <c r="O408" i="9"/>
  <c r="M408" i="9"/>
  <c r="C408" i="9"/>
  <c r="A408" i="9"/>
  <c r="AA405" i="9"/>
  <c r="Y405" i="9"/>
  <c r="O405" i="9"/>
  <c r="M405" i="9"/>
  <c r="C405" i="9"/>
  <c r="A405" i="9"/>
  <c r="AA404" i="9"/>
  <c r="Y404" i="9"/>
  <c r="O404" i="9"/>
  <c r="M404" i="9"/>
  <c r="C404" i="9"/>
  <c r="A404" i="9"/>
  <c r="AA403" i="9"/>
  <c r="Y403" i="9"/>
  <c r="O403" i="9"/>
  <c r="M403" i="9"/>
  <c r="C403" i="9"/>
  <c r="A403" i="9"/>
  <c r="AA402" i="9"/>
  <c r="Y402" i="9"/>
  <c r="O402" i="9"/>
  <c r="M402" i="9"/>
  <c r="C402" i="9"/>
  <c r="A402" i="9"/>
  <c r="AA401" i="9"/>
  <c r="Y401" i="9"/>
  <c r="O401" i="9"/>
  <c r="M401" i="9"/>
  <c r="C401" i="9"/>
  <c r="A401" i="9"/>
  <c r="AA400" i="9"/>
  <c r="Y400" i="9"/>
  <c r="O400" i="9"/>
  <c r="M400" i="9"/>
  <c r="C400" i="9"/>
  <c r="A400" i="9"/>
  <c r="AA399" i="9"/>
  <c r="Y399" i="9"/>
  <c r="O399" i="9"/>
  <c r="M399" i="9"/>
  <c r="C399" i="9"/>
  <c r="A399" i="9"/>
  <c r="AA398" i="9"/>
  <c r="Y398" i="9"/>
  <c r="O398" i="9"/>
  <c r="M398" i="9"/>
  <c r="C398" i="9"/>
  <c r="A398" i="9"/>
  <c r="AA397" i="9"/>
  <c r="Y397" i="9"/>
  <c r="O397" i="9"/>
  <c r="M397" i="9"/>
  <c r="C397" i="9"/>
  <c r="A397" i="9"/>
  <c r="AA396" i="9"/>
  <c r="Y396" i="9"/>
  <c r="O396" i="9"/>
  <c r="M396" i="9"/>
  <c r="C396" i="9"/>
  <c r="A396" i="9"/>
  <c r="AA395" i="9"/>
  <c r="Y395" i="9"/>
  <c r="O395" i="9"/>
  <c r="M395" i="9"/>
  <c r="C395" i="9"/>
  <c r="A395" i="9"/>
  <c r="AA394" i="9"/>
  <c r="Y394" i="9"/>
  <c r="O394" i="9"/>
  <c r="M394" i="9"/>
  <c r="C394" i="9"/>
  <c r="A394" i="9"/>
  <c r="AA391" i="9"/>
  <c r="Y391" i="9"/>
  <c r="O391" i="9"/>
  <c r="M391" i="9"/>
  <c r="C391" i="9"/>
  <c r="A391" i="9"/>
  <c r="AA390" i="9"/>
  <c r="Y390" i="9"/>
  <c r="O390" i="9"/>
  <c r="M390" i="9"/>
  <c r="C390" i="9"/>
  <c r="A390" i="9"/>
  <c r="AA389" i="9"/>
  <c r="Y389" i="9"/>
  <c r="O389" i="9"/>
  <c r="M389" i="9"/>
  <c r="C389" i="9"/>
  <c r="A389" i="9"/>
  <c r="AA388" i="9"/>
  <c r="Y388" i="9"/>
  <c r="O388" i="9"/>
  <c r="M388" i="9"/>
  <c r="C388" i="9"/>
  <c r="A388" i="9"/>
  <c r="AA387" i="9"/>
  <c r="Y387" i="9"/>
  <c r="O387" i="9"/>
  <c r="M387" i="9"/>
  <c r="C387" i="9"/>
  <c r="A387" i="9"/>
  <c r="AA386" i="9"/>
  <c r="Y386" i="9"/>
  <c r="O386" i="9"/>
  <c r="M386" i="9"/>
  <c r="C386" i="9"/>
  <c r="A386" i="9"/>
  <c r="AA385" i="9"/>
  <c r="Y385" i="9"/>
  <c r="O385" i="9"/>
  <c r="M385" i="9"/>
  <c r="C385" i="9"/>
  <c r="A385" i="9"/>
  <c r="AA384" i="9"/>
  <c r="Y384" i="9"/>
  <c r="O384" i="9"/>
  <c r="M384" i="9"/>
  <c r="C384" i="9"/>
  <c r="A384" i="9"/>
  <c r="AA383" i="9"/>
  <c r="Y383" i="9"/>
  <c r="O383" i="9"/>
  <c r="M383" i="9"/>
  <c r="C383" i="9"/>
  <c r="A383" i="9"/>
  <c r="AA382" i="9"/>
  <c r="Y382" i="9"/>
  <c r="O382" i="9"/>
  <c r="M382" i="9"/>
  <c r="C382" i="9"/>
  <c r="A382" i="9"/>
  <c r="AA381" i="9"/>
  <c r="Y381" i="9"/>
  <c r="O381" i="9"/>
  <c r="M381" i="9"/>
  <c r="C381" i="9"/>
  <c r="A381" i="9"/>
  <c r="AA380" i="9"/>
  <c r="Y380" i="9"/>
  <c r="O380" i="9"/>
  <c r="M380" i="9"/>
  <c r="C380" i="9"/>
  <c r="A380" i="9"/>
  <c r="AA377" i="9"/>
  <c r="Y377" i="9"/>
  <c r="O377" i="9"/>
  <c r="M377" i="9"/>
  <c r="C377" i="9"/>
  <c r="A377" i="9"/>
  <c r="AA376" i="9"/>
  <c r="Y376" i="9"/>
  <c r="O376" i="9"/>
  <c r="M376" i="9"/>
  <c r="C376" i="9"/>
  <c r="A376" i="9"/>
  <c r="AA375" i="9"/>
  <c r="Y375" i="9"/>
  <c r="O375" i="9"/>
  <c r="M375" i="9"/>
  <c r="C375" i="9"/>
  <c r="A375" i="9"/>
  <c r="AA374" i="9"/>
  <c r="Y374" i="9"/>
  <c r="O374" i="9"/>
  <c r="M374" i="9"/>
  <c r="C374" i="9"/>
  <c r="A374" i="9"/>
  <c r="AA373" i="9"/>
  <c r="Y373" i="9"/>
  <c r="O373" i="9"/>
  <c r="M373" i="9"/>
  <c r="C373" i="9"/>
  <c r="A373" i="9"/>
  <c r="AA372" i="9"/>
  <c r="Y372" i="9"/>
  <c r="O372" i="9"/>
  <c r="M372" i="9"/>
  <c r="C372" i="9"/>
  <c r="A372" i="9"/>
  <c r="AA371" i="9"/>
  <c r="Y371" i="9"/>
  <c r="O371" i="9"/>
  <c r="M371" i="9"/>
  <c r="C371" i="9"/>
  <c r="A371" i="9"/>
  <c r="AA370" i="9"/>
  <c r="Y370" i="9"/>
  <c r="O370" i="9"/>
  <c r="M370" i="9"/>
  <c r="C370" i="9"/>
  <c r="A370" i="9"/>
  <c r="AA369" i="9"/>
  <c r="Y369" i="9"/>
  <c r="O369" i="9"/>
  <c r="M369" i="9"/>
  <c r="C369" i="9"/>
  <c r="A369" i="9"/>
  <c r="AA368" i="9"/>
  <c r="Y368" i="9"/>
  <c r="O368" i="9"/>
  <c r="M368" i="9"/>
  <c r="C368" i="9"/>
  <c r="A368" i="9"/>
  <c r="AA367" i="9"/>
  <c r="Y367" i="9"/>
  <c r="O367" i="9"/>
  <c r="M367" i="9"/>
  <c r="C367" i="9"/>
  <c r="A367" i="9"/>
  <c r="AA366" i="9"/>
  <c r="Y366" i="9"/>
  <c r="O366" i="9"/>
  <c r="M366" i="9"/>
  <c r="C366" i="9"/>
  <c r="A366" i="9"/>
  <c r="AA363" i="9"/>
  <c r="Y363" i="9"/>
  <c r="O363" i="9"/>
  <c r="M363" i="9"/>
  <c r="C363" i="9"/>
  <c r="A363" i="9"/>
  <c r="AA362" i="9"/>
  <c r="Y362" i="9"/>
  <c r="O362" i="9"/>
  <c r="M362" i="9"/>
  <c r="C362" i="9"/>
  <c r="A362" i="9"/>
  <c r="AA361" i="9"/>
  <c r="Y361" i="9"/>
  <c r="O361" i="9"/>
  <c r="M361" i="9"/>
  <c r="C361" i="9"/>
  <c r="A361" i="9"/>
  <c r="AA360" i="9"/>
  <c r="Y360" i="9"/>
  <c r="O360" i="9"/>
  <c r="M360" i="9"/>
  <c r="C360" i="9"/>
  <c r="A360" i="9"/>
  <c r="AA359" i="9"/>
  <c r="Y359" i="9"/>
  <c r="O359" i="9"/>
  <c r="M359" i="9"/>
  <c r="C359" i="9"/>
  <c r="A359" i="9"/>
  <c r="AA358" i="9"/>
  <c r="Y358" i="9"/>
  <c r="O358" i="9"/>
  <c r="M358" i="9"/>
  <c r="C358" i="9"/>
  <c r="A358" i="9"/>
  <c r="AA357" i="9"/>
  <c r="Y357" i="9"/>
  <c r="O357" i="9"/>
  <c r="M357" i="9"/>
  <c r="C357" i="9"/>
  <c r="A357" i="9"/>
  <c r="AA356" i="9"/>
  <c r="Y356" i="9"/>
  <c r="O356" i="9"/>
  <c r="M356" i="9"/>
  <c r="C356" i="9"/>
  <c r="A356" i="9"/>
  <c r="AA355" i="9"/>
  <c r="Y355" i="9"/>
  <c r="O355" i="9"/>
  <c r="M355" i="9"/>
  <c r="C355" i="9"/>
  <c r="A355" i="9"/>
  <c r="AA354" i="9"/>
  <c r="Y354" i="9"/>
  <c r="O354" i="9"/>
  <c r="M354" i="9"/>
  <c r="C354" i="9"/>
  <c r="A354" i="9"/>
  <c r="AA353" i="9"/>
  <c r="Y353" i="9"/>
  <c r="O353" i="9"/>
  <c r="M353" i="9"/>
  <c r="C353" i="9"/>
  <c r="A353" i="9"/>
  <c r="AA352" i="9"/>
  <c r="Y352" i="9"/>
  <c r="O352" i="9"/>
  <c r="M352" i="9"/>
  <c r="C352" i="9"/>
  <c r="A352" i="9"/>
  <c r="AA349" i="9"/>
  <c r="Y349" i="9"/>
  <c r="O349" i="9"/>
  <c r="M349" i="9"/>
  <c r="C349" i="9"/>
  <c r="A349" i="9"/>
  <c r="AA348" i="9"/>
  <c r="Y348" i="9"/>
  <c r="O348" i="9"/>
  <c r="M348" i="9"/>
  <c r="C348" i="9"/>
  <c r="A348" i="9"/>
  <c r="AA347" i="9"/>
  <c r="Y347" i="9"/>
  <c r="O347" i="9"/>
  <c r="M347" i="9"/>
  <c r="C347" i="9"/>
  <c r="A347" i="9"/>
  <c r="AA346" i="9"/>
  <c r="Y346" i="9"/>
  <c r="O346" i="9"/>
  <c r="M346" i="9"/>
  <c r="C346" i="9"/>
  <c r="A346" i="9"/>
  <c r="AA345" i="9"/>
  <c r="Y345" i="9"/>
  <c r="O345" i="9"/>
  <c r="M345" i="9"/>
  <c r="C345" i="9"/>
  <c r="A345" i="9"/>
  <c r="AA344" i="9"/>
  <c r="Y344" i="9"/>
  <c r="O344" i="9"/>
  <c r="M344" i="9"/>
  <c r="C344" i="9"/>
  <c r="A344" i="9"/>
  <c r="AA343" i="9"/>
  <c r="Y343" i="9"/>
  <c r="O343" i="9"/>
  <c r="M343" i="9"/>
  <c r="C343" i="9"/>
  <c r="A343" i="9"/>
  <c r="AA342" i="9"/>
  <c r="Y342" i="9"/>
  <c r="O342" i="9"/>
  <c r="M342" i="9"/>
  <c r="C342" i="9"/>
  <c r="A342" i="9"/>
  <c r="AA341" i="9"/>
  <c r="Y341" i="9"/>
  <c r="O341" i="9"/>
  <c r="M341" i="9"/>
  <c r="C341" i="9"/>
  <c r="A341" i="9"/>
  <c r="AA340" i="9"/>
  <c r="Y340" i="9"/>
  <c r="O340" i="9"/>
  <c r="M340" i="9"/>
  <c r="C340" i="9"/>
  <c r="A340" i="9"/>
  <c r="AA339" i="9"/>
  <c r="Y339" i="9"/>
  <c r="O339" i="9"/>
  <c r="M339" i="9"/>
  <c r="C339" i="9"/>
  <c r="A339" i="9"/>
  <c r="AA338" i="9"/>
  <c r="Y338" i="9"/>
  <c r="O338" i="9"/>
  <c r="M338" i="9"/>
  <c r="C338" i="9"/>
  <c r="A338" i="9"/>
  <c r="AA335" i="9"/>
  <c r="Y335" i="9"/>
  <c r="O335" i="9"/>
  <c r="M335" i="9"/>
  <c r="C335" i="9"/>
  <c r="A335" i="9"/>
  <c r="AA334" i="9"/>
  <c r="Y334" i="9"/>
  <c r="O334" i="9"/>
  <c r="M334" i="9"/>
  <c r="C334" i="9"/>
  <c r="A334" i="9"/>
  <c r="AA333" i="9"/>
  <c r="Y333" i="9"/>
  <c r="O333" i="9"/>
  <c r="M333" i="9"/>
  <c r="C333" i="9"/>
  <c r="A333" i="9"/>
  <c r="AA332" i="9"/>
  <c r="Y332" i="9"/>
  <c r="O332" i="9"/>
  <c r="M332" i="9"/>
  <c r="C332" i="9"/>
  <c r="A332" i="9"/>
  <c r="AA331" i="9"/>
  <c r="Y331" i="9"/>
  <c r="O331" i="9"/>
  <c r="M331" i="9"/>
  <c r="C331" i="9"/>
  <c r="A331" i="9"/>
  <c r="AA330" i="9"/>
  <c r="Y330" i="9"/>
  <c r="O330" i="9"/>
  <c r="M330" i="9"/>
  <c r="C330" i="9"/>
  <c r="A330" i="9"/>
  <c r="AA329" i="9"/>
  <c r="Y329" i="9"/>
  <c r="O329" i="9"/>
  <c r="M329" i="9"/>
  <c r="C329" i="9"/>
  <c r="A329" i="9"/>
  <c r="AA328" i="9"/>
  <c r="Y328" i="9"/>
  <c r="O328" i="9"/>
  <c r="M328" i="9"/>
  <c r="C328" i="9"/>
  <c r="A328" i="9"/>
  <c r="AA327" i="9"/>
  <c r="Y327" i="9"/>
  <c r="O327" i="9"/>
  <c r="M327" i="9"/>
  <c r="C327" i="9"/>
  <c r="A327" i="9"/>
  <c r="AA326" i="9"/>
  <c r="Y326" i="9"/>
  <c r="O326" i="9"/>
  <c r="M326" i="9"/>
  <c r="C326" i="9"/>
  <c r="A326" i="9"/>
  <c r="AA325" i="9"/>
  <c r="Y325" i="9"/>
  <c r="O325" i="9"/>
  <c r="M325" i="9"/>
  <c r="C325" i="9"/>
  <c r="A325" i="9"/>
  <c r="AA324" i="9"/>
  <c r="Y324" i="9"/>
  <c r="O324" i="9"/>
  <c r="M324" i="9"/>
  <c r="C324" i="9"/>
  <c r="A324" i="9"/>
  <c r="AA321" i="9"/>
  <c r="Y321" i="9"/>
  <c r="O321" i="9"/>
  <c r="M321" i="9"/>
  <c r="C321" i="9"/>
  <c r="A321" i="9"/>
  <c r="AA320" i="9"/>
  <c r="Y320" i="9"/>
  <c r="O320" i="9"/>
  <c r="M320" i="9"/>
  <c r="C320" i="9"/>
  <c r="A320" i="9"/>
  <c r="AA319" i="9"/>
  <c r="Y319" i="9"/>
  <c r="O319" i="9"/>
  <c r="M319" i="9"/>
  <c r="C319" i="9"/>
  <c r="A319" i="9"/>
  <c r="AA318" i="9"/>
  <c r="Y318" i="9"/>
  <c r="O318" i="9"/>
  <c r="M318" i="9"/>
  <c r="C318" i="9"/>
  <c r="A318" i="9"/>
  <c r="AA317" i="9"/>
  <c r="Y317" i="9"/>
  <c r="O317" i="9"/>
  <c r="M317" i="9"/>
  <c r="C317" i="9"/>
  <c r="A317" i="9"/>
  <c r="AA316" i="9"/>
  <c r="Y316" i="9"/>
  <c r="O316" i="9"/>
  <c r="M316" i="9"/>
  <c r="C316" i="9"/>
  <c r="A316" i="9"/>
  <c r="AA315" i="9"/>
  <c r="Y315" i="9"/>
  <c r="O315" i="9"/>
  <c r="M315" i="9"/>
  <c r="C315" i="9"/>
  <c r="A315" i="9"/>
  <c r="AA314" i="9"/>
  <c r="Y314" i="9"/>
  <c r="O314" i="9"/>
  <c r="M314" i="9"/>
  <c r="C314" i="9"/>
  <c r="A314" i="9"/>
  <c r="AA313" i="9"/>
  <c r="Y313" i="9"/>
  <c r="O313" i="9"/>
  <c r="M313" i="9"/>
  <c r="C313" i="9"/>
  <c r="A313" i="9"/>
  <c r="AA312" i="9"/>
  <c r="Y312" i="9"/>
  <c r="O312" i="9"/>
  <c r="M312" i="9"/>
  <c r="C312" i="9"/>
  <c r="A312" i="9"/>
  <c r="AA311" i="9"/>
  <c r="Y311" i="9"/>
  <c r="O311" i="9"/>
  <c r="M311" i="9"/>
  <c r="C311" i="9"/>
  <c r="A311" i="9"/>
  <c r="AA310" i="9"/>
  <c r="Y310" i="9"/>
  <c r="O310" i="9"/>
  <c r="M310" i="9"/>
  <c r="C310" i="9"/>
  <c r="A310" i="9"/>
  <c r="AA307" i="9"/>
  <c r="Y307" i="9"/>
  <c r="O307" i="9"/>
  <c r="M307" i="9"/>
  <c r="C307" i="9"/>
  <c r="A307" i="9"/>
  <c r="AA306" i="9"/>
  <c r="Y306" i="9"/>
  <c r="O306" i="9"/>
  <c r="M306" i="9"/>
  <c r="C306" i="9"/>
  <c r="A306" i="9"/>
  <c r="AA305" i="9"/>
  <c r="Y305" i="9"/>
  <c r="O305" i="9"/>
  <c r="M305" i="9"/>
  <c r="C305" i="9"/>
  <c r="A305" i="9"/>
  <c r="AA304" i="9"/>
  <c r="Y304" i="9"/>
  <c r="O304" i="9"/>
  <c r="M304" i="9"/>
  <c r="C304" i="9"/>
  <c r="A304" i="9"/>
  <c r="AA303" i="9"/>
  <c r="Y303" i="9"/>
  <c r="O303" i="9"/>
  <c r="M303" i="9"/>
  <c r="C303" i="9"/>
  <c r="A303" i="9"/>
  <c r="AA302" i="9"/>
  <c r="Y302" i="9"/>
  <c r="O302" i="9"/>
  <c r="M302" i="9"/>
  <c r="C302" i="9"/>
  <c r="A302" i="9"/>
  <c r="AA301" i="9"/>
  <c r="Y301" i="9"/>
  <c r="O301" i="9"/>
  <c r="M301" i="9"/>
  <c r="C301" i="9"/>
  <c r="A301" i="9"/>
  <c r="AA300" i="9"/>
  <c r="Y300" i="9"/>
  <c r="O300" i="9"/>
  <c r="M300" i="9"/>
  <c r="C300" i="9"/>
  <c r="A300" i="9"/>
  <c r="AA299" i="9"/>
  <c r="Y299" i="9"/>
  <c r="O299" i="9"/>
  <c r="M299" i="9"/>
  <c r="C299" i="9"/>
  <c r="A299" i="9"/>
  <c r="AA298" i="9"/>
  <c r="Y298" i="9"/>
  <c r="O298" i="9"/>
  <c r="M298" i="9"/>
  <c r="C298" i="9"/>
  <c r="A298" i="9"/>
  <c r="AA297" i="9"/>
  <c r="Y297" i="9"/>
  <c r="O297" i="9"/>
  <c r="M297" i="9"/>
  <c r="C297" i="9"/>
  <c r="A297" i="9"/>
  <c r="AA296" i="9"/>
  <c r="Y296" i="9"/>
  <c r="O296" i="9"/>
  <c r="M296" i="9"/>
  <c r="C296" i="9"/>
  <c r="A296" i="9"/>
  <c r="AA293" i="9"/>
  <c r="Y293" i="9"/>
  <c r="O293" i="9"/>
  <c r="M293" i="9"/>
  <c r="C293" i="9"/>
  <c r="A293" i="9"/>
  <c r="AA292" i="9"/>
  <c r="Y292" i="9"/>
  <c r="O292" i="9"/>
  <c r="M292" i="9"/>
  <c r="C292" i="9"/>
  <c r="A292" i="9"/>
  <c r="AA291" i="9"/>
  <c r="Y291" i="9"/>
  <c r="O291" i="9"/>
  <c r="M291" i="9"/>
  <c r="C291" i="9"/>
  <c r="A291" i="9"/>
  <c r="AA290" i="9"/>
  <c r="Y290" i="9"/>
  <c r="O290" i="9"/>
  <c r="M290" i="9"/>
  <c r="C290" i="9"/>
  <c r="A290" i="9"/>
  <c r="AA289" i="9"/>
  <c r="Y289" i="9"/>
  <c r="O289" i="9"/>
  <c r="M289" i="9"/>
  <c r="C289" i="9"/>
  <c r="A289" i="9"/>
  <c r="AA288" i="9"/>
  <c r="Y288" i="9"/>
  <c r="O288" i="9"/>
  <c r="M288" i="9"/>
  <c r="C288" i="9"/>
  <c r="A288" i="9"/>
  <c r="AA287" i="9"/>
  <c r="Y287" i="9"/>
  <c r="O287" i="9"/>
  <c r="M287" i="9"/>
  <c r="C287" i="9"/>
  <c r="A287" i="9"/>
  <c r="AA286" i="9"/>
  <c r="Y286" i="9"/>
  <c r="O286" i="9"/>
  <c r="M286" i="9"/>
  <c r="C286" i="9"/>
  <c r="A286" i="9"/>
  <c r="AA285" i="9"/>
  <c r="Y285" i="9"/>
  <c r="O285" i="9"/>
  <c r="M285" i="9"/>
  <c r="C285" i="9"/>
  <c r="A285" i="9"/>
  <c r="AA284" i="9"/>
  <c r="Y284" i="9"/>
  <c r="O284" i="9"/>
  <c r="M284" i="9"/>
  <c r="C284" i="9"/>
  <c r="A284" i="9"/>
  <c r="AA283" i="9"/>
  <c r="Y283" i="9"/>
  <c r="O283" i="9"/>
  <c r="M283" i="9"/>
  <c r="C283" i="9"/>
  <c r="A283" i="9"/>
  <c r="AA282" i="9"/>
  <c r="Y282" i="9"/>
  <c r="O282" i="9"/>
  <c r="M282" i="9"/>
  <c r="C282" i="9"/>
  <c r="A282" i="9"/>
  <c r="AA279" i="9"/>
  <c r="Y279" i="9"/>
  <c r="O279" i="9"/>
  <c r="M279" i="9"/>
  <c r="C279" i="9"/>
  <c r="A279" i="9"/>
  <c r="AA278" i="9"/>
  <c r="Y278" i="9"/>
  <c r="O278" i="9"/>
  <c r="M278" i="9"/>
  <c r="C278" i="9"/>
  <c r="A278" i="9"/>
  <c r="AA277" i="9"/>
  <c r="Y277" i="9"/>
  <c r="O277" i="9"/>
  <c r="M277" i="9"/>
  <c r="C277" i="9"/>
  <c r="A277" i="9"/>
  <c r="AA276" i="9"/>
  <c r="Y276" i="9"/>
  <c r="O276" i="9"/>
  <c r="M276" i="9"/>
  <c r="C276" i="9"/>
  <c r="A276" i="9"/>
  <c r="AA275" i="9"/>
  <c r="Y275" i="9"/>
  <c r="O275" i="9"/>
  <c r="M275" i="9"/>
  <c r="C275" i="9"/>
  <c r="A275" i="9"/>
  <c r="AA274" i="9"/>
  <c r="Y274" i="9"/>
  <c r="O274" i="9"/>
  <c r="M274" i="9"/>
  <c r="C274" i="9"/>
  <c r="A274" i="9"/>
  <c r="AA273" i="9"/>
  <c r="Y273" i="9"/>
  <c r="O273" i="9"/>
  <c r="M273" i="9"/>
  <c r="C273" i="9"/>
  <c r="A273" i="9"/>
  <c r="AA272" i="9"/>
  <c r="Y272" i="9"/>
  <c r="O272" i="9"/>
  <c r="M272" i="9"/>
  <c r="C272" i="9"/>
  <c r="A272" i="9"/>
  <c r="AA271" i="9"/>
  <c r="Y271" i="9"/>
  <c r="O271" i="9"/>
  <c r="M271" i="9"/>
  <c r="C271" i="9"/>
  <c r="A271" i="9"/>
  <c r="AA270" i="9"/>
  <c r="Y270" i="9"/>
  <c r="O270" i="9"/>
  <c r="M270" i="9"/>
  <c r="C270" i="9"/>
  <c r="A270" i="9"/>
  <c r="AA269" i="9"/>
  <c r="Y269" i="9"/>
  <c r="O269" i="9"/>
  <c r="M269" i="9"/>
  <c r="C269" i="9"/>
  <c r="A269" i="9"/>
  <c r="AA268" i="9"/>
  <c r="Y268" i="9"/>
  <c r="O268" i="9"/>
  <c r="M268" i="9"/>
  <c r="C268" i="9"/>
  <c r="A268" i="9"/>
  <c r="AA265" i="9"/>
  <c r="Y265" i="9"/>
  <c r="O265" i="9"/>
  <c r="M265" i="9"/>
  <c r="C265" i="9"/>
  <c r="A265" i="9"/>
  <c r="AA264" i="9"/>
  <c r="Y264" i="9"/>
  <c r="O264" i="9"/>
  <c r="M264" i="9"/>
  <c r="C264" i="9"/>
  <c r="A264" i="9"/>
  <c r="AA263" i="9"/>
  <c r="Y263" i="9"/>
  <c r="O263" i="9"/>
  <c r="M263" i="9"/>
  <c r="C263" i="9"/>
  <c r="A263" i="9"/>
  <c r="AA262" i="9"/>
  <c r="Y262" i="9"/>
  <c r="O262" i="9"/>
  <c r="M262" i="9"/>
  <c r="C262" i="9"/>
  <c r="A262" i="9"/>
  <c r="AA261" i="9"/>
  <c r="Y261" i="9"/>
  <c r="O261" i="9"/>
  <c r="M261" i="9"/>
  <c r="C261" i="9"/>
  <c r="A261" i="9"/>
  <c r="AA260" i="9"/>
  <c r="Y260" i="9"/>
  <c r="O260" i="9"/>
  <c r="M260" i="9"/>
  <c r="C260" i="9"/>
  <c r="A260" i="9"/>
  <c r="AA259" i="9"/>
  <c r="Y259" i="9"/>
  <c r="O259" i="9"/>
  <c r="M259" i="9"/>
  <c r="C259" i="9"/>
  <c r="A259" i="9"/>
  <c r="AA258" i="9"/>
  <c r="Y258" i="9"/>
  <c r="O258" i="9"/>
  <c r="M258" i="9"/>
  <c r="C258" i="9"/>
  <c r="A258" i="9"/>
  <c r="AA257" i="9"/>
  <c r="Y257" i="9"/>
  <c r="O257" i="9"/>
  <c r="M257" i="9"/>
  <c r="C257" i="9"/>
  <c r="A257" i="9"/>
  <c r="AA256" i="9"/>
  <c r="Y256" i="9"/>
  <c r="O256" i="9"/>
  <c r="M256" i="9"/>
  <c r="C256" i="9"/>
  <c r="A256" i="9"/>
  <c r="AA255" i="9"/>
  <c r="Y255" i="9"/>
  <c r="O255" i="9"/>
  <c r="M255" i="9"/>
  <c r="C255" i="9"/>
  <c r="A255" i="9"/>
  <c r="AA254" i="9"/>
  <c r="Y254" i="9"/>
  <c r="O254" i="9"/>
  <c r="M254" i="9"/>
  <c r="C254" i="9"/>
  <c r="A254" i="9"/>
  <c r="AA251" i="9"/>
  <c r="Y251" i="9"/>
  <c r="O251" i="9"/>
  <c r="M251" i="9"/>
  <c r="C251" i="9"/>
  <c r="A251" i="9"/>
  <c r="AA250" i="9"/>
  <c r="Y250" i="9"/>
  <c r="O250" i="9"/>
  <c r="M250" i="9"/>
  <c r="C250" i="9"/>
  <c r="A250" i="9"/>
  <c r="AA249" i="9"/>
  <c r="Y249" i="9"/>
  <c r="O249" i="9"/>
  <c r="M249" i="9"/>
  <c r="C249" i="9"/>
  <c r="A249" i="9"/>
  <c r="AA248" i="9"/>
  <c r="Y248" i="9"/>
  <c r="O248" i="9"/>
  <c r="M248" i="9"/>
  <c r="C248" i="9"/>
  <c r="A248" i="9"/>
  <c r="AA247" i="9"/>
  <c r="Y247" i="9"/>
  <c r="O247" i="9"/>
  <c r="M247" i="9"/>
  <c r="C247" i="9"/>
  <c r="A247" i="9"/>
  <c r="AA246" i="9"/>
  <c r="Y246" i="9"/>
  <c r="O246" i="9"/>
  <c r="M246" i="9"/>
  <c r="C246" i="9"/>
  <c r="A246" i="9"/>
  <c r="AA245" i="9"/>
  <c r="Y245" i="9"/>
  <c r="O245" i="9"/>
  <c r="M245" i="9"/>
  <c r="C245" i="9"/>
  <c r="A245" i="9"/>
  <c r="AA244" i="9"/>
  <c r="Y244" i="9"/>
  <c r="O244" i="9"/>
  <c r="M244" i="9"/>
  <c r="C244" i="9"/>
  <c r="A244" i="9"/>
  <c r="AA243" i="9"/>
  <c r="Y243" i="9"/>
  <c r="O243" i="9"/>
  <c r="M243" i="9"/>
  <c r="C243" i="9"/>
  <c r="A243" i="9"/>
  <c r="AA242" i="9"/>
  <c r="Y242" i="9"/>
  <c r="O242" i="9"/>
  <c r="M242" i="9"/>
  <c r="C242" i="9"/>
  <c r="A242" i="9"/>
  <c r="AA241" i="9"/>
  <c r="Y241" i="9"/>
  <c r="O241" i="9"/>
  <c r="M241" i="9"/>
  <c r="C241" i="9"/>
  <c r="A241" i="9"/>
  <c r="AA240" i="9"/>
  <c r="Y240" i="9"/>
  <c r="O240" i="9"/>
  <c r="M240" i="9"/>
  <c r="C240" i="9"/>
  <c r="A240" i="9"/>
  <c r="AA237" i="9"/>
  <c r="Y237" i="9"/>
  <c r="O237" i="9"/>
  <c r="M237" i="9"/>
  <c r="C237" i="9"/>
  <c r="A237" i="9"/>
  <c r="AA236" i="9"/>
  <c r="Y236" i="9"/>
  <c r="O236" i="9"/>
  <c r="M236" i="9"/>
  <c r="C236" i="9"/>
  <c r="A236" i="9"/>
  <c r="AA235" i="9"/>
  <c r="Y235" i="9"/>
  <c r="O235" i="9"/>
  <c r="M235" i="9"/>
  <c r="C235" i="9"/>
  <c r="A235" i="9"/>
  <c r="AA234" i="9"/>
  <c r="Y234" i="9"/>
  <c r="O234" i="9"/>
  <c r="M234" i="9"/>
  <c r="C234" i="9"/>
  <c r="A234" i="9"/>
  <c r="AA233" i="9"/>
  <c r="Y233" i="9"/>
  <c r="O233" i="9"/>
  <c r="M233" i="9"/>
  <c r="C233" i="9"/>
  <c r="A233" i="9"/>
  <c r="AA232" i="9"/>
  <c r="Y232" i="9"/>
  <c r="O232" i="9"/>
  <c r="M232" i="9"/>
  <c r="C232" i="9"/>
  <c r="A232" i="9"/>
  <c r="AA231" i="9"/>
  <c r="Y231" i="9"/>
  <c r="O231" i="9"/>
  <c r="M231" i="9"/>
  <c r="C231" i="9"/>
  <c r="A231" i="9"/>
  <c r="AA230" i="9"/>
  <c r="Y230" i="9"/>
  <c r="O230" i="9"/>
  <c r="M230" i="9"/>
  <c r="C230" i="9"/>
  <c r="A230" i="9"/>
  <c r="AA229" i="9"/>
  <c r="Y229" i="9"/>
  <c r="O229" i="9"/>
  <c r="M229" i="9"/>
  <c r="C229" i="9"/>
  <c r="A229" i="9"/>
  <c r="AA228" i="9"/>
  <c r="Y228" i="9"/>
  <c r="O228" i="9"/>
  <c r="M228" i="9"/>
  <c r="C228" i="9"/>
  <c r="A228" i="9"/>
  <c r="AA227" i="9"/>
  <c r="Y227" i="9"/>
  <c r="O227" i="9"/>
  <c r="M227" i="9"/>
  <c r="C227" i="9"/>
  <c r="A227" i="9"/>
  <c r="AA226" i="9"/>
  <c r="Y226" i="9"/>
  <c r="O226" i="9"/>
  <c r="M226" i="9"/>
  <c r="C226" i="9"/>
  <c r="A226" i="9"/>
  <c r="AA223" i="9"/>
  <c r="Y223" i="9"/>
  <c r="O223" i="9"/>
  <c r="M223" i="9"/>
  <c r="C223" i="9"/>
  <c r="A223" i="9"/>
  <c r="AA222" i="9"/>
  <c r="Y222" i="9"/>
  <c r="O222" i="9"/>
  <c r="M222" i="9"/>
  <c r="C222" i="9"/>
  <c r="A222" i="9"/>
  <c r="AA221" i="9"/>
  <c r="Y221" i="9"/>
  <c r="O221" i="9"/>
  <c r="M221" i="9"/>
  <c r="C221" i="9"/>
  <c r="A221" i="9"/>
  <c r="AA220" i="9"/>
  <c r="Y220" i="9"/>
  <c r="O220" i="9"/>
  <c r="M220" i="9"/>
  <c r="C220" i="9"/>
  <c r="A220" i="9"/>
  <c r="AA219" i="9"/>
  <c r="Y219" i="9"/>
  <c r="O219" i="9"/>
  <c r="M219" i="9"/>
  <c r="C219" i="9"/>
  <c r="A219" i="9"/>
  <c r="AA218" i="9"/>
  <c r="Y218" i="9"/>
  <c r="O218" i="9"/>
  <c r="M218" i="9"/>
  <c r="C218" i="9"/>
  <c r="A218" i="9"/>
  <c r="AA217" i="9"/>
  <c r="Y217" i="9"/>
  <c r="O217" i="9"/>
  <c r="M217" i="9"/>
  <c r="C217" i="9"/>
  <c r="A217" i="9"/>
  <c r="AA216" i="9"/>
  <c r="Y216" i="9"/>
  <c r="O216" i="9"/>
  <c r="M216" i="9"/>
  <c r="C216" i="9"/>
  <c r="A216" i="9"/>
  <c r="AA215" i="9"/>
  <c r="Y215" i="9"/>
  <c r="O215" i="9"/>
  <c r="M215" i="9"/>
  <c r="C215" i="9"/>
  <c r="A215" i="9"/>
  <c r="AA214" i="9"/>
  <c r="Y214" i="9"/>
  <c r="O214" i="9"/>
  <c r="M214" i="9"/>
  <c r="C214" i="9"/>
  <c r="A214" i="9"/>
  <c r="AA213" i="9"/>
  <c r="Y213" i="9"/>
  <c r="O213" i="9"/>
  <c r="M213" i="9"/>
  <c r="C213" i="9"/>
  <c r="A213" i="9"/>
  <c r="AA212" i="9"/>
  <c r="Y212" i="9"/>
  <c r="O212" i="9"/>
  <c r="M212" i="9"/>
  <c r="C212" i="9"/>
  <c r="A212" i="9"/>
  <c r="AA209" i="9"/>
  <c r="Y209" i="9"/>
  <c r="O209" i="9"/>
  <c r="M209" i="9"/>
  <c r="C209" i="9"/>
  <c r="A209" i="9"/>
  <c r="AA208" i="9"/>
  <c r="Y208" i="9"/>
  <c r="O208" i="9"/>
  <c r="M208" i="9"/>
  <c r="C208" i="9"/>
  <c r="A208" i="9"/>
  <c r="AA207" i="9"/>
  <c r="Y207" i="9"/>
  <c r="O207" i="9"/>
  <c r="M207" i="9"/>
  <c r="C207" i="9"/>
  <c r="A207" i="9"/>
  <c r="AA206" i="9"/>
  <c r="Y206" i="9"/>
  <c r="O206" i="9"/>
  <c r="M206" i="9"/>
  <c r="C206" i="9"/>
  <c r="A206" i="9"/>
  <c r="AA205" i="9"/>
  <c r="Y205" i="9"/>
  <c r="O205" i="9"/>
  <c r="M205" i="9"/>
  <c r="C205" i="9"/>
  <c r="A205" i="9"/>
  <c r="AA204" i="9"/>
  <c r="Y204" i="9"/>
  <c r="O204" i="9"/>
  <c r="M204" i="9"/>
  <c r="C204" i="9"/>
  <c r="A204" i="9"/>
  <c r="AA203" i="9"/>
  <c r="Y203" i="9"/>
  <c r="O203" i="9"/>
  <c r="M203" i="9"/>
  <c r="C203" i="9"/>
  <c r="A203" i="9"/>
  <c r="AA202" i="9"/>
  <c r="Y202" i="9"/>
  <c r="O202" i="9"/>
  <c r="M202" i="9"/>
  <c r="C202" i="9"/>
  <c r="A202" i="9"/>
  <c r="AA201" i="9"/>
  <c r="Y201" i="9"/>
  <c r="O201" i="9"/>
  <c r="M201" i="9"/>
  <c r="C201" i="9"/>
  <c r="A201" i="9"/>
  <c r="AA200" i="9"/>
  <c r="Y200" i="9"/>
  <c r="O200" i="9"/>
  <c r="M200" i="9"/>
  <c r="C200" i="9"/>
  <c r="A200" i="9"/>
  <c r="AA199" i="9"/>
  <c r="Y199" i="9"/>
  <c r="O199" i="9"/>
  <c r="M199" i="9"/>
  <c r="C199" i="9"/>
  <c r="A199" i="9"/>
  <c r="AA198" i="9"/>
  <c r="Y198" i="9"/>
  <c r="O198" i="9"/>
  <c r="M198" i="9"/>
  <c r="C198" i="9"/>
  <c r="A198" i="9"/>
  <c r="AA195" i="9"/>
  <c r="Y195" i="9"/>
  <c r="O195" i="9"/>
  <c r="M195" i="9"/>
  <c r="C195" i="9"/>
  <c r="A195" i="9"/>
  <c r="AA194" i="9"/>
  <c r="Y194" i="9"/>
  <c r="O194" i="9"/>
  <c r="M194" i="9"/>
  <c r="C194" i="9"/>
  <c r="A194" i="9"/>
  <c r="AA193" i="9"/>
  <c r="Y193" i="9"/>
  <c r="O193" i="9"/>
  <c r="M193" i="9"/>
  <c r="C193" i="9"/>
  <c r="A193" i="9"/>
  <c r="AA192" i="9"/>
  <c r="Y192" i="9"/>
  <c r="O192" i="9"/>
  <c r="M192" i="9"/>
  <c r="C192" i="9"/>
  <c r="A192" i="9"/>
  <c r="AA191" i="9"/>
  <c r="Y191" i="9"/>
  <c r="O191" i="9"/>
  <c r="M191" i="9"/>
  <c r="C191" i="9"/>
  <c r="A191" i="9"/>
  <c r="AA190" i="9"/>
  <c r="Y190" i="9"/>
  <c r="O190" i="9"/>
  <c r="M190" i="9"/>
  <c r="C190" i="9"/>
  <c r="A190" i="9"/>
  <c r="AA189" i="9"/>
  <c r="Y189" i="9"/>
  <c r="O189" i="9"/>
  <c r="M189" i="9"/>
  <c r="C189" i="9"/>
  <c r="A189" i="9"/>
  <c r="AA188" i="9"/>
  <c r="Y188" i="9"/>
  <c r="O188" i="9"/>
  <c r="M188" i="9"/>
  <c r="C188" i="9"/>
  <c r="A188" i="9"/>
  <c r="AA187" i="9"/>
  <c r="Y187" i="9"/>
  <c r="O187" i="9"/>
  <c r="M187" i="9"/>
  <c r="C187" i="9"/>
  <c r="A187" i="9"/>
  <c r="AA186" i="9"/>
  <c r="Y186" i="9"/>
  <c r="O186" i="9"/>
  <c r="M186" i="9"/>
  <c r="C186" i="9"/>
  <c r="A186" i="9"/>
  <c r="AA185" i="9"/>
  <c r="Y185" i="9"/>
  <c r="O185" i="9"/>
  <c r="M185" i="9"/>
  <c r="C185" i="9"/>
  <c r="A185" i="9"/>
  <c r="AA184" i="9"/>
  <c r="Y184" i="9"/>
  <c r="O184" i="9"/>
  <c r="M184" i="9"/>
  <c r="C184" i="9"/>
  <c r="A184" i="9"/>
  <c r="AA181" i="9"/>
  <c r="Y181" i="9"/>
  <c r="O181" i="9"/>
  <c r="M181" i="9"/>
  <c r="C181" i="9"/>
  <c r="A181" i="9"/>
  <c r="AA180" i="9"/>
  <c r="Y180" i="9"/>
  <c r="O180" i="9"/>
  <c r="M180" i="9"/>
  <c r="C180" i="9"/>
  <c r="A180" i="9"/>
  <c r="AA179" i="9"/>
  <c r="Y179" i="9"/>
  <c r="O179" i="9"/>
  <c r="M179" i="9"/>
  <c r="C179" i="9"/>
  <c r="A179" i="9"/>
  <c r="AA178" i="9"/>
  <c r="Y178" i="9"/>
  <c r="O178" i="9"/>
  <c r="M178" i="9"/>
  <c r="C178" i="9"/>
  <c r="A178" i="9"/>
  <c r="AA177" i="9"/>
  <c r="Y177" i="9"/>
  <c r="O177" i="9"/>
  <c r="M177" i="9"/>
  <c r="C177" i="9"/>
  <c r="A177" i="9"/>
  <c r="AA176" i="9"/>
  <c r="Y176" i="9"/>
  <c r="O176" i="9"/>
  <c r="M176" i="9"/>
  <c r="C176" i="9"/>
  <c r="A176" i="9"/>
  <c r="AA175" i="9"/>
  <c r="Y175" i="9"/>
  <c r="O175" i="9"/>
  <c r="M175" i="9"/>
  <c r="C175" i="9"/>
  <c r="A175" i="9"/>
  <c r="AA174" i="9"/>
  <c r="Y174" i="9"/>
  <c r="O174" i="9"/>
  <c r="M174" i="9"/>
  <c r="C174" i="9"/>
  <c r="A174" i="9"/>
  <c r="AA173" i="9"/>
  <c r="Y173" i="9"/>
  <c r="O173" i="9"/>
  <c r="M173" i="9"/>
  <c r="C173" i="9"/>
  <c r="A173" i="9"/>
  <c r="AA172" i="9"/>
  <c r="Y172" i="9"/>
  <c r="O172" i="9"/>
  <c r="M172" i="9"/>
  <c r="C172" i="9"/>
  <c r="A172" i="9"/>
  <c r="AA171" i="9"/>
  <c r="Y171" i="9"/>
  <c r="O171" i="9"/>
  <c r="M171" i="9"/>
  <c r="C171" i="9"/>
  <c r="A171" i="9"/>
  <c r="AA170" i="9"/>
  <c r="Y170" i="9"/>
  <c r="O170" i="9"/>
  <c r="M170" i="9"/>
  <c r="C170" i="9"/>
  <c r="A170" i="9"/>
  <c r="AA167" i="9"/>
  <c r="Y167" i="9"/>
  <c r="O167" i="9"/>
  <c r="M167" i="9"/>
  <c r="C167" i="9"/>
  <c r="A167" i="9"/>
  <c r="AA166" i="9"/>
  <c r="Y166" i="9"/>
  <c r="O166" i="9"/>
  <c r="M166" i="9"/>
  <c r="C166" i="9"/>
  <c r="A166" i="9"/>
  <c r="AA165" i="9"/>
  <c r="Y165" i="9"/>
  <c r="O165" i="9"/>
  <c r="M165" i="9"/>
  <c r="C165" i="9"/>
  <c r="A165" i="9"/>
  <c r="AA164" i="9"/>
  <c r="Y164" i="9"/>
  <c r="O164" i="9"/>
  <c r="M164" i="9"/>
  <c r="C164" i="9"/>
  <c r="A164" i="9"/>
  <c r="AA163" i="9"/>
  <c r="Y163" i="9"/>
  <c r="O163" i="9"/>
  <c r="M163" i="9"/>
  <c r="C163" i="9"/>
  <c r="A163" i="9"/>
  <c r="AA162" i="9"/>
  <c r="Y162" i="9"/>
  <c r="O162" i="9"/>
  <c r="M162" i="9"/>
  <c r="C162" i="9"/>
  <c r="A162" i="9"/>
  <c r="AA161" i="9"/>
  <c r="Y161" i="9"/>
  <c r="O161" i="9"/>
  <c r="M161" i="9"/>
  <c r="C161" i="9"/>
  <c r="A161" i="9"/>
  <c r="AA160" i="9"/>
  <c r="Y160" i="9"/>
  <c r="O160" i="9"/>
  <c r="M160" i="9"/>
  <c r="C160" i="9"/>
  <c r="A160" i="9"/>
  <c r="AA159" i="9"/>
  <c r="Y159" i="9"/>
  <c r="O159" i="9"/>
  <c r="M159" i="9"/>
  <c r="C159" i="9"/>
  <c r="A159" i="9"/>
  <c r="AA158" i="9"/>
  <c r="Y158" i="9"/>
  <c r="O158" i="9"/>
  <c r="M158" i="9"/>
  <c r="C158" i="9"/>
  <c r="A158" i="9"/>
  <c r="AA157" i="9"/>
  <c r="Y157" i="9"/>
  <c r="O157" i="9"/>
  <c r="M157" i="9"/>
  <c r="C157" i="9"/>
  <c r="A157" i="9"/>
  <c r="AA156" i="9"/>
  <c r="Y156" i="9"/>
  <c r="O156" i="9"/>
  <c r="M156" i="9"/>
  <c r="C156" i="9"/>
  <c r="A156" i="9"/>
  <c r="AA153" i="9"/>
  <c r="Y153" i="9"/>
  <c r="O153" i="9"/>
  <c r="M153" i="9"/>
  <c r="C153" i="9"/>
  <c r="A153" i="9"/>
  <c r="AA152" i="9"/>
  <c r="Y152" i="9"/>
  <c r="O152" i="9"/>
  <c r="M152" i="9"/>
  <c r="C152" i="9"/>
  <c r="A152" i="9"/>
  <c r="AA151" i="9"/>
  <c r="Y151" i="9"/>
  <c r="O151" i="9"/>
  <c r="M151" i="9"/>
  <c r="C151" i="9"/>
  <c r="A151" i="9"/>
  <c r="AA150" i="9"/>
  <c r="Y150" i="9"/>
  <c r="O150" i="9"/>
  <c r="M150" i="9"/>
  <c r="C150" i="9"/>
  <c r="A150" i="9"/>
  <c r="AA149" i="9"/>
  <c r="Y149" i="9"/>
  <c r="O149" i="9"/>
  <c r="M149" i="9"/>
  <c r="C149" i="9"/>
  <c r="A149" i="9"/>
  <c r="AA148" i="9"/>
  <c r="Y148" i="9"/>
  <c r="O148" i="9"/>
  <c r="M148" i="9"/>
  <c r="C148" i="9"/>
  <c r="A148" i="9"/>
  <c r="AA147" i="9"/>
  <c r="Y147" i="9"/>
  <c r="O147" i="9"/>
  <c r="M147" i="9"/>
  <c r="C147" i="9"/>
  <c r="A147" i="9"/>
  <c r="AA146" i="9"/>
  <c r="Y146" i="9"/>
  <c r="O146" i="9"/>
  <c r="M146" i="9"/>
  <c r="C146" i="9"/>
  <c r="A146" i="9"/>
  <c r="AA145" i="9"/>
  <c r="Y145" i="9"/>
  <c r="O145" i="9"/>
  <c r="M145" i="9"/>
  <c r="C145" i="9"/>
  <c r="A145" i="9"/>
  <c r="AA144" i="9"/>
  <c r="Y144" i="9"/>
  <c r="O144" i="9"/>
  <c r="M144" i="9"/>
  <c r="C144" i="9"/>
  <c r="A144" i="9"/>
  <c r="AA143" i="9"/>
  <c r="Y143" i="9"/>
  <c r="O143" i="9"/>
  <c r="M143" i="9"/>
  <c r="C143" i="9"/>
  <c r="A143" i="9"/>
  <c r="AA142" i="9"/>
  <c r="Y142" i="9"/>
  <c r="O142" i="9"/>
  <c r="M142" i="9"/>
  <c r="C142" i="9"/>
  <c r="A142" i="9"/>
  <c r="AA139" i="9"/>
  <c r="Y139" i="9"/>
  <c r="O139" i="9"/>
  <c r="M139" i="9"/>
  <c r="C139" i="9"/>
  <c r="A139" i="9"/>
  <c r="AA138" i="9"/>
  <c r="Y138" i="9"/>
  <c r="O138" i="9"/>
  <c r="M138" i="9"/>
  <c r="C138" i="9"/>
  <c r="A138" i="9"/>
  <c r="AA137" i="9"/>
  <c r="Y137" i="9"/>
  <c r="O137" i="9"/>
  <c r="M137" i="9"/>
  <c r="C137" i="9"/>
  <c r="A137" i="9"/>
  <c r="AA136" i="9"/>
  <c r="Y136" i="9"/>
  <c r="O136" i="9"/>
  <c r="M136" i="9"/>
  <c r="C136" i="9"/>
  <c r="A136" i="9"/>
  <c r="AA135" i="9"/>
  <c r="Y135" i="9"/>
  <c r="O135" i="9"/>
  <c r="M135" i="9"/>
  <c r="C135" i="9"/>
  <c r="A135" i="9"/>
  <c r="AA134" i="9"/>
  <c r="Y134" i="9"/>
  <c r="O134" i="9"/>
  <c r="M134" i="9"/>
  <c r="C134" i="9"/>
  <c r="A134" i="9"/>
  <c r="AA133" i="9"/>
  <c r="Y133" i="9"/>
  <c r="O133" i="9"/>
  <c r="M133" i="9"/>
  <c r="C133" i="9"/>
  <c r="A133" i="9"/>
  <c r="AA132" i="9"/>
  <c r="Y132" i="9"/>
  <c r="O132" i="9"/>
  <c r="M132" i="9"/>
  <c r="C132" i="9"/>
  <c r="A132" i="9"/>
  <c r="AA131" i="9"/>
  <c r="Y131" i="9"/>
  <c r="O131" i="9"/>
  <c r="M131" i="9"/>
  <c r="C131" i="9"/>
  <c r="A131" i="9"/>
  <c r="AA130" i="9"/>
  <c r="Y130" i="9"/>
  <c r="O130" i="9"/>
  <c r="M130" i="9"/>
  <c r="C130" i="9"/>
  <c r="A130" i="9"/>
  <c r="AA129" i="9"/>
  <c r="Y129" i="9"/>
  <c r="O129" i="9"/>
  <c r="M129" i="9"/>
  <c r="C129" i="9"/>
  <c r="A129" i="9"/>
  <c r="AA128" i="9"/>
  <c r="Y128" i="9"/>
  <c r="O128" i="9"/>
  <c r="M128" i="9"/>
  <c r="C128" i="9"/>
  <c r="A128" i="9"/>
  <c r="AA125" i="9"/>
  <c r="Y125" i="9"/>
  <c r="O125" i="9"/>
  <c r="M125" i="9"/>
  <c r="C125" i="9"/>
  <c r="A125" i="9"/>
  <c r="AA124" i="9"/>
  <c r="Y124" i="9"/>
  <c r="O124" i="9"/>
  <c r="M124" i="9"/>
  <c r="C124" i="9"/>
  <c r="A124" i="9"/>
  <c r="AA123" i="9"/>
  <c r="Y123" i="9"/>
  <c r="O123" i="9"/>
  <c r="M123" i="9"/>
  <c r="C123" i="9"/>
  <c r="A123" i="9"/>
  <c r="AA122" i="9"/>
  <c r="Y122" i="9"/>
  <c r="O122" i="9"/>
  <c r="M122" i="9"/>
  <c r="C122" i="9"/>
  <c r="A122" i="9"/>
  <c r="AA121" i="9"/>
  <c r="Y121" i="9"/>
  <c r="O121" i="9"/>
  <c r="M121" i="9"/>
  <c r="C121" i="9"/>
  <c r="A121" i="9"/>
  <c r="AA120" i="9"/>
  <c r="Y120" i="9"/>
  <c r="O120" i="9"/>
  <c r="M120" i="9"/>
  <c r="C120" i="9"/>
  <c r="A120" i="9"/>
  <c r="AA119" i="9"/>
  <c r="Y119" i="9"/>
  <c r="O119" i="9"/>
  <c r="M119" i="9"/>
  <c r="C119" i="9"/>
  <c r="A119" i="9"/>
  <c r="AA118" i="9"/>
  <c r="Y118" i="9"/>
  <c r="O118" i="9"/>
  <c r="M118" i="9"/>
  <c r="C118" i="9"/>
  <c r="A118" i="9"/>
  <c r="AA117" i="9"/>
  <c r="Y117" i="9"/>
  <c r="O117" i="9"/>
  <c r="M117" i="9"/>
  <c r="C117" i="9"/>
  <c r="A117" i="9"/>
  <c r="AA116" i="9"/>
  <c r="Y116" i="9"/>
  <c r="O116" i="9"/>
  <c r="M116" i="9"/>
  <c r="C116" i="9"/>
  <c r="A116" i="9"/>
  <c r="AA115" i="9"/>
  <c r="Y115" i="9"/>
  <c r="O115" i="9"/>
  <c r="M115" i="9"/>
  <c r="C115" i="9"/>
  <c r="A115" i="9"/>
  <c r="AA114" i="9"/>
  <c r="Y114" i="9"/>
  <c r="O114" i="9"/>
  <c r="M114" i="9"/>
  <c r="C114" i="9"/>
  <c r="A114" i="9"/>
  <c r="AA111" i="9"/>
  <c r="Y111" i="9"/>
  <c r="O111" i="9"/>
  <c r="M111" i="9"/>
  <c r="C111" i="9"/>
  <c r="A111" i="9"/>
  <c r="AA110" i="9"/>
  <c r="Y110" i="9"/>
  <c r="O110" i="9"/>
  <c r="M110" i="9"/>
  <c r="C110" i="9"/>
  <c r="A110" i="9"/>
  <c r="AA109" i="9"/>
  <c r="Y109" i="9"/>
  <c r="O109" i="9"/>
  <c r="M109" i="9"/>
  <c r="C109" i="9"/>
  <c r="A109" i="9"/>
  <c r="AA108" i="9"/>
  <c r="Y108" i="9"/>
  <c r="O108" i="9"/>
  <c r="M108" i="9"/>
  <c r="C108" i="9"/>
  <c r="A108" i="9"/>
  <c r="AA107" i="9"/>
  <c r="Y107" i="9"/>
  <c r="O107" i="9"/>
  <c r="M107" i="9"/>
  <c r="C107" i="9"/>
  <c r="A107" i="9"/>
  <c r="AA106" i="9"/>
  <c r="Y106" i="9"/>
  <c r="O106" i="9"/>
  <c r="M106" i="9"/>
  <c r="C106" i="9"/>
  <c r="A106" i="9"/>
  <c r="AA105" i="9"/>
  <c r="Y105" i="9"/>
  <c r="O105" i="9"/>
  <c r="M105" i="9"/>
  <c r="C105" i="9"/>
  <c r="A105" i="9"/>
  <c r="AA104" i="9"/>
  <c r="Y104" i="9"/>
  <c r="O104" i="9"/>
  <c r="M104" i="9"/>
  <c r="C104" i="9"/>
  <c r="A104" i="9"/>
  <c r="AA103" i="9"/>
  <c r="Y103" i="9"/>
  <c r="O103" i="9"/>
  <c r="M103" i="9"/>
  <c r="C103" i="9"/>
  <c r="A103" i="9"/>
  <c r="AA102" i="9"/>
  <c r="Y102" i="9"/>
  <c r="O102" i="9"/>
  <c r="M102" i="9"/>
  <c r="C102" i="9"/>
  <c r="A102" i="9"/>
  <c r="AA101" i="9"/>
  <c r="Y101" i="9"/>
  <c r="O101" i="9"/>
  <c r="M101" i="9"/>
  <c r="C101" i="9"/>
  <c r="A101" i="9"/>
  <c r="AA100" i="9"/>
  <c r="Y100" i="9"/>
  <c r="O100" i="9"/>
  <c r="M100" i="9"/>
  <c r="C100" i="9"/>
  <c r="A100" i="9"/>
  <c r="AA97" i="9"/>
  <c r="Y97" i="9"/>
  <c r="O97" i="9"/>
  <c r="M97" i="9"/>
  <c r="C97" i="9"/>
  <c r="A97" i="9"/>
  <c r="AA96" i="9"/>
  <c r="Y96" i="9"/>
  <c r="O96" i="9"/>
  <c r="M96" i="9"/>
  <c r="C96" i="9"/>
  <c r="A96" i="9"/>
  <c r="AA95" i="9"/>
  <c r="Y95" i="9"/>
  <c r="O95" i="9"/>
  <c r="M95" i="9"/>
  <c r="C95" i="9"/>
  <c r="A95" i="9"/>
  <c r="AA94" i="9"/>
  <c r="Y94" i="9"/>
  <c r="O94" i="9"/>
  <c r="M94" i="9"/>
  <c r="C94" i="9"/>
  <c r="A94" i="9"/>
  <c r="AA93" i="9"/>
  <c r="Y93" i="9"/>
  <c r="O93" i="9"/>
  <c r="M93" i="9"/>
  <c r="C93" i="9"/>
  <c r="A93" i="9"/>
  <c r="AA92" i="9"/>
  <c r="Y92" i="9"/>
  <c r="O92" i="9"/>
  <c r="M92" i="9"/>
  <c r="C92" i="9"/>
  <c r="A92" i="9"/>
  <c r="AA91" i="9"/>
  <c r="Y91" i="9"/>
  <c r="O91" i="9"/>
  <c r="M91" i="9"/>
  <c r="C91" i="9"/>
  <c r="A91" i="9"/>
  <c r="AA90" i="9"/>
  <c r="Y90" i="9"/>
  <c r="O90" i="9"/>
  <c r="M90" i="9"/>
  <c r="C90" i="9"/>
  <c r="A90" i="9"/>
  <c r="AA89" i="9"/>
  <c r="Y89" i="9"/>
  <c r="O89" i="9"/>
  <c r="M89" i="9"/>
  <c r="C89" i="9"/>
  <c r="A89" i="9"/>
  <c r="AA88" i="9"/>
  <c r="Y88" i="9"/>
  <c r="O88" i="9"/>
  <c r="M88" i="9"/>
  <c r="C88" i="9"/>
  <c r="A88" i="9"/>
  <c r="AA87" i="9"/>
  <c r="Y87" i="9"/>
  <c r="O87" i="9"/>
  <c r="M87" i="9"/>
  <c r="C87" i="9"/>
  <c r="A87" i="9"/>
  <c r="AA86" i="9"/>
  <c r="Y86" i="9"/>
  <c r="O86" i="9"/>
  <c r="M86" i="9"/>
  <c r="C86" i="9"/>
  <c r="A86" i="9"/>
  <c r="AA83" i="9"/>
  <c r="Y83" i="9"/>
  <c r="O83" i="9"/>
  <c r="M83" i="9"/>
  <c r="C83" i="9"/>
  <c r="A83" i="9"/>
  <c r="AA82" i="9"/>
  <c r="Y82" i="9"/>
  <c r="O82" i="9"/>
  <c r="M82" i="9"/>
  <c r="C82" i="9"/>
  <c r="A82" i="9"/>
  <c r="AA81" i="9"/>
  <c r="Y81" i="9"/>
  <c r="O81" i="9"/>
  <c r="M81" i="9"/>
  <c r="C81" i="9"/>
  <c r="A81" i="9"/>
  <c r="AA80" i="9"/>
  <c r="Y80" i="9"/>
  <c r="O80" i="9"/>
  <c r="M80" i="9"/>
  <c r="C80" i="9"/>
  <c r="A80" i="9"/>
  <c r="AA79" i="9"/>
  <c r="Y79" i="9"/>
  <c r="O79" i="9"/>
  <c r="M79" i="9"/>
  <c r="C79" i="9"/>
  <c r="A79" i="9"/>
  <c r="AA78" i="9"/>
  <c r="Y78" i="9"/>
  <c r="O78" i="9"/>
  <c r="M78" i="9"/>
  <c r="C78" i="9"/>
  <c r="A78" i="9"/>
  <c r="AA77" i="9"/>
  <c r="Y77" i="9"/>
  <c r="O77" i="9"/>
  <c r="M77" i="9"/>
  <c r="C77" i="9"/>
  <c r="A77" i="9"/>
  <c r="AA76" i="9"/>
  <c r="Y76" i="9"/>
  <c r="O76" i="9"/>
  <c r="M76" i="9"/>
  <c r="C76" i="9"/>
  <c r="A76" i="9"/>
  <c r="AA75" i="9"/>
  <c r="Y75" i="9"/>
  <c r="O75" i="9"/>
  <c r="M75" i="9"/>
  <c r="C75" i="9"/>
  <c r="A75" i="9"/>
  <c r="AA74" i="9"/>
  <c r="Y74" i="9"/>
  <c r="O74" i="9"/>
  <c r="M74" i="9"/>
  <c r="C74" i="9"/>
  <c r="A74" i="9"/>
  <c r="AA73" i="9"/>
  <c r="Y73" i="9"/>
  <c r="O73" i="9"/>
  <c r="M73" i="9"/>
  <c r="C73" i="9"/>
  <c r="A73" i="9"/>
  <c r="AA72" i="9"/>
  <c r="Y72" i="9"/>
  <c r="O72" i="9"/>
  <c r="M72" i="9"/>
  <c r="C72" i="9"/>
  <c r="A72" i="9"/>
  <c r="AA69" i="9"/>
  <c r="Y69" i="9"/>
  <c r="O69" i="9"/>
  <c r="M69" i="9"/>
  <c r="C69" i="9"/>
  <c r="A69" i="9"/>
  <c r="AA68" i="9"/>
  <c r="Y68" i="9"/>
  <c r="O68" i="9"/>
  <c r="M68" i="9"/>
  <c r="C68" i="9"/>
  <c r="A68" i="9"/>
  <c r="AA67" i="9"/>
  <c r="Y67" i="9"/>
  <c r="O67" i="9"/>
  <c r="M67" i="9"/>
  <c r="C67" i="9"/>
  <c r="A67" i="9"/>
  <c r="AA66" i="9"/>
  <c r="Y66" i="9"/>
  <c r="O66" i="9"/>
  <c r="M66" i="9"/>
  <c r="C66" i="9"/>
  <c r="A66" i="9"/>
  <c r="AA65" i="9"/>
  <c r="Y65" i="9"/>
  <c r="O65" i="9"/>
  <c r="M65" i="9"/>
  <c r="C65" i="9"/>
  <c r="A65" i="9"/>
  <c r="AA64" i="9"/>
  <c r="Y64" i="9"/>
  <c r="O64" i="9"/>
  <c r="M64" i="9"/>
  <c r="C64" i="9"/>
  <c r="A64" i="9"/>
  <c r="AA63" i="9"/>
  <c r="Y63" i="9"/>
  <c r="O63" i="9"/>
  <c r="M63" i="9"/>
  <c r="C63" i="9"/>
  <c r="A63" i="9"/>
  <c r="AA62" i="9"/>
  <c r="Y62" i="9"/>
  <c r="O62" i="9"/>
  <c r="M62" i="9"/>
  <c r="C62" i="9"/>
  <c r="A62" i="9"/>
  <c r="AA61" i="9"/>
  <c r="Y61" i="9"/>
  <c r="O61" i="9"/>
  <c r="M61" i="9"/>
  <c r="C61" i="9"/>
  <c r="A61" i="9"/>
  <c r="AA60" i="9"/>
  <c r="Y60" i="9"/>
  <c r="O60" i="9"/>
  <c r="M60" i="9"/>
  <c r="C60" i="9"/>
  <c r="A60" i="9"/>
  <c r="AA59" i="9"/>
  <c r="Y59" i="9"/>
  <c r="O59" i="9"/>
  <c r="M59" i="9"/>
  <c r="C59" i="9"/>
  <c r="A59" i="9"/>
  <c r="AA58" i="9"/>
  <c r="Y58" i="9"/>
  <c r="O58" i="9"/>
  <c r="M58" i="9"/>
  <c r="C58" i="9"/>
  <c r="A58" i="9"/>
  <c r="AA55" i="9"/>
  <c r="Y55" i="9"/>
  <c r="O55" i="9"/>
  <c r="M55" i="9"/>
  <c r="C55" i="9"/>
  <c r="A55" i="9"/>
  <c r="AA54" i="9"/>
  <c r="Y54" i="9"/>
  <c r="O54" i="9"/>
  <c r="M54" i="9"/>
  <c r="C54" i="9"/>
  <c r="A54" i="9"/>
  <c r="AA53" i="9"/>
  <c r="Y53" i="9"/>
  <c r="O53" i="9"/>
  <c r="M53" i="9"/>
  <c r="C53" i="9"/>
  <c r="A53" i="9"/>
  <c r="AA52" i="9"/>
  <c r="Y52" i="9"/>
  <c r="O52" i="9"/>
  <c r="M52" i="9"/>
  <c r="C52" i="9"/>
  <c r="A52" i="9"/>
  <c r="AA51" i="9"/>
  <c r="Y51" i="9"/>
  <c r="O51" i="9"/>
  <c r="M51" i="9"/>
  <c r="C51" i="9"/>
  <c r="A51" i="9"/>
  <c r="AA50" i="9"/>
  <c r="Y50" i="9"/>
  <c r="O50" i="9"/>
  <c r="M50" i="9"/>
  <c r="C50" i="9"/>
  <c r="A50" i="9"/>
  <c r="AA49" i="9"/>
  <c r="Y49" i="9"/>
  <c r="O49" i="9"/>
  <c r="M49" i="9"/>
  <c r="C49" i="9"/>
  <c r="A49" i="9"/>
  <c r="AA48" i="9"/>
  <c r="Y48" i="9"/>
  <c r="O48" i="9"/>
  <c r="M48" i="9"/>
  <c r="C48" i="9"/>
  <c r="A48" i="9"/>
  <c r="AA47" i="9"/>
  <c r="Y47" i="9"/>
  <c r="O47" i="9"/>
  <c r="M47" i="9"/>
  <c r="C47" i="9"/>
  <c r="A47" i="9"/>
  <c r="AA46" i="9"/>
  <c r="Y46" i="9"/>
  <c r="O46" i="9"/>
  <c r="M46" i="9"/>
  <c r="C46" i="9"/>
  <c r="A46" i="9"/>
  <c r="AA45" i="9"/>
  <c r="Y45" i="9"/>
  <c r="O45" i="9"/>
  <c r="M45" i="9"/>
  <c r="C45" i="9"/>
  <c r="A45" i="9"/>
  <c r="AA44" i="9"/>
  <c r="Y44" i="9"/>
  <c r="O44" i="9"/>
  <c r="M44" i="9"/>
  <c r="C44" i="9"/>
  <c r="A44" i="9"/>
  <c r="AA41" i="9"/>
  <c r="Y41" i="9"/>
  <c r="O41" i="9"/>
  <c r="M41" i="9"/>
  <c r="C41" i="9"/>
  <c r="A41" i="9"/>
  <c r="AA40" i="9"/>
  <c r="Y40" i="9"/>
  <c r="O40" i="9"/>
  <c r="M40" i="9"/>
  <c r="C40" i="9"/>
  <c r="A40" i="9"/>
  <c r="AA39" i="9"/>
  <c r="Y39" i="9"/>
  <c r="O39" i="9"/>
  <c r="M39" i="9"/>
  <c r="C39" i="9"/>
  <c r="A39" i="9"/>
  <c r="AA38" i="9"/>
  <c r="Y38" i="9"/>
  <c r="O38" i="9"/>
  <c r="M38" i="9"/>
  <c r="C38" i="9"/>
  <c r="A38" i="9"/>
  <c r="AA37" i="9"/>
  <c r="Y37" i="9"/>
  <c r="O37" i="9"/>
  <c r="M37" i="9"/>
  <c r="C37" i="9"/>
  <c r="A37" i="9"/>
  <c r="AA36" i="9"/>
  <c r="Y36" i="9"/>
  <c r="O36" i="9"/>
  <c r="M36" i="9"/>
  <c r="C36" i="9"/>
  <c r="A36" i="9"/>
  <c r="AA35" i="9"/>
  <c r="Y35" i="9"/>
  <c r="O35" i="9"/>
  <c r="M35" i="9"/>
  <c r="C35" i="9"/>
  <c r="A35" i="9"/>
  <c r="AA34" i="9"/>
  <c r="Y34" i="9"/>
  <c r="O34" i="9"/>
  <c r="M34" i="9"/>
  <c r="C34" i="9"/>
  <c r="A34" i="9"/>
  <c r="AA33" i="9"/>
  <c r="Y33" i="9"/>
  <c r="O33" i="9"/>
  <c r="M33" i="9"/>
  <c r="C33" i="9"/>
  <c r="A33" i="9"/>
  <c r="AA32" i="9"/>
  <c r="Y32" i="9"/>
  <c r="O32" i="9"/>
  <c r="M32" i="9"/>
  <c r="C32" i="9"/>
  <c r="A32" i="9"/>
  <c r="AA31" i="9"/>
  <c r="Y31" i="9"/>
  <c r="O31" i="9"/>
  <c r="M31" i="9"/>
  <c r="C31" i="9"/>
  <c r="A31" i="9"/>
  <c r="AA30" i="9"/>
  <c r="Y30" i="9"/>
  <c r="O30" i="9"/>
  <c r="M30" i="9"/>
  <c r="C30" i="9"/>
  <c r="A30" i="9"/>
  <c r="AA27" i="9"/>
  <c r="Y27" i="9"/>
  <c r="O27" i="9"/>
  <c r="M27" i="9"/>
  <c r="C27" i="9"/>
  <c r="A27" i="9"/>
  <c r="AA26" i="9"/>
  <c r="Y26" i="9"/>
  <c r="O26" i="9"/>
  <c r="M26" i="9"/>
  <c r="C26" i="9"/>
  <c r="A26" i="9"/>
  <c r="AA25" i="9"/>
  <c r="Y25" i="9"/>
  <c r="O25" i="9"/>
  <c r="M25" i="9"/>
  <c r="C25" i="9"/>
  <c r="A25" i="9"/>
  <c r="AA24" i="9"/>
  <c r="Y24" i="9"/>
  <c r="O24" i="9"/>
  <c r="M24" i="9"/>
  <c r="C24" i="9"/>
  <c r="A24" i="9"/>
  <c r="AA23" i="9"/>
  <c r="Y23" i="9"/>
  <c r="O23" i="9"/>
  <c r="M23" i="9"/>
  <c r="C23" i="9"/>
  <c r="A23" i="9"/>
  <c r="AA22" i="9"/>
  <c r="Y22" i="9"/>
  <c r="O22" i="9"/>
  <c r="M22" i="9"/>
  <c r="C22" i="9"/>
  <c r="A22" i="9"/>
  <c r="AA21" i="9"/>
  <c r="Y21" i="9"/>
  <c r="O21" i="9"/>
  <c r="M21" i="9"/>
  <c r="C21" i="9"/>
  <c r="A21" i="9"/>
  <c r="AA20" i="9"/>
  <c r="Y20" i="9"/>
  <c r="O20" i="9"/>
  <c r="M20" i="9"/>
  <c r="C20" i="9"/>
  <c r="A20" i="9"/>
  <c r="AA19" i="9"/>
  <c r="Y19" i="9"/>
  <c r="O19" i="9"/>
  <c r="M19" i="9"/>
  <c r="C19" i="9"/>
  <c r="A19" i="9"/>
  <c r="AA18" i="9"/>
  <c r="Y18" i="9"/>
  <c r="O18" i="9"/>
  <c r="M18" i="9"/>
  <c r="C18" i="9"/>
  <c r="A18" i="9"/>
  <c r="AA17" i="9"/>
  <c r="Y17" i="9"/>
  <c r="O17" i="9"/>
  <c r="M17" i="9"/>
  <c r="C17" i="9"/>
  <c r="A17" i="9"/>
  <c r="AA16" i="9"/>
  <c r="Y16" i="9"/>
  <c r="O16" i="9"/>
  <c r="M16" i="9"/>
  <c r="C16" i="9"/>
  <c r="A16" i="9"/>
  <c r="AA13" i="9"/>
  <c r="AD13" i="9" s="1"/>
  <c r="Y13" i="9"/>
  <c r="O13" i="9"/>
  <c r="R13" i="9" s="1"/>
  <c r="M13" i="9"/>
  <c r="C13" i="9"/>
  <c r="F13" i="9" s="1"/>
  <c r="A13" i="9"/>
  <c r="AA12" i="9"/>
  <c r="AD12" i="9" s="1"/>
  <c r="Y12" i="9"/>
  <c r="O12" i="9"/>
  <c r="R12" i="9" s="1"/>
  <c r="M12" i="9"/>
  <c r="C12" i="9"/>
  <c r="F12" i="9" s="1"/>
  <c r="A12" i="9"/>
  <c r="AA11" i="9"/>
  <c r="AD11" i="9" s="1"/>
  <c r="Y11" i="9"/>
  <c r="O11" i="9"/>
  <c r="R11" i="9" s="1"/>
  <c r="M11" i="9"/>
  <c r="C11" i="9"/>
  <c r="F11" i="9" s="1"/>
  <c r="A11" i="9"/>
  <c r="AA10" i="9"/>
  <c r="AD10" i="9" s="1"/>
  <c r="Y10" i="9"/>
  <c r="O10" i="9"/>
  <c r="R10" i="9" s="1"/>
  <c r="M10" i="9"/>
  <c r="C10" i="9"/>
  <c r="F10" i="9" s="1"/>
  <c r="A10" i="9"/>
  <c r="AA9" i="9"/>
  <c r="AD9" i="9" s="1"/>
  <c r="Y9" i="9"/>
  <c r="O9" i="9"/>
  <c r="R9" i="9" s="1"/>
  <c r="M9" i="9"/>
  <c r="C9" i="9"/>
  <c r="F9" i="9" s="1"/>
  <c r="A9" i="9"/>
  <c r="AA8" i="9"/>
  <c r="AB8" i="9" s="1"/>
  <c r="Y8" i="9"/>
  <c r="O8" i="9"/>
  <c r="R8" i="9" s="1"/>
  <c r="M8" i="9"/>
  <c r="C8" i="9"/>
  <c r="F8" i="9" s="1"/>
  <c r="A8" i="9"/>
  <c r="AA7" i="9"/>
  <c r="AD7" i="9" s="1"/>
  <c r="Y7" i="9"/>
  <c r="O7" i="9"/>
  <c r="R7" i="9" s="1"/>
  <c r="M7" i="9"/>
  <c r="C7" i="9"/>
  <c r="F7" i="9" s="1"/>
  <c r="A7" i="9"/>
  <c r="AA6" i="9"/>
  <c r="AD6" i="9" s="1"/>
  <c r="Y6" i="9"/>
  <c r="O6" i="9"/>
  <c r="R6" i="9" s="1"/>
  <c r="M6" i="9"/>
  <c r="C6" i="9"/>
  <c r="D6" i="9" s="1"/>
  <c r="A6" i="9"/>
  <c r="AA5" i="9"/>
  <c r="AD5" i="9" s="1"/>
  <c r="Y5" i="9"/>
  <c r="O5" i="9"/>
  <c r="R5" i="9" s="1"/>
  <c r="M5" i="9"/>
  <c r="C5" i="9"/>
  <c r="F5" i="9" s="1"/>
  <c r="A5" i="9"/>
  <c r="AA4" i="9"/>
  <c r="AD4" i="9" s="1"/>
  <c r="Y4" i="9"/>
  <c r="O4" i="9"/>
  <c r="R4" i="9" s="1"/>
  <c r="M4" i="9"/>
  <c r="C4" i="9"/>
  <c r="F4" i="9" s="1"/>
  <c r="A4" i="9"/>
  <c r="AA3" i="9"/>
  <c r="Y3" i="9"/>
  <c r="O3" i="9"/>
  <c r="P3" i="9" s="1"/>
  <c r="M3" i="9"/>
  <c r="C3" i="9"/>
  <c r="F3" i="9" s="1"/>
  <c r="A3" i="9"/>
  <c r="AA2" i="9"/>
  <c r="AD2" i="9" s="1"/>
  <c r="Y2" i="9"/>
  <c r="O2" i="9"/>
  <c r="R2" i="9" s="1"/>
  <c r="M2" i="9"/>
  <c r="C2" i="9"/>
  <c r="F2" i="9" s="1"/>
  <c r="A2" i="9"/>
  <c r="C5166" i="9"/>
  <c r="C5152" i="9"/>
  <c r="C5124" i="9"/>
  <c r="O5110" i="9"/>
  <c r="AA5082" i="9"/>
  <c r="O5068" i="9"/>
  <c r="C5040" i="9"/>
  <c r="O5026" i="9"/>
  <c r="O4998" i="9"/>
  <c r="C4998" i="9"/>
  <c r="O4970" i="9"/>
  <c r="C4956" i="9"/>
  <c r="AA4914" i="9"/>
  <c r="O4914" i="9"/>
  <c r="C4886" i="9"/>
  <c r="AA4872" i="9"/>
  <c r="O4844" i="9"/>
  <c r="C4830" i="9"/>
  <c r="AA4788" i="9"/>
  <c r="O4788" i="9"/>
  <c r="AA4760" i="9"/>
  <c r="C4760" i="9"/>
  <c r="C4732" i="9"/>
  <c r="C4704" i="9"/>
  <c r="C4662" i="9"/>
  <c r="C4648" i="9"/>
  <c r="C4606" i="9"/>
  <c r="O4606" i="9"/>
  <c r="C4564" i="9"/>
  <c r="O4550" i="9"/>
  <c r="C4508" i="9"/>
  <c r="C4494" i="9"/>
  <c r="AA4452" i="9"/>
  <c r="C4452" i="9"/>
  <c r="AA4396" i="9"/>
  <c r="C4382" i="9"/>
  <c r="C4340" i="9"/>
  <c r="C4326" i="9"/>
  <c r="C4284" i="9"/>
  <c r="C4270" i="9"/>
  <c r="C4214" i="9"/>
  <c r="AA4186" i="9"/>
  <c r="O4158" i="9"/>
  <c r="C4144" i="9"/>
  <c r="C4102" i="9"/>
  <c r="O4102" i="9"/>
  <c r="C4060" i="9"/>
  <c r="O4046" i="9"/>
  <c r="C4004" i="9"/>
  <c r="C3990" i="9"/>
  <c r="O3962" i="9"/>
  <c r="O3948" i="9"/>
  <c r="C3304" i="9"/>
  <c r="C1428" i="9"/>
  <c r="C924" i="9"/>
  <c r="Z16" i="9"/>
  <c r="N16" i="9"/>
  <c r="N30" i="9" s="1"/>
  <c r="B16" i="9"/>
  <c r="B30" i="9" s="1"/>
  <c r="AG14" i="9"/>
  <c r="U14" i="9"/>
  <c r="I14" i="9"/>
  <c r="AB12" i="9"/>
  <c r="C66" i="8"/>
  <c r="C65" i="8"/>
  <c r="C64" i="8"/>
  <c r="C63" i="8"/>
  <c r="C62" i="8"/>
  <c r="C61" i="8"/>
  <c r="C60" i="8"/>
  <c r="C59" i="8"/>
  <c r="C58" i="8"/>
  <c r="C57" i="8"/>
  <c r="C56" i="8"/>
  <c r="C55" i="8"/>
  <c r="C49" i="8"/>
  <c r="C48" i="8"/>
  <c r="C47" i="8"/>
  <c r="C46" i="8"/>
  <c r="C45" i="8"/>
  <c r="C44" i="8"/>
  <c r="C43" i="8"/>
  <c r="C42" i="8"/>
  <c r="C41" i="8"/>
  <c r="C40" i="8"/>
  <c r="C39" i="8"/>
  <c r="C38" i="8"/>
  <c r="C32" i="8"/>
  <c r="C31" i="8"/>
  <c r="C30" i="8"/>
  <c r="C29" i="8"/>
  <c r="C28" i="8"/>
  <c r="C27" i="8"/>
  <c r="C26" i="8"/>
  <c r="C25" i="8"/>
  <c r="C24" i="8"/>
  <c r="C23" i="8"/>
  <c r="C22" i="8"/>
  <c r="C21" i="8"/>
  <c r="R15" i="8"/>
  <c r="P15" i="8"/>
  <c r="G15" i="8"/>
  <c r="F15" i="8"/>
  <c r="D15" i="8"/>
  <c r="C15" i="8"/>
  <c r="R14" i="8"/>
  <c r="P14" i="8"/>
  <c r="G14" i="8"/>
  <c r="F14" i="8"/>
  <c r="D14" i="8"/>
  <c r="C14" i="8"/>
  <c r="R13" i="8"/>
  <c r="P13" i="8"/>
  <c r="G13" i="8"/>
  <c r="F13" i="8"/>
  <c r="D13" i="8"/>
  <c r="C13" i="8"/>
  <c r="R12" i="8"/>
  <c r="P12" i="8"/>
  <c r="G12" i="8"/>
  <c r="F12" i="8"/>
  <c r="D12" i="8"/>
  <c r="C12" i="8"/>
  <c r="R11" i="8"/>
  <c r="P11" i="8"/>
  <c r="G11" i="8"/>
  <c r="F11" i="8"/>
  <c r="D11" i="8"/>
  <c r="C11" i="8"/>
  <c r="R10" i="8"/>
  <c r="P10" i="8"/>
  <c r="G10" i="8"/>
  <c r="F10" i="8"/>
  <c r="D10" i="8"/>
  <c r="C10" i="8"/>
  <c r="R9" i="8"/>
  <c r="P9" i="8"/>
  <c r="G9" i="8"/>
  <c r="F9" i="8"/>
  <c r="D9" i="8"/>
  <c r="C9" i="8"/>
  <c r="R8" i="8"/>
  <c r="P8" i="8"/>
  <c r="G8" i="8"/>
  <c r="F8" i="8"/>
  <c r="D8" i="8"/>
  <c r="C8" i="8"/>
  <c r="R7" i="8"/>
  <c r="P7" i="8"/>
  <c r="G7" i="8"/>
  <c r="F7" i="8"/>
  <c r="D7" i="8"/>
  <c r="C7" i="8"/>
  <c r="R6" i="8"/>
  <c r="P6" i="8"/>
  <c r="G6" i="8"/>
  <c r="F6" i="8"/>
  <c r="D6" i="8"/>
  <c r="C6" i="8"/>
  <c r="R5" i="8"/>
  <c r="P5" i="8"/>
  <c r="G5" i="8"/>
  <c r="F5" i="8"/>
  <c r="D5" i="8"/>
  <c r="C5" i="8"/>
  <c r="R4" i="8"/>
  <c r="P4" i="8"/>
  <c r="G4" i="8"/>
  <c r="F4" i="8"/>
  <c r="D4" i="8"/>
  <c r="C4" i="8"/>
  <c r="A3" i="8"/>
  <c r="C66" i="7"/>
  <c r="C65" i="7"/>
  <c r="C64" i="7"/>
  <c r="C63" i="7"/>
  <c r="C62" i="7"/>
  <c r="C61" i="7"/>
  <c r="C60" i="7"/>
  <c r="C59" i="7"/>
  <c r="C58" i="7"/>
  <c r="C57" i="7"/>
  <c r="C56" i="7"/>
  <c r="C55" i="7"/>
  <c r="C49" i="7"/>
  <c r="C48" i="7"/>
  <c r="C47" i="7"/>
  <c r="C46" i="7"/>
  <c r="C45" i="7"/>
  <c r="C44" i="7"/>
  <c r="C43" i="7"/>
  <c r="C42" i="7"/>
  <c r="C41" i="7"/>
  <c r="C40" i="7"/>
  <c r="C39" i="7"/>
  <c r="C38" i="7"/>
  <c r="C32" i="7"/>
  <c r="C31" i="7"/>
  <c r="C30" i="7"/>
  <c r="C29" i="7"/>
  <c r="C28" i="7"/>
  <c r="C27" i="7"/>
  <c r="C26" i="7"/>
  <c r="C25" i="7"/>
  <c r="C24" i="7"/>
  <c r="C23" i="7"/>
  <c r="C22" i="7"/>
  <c r="C21" i="7"/>
  <c r="L15" i="7"/>
  <c r="L84" i="7" s="1"/>
  <c r="M84" i="7" s="1"/>
  <c r="J15" i="7"/>
  <c r="J84" i="7" s="1"/>
  <c r="K84" i="7" s="1"/>
  <c r="E15" i="7"/>
  <c r="E84" i="7" s="1"/>
  <c r="D15" i="7"/>
  <c r="C15" i="7"/>
  <c r="L14" i="7"/>
  <c r="L83" i="7" s="1"/>
  <c r="M83" i="7" s="1"/>
  <c r="J14" i="7"/>
  <c r="J83" i="7" s="1"/>
  <c r="K83" i="7" s="1"/>
  <c r="E14" i="7"/>
  <c r="E83" i="7" s="1"/>
  <c r="D14" i="7"/>
  <c r="C14" i="7"/>
  <c r="L13" i="7"/>
  <c r="L82" i="7" s="1"/>
  <c r="M82" i="7" s="1"/>
  <c r="J13" i="7"/>
  <c r="J82" i="7" s="1"/>
  <c r="K82" i="7" s="1"/>
  <c r="E13" i="7"/>
  <c r="E82" i="7" s="1"/>
  <c r="D13" i="7"/>
  <c r="C13" i="7"/>
  <c r="L12" i="7"/>
  <c r="L81" i="7" s="1"/>
  <c r="M81" i="7" s="1"/>
  <c r="J12" i="7"/>
  <c r="J81" i="7" s="1"/>
  <c r="K81" i="7" s="1"/>
  <c r="E12" i="7"/>
  <c r="E81" i="7" s="1"/>
  <c r="D12" i="7"/>
  <c r="C12" i="7"/>
  <c r="L11" i="7"/>
  <c r="L80" i="7" s="1"/>
  <c r="M80" i="7" s="1"/>
  <c r="J11" i="7"/>
  <c r="J80" i="7" s="1"/>
  <c r="K80" i="7" s="1"/>
  <c r="E11" i="7"/>
  <c r="E80" i="7" s="1"/>
  <c r="D11" i="7"/>
  <c r="C11" i="7"/>
  <c r="L10" i="7"/>
  <c r="L79" i="7" s="1"/>
  <c r="M79" i="7" s="1"/>
  <c r="J10" i="7"/>
  <c r="J79" i="7" s="1"/>
  <c r="K79" i="7" s="1"/>
  <c r="E10" i="7"/>
  <c r="E79" i="7" s="1"/>
  <c r="D10" i="7"/>
  <c r="C10" i="7"/>
  <c r="L9" i="7"/>
  <c r="L78" i="7" s="1"/>
  <c r="M78" i="7" s="1"/>
  <c r="J9" i="7"/>
  <c r="J78" i="7" s="1"/>
  <c r="K78" i="7" s="1"/>
  <c r="E9" i="7"/>
  <c r="E78" i="7" s="1"/>
  <c r="D9" i="7"/>
  <c r="C9" i="7"/>
  <c r="L8" i="7"/>
  <c r="L77" i="7" s="1"/>
  <c r="M77" i="7" s="1"/>
  <c r="J8" i="7"/>
  <c r="J77" i="7" s="1"/>
  <c r="K77" i="7" s="1"/>
  <c r="E8" i="7"/>
  <c r="E77" i="7" s="1"/>
  <c r="D8" i="7"/>
  <c r="C8" i="7"/>
  <c r="L7" i="7"/>
  <c r="L76" i="7" s="1"/>
  <c r="J7" i="7"/>
  <c r="J76" i="7" s="1"/>
  <c r="K76" i="7" s="1"/>
  <c r="E7" i="7"/>
  <c r="E76" i="7" s="1"/>
  <c r="D7" i="7"/>
  <c r="C7" i="7"/>
  <c r="L6" i="7"/>
  <c r="L75" i="7" s="1"/>
  <c r="M75" i="7" s="1"/>
  <c r="J6" i="7"/>
  <c r="J75" i="7" s="1"/>
  <c r="K75" i="7" s="1"/>
  <c r="E6" i="7"/>
  <c r="E75" i="7" s="1"/>
  <c r="D6" i="7"/>
  <c r="C6" i="7"/>
  <c r="L5" i="7"/>
  <c r="L74" i="7" s="1"/>
  <c r="M74" i="7" s="1"/>
  <c r="J5" i="7"/>
  <c r="J74" i="7" s="1"/>
  <c r="K74" i="7" s="1"/>
  <c r="E5" i="7"/>
  <c r="E74" i="7" s="1"/>
  <c r="D5" i="7"/>
  <c r="C5" i="7"/>
  <c r="L4" i="7"/>
  <c r="L73" i="7" s="1"/>
  <c r="M73" i="7" s="1"/>
  <c r="J4" i="7"/>
  <c r="J73" i="7" s="1"/>
  <c r="E4" i="7"/>
  <c r="E73" i="7" s="1"/>
  <c r="D4" i="7"/>
  <c r="A3" i="7"/>
  <c r="C4" i="7"/>
  <c r="C48" i="13" l="1"/>
  <c r="C23" i="13"/>
  <c r="K2" i="13"/>
  <c r="C20" i="13"/>
  <c r="C27" i="13"/>
  <c r="C32" i="13"/>
  <c r="C28" i="13"/>
  <c r="M85" i="7"/>
  <c r="E85" i="7"/>
  <c r="C52" i="13"/>
  <c r="K1" i="13"/>
  <c r="K73" i="7"/>
  <c r="K85" i="7" s="1"/>
  <c r="J85" i="7"/>
  <c r="L85" i="7"/>
  <c r="M76" i="7"/>
  <c r="C54" i="13"/>
  <c r="C49" i="13"/>
  <c r="C51" i="13"/>
  <c r="C221" i="13"/>
  <c r="C220" i="13"/>
  <c r="O3738" i="9"/>
  <c r="O3906" i="9"/>
  <c r="O1526" i="9"/>
  <c r="O3780" i="9"/>
  <c r="C28" i="9"/>
  <c r="C70" i="9"/>
  <c r="AA168" i="9"/>
  <c r="C280" i="9"/>
  <c r="AA280" i="9"/>
  <c r="AA364" i="9"/>
  <c r="C700" i="9"/>
  <c r="C1022" i="9"/>
  <c r="C1092" i="9"/>
  <c r="C1134" i="9"/>
  <c r="C1190" i="9"/>
  <c r="O1386" i="9"/>
  <c r="O1764" i="9"/>
  <c r="C1848" i="9"/>
  <c r="C1918" i="9"/>
  <c r="AA1946" i="9"/>
  <c r="O2002" i="9"/>
  <c r="C2044" i="9"/>
  <c r="C2184" i="9"/>
  <c r="O2212" i="9"/>
  <c r="C2478" i="9"/>
  <c r="C2646" i="9"/>
  <c r="AA2912" i="9"/>
  <c r="AA2940" i="9"/>
  <c r="C2968" i="9"/>
  <c r="C3024" i="9"/>
  <c r="C3052" i="9"/>
  <c r="O3094" i="9"/>
  <c r="C3108" i="9"/>
  <c r="C3192" i="9"/>
  <c r="C3220" i="9"/>
  <c r="C3248" i="9"/>
  <c r="O3276" i="9"/>
  <c r="AA3304" i="9"/>
  <c r="AA3332" i="9"/>
  <c r="C3388" i="9"/>
  <c r="AA3388" i="9"/>
  <c r="C3444" i="9"/>
  <c r="C3472" i="9"/>
  <c r="C3528" i="9"/>
  <c r="C3542" i="9"/>
  <c r="C3584" i="9"/>
  <c r="C3598" i="9"/>
  <c r="C3612" i="9"/>
  <c r="C3668" i="9"/>
  <c r="O3710" i="9"/>
  <c r="C3486" i="9"/>
  <c r="C3500" i="9"/>
  <c r="C3556" i="9"/>
  <c r="C3640" i="9"/>
  <c r="C3654" i="9"/>
  <c r="C3696" i="9"/>
  <c r="C3710" i="9"/>
  <c r="C3752" i="9"/>
  <c r="C3780" i="9"/>
  <c r="C3808" i="9"/>
  <c r="AA3836" i="9"/>
  <c r="AA3850" i="9"/>
  <c r="C3892" i="9"/>
  <c r="C3920" i="9"/>
  <c r="AA1232" i="9"/>
  <c r="C1750" i="9"/>
  <c r="C1806" i="9"/>
  <c r="C1862" i="9"/>
  <c r="C1876" i="9"/>
  <c r="C2142" i="9"/>
  <c r="C2156" i="9"/>
  <c r="C2352" i="9"/>
  <c r="C3360" i="9"/>
  <c r="C3374" i="9"/>
  <c r="AA3416" i="9"/>
  <c r="AB2" i="9"/>
  <c r="C560" i="9"/>
  <c r="C1638" i="9"/>
  <c r="C1974" i="9"/>
  <c r="C2240" i="9"/>
  <c r="AA2394" i="9"/>
  <c r="C2632" i="9"/>
  <c r="C2716" i="9"/>
  <c r="C3038" i="9"/>
  <c r="C3150" i="9"/>
  <c r="D4" i="9"/>
  <c r="AA140" i="9"/>
  <c r="C504" i="9"/>
  <c r="C840" i="9"/>
  <c r="C1232" i="9"/>
  <c r="D10" i="9"/>
  <c r="O3934" i="9"/>
  <c r="AA1330" i="9"/>
  <c r="F6" i="9"/>
  <c r="C644" i="9"/>
  <c r="P9" i="9"/>
  <c r="N17" i="9"/>
  <c r="P17" i="9" s="1"/>
  <c r="AB16" i="9"/>
  <c r="P7" i="9"/>
  <c r="P13" i="9"/>
  <c r="U28" i="9"/>
  <c r="O686" i="9"/>
  <c r="O2422" i="9"/>
  <c r="O3724" i="9"/>
  <c r="O1918" i="9"/>
  <c r="O2338" i="9"/>
  <c r="C3948" i="9"/>
  <c r="AA3976" i="9"/>
  <c r="AA4004" i="9"/>
  <c r="C4046" i="9"/>
  <c r="C4088" i="9"/>
  <c r="O4116" i="9"/>
  <c r="C4158" i="9"/>
  <c r="C4200" i="9"/>
  <c r="C4256" i="9"/>
  <c r="C4312" i="9"/>
  <c r="AA4340" i="9"/>
  <c r="C4396" i="9"/>
  <c r="C4438" i="9"/>
  <c r="C4480" i="9"/>
  <c r="O4522" i="9"/>
  <c r="C4550" i="9"/>
  <c r="C4592" i="9"/>
  <c r="O4620" i="9"/>
  <c r="C4676" i="9"/>
  <c r="C4718" i="9"/>
  <c r="AA4746" i="9"/>
  <c r="O4774" i="9"/>
  <c r="O4802" i="9"/>
  <c r="C4844" i="9"/>
  <c r="C4872" i="9"/>
  <c r="C4900" i="9"/>
  <c r="C4928" i="9"/>
  <c r="AA4956" i="9"/>
  <c r="AA4984" i="9"/>
  <c r="O5012" i="9"/>
  <c r="AA5040" i="9"/>
  <c r="AA5068" i="9"/>
  <c r="C5110" i="9"/>
  <c r="O5138" i="9"/>
  <c r="O5166" i="9"/>
  <c r="D2" i="9"/>
  <c r="AB4" i="9"/>
  <c r="P11" i="9"/>
  <c r="P5" i="9"/>
  <c r="AD8" i="9"/>
  <c r="AA224" i="9"/>
  <c r="O420" i="9"/>
  <c r="C420" i="9"/>
  <c r="C574" i="9"/>
  <c r="C784" i="9"/>
  <c r="O812" i="9"/>
  <c r="AA980" i="9"/>
  <c r="O1134" i="9"/>
  <c r="O1442" i="9"/>
  <c r="C1988" i="9"/>
  <c r="C2086" i="9"/>
  <c r="C2198" i="9"/>
  <c r="AA2268" i="9"/>
  <c r="O2366" i="9"/>
  <c r="C2464" i="9"/>
  <c r="C2576" i="9"/>
  <c r="O2660" i="9"/>
  <c r="C2660" i="9"/>
  <c r="C2772" i="9"/>
  <c r="C2912" i="9"/>
  <c r="C2982" i="9"/>
  <c r="O3010" i="9"/>
  <c r="C3080" i="9"/>
  <c r="O3122" i="9"/>
  <c r="C3164" i="9"/>
  <c r="C3206" i="9"/>
  <c r="C3262" i="9"/>
  <c r="C3276" i="9"/>
  <c r="C3318" i="9"/>
  <c r="C3332" i="9"/>
  <c r="AA3360" i="9"/>
  <c r="C3416" i="9"/>
  <c r="O3458" i="9"/>
  <c r="AA3514" i="9"/>
  <c r="O3570" i="9"/>
  <c r="AA3626" i="9"/>
  <c r="AA3668" i="9"/>
  <c r="C3724" i="9"/>
  <c r="AA3752" i="9"/>
  <c r="AA3780" i="9"/>
  <c r="C3822" i="9"/>
  <c r="C3864" i="9"/>
  <c r="AA3906" i="9"/>
  <c r="C630" i="9"/>
  <c r="C896" i="9"/>
  <c r="C1078" i="9"/>
  <c r="C1176" i="9"/>
  <c r="O1260" i="9"/>
  <c r="C1372" i="9"/>
  <c r="O1470" i="9"/>
  <c r="C1568" i="9"/>
  <c r="C1708" i="9"/>
  <c r="C1764" i="9"/>
  <c r="C1820" i="9"/>
  <c r="C1904" i="9"/>
  <c r="C1960" i="9"/>
  <c r="C2016" i="9"/>
  <c r="C2128" i="9"/>
  <c r="AA2184" i="9"/>
  <c r="AA2240" i="9"/>
  <c r="C2324" i="9"/>
  <c r="C2380" i="9"/>
  <c r="C2436" i="9"/>
  <c r="C2534" i="9"/>
  <c r="AA2604" i="9"/>
  <c r="C2758" i="9"/>
  <c r="C2870" i="9"/>
  <c r="C2926" i="9"/>
  <c r="AA3066" i="9"/>
  <c r="C14" i="9"/>
  <c r="C56" i="9"/>
  <c r="C224" i="9"/>
  <c r="C350" i="9"/>
  <c r="O490" i="9"/>
  <c r="C756" i="9"/>
  <c r="R3" i="9"/>
  <c r="D8" i="9"/>
  <c r="AB10" i="9"/>
  <c r="AD16" i="9"/>
  <c r="AB6" i="9"/>
  <c r="D12" i="9"/>
  <c r="AA14" i="9"/>
  <c r="O28" i="9"/>
  <c r="AA28" i="9"/>
  <c r="O42" i="9"/>
  <c r="AA56" i="9"/>
  <c r="O70" i="9"/>
  <c r="AA84" i="9"/>
  <c r="O98" i="9"/>
  <c r="AA98" i="9"/>
  <c r="C112" i="9"/>
  <c r="AA112" i="9"/>
  <c r="O126" i="9"/>
  <c r="C140" i="9"/>
  <c r="O154" i="9"/>
  <c r="AA154" i="9"/>
  <c r="O182" i="9"/>
  <c r="C182" i="9"/>
  <c r="C196" i="9"/>
  <c r="O210" i="9"/>
  <c r="AA210" i="9"/>
  <c r="O238" i="9"/>
  <c r="C238" i="9"/>
  <c r="AA252" i="9"/>
  <c r="O266" i="9"/>
  <c r="AA266" i="9"/>
  <c r="O294" i="9"/>
  <c r="AA308" i="9"/>
  <c r="O322" i="9"/>
  <c r="AA322" i="9"/>
  <c r="C336" i="9"/>
  <c r="AA336" i="9"/>
  <c r="O350" i="9"/>
  <c r="O364" i="9"/>
  <c r="O378" i="9"/>
  <c r="AA378" i="9"/>
  <c r="C392" i="9"/>
  <c r="AA392" i="9"/>
  <c r="O406" i="9"/>
  <c r="AA420" i="9"/>
  <c r="O434" i="9"/>
  <c r="C448" i="9"/>
  <c r="O462" i="9"/>
  <c r="C476" i="9"/>
  <c r="AA476" i="9"/>
  <c r="AA490" i="9"/>
  <c r="AA504" i="9"/>
  <c r="O518" i="9"/>
  <c r="O532" i="9"/>
  <c r="C532" i="9"/>
  <c r="AA532" i="9"/>
  <c r="O546" i="9"/>
  <c r="AA546" i="9"/>
  <c r="O574" i="9"/>
  <c r="O588" i="9"/>
  <c r="C588" i="9"/>
  <c r="AA588" i="9"/>
  <c r="O602" i="9"/>
  <c r="AA602" i="9"/>
  <c r="AA616" i="9"/>
  <c r="O630" i="9"/>
  <c r="O644" i="9"/>
  <c r="AA644" i="9"/>
  <c r="O658" i="9"/>
  <c r="AA658" i="9"/>
  <c r="AA672" i="9"/>
  <c r="C686" i="9"/>
  <c r="O700" i="9"/>
  <c r="AA700" i="9"/>
  <c r="O714" i="9"/>
  <c r="AA714" i="9"/>
  <c r="C728" i="9"/>
  <c r="AA728" i="9"/>
  <c r="O742" i="9"/>
  <c r="C742" i="9"/>
  <c r="O756" i="9"/>
  <c r="O770" i="9"/>
  <c r="AA770" i="9"/>
  <c r="AA784" i="9"/>
  <c r="O798" i="9"/>
  <c r="C798" i="9"/>
  <c r="AA812" i="9"/>
  <c r="O826" i="9"/>
  <c r="AA826" i="9"/>
  <c r="AA840" i="9"/>
  <c r="O854" i="9"/>
  <c r="C854" i="9"/>
  <c r="O868" i="9"/>
  <c r="AA868" i="9"/>
  <c r="O882" i="9"/>
  <c r="AA882" i="9"/>
  <c r="AA896" i="9"/>
  <c r="O910" i="9"/>
  <c r="C910" i="9"/>
  <c r="O924" i="9"/>
  <c r="AA924" i="9"/>
  <c r="O938" i="9"/>
  <c r="AA938" i="9"/>
  <c r="C952" i="9"/>
  <c r="AA952" i="9"/>
  <c r="O966" i="9"/>
  <c r="O980" i="9"/>
  <c r="C980" i="9"/>
  <c r="O994" i="9"/>
  <c r="AA994" i="9"/>
  <c r="C1008" i="9"/>
  <c r="O1022" i="9"/>
  <c r="O1036" i="9"/>
  <c r="C1036" i="9"/>
  <c r="AA1036" i="9"/>
  <c r="O1050" i="9"/>
  <c r="AA1050" i="9"/>
  <c r="C1064" i="9"/>
  <c r="AA1064" i="9"/>
  <c r="O1078" i="9"/>
  <c r="O1092" i="9"/>
  <c r="AA1092" i="9"/>
  <c r="O1106" i="9"/>
  <c r="AA1106" i="9"/>
  <c r="C1120" i="9"/>
  <c r="AA1120" i="9"/>
  <c r="O1148" i="9"/>
  <c r="C1148" i="9"/>
  <c r="AA1148" i="9"/>
  <c r="O1162" i="9"/>
  <c r="AA1162" i="9"/>
  <c r="AA1176" i="9"/>
  <c r="O1190" i="9"/>
  <c r="O1204" i="9"/>
  <c r="C1204" i="9"/>
  <c r="AA1204" i="9"/>
  <c r="O1218" i="9"/>
  <c r="AA1218" i="9"/>
  <c r="O1246" i="9"/>
  <c r="C1246" i="9"/>
  <c r="C1260" i="9"/>
  <c r="AA1260" i="9"/>
  <c r="O1274" i="9"/>
  <c r="AA1274" i="9"/>
  <c r="AA1288" i="9"/>
  <c r="O1302" i="9"/>
  <c r="C1302" i="9"/>
  <c r="O1316" i="9"/>
  <c r="C1316" i="9"/>
  <c r="AA1316" i="9"/>
  <c r="O1330" i="9"/>
  <c r="AA1344" i="9"/>
  <c r="O1358" i="9"/>
  <c r="C1358" i="9"/>
  <c r="O1372" i="9"/>
  <c r="AA1372" i="9"/>
  <c r="AA1386" i="9"/>
  <c r="C1400" i="9"/>
  <c r="AA1400" i="9"/>
  <c r="O1414" i="9"/>
  <c r="C1414" i="9"/>
  <c r="O1428" i="9"/>
  <c r="AA1428" i="9"/>
  <c r="AA1442" i="9"/>
  <c r="C1456" i="9"/>
  <c r="AA1456" i="9"/>
  <c r="C1470" i="9"/>
  <c r="O1484" i="9"/>
  <c r="AA1484" i="9"/>
  <c r="O1498" i="9"/>
  <c r="AA1498" i="9"/>
  <c r="C1512" i="9"/>
  <c r="AA1512" i="9"/>
  <c r="O1540" i="9"/>
  <c r="C1540" i="9"/>
  <c r="AA1540" i="9"/>
  <c r="O1554" i="9"/>
  <c r="AA1554" i="9"/>
  <c r="AA1568" i="9"/>
  <c r="O1582" i="9"/>
  <c r="O1596" i="9"/>
  <c r="C1596" i="9"/>
  <c r="AA1596" i="9"/>
  <c r="O1610" i="9"/>
  <c r="AA1610" i="9"/>
  <c r="C1624" i="9"/>
  <c r="AA1624" i="9"/>
  <c r="O1638" i="9"/>
  <c r="O1652" i="9"/>
  <c r="AA1652" i="9"/>
  <c r="O1666" i="9"/>
  <c r="AA1666" i="9"/>
  <c r="C1680" i="9"/>
  <c r="AA1680" i="9"/>
  <c r="O1694" i="9"/>
  <c r="C1694" i="9"/>
  <c r="O1708" i="9"/>
  <c r="O1722" i="9"/>
  <c r="AA1722" i="9"/>
  <c r="AA1736" i="9"/>
  <c r="O1750" i="9"/>
  <c r="AA1764" i="9"/>
  <c r="O1778" i="9"/>
  <c r="AA1778" i="9"/>
  <c r="C1792" i="9"/>
  <c r="O1806" i="9"/>
  <c r="O1820" i="9"/>
  <c r="AA1820" i="9"/>
  <c r="O1834" i="9"/>
  <c r="AA1834" i="9"/>
  <c r="AA1848" i="9"/>
  <c r="O1862" i="9"/>
  <c r="O1876" i="9"/>
  <c r="AA1876" i="9"/>
  <c r="O1890" i="9"/>
  <c r="AA1890" i="9"/>
  <c r="AA1904" i="9"/>
  <c r="O1932" i="9"/>
  <c r="C1932" i="9"/>
  <c r="AA1932" i="9"/>
  <c r="O1946" i="9"/>
  <c r="AA1960" i="9"/>
  <c r="O1974" i="9"/>
  <c r="O1988" i="9"/>
  <c r="AA1988" i="9"/>
  <c r="AA2002" i="9"/>
  <c r="AA2016" i="9"/>
  <c r="O2030" i="9"/>
  <c r="C2030" i="9"/>
  <c r="O2044" i="9"/>
  <c r="AA2044" i="9"/>
  <c r="O2058" i="9"/>
  <c r="AA2058" i="9"/>
  <c r="AA2072" i="9"/>
  <c r="O2086" i="9"/>
  <c r="O2100" i="9"/>
  <c r="C2100" i="9"/>
  <c r="AA2100" i="9"/>
  <c r="O2114" i="9"/>
  <c r="AA2114" i="9"/>
  <c r="AA2128" i="9"/>
  <c r="O2142" i="9"/>
  <c r="O2156" i="9"/>
  <c r="AA2156" i="9"/>
  <c r="O2170" i="9"/>
  <c r="AA2170" i="9"/>
  <c r="O2198" i="9"/>
  <c r="C2212" i="9"/>
  <c r="AA2212" i="9"/>
  <c r="O2226" i="9"/>
  <c r="AA2226" i="9"/>
  <c r="O2254" i="9"/>
  <c r="C2254" i="9"/>
  <c r="O2268" i="9"/>
  <c r="O2282" i="9"/>
  <c r="AA2282" i="9"/>
  <c r="AA2296" i="9"/>
  <c r="O2310" i="9"/>
  <c r="C2310" i="9"/>
  <c r="O2324" i="9"/>
  <c r="AA2324" i="9"/>
  <c r="AA2338" i="9"/>
  <c r="AA2352" i="9"/>
  <c r="C2366" i="9"/>
  <c r="O2380" i="9"/>
  <c r="AA2380" i="9"/>
  <c r="O2394" i="9"/>
  <c r="C2408" i="9"/>
  <c r="AA2408" i="9"/>
  <c r="O2436" i="9"/>
  <c r="AA2436" i="9"/>
  <c r="O2450" i="9"/>
  <c r="AA2450" i="9"/>
  <c r="AA2464" i="9"/>
  <c r="O2478" i="9"/>
  <c r="O2492" i="9"/>
  <c r="AA2492" i="9"/>
  <c r="O2506" i="9"/>
  <c r="AA2506" i="9"/>
  <c r="C2520" i="9"/>
  <c r="AA2520" i="9"/>
  <c r="O2534" i="9"/>
  <c r="O2548" i="9"/>
  <c r="AA2548" i="9"/>
  <c r="O2562" i="9"/>
  <c r="AA2562" i="9"/>
  <c r="AA2576" i="9"/>
  <c r="O2590" i="9"/>
  <c r="C2590" i="9"/>
  <c r="O2604" i="9"/>
  <c r="O2618" i="9"/>
  <c r="AA2618" i="9"/>
  <c r="AA2632" i="9"/>
  <c r="O2646" i="9"/>
  <c r="AA2660" i="9"/>
  <c r="O2674" i="9"/>
  <c r="AA2674" i="9"/>
  <c r="C2688" i="9"/>
  <c r="O2702" i="9"/>
  <c r="O2716" i="9"/>
  <c r="AA2716" i="9"/>
  <c r="O2730" i="9"/>
  <c r="AA2730" i="9"/>
  <c r="AA2744" i="9"/>
  <c r="O2772" i="9"/>
  <c r="O2786" i="9"/>
  <c r="AA2786" i="9"/>
  <c r="AA2800" i="9"/>
  <c r="O2828" i="9"/>
  <c r="C2828" i="9"/>
  <c r="O2842" i="9"/>
  <c r="AA2856" i="9"/>
  <c r="O2884" i="9"/>
  <c r="AA2884" i="9"/>
  <c r="O2898" i="9"/>
  <c r="AA2898" i="9"/>
  <c r="O2926" i="9"/>
  <c r="O2940" i="9"/>
  <c r="C2940" i="9"/>
  <c r="O2954" i="9"/>
  <c r="AA2954" i="9"/>
  <c r="AA2968" i="9"/>
  <c r="O2982" i="9"/>
  <c r="O2996" i="9"/>
  <c r="C2996" i="9"/>
  <c r="AA2996" i="9"/>
  <c r="AA3010" i="9"/>
  <c r="AA3024" i="9"/>
  <c r="O3038" i="9"/>
  <c r="O3052" i="9"/>
  <c r="AA3052" i="9"/>
  <c r="O3066" i="9"/>
  <c r="AA3080" i="9"/>
  <c r="C3094" i="9"/>
  <c r="O3108" i="9"/>
  <c r="AA3108" i="9"/>
  <c r="AA3122" i="9"/>
  <c r="C3136" i="9"/>
  <c r="AA3136" i="9"/>
  <c r="O3150" i="9"/>
  <c r="O3164" i="9"/>
  <c r="AA3164" i="9"/>
  <c r="O3178" i="9"/>
  <c r="AA3178" i="9"/>
  <c r="AA3192" i="9"/>
  <c r="O3206" i="9"/>
  <c r="O3220" i="9"/>
  <c r="AA3220" i="9"/>
  <c r="O3234" i="9"/>
  <c r="AA3234" i="9"/>
  <c r="AA3248" i="9"/>
  <c r="O3262" i="9"/>
  <c r="AA3276" i="9"/>
  <c r="O3290" i="9"/>
  <c r="AA3290" i="9"/>
  <c r="O3318" i="9"/>
  <c r="O3332" i="9"/>
  <c r="O3346" i="9"/>
  <c r="AA3346" i="9"/>
  <c r="O3374" i="9"/>
  <c r="O3388" i="9"/>
  <c r="O3402" i="9"/>
  <c r="AA3402" i="9"/>
  <c r="O3430" i="9"/>
  <c r="O3444" i="9"/>
  <c r="AA3444" i="9"/>
  <c r="AA3458" i="9"/>
  <c r="AA3472" i="9"/>
  <c r="O3486" i="9"/>
  <c r="O3500" i="9"/>
  <c r="AA3500" i="9"/>
  <c r="O3514" i="9"/>
  <c r="AA3528" i="9"/>
  <c r="O3542" i="9"/>
  <c r="O3556" i="9"/>
  <c r="AA3556" i="9"/>
  <c r="AA3570" i="9"/>
  <c r="AA3584" i="9"/>
  <c r="O3598" i="9"/>
  <c r="O3612" i="9"/>
  <c r="AA3612" i="9"/>
  <c r="O3626" i="9"/>
  <c r="AA3640" i="9"/>
  <c r="O3654" i="9"/>
  <c r="O3668" i="9"/>
  <c r="O3682" i="9"/>
  <c r="AA3682" i="9"/>
  <c r="AA3696" i="9"/>
  <c r="AA3724" i="9"/>
  <c r="AA3738" i="9"/>
  <c r="O3794" i="9"/>
  <c r="AA3794" i="9"/>
  <c r="O3822" i="9"/>
  <c r="O3836" i="9"/>
  <c r="O3850" i="9"/>
  <c r="AA3864" i="9"/>
  <c r="O3878" i="9"/>
  <c r="O3892" i="9"/>
  <c r="AA3892" i="9"/>
  <c r="AA3920" i="9"/>
  <c r="AA3948" i="9"/>
  <c r="AA3962" i="9"/>
  <c r="O4004" i="9"/>
  <c r="AA4018" i="9"/>
  <c r="AA4032" i="9"/>
  <c r="O4060" i="9"/>
  <c r="AA4060" i="9"/>
  <c r="AA4088" i="9"/>
  <c r="AA4116" i="9"/>
  <c r="AA4130" i="9"/>
  <c r="AA4144" i="9"/>
  <c r="AA4172" i="9"/>
  <c r="O4186" i="9"/>
  <c r="AA4200" i="9"/>
  <c r="O4214" i="9"/>
  <c r="O4228" i="9"/>
  <c r="AA4228" i="9"/>
  <c r="O4242" i="9"/>
  <c r="AA4256" i="9"/>
  <c r="O4270" i="9"/>
  <c r="AA4284" i="9"/>
  <c r="O4298" i="9"/>
  <c r="AA4298" i="9"/>
  <c r="O4326" i="9"/>
  <c r="O4340" i="9"/>
  <c r="O4354" i="9"/>
  <c r="AA4354" i="9"/>
  <c r="O4382" i="9"/>
  <c r="O4396" i="9"/>
  <c r="O4410" i="9"/>
  <c r="AA4410" i="9"/>
  <c r="O4438" i="9"/>
  <c r="O4452" i="9"/>
  <c r="AA4466" i="9"/>
  <c r="AA4480" i="9"/>
  <c r="O4508" i="9"/>
  <c r="AA4508" i="9"/>
  <c r="AA4536" i="9"/>
  <c r="AA4564" i="9"/>
  <c r="AA4578" i="9"/>
  <c r="AA4592" i="9"/>
  <c r="AA4620" i="9"/>
  <c r="O4634" i="9"/>
  <c r="AA4648" i="9"/>
  <c r="O4662" i="9"/>
  <c r="O4676" i="9"/>
  <c r="O4690" i="9"/>
  <c r="AA4704" i="9"/>
  <c r="O4718" i="9"/>
  <c r="O4732" i="9"/>
  <c r="AA4802" i="9"/>
  <c r="O4830" i="9"/>
  <c r="O4858" i="9"/>
  <c r="AA4900" i="9"/>
  <c r="AA4928" i="9"/>
  <c r="O4956" i="9"/>
  <c r="AA5026" i="9"/>
  <c r="O5054" i="9"/>
  <c r="O5082" i="9"/>
  <c r="AA5124" i="9"/>
  <c r="AA5152" i="9"/>
  <c r="O5180" i="9"/>
  <c r="E6" i="8"/>
  <c r="N6" i="8" s="1"/>
  <c r="E9" i="8"/>
  <c r="H9" i="8" s="1"/>
  <c r="C84" i="9"/>
  <c r="C168" i="9"/>
  <c r="AA196" i="9"/>
  <c r="C252" i="9"/>
  <c r="C308" i="9"/>
  <c r="C364" i="9"/>
  <c r="C406" i="9"/>
  <c r="AA448" i="9"/>
  <c r="C518" i="9"/>
  <c r="AA560" i="9"/>
  <c r="C616" i="9"/>
  <c r="C672" i="9"/>
  <c r="AA756" i="9"/>
  <c r="C812" i="9"/>
  <c r="C868" i="9"/>
  <c r="C966" i="9"/>
  <c r="AA1008" i="9"/>
  <c r="E10" i="8"/>
  <c r="N10" i="8" s="1"/>
  <c r="E13" i="8"/>
  <c r="H13" i="8" s="1"/>
  <c r="E5" i="8"/>
  <c r="H5" i="8" s="1"/>
  <c r="E14" i="8"/>
  <c r="N14" i="8" s="1"/>
  <c r="E4" i="8"/>
  <c r="N4" i="8" s="1"/>
  <c r="E7" i="8"/>
  <c r="H7" i="8" s="1"/>
  <c r="E8" i="8"/>
  <c r="N8" i="8" s="1"/>
  <c r="E11" i="8"/>
  <c r="H11" i="8" s="1"/>
  <c r="E12" i="8"/>
  <c r="N12" i="8" s="1"/>
  <c r="E15" i="8"/>
  <c r="H15" i="8" s="1"/>
  <c r="O14" i="9"/>
  <c r="P2" i="9"/>
  <c r="D3" i="9"/>
  <c r="AB3" i="9"/>
  <c r="P4" i="9"/>
  <c r="D5" i="9"/>
  <c r="AB5" i="9"/>
  <c r="P6" i="9"/>
  <c r="D7" i="9"/>
  <c r="AB7" i="9"/>
  <c r="P8" i="9"/>
  <c r="D9" i="9"/>
  <c r="AB9" i="9"/>
  <c r="P10" i="9"/>
  <c r="D11" i="9"/>
  <c r="AB11" i="9"/>
  <c r="P12" i="9"/>
  <c r="D13" i="9"/>
  <c r="AB13" i="9"/>
  <c r="P30" i="9"/>
  <c r="AD3" i="9"/>
  <c r="F14" i="9"/>
  <c r="B44" i="9"/>
  <c r="I42" i="9"/>
  <c r="B31" i="9"/>
  <c r="F30" i="9"/>
  <c r="D16" i="9"/>
  <c r="AA42" i="9"/>
  <c r="O84" i="9"/>
  <c r="C126" i="9"/>
  <c r="O140" i="9"/>
  <c r="O196" i="9"/>
  <c r="O252" i="9"/>
  <c r="C294" i="9"/>
  <c r="O308" i="9"/>
  <c r="AA434" i="9"/>
  <c r="C462" i="9"/>
  <c r="O476" i="9"/>
  <c r="R16" i="9"/>
  <c r="Z17" i="9"/>
  <c r="Z18" i="9" s="1"/>
  <c r="AG28" i="9"/>
  <c r="D30" i="9"/>
  <c r="Z30" i="9"/>
  <c r="AD30" i="9" s="1"/>
  <c r="C2744" i="9"/>
  <c r="O2758" i="9"/>
  <c r="AA2828" i="9"/>
  <c r="C2856" i="9"/>
  <c r="O2870" i="9"/>
  <c r="AA2870" i="9"/>
  <c r="R14" i="9"/>
  <c r="R17" i="9"/>
  <c r="R30" i="9"/>
  <c r="C42" i="9"/>
  <c r="AA70" i="9"/>
  <c r="C98" i="9"/>
  <c r="AA126" i="9"/>
  <c r="O168" i="9"/>
  <c r="C210" i="9"/>
  <c r="AA238" i="9"/>
  <c r="AA294" i="9"/>
  <c r="O336" i="9"/>
  <c r="O392" i="9"/>
  <c r="C490" i="9"/>
  <c r="O504" i="9"/>
  <c r="AA518" i="9"/>
  <c r="C546" i="9"/>
  <c r="O560" i="9"/>
  <c r="AA574" i="9"/>
  <c r="C602" i="9"/>
  <c r="O616" i="9"/>
  <c r="AA630" i="9"/>
  <c r="C658" i="9"/>
  <c r="O672" i="9"/>
  <c r="AA686" i="9"/>
  <c r="C714" i="9"/>
  <c r="O728" i="9"/>
  <c r="AA742" i="9"/>
  <c r="C770" i="9"/>
  <c r="O784" i="9"/>
  <c r="AA798" i="9"/>
  <c r="C826" i="9"/>
  <c r="O840" i="9"/>
  <c r="AA854" i="9"/>
  <c r="C882" i="9"/>
  <c r="O896" i="9"/>
  <c r="AA910" i="9"/>
  <c r="C938" i="9"/>
  <c r="O952" i="9"/>
  <c r="AA966" i="9"/>
  <c r="C994" i="9"/>
  <c r="O1008" i="9"/>
  <c r="AA1022" i="9"/>
  <c r="C1050" i="9"/>
  <c r="O1064" i="9"/>
  <c r="AA1078" i="9"/>
  <c r="C1106" i="9"/>
  <c r="O1120" i="9"/>
  <c r="AA1134" i="9"/>
  <c r="C1162" i="9"/>
  <c r="O1176" i="9"/>
  <c r="AA1190" i="9"/>
  <c r="C1218" i="9"/>
  <c r="O1232" i="9"/>
  <c r="AA1246" i="9"/>
  <c r="C1274" i="9"/>
  <c r="O1288" i="9"/>
  <c r="AA1302" i="9"/>
  <c r="C1330" i="9"/>
  <c r="O1344" i="9"/>
  <c r="AA1358" i="9"/>
  <c r="C1386" i="9"/>
  <c r="O1400" i="9"/>
  <c r="AA1414" i="9"/>
  <c r="C1442" i="9"/>
  <c r="O1456" i="9"/>
  <c r="AA1470" i="9"/>
  <c r="C1498" i="9"/>
  <c r="O1512" i="9"/>
  <c r="AA1526" i="9"/>
  <c r="C1554" i="9"/>
  <c r="O1568" i="9"/>
  <c r="AA1582" i="9"/>
  <c r="C1610" i="9"/>
  <c r="O1624" i="9"/>
  <c r="AA1638" i="9"/>
  <c r="C1666" i="9"/>
  <c r="O1680" i="9"/>
  <c r="AA1694" i="9"/>
  <c r="C1722" i="9"/>
  <c r="O1736" i="9"/>
  <c r="AA1750" i="9"/>
  <c r="C1778" i="9"/>
  <c r="O1792" i="9"/>
  <c r="AA1806" i="9"/>
  <c r="C1834" i="9"/>
  <c r="O1848" i="9"/>
  <c r="AA1862" i="9"/>
  <c r="C1890" i="9"/>
  <c r="O1904" i="9"/>
  <c r="AA1918" i="9"/>
  <c r="C1946" i="9"/>
  <c r="O1960" i="9"/>
  <c r="AA1974" i="9"/>
  <c r="C2002" i="9"/>
  <c r="O2016" i="9"/>
  <c r="AA2030" i="9"/>
  <c r="C2058" i="9"/>
  <c r="O2072" i="9"/>
  <c r="AA2086" i="9"/>
  <c r="C2114" i="9"/>
  <c r="O2128" i="9"/>
  <c r="AA2142" i="9"/>
  <c r="C2170" i="9"/>
  <c r="O2184" i="9"/>
  <c r="AA2198" i="9"/>
  <c r="C2226" i="9"/>
  <c r="O2240" i="9"/>
  <c r="AA2254" i="9"/>
  <c r="C2282" i="9"/>
  <c r="O2296" i="9"/>
  <c r="AA2310" i="9"/>
  <c r="C2338" i="9"/>
  <c r="O2352" i="9"/>
  <c r="AA2366" i="9"/>
  <c r="C2394" i="9"/>
  <c r="O2408" i="9"/>
  <c r="AA2422" i="9"/>
  <c r="C2450" i="9"/>
  <c r="O2464" i="9"/>
  <c r="AA2478" i="9"/>
  <c r="C2506" i="9"/>
  <c r="O2520" i="9"/>
  <c r="AA2534" i="9"/>
  <c r="C2562" i="9"/>
  <c r="O2576" i="9"/>
  <c r="AA2590" i="9"/>
  <c r="C2618" i="9"/>
  <c r="O2632" i="9"/>
  <c r="AA2646" i="9"/>
  <c r="C2674" i="9"/>
  <c r="O2688" i="9"/>
  <c r="AA2702" i="9"/>
  <c r="C2730" i="9"/>
  <c r="O2800" i="9"/>
  <c r="AA2814" i="9"/>
  <c r="F16" i="9"/>
  <c r="O56" i="9"/>
  <c r="O112" i="9"/>
  <c r="C154" i="9"/>
  <c r="AA182" i="9"/>
  <c r="O224" i="9"/>
  <c r="C266" i="9"/>
  <c r="O280" i="9"/>
  <c r="C322" i="9"/>
  <c r="AA350" i="9"/>
  <c r="C378" i="9"/>
  <c r="AA406" i="9"/>
  <c r="C434" i="9"/>
  <c r="O448" i="9"/>
  <c r="AA462" i="9"/>
  <c r="P16" i="9"/>
  <c r="B17" i="9"/>
  <c r="B18" i="9" s="1"/>
  <c r="N18" i="9"/>
  <c r="N19" i="9" s="1"/>
  <c r="I28" i="9"/>
  <c r="N31" i="9"/>
  <c r="N32" i="9" s="1"/>
  <c r="U42" i="9"/>
  <c r="N44" i="9"/>
  <c r="AA2772" i="9"/>
  <c r="C2800" i="9"/>
  <c r="O2814" i="9"/>
  <c r="C2814" i="9"/>
  <c r="O2744" i="9"/>
  <c r="AA2758" i="9"/>
  <c r="C2842" i="9"/>
  <c r="O2856" i="9"/>
  <c r="C2898" i="9"/>
  <c r="O2912" i="9"/>
  <c r="AA2926" i="9"/>
  <c r="C2954" i="9"/>
  <c r="O2968" i="9"/>
  <c r="AA2982" i="9"/>
  <c r="C3010" i="9"/>
  <c r="O3024" i="9"/>
  <c r="AA3038" i="9"/>
  <c r="C3066" i="9"/>
  <c r="O3080" i="9"/>
  <c r="AA3094" i="9"/>
  <c r="C3122" i="9"/>
  <c r="O3136" i="9"/>
  <c r="AA3150" i="9"/>
  <c r="C3178" i="9"/>
  <c r="O3192" i="9"/>
  <c r="AA3206" i="9"/>
  <c r="C3234" i="9"/>
  <c r="O3248" i="9"/>
  <c r="AA3262" i="9"/>
  <c r="C3290" i="9"/>
  <c r="O3304" i="9"/>
  <c r="AA3318" i="9"/>
  <c r="C3346" i="9"/>
  <c r="O3360" i="9"/>
  <c r="AA3374" i="9"/>
  <c r="C3402" i="9"/>
  <c r="O3416" i="9"/>
  <c r="AA3430" i="9"/>
  <c r="C3458" i="9"/>
  <c r="O3472" i="9"/>
  <c r="AA3486" i="9"/>
  <c r="C3514" i="9"/>
  <c r="O3528" i="9"/>
  <c r="AA3542" i="9"/>
  <c r="C3570" i="9"/>
  <c r="O3584" i="9"/>
  <c r="AA3598" i="9"/>
  <c r="C3626" i="9"/>
  <c r="O3640" i="9"/>
  <c r="AA3654" i="9"/>
  <c r="C3682" i="9"/>
  <c r="O3696" i="9"/>
  <c r="AA3710" i="9"/>
  <c r="C3738" i="9"/>
  <c r="O3752" i="9"/>
  <c r="AA3766" i="9"/>
  <c r="C3794" i="9"/>
  <c r="O3808" i="9"/>
  <c r="AA3822" i="9"/>
  <c r="C3850" i="9"/>
  <c r="O3864" i="9"/>
  <c r="AA3878" i="9"/>
  <c r="C3906" i="9"/>
  <c r="O3920" i="9"/>
  <c r="AA3934" i="9"/>
  <c r="C3962" i="9"/>
  <c r="O3976" i="9"/>
  <c r="AA3990" i="9"/>
  <c r="C4018" i="9"/>
  <c r="O4032" i="9"/>
  <c r="AA4046" i="9"/>
  <c r="C4074" i="9"/>
  <c r="O4088" i="9"/>
  <c r="AA4102" i="9"/>
  <c r="C4130" i="9"/>
  <c r="O4144" i="9"/>
  <c r="AA4158" i="9"/>
  <c r="C4186" i="9"/>
  <c r="O4200" i="9"/>
  <c r="AA4214" i="9"/>
  <c r="C4242" i="9"/>
  <c r="O4256" i="9"/>
  <c r="AA4270" i="9"/>
  <c r="C4298" i="9"/>
  <c r="O4312" i="9"/>
  <c r="AA4326" i="9"/>
  <c r="C4354" i="9"/>
  <c r="O4368" i="9"/>
  <c r="AA4382" i="9"/>
  <c r="C4410" i="9"/>
  <c r="O4424" i="9"/>
  <c r="AA4438" i="9"/>
  <c r="C4466" i="9"/>
  <c r="O4480" i="9"/>
  <c r="AA4494" i="9"/>
  <c r="C4522" i="9"/>
  <c r="O4536" i="9"/>
  <c r="AA4550" i="9"/>
  <c r="C4578" i="9"/>
  <c r="O4592" i="9"/>
  <c r="AA4606" i="9"/>
  <c r="C4634" i="9"/>
  <c r="O4648" i="9"/>
  <c r="AA4662" i="9"/>
  <c r="C4690" i="9"/>
  <c r="O4704" i="9"/>
  <c r="AA4718" i="9"/>
  <c r="C4746" i="9"/>
  <c r="O4760" i="9"/>
  <c r="AA4774" i="9"/>
  <c r="C4802" i="9"/>
  <c r="O4816" i="9"/>
  <c r="AA4830" i="9"/>
  <c r="C4858" i="9"/>
  <c r="O4872" i="9"/>
  <c r="AA4886" i="9"/>
  <c r="C4914" i="9"/>
  <c r="O4928" i="9"/>
  <c r="AA4942" i="9"/>
  <c r="C4970" i="9"/>
  <c r="O4984" i="9"/>
  <c r="AA4998" i="9"/>
  <c r="C5026" i="9"/>
  <c r="O5040" i="9"/>
  <c r="AA5054" i="9"/>
  <c r="C5082" i="9"/>
  <c r="O5096" i="9"/>
  <c r="AA5110" i="9"/>
  <c r="C5138" i="9"/>
  <c r="O5152" i="9"/>
  <c r="AA5166" i="9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B43" i="8"/>
  <c r="E42" i="8"/>
  <c r="D42" i="8"/>
  <c r="E41" i="8"/>
  <c r="D41" i="8"/>
  <c r="B41" i="8"/>
  <c r="E40" i="8"/>
  <c r="D40" i="8"/>
  <c r="E39" i="8"/>
  <c r="D39" i="8"/>
  <c r="E38" i="8"/>
  <c r="D38" i="8"/>
  <c r="F30" i="8"/>
  <c r="E27" i="8"/>
  <c r="D27" i="8"/>
  <c r="G26" i="8"/>
  <c r="E26" i="8"/>
  <c r="D26" i="8"/>
  <c r="B26" i="8"/>
  <c r="P25" i="8"/>
  <c r="E25" i="8"/>
  <c r="D25" i="8"/>
  <c r="E24" i="8"/>
  <c r="D24" i="8"/>
  <c r="B24" i="8"/>
  <c r="G23" i="8"/>
  <c r="E23" i="8"/>
  <c r="D23" i="8"/>
  <c r="R22" i="8"/>
  <c r="F22" i="8"/>
  <c r="E22" i="8"/>
  <c r="D22" i="8"/>
  <c r="P21" i="8"/>
  <c r="G21" i="8"/>
  <c r="E21" i="8"/>
  <c r="D21" i="8"/>
  <c r="R32" i="8"/>
  <c r="P32" i="8"/>
  <c r="G32" i="8"/>
  <c r="F32" i="8"/>
  <c r="R31" i="8"/>
  <c r="P31" i="8"/>
  <c r="G31" i="8"/>
  <c r="R30" i="8"/>
  <c r="P30" i="8"/>
  <c r="G30" i="8"/>
  <c r="J13" i="8"/>
  <c r="R29" i="8"/>
  <c r="P29" i="8"/>
  <c r="G29" i="8"/>
  <c r="R28" i="8"/>
  <c r="L11" i="8"/>
  <c r="G28" i="8"/>
  <c r="F28" i="8"/>
  <c r="P27" i="8"/>
  <c r="G27" i="8"/>
  <c r="J10" i="8"/>
  <c r="R26" i="8"/>
  <c r="F26" i="8"/>
  <c r="J8" i="8"/>
  <c r="G25" i="8"/>
  <c r="R24" i="8"/>
  <c r="L7" i="8"/>
  <c r="G24" i="8"/>
  <c r="F24" i="8"/>
  <c r="P23" i="8"/>
  <c r="J6" i="8"/>
  <c r="G22" i="8"/>
  <c r="P16" i="8"/>
  <c r="G16" i="8"/>
  <c r="B41" i="7"/>
  <c r="D32" i="7"/>
  <c r="D31" i="7"/>
  <c r="D30" i="7"/>
  <c r="D29" i="7"/>
  <c r="D28" i="7"/>
  <c r="D27" i="7"/>
  <c r="D26" i="7"/>
  <c r="D25" i="7"/>
  <c r="D24" i="7"/>
  <c r="B24" i="7"/>
  <c r="J23" i="7"/>
  <c r="D23" i="7"/>
  <c r="D22" i="7"/>
  <c r="D21" i="7"/>
  <c r="J32" i="7"/>
  <c r="H15" i="7"/>
  <c r="L31" i="7"/>
  <c r="J31" i="7"/>
  <c r="F14" i="7"/>
  <c r="L30" i="7"/>
  <c r="J30" i="7"/>
  <c r="H13" i="7"/>
  <c r="L29" i="7"/>
  <c r="J29" i="7"/>
  <c r="L28" i="7"/>
  <c r="F11" i="7"/>
  <c r="L27" i="7"/>
  <c r="J27" i="7"/>
  <c r="L26" i="7"/>
  <c r="L25" i="7"/>
  <c r="F8" i="7"/>
  <c r="L24" i="7"/>
  <c r="F7" i="7"/>
  <c r="L23" i="7"/>
  <c r="L22" i="7"/>
  <c r="H5" i="7"/>
  <c r="E22" i="7"/>
  <c r="H4" i="7"/>
  <c r="A7" i="6"/>
  <c r="C66" i="13" l="1"/>
  <c r="C69" i="13"/>
  <c r="C47" i="13"/>
  <c r="C38" i="13"/>
  <c r="N9" i="8"/>
  <c r="C64" i="13"/>
  <c r="C43" i="13"/>
  <c r="C42" i="13"/>
  <c r="K3" i="13"/>
  <c r="K17" i="13"/>
  <c r="K32" i="13" s="1"/>
  <c r="K47" i="13" s="1"/>
  <c r="K62" i="13" s="1"/>
  <c r="K77" i="13" s="1"/>
  <c r="K92" i="13" s="1"/>
  <c r="K107" i="13" s="1"/>
  <c r="K122" i="13" s="1"/>
  <c r="K137" i="13" s="1"/>
  <c r="K152" i="13" s="1"/>
  <c r="K167" i="13" s="1"/>
  <c r="K182" i="13" s="1"/>
  <c r="K197" i="13" s="1"/>
  <c r="K212" i="13" s="1"/>
  <c r="K227" i="13" s="1"/>
  <c r="K242" i="13" s="1"/>
  <c r="K257" i="13" s="1"/>
  <c r="K272" i="13" s="1"/>
  <c r="K287" i="13" s="1"/>
  <c r="K302" i="13" s="1"/>
  <c r="K317" i="13" s="1"/>
  <c r="K332" i="13" s="1"/>
  <c r="K347" i="13" s="1"/>
  <c r="K362" i="13" s="1"/>
  <c r="K377" i="13" s="1"/>
  <c r="K392" i="13" s="1"/>
  <c r="K407" i="13" s="1"/>
  <c r="K422" i="13" s="1"/>
  <c r="K437" i="13" s="1"/>
  <c r="K452" i="13" s="1"/>
  <c r="K467" i="13" s="1"/>
  <c r="K482" i="13" s="1"/>
  <c r="K497" i="13" s="1"/>
  <c r="K512" i="13" s="1"/>
  <c r="K527" i="13" s="1"/>
  <c r="K542" i="13" s="1"/>
  <c r="K557" i="13" s="1"/>
  <c r="K572" i="13" s="1"/>
  <c r="K587" i="13" s="1"/>
  <c r="K602" i="13" s="1"/>
  <c r="K617" i="13" s="1"/>
  <c r="K632" i="13" s="1"/>
  <c r="K647" i="13" s="1"/>
  <c r="K662" i="13" s="1"/>
  <c r="K677" i="13" s="1"/>
  <c r="K692" i="13" s="1"/>
  <c r="K707" i="13" s="1"/>
  <c r="K722" i="13" s="1"/>
  <c r="K737" i="13" s="1"/>
  <c r="K752" i="13" s="1"/>
  <c r="K767" i="13" s="1"/>
  <c r="K782" i="13" s="1"/>
  <c r="K797" i="13" s="1"/>
  <c r="K812" i="13" s="1"/>
  <c r="K827" i="13" s="1"/>
  <c r="K842" i="13" s="1"/>
  <c r="K857" i="13" s="1"/>
  <c r="K872" i="13" s="1"/>
  <c r="K887" i="13" s="1"/>
  <c r="K902" i="13" s="1"/>
  <c r="K917" i="13" s="1"/>
  <c r="K932" i="13" s="1"/>
  <c r="K947" i="13" s="1"/>
  <c r="K962" i="13" s="1"/>
  <c r="K977" i="13" s="1"/>
  <c r="K992" i="13" s="1"/>
  <c r="K1007" i="13" s="1"/>
  <c r="K1022" i="13" s="1"/>
  <c r="K1037" i="13" s="1"/>
  <c r="K1052" i="13" s="1"/>
  <c r="K1067" i="13" s="1"/>
  <c r="K1082" i="13" s="1"/>
  <c r="K1097" i="13" s="1"/>
  <c r="K1112" i="13" s="1"/>
  <c r="K1127" i="13" s="1"/>
  <c r="K1142" i="13" s="1"/>
  <c r="K1157" i="13" s="1"/>
  <c r="K1172" i="13" s="1"/>
  <c r="K1187" i="13" s="1"/>
  <c r="K1202" i="13" s="1"/>
  <c r="K1217" i="13" s="1"/>
  <c r="K1232" i="13" s="1"/>
  <c r="K1247" i="13" s="1"/>
  <c r="K1262" i="13" s="1"/>
  <c r="K1277" i="13" s="1"/>
  <c r="K1292" i="13" s="1"/>
  <c r="K1307" i="13" s="1"/>
  <c r="K1322" i="13" s="1"/>
  <c r="K1337" i="13" s="1"/>
  <c r="K1352" i="13" s="1"/>
  <c r="K1367" i="13" s="1"/>
  <c r="K1382" i="13" s="1"/>
  <c r="K1397" i="13" s="1"/>
  <c r="K1412" i="13" s="1"/>
  <c r="K1427" i="13" s="1"/>
  <c r="K1442" i="13" s="1"/>
  <c r="K1457" i="13" s="1"/>
  <c r="K1472" i="13" s="1"/>
  <c r="K1487" i="13" s="1"/>
  <c r="C63" i="13"/>
  <c r="O2" i="13"/>
  <c r="B76" i="7" s="1"/>
  <c r="K16" i="13"/>
  <c r="K31" i="13" s="1"/>
  <c r="K46" i="13" s="1"/>
  <c r="K61" i="13" s="1"/>
  <c r="K76" i="13" s="1"/>
  <c r="K91" i="13" s="1"/>
  <c r="C35" i="13"/>
  <c r="C67" i="13"/>
  <c r="C236" i="13"/>
  <c r="K106" i="13"/>
  <c r="C235" i="13"/>
  <c r="D14" i="9"/>
  <c r="H6" i="8"/>
  <c r="AD14" i="9"/>
  <c r="AB14" i="9"/>
  <c r="P14" i="9"/>
  <c r="N58" i="9"/>
  <c r="U56" i="9"/>
  <c r="N45" i="9"/>
  <c r="R19" i="9"/>
  <c r="P19" i="9"/>
  <c r="N20" i="9"/>
  <c r="Z44" i="9"/>
  <c r="AG42" i="9"/>
  <c r="Z31" i="9"/>
  <c r="D17" i="9"/>
  <c r="AB17" i="9"/>
  <c r="F44" i="9"/>
  <c r="D44" i="9"/>
  <c r="B58" i="9"/>
  <c r="I56" i="9"/>
  <c r="B45" i="9"/>
  <c r="AB30" i="9"/>
  <c r="F18" i="9"/>
  <c r="D18" i="9"/>
  <c r="B19" i="9"/>
  <c r="P18" i="9"/>
  <c r="P32" i="9"/>
  <c r="N33" i="9"/>
  <c r="R32" i="9"/>
  <c r="P44" i="9"/>
  <c r="P31" i="9"/>
  <c r="AD17" i="9"/>
  <c r="F17" i="9"/>
  <c r="R44" i="9"/>
  <c r="F31" i="9"/>
  <c r="D31" i="9"/>
  <c r="B32" i="9"/>
  <c r="AB18" i="9"/>
  <c r="Z19" i="9"/>
  <c r="AD18" i="9"/>
  <c r="R31" i="9"/>
  <c r="R18" i="9"/>
  <c r="J32" i="8"/>
  <c r="R46" i="8"/>
  <c r="R63" i="8" s="1"/>
  <c r="G42" i="8"/>
  <c r="H42" i="8" s="1"/>
  <c r="F39" i="8"/>
  <c r="L39" i="8" s="1"/>
  <c r="R49" i="8"/>
  <c r="R66" i="8" s="1"/>
  <c r="N30" i="8"/>
  <c r="P38" i="8"/>
  <c r="P55" i="8" s="1"/>
  <c r="R39" i="8"/>
  <c r="R56" i="8" s="1"/>
  <c r="P46" i="8"/>
  <c r="P63" i="8" s="1"/>
  <c r="P40" i="8"/>
  <c r="N25" i="8"/>
  <c r="F43" i="8"/>
  <c r="F60" i="8" s="1"/>
  <c r="L48" i="7"/>
  <c r="L65" i="7" s="1"/>
  <c r="L41" i="7"/>
  <c r="L58" i="7" s="1"/>
  <c r="J44" i="7"/>
  <c r="J61" i="7" s="1"/>
  <c r="J46" i="7"/>
  <c r="L45" i="7"/>
  <c r="L62" i="7" s="1"/>
  <c r="J49" i="7"/>
  <c r="J47" i="7"/>
  <c r="L42" i="7"/>
  <c r="L59" i="7" s="1"/>
  <c r="J48" i="7"/>
  <c r="F21" i="8"/>
  <c r="L4" i="8"/>
  <c r="F16" i="8"/>
  <c r="G41" i="8"/>
  <c r="H24" i="8"/>
  <c r="P26" i="8"/>
  <c r="F29" i="8"/>
  <c r="L12" i="8"/>
  <c r="J12" i="8"/>
  <c r="N24" i="8"/>
  <c r="L5" i="8"/>
  <c r="F23" i="8"/>
  <c r="L6" i="8"/>
  <c r="R27" i="8"/>
  <c r="P28" i="8"/>
  <c r="G46" i="8"/>
  <c r="N29" i="8"/>
  <c r="H29" i="8"/>
  <c r="R47" i="8"/>
  <c r="J4" i="8"/>
  <c r="R21" i="8"/>
  <c r="R16" i="8"/>
  <c r="J5" i="8"/>
  <c r="P22" i="8"/>
  <c r="F25" i="8"/>
  <c r="L8" i="8"/>
  <c r="R41" i="8"/>
  <c r="R25" i="8"/>
  <c r="G39" i="8"/>
  <c r="H22" i="8"/>
  <c r="N22" i="8"/>
  <c r="R23" i="8"/>
  <c r="F41" i="8"/>
  <c r="L24" i="8"/>
  <c r="J24" i="8"/>
  <c r="P24" i="8"/>
  <c r="L9" i="8"/>
  <c r="L10" i="8"/>
  <c r="F27" i="8"/>
  <c r="L13" i="8"/>
  <c r="J14" i="8"/>
  <c r="R48" i="8"/>
  <c r="L15" i="8"/>
  <c r="P49" i="8"/>
  <c r="G38" i="8"/>
  <c r="G33" i="8"/>
  <c r="G40" i="8"/>
  <c r="H23" i="8"/>
  <c r="F47" i="8"/>
  <c r="L30" i="8"/>
  <c r="H27" i="8"/>
  <c r="G48" i="8"/>
  <c r="N31" i="8"/>
  <c r="H31" i="8"/>
  <c r="H21" i="8"/>
  <c r="H25" i="8"/>
  <c r="J30" i="8"/>
  <c r="F31" i="8"/>
  <c r="H4" i="8"/>
  <c r="N5" i="8"/>
  <c r="J7" i="8"/>
  <c r="N7" i="8"/>
  <c r="H8" i="8"/>
  <c r="L26" i="8"/>
  <c r="J26" i="8"/>
  <c r="J9" i="8"/>
  <c r="R43" i="8"/>
  <c r="H10" i="8"/>
  <c r="P44" i="8"/>
  <c r="F45" i="8"/>
  <c r="L28" i="8"/>
  <c r="J28" i="8"/>
  <c r="J11" i="8"/>
  <c r="N11" i="8"/>
  <c r="R45" i="8"/>
  <c r="H12" i="8"/>
  <c r="N13" i="8"/>
  <c r="H14" i="8"/>
  <c r="L14" i="8"/>
  <c r="F49" i="8"/>
  <c r="L32" i="8"/>
  <c r="J15" i="8"/>
  <c r="N15" i="8"/>
  <c r="G44" i="8"/>
  <c r="P47" i="8"/>
  <c r="G43" i="8"/>
  <c r="H26" i="8"/>
  <c r="N26" i="8"/>
  <c r="J22" i="8"/>
  <c r="N23" i="8"/>
  <c r="G45" i="8"/>
  <c r="H28" i="8"/>
  <c r="N28" i="8"/>
  <c r="G47" i="8"/>
  <c r="H30" i="8"/>
  <c r="G49" i="8"/>
  <c r="H32" i="8"/>
  <c r="N32" i="8"/>
  <c r="N21" i="8"/>
  <c r="L22" i="8"/>
  <c r="N27" i="8"/>
  <c r="P42" i="8"/>
  <c r="P48" i="8"/>
  <c r="L43" i="7"/>
  <c r="F9" i="7"/>
  <c r="E26" i="7"/>
  <c r="E27" i="7"/>
  <c r="F10" i="7"/>
  <c r="F12" i="7"/>
  <c r="E29" i="7"/>
  <c r="L47" i="7"/>
  <c r="E23" i="7"/>
  <c r="F6" i="7"/>
  <c r="F4" i="7"/>
  <c r="L21" i="7"/>
  <c r="L16" i="7"/>
  <c r="H6" i="7"/>
  <c r="H7" i="7"/>
  <c r="H8" i="7"/>
  <c r="H9" i="7"/>
  <c r="H10" i="7"/>
  <c r="H11" i="7"/>
  <c r="H12" i="7"/>
  <c r="H14" i="7"/>
  <c r="J40" i="7"/>
  <c r="E31" i="7"/>
  <c r="E24" i="7"/>
  <c r="E28" i="7"/>
  <c r="E21" i="7"/>
  <c r="E16" i="7"/>
  <c r="L46" i="7"/>
  <c r="E39" i="7"/>
  <c r="D39" i="7" s="1"/>
  <c r="H22" i="7"/>
  <c r="J16" i="7"/>
  <c r="F5" i="7"/>
  <c r="L39" i="7"/>
  <c r="J21" i="7"/>
  <c r="F22" i="7"/>
  <c r="E25" i="7"/>
  <c r="L40" i="7"/>
  <c r="L44" i="7"/>
  <c r="F13" i="7"/>
  <c r="E30" i="7"/>
  <c r="E32" i="7"/>
  <c r="F15" i="7"/>
  <c r="L32" i="7"/>
  <c r="J22" i="7"/>
  <c r="J24" i="7"/>
  <c r="J25" i="7"/>
  <c r="J28" i="7"/>
  <c r="J26" i="7"/>
  <c r="K14" i="6"/>
  <c r="J14" i="6"/>
  <c r="I14" i="6"/>
  <c r="H14" i="6"/>
  <c r="G14" i="6"/>
  <c r="F14" i="6"/>
  <c r="L13" i="6"/>
  <c r="L12" i="6"/>
  <c r="L11" i="6"/>
  <c r="L10" i="6"/>
  <c r="L9" i="6"/>
  <c r="L8" i="6"/>
  <c r="L7" i="6"/>
  <c r="L6" i="6"/>
  <c r="E11" i="9"/>
  <c r="L5" i="6"/>
  <c r="G30" i="9"/>
  <c r="L4" i="6"/>
  <c r="L3" i="6"/>
  <c r="M23" i="7"/>
  <c r="L2" i="6"/>
  <c r="C82" i="13" l="1"/>
  <c r="B13" i="13"/>
  <c r="B6" i="13"/>
  <c r="K18" i="13"/>
  <c r="B11" i="13"/>
  <c r="B3" i="13"/>
  <c r="B7" i="13"/>
  <c r="B10" i="13"/>
  <c r="B2" i="13"/>
  <c r="B5" i="13"/>
  <c r="B4" i="13"/>
  <c r="B9" i="13"/>
  <c r="B12" i="13"/>
  <c r="B8" i="13"/>
  <c r="C58" i="13"/>
  <c r="C53" i="13"/>
  <c r="C84" i="13"/>
  <c r="C50" i="13"/>
  <c r="C78" i="13"/>
  <c r="C57" i="13"/>
  <c r="C79" i="13"/>
  <c r="C62" i="13"/>
  <c r="C81" i="13"/>
  <c r="K121" i="13"/>
  <c r="C251" i="13"/>
  <c r="C250" i="13"/>
  <c r="F56" i="8"/>
  <c r="G17" i="9"/>
  <c r="G44" i="9"/>
  <c r="G16" i="9"/>
  <c r="G6" i="9"/>
  <c r="G31" i="9"/>
  <c r="G18" i="9"/>
  <c r="G4" i="9"/>
  <c r="G8" i="9"/>
  <c r="G3" i="9"/>
  <c r="G9" i="9"/>
  <c r="G10" i="9"/>
  <c r="G7" i="9"/>
  <c r="G5" i="9"/>
  <c r="G13" i="9"/>
  <c r="G2" i="9"/>
  <c r="G12" i="9"/>
  <c r="G11" i="9"/>
  <c r="J39" i="8"/>
  <c r="L43" i="8"/>
  <c r="J43" i="8"/>
  <c r="P33" i="8"/>
  <c r="M27" i="8"/>
  <c r="AC9" i="9"/>
  <c r="S44" i="9"/>
  <c r="M29" i="8"/>
  <c r="M43" i="8"/>
  <c r="M31" i="8"/>
  <c r="M22" i="8"/>
  <c r="M45" i="8"/>
  <c r="M41" i="8"/>
  <c r="M25" i="8"/>
  <c r="M13" i="8"/>
  <c r="M14" i="8"/>
  <c r="M7" i="8"/>
  <c r="M11" i="8"/>
  <c r="M15" i="8"/>
  <c r="M6" i="8"/>
  <c r="M10" i="8"/>
  <c r="M5" i="8"/>
  <c r="M4" i="8"/>
  <c r="M8" i="8"/>
  <c r="M12" i="8"/>
  <c r="M9" i="8"/>
  <c r="M23" i="8"/>
  <c r="M39" i="8"/>
  <c r="M30" i="8"/>
  <c r="M24" i="8"/>
  <c r="O43" i="8"/>
  <c r="O6" i="8"/>
  <c r="K15" i="7"/>
  <c r="K5" i="7"/>
  <c r="K11" i="7"/>
  <c r="K4" i="7"/>
  <c r="K9" i="7"/>
  <c r="K6" i="7"/>
  <c r="K8" i="7"/>
  <c r="K13" i="7"/>
  <c r="K10" i="7"/>
  <c r="K12" i="7"/>
  <c r="K7" i="7"/>
  <c r="K14" i="7"/>
  <c r="K26" i="7"/>
  <c r="K22" i="7"/>
  <c r="K61" i="7"/>
  <c r="K27" i="7"/>
  <c r="K28" i="7"/>
  <c r="K40" i="7"/>
  <c r="K30" i="7"/>
  <c r="K44" i="7"/>
  <c r="K25" i="7"/>
  <c r="K31" i="7"/>
  <c r="K29" i="7"/>
  <c r="K24" i="7"/>
  <c r="K21" i="7"/>
  <c r="K32" i="7"/>
  <c r="K23" i="7"/>
  <c r="M32" i="7"/>
  <c r="M39" i="7"/>
  <c r="M65" i="7"/>
  <c r="M42" i="7"/>
  <c r="M41" i="7"/>
  <c r="M6" i="7"/>
  <c r="M11" i="7"/>
  <c r="M12" i="7"/>
  <c r="M10" i="7"/>
  <c r="M15" i="7"/>
  <c r="M5" i="7"/>
  <c r="M14" i="7"/>
  <c r="M4" i="7"/>
  <c r="M9" i="7"/>
  <c r="M7" i="7"/>
  <c r="M8" i="7"/>
  <c r="M13" i="7"/>
  <c r="M44" i="7"/>
  <c r="M46" i="7"/>
  <c r="M28" i="7"/>
  <c r="M31" i="7"/>
  <c r="M29" i="7"/>
  <c r="M59" i="7"/>
  <c r="M62" i="7"/>
  <c r="M21" i="7"/>
  <c r="M43" i="7"/>
  <c r="M45" i="7"/>
  <c r="M48" i="7"/>
  <c r="M30" i="7"/>
  <c r="M27" i="7"/>
  <c r="M40" i="7"/>
  <c r="M47" i="7"/>
  <c r="M58" i="7"/>
  <c r="M25" i="7"/>
  <c r="M24" i="7"/>
  <c r="M26" i="7"/>
  <c r="M22" i="7"/>
  <c r="G15" i="7"/>
  <c r="G22" i="7"/>
  <c r="G6" i="7"/>
  <c r="G12" i="7"/>
  <c r="G9" i="7"/>
  <c r="E31" i="9"/>
  <c r="E18" i="9"/>
  <c r="AC17" i="9"/>
  <c r="G14" i="7"/>
  <c r="G8" i="7"/>
  <c r="E3" i="9"/>
  <c r="G10" i="7"/>
  <c r="E17" i="9"/>
  <c r="E8" i="9"/>
  <c r="E2" i="9"/>
  <c r="E5" i="9"/>
  <c r="E4" i="9"/>
  <c r="E10" i="9"/>
  <c r="E6" i="9"/>
  <c r="AC16" i="9"/>
  <c r="G4" i="7"/>
  <c r="AC18" i="9"/>
  <c r="AC30" i="9"/>
  <c r="E44" i="9"/>
  <c r="E12" i="9"/>
  <c r="E7" i="9"/>
  <c r="E13" i="9"/>
  <c r="E30" i="9"/>
  <c r="G13" i="7"/>
  <c r="E9" i="9"/>
  <c r="E16" i="9"/>
  <c r="G7" i="7"/>
  <c r="G11" i="7"/>
  <c r="I12" i="7"/>
  <c r="I5" i="7"/>
  <c r="I22" i="7"/>
  <c r="I7" i="7"/>
  <c r="I13" i="7"/>
  <c r="I10" i="7"/>
  <c r="I6" i="7"/>
  <c r="I15" i="7"/>
  <c r="I14" i="7"/>
  <c r="I9" i="7"/>
  <c r="I4" i="7"/>
  <c r="I8" i="7"/>
  <c r="I11" i="7"/>
  <c r="N34" i="9"/>
  <c r="R33" i="9"/>
  <c r="S33" i="9" s="1"/>
  <c r="P33" i="9"/>
  <c r="R45" i="9"/>
  <c r="P45" i="9"/>
  <c r="N46" i="9"/>
  <c r="B59" i="9"/>
  <c r="B72" i="9"/>
  <c r="I70" i="9"/>
  <c r="D58" i="9"/>
  <c r="E58" i="9" s="1"/>
  <c r="F58" i="9"/>
  <c r="G58" i="9" s="1"/>
  <c r="AB44" i="9"/>
  <c r="AC44" i="9" s="1"/>
  <c r="Z58" i="9"/>
  <c r="AG56" i="9"/>
  <c r="Z45" i="9"/>
  <c r="AD44" i="9"/>
  <c r="AE44" i="9" s="1"/>
  <c r="N21" i="9"/>
  <c r="P20" i="9"/>
  <c r="R20" i="9"/>
  <c r="Z20" i="9"/>
  <c r="AB19" i="9"/>
  <c r="AC19" i="9" s="1"/>
  <c r="AD19" i="9"/>
  <c r="AE19" i="9" s="1"/>
  <c r="B33" i="9"/>
  <c r="D32" i="9"/>
  <c r="E32" i="9" s="1"/>
  <c r="F32" i="9"/>
  <c r="G32" i="9" s="1"/>
  <c r="P58" i="9"/>
  <c r="N72" i="9"/>
  <c r="U70" i="9"/>
  <c r="N59" i="9"/>
  <c r="R58" i="9"/>
  <c r="S58" i="9" s="1"/>
  <c r="B20" i="9"/>
  <c r="D19" i="9"/>
  <c r="E19" i="9" s="1"/>
  <c r="F19" i="9"/>
  <c r="G19" i="9" s="1"/>
  <c r="B46" i="9"/>
  <c r="D45" i="9"/>
  <c r="E45" i="9" s="1"/>
  <c r="F45" i="9"/>
  <c r="G45" i="9" s="1"/>
  <c r="Z32" i="9"/>
  <c r="AD31" i="9"/>
  <c r="AE31" i="9" s="1"/>
  <c r="AB31" i="9"/>
  <c r="AC31" i="9" s="1"/>
  <c r="N42" i="8"/>
  <c r="G59" i="8"/>
  <c r="N16" i="8"/>
  <c r="P57" i="8"/>
  <c r="L14" i="6"/>
  <c r="G5" i="7"/>
  <c r="J66" i="7"/>
  <c r="K66" i="7" s="1"/>
  <c r="K49" i="7"/>
  <c r="J63" i="7"/>
  <c r="K63" i="7" s="1"/>
  <c r="K46" i="7"/>
  <c r="J65" i="7"/>
  <c r="K65" i="7" s="1"/>
  <c r="K48" i="7"/>
  <c r="J64" i="7"/>
  <c r="K64" i="7" s="1"/>
  <c r="K47" i="7"/>
  <c r="R42" i="8"/>
  <c r="L31" i="8"/>
  <c r="F48" i="8"/>
  <c r="M48" i="8" s="1"/>
  <c r="J31" i="8"/>
  <c r="F64" i="8"/>
  <c r="L47" i="8"/>
  <c r="J47" i="8"/>
  <c r="F44" i="8"/>
  <c r="M44" i="8" s="1"/>
  <c r="L27" i="8"/>
  <c r="J27" i="8"/>
  <c r="F58" i="8"/>
  <c r="L41" i="8"/>
  <c r="J41" i="8"/>
  <c r="K41" i="8" s="1"/>
  <c r="R33" i="8"/>
  <c r="R38" i="8"/>
  <c r="N46" i="8"/>
  <c r="G63" i="8"/>
  <c r="H46" i="8"/>
  <c r="R62" i="8"/>
  <c r="P41" i="8"/>
  <c r="R40" i="8"/>
  <c r="N39" i="8"/>
  <c r="H39" i="8"/>
  <c r="G56" i="8"/>
  <c r="R58" i="8"/>
  <c r="F42" i="8"/>
  <c r="M42" i="8" s="1"/>
  <c r="L25" i="8"/>
  <c r="J25" i="8"/>
  <c r="J16" i="8"/>
  <c r="F46" i="8"/>
  <c r="M46" i="8" s="1"/>
  <c r="J29" i="8"/>
  <c r="L29" i="8"/>
  <c r="H41" i="8"/>
  <c r="G58" i="8"/>
  <c r="N41" i="8"/>
  <c r="G66" i="8"/>
  <c r="N49" i="8"/>
  <c r="H49" i="8"/>
  <c r="P64" i="8"/>
  <c r="L49" i="8"/>
  <c r="F66" i="8"/>
  <c r="J49" i="8"/>
  <c r="P61" i="8"/>
  <c r="H16" i="8"/>
  <c r="G57" i="8"/>
  <c r="N40" i="8"/>
  <c r="H40" i="8"/>
  <c r="R44" i="8"/>
  <c r="L23" i="8"/>
  <c r="J23" i="8"/>
  <c r="F40" i="8"/>
  <c r="M40" i="8" s="1"/>
  <c r="P43" i="8"/>
  <c r="P65" i="8"/>
  <c r="N33" i="8"/>
  <c r="P66" i="8"/>
  <c r="P39" i="8"/>
  <c r="R64" i="8"/>
  <c r="L16" i="8"/>
  <c r="N43" i="8"/>
  <c r="H43" i="8"/>
  <c r="G60" i="8"/>
  <c r="G61" i="8"/>
  <c r="N44" i="8"/>
  <c r="H44" i="8"/>
  <c r="P59" i="8"/>
  <c r="G64" i="8"/>
  <c r="H47" i="8"/>
  <c r="N47" i="8"/>
  <c r="N45" i="8"/>
  <c r="G62" i="8"/>
  <c r="H45" i="8"/>
  <c r="F62" i="8"/>
  <c r="J45" i="8"/>
  <c r="K45" i="8" s="1"/>
  <c r="L45" i="8"/>
  <c r="R60" i="8"/>
  <c r="H33" i="8"/>
  <c r="G65" i="8"/>
  <c r="N48" i="8"/>
  <c r="H48" i="8"/>
  <c r="G50" i="8"/>
  <c r="G55" i="8"/>
  <c r="N38" i="8"/>
  <c r="H38" i="8"/>
  <c r="R65" i="8"/>
  <c r="P45" i="8"/>
  <c r="F38" i="8"/>
  <c r="M38" i="8" s="1"/>
  <c r="F33" i="8"/>
  <c r="J21" i="8"/>
  <c r="L21" i="8"/>
  <c r="J41" i="7"/>
  <c r="K41" i="7" s="1"/>
  <c r="H30" i="7"/>
  <c r="I30" i="7" s="1"/>
  <c r="F30" i="7"/>
  <c r="E47" i="7"/>
  <c r="D47" i="7" s="1"/>
  <c r="L57" i="7"/>
  <c r="M57" i="7" s="1"/>
  <c r="J38" i="7"/>
  <c r="K38" i="7" s="1"/>
  <c r="J33" i="7"/>
  <c r="L56" i="7"/>
  <c r="M56" i="7" s="1"/>
  <c r="F39" i="7"/>
  <c r="G39" i="7" s="1"/>
  <c r="H39" i="7"/>
  <c r="I39" i="7" s="1"/>
  <c r="E56" i="7"/>
  <c r="H31" i="7"/>
  <c r="I31" i="7" s="1"/>
  <c r="F31" i="7"/>
  <c r="G31" i="7" s="1"/>
  <c r="E48" i="7"/>
  <c r="D48" i="7" s="1"/>
  <c r="H23" i="7"/>
  <c r="I23" i="7" s="1"/>
  <c r="E40" i="7"/>
  <c r="D40" i="7" s="1"/>
  <c r="F23" i="7"/>
  <c r="L49" i="7"/>
  <c r="M49" i="7" s="1"/>
  <c r="E45" i="7"/>
  <c r="D45" i="7" s="1"/>
  <c r="H28" i="7"/>
  <c r="I28" i="7" s="1"/>
  <c r="F28" i="7"/>
  <c r="G28" i="7" s="1"/>
  <c r="H16" i="7"/>
  <c r="J45" i="7"/>
  <c r="K45" i="7" s="1"/>
  <c r="E42" i="7"/>
  <c r="D42" i="7" s="1"/>
  <c r="H25" i="7"/>
  <c r="I25" i="7" s="1"/>
  <c r="F25" i="7"/>
  <c r="G25" i="7" s="1"/>
  <c r="L63" i="7"/>
  <c r="M63" i="7" s="1"/>
  <c r="E41" i="7"/>
  <c r="D41" i="7" s="1"/>
  <c r="H24" i="7"/>
  <c r="I24" i="7" s="1"/>
  <c r="F24" i="7"/>
  <c r="L38" i="7"/>
  <c r="M38" i="7" s="1"/>
  <c r="L33" i="7"/>
  <c r="L64" i="7"/>
  <c r="M64" i="7" s="1"/>
  <c r="E44" i="7"/>
  <c r="D44" i="7" s="1"/>
  <c r="F27" i="7"/>
  <c r="G27" i="7" s="1"/>
  <c r="H27" i="7"/>
  <c r="I27" i="7" s="1"/>
  <c r="J43" i="7"/>
  <c r="K43" i="7" s="1"/>
  <c r="J42" i="7"/>
  <c r="K42" i="7" s="1"/>
  <c r="J39" i="7"/>
  <c r="K39" i="7" s="1"/>
  <c r="H32" i="7"/>
  <c r="I32" i="7" s="1"/>
  <c r="F32" i="7"/>
  <c r="E49" i="7"/>
  <c r="D49" i="7" s="1"/>
  <c r="L61" i="7"/>
  <c r="M61" i="7" s="1"/>
  <c r="E38" i="7"/>
  <c r="D38" i="7" s="1"/>
  <c r="H21" i="7"/>
  <c r="I21" i="7" s="1"/>
  <c r="F21" i="7"/>
  <c r="G21" i="7" s="1"/>
  <c r="E33" i="7"/>
  <c r="J57" i="7"/>
  <c r="K57" i="7" s="1"/>
  <c r="F16" i="7"/>
  <c r="H29" i="7"/>
  <c r="I29" i="7" s="1"/>
  <c r="E46" i="7"/>
  <c r="D46" i="7" s="1"/>
  <c r="F29" i="7"/>
  <c r="F26" i="7"/>
  <c r="E43" i="7"/>
  <c r="D43" i="7" s="1"/>
  <c r="H26" i="7"/>
  <c r="I26" i="7" s="1"/>
  <c r="L60" i="7"/>
  <c r="M60" i="7" s="1"/>
  <c r="Q44" i="8"/>
  <c r="S66" i="8"/>
  <c r="I27" i="8"/>
  <c r="F8" i="13" l="1"/>
  <c r="G8" i="13" s="1"/>
  <c r="D8" i="13"/>
  <c r="E8" i="13" s="1"/>
  <c r="F5" i="13"/>
  <c r="G5" i="13" s="1"/>
  <c r="D5" i="13"/>
  <c r="E5" i="13" s="1"/>
  <c r="F3" i="13"/>
  <c r="G3" i="13" s="1"/>
  <c r="D3" i="13"/>
  <c r="E3" i="13" s="1"/>
  <c r="F13" i="13"/>
  <c r="G13" i="13" s="1"/>
  <c r="D13" i="13"/>
  <c r="E13" i="13" s="1"/>
  <c r="H13" i="13" s="1"/>
  <c r="C94" i="13"/>
  <c r="C93" i="13"/>
  <c r="D4" i="13"/>
  <c r="E4" i="13" s="1"/>
  <c r="F4" i="13"/>
  <c r="G4" i="13" s="1"/>
  <c r="H4" i="13" s="1"/>
  <c r="F7" i="13"/>
  <c r="G7" i="13" s="1"/>
  <c r="D7" i="13"/>
  <c r="E7" i="13" s="1"/>
  <c r="H7" i="13" s="1"/>
  <c r="C77" i="13"/>
  <c r="C72" i="13"/>
  <c r="C65" i="13"/>
  <c r="C68" i="13"/>
  <c r="F12" i="13"/>
  <c r="G12" i="13" s="1"/>
  <c r="D12" i="13"/>
  <c r="E12" i="13" s="1"/>
  <c r="F2" i="13"/>
  <c r="G2" i="13" s="1"/>
  <c r="D2" i="13"/>
  <c r="E2" i="13" s="1"/>
  <c r="D11" i="13"/>
  <c r="E11" i="13" s="1"/>
  <c r="F11" i="13"/>
  <c r="G11" i="13" s="1"/>
  <c r="H11" i="13" s="1"/>
  <c r="C96" i="13"/>
  <c r="C99" i="13"/>
  <c r="C73" i="13"/>
  <c r="F6" i="13"/>
  <c r="G6" i="13" s="1"/>
  <c r="H6" i="13" s="1"/>
  <c r="D6" i="13"/>
  <c r="E6" i="13" s="1"/>
  <c r="D9" i="13"/>
  <c r="E9" i="13" s="1"/>
  <c r="F9" i="13"/>
  <c r="G9" i="13" s="1"/>
  <c r="H9" i="13" s="1"/>
  <c r="D10" i="13"/>
  <c r="E10" i="13" s="1"/>
  <c r="F10" i="13"/>
  <c r="G10" i="13" s="1"/>
  <c r="H10" i="13" s="1"/>
  <c r="K33" i="13"/>
  <c r="B24" i="13"/>
  <c r="B25" i="13"/>
  <c r="B27" i="13"/>
  <c r="B22" i="13"/>
  <c r="B17" i="13"/>
  <c r="B18" i="13"/>
  <c r="B28" i="13"/>
  <c r="B26" i="13"/>
  <c r="B20" i="13"/>
  <c r="B21" i="13"/>
  <c r="B23" i="13"/>
  <c r="B19" i="13"/>
  <c r="C97" i="13"/>
  <c r="C265" i="13"/>
  <c r="C266" i="13"/>
  <c r="K136" i="13"/>
  <c r="AE17" i="9"/>
  <c r="M47" i="8"/>
  <c r="S32" i="9"/>
  <c r="S45" i="9"/>
  <c r="O9" i="8"/>
  <c r="O44" i="8"/>
  <c r="O45" i="8"/>
  <c r="O12" i="8"/>
  <c r="S19" i="9"/>
  <c r="S20" i="9"/>
  <c r="O39" i="8"/>
  <c r="AC13" i="9"/>
  <c r="K22" i="8"/>
  <c r="K21" i="8"/>
  <c r="K25" i="8"/>
  <c r="K31" i="8"/>
  <c r="AC4" i="9"/>
  <c r="AC12" i="9"/>
  <c r="AC6" i="9"/>
  <c r="M26" i="8"/>
  <c r="AE11" i="9"/>
  <c r="AE4" i="9"/>
  <c r="AE9" i="9"/>
  <c r="AE2" i="9"/>
  <c r="AE12" i="9"/>
  <c r="AE10" i="9"/>
  <c r="AE7" i="9"/>
  <c r="AE6" i="9"/>
  <c r="AE5" i="9"/>
  <c r="AE13" i="9"/>
  <c r="AE30" i="9"/>
  <c r="AE16" i="9"/>
  <c r="AE8" i="9"/>
  <c r="AE3" i="9"/>
  <c r="AE18" i="9"/>
  <c r="AC8" i="9"/>
  <c r="N13" i="7"/>
  <c r="K7" i="8"/>
  <c r="K12" i="8"/>
  <c r="K14" i="8"/>
  <c r="K23" i="8"/>
  <c r="K49" i="8"/>
  <c r="K27" i="8"/>
  <c r="M21" i="8"/>
  <c r="M28" i="8"/>
  <c r="M32" i="8"/>
  <c r="M49" i="8"/>
  <c r="K26" i="8"/>
  <c r="K15" i="8"/>
  <c r="O31" i="8"/>
  <c r="S9" i="9"/>
  <c r="S13" i="9"/>
  <c r="S6" i="9"/>
  <c r="S11" i="9"/>
  <c r="S4" i="9"/>
  <c r="S12" i="9"/>
  <c r="S5" i="9"/>
  <c r="S10" i="9"/>
  <c r="S7" i="9"/>
  <c r="S2" i="9"/>
  <c r="S8" i="9"/>
  <c r="S3" i="9"/>
  <c r="S16" i="9"/>
  <c r="S17" i="9"/>
  <c r="S30" i="9"/>
  <c r="K43" i="8"/>
  <c r="S18" i="9"/>
  <c r="S31" i="9"/>
  <c r="N8" i="7"/>
  <c r="N15" i="7"/>
  <c r="N10" i="7"/>
  <c r="K8" i="8"/>
  <c r="AC7" i="9"/>
  <c r="O8" i="8"/>
  <c r="O30" i="8"/>
  <c r="O48" i="8"/>
  <c r="O5" i="8"/>
  <c r="O41" i="8"/>
  <c r="O4" i="8"/>
  <c r="O10" i="8"/>
  <c r="K29" i="8"/>
  <c r="K47" i="8"/>
  <c r="O22" i="8"/>
  <c r="O24" i="8"/>
  <c r="O46" i="8"/>
  <c r="O15" i="8"/>
  <c r="O25" i="8"/>
  <c r="O49" i="8"/>
  <c r="O11" i="8"/>
  <c r="O27" i="8"/>
  <c r="O7" i="8"/>
  <c r="O28" i="8"/>
  <c r="O42" i="8"/>
  <c r="K10" i="8"/>
  <c r="K32" i="8"/>
  <c r="K11" i="8"/>
  <c r="AC11" i="9"/>
  <c r="K30" i="8"/>
  <c r="AC10" i="9"/>
  <c r="K39" i="8"/>
  <c r="K5" i="8"/>
  <c r="O14" i="8"/>
  <c r="O29" i="8"/>
  <c r="O40" i="8"/>
  <c r="O13" i="8"/>
  <c r="O21" i="8"/>
  <c r="O32" i="8"/>
  <c r="O23" i="8"/>
  <c r="O38" i="8"/>
  <c r="O26" i="8"/>
  <c r="O47" i="8"/>
  <c r="K13" i="8"/>
  <c r="K4" i="8"/>
  <c r="AC2" i="9"/>
  <c r="AC5" i="9"/>
  <c r="K9" i="8"/>
  <c r="AC3" i="9"/>
  <c r="K6" i="8"/>
  <c r="K24" i="8"/>
  <c r="N6" i="7"/>
  <c r="M16" i="7"/>
  <c r="N14" i="7"/>
  <c r="N12" i="7"/>
  <c r="N9" i="7"/>
  <c r="M16" i="8"/>
  <c r="I38" i="8"/>
  <c r="I16" i="7"/>
  <c r="N22" i="7"/>
  <c r="M33" i="7"/>
  <c r="N7" i="7"/>
  <c r="K28" i="8"/>
  <c r="I41" i="8"/>
  <c r="I40" i="8"/>
  <c r="N11" i="7"/>
  <c r="Q65" i="8"/>
  <c r="Q64" i="8"/>
  <c r="Q66" i="8"/>
  <c r="Q43" i="8"/>
  <c r="Q40" i="8"/>
  <c r="Q63" i="8"/>
  <c r="Q42" i="8"/>
  <c r="Q55" i="8"/>
  <c r="Q45" i="8"/>
  <c r="Q41" i="8"/>
  <c r="Q57" i="8"/>
  <c r="Q26" i="8"/>
  <c r="Q38" i="8"/>
  <c r="Q7" i="8"/>
  <c r="Q15" i="8"/>
  <c r="Q8" i="8"/>
  <c r="Q9" i="8"/>
  <c r="Q5" i="8"/>
  <c r="Q10" i="8"/>
  <c r="Q11" i="8"/>
  <c r="Q4" i="8"/>
  <c r="Q12" i="8"/>
  <c r="Q13" i="8"/>
  <c r="Q6" i="8"/>
  <c r="Q14" i="8"/>
  <c r="Q30" i="8"/>
  <c r="Q29" i="8"/>
  <c r="Q21" i="8"/>
  <c r="Q23" i="8"/>
  <c r="Q31" i="8"/>
  <c r="Q25" i="8"/>
  <c r="Q32" i="8"/>
  <c r="Q27" i="8"/>
  <c r="Q59" i="8"/>
  <c r="Q46" i="8"/>
  <c r="Q22" i="8"/>
  <c r="Q47" i="8"/>
  <c r="Q39" i="8"/>
  <c r="Q61" i="8"/>
  <c r="Q49" i="8"/>
  <c r="Q28" i="8"/>
  <c r="Q24" i="8"/>
  <c r="Q48" i="8"/>
  <c r="S62" i="8"/>
  <c r="S38" i="8"/>
  <c r="S56" i="8"/>
  <c r="S46" i="8"/>
  <c r="S27" i="8"/>
  <c r="S60" i="8"/>
  <c r="S58" i="8"/>
  <c r="S47" i="8"/>
  <c r="S25" i="8"/>
  <c r="S49" i="8"/>
  <c r="S4" i="8"/>
  <c r="S12" i="8"/>
  <c r="S9" i="8"/>
  <c r="S6" i="8"/>
  <c r="S14" i="8"/>
  <c r="S11" i="8"/>
  <c r="S8" i="8"/>
  <c r="S5" i="8"/>
  <c r="S13" i="8"/>
  <c r="S10" i="8"/>
  <c r="S7" i="8"/>
  <c r="S15" i="8"/>
  <c r="S24" i="8"/>
  <c r="S32" i="8"/>
  <c r="S28" i="8"/>
  <c r="S26" i="8"/>
  <c r="S30" i="8"/>
  <c r="S31" i="8"/>
  <c r="S29" i="8"/>
  <c r="S22" i="8"/>
  <c r="S44" i="8"/>
  <c r="S40" i="8"/>
  <c r="S42" i="8"/>
  <c r="S41" i="8"/>
  <c r="S23" i="8"/>
  <c r="S39" i="8"/>
  <c r="S43" i="8"/>
  <c r="S65" i="8"/>
  <c r="S64" i="8"/>
  <c r="S48" i="8"/>
  <c r="S63" i="8"/>
  <c r="S21" i="8"/>
  <c r="S45" i="8"/>
  <c r="Q33" i="9"/>
  <c r="I32" i="8"/>
  <c r="I25" i="8"/>
  <c r="I31" i="8"/>
  <c r="I10" i="8"/>
  <c r="Q18" i="9"/>
  <c r="I39" i="8"/>
  <c r="Q20" i="9"/>
  <c r="I24" i="8"/>
  <c r="I4" i="8"/>
  <c r="Q44" i="9"/>
  <c r="I44" i="8"/>
  <c r="I43" i="8"/>
  <c r="I49" i="8"/>
  <c r="Q45" i="9"/>
  <c r="I23" i="8"/>
  <c r="I30" i="8"/>
  <c r="I29" i="8"/>
  <c r="I8" i="8"/>
  <c r="I42" i="8"/>
  <c r="Q17" i="9"/>
  <c r="Q9" i="9"/>
  <c r="Q2" i="9"/>
  <c r="Q3" i="9"/>
  <c r="Q7" i="9"/>
  <c r="Q13" i="9"/>
  <c r="I7" i="8"/>
  <c r="Q4" i="9"/>
  <c r="Q16" i="9"/>
  <c r="I6" i="8"/>
  <c r="I13" i="8"/>
  <c r="Q5" i="9"/>
  <c r="I9" i="8"/>
  <c r="Q10" i="9"/>
  <c r="Q30" i="9"/>
  <c r="I15" i="8"/>
  <c r="Q12" i="9"/>
  <c r="Q11" i="9"/>
  <c r="I11" i="8"/>
  <c r="I5" i="8"/>
  <c r="Q6" i="9"/>
  <c r="Q8" i="9"/>
  <c r="I48" i="8"/>
  <c r="Q58" i="9"/>
  <c r="I12" i="8"/>
  <c r="I28" i="8"/>
  <c r="Q31" i="9"/>
  <c r="I45" i="8"/>
  <c r="I47" i="8"/>
  <c r="I46" i="8"/>
  <c r="I14" i="8"/>
  <c r="Q32" i="9"/>
  <c r="I22" i="8"/>
  <c r="I26" i="8"/>
  <c r="Q19" i="9"/>
  <c r="I21" i="8"/>
  <c r="K16" i="7"/>
  <c r="N5" i="7"/>
  <c r="E14" i="9"/>
  <c r="G14" i="9"/>
  <c r="N60" i="9"/>
  <c r="R59" i="9"/>
  <c r="S59" i="9" s="1"/>
  <c r="P59" i="9"/>
  <c r="Q59" i="9" s="1"/>
  <c r="AB20" i="9"/>
  <c r="AC20" i="9" s="1"/>
  <c r="Z21" i="9"/>
  <c r="AD20" i="9"/>
  <c r="AE20" i="9" s="1"/>
  <c r="D72" i="9"/>
  <c r="E72" i="9" s="1"/>
  <c r="B86" i="9"/>
  <c r="I84" i="9"/>
  <c r="B73" i="9"/>
  <c r="F72" i="9"/>
  <c r="G72" i="9" s="1"/>
  <c r="Z33" i="9"/>
  <c r="AD32" i="9"/>
  <c r="AE32" i="9" s="1"/>
  <c r="AB32" i="9"/>
  <c r="AC32" i="9" s="1"/>
  <c r="D20" i="9"/>
  <c r="E20" i="9" s="1"/>
  <c r="B21" i="9"/>
  <c r="F20" i="9"/>
  <c r="G20" i="9" s="1"/>
  <c r="B34" i="9"/>
  <c r="F33" i="9"/>
  <c r="G33" i="9" s="1"/>
  <c r="D33" i="9"/>
  <c r="E33" i="9" s="1"/>
  <c r="Z46" i="9"/>
  <c r="AD45" i="9"/>
  <c r="AE45" i="9" s="1"/>
  <c r="AB45" i="9"/>
  <c r="AC45" i="9" s="1"/>
  <c r="D59" i="9"/>
  <c r="E59" i="9" s="1"/>
  <c r="B60" i="9"/>
  <c r="F59" i="9"/>
  <c r="G59" i="9" s="1"/>
  <c r="D46" i="9"/>
  <c r="E46" i="9" s="1"/>
  <c r="B47" i="9"/>
  <c r="F46" i="9"/>
  <c r="G46" i="9" s="1"/>
  <c r="N86" i="9"/>
  <c r="N73" i="9"/>
  <c r="U84" i="9"/>
  <c r="R72" i="9"/>
  <c r="S72" i="9" s="1"/>
  <c r="P72" i="9"/>
  <c r="Q72" i="9" s="1"/>
  <c r="P21" i="9"/>
  <c r="Q21" i="9" s="1"/>
  <c r="N22" i="9"/>
  <c r="R21" i="9"/>
  <c r="S21" i="9" s="1"/>
  <c r="Z72" i="9"/>
  <c r="AG70" i="9"/>
  <c r="Z59" i="9"/>
  <c r="AB58" i="9"/>
  <c r="AC58" i="9" s="1"/>
  <c r="AD58" i="9"/>
  <c r="AE58" i="9" s="1"/>
  <c r="N47" i="9"/>
  <c r="R46" i="9"/>
  <c r="S46" i="9" s="1"/>
  <c r="P46" i="9"/>
  <c r="Q46" i="9" s="1"/>
  <c r="P34" i="9"/>
  <c r="Q34" i="9" s="1"/>
  <c r="N35" i="9"/>
  <c r="R34" i="9"/>
  <c r="S34" i="9" s="1"/>
  <c r="N50" i="8"/>
  <c r="L33" i="8"/>
  <c r="G26" i="7"/>
  <c r="N26" i="7" s="1"/>
  <c r="G30" i="7"/>
  <c r="N30" i="7" s="1"/>
  <c r="G24" i="7"/>
  <c r="N24" i="7" s="1"/>
  <c r="G29" i="7"/>
  <c r="N29" i="7" s="1"/>
  <c r="G32" i="7"/>
  <c r="N32" i="7" s="1"/>
  <c r="G23" i="7"/>
  <c r="N23" i="7" s="1"/>
  <c r="F65" i="8"/>
  <c r="J48" i="8"/>
  <c r="K48" i="8" s="1"/>
  <c r="L48" i="8"/>
  <c r="J33" i="8"/>
  <c r="J40" i="8"/>
  <c r="K40" i="8" s="1"/>
  <c r="F57" i="8"/>
  <c r="L40" i="8"/>
  <c r="R61" i="8"/>
  <c r="S61" i="8" s="1"/>
  <c r="F63" i="8"/>
  <c r="J46" i="8"/>
  <c r="K46" i="8" s="1"/>
  <c r="L46" i="8"/>
  <c r="G67" i="8"/>
  <c r="F55" i="8"/>
  <c r="L38" i="8"/>
  <c r="F50" i="8"/>
  <c r="J38" i="8"/>
  <c r="K38" i="8" s="1"/>
  <c r="P60" i="8"/>
  <c r="Q60" i="8" s="1"/>
  <c r="J42" i="8"/>
  <c r="K42" i="8" s="1"/>
  <c r="L42" i="8"/>
  <c r="F59" i="8"/>
  <c r="R57" i="8"/>
  <c r="S57" i="8" s="1"/>
  <c r="R59" i="8"/>
  <c r="S59" i="8" s="1"/>
  <c r="P58" i="8"/>
  <c r="F61" i="8"/>
  <c r="L44" i="8"/>
  <c r="J44" i="8"/>
  <c r="K44" i="8" s="1"/>
  <c r="P62" i="8"/>
  <c r="H50" i="8"/>
  <c r="P56" i="8"/>
  <c r="Q56" i="8" s="1"/>
  <c r="P50" i="8"/>
  <c r="R55" i="8"/>
  <c r="S55" i="8" s="1"/>
  <c r="R50" i="8"/>
  <c r="F38" i="7"/>
  <c r="G38" i="7" s="1"/>
  <c r="H38" i="7"/>
  <c r="I38" i="7" s="1"/>
  <c r="E55" i="7"/>
  <c r="E50" i="7"/>
  <c r="C14" i="13" s="1"/>
  <c r="C29" i="13" s="1"/>
  <c r="C44" i="13" s="1"/>
  <c r="C59" i="13" s="1"/>
  <c r="C74" i="13" s="1"/>
  <c r="C89" i="13" s="1"/>
  <c r="C104" i="13" s="1"/>
  <c r="C119" i="13" s="1"/>
  <c r="C134" i="13" s="1"/>
  <c r="C149" i="13" s="1"/>
  <c r="C164" i="13" s="1"/>
  <c r="C179" i="13" s="1"/>
  <c r="C194" i="13" s="1"/>
  <c r="C209" i="13" s="1"/>
  <c r="C224" i="13" s="1"/>
  <c r="C239" i="13" s="1"/>
  <c r="C254" i="13" s="1"/>
  <c r="C269" i="13" s="1"/>
  <c r="C284" i="13" s="1"/>
  <c r="C299" i="13" s="1"/>
  <c r="C314" i="13" s="1"/>
  <c r="C329" i="13" s="1"/>
  <c r="C344" i="13" s="1"/>
  <c r="C359" i="13" s="1"/>
  <c r="C374" i="13" s="1"/>
  <c r="C389" i="13" s="1"/>
  <c r="C404" i="13" s="1"/>
  <c r="C419" i="13" s="1"/>
  <c r="C434" i="13" s="1"/>
  <c r="C449" i="13" s="1"/>
  <c r="C464" i="13" s="1"/>
  <c r="C479" i="13" s="1"/>
  <c r="C494" i="13" s="1"/>
  <c r="C509" i="13" s="1"/>
  <c r="C524" i="13" s="1"/>
  <c r="C539" i="13" s="1"/>
  <c r="C554" i="13" s="1"/>
  <c r="C569" i="13" s="1"/>
  <c r="C584" i="13" s="1"/>
  <c r="C599" i="13" s="1"/>
  <c r="C614" i="13" s="1"/>
  <c r="C629" i="13" s="1"/>
  <c r="C644" i="13" s="1"/>
  <c r="C659" i="13" s="1"/>
  <c r="C674" i="13" s="1"/>
  <c r="C689" i="13" s="1"/>
  <c r="C704" i="13" s="1"/>
  <c r="C719" i="13" s="1"/>
  <c r="C734" i="13" s="1"/>
  <c r="C749" i="13" s="1"/>
  <c r="C764" i="13" s="1"/>
  <c r="C779" i="13" s="1"/>
  <c r="C794" i="13" s="1"/>
  <c r="C809" i="13" s="1"/>
  <c r="C824" i="13" s="1"/>
  <c r="C839" i="13" s="1"/>
  <c r="C854" i="13" s="1"/>
  <c r="C869" i="13" s="1"/>
  <c r="C884" i="13" s="1"/>
  <c r="C899" i="13" s="1"/>
  <c r="C914" i="13" s="1"/>
  <c r="C929" i="13" s="1"/>
  <c r="C944" i="13" s="1"/>
  <c r="C959" i="13" s="1"/>
  <c r="C974" i="13" s="1"/>
  <c r="C989" i="13" s="1"/>
  <c r="C1004" i="13" s="1"/>
  <c r="C1019" i="13" s="1"/>
  <c r="C1034" i="13" s="1"/>
  <c r="C1049" i="13" s="1"/>
  <c r="C1064" i="13" s="1"/>
  <c r="C1079" i="13" s="1"/>
  <c r="C1094" i="13" s="1"/>
  <c r="C1109" i="13" s="1"/>
  <c r="C1124" i="13" s="1"/>
  <c r="C1139" i="13" s="1"/>
  <c r="C1154" i="13" s="1"/>
  <c r="C1169" i="13" s="1"/>
  <c r="C1184" i="13" s="1"/>
  <c r="C1199" i="13" s="1"/>
  <c r="C1214" i="13" s="1"/>
  <c r="C1229" i="13" s="1"/>
  <c r="C1244" i="13" s="1"/>
  <c r="C1259" i="13" s="1"/>
  <c r="C1274" i="13" s="1"/>
  <c r="C1289" i="13" s="1"/>
  <c r="C1304" i="13" s="1"/>
  <c r="C1319" i="13" s="1"/>
  <c r="C1334" i="13" s="1"/>
  <c r="C1349" i="13" s="1"/>
  <c r="C1364" i="13" s="1"/>
  <c r="C1379" i="13" s="1"/>
  <c r="C1394" i="13" s="1"/>
  <c r="C1409" i="13" s="1"/>
  <c r="C1424" i="13" s="1"/>
  <c r="C1439" i="13" s="1"/>
  <c r="C1454" i="13" s="1"/>
  <c r="C1469" i="13" s="1"/>
  <c r="C1484" i="13" s="1"/>
  <c r="C1499" i="13" s="1"/>
  <c r="J56" i="7"/>
  <c r="K56" i="7" s="1"/>
  <c r="J60" i="7"/>
  <c r="K60" i="7" s="1"/>
  <c r="L55" i="7"/>
  <c r="M55" i="7" s="1"/>
  <c r="L50" i="7"/>
  <c r="E59" i="7"/>
  <c r="H42" i="7"/>
  <c r="I42" i="7" s="1"/>
  <c r="F42" i="7"/>
  <c r="G42" i="7" s="1"/>
  <c r="H46" i="7"/>
  <c r="I46" i="7" s="1"/>
  <c r="E63" i="7"/>
  <c r="F46" i="7"/>
  <c r="G46" i="7" s="1"/>
  <c r="H49" i="7"/>
  <c r="I49" i="7" s="1"/>
  <c r="E66" i="7"/>
  <c r="F49" i="7"/>
  <c r="G49" i="7" s="1"/>
  <c r="E62" i="7"/>
  <c r="H45" i="7"/>
  <c r="I45" i="7" s="1"/>
  <c r="F45" i="7"/>
  <c r="G45" i="7" s="1"/>
  <c r="E57" i="7"/>
  <c r="F40" i="7"/>
  <c r="G40" i="7" s="1"/>
  <c r="H40" i="7"/>
  <c r="I40" i="7" s="1"/>
  <c r="J55" i="7"/>
  <c r="K55" i="7" s="1"/>
  <c r="J50" i="7"/>
  <c r="G16" i="7"/>
  <c r="N4" i="7"/>
  <c r="H43" i="7"/>
  <c r="I43" i="7" s="1"/>
  <c r="E60" i="7"/>
  <c r="F43" i="7"/>
  <c r="F33" i="7"/>
  <c r="J59" i="7"/>
  <c r="K59" i="7" s="1"/>
  <c r="N27" i="7"/>
  <c r="N25" i="7"/>
  <c r="N28" i="7"/>
  <c r="H48" i="7"/>
  <c r="I48" i="7" s="1"/>
  <c r="E65" i="7"/>
  <c r="F48" i="7"/>
  <c r="G48" i="7" s="1"/>
  <c r="K33" i="7"/>
  <c r="H33" i="7"/>
  <c r="I33" i="7"/>
  <c r="E61" i="7"/>
  <c r="H44" i="7"/>
  <c r="I44" i="7" s="1"/>
  <c r="F44" i="7"/>
  <c r="E58" i="7"/>
  <c r="H41" i="7"/>
  <c r="I41" i="7" s="1"/>
  <c r="F41" i="7"/>
  <c r="J62" i="7"/>
  <c r="K62" i="7" s="1"/>
  <c r="L66" i="7"/>
  <c r="M66" i="7" s="1"/>
  <c r="N31" i="7"/>
  <c r="N39" i="7"/>
  <c r="H47" i="7"/>
  <c r="I47" i="7" s="1"/>
  <c r="E64" i="7"/>
  <c r="F47" i="7"/>
  <c r="J58" i="7"/>
  <c r="K58" i="7" s="1"/>
  <c r="C112" i="13" l="1"/>
  <c r="F17" i="13"/>
  <c r="G17" i="13" s="1"/>
  <c r="D17" i="13"/>
  <c r="E17" i="13" s="1"/>
  <c r="F24" i="13"/>
  <c r="G24" i="13" s="1"/>
  <c r="D24" i="13"/>
  <c r="E24" i="13" s="1"/>
  <c r="H2" i="13"/>
  <c r="E14" i="13"/>
  <c r="F19" i="13"/>
  <c r="G19" i="13" s="1"/>
  <c r="H19" i="13" s="1"/>
  <c r="D19" i="13"/>
  <c r="E19" i="13" s="1"/>
  <c r="F26" i="13"/>
  <c r="G26" i="13" s="1"/>
  <c r="D26" i="13"/>
  <c r="E26" i="13" s="1"/>
  <c r="H26" i="13" s="1"/>
  <c r="F22" i="13"/>
  <c r="G22" i="13" s="1"/>
  <c r="D22" i="13"/>
  <c r="E22" i="13" s="1"/>
  <c r="K48" i="13"/>
  <c r="B32" i="13"/>
  <c r="B36" i="13"/>
  <c r="B43" i="13"/>
  <c r="B40" i="13"/>
  <c r="B34" i="13"/>
  <c r="B35" i="13"/>
  <c r="B37" i="13"/>
  <c r="B42" i="13"/>
  <c r="B39" i="13"/>
  <c r="B41" i="13"/>
  <c r="B33" i="13"/>
  <c r="B38" i="13"/>
  <c r="C88" i="13"/>
  <c r="C111" i="13"/>
  <c r="G14" i="13"/>
  <c r="C83" i="13"/>
  <c r="C87" i="13"/>
  <c r="C108" i="13"/>
  <c r="H5" i="13"/>
  <c r="F23" i="13"/>
  <c r="G23" i="13" s="1"/>
  <c r="H23" i="13" s="1"/>
  <c r="D23" i="13"/>
  <c r="E23" i="13" s="1"/>
  <c r="F28" i="13"/>
  <c r="G28" i="13" s="1"/>
  <c r="D28" i="13"/>
  <c r="E28" i="13" s="1"/>
  <c r="F27" i="13"/>
  <c r="G27" i="13" s="1"/>
  <c r="H27" i="13" s="1"/>
  <c r="D27" i="13"/>
  <c r="E27" i="13" s="1"/>
  <c r="H8" i="13"/>
  <c r="F20" i="13"/>
  <c r="G20" i="13" s="1"/>
  <c r="D20" i="13"/>
  <c r="E20" i="13" s="1"/>
  <c r="H20" i="13" s="1"/>
  <c r="F21" i="13"/>
  <c r="G21" i="13" s="1"/>
  <c r="H21" i="13" s="1"/>
  <c r="D21" i="13"/>
  <c r="E21" i="13" s="1"/>
  <c r="F18" i="13"/>
  <c r="G18" i="13" s="1"/>
  <c r="D18" i="13"/>
  <c r="E18" i="13" s="1"/>
  <c r="F25" i="13"/>
  <c r="G25" i="13" s="1"/>
  <c r="H25" i="13" s="1"/>
  <c r="D25" i="13"/>
  <c r="E25" i="13" s="1"/>
  <c r="C114" i="13"/>
  <c r="H12" i="13"/>
  <c r="C80" i="13"/>
  <c r="C92" i="13"/>
  <c r="C109" i="13"/>
  <c r="H3" i="13"/>
  <c r="C280" i="13"/>
  <c r="K151" i="13"/>
  <c r="C281" i="13"/>
  <c r="M33" i="8"/>
  <c r="AE14" i="9"/>
  <c r="T30" i="8"/>
  <c r="T41" i="8"/>
  <c r="T24" i="8"/>
  <c r="T31" i="8"/>
  <c r="T4" i="8"/>
  <c r="T27" i="8"/>
  <c r="AC14" i="9"/>
  <c r="K16" i="8"/>
  <c r="O33" i="8"/>
  <c r="O50" i="8"/>
  <c r="T32" i="8"/>
  <c r="T21" i="8"/>
  <c r="K33" i="8"/>
  <c r="O16" i="8"/>
  <c r="S14" i="9"/>
  <c r="T14" i="8"/>
  <c r="T13" i="8"/>
  <c r="T5" i="8"/>
  <c r="T43" i="8"/>
  <c r="T45" i="8"/>
  <c r="T23" i="8"/>
  <c r="T11" i="8"/>
  <c r="T7" i="8"/>
  <c r="Q14" i="9"/>
  <c r="T8" i="8"/>
  <c r="S33" i="8"/>
  <c r="I50" i="8"/>
  <c r="N16" i="7"/>
  <c r="Q33" i="8"/>
  <c r="T26" i="8"/>
  <c r="T6" i="8"/>
  <c r="T22" i="8"/>
  <c r="T9" i="8"/>
  <c r="T49" i="8"/>
  <c r="T15" i="8"/>
  <c r="T28" i="8"/>
  <c r="T29" i="8"/>
  <c r="T25" i="8"/>
  <c r="Q16" i="8"/>
  <c r="S16" i="8"/>
  <c r="T47" i="8"/>
  <c r="T12" i="8"/>
  <c r="T10" i="8"/>
  <c r="T48" i="8"/>
  <c r="I33" i="8"/>
  <c r="I16" i="8"/>
  <c r="T46" i="8"/>
  <c r="H14" i="9"/>
  <c r="N36" i="9"/>
  <c r="R35" i="9"/>
  <c r="S35" i="9" s="1"/>
  <c r="P35" i="9"/>
  <c r="Q35" i="9" s="1"/>
  <c r="P86" i="9"/>
  <c r="Q86" i="9" s="1"/>
  <c r="N100" i="9"/>
  <c r="U98" i="9"/>
  <c r="N87" i="9"/>
  <c r="R86" i="9"/>
  <c r="S86" i="9" s="1"/>
  <c r="B35" i="9"/>
  <c r="D34" i="9"/>
  <c r="E34" i="9" s="1"/>
  <c r="F34" i="9"/>
  <c r="G34" i="9" s="1"/>
  <c r="B22" i="9"/>
  <c r="F21" i="9"/>
  <c r="G21" i="9" s="1"/>
  <c r="D21" i="9"/>
  <c r="E21" i="9" s="1"/>
  <c r="AD33" i="9"/>
  <c r="AE33" i="9" s="1"/>
  <c r="AB33" i="9"/>
  <c r="AC33" i="9" s="1"/>
  <c r="Z34" i="9"/>
  <c r="Z22" i="9"/>
  <c r="AB21" i="9"/>
  <c r="AC21" i="9" s="1"/>
  <c r="AD21" i="9"/>
  <c r="AE21" i="9" s="1"/>
  <c r="N48" i="9"/>
  <c r="R47" i="9"/>
  <c r="S47" i="9" s="1"/>
  <c r="P47" i="9"/>
  <c r="Q47" i="9" s="1"/>
  <c r="AB59" i="9"/>
  <c r="AC59" i="9" s="1"/>
  <c r="Z60" i="9"/>
  <c r="AD59" i="9"/>
  <c r="AE59" i="9" s="1"/>
  <c r="N23" i="9"/>
  <c r="P22" i="9"/>
  <c r="Q22" i="9" s="1"/>
  <c r="R22" i="9"/>
  <c r="S22" i="9" s="1"/>
  <c r="AB46" i="9"/>
  <c r="AC46" i="9" s="1"/>
  <c r="Z47" i="9"/>
  <c r="AD46" i="9"/>
  <c r="AE46" i="9" s="1"/>
  <c r="B100" i="9"/>
  <c r="I98" i="9"/>
  <c r="B87" i="9"/>
  <c r="F86" i="9"/>
  <c r="G86" i="9" s="1"/>
  <c r="D86" i="9"/>
  <c r="E86" i="9" s="1"/>
  <c r="P60" i="9"/>
  <c r="Q60" i="9" s="1"/>
  <c r="N61" i="9"/>
  <c r="R60" i="9"/>
  <c r="S60" i="9" s="1"/>
  <c r="B48" i="9"/>
  <c r="D47" i="9"/>
  <c r="E47" i="9" s="1"/>
  <c r="F47" i="9"/>
  <c r="G47" i="9" s="1"/>
  <c r="AD72" i="9"/>
  <c r="AE72" i="9" s="1"/>
  <c r="AB72" i="9"/>
  <c r="AC72" i="9" s="1"/>
  <c r="Z86" i="9"/>
  <c r="AG84" i="9"/>
  <c r="Z73" i="9"/>
  <c r="N74" i="9"/>
  <c r="R73" i="9"/>
  <c r="S73" i="9" s="1"/>
  <c r="P73" i="9"/>
  <c r="Q73" i="9" s="1"/>
  <c r="B61" i="9"/>
  <c r="F60" i="9"/>
  <c r="G60" i="9" s="1"/>
  <c r="D60" i="9"/>
  <c r="E60" i="9" s="1"/>
  <c r="B74" i="9"/>
  <c r="D73" i="9"/>
  <c r="E73" i="9" s="1"/>
  <c r="F73" i="9"/>
  <c r="G73" i="9" s="1"/>
  <c r="Q62" i="8"/>
  <c r="Q58" i="8"/>
  <c r="G44" i="7"/>
  <c r="N44" i="7" s="1"/>
  <c r="G41" i="7"/>
  <c r="N41" i="7" s="1"/>
  <c r="G47" i="7"/>
  <c r="N47" i="7" s="1"/>
  <c r="G43" i="7"/>
  <c r="N43" i="7" s="1"/>
  <c r="S50" i="8"/>
  <c r="K50" i="8"/>
  <c r="J50" i="8"/>
  <c r="Q50" i="8"/>
  <c r="T39" i="8"/>
  <c r="T44" i="8"/>
  <c r="R67" i="8"/>
  <c r="P67" i="8"/>
  <c r="T42" i="8"/>
  <c r="T40" i="8"/>
  <c r="L50" i="8"/>
  <c r="M50" i="8"/>
  <c r="F67" i="8"/>
  <c r="K50" i="7"/>
  <c r="N40" i="7"/>
  <c r="M50" i="7"/>
  <c r="E67" i="7"/>
  <c r="N48" i="7"/>
  <c r="G33" i="7"/>
  <c r="N21" i="7"/>
  <c r="N33" i="7" s="1"/>
  <c r="B27" i="7" s="1"/>
  <c r="N49" i="7"/>
  <c r="N42" i="7"/>
  <c r="H50" i="7"/>
  <c r="I50" i="7"/>
  <c r="J67" i="7"/>
  <c r="K67" i="7"/>
  <c r="N45" i="7"/>
  <c r="N46" i="7"/>
  <c r="L67" i="7"/>
  <c r="M67" i="7"/>
  <c r="F50" i="7"/>
  <c r="C107" i="13" l="1"/>
  <c r="F39" i="13"/>
  <c r="G39" i="13" s="1"/>
  <c r="H39" i="13" s="1"/>
  <c r="D39" i="13"/>
  <c r="E39" i="13" s="1"/>
  <c r="F34" i="13"/>
  <c r="G34" i="13" s="1"/>
  <c r="D34" i="13"/>
  <c r="E34" i="13" s="1"/>
  <c r="E29" i="13"/>
  <c r="C103" i="13"/>
  <c r="C129" i="13"/>
  <c r="H18" i="13"/>
  <c r="H28" i="13"/>
  <c r="H14" i="13"/>
  <c r="L4" i="13" s="1"/>
  <c r="C102" i="13"/>
  <c r="F38" i="13"/>
  <c r="G38" i="13" s="1"/>
  <c r="D38" i="13"/>
  <c r="E38" i="13" s="1"/>
  <c r="H38" i="13" s="1"/>
  <c r="F42" i="13"/>
  <c r="G42" i="13" s="1"/>
  <c r="H42" i="13" s="1"/>
  <c r="D42" i="13"/>
  <c r="E42" i="13" s="1"/>
  <c r="F40" i="13"/>
  <c r="G40" i="13" s="1"/>
  <c r="D40" i="13"/>
  <c r="E40" i="13" s="1"/>
  <c r="H40" i="13" s="1"/>
  <c r="K63" i="13"/>
  <c r="B50" i="13"/>
  <c r="B48" i="13"/>
  <c r="B51" i="13"/>
  <c r="B47" i="13"/>
  <c r="B49" i="13"/>
  <c r="B57" i="13"/>
  <c r="B54" i="13"/>
  <c r="B58" i="13"/>
  <c r="B52" i="13"/>
  <c r="B55" i="13"/>
  <c r="B53" i="13"/>
  <c r="B56" i="13"/>
  <c r="H17" i="13"/>
  <c r="G29" i="13"/>
  <c r="F32" i="13"/>
  <c r="G32" i="13" s="1"/>
  <c r="D32" i="13"/>
  <c r="E32" i="13" s="1"/>
  <c r="C124" i="13"/>
  <c r="C95" i="13"/>
  <c r="C126" i="13"/>
  <c r="F33" i="13"/>
  <c r="G33" i="13" s="1"/>
  <c r="D33" i="13"/>
  <c r="E33" i="13" s="1"/>
  <c r="F37" i="13"/>
  <c r="G37" i="13" s="1"/>
  <c r="D37" i="13"/>
  <c r="E37" i="13" s="1"/>
  <c r="F43" i="13"/>
  <c r="G43" i="13" s="1"/>
  <c r="H43" i="13" s="1"/>
  <c r="D43" i="13"/>
  <c r="E43" i="13" s="1"/>
  <c r="H22" i="13"/>
  <c r="H24" i="13"/>
  <c r="B80" i="7"/>
  <c r="F12" i="12"/>
  <c r="G13" i="12" s="1"/>
  <c r="F17" i="12"/>
  <c r="G18" i="12" s="1"/>
  <c r="H29" i="13"/>
  <c r="L19" i="13" s="1"/>
  <c r="C123" i="13"/>
  <c r="C98" i="13"/>
  <c r="F41" i="13"/>
  <c r="G41" i="13" s="1"/>
  <c r="H41" i="13" s="1"/>
  <c r="D41" i="13"/>
  <c r="E41" i="13" s="1"/>
  <c r="F35" i="13"/>
  <c r="G35" i="13" s="1"/>
  <c r="H35" i="13" s="1"/>
  <c r="D35" i="13"/>
  <c r="E35" i="13" s="1"/>
  <c r="F36" i="13"/>
  <c r="G36" i="13" s="1"/>
  <c r="H36" i="13" s="1"/>
  <c r="D36" i="13"/>
  <c r="E36" i="13" s="1"/>
  <c r="C127" i="13"/>
  <c r="K166" i="13"/>
  <c r="C295" i="13"/>
  <c r="C296" i="13"/>
  <c r="AF14" i="9"/>
  <c r="T14" i="9"/>
  <c r="T16" i="8"/>
  <c r="B27" i="8" s="1"/>
  <c r="B60" i="7"/>
  <c r="B26" i="7"/>
  <c r="T33" i="8"/>
  <c r="B28" i="8" s="1"/>
  <c r="Z74" i="9"/>
  <c r="AB73" i="9"/>
  <c r="AC73" i="9" s="1"/>
  <c r="AD73" i="9"/>
  <c r="AE73" i="9" s="1"/>
  <c r="P23" i="9"/>
  <c r="Q23" i="9" s="1"/>
  <c r="N24" i="9"/>
  <c r="R23" i="9"/>
  <c r="S23" i="9" s="1"/>
  <c r="Z35" i="9"/>
  <c r="AB34" i="9"/>
  <c r="AC34" i="9" s="1"/>
  <c r="AD34" i="9"/>
  <c r="AE34" i="9" s="1"/>
  <c r="F61" i="9"/>
  <c r="G61" i="9" s="1"/>
  <c r="D61" i="9"/>
  <c r="E61" i="9" s="1"/>
  <c r="B62" i="9"/>
  <c r="D100" i="9"/>
  <c r="E100" i="9" s="1"/>
  <c r="B114" i="9"/>
  <c r="I112" i="9"/>
  <c r="B101" i="9"/>
  <c r="F100" i="9"/>
  <c r="G100" i="9" s="1"/>
  <c r="F22" i="9"/>
  <c r="G22" i="9" s="1"/>
  <c r="D22" i="9"/>
  <c r="E22" i="9" s="1"/>
  <c r="B23" i="9"/>
  <c r="Z48" i="9"/>
  <c r="AD47" i="9"/>
  <c r="AE47" i="9" s="1"/>
  <c r="AB47" i="9"/>
  <c r="AC47" i="9" s="1"/>
  <c r="D35" i="9"/>
  <c r="E35" i="9" s="1"/>
  <c r="B36" i="9"/>
  <c r="F35" i="9"/>
  <c r="G35" i="9" s="1"/>
  <c r="D74" i="9"/>
  <c r="E74" i="9" s="1"/>
  <c r="B75" i="9"/>
  <c r="F74" i="9"/>
  <c r="G74" i="9" s="1"/>
  <c r="Z87" i="9"/>
  <c r="Z100" i="9"/>
  <c r="AG98" i="9"/>
  <c r="AD86" i="9"/>
  <c r="AE86" i="9" s="1"/>
  <c r="AB86" i="9"/>
  <c r="AC86" i="9" s="1"/>
  <c r="F48" i="9"/>
  <c r="G48" i="9" s="1"/>
  <c r="D48" i="9"/>
  <c r="E48" i="9" s="1"/>
  <c r="B49" i="9"/>
  <c r="N62" i="9"/>
  <c r="P61" i="9"/>
  <c r="Q61" i="9" s="1"/>
  <c r="R61" i="9"/>
  <c r="S61" i="9" s="1"/>
  <c r="Z61" i="9"/>
  <c r="AB60" i="9"/>
  <c r="AC60" i="9" s="1"/>
  <c r="AD60" i="9"/>
  <c r="AE60" i="9" s="1"/>
  <c r="N49" i="9"/>
  <c r="R48" i="9"/>
  <c r="S48" i="9" s="1"/>
  <c r="P48" i="9"/>
  <c r="Q48" i="9" s="1"/>
  <c r="Z23" i="9"/>
  <c r="AD22" i="9"/>
  <c r="AE22" i="9" s="1"/>
  <c r="AB22" i="9"/>
  <c r="AC22" i="9" s="1"/>
  <c r="N88" i="9"/>
  <c r="P87" i="9"/>
  <c r="Q87" i="9" s="1"/>
  <c r="R87" i="9"/>
  <c r="S87" i="9" s="1"/>
  <c r="N75" i="9"/>
  <c r="R74" i="9"/>
  <c r="S74" i="9" s="1"/>
  <c r="P74" i="9"/>
  <c r="Q74" i="9" s="1"/>
  <c r="N114" i="9"/>
  <c r="U112" i="9"/>
  <c r="N101" i="9"/>
  <c r="P100" i="9"/>
  <c r="Q100" i="9" s="1"/>
  <c r="R100" i="9"/>
  <c r="S100" i="9" s="1"/>
  <c r="F87" i="9"/>
  <c r="G87" i="9" s="1"/>
  <c r="D87" i="9"/>
  <c r="E87" i="9" s="1"/>
  <c r="B88" i="9"/>
  <c r="R36" i="9"/>
  <c r="S36" i="9" s="1"/>
  <c r="P36" i="9"/>
  <c r="Q36" i="9" s="1"/>
  <c r="N37" i="9"/>
  <c r="B28" i="7"/>
  <c r="B29" i="7" s="1"/>
  <c r="Q67" i="8"/>
  <c r="S67" i="8"/>
  <c r="T38" i="8"/>
  <c r="T50" i="8" s="1"/>
  <c r="B45" i="8" s="1"/>
  <c r="N38" i="7"/>
  <c r="N50" i="7" s="1"/>
  <c r="B46" i="7" s="1"/>
  <c r="G50" i="7"/>
  <c r="C138" i="13" l="1"/>
  <c r="F53" i="13"/>
  <c r="G53" i="13" s="1"/>
  <c r="H53" i="13" s="1"/>
  <c r="D53" i="13"/>
  <c r="E53" i="13" s="1"/>
  <c r="C142" i="13"/>
  <c r="C113" i="13"/>
  <c r="H37" i="13"/>
  <c r="C141" i="13"/>
  <c r="C139" i="13"/>
  <c r="F52" i="13"/>
  <c r="G52" i="13" s="1"/>
  <c r="H52" i="13" s="1"/>
  <c r="D52" i="13"/>
  <c r="E52" i="13" s="1"/>
  <c r="F49" i="13"/>
  <c r="G49" i="13" s="1"/>
  <c r="H49" i="13" s="1"/>
  <c r="D49" i="13"/>
  <c r="E49" i="13" s="1"/>
  <c r="F50" i="13"/>
  <c r="G50" i="13" s="1"/>
  <c r="H50" i="13" s="1"/>
  <c r="D50" i="13"/>
  <c r="E50" i="13" s="1"/>
  <c r="C118" i="13"/>
  <c r="G44" i="13"/>
  <c r="H32" i="13"/>
  <c r="F54" i="13"/>
  <c r="G54" i="13" s="1"/>
  <c r="H54" i="13" s="1"/>
  <c r="D54" i="13"/>
  <c r="E54" i="13" s="1"/>
  <c r="F51" i="13"/>
  <c r="G51" i="13" s="1"/>
  <c r="D51" i="13"/>
  <c r="E51" i="13" s="1"/>
  <c r="C144" i="13"/>
  <c r="H33" i="13"/>
  <c r="E44" i="13"/>
  <c r="F56" i="13"/>
  <c r="G56" i="13" s="1"/>
  <c r="H56" i="13" s="1"/>
  <c r="D56" i="13"/>
  <c r="E56" i="13" s="1"/>
  <c r="F58" i="13"/>
  <c r="G58" i="13" s="1"/>
  <c r="H58" i="13" s="1"/>
  <c r="D58" i="13"/>
  <c r="E58" i="13" s="1"/>
  <c r="F47" i="13"/>
  <c r="G47" i="13" s="1"/>
  <c r="D47" i="13"/>
  <c r="E47" i="13" s="1"/>
  <c r="K78" i="13"/>
  <c r="B63" i="13"/>
  <c r="B72" i="13"/>
  <c r="B66" i="13"/>
  <c r="B71" i="13"/>
  <c r="B65" i="13"/>
  <c r="B70" i="13"/>
  <c r="B64" i="13"/>
  <c r="B69" i="13"/>
  <c r="B67" i="13"/>
  <c r="B62" i="13"/>
  <c r="B68" i="13"/>
  <c r="B73" i="13"/>
  <c r="C117" i="13"/>
  <c r="C110" i="13"/>
  <c r="F55" i="13"/>
  <c r="G55" i="13" s="1"/>
  <c r="D55" i="13"/>
  <c r="E55" i="13" s="1"/>
  <c r="F57" i="13"/>
  <c r="G57" i="13" s="1"/>
  <c r="H57" i="13" s="1"/>
  <c r="D57" i="13"/>
  <c r="E57" i="13" s="1"/>
  <c r="F48" i="13"/>
  <c r="G48" i="13" s="1"/>
  <c r="D48" i="13"/>
  <c r="E48" i="13" s="1"/>
  <c r="H48" i="13" s="1"/>
  <c r="H34" i="13"/>
  <c r="C122" i="13"/>
  <c r="C311" i="13"/>
  <c r="K181" i="13"/>
  <c r="C310" i="13"/>
  <c r="B44" i="8"/>
  <c r="B45" i="7"/>
  <c r="B47" i="7" s="1"/>
  <c r="B61" i="8"/>
  <c r="A28" i="7"/>
  <c r="R101" i="9"/>
  <c r="S101" i="9" s="1"/>
  <c r="P101" i="9"/>
  <c r="Q101" i="9" s="1"/>
  <c r="N102" i="9"/>
  <c r="B76" i="9"/>
  <c r="F75" i="9"/>
  <c r="G75" i="9" s="1"/>
  <c r="D75" i="9"/>
  <c r="E75" i="9" s="1"/>
  <c r="B63" i="9"/>
  <c r="D62" i="9"/>
  <c r="E62" i="9" s="1"/>
  <c r="F62" i="9"/>
  <c r="G62" i="9" s="1"/>
  <c r="B89" i="9"/>
  <c r="F88" i="9"/>
  <c r="G88" i="9" s="1"/>
  <c r="D88" i="9"/>
  <c r="E88" i="9" s="1"/>
  <c r="P75" i="9"/>
  <c r="Q75" i="9" s="1"/>
  <c r="N76" i="9"/>
  <c r="R75" i="9"/>
  <c r="S75" i="9" s="1"/>
  <c r="Z62" i="9"/>
  <c r="AD61" i="9"/>
  <c r="AE61" i="9" s="1"/>
  <c r="AB61" i="9"/>
  <c r="AC61" i="9" s="1"/>
  <c r="AB100" i="9"/>
  <c r="AC100" i="9" s="1"/>
  <c r="Z114" i="9"/>
  <c r="AG112" i="9"/>
  <c r="Z101" i="9"/>
  <c r="AD100" i="9"/>
  <c r="AE100" i="9" s="1"/>
  <c r="B37" i="9"/>
  <c r="F36" i="9"/>
  <c r="G36" i="9" s="1"/>
  <c r="D36" i="9"/>
  <c r="E36" i="9" s="1"/>
  <c r="AB48" i="9"/>
  <c r="AC48" i="9" s="1"/>
  <c r="Z49" i="9"/>
  <c r="AD48" i="9"/>
  <c r="AE48" i="9" s="1"/>
  <c r="B24" i="9"/>
  <c r="F23" i="9"/>
  <c r="G23" i="9" s="1"/>
  <c r="D23" i="9"/>
  <c r="E23" i="9" s="1"/>
  <c r="B102" i="9"/>
  <c r="D101" i="9"/>
  <c r="E101" i="9" s="1"/>
  <c r="F101" i="9"/>
  <c r="G101" i="9" s="1"/>
  <c r="N25" i="9"/>
  <c r="P24" i="9"/>
  <c r="Q24" i="9" s="1"/>
  <c r="R24" i="9"/>
  <c r="S24" i="9" s="1"/>
  <c r="AB74" i="9"/>
  <c r="AC74" i="9" s="1"/>
  <c r="Z75" i="9"/>
  <c r="AD74" i="9"/>
  <c r="AE74" i="9" s="1"/>
  <c r="N38" i="9"/>
  <c r="P37" i="9"/>
  <c r="Q37" i="9" s="1"/>
  <c r="R37" i="9"/>
  <c r="S37" i="9" s="1"/>
  <c r="R114" i="9"/>
  <c r="S114" i="9" s="1"/>
  <c r="P114" i="9"/>
  <c r="Q114" i="9" s="1"/>
  <c r="N128" i="9"/>
  <c r="U126" i="9"/>
  <c r="N115" i="9"/>
  <c r="R88" i="9"/>
  <c r="S88" i="9" s="1"/>
  <c r="P88" i="9"/>
  <c r="Q88" i="9" s="1"/>
  <c r="N89" i="9"/>
  <c r="R49" i="9"/>
  <c r="S49" i="9" s="1"/>
  <c r="P49" i="9"/>
  <c r="Q49" i="9" s="1"/>
  <c r="N50" i="9"/>
  <c r="P62" i="9"/>
  <c r="Q62" i="9" s="1"/>
  <c r="N63" i="9"/>
  <c r="R62" i="9"/>
  <c r="S62" i="9" s="1"/>
  <c r="Z88" i="9"/>
  <c r="AD87" i="9"/>
  <c r="AE87" i="9" s="1"/>
  <c r="AB87" i="9"/>
  <c r="AC87" i="9" s="1"/>
  <c r="Z24" i="9"/>
  <c r="AD23" i="9"/>
  <c r="AE23" i="9" s="1"/>
  <c r="AB23" i="9"/>
  <c r="AC23" i="9" s="1"/>
  <c r="B50" i="9"/>
  <c r="F49" i="9"/>
  <c r="G49" i="9" s="1"/>
  <c r="D49" i="9"/>
  <c r="E49" i="9" s="1"/>
  <c r="B128" i="9"/>
  <c r="I126" i="9"/>
  <c r="B115" i="9"/>
  <c r="D114" i="9"/>
  <c r="E114" i="9" s="1"/>
  <c r="F114" i="9"/>
  <c r="G114" i="9" s="1"/>
  <c r="Z36" i="9"/>
  <c r="AD35" i="9"/>
  <c r="AE35" i="9" s="1"/>
  <c r="AB35" i="9"/>
  <c r="AC35" i="9" s="1"/>
  <c r="H55" i="13" l="1"/>
  <c r="C132" i="13"/>
  <c r="F67" i="13"/>
  <c r="G67" i="13" s="1"/>
  <c r="H67" i="13" s="1"/>
  <c r="D67" i="13"/>
  <c r="E67" i="13" s="1"/>
  <c r="F65" i="13"/>
  <c r="G65" i="13" s="1"/>
  <c r="H65" i="13" s="1"/>
  <c r="D65" i="13"/>
  <c r="E65" i="13" s="1"/>
  <c r="F63" i="13"/>
  <c r="G63" i="13" s="1"/>
  <c r="H63" i="13" s="1"/>
  <c r="D63" i="13"/>
  <c r="E63" i="13" s="1"/>
  <c r="H51" i="13"/>
  <c r="H44" i="13"/>
  <c r="L34" i="13" s="1"/>
  <c r="C128" i="13"/>
  <c r="C137" i="13"/>
  <c r="F73" i="13"/>
  <c r="G73" i="13" s="1"/>
  <c r="H73" i="13" s="1"/>
  <c r="D73" i="13"/>
  <c r="E73" i="13" s="1"/>
  <c r="F69" i="13"/>
  <c r="G69" i="13" s="1"/>
  <c r="D69" i="13"/>
  <c r="E69" i="13" s="1"/>
  <c r="D71" i="13"/>
  <c r="E71" i="13" s="1"/>
  <c r="F71" i="13"/>
  <c r="G71" i="13" s="1"/>
  <c r="K93" i="13"/>
  <c r="B78" i="13"/>
  <c r="B83" i="13"/>
  <c r="B88" i="13"/>
  <c r="B77" i="13"/>
  <c r="B86" i="13"/>
  <c r="B82" i="13"/>
  <c r="B85" i="13"/>
  <c r="B80" i="13"/>
  <c r="B87" i="13"/>
  <c r="B79" i="13"/>
  <c r="B84" i="13"/>
  <c r="B81" i="13"/>
  <c r="C156" i="13"/>
  <c r="C125" i="13"/>
  <c r="F68" i="13"/>
  <c r="G68" i="13" s="1"/>
  <c r="H68" i="13" s="1"/>
  <c r="D68" i="13"/>
  <c r="E68" i="13" s="1"/>
  <c r="F64" i="13"/>
  <c r="G64" i="13" s="1"/>
  <c r="D64" i="13"/>
  <c r="E64" i="13" s="1"/>
  <c r="F66" i="13"/>
  <c r="G66" i="13" s="1"/>
  <c r="H66" i="13" s="1"/>
  <c r="D66" i="13"/>
  <c r="E66" i="13" s="1"/>
  <c r="E59" i="13"/>
  <c r="C157" i="13"/>
  <c r="F62" i="13"/>
  <c r="G62" i="13" s="1"/>
  <c r="D62" i="13"/>
  <c r="E62" i="13" s="1"/>
  <c r="F70" i="13"/>
  <c r="G70" i="13" s="1"/>
  <c r="D70" i="13"/>
  <c r="E70" i="13" s="1"/>
  <c r="F72" i="13"/>
  <c r="G72" i="13" s="1"/>
  <c r="D72" i="13"/>
  <c r="E72" i="13" s="1"/>
  <c r="H47" i="13"/>
  <c r="H59" i="13" s="1"/>
  <c r="L49" i="13" s="1"/>
  <c r="G59" i="13"/>
  <c r="C159" i="13"/>
  <c r="C133" i="13"/>
  <c r="C154" i="13"/>
  <c r="C153" i="13"/>
  <c r="K196" i="13"/>
  <c r="C325" i="13"/>
  <c r="C326" i="13"/>
  <c r="B48" i="7"/>
  <c r="A47" i="7"/>
  <c r="Z37" i="9"/>
  <c r="AD36" i="9"/>
  <c r="AE36" i="9" s="1"/>
  <c r="AB36" i="9"/>
  <c r="AC36" i="9" s="1"/>
  <c r="N116" i="9"/>
  <c r="R115" i="9"/>
  <c r="S115" i="9" s="1"/>
  <c r="P115" i="9"/>
  <c r="Q115" i="9" s="1"/>
  <c r="B90" i="9"/>
  <c r="F89" i="9"/>
  <c r="G89" i="9" s="1"/>
  <c r="D89" i="9"/>
  <c r="E89" i="9" s="1"/>
  <c r="D115" i="9"/>
  <c r="E115" i="9" s="1"/>
  <c r="B116" i="9"/>
  <c r="F115" i="9"/>
  <c r="G115" i="9" s="1"/>
  <c r="AB24" i="9"/>
  <c r="AC24" i="9" s="1"/>
  <c r="Z25" i="9"/>
  <c r="AD24" i="9"/>
  <c r="AE24" i="9" s="1"/>
  <c r="N90" i="9"/>
  <c r="P89" i="9"/>
  <c r="Q89" i="9" s="1"/>
  <c r="R89" i="9"/>
  <c r="S89" i="9" s="1"/>
  <c r="P38" i="9"/>
  <c r="Q38" i="9" s="1"/>
  <c r="N39" i="9"/>
  <c r="R38" i="9"/>
  <c r="S38" i="9" s="1"/>
  <c r="Z50" i="9"/>
  <c r="AD49" i="9"/>
  <c r="AE49" i="9" s="1"/>
  <c r="AB49" i="9"/>
  <c r="AC49" i="9" s="1"/>
  <c r="B38" i="9"/>
  <c r="F37" i="9"/>
  <c r="G37" i="9" s="1"/>
  <c r="D37" i="9"/>
  <c r="E37" i="9" s="1"/>
  <c r="AG126" i="9"/>
  <c r="Z115" i="9"/>
  <c r="Z128" i="9"/>
  <c r="AD114" i="9"/>
  <c r="AE114" i="9" s="1"/>
  <c r="AB114" i="9"/>
  <c r="AC114" i="9" s="1"/>
  <c r="Z63" i="9"/>
  <c r="AD62" i="9"/>
  <c r="AE62" i="9" s="1"/>
  <c r="AB62" i="9"/>
  <c r="AC62" i="9" s="1"/>
  <c r="N51" i="9"/>
  <c r="P50" i="9"/>
  <c r="Q50" i="9" s="1"/>
  <c r="R50" i="9"/>
  <c r="S50" i="9" s="1"/>
  <c r="U140" i="9"/>
  <c r="N142" i="9"/>
  <c r="N129" i="9"/>
  <c r="P128" i="9"/>
  <c r="Q128" i="9" s="1"/>
  <c r="R128" i="9"/>
  <c r="S128" i="9" s="1"/>
  <c r="D102" i="9"/>
  <c r="E102" i="9" s="1"/>
  <c r="B103" i="9"/>
  <c r="F102" i="9"/>
  <c r="G102" i="9" s="1"/>
  <c r="B25" i="9"/>
  <c r="F24" i="9"/>
  <c r="G24" i="9" s="1"/>
  <c r="D24" i="9"/>
  <c r="E24" i="9" s="1"/>
  <c r="D76" i="9"/>
  <c r="E76" i="9" s="1"/>
  <c r="B77" i="9"/>
  <c r="F76" i="9"/>
  <c r="G76" i="9" s="1"/>
  <c r="D128" i="9"/>
  <c r="E128" i="9" s="1"/>
  <c r="B142" i="9"/>
  <c r="I140" i="9"/>
  <c r="B129" i="9"/>
  <c r="F128" i="9"/>
  <c r="G128" i="9" s="1"/>
  <c r="B51" i="9"/>
  <c r="F50" i="9"/>
  <c r="G50" i="9" s="1"/>
  <c r="D50" i="9"/>
  <c r="E50" i="9" s="1"/>
  <c r="Z89" i="9"/>
  <c r="AD88" i="9"/>
  <c r="AE88" i="9" s="1"/>
  <c r="AB88" i="9"/>
  <c r="AC88" i="9" s="1"/>
  <c r="N64" i="9"/>
  <c r="P63" i="9"/>
  <c r="Q63" i="9" s="1"/>
  <c r="R63" i="9"/>
  <c r="S63" i="9" s="1"/>
  <c r="Z76" i="9"/>
  <c r="AD75" i="9"/>
  <c r="AE75" i="9" s="1"/>
  <c r="AB75" i="9"/>
  <c r="AC75" i="9" s="1"/>
  <c r="P25" i="9"/>
  <c r="Q25" i="9" s="1"/>
  <c r="N26" i="9"/>
  <c r="R25" i="9"/>
  <c r="S25" i="9" s="1"/>
  <c r="Z102" i="9"/>
  <c r="AD101" i="9"/>
  <c r="AE101" i="9" s="1"/>
  <c r="AB101" i="9"/>
  <c r="AC101" i="9" s="1"/>
  <c r="N77" i="9"/>
  <c r="P76" i="9"/>
  <c r="Q76" i="9" s="1"/>
  <c r="R76" i="9"/>
  <c r="S76" i="9" s="1"/>
  <c r="D63" i="9"/>
  <c r="E63" i="9" s="1"/>
  <c r="B64" i="9"/>
  <c r="F63" i="9"/>
  <c r="G63" i="9" s="1"/>
  <c r="N103" i="9"/>
  <c r="R102" i="9"/>
  <c r="S102" i="9" s="1"/>
  <c r="P102" i="9"/>
  <c r="Q102" i="9" s="1"/>
  <c r="C174" i="13" l="1"/>
  <c r="H72" i="13"/>
  <c r="G74" i="13"/>
  <c r="H62" i="13"/>
  <c r="F79" i="13"/>
  <c r="G79" i="13" s="1"/>
  <c r="H79" i="13" s="1"/>
  <c r="D79" i="13"/>
  <c r="E79" i="13" s="1"/>
  <c r="F82" i="13"/>
  <c r="G82" i="13" s="1"/>
  <c r="D82" i="13"/>
  <c r="E82" i="13" s="1"/>
  <c r="F83" i="13"/>
  <c r="G83" i="13" s="1"/>
  <c r="H83" i="13" s="1"/>
  <c r="D83" i="13"/>
  <c r="E83" i="13" s="1"/>
  <c r="C143" i="13"/>
  <c r="C168" i="13"/>
  <c r="C171" i="13"/>
  <c r="F87" i="13"/>
  <c r="G87" i="13" s="1"/>
  <c r="H87" i="13" s="1"/>
  <c r="D87" i="13"/>
  <c r="E87" i="13" s="1"/>
  <c r="F86" i="13"/>
  <c r="G86" i="13" s="1"/>
  <c r="D86" i="13"/>
  <c r="E86" i="13" s="1"/>
  <c r="F78" i="13"/>
  <c r="G78" i="13" s="1"/>
  <c r="H78" i="13" s="1"/>
  <c r="D78" i="13"/>
  <c r="E78" i="13" s="1"/>
  <c r="C148" i="13"/>
  <c r="H70" i="13"/>
  <c r="C172" i="13"/>
  <c r="F81" i="13"/>
  <c r="G81" i="13" s="1"/>
  <c r="H81" i="13" s="1"/>
  <c r="D81" i="13"/>
  <c r="E81" i="13" s="1"/>
  <c r="F80" i="13"/>
  <c r="G80" i="13" s="1"/>
  <c r="H80" i="13" s="1"/>
  <c r="D80" i="13"/>
  <c r="E80" i="13" s="1"/>
  <c r="F77" i="13"/>
  <c r="G77" i="13" s="1"/>
  <c r="D77" i="13"/>
  <c r="E77" i="13" s="1"/>
  <c r="K108" i="13"/>
  <c r="B93" i="13"/>
  <c r="B96" i="13"/>
  <c r="B102" i="13"/>
  <c r="B101" i="13"/>
  <c r="B98" i="13"/>
  <c r="B100" i="13"/>
  <c r="B92" i="13"/>
  <c r="B97" i="13"/>
  <c r="B99" i="13"/>
  <c r="B94" i="13"/>
  <c r="B95" i="13"/>
  <c r="B103" i="13"/>
  <c r="H69" i="13"/>
  <c r="C152" i="13"/>
  <c r="C147" i="13"/>
  <c r="C169" i="13"/>
  <c r="E74" i="13"/>
  <c r="H64" i="13"/>
  <c r="C140" i="13"/>
  <c r="F84" i="13"/>
  <c r="G84" i="13" s="1"/>
  <c r="H84" i="13" s="1"/>
  <c r="D84" i="13"/>
  <c r="E84" i="13" s="1"/>
  <c r="F85" i="13"/>
  <c r="G85" i="13" s="1"/>
  <c r="H85" i="13" s="1"/>
  <c r="D85" i="13"/>
  <c r="E85" i="13" s="1"/>
  <c r="F88" i="13"/>
  <c r="G88" i="13" s="1"/>
  <c r="H88" i="13" s="1"/>
  <c r="D88" i="13"/>
  <c r="E88" i="13" s="1"/>
  <c r="H71" i="13"/>
  <c r="C341" i="13"/>
  <c r="K211" i="13"/>
  <c r="C340" i="13"/>
  <c r="N104" i="9"/>
  <c r="R103" i="9"/>
  <c r="S103" i="9" s="1"/>
  <c r="P103" i="9"/>
  <c r="Q103" i="9" s="1"/>
  <c r="B65" i="9"/>
  <c r="D64" i="9"/>
  <c r="E64" i="9" s="1"/>
  <c r="F64" i="9"/>
  <c r="G64" i="9" s="1"/>
  <c r="N78" i="9"/>
  <c r="R77" i="9"/>
  <c r="S77" i="9" s="1"/>
  <c r="P77" i="9"/>
  <c r="Q77" i="9" s="1"/>
  <c r="B130" i="9"/>
  <c r="D129" i="9"/>
  <c r="E129" i="9" s="1"/>
  <c r="F129" i="9"/>
  <c r="G129" i="9" s="1"/>
  <c r="N156" i="9"/>
  <c r="U154" i="9"/>
  <c r="N143" i="9"/>
  <c r="R142" i="9"/>
  <c r="S142" i="9" s="1"/>
  <c r="P142" i="9"/>
  <c r="Q142" i="9" s="1"/>
  <c r="P51" i="9"/>
  <c r="Q51" i="9" s="1"/>
  <c r="N52" i="9"/>
  <c r="R51" i="9"/>
  <c r="S51" i="9" s="1"/>
  <c r="N40" i="9"/>
  <c r="P39" i="9"/>
  <c r="Q39" i="9" s="1"/>
  <c r="R39" i="9"/>
  <c r="S39" i="9" s="1"/>
  <c r="N91" i="9"/>
  <c r="R90" i="9"/>
  <c r="S90" i="9" s="1"/>
  <c r="P90" i="9"/>
  <c r="Q90" i="9" s="1"/>
  <c r="P116" i="9"/>
  <c r="Q116" i="9" s="1"/>
  <c r="N117" i="9"/>
  <c r="R116" i="9"/>
  <c r="S116" i="9" s="1"/>
  <c r="AB102" i="9"/>
  <c r="AC102" i="9" s="1"/>
  <c r="Z103" i="9"/>
  <c r="AD102" i="9"/>
  <c r="AE102" i="9" s="1"/>
  <c r="AD89" i="9"/>
  <c r="AE89" i="9" s="1"/>
  <c r="AB89" i="9"/>
  <c r="AC89" i="9" s="1"/>
  <c r="Z90" i="9"/>
  <c r="B52" i="9"/>
  <c r="F51" i="9"/>
  <c r="G51" i="9" s="1"/>
  <c r="D51" i="9"/>
  <c r="E51" i="9" s="1"/>
  <c r="B26" i="9"/>
  <c r="D25" i="9"/>
  <c r="E25" i="9" s="1"/>
  <c r="F25" i="9"/>
  <c r="G25" i="9" s="1"/>
  <c r="AB128" i="9"/>
  <c r="AC128" i="9" s="1"/>
  <c r="Z142" i="9"/>
  <c r="AG140" i="9"/>
  <c r="Z129" i="9"/>
  <c r="AD128" i="9"/>
  <c r="AE128" i="9" s="1"/>
  <c r="AB50" i="9"/>
  <c r="AC50" i="9" s="1"/>
  <c r="Z51" i="9"/>
  <c r="AD50" i="9"/>
  <c r="AE50" i="9" s="1"/>
  <c r="N65" i="9"/>
  <c r="R64" i="9"/>
  <c r="S64" i="9" s="1"/>
  <c r="P64" i="9"/>
  <c r="Q64" i="9" s="1"/>
  <c r="B156" i="9"/>
  <c r="I154" i="9"/>
  <c r="B143" i="9"/>
  <c r="F142" i="9"/>
  <c r="G142" i="9" s="1"/>
  <c r="D142" i="9"/>
  <c r="E142" i="9" s="1"/>
  <c r="AD63" i="9"/>
  <c r="AE63" i="9" s="1"/>
  <c r="AB63" i="9"/>
  <c r="AC63" i="9" s="1"/>
  <c r="Z64" i="9"/>
  <c r="AB115" i="9"/>
  <c r="AC115" i="9" s="1"/>
  <c r="Z116" i="9"/>
  <c r="AD115" i="9"/>
  <c r="AE115" i="9" s="1"/>
  <c r="B39" i="9"/>
  <c r="F38" i="9"/>
  <c r="G38" i="9" s="1"/>
  <c r="D38" i="9"/>
  <c r="E38" i="9" s="1"/>
  <c r="B117" i="9"/>
  <c r="F116" i="9"/>
  <c r="G116" i="9" s="1"/>
  <c r="D116" i="9"/>
  <c r="E116" i="9" s="1"/>
  <c r="B91" i="9"/>
  <c r="F90" i="9"/>
  <c r="G90" i="9" s="1"/>
  <c r="D90" i="9"/>
  <c r="E90" i="9" s="1"/>
  <c r="N27" i="9"/>
  <c r="R26" i="9"/>
  <c r="S26" i="9" s="1"/>
  <c r="P26" i="9"/>
  <c r="Q26" i="9" s="1"/>
  <c r="AD76" i="9"/>
  <c r="AE76" i="9" s="1"/>
  <c r="AB76" i="9"/>
  <c r="AC76" i="9" s="1"/>
  <c r="Z77" i="9"/>
  <c r="B78" i="9"/>
  <c r="D77" i="9"/>
  <c r="E77" i="9" s="1"/>
  <c r="F77" i="9"/>
  <c r="G77" i="9" s="1"/>
  <c r="B104" i="9"/>
  <c r="F103" i="9"/>
  <c r="G103" i="9" s="1"/>
  <c r="D103" i="9"/>
  <c r="E103" i="9" s="1"/>
  <c r="N130" i="9"/>
  <c r="R129" i="9"/>
  <c r="S129" i="9" s="1"/>
  <c r="P129" i="9"/>
  <c r="Q129" i="9" s="1"/>
  <c r="Z26" i="9"/>
  <c r="AB25" i="9"/>
  <c r="AC25" i="9" s="1"/>
  <c r="AD25" i="9"/>
  <c r="AE25" i="9" s="1"/>
  <c r="AD37" i="9"/>
  <c r="AE37" i="9" s="1"/>
  <c r="AB37" i="9"/>
  <c r="AC37" i="9" s="1"/>
  <c r="Z38" i="9"/>
  <c r="C162" i="13" l="1"/>
  <c r="F103" i="13"/>
  <c r="G103" i="13" s="1"/>
  <c r="H103" i="13" s="1"/>
  <c r="D103" i="13"/>
  <c r="E103" i="13" s="1"/>
  <c r="F97" i="13"/>
  <c r="G97" i="13" s="1"/>
  <c r="H97" i="13" s="1"/>
  <c r="D97" i="13"/>
  <c r="E97" i="13" s="1"/>
  <c r="F101" i="13"/>
  <c r="G101" i="13" s="1"/>
  <c r="H101" i="13" s="1"/>
  <c r="D101" i="13"/>
  <c r="E101" i="13" s="1"/>
  <c r="K123" i="13"/>
  <c r="B108" i="13"/>
  <c r="B109" i="13"/>
  <c r="B117" i="13"/>
  <c r="B111" i="13"/>
  <c r="B113" i="13"/>
  <c r="B110" i="13"/>
  <c r="B114" i="13"/>
  <c r="B118" i="13"/>
  <c r="B115" i="13"/>
  <c r="B107" i="13"/>
  <c r="B116" i="13"/>
  <c r="B112" i="13"/>
  <c r="C187" i="13"/>
  <c r="H86" i="13"/>
  <c r="C186" i="13"/>
  <c r="C158" i="13"/>
  <c r="H82" i="13"/>
  <c r="F95" i="13"/>
  <c r="G95" i="13" s="1"/>
  <c r="D95" i="13"/>
  <c r="E95" i="13" s="1"/>
  <c r="F92" i="13"/>
  <c r="G92" i="13" s="1"/>
  <c r="D92" i="13"/>
  <c r="E92" i="13" s="1"/>
  <c r="F102" i="13"/>
  <c r="G102" i="13" s="1"/>
  <c r="H102" i="13" s="1"/>
  <c r="D102" i="13"/>
  <c r="E102" i="13" s="1"/>
  <c r="E89" i="13"/>
  <c r="C155" i="13"/>
  <c r="C184" i="13"/>
  <c r="C167" i="13"/>
  <c r="F94" i="13"/>
  <c r="G94" i="13" s="1"/>
  <c r="H94" i="13" s="1"/>
  <c r="D94" i="13"/>
  <c r="E94" i="13" s="1"/>
  <c r="D100" i="13"/>
  <c r="E100" i="13" s="1"/>
  <c r="F100" i="13"/>
  <c r="G100" i="13" s="1"/>
  <c r="H100" i="13" s="1"/>
  <c r="F96" i="13"/>
  <c r="G96" i="13" s="1"/>
  <c r="H96" i="13" s="1"/>
  <c r="D96" i="13"/>
  <c r="E96" i="13" s="1"/>
  <c r="H77" i="13"/>
  <c r="H89" i="13" s="1"/>
  <c r="L79" i="13" s="1"/>
  <c r="G89" i="13"/>
  <c r="C183" i="13"/>
  <c r="F99" i="13"/>
  <c r="G99" i="13" s="1"/>
  <c r="D99" i="13"/>
  <c r="E99" i="13" s="1"/>
  <c r="F98" i="13"/>
  <c r="G98" i="13" s="1"/>
  <c r="H98" i="13" s="1"/>
  <c r="D98" i="13"/>
  <c r="E98" i="13" s="1"/>
  <c r="F93" i="13"/>
  <c r="G93" i="13" s="1"/>
  <c r="D93" i="13"/>
  <c r="E93" i="13" s="1"/>
  <c r="C163" i="13"/>
  <c r="H74" i="13"/>
  <c r="L64" i="13" s="1"/>
  <c r="C189" i="13"/>
  <c r="K226" i="13"/>
  <c r="C355" i="13"/>
  <c r="C356" i="13"/>
  <c r="AB26" i="9"/>
  <c r="AC26" i="9" s="1"/>
  <c r="Z27" i="9"/>
  <c r="AD26" i="9"/>
  <c r="AE26" i="9" s="1"/>
  <c r="Z78" i="9"/>
  <c r="AB77" i="9"/>
  <c r="AC77" i="9" s="1"/>
  <c r="AD77" i="9"/>
  <c r="AE77" i="9" s="1"/>
  <c r="F156" i="9"/>
  <c r="G156" i="9" s="1"/>
  <c r="D156" i="9"/>
  <c r="E156" i="9" s="1"/>
  <c r="B170" i="9"/>
  <c r="I168" i="9"/>
  <c r="B157" i="9"/>
  <c r="Z52" i="9"/>
  <c r="AD51" i="9"/>
  <c r="AE51" i="9" s="1"/>
  <c r="AB51" i="9"/>
  <c r="AC51" i="9" s="1"/>
  <c r="N53" i="9"/>
  <c r="R52" i="9"/>
  <c r="S52" i="9" s="1"/>
  <c r="P52" i="9"/>
  <c r="Q52" i="9" s="1"/>
  <c r="N144" i="9"/>
  <c r="P143" i="9"/>
  <c r="Q143" i="9" s="1"/>
  <c r="R143" i="9"/>
  <c r="S143" i="9" s="1"/>
  <c r="F130" i="9"/>
  <c r="G130" i="9" s="1"/>
  <c r="D130" i="9"/>
  <c r="E130" i="9" s="1"/>
  <c r="B131" i="9"/>
  <c r="N105" i="9"/>
  <c r="R104" i="9"/>
  <c r="S104" i="9" s="1"/>
  <c r="P104" i="9"/>
  <c r="Q104" i="9" s="1"/>
  <c r="F78" i="9"/>
  <c r="G78" i="9" s="1"/>
  <c r="D78" i="9"/>
  <c r="E78" i="9" s="1"/>
  <c r="B79" i="9"/>
  <c r="P27" i="9"/>
  <c r="Q27" i="9" s="1"/>
  <c r="R27" i="9"/>
  <c r="S27" i="9" s="1"/>
  <c r="S28" i="9" s="1"/>
  <c r="D39" i="9"/>
  <c r="E39" i="9" s="1"/>
  <c r="B40" i="9"/>
  <c r="F39" i="9"/>
  <c r="G39" i="9" s="1"/>
  <c r="Z65" i="9"/>
  <c r="AB64" i="9"/>
  <c r="AC64" i="9" s="1"/>
  <c r="AD64" i="9"/>
  <c r="AE64" i="9" s="1"/>
  <c r="Z156" i="9"/>
  <c r="AG154" i="9"/>
  <c r="Z143" i="9"/>
  <c r="AD142" i="9"/>
  <c r="AE142" i="9" s="1"/>
  <c r="AB142" i="9"/>
  <c r="AC142" i="9" s="1"/>
  <c r="D26" i="9"/>
  <c r="E26" i="9" s="1"/>
  <c r="B27" i="9"/>
  <c r="F26" i="9"/>
  <c r="G26" i="9" s="1"/>
  <c r="D52" i="9"/>
  <c r="E52" i="9" s="1"/>
  <c r="B53" i="9"/>
  <c r="F52" i="9"/>
  <c r="G52" i="9" s="1"/>
  <c r="F65" i="9"/>
  <c r="G65" i="9" s="1"/>
  <c r="D65" i="9"/>
  <c r="E65" i="9" s="1"/>
  <c r="B66" i="9"/>
  <c r="Z39" i="9"/>
  <c r="AD38" i="9"/>
  <c r="AE38" i="9" s="1"/>
  <c r="AB38" i="9"/>
  <c r="AC38" i="9" s="1"/>
  <c r="N131" i="9"/>
  <c r="P130" i="9"/>
  <c r="Q130" i="9" s="1"/>
  <c r="R130" i="9"/>
  <c r="S130" i="9" s="1"/>
  <c r="D104" i="9"/>
  <c r="E104" i="9" s="1"/>
  <c r="B105" i="9"/>
  <c r="F104" i="9"/>
  <c r="G104" i="9" s="1"/>
  <c r="F143" i="9"/>
  <c r="G143" i="9" s="1"/>
  <c r="D143" i="9"/>
  <c r="E143" i="9" s="1"/>
  <c r="B144" i="9"/>
  <c r="Z91" i="9"/>
  <c r="AB90" i="9"/>
  <c r="AC90" i="9" s="1"/>
  <c r="AD90" i="9"/>
  <c r="AE90" i="9" s="1"/>
  <c r="Z104" i="9"/>
  <c r="AB103" i="9"/>
  <c r="AC103" i="9" s="1"/>
  <c r="AD103" i="9"/>
  <c r="AE103" i="9" s="1"/>
  <c r="R40" i="9"/>
  <c r="S40" i="9" s="1"/>
  <c r="P40" i="9"/>
  <c r="Q40" i="9" s="1"/>
  <c r="N41" i="9"/>
  <c r="N170" i="9"/>
  <c r="N157" i="9"/>
  <c r="U168" i="9"/>
  <c r="R156" i="9"/>
  <c r="S156" i="9" s="1"/>
  <c r="P156" i="9"/>
  <c r="Q156" i="9" s="1"/>
  <c r="N79" i="9"/>
  <c r="P78" i="9"/>
  <c r="Q78" i="9" s="1"/>
  <c r="R78" i="9"/>
  <c r="S78" i="9" s="1"/>
  <c r="D91" i="9"/>
  <c r="E91" i="9" s="1"/>
  <c r="B92" i="9"/>
  <c r="F91" i="9"/>
  <c r="G91" i="9" s="1"/>
  <c r="D117" i="9"/>
  <c r="E117" i="9" s="1"/>
  <c r="B118" i="9"/>
  <c r="F117" i="9"/>
  <c r="G117" i="9" s="1"/>
  <c r="Z117" i="9"/>
  <c r="AB116" i="9"/>
  <c r="AC116" i="9" s="1"/>
  <c r="AD116" i="9"/>
  <c r="AE116" i="9" s="1"/>
  <c r="N66" i="9"/>
  <c r="R65" i="9"/>
  <c r="S65" i="9" s="1"/>
  <c r="P65" i="9"/>
  <c r="Q65" i="9" s="1"/>
  <c r="Z130" i="9"/>
  <c r="AB129" i="9"/>
  <c r="AC129" i="9" s="1"/>
  <c r="AD129" i="9"/>
  <c r="AE129" i="9" s="1"/>
  <c r="N118" i="9"/>
  <c r="P117" i="9"/>
  <c r="Q117" i="9" s="1"/>
  <c r="R117" i="9"/>
  <c r="S117" i="9" s="1"/>
  <c r="N92" i="9"/>
  <c r="R91" i="9"/>
  <c r="S91" i="9" s="1"/>
  <c r="P91" i="9"/>
  <c r="Q91" i="9" s="1"/>
  <c r="H92" i="13" l="1"/>
  <c r="G104" i="13"/>
  <c r="F116" i="13"/>
  <c r="G116" i="13" s="1"/>
  <c r="H116" i="13" s="1"/>
  <c r="D116" i="13"/>
  <c r="E116" i="13" s="1"/>
  <c r="F114" i="13"/>
  <c r="G114" i="13" s="1"/>
  <c r="H114" i="13" s="1"/>
  <c r="D114" i="13"/>
  <c r="E114" i="13" s="1"/>
  <c r="F117" i="13"/>
  <c r="G117" i="13" s="1"/>
  <c r="H117" i="13" s="1"/>
  <c r="D117" i="13"/>
  <c r="E117" i="13" s="1"/>
  <c r="C178" i="13"/>
  <c r="C198" i="13"/>
  <c r="C199" i="13"/>
  <c r="C173" i="13"/>
  <c r="F107" i="13"/>
  <c r="G107" i="13" s="1"/>
  <c r="D107" i="13"/>
  <c r="E107" i="13" s="1"/>
  <c r="F110" i="13"/>
  <c r="G110" i="13" s="1"/>
  <c r="H110" i="13" s="1"/>
  <c r="D110" i="13"/>
  <c r="E110" i="13" s="1"/>
  <c r="F109" i="13"/>
  <c r="G109" i="13" s="1"/>
  <c r="H109" i="13" s="1"/>
  <c r="D109" i="13"/>
  <c r="E109" i="13" s="1"/>
  <c r="C204" i="13"/>
  <c r="H95" i="13"/>
  <c r="C202" i="13"/>
  <c r="F115" i="13"/>
  <c r="G115" i="13" s="1"/>
  <c r="D115" i="13"/>
  <c r="E115" i="13" s="1"/>
  <c r="F113" i="13"/>
  <c r="G113" i="13" s="1"/>
  <c r="D113" i="13"/>
  <c r="E113" i="13" s="1"/>
  <c r="F108" i="13"/>
  <c r="G108" i="13" s="1"/>
  <c r="D108" i="13"/>
  <c r="E108" i="13" s="1"/>
  <c r="H108" i="13" s="1"/>
  <c r="H93" i="13"/>
  <c r="H99" i="13"/>
  <c r="C182" i="13"/>
  <c r="C170" i="13"/>
  <c r="E104" i="13"/>
  <c r="C201" i="13"/>
  <c r="F112" i="13"/>
  <c r="G112" i="13" s="1"/>
  <c r="D112" i="13"/>
  <c r="E112" i="13" s="1"/>
  <c r="F118" i="13"/>
  <c r="G118" i="13" s="1"/>
  <c r="H118" i="13" s="1"/>
  <c r="D118" i="13"/>
  <c r="E118" i="13" s="1"/>
  <c r="F111" i="13"/>
  <c r="G111" i="13" s="1"/>
  <c r="D111" i="13"/>
  <c r="E111" i="13" s="1"/>
  <c r="K138" i="13"/>
  <c r="B123" i="13"/>
  <c r="B131" i="13"/>
  <c r="B122" i="13"/>
  <c r="B127" i="13"/>
  <c r="B133" i="13"/>
  <c r="B126" i="13"/>
  <c r="B124" i="13"/>
  <c r="B125" i="13"/>
  <c r="B130" i="13"/>
  <c r="B128" i="13"/>
  <c r="B129" i="13"/>
  <c r="B132" i="13"/>
  <c r="C177" i="13"/>
  <c r="K241" i="13"/>
  <c r="C371" i="13"/>
  <c r="C370" i="13"/>
  <c r="Z118" i="9"/>
  <c r="AD117" i="9"/>
  <c r="AE117" i="9" s="1"/>
  <c r="AB117" i="9"/>
  <c r="AC117" i="9" s="1"/>
  <c r="B41" i="9"/>
  <c r="D40" i="9"/>
  <c r="E40" i="9" s="1"/>
  <c r="F40" i="9"/>
  <c r="G40" i="9" s="1"/>
  <c r="Q28" i="9"/>
  <c r="P28" i="9"/>
  <c r="R105" i="9"/>
  <c r="S105" i="9" s="1"/>
  <c r="P105" i="9"/>
  <c r="Q105" i="9" s="1"/>
  <c r="N106" i="9"/>
  <c r="AB27" i="9"/>
  <c r="AC27" i="9" s="1"/>
  <c r="AD27" i="9"/>
  <c r="AE27" i="9" s="1"/>
  <c r="AE28" i="9" s="1"/>
  <c r="B93" i="9"/>
  <c r="F92" i="9"/>
  <c r="G92" i="9" s="1"/>
  <c r="D92" i="9"/>
  <c r="E92" i="9" s="1"/>
  <c r="R79" i="9"/>
  <c r="S79" i="9" s="1"/>
  <c r="P79" i="9"/>
  <c r="Q79" i="9" s="1"/>
  <c r="N80" i="9"/>
  <c r="B106" i="9"/>
  <c r="F105" i="9"/>
  <c r="G105" i="9" s="1"/>
  <c r="D105" i="9"/>
  <c r="E105" i="9" s="1"/>
  <c r="R131" i="9"/>
  <c r="S131" i="9" s="1"/>
  <c r="P131" i="9"/>
  <c r="Q131" i="9" s="1"/>
  <c r="N132" i="9"/>
  <c r="Z40" i="9"/>
  <c r="AD39" i="9"/>
  <c r="AE39" i="9" s="1"/>
  <c r="AB39" i="9"/>
  <c r="AC39" i="9" s="1"/>
  <c r="Z170" i="9"/>
  <c r="AG168" i="9"/>
  <c r="Z157" i="9"/>
  <c r="AD156" i="9"/>
  <c r="AE156" i="9" s="1"/>
  <c r="AB156" i="9"/>
  <c r="AC156" i="9" s="1"/>
  <c r="B80" i="9"/>
  <c r="D79" i="9"/>
  <c r="E79" i="9" s="1"/>
  <c r="F79" i="9"/>
  <c r="G79" i="9" s="1"/>
  <c r="B132" i="9"/>
  <c r="D131" i="9"/>
  <c r="E131" i="9" s="1"/>
  <c r="F131" i="9"/>
  <c r="G131" i="9" s="1"/>
  <c r="R53" i="9"/>
  <c r="S53" i="9" s="1"/>
  <c r="P53" i="9"/>
  <c r="Q53" i="9" s="1"/>
  <c r="N54" i="9"/>
  <c r="B158" i="9"/>
  <c r="D157" i="9"/>
  <c r="E157" i="9" s="1"/>
  <c r="F157" i="9"/>
  <c r="G157" i="9" s="1"/>
  <c r="R92" i="9"/>
  <c r="S92" i="9" s="1"/>
  <c r="P92" i="9"/>
  <c r="Q92" i="9" s="1"/>
  <c r="N93" i="9"/>
  <c r="P118" i="9"/>
  <c r="Q118" i="9" s="1"/>
  <c r="N119" i="9"/>
  <c r="R118" i="9"/>
  <c r="S118" i="9" s="1"/>
  <c r="Z131" i="9"/>
  <c r="AD130" i="9"/>
  <c r="AE130" i="9" s="1"/>
  <c r="AB130" i="9"/>
  <c r="AC130" i="9" s="1"/>
  <c r="B119" i="9"/>
  <c r="D118" i="9"/>
  <c r="E118" i="9" s="1"/>
  <c r="F118" i="9"/>
  <c r="G118" i="9" s="1"/>
  <c r="P157" i="9"/>
  <c r="Q157" i="9" s="1"/>
  <c r="N158" i="9"/>
  <c r="R157" i="9"/>
  <c r="S157" i="9" s="1"/>
  <c r="AB91" i="9"/>
  <c r="AC91" i="9" s="1"/>
  <c r="Z92" i="9"/>
  <c r="AD91" i="9"/>
  <c r="AE91" i="9" s="1"/>
  <c r="B145" i="9"/>
  <c r="F144" i="9"/>
  <c r="G144" i="9" s="1"/>
  <c r="D144" i="9"/>
  <c r="E144" i="9" s="1"/>
  <c r="D27" i="9"/>
  <c r="E27" i="9" s="1"/>
  <c r="F27" i="9"/>
  <c r="G27" i="9" s="1"/>
  <c r="G28" i="9" s="1"/>
  <c r="AB65" i="9"/>
  <c r="AC65" i="9" s="1"/>
  <c r="Z66" i="9"/>
  <c r="AD65" i="9"/>
  <c r="AE65" i="9" s="1"/>
  <c r="R144" i="9"/>
  <c r="S144" i="9" s="1"/>
  <c r="P144" i="9"/>
  <c r="Q144" i="9" s="1"/>
  <c r="N145" i="9"/>
  <c r="R66" i="9"/>
  <c r="S66" i="9" s="1"/>
  <c r="P66" i="9"/>
  <c r="Q66" i="9" s="1"/>
  <c r="N67" i="9"/>
  <c r="P170" i="9"/>
  <c r="Q170" i="9" s="1"/>
  <c r="N184" i="9"/>
  <c r="U182" i="9"/>
  <c r="N171" i="9"/>
  <c r="R170" i="9"/>
  <c r="S170" i="9" s="1"/>
  <c r="P41" i="9"/>
  <c r="Q41" i="9" s="1"/>
  <c r="R41" i="9"/>
  <c r="S41" i="9" s="1"/>
  <c r="S42" i="9" s="1"/>
  <c r="AB104" i="9"/>
  <c r="AC104" i="9" s="1"/>
  <c r="Z105" i="9"/>
  <c r="AD104" i="9"/>
  <c r="AE104" i="9" s="1"/>
  <c r="B67" i="9"/>
  <c r="D66" i="9"/>
  <c r="E66" i="9" s="1"/>
  <c r="F66" i="9"/>
  <c r="G66" i="9" s="1"/>
  <c r="B54" i="9"/>
  <c r="D53" i="9"/>
  <c r="E53" i="9" s="1"/>
  <c r="F53" i="9"/>
  <c r="G53" i="9" s="1"/>
  <c r="AB143" i="9"/>
  <c r="AC143" i="9" s="1"/>
  <c r="Z144" i="9"/>
  <c r="AD143" i="9"/>
  <c r="AE143" i="9" s="1"/>
  <c r="R28" i="9"/>
  <c r="AB52" i="9"/>
  <c r="AC52" i="9" s="1"/>
  <c r="Z53" i="9"/>
  <c r="AD52" i="9"/>
  <c r="AE52" i="9" s="1"/>
  <c r="B184" i="9"/>
  <c r="I182" i="9"/>
  <c r="B171" i="9"/>
  <c r="F170" i="9"/>
  <c r="G170" i="9" s="1"/>
  <c r="D170" i="9"/>
  <c r="E170" i="9" s="1"/>
  <c r="AB78" i="9"/>
  <c r="AC78" i="9" s="1"/>
  <c r="Z79" i="9"/>
  <c r="AD78" i="9"/>
  <c r="AE78" i="9" s="1"/>
  <c r="F125" i="13" l="1"/>
  <c r="G125" i="13" s="1"/>
  <c r="H125" i="13" s="1"/>
  <c r="D125" i="13"/>
  <c r="E125" i="13" s="1"/>
  <c r="C216" i="13"/>
  <c r="F128" i="13"/>
  <c r="G128" i="13" s="1"/>
  <c r="H128" i="13" s="1"/>
  <c r="D128" i="13"/>
  <c r="E128" i="13" s="1"/>
  <c r="F126" i="13"/>
  <c r="G126" i="13" s="1"/>
  <c r="H126" i="13" s="1"/>
  <c r="D126" i="13"/>
  <c r="E126" i="13" s="1"/>
  <c r="F131" i="13"/>
  <c r="G131" i="13" s="1"/>
  <c r="H131" i="13" s="1"/>
  <c r="D131" i="13"/>
  <c r="E131" i="13" s="1"/>
  <c r="H111" i="13"/>
  <c r="H112" i="13"/>
  <c r="H115" i="13"/>
  <c r="C213" i="13"/>
  <c r="F132" i="13"/>
  <c r="G132" i="13" s="1"/>
  <c r="D132" i="13"/>
  <c r="E132" i="13" s="1"/>
  <c r="C192" i="13"/>
  <c r="F130" i="13"/>
  <c r="G130" i="13" s="1"/>
  <c r="D130" i="13"/>
  <c r="E130" i="13" s="1"/>
  <c r="F133" i="13"/>
  <c r="G133" i="13" s="1"/>
  <c r="D133" i="13"/>
  <c r="E133" i="13" s="1"/>
  <c r="F123" i="13"/>
  <c r="G123" i="13" s="1"/>
  <c r="D123" i="13"/>
  <c r="E123" i="13" s="1"/>
  <c r="H123" i="13" s="1"/>
  <c r="C185" i="13"/>
  <c r="C219" i="13"/>
  <c r="C188" i="13"/>
  <c r="H113" i="13"/>
  <c r="C217" i="13"/>
  <c r="E119" i="13"/>
  <c r="F127" i="13"/>
  <c r="G127" i="13" s="1"/>
  <c r="D127" i="13"/>
  <c r="E127" i="13" s="1"/>
  <c r="K153" i="13"/>
  <c r="B138" i="13"/>
  <c r="B137" i="13"/>
  <c r="B143" i="13"/>
  <c r="B141" i="13"/>
  <c r="B142" i="13"/>
  <c r="B147" i="13"/>
  <c r="B145" i="13"/>
  <c r="B144" i="13"/>
  <c r="B146" i="13"/>
  <c r="B140" i="13"/>
  <c r="B148" i="13"/>
  <c r="B139" i="13"/>
  <c r="F129" i="13"/>
  <c r="G129" i="13" s="1"/>
  <c r="H129" i="13" s="1"/>
  <c r="D129" i="13"/>
  <c r="E129" i="13" s="1"/>
  <c r="F124" i="13"/>
  <c r="G124" i="13" s="1"/>
  <c r="H124" i="13" s="1"/>
  <c r="D124" i="13"/>
  <c r="E124" i="13" s="1"/>
  <c r="F122" i="13"/>
  <c r="G122" i="13" s="1"/>
  <c r="D122" i="13"/>
  <c r="E122" i="13" s="1"/>
  <c r="C197" i="13"/>
  <c r="H107" i="13"/>
  <c r="H119" i="13" s="1"/>
  <c r="L109" i="13" s="1"/>
  <c r="G119" i="13"/>
  <c r="C214" i="13"/>
  <c r="C193" i="13"/>
  <c r="H104" i="13"/>
  <c r="L94" i="13" s="1"/>
  <c r="C386" i="13"/>
  <c r="K256" i="13"/>
  <c r="C385" i="13"/>
  <c r="R42" i="9"/>
  <c r="F28" i="9"/>
  <c r="N120" i="9"/>
  <c r="P119" i="9"/>
  <c r="Q119" i="9" s="1"/>
  <c r="R119" i="9"/>
  <c r="S119" i="9" s="1"/>
  <c r="N55" i="9"/>
  <c r="R54" i="9"/>
  <c r="S54" i="9" s="1"/>
  <c r="P54" i="9"/>
  <c r="Q54" i="9" s="1"/>
  <c r="B81" i="9"/>
  <c r="F80" i="9"/>
  <c r="G80" i="9" s="1"/>
  <c r="D80" i="9"/>
  <c r="E80" i="9" s="1"/>
  <c r="Z158" i="9"/>
  <c r="AD157" i="9"/>
  <c r="AE157" i="9" s="1"/>
  <c r="AB157" i="9"/>
  <c r="AC157" i="9" s="1"/>
  <c r="Z41" i="9"/>
  <c r="AD40" i="9"/>
  <c r="AE40" i="9" s="1"/>
  <c r="AB40" i="9"/>
  <c r="AC40" i="9" s="1"/>
  <c r="N81" i="9"/>
  <c r="R80" i="9"/>
  <c r="S80" i="9" s="1"/>
  <c r="P80" i="9"/>
  <c r="Q80" i="9" s="1"/>
  <c r="Z119" i="9"/>
  <c r="AB118" i="9"/>
  <c r="AC118" i="9" s="1"/>
  <c r="AD118" i="9"/>
  <c r="AE118" i="9" s="1"/>
  <c r="B198" i="9"/>
  <c r="I196" i="9"/>
  <c r="B185" i="9"/>
  <c r="F184" i="9"/>
  <c r="G184" i="9" s="1"/>
  <c r="D184" i="9"/>
  <c r="E184" i="9" s="1"/>
  <c r="Z106" i="9"/>
  <c r="AB105" i="9"/>
  <c r="AC105" i="9" s="1"/>
  <c r="AD105" i="9"/>
  <c r="AE105" i="9" s="1"/>
  <c r="Q42" i="9"/>
  <c r="T42" i="9" s="1"/>
  <c r="P42" i="9"/>
  <c r="N198" i="9"/>
  <c r="U196" i="9"/>
  <c r="N185" i="9"/>
  <c r="P184" i="9"/>
  <c r="Q184" i="9" s="1"/>
  <c r="R184" i="9"/>
  <c r="S184" i="9" s="1"/>
  <c r="E28" i="9"/>
  <c r="D28" i="9"/>
  <c r="Z93" i="9"/>
  <c r="AB92" i="9"/>
  <c r="AC92" i="9" s="1"/>
  <c r="AD92" i="9"/>
  <c r="AE92" i="9" s="1"/>
  <c r="D132" i="9"/>
  <c r="E132" i="9" s="1"/>
  <c r="B133" i="9"/>
  <c r="F132" i="9"/>
  <c r="G132" i="9" s="1"/>
  <c r="N133" i="9"/>
  <c r="P132" i="9"/>
  <c r="Q132" i="9" s="1"/>
  <c r="R132" i="9"/>
  <c r="S132" i="9" s="1"/>
  <c r="B94" i="9"/>
  <c r="F93" i="9"/>
  <c r="G93" i="9" s="1"/>
  <c r="D93" i="9"/>
  <c r="E93" i="9" s="1"/>
  <c r="Z80" i="9"/>
  <c r="AD79" i="9"/>
  <c r="AE79" i="9" s="1"/>
  <c r="AB79" i="9"/>
  <c r="AC79" i="9" s="1"/>
  <c r="D67" i="9"/>
  <c r="E67" i="9" s="1"/>
  <c r="B68" i="9"/>
  <c r="F67" i="9"/>
  <c r="G67" i="9" s="1"/>
  <c r="D145" i="9"/>
  <c r="E145" i="9" s="1"/>
  <c r="B146" i="9"/>
  <c r="F145" i="9"/>
  <c r="G145" i="9" s="1"/>
  <c r="Z132" i="9"/>
  <c r="AB131" i="9"/>
  <c r="AC131" i="9" s="1"/>
  <c r="AD131" i="9"/>
  <c r="AE131" i="9" s="1"/>
  <c r="N94" i="9"/>
  <c r="R93" i="9"/>
  <c r="S93" i="9" s="1"/>
  <c r="P93" i="9"/>
  <c r="Q93" i="9" s="1"/>
  <c r="Z184" i="9"/>
  <c r="AG182" i="9"/>
  <c r="Z171" i="9"/>
  <c r="AD170" i="9"/>
  <c r="AE170" i="9" s="1"/>
  <c r="AB170" i="9"/>
  <c r="AC170" i="9" s="1"/>
  <c r="B107" i="9"/>
  <c r="F106" i="9"/>
  <c r="G106" i="9" s="1"/>
  <c r="D106" i="9"/>
  <c r="E106" i="9" s="1"/>
  <c r="AD28" i="9"/>
  <c r="D41" i="9"/>
  <c r="E41" i="9" s="1"/>
  <c r="F41" i="9"/>
  <c r="G41" i="9" s="1"/>
  <c r="G42" i="9" s="1"/>
  <c r="D171" i="9"/>
  <c r="E171" i="9" s="1"/>
  <c r="B172" i="9"/>
  <c r="F171" i="9"/>
  <c r="G171" i="9" s="1"/>
  <c r="Z54" i="9"/>
  <c r="AD53" i="9"/>
  <c r="AE53" i="9" s="1"/>
  <c r="AB53" i="9"/>
  <c r="AC53" i="9" s="1"/>
  <c r="Z145" i="9"/>
  <c r="AD144" i="9"/>
  <c r="AE144" i="9" s="1"/>
  <c r="AB144" i="9"/>
  <c r="AC144" i="9" s="1"/>
  <c r="B55" i="9"/>
  <c r="F54" i="9"/>
  <c r="G54" i="9" s="1"/>
  <c r="D54" i="9"/>
  <c r="E54" i="9" s="1"/>
  <c r="N172" i="9"/>
  <c r="P171" i="9"/>
  <c r="Q171" i="9" s="1"/>
  <c r="R171" i="9"/>
  <c r="S171" i="9" s="1"/>
  <c r="N68" i="9"/>
  <c r="R67" i="9"/>
  <c r="S67" i="9" s="1"/>
  <c r="P67" i="9"/>
  <c r="Q67" i="9" s="1"/>
  <c r="N146" i="9"/>
  <c r="P145" i="9"/>
  <c r="Q145" i="9" s="1"/>
  <c r="R145" i="9"/>
  <c r="S145" i="9" s="1"/>
  <c r="Z67" i="9"/>
  <c r="AB66" i="9"/>
  <c r="AC66" i="9" s="1"/>
  <c r="AD66" i="9"/>
  <c r="AE66" i="9" s="1"/>
  <c r="N159" i="9"/>
  <c r="R158" i="9"/>
  <c r="S158" i="9" s="1"/>
  <c r="P158" i="9"/>
  <c r="Q158" i="9" s="1"/>
  <c r="D119" i="9"/>
  <c r="E119" i="9" s="1"/>
  <c r="B120" i="9"/>
  <c r="F119" i="9"/>
  <c r="G119" i="9" s="1"/>
  <c r="D158" i="9"/>
  <c r="E158" i="9" s="1"/>
  <c r="B159" i="9"/>
  <c r="F158" i="9"/>
  <c r="G158" i="9" s="1"/>
  <c r="AC28" i="9"/>
  <c r="AB28" i="9"/>
  <c r="N107" i="9"/>
  <c r="R106" i="9"/>
  <c r="S106" i="9" s="1"/>
  <c r="P106" i="9"/>
  <c r="Q106" i="9" s="1"/>
  <c r="T28" i="9"/>
  <c r="E134" i="13" l="1"/>
  <c r="F140" i="13"/>
  <c r="G140" i="13" s="1"/>
  <c r="D140" i="13"/>
  <c r="E140" i="13" s="1"/>
  <c r="F147" i="13"/>
  <c r="G147" i="13" s="1"/>
  <c r="H147" i="13" s="1"/>
  <c r="D147" i="13"/>
  <c r="E147" i="13" s="1"/>
  <c r="F137" i="13"/>
  <c r="G137" i="13" s="1"/>
  <c r="D137" i="13"/>
  <c r="E137" i="13" s="1"/>
  <c r="H127" i="13"/>
  <c r="C234" i="13"/>
  <c r="H130" i="13"/>
  <c r="H132" i="13"/>
  <c r="C208" i="13"/>
  <c r="G134" i="13"/>
  <c r="H122" i="13"/>
  <c r="F146" i="13"/>
  <c r="G146" i="13" s="1"/>
  <c r="D146" i="13"/>
  <c r="E146" i="13" s="1"/>
  <c r="F142" i="13"/>
  <c r="G142" i="13" s="1"/>
  <c r="H142" i="13" s="1"/>
  <c r="D142" i="13"/>
  <c r="E142" i="13" s="1"/>
  <c r="F138" i="13"/>
  <c r="G138" i="13" s="1"/>
  <c r="D138" i="13"/>
  <c r="E138" i="13" s="1"/>
  <c r="H138" i="13" s="1"/>
  <c r="C231" i="13"/>
  <c r="F139" i="13"/>
  <c r="G139" i="13" s="1"/>
  <c r="D139" i="13"/>
  <c r="E139" i="13" s="1"/>
  <c r="F144" i="13"/>
  <c r="G144" i="13" s="1"/>
  <c r="H144" i="13" s="1"/>
  <c r="D144" i="13"/>
  <c r="E144" i="13" s="1"/>
  <c r="F141" i="13"/>
  <c r="G141" i="13" s="1"/>
  <c r="H141" i="13" s="1"/>
  <c r="D141" i="13"/>
  <c r="E141" i="13" s="1"/>
  <c r="K168" i="13"/>
  <c r="B153" i="13"/>
  <c r="B154" i="13"/>
  <c r="B159" i="13"/>
  <c r="B157" i="13"/>
  <c r="B152" i="13"/>
  <c r="B162" i="13"/>
  <c r="B156" i="13"/>
  <c r="B163" i="13"/>
  <c r="B161" i="13"/>
  <c r="B155" i="13"/>
  <c r="B160" i="13"/>
  <c r="B158" i="13"/>
  <c r="C203" i="13"/>
  <c r="C200" i="13"/>
  <c r="H133" i="13"/>
  <c r="C207" i="13"/>
  <c r="C228" i="13"/>
  <c r="C229" i="13"/>
  <c r="C212" i="13"/>
  <c r="F148" i="13"/>
  <c r="G148" i="13" s="1"/>
  <c r="D148" i="13"/>
  <c r="E148" i="13" s="1"/>
  <c r="D145" i="13"/>
  <c r="E145" i="13" s="1"/>
  <c r="F145" i="13"/>
  <c r="G145" i="13" s="1"/>
  <c r="H145" i="13" s="1"/>
  <c r="F143" i="13"/>
  <c r="G143" i="13" s="1"/>
  <c r="D143" i="13"/>
  <c r="E143" i="13" s="1"/>
  <c r="C232" i="13"/>
  <c r="C400" i="13"/>
  <c r="K271" i="13"/>
  <c r="C401" i="13"/>
  <c r="AF28" i="9"/>
  <c r="H28" i="9"/>
  <c r="B160" i="9"/>
  <c r="D159" i="9"/>
  <c r="E159" i="9" s="1"/>
  <c r="F159" i="9"/>
  <c r="G159" i="9" s="1"/>
  <c r="B121" i="9"/>
  <c r="F120" i="9"/>
  <c r="G120" i="9" s="1"/>
  <c r="D120" i="9"/>
  <c r="E120" i="9" s="1"/>
  <c r="N160" i="9"/>
  <c r="R159" i="9"/>
  <c r="S159" i="9" s="1"/>
  <c r="P159" i="9"/>
  <c r="Q159" i="9" s="1"/>
  <c r="P68" i="9"/>
  <c r="Q68" i="9" s="1"/>
  <c r="N69" i="9"/>
  <c r="R68" i="9"/>
  <c r="S68" i="9" s="1"/>
  <c r="P172" i="9"/>
  <c r="Q172" i="9" s="1"/>
  <c r="N173" i="9"/>
  <c r="R172" i="9"/>
  <c r="S172" i="9" s="1"/>
  <c r="B173" i="9"/>
  <c r="F172" i="9"/>
  <c r="G172" i="9" s="1"/>
  <c r="D172" i="9"/>
  <c r="E172" i="9" s="1"/>
  <c r="E42" i="9"/>
  <c r="D42" i="9"/>
  <c r="AB80" i="9"/>
  <c r="AC80" i="9" s="1"/>
  <c r="Z81" i="9"/>
  <c r="AD80" i="9"/>
  <c r="AE80" i="9" s="1"/>
  <c r="AB106" i="9"/>
  <c r="AC106" i="9" s="1"/>
  <c r="Z107" i="9"/>
  <c r="AD106" i="9"/>
  <c r="AE106" i="9" s="1"/>
  <c r="AB119" i="9"/>
  <c r="AC119" i="9" s="1"/>
  <c r="Z120" i="9"/>
  <c r="AD119" i="9"/>
  <c r="AE119" i="9" s="1"/>
  <c r="AD41" i="9"/>
  <c r="AE41" i="9" s="1"/>
  <c r="AE42" i="9" s="1"/>
  <c r="AB41" i="9"/>
  <c r="AC41" i="9" s="1"/>
  <c r="AB158" i="9"/>
  <c r="AC158" i="9" s="1"/>
  <c r="Z159" i="9"/>
  <c r="AD158" i="9"/>
  <c r="AE158" i="9" s="1"/>
  <c r="P107" i="9"/>
  <c r="Q107" i="9" s="1"/>
  <c r="N108" i="9"/>
  <c r="R107" i="9"/>
  <c r="S107" i="9" s="1"/>
  <c r="AB67" i="9"/>
  <c r="AC67" i="9" s="1"/>
  <c r="Z68" i="9"/>
  <c r="AD67" i="9"/>
  <c r="AE67" i="9" s="1"/>
  <c r="P146" i="9"/>
  <c r="Q146" i="9" s="1"/>
  <c r="N147" i="9"/>
  <c r="R146" i="9"/>
  <c r="S146" i="9" s="1"/>
  <c r="AD184" i="9"/>
  <c r="AE184" i="9" s="1"/>
  <c r="AB184" i="9"/>
  <c r="AC184" i="9" s="1"/>
  <c r="Z198" i="9"/>
  <c r="AG196" i="9"/>
  <c r="Z185" i="9"/>
  <c r="AB132" i="9"/>
  <c r="AC132" i="9" s="1"/>
  <c r="Z133" i="9"/>
  <c r="AD132" i="9"/>
  <c r="AE132" i="9" s="1"/>
  <c r="B134" i="9"/>
  <c r="F133" i="9"/>
  <c r="G133" i="9" s="1"/>
  <c r="D133" i="9"/>
  <c r="E133" i="9" s="1"/>
  <c r="AD93" i="9"/>
  <c r="AE93" i="9" s="1"/>
  <c r="AB93" i="9"/>
  <c r="AC93" i="9" s="1"/>
  <c r="Z94" i="9"/>
  <c r="P185" i="9"/>
  <c r="Q185" i="9" s="1"/>
  <c r="N186" i="9"/>
  <c r="R185" i="9"/>
  <c r="S185" i="9" s="1"/>
  <c r="B212" i="9"/>
  <c r="I210" i="9"/>
  <c r="B199" i="9"/>
  <c r="F198" i="9"/>
  <c r="G198" i="9" s="1"/>
  <c r="D198" i="9"/>
  <c r="E198" i="9" s="1"/>
  <c r="N82" i="9"/>
  <c r="R81" i="9"/>
  <c r="S81" i="9" s="1"/>
  <c r="P81" i="9"/>
  <c r="Q81" i="9" s="1"/>
  <c r="AB145" i="9"/>
  <c r="AC145" i="9" s="1"/>
  <c r="Z146" i="9"/>
  <c r="AD145" i="9"/>
  <c r="AE145" i="9" s="1"/>
  <c r="AD54" i="9"/>
  <c r="AE54" i="9" s="1"/>
  <c r="AB54" i="9"/>
  <c r="AC54" i="9" s="1"/>
  <c r="Z55" i="9"/>
  <c r="B108" i="9"/>
  <c r="F107" i="9"/>
  <c r="G107" i="9" s="1"/>
  <c r="D107" i="9"/>
  <c r="E107" i="9" s="1"/>
  <c r="P94" i="9"/>
  <c r="Q94" i="9" s="1"/>
  <c r="N95" i="9"/>
  <c r="R94" i="9"/>
  <c r="S94" i="9" s="1"/>
  <c r="B69" i="9"/>
  <c r="F68" i="9"/>
  <c r="G68" i="9" s="1"/>
  <c r="D68" i="9"/>
  <c r="E68" i="9" s="1"/>
  <c r="P55" i="9"/>
  <c r="Q55" i="9" s="1"/>
  <c r="R55" i="9"/>
  <c r="S55" i="9" s="1"/>
  <c r="S56" i="9" s="1"/>
  <c r="P120" i="9"/>
  <c r="Q120" i="9" s="1"/>
  <c r="N121" i="9"/>
  <c r="R120" i="9"/>
  <c r="S120" i="9" s="1"/>
  <c r="F55" i="9"/>
  <c r="G55" i="9" s="1"/>
  <c r="G56" i="9" s="1"/>
  <c r="D55" i="9"/>
  <c r="E55" i="9" s="1"/>
  <c r="F42" i="9"/>
  <c r="AB171" i="9"/>
  <c r="AC171" i="9" s="1"/>
  <c r="Z172" i="9"/>
  <c r="AD171" i="9"/>
  <c r="AE171" i="9" s="1"/>
  <c r="B147" i="9"/>
  <c r="F146" i="9"/>
  <c r="G146" i="9" s="1"/>
  <c r="D146" i="9"/>
  <c r="E146" i="9" s="1"/>
  <c r="B95" i="9"/>
  <c r="F94" i="9"/>
  <c r="G94" i="9" s="1"/>
  <c r="D94" i="9"/>
  <c r="E94" i="9" s="1"/>
  <c r="N134" i="9"/>
  <c r="R133" i="9"/>
  <c r="S133" i="9" s="1"/>
  <c r="P133" i="9"/>
  <c r="Q133" i="9" s="1"/>
  <c r="P198" i="9"/>
  <c r="Q198" i="9" s="1"/>
  <c r="N212" i="9"/>
  <c r="U210" i="9"/>
  <c r="N199" i="9"/>
  <c r="R198" i="9"/>
  <c r="S198" i="9" s="1"/>
  <c r="B186" i="9"/>
  <c r="F185" i="9"/>
  <c r="G185" i="9" s="1"/>
  <c r="D185" i="9"/>
  <c r="E185" i="9" s="1"/>
  <c r="B82" i="9"/>
  <c r="F81" i="9"/>
  <c r="G81" i="9" s="1"/>
  <c r="D81" i="9"/>
  <c r="E81" i="9" s="1"/>
  <c r="C247" i="13" l="1"/>
  <c r="C227" i="13"/>
  <c r="C218" i="13"/>
  <c r="F161" i="13"/>
  <c r="G161" i="13" s="1"/>
  <c r="H161" i="13" s="1"/>
  <c r="D161" i="13"/>
  <c r="E161" i="13" s="1"/>
  <c r="F152" i="13"/>
  <c r="G152" i="13" s="1"/>
  <c r="D152" i="13"/>
  <c r="E152" i="13" s="1"/>
  <c r="F153" i="13"/>
  <c r="G153" i="13" s="1"/>
  <c r="H153" i="13" s="1"/>
  <c r="D153" i="13"/>
  <c r="E153" i="13" s="1"/>
  <c r="H134" i="13"/>
  <c r="L124" i="13" s="1"/>
  <c r="C243" i="13"/>
  <c r="F158" i="13"/>
  <c r="G158" i="13" s="1"/>
  <c r="D158" i="13"/>
  <c r="E158" i="13" s="1"/>
  <c r="F163" i="13"/>
  <c r="G163" i="13" s="1"/>
  <c r="D163" i="13"/>
  <c r="E163" i="13" s="1"/>
  <c r="F157" i="13"/>
  <c r="G157" i="13" s="1"/>
  <c r="D157" i="13"/>
  <c r="E157" i="13" s="1"/>
  <c r="K183" i="13"/>
  <c r="B168" i="13"/>
  <c r="B172" i="13"/>
  <c r="B173" i="13"/>
  <c r="B167" i="13"/>
  <c r="B177" i="13"/>
  <c r="B175" i="13"/>
  <c r="B169" i="13"/>
  <c r="B176" i="13"/>
  <c r="B171" i="13"/>
  <c r="B170" i="13"/>
  <c r="B174" i="13"/>
  <c r="B178" i="13"/>
  <c r="C246" i="13"/>
  <c r="E149" i="13"/>
  <c r="H143" i="13"/>
  <c r="H148" i="13"/>
  <c r="C244" i="13"/>
  <c r="C215" i="13"/>
  <c r="F160" i="13"/>
  <c r="G160" i="13" s="1"/>
  <c r="H160" i="13" s="1"/>
  <c r="D160" i="13"/>
  <c r="E160" i="13" s="1"/>
  <c r="F156" i="13"/>
  <c r="G156" i="13" s="1"/>
  <c r="H156" i="13" s="1"/>
  <c r="D156" i="13"/>
  <c r="E156" i="13" s="1"/>
  <c r="F159" i="13"/>
  <c r="G159" i="13" s="1"/>
  <c r="H159" i="13" s="1"/>
  <c r="D159" i="13"/>
  <c r="E159" i="13" s="1"/>
  <c r="H137" i="13"/>
  <c r="G149" i="13"/>
  <c r="H140" i="13"/>
  <c r="C222" i="13"/>
  <c r="F155" i="13"/>
  <c r="G155" i="13" s="1"/>
  <c r="D155" i="13"/>
  <c r="E155" i="13" s="1"/>
  <c r="F162" i="13"/>
  <c r="G162" i="13" s="1"/>
  <c r="D162" i="13"/>
  <c r="E162" i="13" s="1"/>
  <c r="F154" i="13"/>
  <c r="G154" i="13" s="1"/>
  <c r="D154" i="13"/>
  <c r="E154" i="13" s="1"/>
  <c r="H139" i="13"/>
  <c r="H146" i="13"/>
  <c r="C223" i="13"/>
  <c r="C249" i="13"/>
  <c r="K286" i="13"/>
  <c r="C415" i="13"/>
  <c r="C416" i="13"/>
  <c r="N135" i="9"/>
  <c r="R134" i="9"/>
  <c r="S134" i="9" s="1"/>
  <c r="P134" i="9"/>
  <c r="Q134" i="9" s="1"/>
  <c r="F147" i="9"/>
  <c r="G147" i="9" s="1"/>
  <c r="D147" i="9"/>
  <c r="E147" i="9" s="1"/>
  <c r="B148" i="9"/>
  <c r="Z173" i="9"/>
  <c r="AB172" i="9"/>
  <c r="AC172" i="9" s="1"/>
  <c r="AD172" i="9"/>
  <c r="AE172" i="9" s="1"/>
  <c r="E56" i="9"/>
  <c r="D56" i="9"/>
  <c r="N122" i="9"/>
  <c r="P121" i="9"/>
  <c r="Q121" i="9" s="1"/>
  <c r="R121" i="9"/>
  <c r="S121" i="9" s="1"/>
  <c r="N96" i="9"/>
  <c r="R95" i="9"/>
  <c r="S95" i="9" s="1"/>
  <c r="P95" i="9"/>
  <c r="Q95" i="9" s="1"/>
  <c r="AB55" i="9"/>
  <c r="AC55" i="9" s="1"/>
  <c r="AD55" i="9"/>
  <c r="AE55" i="9" s="1"/>
  <c r="AE56" i="9" s="1"/>
  <c r="Z147" i="9"/>
  <c r="AB146" i="9"/>
  <c r="AC146" i="9" s="1"/>
  <c r="AD146" i="9"/>
  <c r="AE146" i="9" s="1"/>
  <c r="D212" i="9"/>
  <c r="E212" i="9" s="1"/>
  <c r="B226" i="9"/>
  <c r="I224" i="9"/>
  <c r="B213" i="9"/>
  <c r="F212" i="9"/>
  <c r="G212" i="9" s="1"/>
  <c r="N187" i="9"/>
  <c r="P186" i="9"/>
  <c r="Q186" i="9" s="1"/>
  <c r="R186" i="9"/>
  <c r="S186" i="9" s="1"/>
  <c r="D134" i="9"/>
  <c r="E134" i="9" s="1"/>
  <c r="B135" i="9"/>
  <c r="F134" i="9"/>
  <c r="G134" i="9" s="1"/>
  <c r="Z134" i="9"/>
  <c r="AD133" i="9"/>
  <c r="AE133" i="9" s="1"/>
  <c r="AB133" i="9"/>
  <c r="AC133" i="9" s="1"/>
  <c r="AG210" i="9"/>
  <c r="Z212" i="9"/>
  <c r="Z199" i="9"/>
  <c r="AD198" i="9"/>
  <c r="AE198" i="9" s="1"/>
  <c r="AB198" i="9"/>
  <c r="AC198" i="9" s="1"/>
  <c r="Z160" i="9"/>
  <c r="AB159" i="9"/>
  <c r="AC159" i="9" s="1"/>
  <c r="AD159" i="9"/>
  <c r="AE159" i="9" s="1"/>
  <c r="Z108" i="9"/>
  <c r="AD107" i="9"/>
  <c r="AE107" i="9" s="1"/>
  <c r="AB107" i="9"/>
  <c r="AC107" i="9" s="1"/>
  <c r="Z82" i="9"/>
  <c r="AB81" i="9"/>
  <c r="AC81" i="9" s="1"/>
  <c r="AD81" i="9"/>
  <c r="AE81" i="9" s="1"/>
  <c r="D160" i="9"/>
  <c r="E160" i="9" s="1"/>
  <c r="B161" i="9"/>
  <c r="F160" i="9"/>
  <c r="G160" i="9" s="1"/>
  <c r="F56" i="9"/>
  <c r="Z69" i="9"/>
  <c r="AB68" i="9"/>
  <c r="AC68" i="9" s="1"/>
  <c r="AD68" i="9"/>
  <c r="AE68" i="9" s="1"/>
  <c r="Z121" i="9"/>
  <c r="AB120" i="9"/>
  <c r="AC120" i="9" s="1"/>
  <c r="AD120" i="9"/>
  <c r="AE120" i="9" s="1"/>
  <c r="D173" i="9"/>
  <c r="E173" i="9" s="1"/>
  <c r="B174" i="9"/>
  <c r="F173" i="9"/>
  <c r="G173" i="9" s="1"/>
  <c r="D121" i="9"/>
  <c r="E121" i="9" s="1"/>
  <c r="B122" i="9"/>
  <c r="F121" i="9"/>
  <c r="G121" i="9" s="1"/>
  <c r="D82" i="9"/>
  <c r="E82" i="9" s="1"/>
  <c r="B83" i="9"/>
  <c r="F82" i="9"/>
  <c r="G82" i="9" s="1"/>
  <c r="N200" i="9"/>
  <c r="P199" i="9"/>
  <c r="Q199" i="9" s="1"/>
  <c r="R199" i="9"/>
  <c r="S199" i="9" s="1"/>
  <c r="R56" i="9"/>
  <c r="D199" i="9"/>
  <c r="E199" i="9" s="1"/>
  <c r="B200" i="9"/>
  <c r="F199" i="9"/>
  <c r="G199" i="9" s="1"/>
  <c r="Z186" i="9"/>
  <c r="AB185" i="9"/>
  <c r="AC185" i="9" s="1"/>
  <c r="AD185" i="9"/>
  <c r="AE185" i="9" s="1"/>
  <c r="N148" i="9"/>
  <c r="R147" i="9"/>
  <c r="S147" i="9" s="1"/>
  <c r="P147" i="9"/>
  <c r="Q147" i="9" s="1"/>
  <c r="AC42" i="9"/>
  <c r="AB42" i="9"/>
  <c r="H42" i="9"/>
  <c r="P69" i="9"/>
  <c r="Q69" i="9" s="1"/>
  <c r="R69" i="9"/>
  <c r="S69" i="9" s="1"/>
  <c r="S70" i="9" s="1"/>
  <c r="N161" i="9"/>
  <c r="R160" i="9"/>
  <c r="S160" i="9" s="1"/>
  <c r="P160" i="9"/>
  <c r="Q160" i="9" s="1"/>
  <c r="D186" i="9"/>
  <c r="E186" i="9" s="1"/>
  <c r="B187" i="9"/>
  <c r="F186" i="9"/>
  <c r="G186" i="9" s="1"/>
  <c r="N226" i="9"/>
  <c r="U224" i="9"/>
  <c r="N213" i="9"/>
  <c r="R212" i="9"/>
  <c r="S212" i="9" s="1"/>
  <c r="P212" i="9"/>
  <c r="Q212" i="9" s="1"/>
  <c r="D95" i="9"/>
  <c r="E95" i="9" s="1"/>
  <c r="B96" i="9"/>
  <c r="F95" i="9"/>
  <c r="G95" i="9" s="1"/>
  <c r="Q56" i="9"/>
  <c r="T56" i="9" s="1"/>
  <c r="P56" i="9"/>
  <c r="F69" i="9"/>
  <c r="G69" i="9" s="1"/>
  <c r="G70" i="9" s="1"/>
  <c r="D69" i="9"/>
  <c r="E69" i="9" s="1"/>
  <c r="F108" i="9"/>
  <c r="G108" i="9" s="1"/>
  <c r="D108" i="9"/>
  <c r="E108" i="9" s="1"/>
  <c r="B109" i="9"/>
  <c r="N83" i="9"/>
  <c r="P82" i="9"/>
  <c r="Q82" i="9" s="1"/>
  <c r="R82" i="9"/>
  <c r="S82" i="9" s="1"/>
  <c r="Z95" i="9"/>
  <c r="AB94" i="9"/>
  <c r="AC94" i="9" s="1"/>
  <c r="AD94" i="9"/>
  <c r="AE94" i="9" s="1"/>
  <c r="N109" i="9"/>
  <c r="R108" i="9"/>
  <c r="S108" i="9" s="1"/>
  <c r="P108" i="9"/>
  <c r="Q108" i="9" s="1"/>
  <c r="AD42" i="9"/>
  <c r="N174" i="9"/>
  <c r="P173" i="9"/>
  <c r="Q173" i="9" s="1"/>
  <c r="R173" i="9"/>
  <c r="S173" i="9" s="1"/>
  <c r="C238" i="13" l="1"/>
  <c r="H154" i="13"/>
  <c r="H155" i="13"/>
  <c r="F170" i="13"/>
  <c r="G170" i="13" s="1"/>
  <c r="H170" i="13" s="1"/>
  <c r="D170" i="13"/>
  <c r="E170" i="13" s="1"/>
  <c r="F175" i="13"/>
  <c r="G175" i="13" s="1"/>
  <c r="H175" i="13" s="1"/>
  <c r="D175" i="13"/>
  <c r="E175" i="13" s="1"/>
  <c r="F172" i="13"/>
  <c r="G172" i="13" s="1"/>
  <c r="H172" i="13" s="1"/>
  <c r="D172" i="13"/>
  <c r="E172" i="13" s="1"/>
  <c r="H157" i="13"/>
  <c r="H158" i="13"/>
  <c r="H149" i="13"/>
  <c r="L139" i="13" s="1"/>
  <c r="C230" i="13"/>
  <c r="C261" i="13"/>
  <c r="F171" i="13"/>
  <c r="G171" i="13" s="1"/>
  <c r="D171" i="13"/>
  <c r="E171" i="13" s="1"/>
  <c r="F177" i="13"/>
  <c r="G177" i="13" s="1"/>
  <c r="D177" i="13"/>
  <c r="E177" i="13" s="1"/>
  <c r="F168" i="13"/>
  <c r="G168" i="13" s="1"/>
  <c r="D168" i="13"/>
  <c r="E168" i="13" s="1"/>
  <c r="C242" i="13"/>
  <c r="C264" i="13"/>
  <c r="H162" i="13"/>
  <c r="C237" i="13"/>
  <c r="F178" i="13"/>
  <c r="G178" i="13" s="1"/>
  <c r="H178" i="13" s="1"/>
  <c r="D178" i="13"/>
  <c r="E178" i="13" s="1"/>
  <c r="F176" i="13"/>
  <c r="G176" i="13" s="1"/>
  <c r="H176" i="13" s="1"/>
  <c r="D176" i="13"/>
  <c r="E176" i="13" s="1"/>
  <c r="F167" i="13"/>
  <c r="G167" i="13" s="1"/>
  <c r="D167" i="13"/>
  <c r="E167" i="13" s="1"/>
  <c r="K198" i="13"/>
  <c r="B183" i="13"/>
  <c r="B190" i="13"/>
  <c r="B191" i="13"/>
  <c r="B193" i="13"/>
  <c r="B188" i="13"/>
  <c r="B185" i="13"/>
  <c r="B182" i="13"/>
  <c r="B187" i="13"/>
  <c r="B189" i="13"/>
  <c r="B184" i="13"/>
  <c r="B192" i="13"/>
  <c r="B186" i="13"/>
  <c r="H163" i="13"/>
  <c r="C258" i="13"/>
  <c r="E164" i="13"/>
  <c r="C259" i="13"/>
  <c r="F174" i="13"/>
  <c r="G174" i="13" s="1"/>
  <c r="H174" i="13" s="1"/>
  <c r="D174" i="13"/>
  <c r="E174" i="13" s="1"/>
  <c r="F169" i="13"/>
  <c r="G169" i="13" s="1"/>
  <c r="H169" i="13" s="1"/>
  <c r="D169" i="13"/>
  <c r="E169" i="13" s="1"/>
  <c r="F173" i="13"/>
  <c r="G173" i="13" s="1"/>
  <c r="H173" i="13" s="1"/>
  <c r="D173" i="13"/>
  <c r="E173" i="13" s="1"/>
  <c r="G164" i="13"/>
  <c r="H152" i="13"/>
  <c r="H164" i="13" s="1"/>
  <c r="L154" i="13" s="1"/>
  <c r="C233" i="13"/>
  <c r="C262" i="13"/>
  <c r="C430" i="13"/>
  <c r="C431" i="13"/>
  <c r="K301" i="13"/>
  <c r="P109" i="9"/>
  <c r="Q109" i="9" s="1"/>
  <c r="N110" i="9"/>
  <c r="R109" i="9"/>
  <c r="S109" i="9" s="1"/>
  <c r="Z96" i="9"/>
  <c r="AD95" i="9"/>
  <c r="AE95" i="9" s="1"/>
  <c r="AB95" i="9"/>
  <c r="AC95" i="9" s="1"/>
  <c r="B110" i="9"/>
  <c r="D109" i="9"/>
  <c r="E109" i="9" s="1"/>
  <c r="F109" i="9"/>
  <c r="G109" i="9" s="1"/>
  <c r="B175" i="9"/>
  <c r="F174" i="9"/>
  <c r="G174" i="9" s="1"/>
  <c r="D174" i="9"/>
  <c r="E174" i="9" s="1"/>
  <c r="Z122" i="9"/>
  <c r="AD121" i="9"/>
  <c r="AE121" i="9" s="1"/>
  <c r="AB121" i="9"/>
  <c r="AC121" i="9" s="1"/>
  <c r="B162" i="9"/>
  <c r="F161" i="9"/>
  <c r="G161" i="9" s="1"/>
  <c r="D161" i="9"/>
  <c r="E161" i="9" s="1"/>
  <c r="AB82" i="9"/>
  <c r="AC82" i="9" s="1"/>
  <c r="Z83" i="9"/>
  <c r="AD82" i="9"/>
  <c r="AE82" i="9" s="1"/>
  <c r="Z109" i="9"/>
  <c r="AD108" i="9"/>
  <c r="AE108" i="9" s="1"/>
  <c r="AB108" i="9"/>
  <c r="AC108" i="9" s="1"/>
  <c r="AB212" i="9"/>
  <c r="AC212" i="9" s="1"/>
  <c r="Z226" i="9"/>
  <c r="AG224" i="9"/>
  <c r="Z213" i="9"/>
  <c r="AD212" i="9"/>
  <c r="AE212" i="9" s="1"/>
  <c r="AB134" i="9"/>
  <c r="AC134" i="9" s="1"/>
  <c r="Z135" i="9"/>
  <c r="AD134" i="9"/>
  <c r="AE134" i="9" s="1"/>
  <c r="P187" i="9"/>
  <c r="Q187" i="9" s="1"/>
  <c r="N188" i="9"/>
  <c r="R187" i="9"/>
  <c r="S187" i="9" s="1"/>
  <c r="B227" i="9"/>
  <c r="B240" i="9"/>
  <c r="I238" i="9"/>
  <c r="D226" i="9"/>
  <c r="E226" i="9" s="1"/>
  <c r="F226" i="9"/>
  <c r="G226" i="9" s="1"/>
  <c r="AD56" i="9"/>
  <c r="P135" i="9"/>
  <c r="Q135" i="9" s="1"/>
  <c r="N136" i="9"/>
  <c r="R135" i="9"/>
  <c r="S135" i="9" s="1"/>
  <c r="R174" i="9"/>
  <c r="S174" i="9" s="1"/>
  <c r="P174" i="9"/>
  <c r="Q174" i="9" s="1"/>
  <c r="N175" i="9"/>
  <c r="E70" i="9"/>
  <c r="D70" i="9"/>
  <c r="F70" i="9"/>
  <c r="R213" i="9"/>
  <c r="S213" i="9" s="1"/>
  <c r="P213" i="9"/>
  <c r="Q213" i="9" s="1"/>
  <c r="N214" i="9"/>
  <c r="B188" i="9"/>
  <c r="D187" i="9"/>
  <c r="E187" i="9" s="1"/>
  <c r="F187" i="9"/>
  <c r="G187" i="9" s="1"/>
  <c r="P161" i="9"/>
  <c r="Q161" i="9" s="1"/>
  <c r="N162" i="9"/>
  <c r="R161" i="9"/>
  <c r="S161" i="9" s="1"/>
  <c r="R200" i="9"/>
  <c r="S200" i="9" s="1"/>
  <c r="P200" i="9"/>
  <c r="Q200" i="9" s="1"/>
  <c r="N201" i="9"/>
  <c r="AC56" i="9"/>
  <c r="AF56" i="9" s="1"/>
  <c r="AB56" i="9"/>
  <c r="P96" i="9"/>
  <c r="Q96" i="9" s="1"/>
  <c r="N97" i="9"/>
  <c r="R96" i="9"/>
  <c r="S96" i="9" s="1"/>
  <c r="R122" i="9"/>
  <c r="S122" i="9" s="1"/>
  <c r="P122" i="9"/>
  <c r="Q122" i="9" s="1"/>
  <c r="N123" i="9"/>
  <c r="R70" i="9"/>
  <c r="P148" i="9"/>
  <c r="Q148" i="9" s="1"/>
  <c r="N149" i="9"/>
  <c r="R148" i="9"/>
  <c r="S148" i="9" s="1"/>
  <c r="B201" i="9"/>
  <c r="D200" i="9"/>
  <c r="E200" i="9" s="1"/>
  <c r="F200" i="9"/>
  <c r="G200" i="9" s="1"/>
  <c r="AD69" i="9"/>
  <c r="AE69" i="9" s="1"/>
  <c r="AE70" i="9" s="1"/>
  <c r="AB69" i="9"/>
  <c r="AC69" i="9" s="1"/>
  <c r="B136" i="9"/>
  <c r="D135" i="9"/>
  <c r="E135" i="9" s="1"/>
  <c r="F135" i="9"/>
  <c r="G135" i="9" s="1"/>
  <c r="B214" i="9"/>
  <c r="D213" i="9"/>
  <c r="E213" i="9" s="1"/>
  <c r="F213" i="9"/>
  <c r="G213" i="9" s="1"/>
  <c r="Z174" i="9"/>
  <c r="AD173" i="9"/>
  <c r="AE173" i="9" s="1"/>
  <c r="AB173" i="9"/>
  <c r="AC173" i="9" s="1"/>
  <c r="P83" i="9"/>
  <c r="Q83" i="9" s="1"/>
  <c r="R83" i="9"/>
  <c r="S83" i="9" s="1"/>
  <c r="S84" i="9" s="1"/>
  <c r="B97" i="9"/>
  <c r="D96" i="9"/>
  <c r="E96" i="9" s="1"/>
  <c r="F96" i="9"/>
  <c r="G96" i="9" s="1"/>
  <c r="R226" i="9"/>
  <c r="S226" i="9" s="1"/>
  <c r="P226" i="9"/>
  <c r="Q226" i="9" s="1"/>
  <c r="N240" i="9"/>
  <c r="U238" i="9"/>
  <c r="N227" i="9"/>
  <c r="Q70" i="9"/>
  <c r="P70" i="9"/>
  <c r="AF42" i="9"/>
  <c r="AB186" i="9"/>
  <c r="AC186" i="9" s="1"/>
  <c r="Z187" i="9"/>
  <c r="AD186" i="9"/>
  <c r="AE186" i="9" s="1"/>
  <c r="F83" i="9"/>
  <c r="G83" i="9" s="1"/>
  <c r="G84" i="9" s="1"/>
  <c r="D83" i="9"/>
  <c r="E83" i="9" s="1"/>
  <c r="B123" i="9"/>
  <c r="D122" i="9"/>
  <c r="E122" i="9" s="1"/>
  <c r="F122" i="9"/>
  <c r="G122" i="9" s="1"/>
  <c r="AB160" i="9"/>
  <c r="AC160" i="9" s="1"/>
  <c r="Z161" i="9"/>
  <c r="AD160" i="9"/>
  <c r="AE160" i="9" s="1"/>
  <c r="AB199" i="9"/>
  <c r="AC199" i="9" s="1"/>
  <c r="Z200" i="9"/>
  <c r="AD199" i="9"/>
  <c r="AE199" i="9" s="1"/>
  <c r="AB147" i="9"/>
  <c r="AC147" i="9" s="1"/>
  <c r="Z148" i="9"/>
  <c r="AD147" i="9"/>
  <c r="AE147" i="9" s="1"/>
  <c r="H56" i="9"/>
  <c r="B149" i="9"/>
  <c r="F148" i="9"/>
  <c r="G148" i="9" s="1"/>
  <c r="D148" i="9"/>
  <c r="E148" i="9" s="1"/>
  <c r="F192" i="13" l="1"/>
  <c r="G192" i="13" s="1"/>
  <c r="H192" i="13" s="1"/>
  <c r="D192" i="13"/>
  <c r="E192" i="13" s="1"/>
  <c r="F182" i="13"/>
  <c r="G182" i="13" s="1"/>
  <c r="D182" i="13"/>
  <c r="E182" i="13" s="1"/>
  <c r="D191" i="13"/>
  <c r="E191" i="13" s="1"/>
  <c r="F191" i="13"/>
  <c r="G191" i="13" s="1"/>
  <c r="E179" i="13"/>
  <c r="C257" i="13"/>
  <c r="H177" i="13"/>
  <c r="C276" i="13"/>
  <c r="C277" i="13"/>
  <c r="C274" i="13"/>
  <c r="C273" i="13"/>
  <c r="F184" i="13"/>
  <c r="G184" i="13" s="1"/>
  <c r="D184" i="13"/>
  <c r="E184" i="13" s="1"/>
  <c r="F185" i="13"/>
  <c r="G185" i="13" s="1"/>
  <c r="D185" i="13"/>
  <c r="E185" i="13" s="1"/>
  <c r="F190" i="13"/>
  <c r="G190" i="13" s="1"/>
  <c r="D190" i="13"/>
  <c r="E190" i="13" s="1"/>
  <c r="H167" i="13"/>
  <c r="G179" i="13"/>
  <c r="F189" i="13"/>
  <c r="G189" i="13" s="1"/>
  <c r="D189" i="13"/>
  <c r="E189" i="13" s="1"/>
  <c r="F188" i="13"/>
  <c r="G188" i="13" s="1"/>
  <c r="D188" i="13"/>
  <c r="E188" i="13" s="1"/>
  <c r="F183" i="13"/>
  <c r="G183" i="13" s="1"/>
  <c r="D183" i="13"/>
  <c r="E183" i="13" s="1"/>
  <c r="C279" i="13"/>
  <c r="H168" i="13"/>
  <c r="H171" i="13"/>
  <c r="C245" i="13"/>
  <c r="C248" i="13"/>
  <c r="F186" i="13"/>
  <c r="G186" i="13" s="1"/>
  <c r="D186" i="13"/>
  <c r="E186" i="13" s="1"/>
  <c r="F187" i="13"/>
  <c r="G187" i="13" s="1"/>
  <c r="D187" i="13"/>
  <c r="E187" i="13" s="1"/>
  <c r="F193" i="13"/>
  <c r="G193" i="13" s="1"/>
  <c r="D193" i="13"/>
  <c r="E193" i="13" s="1"/>
  <c r="K213" i="13"/>
  <c r="B200" i="13"/>
  <c r="B198" i="13"/>
  <c r="B203" i="13"/>
  <c r="B207" i="13"/>
  <c r="B197" i="13"/>
  <c r="B202" i="13"/>
  <c r="B201" i="13"/>
  <c r="B199" i="13"/>
  <c r="B206" i="13"/>
  <c r="B208" i="13"/>
  <c r="B205" i="13"/>
  <c r="B204" i="13"/>
  <c r="C252" i="13"/>
  <c r="C253" i="13"/>
  <c r="K316" i="13"/>
  <c r="C445" i="13"/>
  <c r="C446" i="13"/>
  <c r="T70" i="9"/>
  <c r="Z162" i="9"/>
  <c r="AD161" i="9"/>
  <c r="AE161" i="9" s="1"/>
  <c r="AB161" i="9"/>
  <c r="AC161" i="9" s="1"/>
  <c r="E84" i="9"/>
  <c r="D84" i="9"/>
  <c r="F97" i="9"/>
  <c r="G97" i="9" s="1"/>
  <c r="G98" i="9" s="1"/>
  <c r="D97" i="9"/>
  <c r="E97" i="9" s="1"/>
  <c r="N150" i="9"/>
  <c r="R149" i="9"/>
  <c r="S149" i="9" s="1"/>
  <c r="P149" i="9"/>
  <c r="Q149" i="9" s="1"/>
  <c r="N137" i="9"/>
  <c r="R136" i="9"/>
  <c r="S136" i="9" s="1"/>
  <c r="P136" i="9"/>
  <c r="Q136" i="9" s="1"/>
  <c r="B228" i="9"/>
  <c r="F227" i="9"/>
  <c r="G227" i="9" s="1"/>
  <c r="D227" i="9"/>
  <c r="E227" i="9" s="1"/>
  <c r="Z214" i="9"/>
  <c r="AD213" i="9"/>
  <c r="AE213" i="9" s="1"/>
  <c r="AB213" i="9"/>
  <c r="AC213" i="9" s="1"/>
  <c r="AB83" i="9"/>
  <c r="AC83" i="9" s="1"/>
  <c r="AD83" i="9"/>
  <c r="AE83" i="9" s="1"/>
  <c r="AE84" i="9" s="1"/>
  <c r="B163" i="9"/>
  <c r="F162" i="9"/>
  <c r="G162" i="9" s="1"/>
  <c r="D162" i="9"/>
  <c r="E162" i="9" s="1"/>
  <c r="D175" i="9"/>
  <c r="E175" i="9" s="1"/>
  <c r="B176" i="9"/>
  <c r="F175" i="9"/>
  <c r="G175" i="9" s="1"/>
  <c r="N111" i="9"/>
  <c r="P110" i="9"/>
  <c r="Q110" i="9" s="1"/>
  <c r="R110" i="9"/>
  <c r="S110" i="9" s="1"/>
  <c r="U252" i="9"/>
  <c r="N254" i="9"/>
  <c r="N241" i="9"/>
  <c r="R240" i="9"/>
  <c r="S240" i="9" s="1"/>
  <c r="P240" i="9"/>
  <c r="Q240" i="9" s="1"/>
  <c r="Z175" i="9"/>
  <c r="AB174" i="9"/>
  <c r="AC174" i="9" s="1"/>
  <c r="AD174" i="9"/>
  <c r="AE174" i="9" s="1"/>
  <c r="N163" i="9"/>
  <c r="P162" i="9"/>
  <c r="Q162" i="9" s="1"/>
  <c r="R162" i="9"/>
  <c r="S162" i="9" s="1"/>
  <c r="D188" i="9"/>
  <c r="E188" i="9" s="1"/>
  <c r="B189" i="9"/>
  <c r="F188" i="9"/>
  <c r="G188" i="9" s="1"/>
  <c r="Z136" i="9"/>
  <c r="AB135" i="9"/>
  <c r="AC135" i="9" s="1"/>
  <c r="AD135" i="9"/>
  <c r="AE135" i="9" s="1"/>
  <c r="Z123" i="9"/>
  <c r="AB122" i="9"/>
  <c r="AC122" i="9" s="1"/>
  <c r="AD122" i="9"/>
  <c r="AE122" i="9" s="1"/>
  <c r="Z149" i="9"/>
  <c r="AB148" i="9"/>
  <c r="AC148" i="9" s="1"/>
  <c r="AD148" i="9"/>
  <c r="AE148" i="9" s="1"/>
  <c r="Z201" i="9"/>
  <c r="AD200" i="9"/>
  <c r="AE200" i="9" s="1"/>
  <c r="AB200" i="9"/>
  <c r="AC200" i="9" s="1"/>
  <c r="F84" i="9"/>
  <c r="B150" i="9"/>
  <c r="F149" i="9"/>
  <c r="G149" i="9" s="1"/>
  <c r="D149" i="9"/>
  <c r="E149" i="9" s="1"/>
  <c r="R84" i="9"/>
  <c r="D214" i="9"/>
  <c r="E214" i="9" s="1"/>
  <c r="B215" i="9"/>
  <c r="F214" i="9"/>
  <c r="G214" i="9" s="1"/>
  <c r="AC70" i="9"/>
  <c r="AB70" i="9"/>
  <c r="D201" i="9"/>
  <c r="E201" i="9" s="1"/>
  <c r="B202" i="9"/>
  <c r="F201" i="9"/>
  <c r="G201" i="9" s="1"/>
  <c r="N215" i="9"/>
  <c r="R214" i="9"/>
  <c r="S214" i="9" s="1"/>
  <c r="P214" i="9"/>
  <c r="Q214" i="9" s="1"/>
  <c r="H70" i="9"/>
  <c r="N189" i="9"/>
  <c r="P188" i="9"/>
  <c r="Q188" i="9" s="1"/>
  <c r="R188" i="9"/>
  <c r="S188" i="9" s="1"/>
  <c r="Z240" i="9"/>
  <c r="AG238" i="9"/>
  <c r="Z227" i="9"/>
  <c r="AD226" i="9"/>
  <c r="AE226" i="9" s="1"/>
  <c r="AB226" i="9"/>
  <c r="AC226" i="9" s="1"/>
  <c r="Z110" i="9"/>
  <c r="AD109" i="9"/>
  <c r="AE109" i="9" s="1"/>
  <c r="AB109" i="9"/>
  <c r="AC109" i="9" s="1"/>
  <c r="Z97" i="9"/>
  <c r="AD96" i="9"/>
  <c r="AE96" i="9" s="1"/>
  <c r="AB96" i="9"/>
  <c r="AC96" i="9" s="1"/>
  <c r="B124" i="9"/>
  <c r="F123" i="9"/>
  <c r="G123" i="9" s="1"/>
  <c r="D123" i="9"/>
  <c r="E123" i="9" s="1"/>
  <c r="Z188" i="9"/>
  <c r="AB187" i="9"/>
  <c r="AC187" i="9" s="1"/>
  <c r="AD187" i="9"/>
  <c r="AE187" i="9" s="1"/>
  <c r="N228" i="9"/>
  <c r="R227" i="9"/>
  <c r="S227" i="9" s="1"/>
  <c r="P227" i="9"/>
  <c r="Q227" i="9" s="1"/>
  <c r="Q84" i="9"/>
  <c r="P84" i="9"/>
  <c r="B137" i="9"/>
  <c r="F136" i="9"/>
  <c r="G136" i="9" s="1"/>
  <c r="D136" i="9"/>
  <c r="E136" i="9" s="1"/>
  <c r="AD70" i="9"/>
  <c r="N124" i="9"/>
  <c r="R123" i="9"/>
  <c r="S123" i="9" s="1"/>
  <c r="P123" i="9"/>
  <c r="Q123" i="9" s="1"/>
  <c r="R97" i="9"/>
  <c r="S97" i="9" s="1"/>
  <c r="S98" i="9" s="1"/>
  <c r="P97" i="9"/>
  <c r="Q97" i="9" s="1"/>
  <c r="N202" i="9"/>
  <c r="R201" i="9"/>
  <c r="S201" i="9" s="1"/>
  <c r="P201" i="9"/>
  <c r="Q201" i="9" s="1"/>
  <c r="N176" i="9"/>
  <c r="P175" i="9"/>
  <c r="Q175" i="9" s="1"/>
  <c r="R175" i="9"/>
  <c r="S175" i="9" s="1"/>
  <c r="D240" i="9"/>
  <c r="E240" i="9" s="1"/>
  <c r="B254" i="9"/>
  <c r="I252" i="9"/>
  <c r="B241" i="9"/>
  <c r="F240" i="9"/>
  <c r="G240" i="9" s="1"/>
  <c r="D110" i="9"/>
  <c r="E110" i="9" s="1"/>
  <c r="B111" i="9"/>
  <c r="F110" i="9"/>
  <c r="G110" i="9" s="1"/>
  <c r="F204" i="13" l="1"/>
  <c r="G204" i="13" s="1"/>
  <c r="H204" i="13" s="1"/>
  <c r="D204" i="13"/>
  <c r="E204" i="13" s="1"/>
  <c r="F199" i="13"/>
  <c r="G199" i="13" s="1"/>
  <c r="H199" i="13" s="1"/>
  <c r="D199" i="13"/>
  <c r="E199" i="13" s="1"/>
  <c r="F207" i="13"/>
  <c r="G207" i="13" s="1"/>
  <c r="H207" i="13" s="1"/>
  <c r="D207" i="13"/>
  <c r="E207" i="13" s="1"/>
  <c r="K228" i="13"/>
  <c r="B215" i="13"/>
  <c r="B213" i="13"/>
  <c r="B217" i="13"/>
  <c r="B216" i="13"/>
  <c r="B212" i="13"/>
  <c r="B222" i="13"/>
  <c r="B223" i="13"/>
  <c r="B219" i="13"/>
  <c r="B221" i="13"/>
  <c r="B218" i="13"/>
  <c r="B220" i="13"/>
  <c r="B214" i="13"/>
  <c r="H187" i="13"/>
  <c r="C263" i="13"/>
  <c r="H183" i="13"/>
  <c r="H189" i="13"/>
  <c r="H190" i="13"/>
  <c r="H184" i="13"/>
  <c r="C289" i="13"/>
  <c r="C272" i="13"/>
  <c r="E194" i="13"/>
  <c r="C268" i="13"/>
  <c r="F205" i="13"/>
  <c r="G205" i="13" s="1"/>
  <c r="H205" i="13" s="1"/>
  <c r="D205" i="13"/>
  <c r="E205" i="13" s="1"/>
  <c r="F201" i="13"/>
  <c r="G201" i="13" s="1"/>
  <c r="H201" i="13" s="1"/>
  <c r="D201" i="13"/>
  <c r="E201" i="13" s="1"/>
  <c r="F203" i="13"/>
  <c r="G203" i="13" s="1"/>
  <c r="H203" i="13" s="1"/>
  <c r="D203" i="13"/>
  <c r="E203" i="13" s="1"/>
  <c r="C291" i="13"/>
  <c r="G194" i="13"/>
  <c r="H182" i="13"/>
  <c r="F208" i="13"/>
  <c r="G208" i="13" s="1"/>
  <c r="H208" i="13" s="1"/>
  <c r="D208" i="13"/>
  <c r="E208" i="13" s="1"/>
  <c r="F202" i="13"/>
  <c r="G202" i="13" s="1"/>
  <c r="H202" i="13" s="1"/>
  <c r="D202" i="13"/>
  <c r="E202" i="13" s="1"/>
  <c r="F198" i="13"/>
  <c r="G198" i="13" s="1"/>
  <c r="H198" i="13" s="1"/>
  <c r="D198" i="13"/>
  <c r="E198" i="13" s="1"/>
  <c r="H193" i="13"/>
  <c r="H186" i="13"/>
  <c r="C260" i="13"/>
  <c r="C294" i="13"/>
  <c r="H188" i="13"/>
  <c r="H179" i="13"/>
  <c r="L169" i="13" s="1"/>
  <c r="H185" i="13"/>
  <c r="C288" i="13"/>
  <c r="H191" i="13"/>
  <c r="C267" i="13"/>
  <c r="F206" i="13"/>
  <c r="G206" i="13" s="1"/>
  <c r="H206" i="13" s="1"/>
  <c r="D206" i="13"/>
  <c r="E206" i="13" s="1"/>
  <c r="F197" i="13"/>
  <c r="G197" i="13" s="1"/>
  <c r="D197" i="13"/>
  <c r="E197" i="13" s="1"/>
  <c r="F200" i="13"/>
  <c r="G200" i="13" s="1"/>
  <c r="D200" i="13"/>
  <c r="E200" i="13" s="1"/>
  <c r="C292" i="13"/>
  <c r="C461" i="13"/>
  <c r="K331" i="13"/>
  <c r="C460" i="13"/>
  <c r="T84" i="9"/>
  <c r="F111" i="9"/>
  <c r="G111" i="9" s="1"/>
  <c r="G112" i="9" s="1"/>
  <c r="D111" i="9"/>
  <c r="E111" i="9" s="1"/>
  <c r="P228" i="9"/>
  <c r="Q228" i="9" s="1"/>
  <c r="N229" i="9"/>
  <c r="R228" i="9"/>
  <c r="S228" i="9" s="1"/>
  <c r="N190" i="9"/>
  <c r="R189" i="9"/>
  <c r="S189" i="9" s="1"/>
  <c r="P189" i="9"/>
  <c r="Q189" i="9" s="1"/>
  <c r="N216" i="9"/>
  <c r="R215" i="9"/>
  <c r="S215" i="9" s="1"/>
  <c r="P215" i="9"/>
  <c r="Q215" i="9" s="1"/>
  <c r="B203" i="9"/>
  <c r="F202" i="9"/>
  <c r="G202" i="9" s="1"/>
  <c r="D202" i="9"/>
  <c r="E202" i="9" s="1"/>
  <c r="AB201" i="9"/>
  <c r="AC201" i="9" s="1"/>
  <c r="Z202" i="9"/>
  <c r="AD201" i="9"/>
  <c r="AE201" i="9" s="1"/>
  <c r="P111" i="9"/>
  <c r="Q111" i="9" s="1"/>
  <c r="R111" i="9"/>
  <c r="S111" i="9" s="1"/>
  <c r="S112" i="9" s="1"/>
  <c r="B177" i="9"/>
  <c r="D176" i="9"/>
  <c r="E176" i="9" s="1"/>
  <c r="F176" i="9"/>
  <c r="G176" i="9" s="1"/>
  <c r="B164" i="9"/>
  <c r="F163" i="9"/>
  <c r="G163" i="9" s="1"/>
  <c r="D163" i="9"/>
  <c r="E163" i="9" s="1"/>
  <c r="B229" i="9"/>
  <c r="F228" i="9"/>
  <c r="G228" i="9" s="1"/>
  <c r="D228" i="9"/>
  <c r="E228" i="9" s="1"/>
  <c r="F98" i="9"/>
  <c r="B268" i="9"/>
  <c r="I266" i="9"/>
  <c r="B255" i="9"/>
  <c r="F254" i="9"/>
  <c r="G254" i="9" s="1"/>
  <c r="D254" i="9"/>
  <c r="E254" i="9" s="1"/>
  <c r="AB227" i="9"/>
  <c r="AC227" i="9" s="1"/>
  <c r="Z228" i="9"/>
  <c r="AD227" i="9"/>
  <c r="AE227" i="9" s="1"/>
  <c r="B216" i="9"/>
  <c r="D215" i="9"/>
  <c r="E215" i="9" s="1"/>
  <c r="F215" i="9"/>
  <c r="G215" i="9" s="1"/>
  <c r="B190" i="9"/>
  <c r="D189" i="9"/>
  <c r="E189" i="9" s="1"/>
  <c r="F189" i="9"/>
  <c r="G189" i="9" s="1"/>
  <c r="P163" i="9"/>
  <c r="Q163" i="9" s="1"/>
  <c r="N164" i="9"/>
  <c r="R163" i="9"/>
  <c r="S163" i="9" s="1"/>
  <c r="AB175" i="9"/>
  <c r="AC175" i="9" s="1"/>
  <c r="Z176" i="9"/>
  <c r="AD175" i="9"/>
  <c r="AE175" i="9" s="1"/>
  <c r="P241" i="9"/>
  <c r="Q241" i="9" s="1"/>
  <c r="N242" i="9"/>
  <c r="R241" i="9"/>
  <c r="S241" i="9" s="1"/>
  <c r="AD84" i="9"/>
  <c r="AB214" i="9"/>
  <c r="AC214" i="9" s="1"/>
  <c r="Z215" i="9"/>
  <c r="AD214" i="9"/>
  <c r="AE214" i="9" s="1"/>
  <c r="N138" i="9"/>
  <c r="R137" i="9"/>
  <c r="S137" i="9" s="1"/>
  <c r="P137" i="9"/>
  <c r="Q137" i="9" s="1"/>
  <c r="Q98" i="9"/>
  <c r="P98" i="9"/>
  <c r="P124" i="9"/>
  <c r="Q124" i="9" s="1"/>
  <c r="N125" i="9"/>
  <c r="R124" i="9"/>
  <c r="S124" i="9" s="1"/>
  <c r="B125" i="9"/>
  <c r="F124" i="9"/>
  <c r="G124" i="9" s="1"/>
  <c r="D124" i="9"/>
  <c r="E124" i="9" s="1"/>
  <c r="AB110" i="9"/>
  <c r="AC110" i="9" s="1"/>
  <c r="Z111" i="9"/>
  <c r="AD110" i="9"/>
  <c r="AE110" i="9" s="1"/>
  <c r="N268" i="9"/>
  <c r="U266" i="9"/>
  <c r="N255" i="9"/>
  <c r="R254" i="9"/>
  <c r="S254" i="9" s="1"/>
  <c r="P254" i="9"/>
  <c r="Q254" i="9" s="1"/>
  <c r="AC84" i="9"/>
  <c r="AF84" i="9" s="1"/>
  <c r="AB84" i="9"/>
  <c r="P150" i="9"/>
  <c r="Q150" i="9" s="1"/>
  <c r="N151" i="9"/>
  <c r="R150" i="9"/>
  <c r="S150" i="9" s="1"/>
  <c r="B242" i="9"/>
  <c r="F241" i="9"/>
  <c r="G241" i="9" s="1"/>
  <c r="D241" i="9"/>
  <c r="E241" i="9" s="1"/>
  <c r="P176" i="9"/>
  <c r="Q176" i="9" s="1"/>
  <c r="N177" i="9"/>
  <c r="R176" i="9"/>
  <c r="S176" i="9" s="1"/>
  <c r="N203" i="9"/>
  <c r="R202" i="9"/>
  <c r="S202" i="9" s="1"/>
  <c r="P202" i="9"/>
  <c r="Q202" i="9" s="1"/>
  <c r="R98" i="9"/>
  <c r="B138" i="9"/>
  <c r="F137" i="9"/>
  <c r="G137" i="9" s="1"/>
  <c r="D137" i="9"/>
  <c r="E137" i="9" s="1"/>
  <c r="AD188" i="9"/>
  <c r="AE188" i="9" s="1"/>
  <c r="AB188" i="9"/>
  <c r="AC188" i="9" s="1"/>
  <c r="Z189" i="9"/>
  <c r="AB97" i="9"/>
  <c r="AC97" i="9" s="1"/>
  <c r="AD97" i="9"/>
  <c r="AE97" i="9" s="1"/>
  <c r="AE98" i="9" s="1"/>
  <c r="AD240" i="9"/>
  <c r="AE240" i="9" s="1"/>
  <c r="AB240" i="9"/>
  <c r="AC240" i="9" s="1"/>
  <c r="Z254" i="9"/>
  <c r="AG252" i="9"/>
  <c r="Z241" i="9"/>
  <c r="AF70" i="9"/>
  <c r="B151" i="9"/>
  <c r="F150" i="9"/>
  <c r="G150" i="9" s="1"/>
  <c r="D150" i="9"/>
  <c r="E150" i="9" s="1"/>
  <c r="AD149" i="9"/>
  <c r="AE149" i="9" s="1"/>
  <c r="AB149" i="9"/>
  <c r="AC149" i="9" s="1"/>
  <c r="Z150" i="9"/>
  <c r="AB123" i="9"/>
  <c r="AC123" i="9" s="1"/>
  <c r="Z124" i="9"/>
  <c r="AD123" i="9"/>
  <c r="AE123" i="9" s="1"/>
  <c r="AD136" i="9"/>
  <c r="AE136" i="9" s="1"/>
  <c r="AB136" i="9"/>
  <c r="AC136" i="9" s="1"/>
  <c r="Z137" i="9"/>
  <c r="E98" i="9"/>
  <c r="D98" i="9"/>
  <c r="H84" i="9"/>
  <c r="AD162" i="9"/>
  <c r="AE162" i="9" s="1"/>
  <c r="AB162" i="9"/>
  <c r="AC162" i="9" s="1"/>
  <c r="Z163" i="9"/>
  <c r="E209" i="13" l="1"/>
  <c r="C303" i="13"/>
  <c r="H194" i="13"/>
  <c r="L184" i="13" s="1"/>
  <c r="C304" i="13"/>
  <c r="D221" i="13"/>
  <c r="E221" i="13" s="1"/>
  <c r="F221" i="13"/>
  <c r="G221" i="13" s="1"/>
  <c r="H221" i="13" s="1"/>
  <c r="F212" i="13"/>
  <c r="G212" i="13" s="1"/>
  <c r="D212" i="13"/>
  <c r="E212" i="13" s="1"/>
  <c r="F215" i="13"/>
  <c r="G215" i="13" s="1"/>
  <c r="D215" i="13"/>
  <c r="E215" i="13" s="1"/>
  <c r="C307" i="13"/>
  <c r="G209" i="13"/>
  <c r="H197" i="13"/>
  <c r="C282" i="13"/>
  <c r="C309" i="13"/>
  <c r="F214" i="13"/>
  <c r="G214" i="13" s="1"/>
  <c r="D214" i="13"/>
  <c r="E214" i="13" s="1"/>
  <c r="H214" i="13" s="1"/>
  <c r="F219" i="13"/>
  <c r="G219" i="13" s="1"/>
  <c r="D219" i="13"/>
  <c r="E219" i="13" s="1"/>
  <c r="F216" i="13"/>
  <c r="G216" i="13" s="1"/>
  <c r="D216" i="13"/>
  <c r="E216" i="13" s="1"/>
  <c r="K243" i="13"/>
  <c r="B230" i="13"/>
  <c r="B228" i="13"/>
  <c r="B237" i="13"/>
  <c r="B234" i="13"/>
  <c r="B232" i="13"/>
  <c r="B227" i="13"/>
  <c r="B233" i="13"/>
  <c r="B238" i="13"/>
  <c r="B231" i="13"/>
  <c r="B236" i="13"/>
  <c r="B235" i="13"/>
  <c r="B229" i="13"/>
  <c r="H200" i="13"/>
  <c r="C287" i="13"/>
  <c r="D220" i="13"/>
  <c r="E220" i="13" s="1"/>
  <c r="F220" i="13"/>
  <c r="G220" i="13" s="1"/>
  <c r="H220" i="13" s="1"/>
  <c r="F223" i="13"/>
  <c r="G223" i="13" s="1"/>
  <c r="D223" i="13"/>
  <c r="E223" i="13" s="1"/>
  <c r="F217" i="13"/>
  <c r="G217" i="13" s="1"/>
  <c r="D217" i="13"/>
  <c r="E217" i="13" s="1"/>
  <c r="C275" i="13"/>
  <c r="C306" i="13"/>
  <c r="C283" i="13"/>
  <c r="C278" i="13"/>
  <c r="F218" i="13"/>
  <c r="G218" i="13" s="1"/>
  <c r="D218" i="13"/>
  <c r="E218" i="13" s="1"/>
  <c r="F222" i="13"/>
  <c r="G222" i="13" s="1"/>
  <c r="D222" i="13"/>
  <c r="E222" i="13" s="1"/>
  <c r="F213" i="13"/>
  <c r="G213" i="13" s="1"/>
  <c r="D213" i="13"/>
  <c r="E213" i="13" s="1"/>
  <c r="H213" i="13" s="1"/>
  <c r="C476" i="13"/>
  <c r="C475" i="13"/>
  <c r="K346" i="13"/>
  <c r="H98" i="9"/>
  <c r="AD98" i="9"/>
  <c r="N204" i="9"/>
  <c r="R203" i="9"/>
  <c r="S203" i="9" s="1"/>
  <c r="P203" i="9"/>
  <c r="Q203" i="9" s="1"/>
  <c r="N282" i="9"/>
  <c r="U280" i="9"/>
  <c r="N269" i="9"/>
  <c r="R268" i="9"/>
  <c r="S268" i="9" s="1"/>
  <c r="P268" i="9"/>
  <c r="Q268" i="9" s="1"/>
  <c r="Z177" i="9"/>
  <c r="AB176" i="9"/>
  <c r="AC176" i="9" s="1"/>
  <c r="AD176" i="9"/>
  <c r="AE176" i="9" s="1"/>
  <c r="D268" i="9"/>
  <c r="E268" i="9" s="1"/>
  <c r="B282" i="9"/>
  <c r="I280" i="9"/>
  <c r="B269" i="9"/>
  <c r="F268" i="9"/>
  <c r="G268" i="9" s="1"/>
  <c r="Z203" i="9"/>
  <c r="AB202" i="9"/>
  <c r="AC202" i="9" s="1"/>
  <c r="AD202" i="9"/>
  <c r="AE202" i="9" s="1"/>
  <c r="N217" i="9"/>
  <c r="R216" i="9"/>
  <c r="S216" i="9" s="1"/>
  <c r="P216" i="9"/>
  <c r="Q216" i="9" s="1"/>
  <c r="N230" i="9"/>
  <c r="P229" i="9"/>
  <c r="Q229" i="9" s="1"/>
  <c r="R229" i="9"/>
  <c r="S229" i="9" s="1"/>
  <c r="E112" i="9"/>
  <c r="D112" i="9"/>
  <c r="Z138" i="9"/>
  <c r="AB137" i="9"/>
  <c r="AC137" i="9" s="1"/>
  <c r="AD137" i="9"/>
  <c r="AE137" i="9" s="1"/>
  <c r="Z125" i="9"/>
  <c r="AB124" i="9"/>
  <c r="AC124" i="9" s="1"/>
  <c r="AD124" i="9"/>
  <c r="AE124" i="9" s="1"/>
  <c r="Z242" i="9"/>
  <c r="AB241" i="9"/>
  <c r="AC241" i="9" s="1"/>
  <c r="AD241" i="9"/>
  <c r="AE241" i="9" s="1"/>
  <c r="AC98" i="9"/>
  <c r="AB98" i="9"/>
  <c r="N152" i="9"/>
  <c r="R151" i="9"/>
  <c r="S151" i="9" s="1"/>
  <c r="P151" i="9"/>
  <c r="Q151" i="9" s="1"/>
  <c r="T98" i="9"/>
  <c r="Z216" i="9"/>
  <c r="AD215" i="9"/>
  <c r="AE215" i="9" s="1"/>
  <c r="AB215" i="9"/>
  <c r="AC215" i="9" s="1"/>
  <c r="N243" i="9"/>
  <c r="P242" i="9"/>
  <c r="Q242" i="9" s="1"/>
  <c r="R242" i="9"/>
  <c r="S242" i="9" s="1"/>
  <c r="F177" i="9"/>
  <c r="G177" i="9" s="1"/>
  <c r="D177" i="9"/>
  <c r="E177" i="9" s="1"/>
  <c r="B178" i="9"/>
  <c r="F203" i="9"/>
  <c r="G203" i="9" s="1"/>
  <c r="D203" i="9"/>
  <c r="E203" i="9" s="1"/>
  <c r="B204" i="9"/>
  <c r="F112" i="9"/>
  <c r="Z164" i="9"/>
  <c r="AD163" i="9"/>
  <c r="AE163" i="9" s="1"/>
  <c r="AB163" i="9"/>
  <c r="AC163" i="9" s="1"/>
  <c r="F151" i="9"/>
  <c r="G151" i="9" s="1"/>
  <c r="D151" i="9"/>
  <c r="E151" i="9" s="1"/>
  <c r="B152" i="9"/>
  <c r="Z190" i="9"/>
  <c r="AB189" i="9"/>
  <c r="AC189" i="9" s="1"/>
  <c r="AD189" i="9"/>
  <c r="AE189" i="9" s="1"/>
  <c r="N178" i="9"/>
  <c r="R177" i="9"/>
  <c r="S177" i="9" s="1"/>
  <c r="P177" i="9"/>
  <c r="Q177" i="9" s="1"/>
  <c r="F242" i="9"/>
  <c r="G242" i="9" s="1"/>
  <c r="D242" i="9"/>
  <c r="E242" i="9" s="1"/>
  <c r="B243" i="9"/>
  <c r="N256" i="9"/>
  <c r="R255" i="9"/>
  <c r="S255" i="9" s="1"/>
  <c r="P255" i="9"/>
  <c r="Q255" i="9" s="1"/>
  <c r="AB111" i="9"/>
  <c r="AC111" i="9" s="1"/>
  <c r="AD111" i="9"/>
  <c r="AE111" i="9" s="1"/>
  <c r="AE112" i="9" s="1"/>
  <c r="D125" i="9"/>
  <c r="E125" i="9" s="1"/>
  <c r="F125" i="9"/>
  <c r="G125" i="9" s="1"/>
  <c r="G126" i="9" s="1"/>
  <c r="R125" i="9"/>
  <c r="S125" i="9" s="1"/>
  <c r="S126" i="9" s="1"/>
  <c r="P125" i="9"/>
  <c r="Q125" i="9" s="1"/>
  <c r="N139" i="9"/>
  <c r="P138" i="9"/>
  <c r="Q138" i="9" s="1"/>
  <c r="R138" i="9"/>
  <c r="S138" i="9" s="1"/>
  <c r="F255" i="9"/>
  <c r="G255" i="9" s="1"/>
  <c r="D255" i="9"/>
  <c r="E255" i="9" s="1"/>
  <c r="B256" i="9"/>
  <c r="F164" i="9"/>
  <c r="G164" i="9" s="1"/>
  <c r="D164" i="9"/>
  <c r="E164" i="9" s="1"/>
  <c r="B165" i="9"/>
  <c r="R112" i="9"/>
  <c r="Z151" i="9"/>
  <c r="AB150" i="9"/>
  <c r="AC150" i="9" s="1"/>
  <c r="AD150" i="9"/>
  <c r="AE150" i="9" s="1"/>
  <c r="AG266" i="9"/>
  <c r="Z268" i="9"/>
  <c r="Z255" i="9"/>
  <c r="AD254" i="9"/>
  <c r="AE254" i="9" s="1"/>
  <c r="AB254" i="9"/>
  <c r="AC254" i="9" s="1"/>
  <c r="D138" i="9"/>
  <c r="E138" i="9" s="1"/>
  <c r="B139" i="9"/>
  <c r="F138" i="9"/>
  <c r="G138" i="9" s="1"/>
  <c r="N165" i="9"/>
  <c r="P164" i="9"/>
  <c r="Q164" i="9" s="1"/>
  <c r="R164" i="9"/>
  <c r="S164" i="9" s="1"/>
  <c r="F190" i="9"/>
  <c r="G190" i="9" s="1"/>
  <c r="D190" i="9"/>
  <c r="E190" i="9" s="1"/>
  <c r="B191" i="9"/>
  <c r="D216" i="9"/>
  <c r="E216" i="9" s="1"/>
  <c r="B217" i="9"/>
  <c r="F216" i="9"/>
  <c r="G216" i="9" s="1"/>
  <c r="Z229" i="9"/>
  <c r="AB228" i="9"/>
  <c r="AC228" i="9" s="1"/>
  <c r="AD228" i="9"/>
  <c r="AE228" i="9" s="1"/>
  <c r="F229" i="9"/>
  <c r="G229" i="9" s="1"/>
  <c r="D229" i="9"/>
  <c r="E229" i="9" s="1"/>
  <c r="B230" i="9"/>
  <c r="Q112" i="9"/>
  <c r="T112" i="9" s="1"/>
  <c r="P112" i="9"/>
  <c r="N191" i="9"/>
  <c r="P190" i="9"/>
  <c r="Q190" i="9" s="1"/>
  <c r="R190" i="9"/>
  <c r="S190" i="9" s="1"/>
  <c r="H222" i="13" l="1"/>
  <c r="C293" i="13"/>
  <c r="C321" i="13"/>
  <c r="H217" i="13"/>
  <c r="F229" i="13"/>
  <c r="G229" i="13" s="1"/>
  <c r="D229" i="13"/>
  <c r="E229" i="13" s="1"/>
  <c r="F238" i="13"/>
  <c r="G238" i="13" s="1"/>
  <c r="H238" i="13" s="1"/>
  <c r="D238" i="13"/>
  <c r="E238" i="13" s="1"/>
  <c r="F234" i="13"/>
  <c r="G234" i="13" s="1"/>
  <c r="H234" i="13" s="1"/>
  <c r="D234" i="13"/>
  <c r="E234" i="13" s="1"/>
  <c r="K258" i="13"/>
  <c r="B245" i="13"/>
  <c r="B243" i="13"/>
  <c r="B252" i="13"/>
  <c r="B251" i="13"/>
  <c r="B250" i="13"/>
  <c r="B249" i="13"/>
  <c r="B248" i="13"/>
  <c r="B246" i="13"/>
  <c r="B242" i="13"/>
  <c r="B247" i="13"/>
  <c r="B253" i="13"/>
  <c r="B244" i="13"/>
  <c r="H219" i="13"/>
  <c r="C324" i="13"/>
  <c r="H215" i="13"/>
  <c r="F235" i="13"/>
  <c r="G235" i="13" s="1"/>
  <c r="D235" i="13"/>
  <c r="E235" i="13" s="1"/>
  <c r="F233" i="13"/>
  <c r="G233" i="13" s="1"/>
  <c r="D233" i="13"/>
  <c r="E233" i="13" s="1"/>
  <c r="F237" i="13"/>
  <c r="G237" i="13" s="1"/>
  <c r="D237" i="13"/>
  <c r="E237" i="13" s="1"/>
  <c r="E224" i="13"/>
  <c r="C318" i="13"/>
  <c r="H218" i="13"/>
  <c r="C298" i="13"/>
  <c r="C290" i="13"/>
  <c r="H223" i="13"/>
  <c r="C302" i="13"/>
  <c r="D236" i="13"/>
  <c r="E236" i="13" s="1"/>
  <c r="F236" i="13"/>
  <c r="G236" i="13" s="1"/>
  <c r="F227" i="13"/>
  <c r="G227" i="13" s="1"/>
  <c r="D227" i="13"/>
  <c r="E227" i="13" s="1"/>
  <c r="F228" i="13"/>
  <c r="G228" i="13" s="1"/>
  <c r="H228" i="13" s="1"/>
  <c r="D228" i="13"/>
  <c r="E228" i="13" s="1"/>
  <c r="H216" i="13"/>
  <c r="C297" i="13"/>
  <c r="C322" i="13"/>
  <c r="H212" i="13"/>
  <c r="G224" i="13"/>
  <c r="C319" i="13"/>
  <c r="F231" i="13"/>
  <c r="G231" i="13" s="1"/>
  <c r="H231" i="13" s="1"/>
  <c r="D231" i="13"/>
  <c r="E231" i="13" s="1"/>
  <c r="F232" i="13"/>
  <c r="G232" i="13" s="1"/>
  <c r="H232" i="13" s="1"/>
  <c r="D232" i="13"/>
  <c r="E232" i="13" s="1"/>
  <c r="F230" i="13"/>
  <c r="G230" i="13" s="1"/>
  <c r="H230" i="13" s="1"/>
  <c r="D230" i="13"/>
  <c r="E230" i="13" s="1"/>
  <c r="H209" i="13"/>
  <c r="L199" i="13" s="1"/>
  <c r="C490" i="13"/>
  <c r="K361" i="13"/>
  <c r="C491" i="13"/>
  <c r="AF98" i="9"/>
  <c r="P191" i="9"/>
  <c r="Q191" i="9" s="1"/>
  <c r="N192" i="9"/>
  <c r="R191" i="9"/>
  <c r="S191" i="9" s="1"/>
  <c r="B192" i="9"/>
  <c r="D191" i="9"/>
  <c r="E191" i="9" s="1"/>
  <c r="F191" i="9"/>
  <c r="G191" i="9" s="1"/>
  <c r="AB151" i="9"/>
  <c r="AC151" i="9" s="1"/>
  <c r="Z152" i="9"/>
  <c r="AD151" i="9"/>
  <c r="AE151" i="9" s="1"/>
  <c r="F126" i="9"/>
  <c r="B244" i="9"/>
  <c r="D243" i="9"/>
  <c r="E243" i="9" s="1"/>
  <c r="F243" i="9"/>
  <c r="G243" i="9" s="1"/>
  <c r="AB190" i="9"/>
  <c r="AC190" i="9" s="1"/>
  <c r="Z191" i="9"/>
  <c r="AD190" i="9"/>
  <c r="AE190" i="9" s="1"/>
  <c r="AB164" i="9"/>
  <c r="AC164" i="9" s="1"/>
  <c r="Z165" i="9"/>
  <c r="AD164" i="9"/>
  <c r="AE164" i="9" s="1"/>
  <c r="AB242" i="9"/>
  <c r="AC242" i="9" s="1"/>
  <c r="Z243" i="9"/>
  <c r="AD242" i="9"/>
  <c r="AE242" i="9" s="1"/>
  <c r="H112" i="9"/>
  <c r="B283" i="9"/>
  <c r="B296" i="9"/>
  <c r="I294" i="9"/>
  <c r="D282" i="9"/>
  <c r="E282" i="9" s="1"/>
  <c r="F282" i="9"/>
  <c r="G282" i="9" s="1"/>
  <c r="R269" i="9"/>
  <c r="S269" i="9" s="1"/>
  <c r="P269" i="9"/>
  <c r="Q269" i="9" s="1"/>
  <c r="N270" i="9"/>
  <c r="B231" i="9"/>
  <c r="D230" i="9"/>
  <c r="E230" i="9" s="1"/>
  <c r="F230" i="9"/>
  <c r="G230" i="9" s="1"/>
  <c r="B218" i="9"/>
  <c r="D217" i="9"/>
  <c r="E217" i="9" s="1"/>
  <c r="F217" i="9"/>
  <c r="G217" i="9" s="1"/>
  <c r="R165" i="9"/>
  <c r="S165" i="9" s="1"/>
  <c r="P165" i="9"/>
  <c r="Q165" i="9" s="1"/>
  <c r="N166" i="9"/>
  <c r="E126" i="9"/>
  <c r="H126" i="9" s="1"/>
  <c r="D126" i="9"/>
  <c r="R178" i="9"/>
  <c r="S178" i="9" s="1"/>
  <c r="P178" i="9"/>
  <c r="Q178" i="9" s="1"/>
  <c r="N179" i="9"/>
  <c r="Z217" i="9"/>
  <c r="AD216" i="9"/>
  <c r="AE216" i="9" s="1"/>
  <c r="AB216" i="9"/>
  <c r="AC216" i="9" s="1"/>
  <c r="P152" i="9"/>
  <c r="Q152" i="9" s="1"/>
  <c r="N153" i="9"/>
  <c r="R152" i="9"/>
  <c r="S152" i="9" s="1"/>
  <c r="F139" i="9"/>
  <c r="G139" i="9" s="1"/>
  <c r="G140" i="9" s="1"/>
  <c r="D139" i="9"/>
  <c r="E139" i="9" s="1"/>
  <c r="AB255" i="9"/>
  <c r="AC255" i="9" s="1"/>
  <c r="Z256" i="9"/>
  <c r="AD255" i="9"/>
  <c r="AE255" i="9" s="1"/>
  <c r="B166" i="9"/>
  <c r="F165" i="9"/>
  <c r="G165" i="9" s="1"/>
  <c r="D165" i="9"/>
  <c r="E165" i="9" s="1"/>
  <c r="Q126" i="9"/>
  <c r="P126" i="9"/>
  <c r="AD112" i="9"/>
  <c r="B153" i="9"/>
  <c r="D152" i="9"/>
  <c r="E152" i="9" s="1"/>
  <c r="F152" i="9"/>
  <c r="G152" i="9" s="1"/>
  <c r="B205" i="9"/>
  <c r="F204" i="9"/>
  <c r="G204" i="9" s="1"/>
  <c r="D204" i="9"/>
  <c r="E204" i="9" s="1"/>
  <c r="R243" i="9"/>
  <c r="S243" i="9" s="1"/>
  <c r="P243" i="9"/>
  <c r="Q243" i="9" s="1"/>
  <c r="N244" i="9"/>
  <c r="AB138" i="9"/>
  <c r="AC138" i="9" s="1"/>
  <c r="Z139" i="9"/>
  <c r="AD138" i="9"/>
  <c r="AE138" i="9" s="1"/>
  <c r="Z204" i="9"/>
  <c r="AD203" i="9"/>
  <c r="AE203" i="9" s="1"/>
  <c r="AB203" i="9"/>
  <c r="AC203" i="9" s="1"/>
  <c r="B270" i="9"/>
  <c r="D269" i="9"/>
  <c r="E269" i="9" s="1"/>
  <c r="F269" i="9"/>
  <c r="G269" i="9" s="1"/>
  <c r="R282" i="9"/>
  <c r="S282" i="9" s="1"/>
  <c r="P282" i="9"/>
  <c r="Q282" i="9" s="1"/>
  <c r="N296" i="9"/>
  <c r="U294" i="9"/>
  <c r="N283" i="9"/>
  <c r="Z230" i="9"/>
  <c r="AD229" i="9"/>
  <c r="AE229" i="9" s="1"/>
  <c r="AB229" i="9"/>
  <c r="AC229" i="9" s="1"/>
  <c r="AB268" i="9"/>
  <c r="AC268" i="9" s="1"/>
  <c r="Z282" i="9"/>
  <c r="AG280" i="9"/>
  <c r="Z269" i="9"/>
  <c r="AD268" i="9"/>
  <c r="AE268" i="9" s="1"/>
  <c r="B257" i="9"/>
  <c r="D256" i="9"/>
  <c r="E256" i="9" s="1"/>
  <c r="F256" i="9"/>
  <c r="G256" i="9" s="1"/>
  <c r="R139" i="9"/>
  <c r="S139" i="9" s="1"/>
  <c r="S140" i="9" s="1"/>
  <c r="P139" i="9"/>
  <c r="Q139" i="9" s="1"/>
  <c r="R126" i="9"/>
  <c r="AC112" i="9"/>
  <c r="AF112" i="9" s="1"/>
  <c r="AB112" i="9"/>
  <c r="R256" i="9"/>
  <c r="S256" i="9" s="1"/>
  <c r="P256" i="9"/>
  <c r="Q256" i="9" s="1"/>
  <c r="N257" i="9"/>
  <c r="B179" i="9"/>
  <c r="D178" i="9"/>
  <c r="E178" i="9" s="1"/>
  <c r="F178" i="9"/>
  <c r="G178" i="9" s="1"/>
  <c r="AB125" i="9"/>
  <c r="AC125" i="9" s="1"/>
  <c r="AD125" i="9"/>
  <c r="AE125" i="9" s="1"/>
  <c r="AE126" i="9" s="1"/>
  <c r="P230" i="9"/>
  <c r="Q230" i="9" s="1"/>
  <c r="N231" i="9"/>
  <c r="R230" i="9"/>
  <c r="S230" i="9" s="1"/>
  <c r="R217" i="9"/>
  <c r="S217" i="9" s="1"/>
  <c r="P217" i="9"/>
  <c r="Q217" i="9" s="1"/>
  <c r="N218" i="9"/>
  <c r="AB177" i="9"/>
  <c r="AC177" i="9" s="1"/>
  <c r="Z178" i="9"/>
  <c r="AD177" i="9"/>
  <c r="AE177" i="9" s="1"/>
  <c r="R204" i="9"/>
  <c r="S204" i="9" s="1"/>
  <c r="P204" i="9"/>
  <c r="Q204" i="9" s="1"/>
  <c r="N205" i="9"/>
  <c r="C337" i="13" l="1"/>
  <c r="H236" i="13"/>
  <c r="C313" i="13"/>
  <c r="H233" i="13"/>
  <c r="F253" i="13"/>
  <c r="G253" i="13" s="1"/>
  <c r="H253" i="13" s="1"/>
  <c r="D253" i="13"/>
  <c r="E253" i="13" s="1"/>
  <c r="F248" i="13"/>
  <c r="G248" i="13" s="1"/>
  <c r="H248" i="13" s="1"/>
  <c r="D248" i="13"/>
  <c r="E248" i="13" s="1"/>
  <c r="F252" i="13"/>
  <c r="G252" i="13" s="1"/>
  <c r="H252" i="13" s="1"/>
  <c r="D252" i="13"/>
  <c r="E252" i="13" s="1"/>
  <c r="H229" i="13"/>
  <c r="C336" i="13"/>
  <c r="C339" i="13"/>
  <c r="F247" i="13"/>
  <c r="G247" i="13" s="1"/>
  <c r="D247" i="13"/>
  <c r="E247" i="13" s="1"/>
  <c r="F249" i="13"/>
  <c r="G249" i="13" s="1"/>
  <c r="D249" i="13"/>
  <c r="E249" i="13" s="1"/>
  <c r="F243" i="13"/>
  <c r="G243" i="13" s="1"/>
  <c r="D243" i="13"/>
  <c r="E243" i="13" s="1"/>
  <c r="H224" i="13"/>
  <c r="L214" i="13" s="1"/>
  <c r="C312" i="13"/>
  <c r="E239" i="13"/>
  <c r="C305" i="13"/>
  <c r="H237" i="13"/>
  <c r="H235" i="13"/>
  <c r="F242" i="13"/>
  <c r="G242" i="13" s="1"/>
  <c r="D242" i="13"/>
  <c r="E242" i="13" s="1"/>
  <c r="F250" i="13"/>
  <c r="G250" i="13" s="1"/>
  <c r="D250" i="13"/>
  <c r="E250" i="13" s="1"/>
  <c r="F245" i="13"/>
  <c r="G245" i="13" s="1"/>
  <c r="D245" i="13"/>
  <c r="E245" i="13" s="1"/>
  <c r="C308" i="13"/>
  <c r="C334" i="13"/>
  <c r="G239" i="13"/>
  <c r="H227" i="13"/>
  <c r="H239" i="13" s="1"/>
  <c r="L229" i="13" s="1"/>
  <c r="C317" i="13"/>
  <c r="C333" i="13"/>
  <c r="F244" i="13"/>
  <c r="G244" i="13" s="1"/>
  <c r="D244" i="13"/>
  <c r="E244" i="13" s="1"/>
  <c r="F246" i="13"/>
  <c r="G246" i="13" s="1"/>
  <c r="D246" i="13"/>
  <c r="E246" i="13" s="1"/>
  <c r="F251" i="13"/>
  <c r="G251" i="13" s="1"/>
  <c r="D251" i="13"/>
  <c r="E251" i="13" s="1"/>
  <c r="K273" i="13"/>
  <c r="B260" i="13"/>
  <c r="B258" i="13"/>
  <c r="B257" i="13"/>
  <c r="B265" i="13"/>
  <c r="B268" i="13"/>
  <c r="B266" i="13"/>
  <c r="B262" i="13"/>
  <c r="B263" i="13"/>
  <c r="B267" i="13"/>
  <c r="B264" i="13"/>
  <c r="B261" i="13"/>
  <c r="B259" i="13"/>
  <c r="C506" i="13"/>
  <c r="C505" i="13"/>
  <c r="K376" i="13"/>
  <c r="N206" i="9"/>
  <c r="P205" i="9"/>
  <c r="Q205" i="9" s="1"/>
  <c r="R205" i="9"/>
  <c r="S205" i="9" s="1"/>
  <c r="AD126" i="9"/>
  <c r="Z205" i="9"/>
  <c r="AB204" i="9"/>
  <c r="AC204" i="9" s="1"/>
  <c r="AD204" i="9"/>
  <c r="AE204" i="9" s="1"/>
  <c r="AB139" i="9"/>
  <c r="AC139" i="9" s="1"/>
  <c r="AD139" i="9"/>
  <c r="AE139" i="9" s="1"/>
  <c r="AE140" i="9" s="1"/>
  <c r="N245" i="9"/>
  <c r="P244" i="9"/>
  <c r="Q244" i="9" s="1"/>
  <c r="R244" i="9"/>
  <c r="S244" i="9" s="1"/>
  <c r="Z218" i="9"/>
  <c r="AD217" i="9"/>
  <c r="AE217" i="9" s="1"/>
  <c r="AB217" i="9"/>
  <c r="AC217" i="9" s="1"/>
  <c r="N180" i="9"/>
  <c r="R179" i="9"/>
  <c r="S179" i="9" s="1"/>
  <c r="P179" i="9"/>
  <c r="Q179" i="9" s="1"/>
  <c r="N167" i="9"/>
  <c r="R166" i="9"/>
  <c r="S166" i="9" s="1"/>
  <c r="P166" i="9"/>
  <c r="Q166" i="9" s="1"/>
  <c r="D231" i="9"/>
  <c r="E231" i="9" s="1"/>
  <c r="B232" i="9"/>
  <c r="F231" i="9"/>
  <c r="G231" i="9" s="1"/>
  <c r="Z244" i="9"/>
  <c r="AD243" i="9"/>
  <c r="AE243" i="9" s="1"/>
  <c r="AB243" i="9"/>
  <c r="AC243" i="9" s="1"/>
  <c r="AC126" i="9"/>
  <c r="AB126" i="9"/>
  <c r="Q140" i="9"/>
  <c r="P140" i="9"/>
  <c r="B258" i="9"/>
  <c r="F257" i="9"/>
  <c r="G257" i="9" s="1"/>
  <c r="D257" i="9"/>
  <c r="E257" i="9" s="1"/>
  <c r="Z296" i="9"/>
  <c r="AG294" i="9"/>
  <c r="Z283" i="9"/>
  <c r="AB282" i="9"/>
  <c r="AC282" i="9" s="1"/>
  <c r="AD282" i="9"/>
  <c r="AE282" i="9" s="1"/>
  <c r="Z231" i="9"/>
  <c r="AB230" i="9"/>
  <c r="AC230" i="9" s="1"/>
  <c r="AD230" i="9"/>
  <c r="AE230" i="9" s="1"/>
  <c r="N310" i="9"/>
  <c r="U308" i="9"/>
  <c r="N297" i="9"/>
  <c r="P296" i="9"/>
  <c r="Q296" i="9" s="1"/>
  <c r="R296" i="9"/>
  <c r="S296" i="9" s="1"/>
  <c r="D270" i="9"/>
  <c r="E270" i="9" s="1"/>
  <c r="B271" i="9"/>
  <c r="F270" i="9"/>
  <c r="G270" i="9" s="1"/>
  <c r="F153" i="9"/>
  <c r="G153" i="9" s="1"/>
  <c r="G154" i="9" s="1"/>
  <c r="D153" i="9"/>
  <c r="E153" i="9" s="1"/>
  <c r="T126" i="9"/>
  <c r="B167" i="9"/>
  <c r="F166" i="9"/>
  <c r="G166" i="9" s="1"/>
  <c r="D166" i="9"/>
  <c r="E166" i="9" s="1"/>
  <c r="E140" i="9"/>
  <c r="D140" i="9"/>
  <c r="B219" i="9"/>
  <c r="F218" i="9"/>
  <c r="G218" i="9" s="1"/>
  <c r="D218" i="9"/>
  <c r="E218" i="9" s="1"/>
  <c r="D192" i="9"/>
  <c r="E192" i="9" s="1"/>
  <c r="B193" i="9"/>
  <c r="F192" i="9"/>
  <c r="G192" i="9" s="1"/>
  <c r="N219" i="9"/>
  <c r="P218" i="9"/>
  <c r="Q218" i="9" s="1"/>
  <c r="R218" i="9"/>
  <c r="S218" i="9" s="1"/>
  <c r="N232" i="9"/>
  <c r="P231" i="9"/>
  <c r="Q231" i="9" s="1"/>
  <c r="R231" i="9"/>
  <c r="S231" i="9" s="1"/>
  <c r="B180" i="9"/>
  <c r="F179" i="9"/>
  <c r="G179" i="9" s="1"/>
  <c r="D179" i="9"/>
  <c r="E179" i="9" s="1"/>
  <c r="N258" i="9"/>
  <c r="R257" i="9"/>
  <c r="S257" i="9" s="1"/>
  <c r="P257" i="9"/>
  <c r="Q257" i="9" s="1"/>
  <c r="R140" i="9"/>
  <c r="B206" i="9"/>
  <c r="F205" i="9"/>
  <c r="G205" i="9" s="1"/>
  <c r="D205" i="9"/>
  <c r="E205" i="9" s="1"/>
  <c r="F140" i="9"/>
  <c r="D296" i="9"/>
  <c r="E296" i="9" s="1"/>
  <c r="B310" i="9"/>
  <c r="I308" i="9"/>
  <c r="B297" i="9"/>
  <c r="F296" i="9"/>
  <c r="G296" i="9" s="1"/>
  <c r="Z192" i="9"/>
  <c r="AB191" i="9"/>
  <c r="AC191" i="9" s="1"/>
  <c r="AD191" i="9"/>
  <c r="AE191" i="9" s="1"/>
  <c r="B245" i="9"/>
  <c r="F244" i="9"/>
  <c r="G244" i="9" s="1"/>
  <c r="D244" i="9"/>
  <c r="E244" i="9" s="1"/>
  <c r="Z179" i="9"/>
  <c r="AB178" i="9"/>
  <c r="AC178" i="9" s="1"/>
  <c r="AD178" i="9"/>
  <c r="AE178" i="9" s="1"/>
  <c r="Z270" i="9"/>
  <c r="AD269" i="9"/>
  <c r="AE269" i="9" s="1"/>
  <c r="AB269" i="9"/>
  <c r="AC269" i="9" s="1"/>
  <c r="N284" i="9"/>
  <c r="P283" i="9"/>
  <c r="Q283" i="9" s="1"/>
  <c r="R283" i="9"/>
  <c r="S283" i="9" s="1"/>
  <c r="Z257" i="9"/>
  <c r="AD256" i="9"/>
  <c r="AE256" i="9" s="1"/>
  <c r="AB256" i="9"/>
  <c r="AC256" i="9" s="1"/>
  <c r="R153" i="9"/>
  <c r="S153" i="9" s="1"/>
  <c r="S154" i="9" s="1"/>
  <c r="P153" i="9"/>
  <c r="Q153" i="9" s="1"/>
  <c r="N271" i="9"/>
  <c r="R270" i="9"/>
  <c r="S270" i="9" s="1"/>
  <c r="P270" i="9"/>
  <c r="Q270" i="9" s="1"/>
  <c r="D283" i="9"/>
  <c r="E283" i="9" s="1"/>
  <c r="B284" i="9"/>
  <c r="F283" i="9"/>
  <c r="G283" i="9" s="1"/>
  <c r="Z166" i="9"/>
  <c r="AD165" i="9"/>
  <c r="AE165" i="9" s="1"/>
  <c r="AB165" i="9"/>
  <c r="AC165" i="9" s="1"/>
  <c r="Z153" i="9"/>
  <c r="AD152" i="9"/>
  <c r="AE152" i="9" s="1"/>
  <c r="AB152" i="9"/>
  <c r="AC152" i="9" s="1"/>
  <c r="N193" i="9"/>
  <c r="P192" i="9"/>
  <c r="Q192" i="9" s="1"/>
  <c r="R192" i="9"/>
  <c r="S192" i="9" s="1"/>
  <c r="F264" i="13" l="1"/>
  <c r="G264" i="13" s="1"/>
  <c r="H264" i="13" s="1"/>
  <c r="D264" i="13"/>
  <c r="E264" i="13" s="1"/>
  <c r="D266" i="13"/>
  <c r="E266" i="13" s="1"/>
  <c r="F266" i="13"/>
  <c r="G266" i="13" s="1"/>
  <c r="F258" i="13"/>
  <c r="G258" i="13" s="1"/>
  <c r="H258" i="13" s="1"/>
  <c r="D258" i="13"/>
  <c r="E258" i="13" s="1"/>
  <c r="H251" i="13"/>
  <c r="H244" i="13"/>
  <c r="C332" i="13"/>
  <c r="C349" i="13"/>
  <c r="H245" i="13"/>
  <c r="H242" i="13"/>
  <c r="G254" i="13"/>
  <c r="C320" i="13"/>
  <c r="H249" i="13"/>
  <c r="C354" i="13"/>
  <c r="C328" i="13"/>
  <c r="F267" i="13"/>
  <c r="G267" i="13" s="1"/>
  <c r="H267" i="13" s="1"/>
  <c r="D267" i="13"/>
  <c r="E267" i="13" s="1"/>
  <c r="F268" i="13"/>
  <c r="G268" i="13" s="1"/>
  <c r="H268" i="13" s="1"/>
  <c r="D268" i="13"/>
  <c r="E268" i="13" s="1"/>
  <c r="F260" i="13"/>
  <c r="G260" i="13" s="1"/>
  <c r="H260" i="13" s="1"/>
  <c r="D260" i="13"/>
  <c r="E260" i="13" s="1"/>
  <c r="C348" i="13"/>
  <c r="F259" i="13"/>
  <c r="G259" i="13" s="1"/>
  <c r="D259" i="13"/>
  <c r="E259" i="13" s="1"/>
  <c r="F263" i="13"/>
  <c r="G263" i="13" s="1"/>
  <c r="H263" i="13" s="1"/>
  <c r="D263" i="13"/>
  <c r="E263" i="13" s="1"/>
  <c r="D265" i="13"/>
  <c r="E265" i="13" s="1"/>
  <c r="F265" i="13"/>
  <c r="G265" i="13" s="1"/>
  <c r="K288" i="13"/>
  <c r="B272" i="13"/>
  <c r="B275" i="13"/>
  <c r="B273" i="13"/>
  <c r="B278" i="13"/>
  <c r="B283" i="13"/>
  <c r="B279" i="13"/>
  <c r="B281" i="13"/>
  <c r="B280" i="13"/>
  <c r="B282" i="13"/>
  <c r="B277" i="13"/>
  <c r="B276" i="13"/>
  <c r="B274" i="13"/>
  <c r="H246" i="13"/>
  <c r="C323" i="13"/>
  <c r="H250" i="13"/>
  <c r="H243" i="13"/>
  <c r="H247" i="13"/>
  <c r="C351" i="13"/>
  <c r="F261" i="13"/>
  <c r="G261" i="13" s="1"/>
  <c r="D261" i="13"/>
  <c r="E261" i="13" s="1"/>
  <c r="F262" i="13"/>
  <c r="G262" i="13" s="1"/>
  <c r="D262" i="13"/>
  <c r="E262" i="13" s="1"/>
  <c r="F257" i="13"/>
  <c r="G257" i="13" s="1"/>
  <c r="D257" i="13"/>
  <c r="E257" i="13" s="1"/>
  <c r="E269" i="13" s="1"/>
  <c r="E254" i="13"/>
  <c r="C327" i="13"/>
  <c r="C352" i="13"/>
  <c r="K391" i="13"/>
  <c r="C520" i="13"/>
  <c r="C521" i="13"/>
  <c r="AF126" i="9"/>
  <c r="B285" i="9"/>
  <c r="F284" i="9"/>
  <c r="G284" i="9" s="1"/>
  <c r="D284" i="9"/>
  <c r="E284" i="9" s="1"/>
  <c r="Q154" i="9"/>
  <c r="P154" i="9"/>
  <c r="AD192" i="9"/>
  <c r="AE192" i="9" s="1"/>
  <c r="AB192" i="9"/>
  <c r="AC192" i="9" s="1"/>
  <c r="Z193" i="9"/>
  <c r="B324" i="9"/>
  <c r="I322" i="9"/>
  <c r="B311" i="9"/>
  <c r="F310" i="9"/>
  <c r="G310" i="9" s="1"/>
  <c r="D310" i="9"/>
  <c r="E310" i="9" s="1"/>
  <c r="B181" i="9"/>
  <c r="D180" i="9"/>
  <c r="E180" i="9" s="1"/>
  <c r="F180" i="9"/>
  <c r="G180" i="9" s="1"/>
  <c r="B220" i="9"/>
  <c r="F219" i="9"/>
  <c r="G219" i="9" s="1"/>
  <c r="D219" i="9"/>
  <c r="E219" i="9" s="1"/>
  <c r="H140" i="9"/>
  <c r="T140" i="9"/>
  <c r="AD140" i="9"/>
  <c r="AB205" i="9"/>
  <c r="AC205" i="9" s="1"/>
  <c r="Z206" i="9"/>
  <c r="AD205" i="9"/>
  <c r="AE205" i="9" s="1"/>
  <c r="R154" i="9"/>
  <c r="AB179" i="9"/>
  <c r="AC179" i="9" s="1"/>
  <c r="Z180" i="9"/>
  <c r="AD179" i="9"/>
  <c r="AE179" i="9" s="1"/>
  <c r="B246" i="9"/>
  <c r="D245" i="9"/>
  <c r="E245" i="9" s="1"/>
  <c r="F245" i="9"/>
  <c r="G245" i="9" s="1"/>
  <c r="P258" i="9"/>
  <c r="Q258" i="9" s="1"/>
  <c r="N259" i="9"/>
  <c r="R258" i="9"/>
  <c r="S258" i="9" s="1"/>
  <c r="E154" i="9"/>
  <c r="D154" i="9"/>
  <c r="B272" i="9"/>
  <c r="D271" i="9"/>
  <c r="E271" i="9" s="1"/>
  <c r="F271" i="9"/>
  <c r="G271" i="9" s="1"/>
  <c r="N298" i="9"/>
  <c r="R297" i="9"/>
  <c r="S297" i="9" s="1"/>
  <c r="P297" i="9"/>
  <c r="Q297" i="9" s="1"/>
  <c r="AB283" i="9"/>
  <c r="AC283" i="9" s="1"/>
  <c r="Z284" i="9"/>
  <c r="AD283" i="9"/>
  <c r="AE283" i="9" s="1"/>
  <c r="AB244" i="9"/>
  <c r="AC244" i="9" s="1"/>
  <c r="Z245" i="9"/>
  <c r="AD244" i="9"/>
  <c r="AE244" i="9" s="1"/>
  <c r="P180" i="9"/>
  <c r="Q180" i="9" s="1"/>
  <c r="N181" i="9"/>
  <c r="R180" i="9"/>
  <c r="S180" i="9" s="1"/>
  <c r="AD218" i="9"/>
  <c r="AE218" i="9" s="1"/>
  <c r="AB218" i="9"/>
  <c r="AC218" i="9" s="1"/>
  <c r="Z219" i="9"/>
  <c r="AC140" i="9"/>
  <c r="AF140" i="9" s="1"/>
  <c r="AB140" i="9"/>
  <c r="AB153" i="9"/>
  <c r="AC153" i="9" s="1"/>
  <c r="AD153" i="9"/>
  <c r="AE153" i="9" s="1"/>
  <c r="AE154" i="9" s="1"/>
  <c r="P271" i="9"/>
  <c r="Q271" i="9" s="1"/>
  <c r="N272" i="9"/>
  <c r="R271" i="9"/>
  <c r="S271" i="9" s="1"/>
  <c r="AB257" i="9"/>
  <c r="AC257" i="9" s="1"/>
  <c r="Z258" i="9"/>
  <c r="AD257" i="9"/>
  <c r="AE257" i="9" s="1"/>
  <c r="AB270" i="9"/>
  <c r="AC270" i="9" s="1"/>
  <c r="Z271" i="9"/>
  <c r="AD270" i="9"/>
  <c r="AE270" i="9" s="1"/>
  <c r="B298" i="9"/>
  <c r="D297" i="9"/>
  <c r="E297" i="9" s="1"/>
  <c r="F297" i="9"/>
  <c r="G297" i="9" s="1"/>
  <c r="P219" i="9"/>
  <c r="Q219" i="9" s="1"/>
  <c r="N220" i="9"/>
  <c r="R219" i="9"/>
  <c r="S219" i="9" s="1"/>
  <c r="B194" i="9"/>
  <c r="F193" i="9"/>
  <c r="G193" i="9" s="1"/>
  <c r="D193" i="9"/>
  <c r="E193" i="9" s="1"/>
  <c r="F154" i="9"/>
  <c r="AB231" i="9"/>
  <c r="AC231" i="9" s="1"/>
  <c r="Z232" i="9"/>
  <c r="AD231" i="9"/>
  <c r="AE231" i="9" s="1"/>
  <c r="B259" i="9"/>
  <c r="F258" i="9"/>
  <c r="G258" i="9" s="1"/>
  <c r="D258" i="9"/>
  <c r="E258" i="9" s="1"/>
  <c r="B233" i="9"/>
  <c r="F232" i="9"/>
  <c r="G232" i="9" s="1"/>
  <c r="D232" i="9"/>
  <c r="E232" i="9" s="1"/>
  <c r="P167" i="9"/>
  <c r="Q167" i="9" s="1"/>
  <c r="R167" i="9"/>
  <c r="S167" i="9" s="1"/>
  <c r="S168" i="9" s="1"/>
  <c r="P206" i="9"/>
  <c r="Q206" i="9" s="1"/>
  <c r="N207" i="9"/>
  <c r="R206" i="9"/>
  <c r="S206" i="9" s="1"/>
  <c r="N194" i="9"/>
  <c r="R193" i="9"/>
  <c r="S193" i="9" s="1"/>
  <c r="P193" i="9"/>
  <c r="Q193" i="9" s="1"/>
  <c r="AB166" i="9"/>
  <c r="AC166" i="9" s="1"/>
  <c r="Z167" i="9"/>
  <c r="AD166" i="9"/>
  <c r="AE166" i="9" s="1"/>
  <c r="P284" i="9"/>
  <c r="Q284" i="9" s="1"/>
  <c r="N285" i="9"/>
  <c r="R284" i="9"/>
  <c r="S284" i="9" s="1"/>
  <c r="B207" i="9"/>
  <c r="F206" i="9"/>
  <c r="G206" i="9" s="1"/>
  <c r="D206" i="9"/>
  <c r="E206" i="9" s="1"/>
  <c r="P232" i="9"/>
  <c r="Q232" i="9" s="1"/>
  <c r="N233" i="9"/>
  <c r="R232" i="9"/>
  <c r="S232" i="9" s="1"/>
  <c r="D167" i="9"/>
  <c r="E167" i="9" s="1"/>
  <c r="F167" i="9"/>
  <c r="G167" i="9" s="1"/>
  <c r="G168" i="9" s="1"/>
  <c r="P310" i="9"/>
  <c r="Q310" i="9" s="1"/>
  <c r="N324" i="9"/>
  <c r="U322" i="9"/>
  <c r="N311" i="9"/>
  <c r="R310" i="9"/>
  <c r="S310" i="9" s="1"/>
  <c r="AD296" i="9"/>
  <c r="AE296" i="9" s="1"/>
  <c r="AB296" i="9"/>
  <c r="AC296" i="9" s="1"/>
  <c r="Z310" i="9"/>
  <c r="AG308" i="9"/>
  <c r="Z297" i="9"/>
  <c r="P245" i="9"/>
  <c r="Q245" i="9" s="1"/>
  <c r="N246" i="9"/>
  <c r="R245" i="9"/>
  <c r="S245" i="9" s="1"/>
  <c r="H262" i="13" l="1"/>
  <c r="C366" i="13"/>
  <c r="F276" i="13"/>
  <c r="G276" i="13" s="1"/>
  <c r="D276" i="13"/>
  <c r="E276" i="13" s="1"/>
  <c r="F281" i="13"/>
  <c r="G281" i="13" s="1"/>
  <c r="D281" i="13"/>
  <c r="E281" i="13" s="1"/>
  <c r="F273" i="13"/>
  <c r="G273" i="13" s="1"/>
  <c r="D273" i="13"/>
  <c r="E273" i="13" s="1"/>
  <c r="H265" i="13"/>
  <c r="H259" i="13"/>
  <c r="C335" i="13"/>
  <c r="H266" i="13"/>
  <c r="C367" i="13"/>
  <c r="C338" i="13"/>
  <c r="F277" i="13"/>
  <c r="G277" i="13" s="1"/>
  <c r="H277" i="13" s="1"/>
  <c r="D277" i="13"/>
  <c r="E277" i="13" s="1"/>
  <c r="F279" i="13"/>
  <c r="G279" i="13" s="1"/>
  <c r="H279" i="13" s="1"/>
  <c r="D279" i="13"/>
  <c r="E279" i="13" s="1"/>
  <c r="F275" i="13"/>
  <c r="G275" i="13" s="1"/>
  <c r="H275" i="13" s="1"/>
  <c r="D275" i="13"/>
  <c r="E275" i="13" s="1"/>
  <c r="C369" i="13"/>
  <c r="C364" i="13"/>
  <c r="H257" i="13"/>
  <c r="G269" i="13"/>
  <c r="H261" i="13"/>
  <c r="F282" i="13"/>
  <c r="G282" i="13" s="1"/>
  <c r="D282" i="13"/>
  <c r="E282" i="13" s="1"/>
  <c r="F283" i="13"/>
  <c r="G283" i="13" s="1"/>
  <c r="D283" i="13"/>
  <c r="E283" i="13" s="1"/>
  <c r="F272" i="13"/>
  <c r="G272" i="13" s="1"/>
  <c r="D272" i="13"/>
  <c r="E272" i="13" s="1"/>
  <c r="E284" i="13" s="1"/>
  <c r="C363" i="13"/>
  <c r="H254" i="13"/>
  <c r="L244" i="13" s="1"/>
  <c r="C342" i="13"/>
  <c r="F274" i="13"/>
  <c r="G274" i="13" s="1"/>
  <c r="D274" i="13"/>
  <c r="E274" i="13" s="1"/>
  <c r="F280" i="13"/>
  <c r="G280" i="13" s="1"/>
  <c r="H280" i="13" s="1"/>
  <c r="D280" i="13"/>
  <c r="E280" i="13" s="1"/>
  <c r="F278" i="13"/>
  <c r="G278" i="13" s="1"/>
  <c r="H278" i="13" s="1"/>
  <c r="D278" i="13"/>
  <c r="E278" i="13" s="1"/>
  <c r="K303" i="13"/>
  <c r="B287" i="13"/>
  <c r="B290" i="13"/>
  <c r="B291" i="13"/>
  <c r="B298" i="13"/>
  <c r="B288" i="13"/>
  <c r="B297" i="13"/>
  <c r="B294" i="13"/>
  <c r="B292" i="13"/>
  <c r="B293" i="13"/>
  <c r="B296" i="13"/>
  <c r="B295" i="13"/>
  <c r="B289" i="13"/>
  <c r="C343" i="13"/>
  <c r="C347" i="13"/>
  <c r="C536" i="13"/>
  <c r="C535" i="13"/>
  <c r="K406" i="13"/>
  <c r="D207" i="9"/>
  <c r="E207" i="9" s="1"/>
  <c r="B208" i="9"/>
  <c r="F207" i="9"/>
  <c r="G207" i="9" s="1"/>
  <c r="AD167" i="9"/>
  <c r="AE167" i="9" s="1"/>
  <c r="AE168" i="9" s="1"/>
  <c r="AB167" i="9"/>
  <c r="AC167" i="9" s="1"/>
  <c r="N195" i="9"/>
  <c r="P194" i="9"/>
  <c r="Q194" i="9" s="1"/>
  <c r="R194" i="9"/>
  <c r="S194" i="9" s="1"/>
  <c r="F298" i="9"/>
  <c r="G298" i="9" s="1"/>
  <c r="D298" i="9"/>
  <c r="E298" i="9" s="1"/>
  <c r="B299" i="9"/>
  <c r="F272" i="9"/>
  <c r="G272" i="9" s="1"/>
  <c r="D272" i="9"/>
  <c r="E272" i="9" s="1"/>
  <c r="B273" i="9"/>
  <c r="F220" i="9"/>
  <c r="G220" i="9" s="1"/>
  <c r="D220" i="9"/>
  <c r="E220" i="9" s="1"/>
  <c r="B221" i="9"/>
  <c r="D311" i="9"/>
  <c r="E311" i="9" s="1"/>
  <c r="B312" i="9"/>
  <c r="F311" i="9"/>
  <c r="G311" i="9" s="1"/>
  <c r="AG322" i="9"/>
  <c r="Z311" i="9"/>
  <c r="Z324" i="9"/>
  <c r="AD310" i="9"/>
  <c r="AE310" i="9" s="1"/>
  <c r="AB310" i="9"/>
  <c r="AC310" i="9" s="1"/>
  <c r="N325" i="9"/>
  <c r="N338" i="9"/>
  <c r="U336" i="9"/>
  <c r="R324" i="9"/>
  <c r="S324" i="9" s="1"/>
  <c r="P324" i="9"/>
  <c r="Q324" i="9" s="1"/>
  <c r="N234" i="9"/>
  <c r="R233" i="9"/>
  <c r="S233" i="9" s="1"/>
  <c r="P233" i="9"/>
  <c r="Q233" i="9" s="1"/>
  <c r="D259" i="9"/>
  <c r="E259" i="9" s="1"/>
  <c r="B260" i="9"/>
  <c r="F259" i="9"/>
  <c r="G259" i="9" s="1"/>
  <c r="D194" i="9"/>
  <c r="E194" i="9" s="1"/>
  <c r="B195" i="9"/>
  <c r="F194" i="9"/>
  <c r="G194" i="9" s="1"/>
  <c r="N273" i="9"/>
  <c r="R272" i="9"/>
  <c r="S272" i="9" s="1"/>
  <c r="P272" i="9"/>
  <c r="Q272" i="9" s="1"/>
  <c r="AD154" i="9"/>
  <c r="Z220" i="9"/>
  <c r="AD219" i="9"/>
  <c r="AE219" i="9" s="1"/>
  <c r="AB219" i="9"/>
  <c r="AC219" i="9" s="1"/>
  <c r="P181" i="9"/>
  <c r="Q181" i="9" s="1"/>
  <c r="R181" i="9"/>
  <c r="S181" i="9" s="1"/>
  <c r="S182" i="9" s="1"/>
  <c r="Z285" i="9"/>
  <c r="AB284" i="9"/>
  <c r="AC284" i="9" s="1"/>
  <c r="AD284" i="9"/>
  <c r="AE284" i="9" s="1"/>
  <c r="N299" i="9"/>
  <c r="R298" i="9"/>
  <c r="S298" i="9" s="1"/>
  <c r="P298" i="9"/>
  <c r="Q298" i="9" s="1"/>
  <c r="N260" i="9"/>
  <c r="R259" i="9"/>
  <c r="S259" i="9" s="1"/>
  <c r="P259" i="9"/>
  <c r="Q259" i="9" s="1"/>
  <c r="D246" i="9"/>
  <c r="E246" i="9" s="1"/>
  <c r="B247" i="9"/>
  <c r="F246" i="9"/>
  <c r="G246" i="9" s="1"/>
  <c r="Z207" i="9"/>
  <c r="AD206" i="9"/>
  <c r="AE206" i="9" s="1"/>
  <c r="AB206" i="9"/>
  <c r="AC206" i="9" s="1"/>
  <c r="T154" i="9"/>
  <c r="N247" i="9"/>
  <c r="R246" i="9"/>
  <c r="S246" i="9" s="1"/>
  <c r="P246" i="9"/>
  <c r="Q246" i="9" s="1"/>
  <c r="F168" i="9"/>
  <c r="N208" i="9"/>
  <c r="R207" i="9"/>
  <c r="S207" i="9" s="1"/>
  <c r="P207" i="9"/>
  <c r="Q207" i="9" s="1"/>
  <c r="R168" i="9"/>
  <c r="F233" i="9"/>
  <c r="G233" i="9" s="1"/>
  <c r="D233" i="9"/>
  <c r="E233" i="9" s="1"/>
  <c r="B234" i="9"/>
  <c r="Z259" i="9"/>
  <c r="AB258" i="9"/>
  <c r="AC258" i="9" s="1"/>
  <c r="AD258" i="9"/>
  <c r="AE258" i="9" s="1"/>
  <c r="AC154" i="9"/>
  <c r="AB154" i="9"/>
  <c r="Z246" i="9"/>
  <c r="AD245" i="9"/>
  <c r="AE245" i="9" s="1"/>
  <c r="AB245" i="9"/>
  <c r="AC245" i="9" s="1"/>
  <c r="H154" i="9"/>
  <c r="D324" i="9"/>
  <c r="E324" i="9" s="1"/>
  <c r="B338" i="9"/>
  <c r="I336" i="9"/>
  <c r="B325" i="9"/>
  <c r="F324" i="9"/>
  <c r="G324" i="9" s="1"/>
  <c r="F285" i="9"/>
  <c r="G285" i="9" s="1"/>
  <c r="D285" i="9"/>
  <c r="E285" i="9" s="1"/>
  <c r="B286" i="9"/>
  <c r="Z298" i="9"/>
  <c r="AB297" i="9"/>
  <c r="AC297" i="9" s="1"/>
  <c r="AD297" i="9"/>
  <c r="AE297" i="9" s="1"/>
  <c r="N312" i="9"/>
  <c r="R311" i="9"/>
  <c r="S311" i="9" s="1"/>
  <c r="P311" i="9"/>
  <c r="Q311" i="9" s="1"/>
  <c r="E168" i="9"/>
  <c r="D168" i="9"/>
  <c r="N286" i="9"/>
  <c r="P285" i="9"/>
  <c r="Q285" i="9" s="1"/>
  <c r="R285" i="9"/>
  <c r="S285" i="9" s="1"/>
  <c r="Q168" i="9"/>
  <c r="T168" i="9" s="1"/>
  <c r="P168" i="9"/>
  <c r="Z233" i="9"/>
  <c r="AD232" i="9"/>
  <c r="AE232" i="9" s="1"/>
  <c r="AB232" i="9"/>
  <c r="AC232" i="9" s="1"/>
  <c r="N221" i="9"/>
  <c r="P220" i="9"/>
  <c r="Q220" i="9" s="1"/>
  <c r="R220" i="9"/>
  <c r="S220" i="9" s="1"/>
  <c r="Z272" i="9"/>
  <c r="AD271" i="9"/>
  <c r="AE271" i="9" s="1"/>
  <c r="AB271" i="9"/>
  <c r="AC271" i="9" s="1"/>
  <c r="Z181" i="9"/>
  <c r="AB180" i="9"/>
  <c r="AC180" i="9" s="1"/>
  <c r="AD180" i="9"/>
  <c r="AE180" i="9" s="1"/>
  <c r="D181" i="9"/>
  <c r="E181" i="9" s="1"/>
  <c r="F181" i="9"/>
  <c r="G181" i="9" s="1"/>
  <c r="G182" i="9" s="1"/>
  <c r="Z194" i="9"/>
  <c r="AB193" i="9"/>
  <c r="AC193" i="9" s="1"/>
  <c r="AD193" i="9"/>
  <c r="AE193" i="9" s="1"/>
  <c r="C362" i="13" l="1"/>
  <c r="F295" i="13"/>
  <c r="G295" i="13" s="1"/>
  <c r="H295" i="13" s="1"/>
  <c r="D295" i="13"/>
  <c r="E295" i="13" s="1"/>
  <c r="F294" i="13"/>
  <c r="G294" i="13" s="1"/>
  <c r="H294" i="13" s="1"/>
  <c r="D294" i="13"/>
  <c r="E294" i="13" s="1"/>
  <c r="F291" i="13"/>
  <c r="G291" i="13" s="1"/>
  <c r="D291" i="13"/>
  <c r="E291" i="13" s="1"/>
  <c r="H274" i="13"/>
  <c r="H272" i="13"/>
  <c r="G284" i="13"/>
  <c r="H282" i="13"/>
  <c r="C350" i="13"/>
  <c r="H273" i="13"/>
  <c r="H276" i="13"/>
  <c r="D296" i="13"/>
  <c r="E296" i="13" s="1"/>
  <c r="F296" i="13"/>
  <c r="G296" i="13" s="1"/>
  <c r="F297" i="13"/>
  <c r="G297" i="13" s="1"/>
  <c r="H297" i="13" s="1"/>
  <c r="D297" i="13"/>
  <c r="E297" i="13" s="1"/>
  <c r="F290" i="13"/>
  <c r="G290" i="13" s="1"/>
  <c r="D290" i="13"/>
  <c r="E290" i="13" s="1"/>
  <c r="C378" i="13"/>
  <c r="C379" i="13"/>
  <c r="C382" i="13"/>
  <c r="C358" i="13"/>
  <c r="F293" i="13"/>
  <c r="G293" i="13" s="1"/>
  <c r="H293" i="13" s="1"/>
  <c r="D293" i="13"/>
  <c r="E293" i="13" s="1"/>
  <c r="F288" i="13"/>
  <c r="G288" i="13" s="1"/>
  <c r="H288" i="13" s="1"/>
  <c r="D288" i="13"/>
  <c r="E288" i="13" s="1"/>
  <c r="F287" i="13"/>
  <c r="G287" i="13" s="1"/>
  <c r="D287" i="13"/>
  <c r="E287" i="13" s="1"/>
  <c r="H283" i="13"/>
  <c r="H281" i="13"/>
  <c r="C381" i="13"/>
  <c r="F289" i="13"/>
  <c r="G289" i="13" s="1"/>
  <c r="D289" i="13"/>
  <c r="E289" i="13" s="1"/>
  <c r="F292" i="13"/>
  <c r="G292" i="13" s="1"/>
  <c r="H292" i="13" s="1"/>
  <c r="D292" i="13"/>
  <c r="E292" i="13" s="1"/>
  <c r="F298" i="13"/>
  <c r="G298" i="13" s="1"/>
  <c r="D298" i="13"/>
  <c r="E298" i="13" s="1"/>
  <c r="K318" i="13"/>
  <c r="B302" i="13"/>
  <c r="B305" i="13"/>
  <c r="B306" i="13"/>
  <c r="B313" i="13"/>
  <c r="B303" i="13"/>
  <c r="B308" i="13"/>
  <c r="B309" i="13"/>
  <c r="B311" i="13"/>
  <c r="B310" i="13"/>
  <c r="B307" i="13"/>
  <c r="B312" i="13"/>
  <c r="B304" i="13"/>
  <c r="C357" i="13"/>
  <c r="H269" i="13"/>
  <c r="L259" i="13" s="1"/>
  <c r="C384" i="13"/>
  <c r="C353" i="13"/>
  <c r="C551" i="13"/>
  <c r="C550" i="13"/>
  <c r="K421" i="13"/>
  <c r="H168" i="9"/>
  <c r="AF154" i="9"/>
  <c r="AB233" i="9"/>
  <c r="AC233" i="9" s="1"/>
  <c r="Z234" i="9"/>
  <c r="AD233" i="9"/>
  <c r="AE233" i="9" s="1"/>
  <c r="Z299" i="9"/>
  <c r="AD298" i="9"/>
  <c r="AE298" i="9" s="1"/>
  <c r="AB298" i="9"/>
  <c r="AC298" i="9" s="1"/>
  <c r="Z247" i="9"/>
  <c r="AD246" i="9"/>
  <c r="AE246" i="9" s="1"/>
  <c r="AB246" i="9"/>
  <c r="AC246" i="9" s="1"/>
  <c r="B235" i="9"/>
  <c r="D234" i="9"/>
  <c r="E234" i="9" s="1"/>
  <c r="F234" i="9"/>
  <c r="G234" i="9" s="1"/>
  <c r="AB207" i="9"/>
  <c r="AC207" i="9" s="1"/>
  <c r="Z208" i="9"/>
  <c r="AD207" i="9"/>
  <c r="AE207" i="9" s="1"/>
  <c r="R182" i="9"/>
  <c r="Z221" i="9"/>
  <c r="AD220" i="9"/>
  <c r="AE220" i="9" s="1"/>
  <c r="AB220" i="9"/>
  <c r="AC220" i="9" s="1"/>
  <c r="P325" i="9"/>
  <c r="Q325" i="9" s="1"/>
  <c r="N326" i="9"/>
  <c r="R325" i="9"/>
  <c r="S325" i="9" s="1"/>
  <c r="Z338" i="9"/>
  <c r="AG336" i="9"/>
  <c r="Z325" i="9"/>
  <c r="AD324" i="9"/>
  <c r="AE324" i="9" s="1"/>
  <c r="AB324" i="9"/>
  <c r="AC324" i="9" s="1"/>
  <c r="AD168" i="9"/>
  <c r="AD181" i="9"/>
  <c r="AE181" i="9" s="1"/>
  <c r="AE182" i="9" s="1"/>
  <c r="AB181" i="9"/>
  <c r="AC181" i="9" s="1"/>
  <c r="R221" i="9"/>
  <c r="S221" i="9" s="1"/>
  <c r="P221" i="9"/>
  <c r="Q221" i="9" s="1"/>
  <c r="N222" i="9"/>
  <c r="P286" i="9"/>
  <c r="Q286" i="9" s="1"/>
  <c r="N287" i="9"/>
  <c r="R286" i="9"/>
  <c r="S286" i="9" s="1"/>
  <c r="B326" i="9"/>
  <c r="D325" i="9"/>
  <c r="E325" i="9" s="1"/>
  <c r="F325" i="9"/>
  <c r="G325" i="9" s="1"/>
  <c r="P247" i="9"/>
  <c r="Q247" i="9" s="1"/>
  <c r="N248" i="9"/>
  <c r="R247" i="9"/>
  <c r="S247" i="9" s="1"/>
  <c r="AB285" i="9"/>
  <c r="AC285" i="9" s="1"/>
  <c r="Z286" i="9"/>
  <c r="AD285" i="9"/>
  <c r="AE285" i="9" s="1"/>
  <c r="Q182" i="9"/>
  <c r="T182" i="9" s="1"/>
  <c r="P182" i="9"/>
  <c r="P273" i="9"/>
  <c r="Q273" i="9" s="1"/>
  <c r="N274" i="9"/>
  <c r="R273" i="9"/>
  <c r="S273" i="9" s="1"/>
  <c r="Z312" i="9"/>
  <c r="AD311" i="9"/>
  <c r="AE311" i="9" s="1"/>
  <c r="AB311" i="9"/>
  <c r="AC311" i="9" s="1"/>
  <c r="F182" i="9"/>
  <c r="Z273" i="9"/>
  <c r="AD272" i="9"/>
  <c r="AE272" i="9" s="1"/>
  <c r="AB272" i="9"/>
  <c r="AC272" i="9" s="1"/>
  <c r="B248" i="9"/>
  <c r="D247" i="9"/>
  <c r="E247" i="9" s="1"/>
  <c r="F247" i="9"/>
  <c r="G247" i="9" s="1"/>
  <c r="R299" i="9"/>
  <c r="S299" i="9" s="1"/>
  <c r="P299" i="9"/>
  <c r="Q299" i="9" s="1"/>
  <c r="N300" i="9"/>
  <c r="B261" i="9"/>
  <c r="F260" i="9"/>
  <c r="G260" i="9" s="1"/>
  <c r="D260" i="9"/>
  <c r="E260" i="9" s="1"/>
  <c r="B222" i="9"/>
  <c r="D221" i="9"/>
  <c r="E221" i="9" s="1"/>
  <c r="F221" i="9"/>
  <c r="G221" i="9" s="1"/>
  <c r="R195" i="9"/>
  <c r="S195" i="9" s="1"/>
  <c r="S196" i="9" s="1"/>
  <c r="P195" i="9"/>
  <c r="Q195" i="9" s="1"/>
  <c r="B209" i="9"/>
  <c r="D208" i="9"/>
  <c r="E208" i="9" s="1"/>
  <c r="F208" i="9"/>
  <c r="G208" i="9" s="1"/>
  <c r="AB194" i="9"/>
  <c r="AC194" i="9" s="1"/>
  <c r="Z195" i="9"/>
  <c r="AD194" i="9"/>
  <c r="AE194" i="9" s="1"/>
  <c r="E182" i="9"/>
  <c r="D182" i="9"/>
  <c r="R312" i="9"/>
  <c r="S312" i="9" s="1"/>
  <c r="P312" i="9"/>
  <c r="Q312" i="9" s="1"/>
  <c r="N313" i="9"/>
  <c r="B287" i="9"/>
  <c r="F286" i="9"/>
  <c r="G286" i="9" s="1"/>
  <c r="D286" i="9"/>
  <c r="E286" i="9" s="1"/>
  <c r="B352" i="9"/>
  <c r="I350" i="9"/>
  <c r="B339" i="9"/>
  <c r="D338" i="9"/>
  <c r="E338" i="9" s="1"/>
  <c r="F338" i="9"/>
  <c r="G338" i="9" s="1"/>
  <c r="AB259" i="9"/>
  <c r="AC259" i="9" s="1"/>
  <c r="Z260" i="9"/>
  <c r="AD259" i="9"/>
  <c r="AE259" i="9" s="1"/>
  <c r="R208" i="9"/>
  <c r="S208" i="9" s="1"/>
  <c r="P208" i="9"/>
  <c r="Q208" i="9" s="1"/>
  <c r="N209" i="9"/>
  <c r="R260" i="9"/>
  <c r="S260" i="9" s="1"/>
  <c r="P260" i="9"/>
  <c r="Q260" i="9" s="1"/>
  <c r="N261" i="9"/>
  <c r="F195" i="9"/>
  <c r="G195" i="9" s="1"/>
  <c r="G196" i="9" s="1"/>
  <c r="D195" i="9"/>
  <c r="E195" i="9" s="1"/>
  <c r="P234" i="9"/>
  <c r="Q234" i="9" s="1"/>
  <c r="N235" i="9"/>
  <c r="R234" i="9"/>
  <c r="S234" i="9" s="1"/>
  <c r="P338" i="9"/>
  <c r="Q338" i="9" s="1"/>
  <c r="N352" i="9"/>
  <c r="U350" i="9"/>
  <c r="N339" i="9"/>
  <c r="R338" i="9"/>
  <c r="S338" i="9" s="1"/>
  <c r="B313" i="9"/>
  <c r="F312" i="9"/>
  <c r="G312" i="9" s="1"/>
  <c r="D312" i="9"/>
  <c r="E312" i="9" s="1"/>
  <c r="B274" i="9"/>
  <c r="D273" i="9"/>
  <c r="E273" i="9" s="1"/>
  <c r="F273" i="9"/>
  <c r="G273" i="9" s="1"/>
  <c r="B300" i="9"/>
  <c r="F299" i="9"/>
  <c r="G299" i="9" s="1"/>
  <c r="D299" i="9"/>
  <c r="E299" i="9" s="1"/>
  <c r="AC168" i="9"/>
  <c r="AF168" i="9" s="1"/>
  <c r="AB168" i="9"/>
  <c r="C372" i="13" l="1"/>
  <c r="F310" i="13"/>
  <c r="G310" i="13" s="1"/>
  <c r="H310" i="13" s="1"/>
  <c r="D310" i="13"/>
  <c r="E310" i="13" s="1"/>
  <c r="F303" i="13"/>
  <c r="G303" i="13" s="1"/>
  <c r="H303" i="13" s="1"/>
  <c r="D303" i="13"/>
  <c r="E303" i="13" s="1"/>
  <c r="F302" i="13"/>
  <c r="G302" i="13" s="1"/>
  <c r="D302" i="13"/>
  <c r="E302" i="13" s="1"/>
  <c r="E299" i="13"/>
  <c r="C393" i="13"/>
  <c r="H284" i="13"/>
  <c r="L274" i="13" s="1"/>
  <c r="H291" i="13"/>
  <c r="C399" i="13"/>
  <c r="F304" i="13"/>
  <c r="G304" i="13" s="1"/>
  <c r="D304" i="13"/>
  <c r="E304" i="13" s="1"/>
  <c r="F311" i="13"/>
  <c r="G311" i="13" s="1"/>
  <c r="D311" i="13"/>
  <c r="E311" i="13" s="1"/>
  <c r="F313" i="13"/>
  <c r="G313" i="13" s="1"/>
  <c r="D313" i="13"/>
  <c r="E313" i="13" s="1"/>
  <c r="K333" i="13"/>
  <c r="B319" i="13"/>
  <c r="B317" i="13"/>
  <c r="B320" i="13"/>
  <c r="B321" i="13"/>
  <c r="B328" i="13"/>
  <c r="B318" i="13"/>
  <c r="B325" i="13"/>
  <c r="B323" i="13"/>
  <c r="B326" i="13"/>
  <c r="B322" i="13"/>
  <c r="B324" i="13"/>
  <c r="B327" i="13"/>
  <c r="C396" i="13"/>
  <c r="H287" i="13"/>
  <c r="G299" i="13"/>
  <c r="C397" i="13"/>
  <c r="F312" i="13"/>
  <c r="G312" i="13" s="1"/>
  <c r="H312" i="13" s="1"/>
  <c r="D312" i="13"/>
  <c r="E312" i="13" s="1"/>
  <c r="F309" i="13"/>
  <c r="G309" i="13" s="1"/>
  <c r="H309" i="13" s="1"/>
  <c r="D309" i="13"/>
  <c r="E309" i="13" s="1"/>
  <c r="F306" i="13"/>
  <c r="G306" i="13" s="1"/>
  <c r="H306" i="13" s="1"/>
  <c r="D306" i="13"/>
  <c r="E306" i="13" s="1"/>
  <c r="H298" i="13"/>
  <c r="H289" i="13"/>
  <c r="H290" i="13"/>
  <c r="H296" i="13"/>
  <c r="C368" i="13"/>
  <c r="F307" i="13"/>
  <c r="G307" i="13" s="1"/>
  <c r="H307" i="13" s="1"/>
  <c r="D307" i="13"/>
  <c r="E307" i="13" s="1"/>
  <c r="F308" i="13"/>
  <c r="G308" i="13" s="1"/>
  <c r="H308" i="13" s="1"/>
  <c r="D308" i="13"/>
  <c r="E308" i="13" s="1"/>
  <c r="F305" i="13"/>
  <c r="G305" i="13" s="1"/>
  <c r="D305" i="13"/>
  <c r="E305" i="13" s="1"/>
  <c r="C373" i="13"/>
  <c r="C394" i="13"/>
  <c r="C365" i="13"/>
  <c r="C377" i="13"/>
  <c r="C565" i="13"/>
  <c r="K436" i="13"/>
  <c r="C566" i="13"/>
  <c r="H182" i="9"/>
  <c r="B301" i="9"/>
  <c r="F300" i="9"/>
  <c r="G300" i="9" s="1"/>
  <c r="D300" i="9"/>
  <c r="E300" i="9" s="1"/>
  <c r="U364" i="9"/>
  <c r="N353" i="9"/>
  <c r="N366" i="9"/>
  <c r="R352" i="9"/>
  <c r="S352" i="9" s="1"/>
  <c r="P352" i="9"/>
  <c r="Q352" i="9" s="1"/>
  <c r="D352" i="9"/>
  <c r="E352" i="9" s="1"/>
  <c r="B366" i="9"/>
  <c r="I364" i="9"/>
  <c r="B353" i="9"/>
  <c r="F352" i="9"/>
  <c r="G352" i="9" s="1"/>
  <c r="N314" i="9"/>
  <c r="P313" i="9"/>
  <c r="Q313" i="9" s="1"/>
  <c r="R313" i="9"/>
  <c r="S313" i="9" s="1"/>
  <c r="R196" i="9"/>
  <c r="B262" i="9"/>
  <c r="F261" i="9"/>
  <c r="G261" i="9" s="1"/>
  <c r="D261" i="9"/>
  <c r="E261" i="9" s="1"/>
  <c r="Z287" i="9"/>
  <c r="AD286" i="9"/>
  <c r="AE286" i="9" s="1"/>
  <c r="AB286" i="9"/>
  <c r="AC286" i="9" s="1"/>
  <c r="B327" i="9"/>
  <c r="F326" i="9"/>
  <c r="G326" i="9" s="1"/>
  <c r="D326" i="9"/>
  <c r="E326" i="9" s="1"/>
  <c r="N288" i="9"/>
  <c r="P287" i="9"/>
  <c r="Q287" i="9" s="1"/>
  <c r="R287" i="9"/>
  <c r="S287" i="9" s="1"/>
  <c r="AG350" i="9"/>
  <c r="Z339" i="9"/>
  <c r="Z352" i="9"/>
  <c r="AB338" i="9"/>
  <c r="AC338" i="9" s="1"/>
  <c r="AD338" i="9"/>
  <c r="AE338" i="9" s="1"/>
  <c r="E196" i="9"/>
  <c r="D196" i="9"/>
  <c r="D222" i="9"/>
  <c r="E222" i="9" s="1"/>
  <c r="B223" i="9"/>
  <c r="F222" i="9"/>
  <c r="G222" i="9" s="1"/>
  <c r="N249" i="9"/>
  <c r="P248" i="9"/>
  <c r="Q248" i="9" s="1"/>
  <c r="R248" i="9"/>
  <c r="S248" i="9" s="1"/>
  <c r="Z222" i="9"/>
  <c r="AD221" i="9"/>
  <c r="AE221" i="9" s="1"/>
  <c r="AB221" i="9"/>
  <c r="AC221" i="9" s="1"/>
  <c r="Z209" i="9"/>
  <c r="AD208" i="9"/>
  <c r="AE208" i="9" s="1"/>
  <c r="AB208" i="9"/>
  <c r="AC208" i="9" s="1"/>
  <c r="D313" i="9"/>
  <c r="E313" i="9" s="1"/>
  <c r="B314" i="9"/>
  <c r="F313" i="9"/>
  <c r="G313" i="9" s="1"/>
  <c r="N340" i="9"/>
  <c r="R339" i="9"/>
  <c r="S339" i="9" s="1"/>
  <c r="P339" i="9"/>
  <c r="Q339" i="9" s="1"/>
  <c r="F196" i="9"/>
  <c r="R209" i="9"/>
  <c r="S209" i="9" s="1"/>
  <c r="S210" i="9" s="1"/>
  <c r="P209" i="9"/>
  <c r="Q209" i="9" s="1"/>
  <c r="Z261" i="9"/>
  <c r="AD260" i="9"/>
  <c r="AE260" i="9" s="1"/>
  <c r="AB260" i="9"/>
  <c r="AC260" i="9" s="1"/>
  <c r="B340" i="9"/>
  <c r="F339" i="9"/>
  <c r="G339" i="9" s="1"/>
  <c r="D339" i="9"/>
  <c r="E339" i="9" s="1"/>
  <c r="AD195" i="9"/>
  <c r="AE195" i="9" s="1"/>
  <c r="AE196" i="9" s="1"/>
  <c r="AB195" i="9"/>
  <c r="AC195" i="9" s="1"/>
  <c r="D209" i="9"/>
  <c r="E209" i="9" s="1"/>
  <c r="F209" i="9"/>
  <c r="G209" i="9" s="1"/>
  <c r="G210" i="9" s="1"/>
  <c r="D248" i="9"/>
  <c r="E248" i="9" s="1"/>
  <c r="B249" i="9"/>
  <c r="F248" i="9"/>
  <c r="G248" i="9" s="1"/>
  <c r="Z313" i="9"/>
  <c r="AD312" i="9"/>
  <c r="AE312" i="9" s="1"/>
  <c r="AB312" i="9"/>
  <c r="AC312" i="9" s="1"/>
  <c r="N223" i="9"/>
  <c r="R222" i="9"/>
  <c r="S222" i="9" s="1"/>
  <c r="P222" i="9"/>
  <c r="Q222" i="9" s="1"/>
  <c r="AC182" i="9"/>
  <c r="AB182" i="9"/>
  <c r="Z326" i="9"/>
  <c r="AD325" i="9"/>
  <c r="AE325" i="9" s="1"/>
  <c r="AB325" i="9"/>
  <c r="AC325" i="9" s="1"/>
  <c r="N327" i="9"/>
  <c r="R326" i="9"/>
  <c r="S326" i="9" s="1"/>
  <c r="P326" i="9"/>
  <c r="Q326" i="9" s="1"/>
  <c r="Z248" i="9"/>
  <c r="AB247" i="9"/>
  <c r="AC247" i="9" s="1"/>
  <c r="AD247" i="9"/>
  <c r="AE247" i="9" s="1"/>
  <c r="Z235" i="9"/>
  <c r="AB234" i="9"/>
  <c r="AC234" i="9" s="1"/>
  <c r="AD234" i="9"/>
  <c r="AE234" i="9" s="1"/>
  <c r="D274" i="9"/>
  <c r="E274" i="9" s="1"/>
  <c r="B275" i="9"/>
  <c r="F274" i="9"/>
  <c r="G274" i="9" s="1"/>
  <c r="N236" i="9"/>
  <c r="P235" i="9"/>
  <c r="Q235" i="9" s="1"/>
  <c r="R235" i="9"/>
  <c r="S235" i="9" s="1"/>
  <c r="N262" i="9"/>
  <c r="P261" i="9"/>
  <c r="Q261" i="9" s="1"/>
  <c r="R261" i="9"/>
  <c r="S261" i="9" s="1"/>
  <c r="D287" i="9"/>
  <c r="E287" i="9" s="1"/>
  <c r="B288" i="9"/>
  <c r="F287" i="9"/>
  <c r="G287" i="9" s="1"/>
  <c r="Q196" i="9"/>
  <c r="T196" i="9" s="1"/>
  <c r="P196" i="9"/>
  <c r="N301" i="9"/>
  <c r="P300" i="9"/>
  <c r="Q300" i="9" s="1"/>
  <c r="R300" i="9"/>
  <c r="S300" i="9" s="1"/>
  <c r="Z274" i="9"/>
  <c r="AD273" i="9"/>
  <c r="AE273" i="9" s="1"/>
  <c r="AB273" i="9"/>
  <c r="AC273" i="9" s="1"/>
  <c r="N275" i="9"/>
  <c r="P274" i="9"/>
  <c r="Q274" i="9" s="1"/>
  <c r="R274" i="9"/>
  <c r="S274" i="9" s="1"/>
  <c r="AD182" i="9"/>
  <c r="B236" i="9"/>
  <c r="F235" i="9"/>
  <c r="G235" i="9" s="1"/>
  <c r="D235" i="9"/>
  <c r="E235" i="9" s="1"/>
  <c r="Z300" i="9"/>
  <c r="AD299" i="9"/>
  <c r="AE299" i="9" s="1"/>
  <c r="AB299" i="9"/>
  <c r="AC299" i="9" s="1"/>
  <c r="F322" i="13" l="1"/>
  <c r="G322" i="13" s="1"/>
  <c r="H322" i="13" s="1"/>
  <c r="D322" i="13"/>
  <c r="E322" i="13" s="1"/>
  <c r="F318" i="13"/>
  <c r="G318" i="13" s="1"/>
  <c r="H318" i="13" s="1"/>
  <c r="D318" i="13"/>
  <c r="E318" i="13" s="1"/>
  <c r="F317" i="13"/>
  <c r="G317" i="13" s="1"/>
  <c r="D317" i="13"/>
  <c r="E317" i="13" s="1"/>
  <c r="H313" i="13"/>
  <c r="H304" i="13"/>
  <c r="E314" i="13"/>
  <c r="C380" i="13"/>
  <c r="C388" i="13"/>
  <c r="C383" i="13"/>
  <c r="C412" i="13"/>
  <c r="C411" i="13"/>
  <c r="D326" i="13"/>
  <c r="E326" i="13" s="1"/>
  <c r="F326" i="13"/>
  <c r="G326" i="13" s="1"/>
  <c r="H326" i="13" s="1"/>
  <c r="F328" i="13"/>
  <c r="G328" i="13" s="1"/>
  <c r="D328" i="13"/>
  <c r="E328" i="13" s="1"/>
  <c r="F319" i="13"/>
  <c r="G319" i="13" s="1"/>
  <c r="D319" i="13"/>
  <c r="E319" i="13" s="1"/>
  <c r="H302" i="13"/>
  <c r="G314" i="13"/>
  <c r="C392" i="13"/>
  <c r="H305" i="13"/>
  <c r="F327" i="13"/>
  <c r="G327" i="13" s="1"/>
  <c r="H327" i="13" s="1"/>
  <c r="D327" i="13"/>
  <c r="E327" i="13" s="1"/>
  <c r="F323" i="13"/>
  <c r="G323" i="13" s="1"/>
  <c r="H323" i="13" s="1"/>
  <c r="D323" i="13"/>
  <c r="E323" i="13" s="1"/>
  <c r="F321" i="13"/>
  <c r="G321" i="13" s="1"/>
  <c r="D321" i="13"/>
  <c r="E321" i="13" s="1"/>
  <c r="K348" i="13"/>
  <c r="B334" i="13"/>
  <c r="B332" i="13"/>
  <c r="B335" i="13"/>
  <c r="B336" i="13"/>
  <c r="B343" i="13"/>
  <c r="B333" i="13"/>
  <c r="B337" i="13"/>
  <c r="B341" i="13"/>
  <c r="B338" i="13"/>
  <c r="B339" i="13"/>
  <c r="B342" i="13"/>
  <c r="B340" i="13"/>
  <c r="H311" i="13"/>
  <c r="C414" i="13"/>
  <c r="C408" i="13"/>
  <c r="C409" i="13"/>
  <c r="H314" i="13"/>
  <c r="L304" i="13" s="1"/>
  <c r="H299" i="13"/>
  <c r="L289" i="13" s="1"/>
  <c r="F324" i="13"/>
  <c r="G324" i="13" s="1"/>
  <c r="H324" i="13" s="1"/>
  <c r="D324" i="13"/>
  <c r="E324" i="13" s="1"/>
  <c r="D325" i="13"/>
  <c r="E325" i="13" s="1"/>
  <c r="F325" i="13"/>
  <c r="G325" i="13" s="1"/>
  <c r="F320" i="13"/>
  <c r="G320" i="13" s="1"/>
  <c r="D320" i="13"/>
  <c r="E320" i="13" s="1"/>
  <c r="C387" i="13"/>
  <c r="C581" i="13"/>
  <c r="K451" i="13"/>
  <c r="C580" i="13"/>
  <c r="N263" i="9"/>
  <c r="R262" i="9"/>
  <c r="S262" i="9" s="1"/>
  <c r="P262" i="9"/>
  <c r="Q262" i="9" s="1"/>
  <c r="AD235" i="9"/>
  <c r="AE235" i="9" s="1"/>
  <c r="AB235" i="9"/>
  <c r="AC235" i="9" s="1"/>
  <c r="Z236" i="9"/>
  <c r="AD326" i="9"/>
  <c r="AE326" i="9" s="1"/>
  <c r="AB326" i="9"/>
  <c r="AC326" i="9" s="1"/>
  <c r="Z327" i="9"/>
  <c r="AC196" i="9"/>
  <c r="AB196" i="9"/>
  <c r="B341" i="9"/>
  <c r="D340" i="9"/>
  <c r="E340" i="9" s="1"/>
  <c r="F340" i="9"/>
  <c r="G340" i="9" s="1"/>
  <c r="Q210" i="9"/>
  <c r="P210" i="9"/>
  <c r="F223" i="9"/>
  <c r="G223" i="9" s="1"/>
  <c r="G224" i="9" s="1"/>
  <c r="D223" i="9"/>
  <c r="E223" i="9" s="1"/>
  <c r="AB352" i="9"/>
  <c r="AC352" i="9" s="1"/>
  <c r="Z366" i="9"/>
  <c r="AG364" i="9"/>
  <c r="Z353" i="9"/>
  <c r="AD352" i="9"/>
  <c r="AE352" i="9" s="1"/>
  <c r="B263" i="9"/>
  <c r="F262" i="9"/>
  <c r="G262" i="9" s="1"/>
  <c r="D262" i="9"/>
  <c r="E262" i="9" s="1"/>
  <c r="B302" i="9"/>
  <c r="D301" i="9"/>
  <c r="E301" i="9" s="1"/>
  <c r="F301" i="9"/>
  <c r="G301" i="9" s="1"/>
  <c r="AD300" i="9"/>
  <c r="AE300" i="9" s="1"/>
  <c r="AB300" i="9"/>
  <c r="AC300" i="9" s="1"/>
  <c r="Z301" i="9"/>
  <c r="P327" i="9"/>
  <c r="Q327" i="9" s="1"/>
  <c r="N328" i="9"/>
  <c r="R327" i="9"/>
  <c r="S327" i="9" s="1"/>
  <c r="P223" i="9"/>
  <c r="Q223" i="9" s="1"/>
  <c r="R223" i="9"/>
  <c r="S223" i="9" s="1"/>
  <c r="S224" i="9" s="1"/>
  <c r="AD196" i="9"/>
  <c r="R210" i="9"/>
  <c r="B315" i="9"/>
  <c r="D314" i="9"/>
  <c r="E314" i="9" s="1"/>
  <c r="F314" i="9"/>
  <c r="G314" i="9" s="1"/>
  <c r="AB222" i="9"/>
  <c r="AC222" i="9" s="1"/>
  <c r="Z223" i="9"/>
  <c r="AD222" i="9"/>
  <c r="AE222" i="9" s="1"/>
  <c r="H196" i="9"/>
  <c r="AD339" i="9"/>
  <c r="AE339" i="9" s="1"/>
  <c r="AB339" i="9"/>
  <c r="AC339" i="9" s="1"/>
  <c r="Z340" i="9"/>
  <c r="AB287" i="9"/>
  <c r="AC287" i="9" s="1"/>
  <c r="Z288" i="9"/>
  <c r="AD287" i="9"/>
  <c r="AE287" i="9" s="1"/>
  <c r="P314" i="9"/>
  <c r="Q314" i="9" s="1"/>
  <c r="N315" i="9"/>
  <c r="R314" i="9"/>
  <c r="S314" i="9" s="1"/>
  <c r="B380" i="9"/>
  <c r="I378" i="9"/>
  <c r="B367" i="9"/>
  <c r="F366" i="9"/>
  <c r="G366" i="9" s="1"/>
  <c r="D366" i="9"/>
  <c r="E366" i="9" s="1"/>
  <c r="N380" i="9"/>
  <c r="U378" i="9"/>
  <c r="N367" i="9"/>
  <c r="R366" i="9"/>
  <c r="S366" i="9" s="1"/>
  <c r="P366" i="9"/>
  <c r="Q366" i="9" s="1"/>
  <c r="B237" i="9"/>
  <c r="D236" i="9"/>
  <c r="E236" i="9" s="1"/>
  <c r="F236" i="9"/>
  <c r="G236" i="9" s="1"/>
  <c r="N276" i="9"/>
  <c r="R275" i="9"/>
  <c r="S275" i="9" s="1"/>
  <c r="P275" i="9"/>
  <c r="Q275" i="9" s="1"/>
  <c r="N302" i="9"/>
  <c r="R301" i="9"/>
  <c r="S301" i="9" s="1"/>
  <c r="P301" i="9"/>
  <c r="Q301" i="9" s="1"/>
  <c r="B276" i="9"/>
  <c r="F275" i="9"/>
  <c r="G275" i="9" s="1"/>
  <c r="D275" i="9"/>
  <c r="E275" i="9" s="1"/>
  <c r="AB248" i="9"/>
  <c r="AC248" i="9" s="1"/>
  <c r="Z249" i="9"/>
  <c r="AD248" i="9"/>
  <c r="AE248" i="9" s="1"/>
  <c r="AF182" i="9"/>
  <c r="AD313" i="9"/>
  <c r="AE313" i="9" s="1"/>
  <c r="AB313" i="9"/>
  <c r="AC313" i="9" s="1"/>
  <c r="Z314" i="9"/>
  <c r="B250" i="9"/>
  <c r="F249" i="9"/>
  <c r="G249" i="9" s="1"/>
  <c r="D249" i="9"/>
  <c r="E249" i="9" s="1"/>
  <c r="F210" i="9"/>
  <c r="AB209" i="9"/>
  <c r="AC209" i="9" s="1"/>
  <c r="AD209" i="9"/>
  <c r="AE209" i="9" s="1"/>
  <c r="AE210" i="9" s="1"/>
  <c r="B328" i="9"/>
  <c r="D327" i="9"/>
  <c r="E327" i="9" s="1"/>
  <c r="F327" i="9"/>
  <c r="G327" i="9" s="1"/>
  <c r="N354" i="9"/>
  <c r="R353" i="9"/>
  <c r="S353" i="9" s="1"/>
  <c r="P353" i="9"/>
  <c r="Q353" i="9" s="1"/>
  <c r="AD274" i="9"/>
  <c r="AE274" i="9" s="1"/>
  <c r="AB274" i="9"/>
  <c r="AC274" i="9" s="1"/>
  <c r="Z275" i="9"/>
  <c r="B289" i="9"/>
  <c r="D288" i="9"/>
  <c r="E288" i="9" s="1"/>
  <c r="F288" i="9"/>
  <c r="G288" i="9" s="1"/>
  <c r="P236" i="9"/>
  <c r="Q236" i="9" s="1"/>
  <c r="N237" i="9"/>
  <c r="R236" i="9"/>
  <c r="S236" i="9" s="1"/>
  <c r="E210" i="9"/>
  <c r="D210" i="9"/>
  <c r="AD261" i="9"/>
  <c r="AE261" i="9" s="1"/>
  <c r="AB261" i="9"/>
  <c r="AC261" i="9" s="1"/>
  <c r="Z262" i="9"/>
  <c r="P340" i="9"/>
  <c r="Q340" i="9" s="1"/>
  <c r="N341" i="9"/>
  <c r="R340" i="9"/>
  <c r="S340" i="9" s="1"/>
  <c r="P249" i="9"/>
  <c r="Q249" i="9" s="1"/>
  <c r="N250" i="9"/>
  <c r="R249" i="9"/>
  <c r="S249" i="9" s="1"/>
  <c r="P288" i="9"/>
  <c r="Q288" i="9" s="1"/>
  <c r="N289" i="9"/>
  <c r="R288" i="9"/>
  <c r="S288" i="9" s="1"/>
  <c r="B354" i="9"/>
  <c r="F353" i="9"/>
  <c r="G353" i="9" s="1"/>
  <c r="D353" i="9"/>
  <c r="E353" i="9" s="1"/>
  <c r="H320" i="13" l="1"/>
  <c r="F342" i="13"/>
  <c r="G342" i="13" s="1"/>
  <c r="D342" i="13"/>
  <c r="E342" i="13" s="1"/>
  <c r="F337" i="13"/>
  <c r="G337" i="13" s="1"/>
  <c r="D337" i="13"/>
  <c r="E337" i="13" s="1"/>
  <c r="F335" i="13"/>
  <c r="G335" i="13" s="1"/>
  <c r="D335" i="13"/>
  <c r="E335" i="13" s="1"/>
  <c r="H321" i="13"/>
  <c r="C407" i="13"/>
  <c r="H319" i="13"/>
  <c r="C427" i="13"/>
  <c r="C403" i="13"/>
  <c r="C424" i="13"/>
  <c r="C429" i="13"/>
  <c r="F339" i="13"/>
  <c r="G339" i="13" s="1"/>
  <c r="D339" i="13"/>
  <c r="E339" i="13" s="1"/>
  <c r="F333" i="13"/>
  <c r="G333" i="13" s="1"/>
  <c r="D333" i="13"/>
  <c r="E333" i="13" s="1"/>
  <c r="F332" i="13"/>
  <c r="G332" i="13" s="1"/>
  <c r="D332" i="13"/>
  <c r="E332" i="13" s="1"/>
  <c r="H325" i="13"/>
  <c r="F338" i="13"/>
  <c r="G338" i="13" s="1"/>
  <c r="H338" i="13" s="1"/>
  <c r="D338" i="13"/>
  <c r="E338" i="13" s="1"/>
  <c r="F343" i="13"/>
  <c r="G343" i="13" s="1"/>
  <c r="H343" i="13" s="1"/>
  <c r="D343" i="13"/>
  <c r="E343" i="13" s="1"/>
  <c r="F334" i="13"/>
  <c r="G334" i="13" s="1"/>
  <c r="H334" i="13" s="1"/>
  <c r="D334" i="13"/>
  <c r="E334" i="13" s="1"/>
  <c r="H328" i="13"/>
  <c r="C426" i="13"/>
  <c r="C398" i="13"/>
  <c r="C395" i="13"/>
  <c r="H317" i="13"/>
  <c r="E329" i="13"/>
  <c r="C402" i="13"/>
  <c r="C423" i="13"/>
  <c r="D340" i="13"/>
  <c r="E340" i="13" s="1"/>
  <c r="F340" i="13"/>
  <c r="G340" i="13" s="1"/>
  <c r="H340" i="13" s="1"/>
  <c r="F341" i="13"/>
  <c r="G341" i="13" s="1"/>
  <c r="D341" i="13"/>
  <c r="E341" i="13" s="1"/>
  <c r="F336" i="13"/>
  <c r="G336" i="13" s="1"/>
  <c r="D336" i="13"/>
  <c r="E336" i="13" s="1"/>
  <c r="H336" i="13" s="1"/>
  <c r="K363" i="13"/>
  <c r="B349" i="13"/>
  <c r="B347" i="13"/>
  <c r="B350" i="13"/>
  <c r="B351" i="13"/>
  <c r="B358" i="13"/>
  <c r="B348" i="13"/>
  <c r="B354" i="13"/>
  <c r="B355" i="13"/>
  <c r="B357" i="13"/>
  <c r="B356" i="13"/>
  <c r="B353" i="13"/>
  <c r="B352" i="13"/>
  <c r="G329" i="13"/>
  <c r="C595" i="13"/>
  <c r="C596" i="13"/>
  <c r="K466" i="13"/>
  <c r="H210" i="9"/>
  <c r="F354" i="9"/>
  <c r="G354" i="9" s="1"/>
  <c r="D354" i="9"/>
  <c r="E354" i="9" s="1"/>
  <c r="B355" i="9"/>
  <c r="N251" i="9"/>
  <c r="P250" i="9"/>
  <c r="Q250" i="9" s="1"/>
  <c r="R250" i="9"/>
  <c r="S250" i="9" s="1"/>
  <c r="P237" i="9"/>
  <c r="Q237" i="9" s="1"/>
  <c r="R237" i="9"/>
  <c r="S237" i="9" s="1"/>
  <c r="S238" i="9" s="1"/>
  <c r="D289" i="9"/>
  <c r="E289" i="9" s="1"/>
  <c r="B290" i="9"/>
  <c r="F289" i="9"/>
  <c r="G289" i="9" s="1"/>
  <c r="N355" i="9"/>
  <c r="P354" i="9"/>
  <c r="Q354" i="9" s="1"/>
  <c r="R354" i="9"/>
  <c r="S354" i="9" s="1"/>
  <c r="F328" i="9"/>
  <c r="G328" i="9" s="1"/>
  <c r="D328" i="9"/>
  <c r="E328" i="9" s="1"/>
  <c r="B329" i="9"/>
  <c r="F250" i="9"/>
  <c r="G250" i="9" s="1"/>
  <c r="D250" i="9"/>
  <c r="E250" i="9" s="1"/>
  <c r="B251" i="9"/>
  <c r="F276" i="9"/>
  <c r="G276" i="9" s="1"/>
  <c r="D276" i="9"/>
  <c r="E276" i="9" s="1"/>
  <c r="B277" i="9"/>
  <c r="D380" i="9"/>
  <c r="E380" i="9" s="1"/>
  <c r="B394" i="9"/>
  <c r="I392" i="9"/>
  <c r="B381" i="9"/>
  <c r="F380" i="9"/>
  <c r="G380" i="9" s="1"/>
  <c r="Z341" i="9"/>
  <c r="AB340" i="9"/>
  <c r="AC340" i="9" s="1"/>
  <c r="AD340" i="9"/>
  <c r="AE340" i="9" s="1"/>
  <c r="F302" i="9"/>
  <c r="G302" i="9" s="1"/>
  <c r="D302" i="9"/>
  <c r="E302" i="9" s="1"/>
  <c r="B303" i="9"/>
  <c r="Z354" i="9"/>
  <c r="AB353" i="9"/>
  <c r="AC353" i="9" s="1"/>
  <c r="AD353" i="9"/>
  <c r="AE353" i="9" s="1"/>
  <c r="AF196" i="9"/>
  <c r="N342" i="9"/>
  <c r="R341" i="9"/>
  <c r="S341" i="9" s="1"/>
  <c r="P341" i="9"/>
  <c r="Q341" i="9" s="1"/>
  <c r="Z276" i="9"/>
  <c r="AD275" i="9"/>
  <c r="AE275" i="9" s="1"/>
  <c r="AB275" i="9"/>
  <c r="AC275" i="9" s="1"/>
  <c r="AD210" i="9"/>
  <c r="Z315" i="9"/>
  <c r="AB314" i="9"/>
  <c r="AC314" i="9" s="1"/>
  <c r="AD314" i="9"/>
  <c r="AE314" i="9" s="1"/>
  <c r="D237" i="9"/>
  <c r="E237" i="9" s="1"/>
  <c r="F237" i="9"/>
  <c r="G237" i="9" s="1"/>
  <c r="G238" i="9" s="1"/>
  <c r="N368" i="9"/>
  <c r="R367" i="9"/>
  <c r="S367" i="9" s="1"/>
  <c r="P367" i="9"/>
  <c r="Q367" i="9" s="1"/>
  <c r="Z289" i="9"/>
  <c r="AB288" i="9"/>
  <c r="AC288" i="9" s="1"/>
  <c r="AD288" i="9"/>
  <c r="AE288" i="9" s="1"/>
  <c r="N329" i="9"/>
  <c r="R328" i="9"/>
  <c r="S328" i="9" s="1"/>
  <c r="P328" i="9"/>
  <c r="Q328" i="9" s="1"/>
  <c r="AC210" i="9"/>
  <c r="AF210" i="9" s="1"/>
  <c r="AB210" i="9"/>
  <c r="N277" i="9"/>
  <c r="P276" i="9"/>
  <c r="Q276" i="9" s="1"/>
  <c r="R276" i="9"/>
  <c r="S276" i="9" s="1"/>
  <c r="D367" i="9"/>
  <c r="E367" i="9" s="1"/>
  <c r="B368" i="9"/>
  <c r="F367" i="9"/>
  <c r="G367" i="9" s="1"/>
  <c r="N316" i="9"/>
  <c r="R315" i="9"/>
  <c r="S315" i="9" s="1"/>
  <c r="P315" i="9"/>
  <c r="Q315" i="9" s="1"/>
  <c r="AB223" i="9"/>
  <c r="AC223" i="9" s="1"/>
  <c r="AD223" i="9"/>
  <c r="AE223" i="9" s="1"/>
  <c r="AE224" i="9" s="1"/>
  <c r="D315" i="9"/>
  <c r="E315" i="9" s="1"/>
  <c r="B316" i="9"/>
  <c r="F315" i="9"/>
  <c r="G315" i="9" s="1"/>
  <c r="R224" i="9"/>
  <c r="Z380" i="9"/>
  <c r="AG378" i="9"/>
  <c r="Z367" i="9"/>
  <c r="AD366" i="9"/>
  <c r="AE366" i="9" s="1"/>
  <c r="AB366" i="9"/>
  <c r="AC366" i="9" s="1"/>
  <c r="E224" i="9"/>
  <c r="D224" i="9"/>
  <c r="F341" i="9"/>
  <c r="G341" i="9" s="1"/>
  <c r="D341" i="9"/>
  <c r="E341" i="9" s="1"/>
  <c r="B342" i="9"/>
  <c r="Z237" i="9"/>
  <c r="AB236" i="9"/>
  <c r="AC236" i="9" s="1"/>
  <c r="AD236" i="9"/>
  <c r="AE236" i="9" s="1"/>
  <c r="N290" i="9"/>
  <c r="R289" i="9"/>
  <c r="S289" i="9" s="1"/>
  <c r="P289" i="9"/>
  <c r="Q289" i="9" s="1"/>
  <c r="Z263" i="9"/>
  <c r="AD262" i="9"/>
  <c r="AE262" i="9" s="1"/>
  <c r="AB262" i="9"/>
  <c r="AC262" i="9" s="1"/>
  <c r="Z250" i="9"/>
  <c r="AB249" i="9"/>
  <c r="AC249" i="9" s="1"/>
  <c r="AD249" i="9"/>
  <c r="AE249" i="9" s="1"/>
  <c r="N303" i="9"/>
  <c r="P302" i="9"/>
  <c r="Q302" i="9" s="1"/>
  <c r="R302" i="9"/>
  <c r="S302" i="9" s="1"/>
  <c r="N381" i="9"/>
  <c r="N394" i="9"/>
  <c r="U392" i="9"/>
  <c r="R380" i="9"/>
  <c r="S380" i="9" s="1"/>
  <c r="P380" i="9"/>
  <c r="Q380" i="9" s="1"/>
  <c r="Q224" i="9"/>
  <c r="T224" i="9" s="1"/>
  <c r="P224" i="9"/>
  <c r="Z302" i="9"/>
  <c r="AB301" i="9"/>
  <c r="AC301" i="9" s="1"/>
  <c r="AD301" i="9"/>
  <c r="AE301" i="9" s="1"/>
  <c r="F263" i="9"/>
  <c r="G263" i="9" s="1"/>
  <c r="D263" i="9"/>
  <c r="E263" i="9" s="1"/>
  <c r="B264" i="9"/>
  <c r="F224" i="9"/>
  <c r="T210" i="9"/>
  <c r="Z328" i="9"/>
  <c r="AD327" i="9"/>
  <c r="AE327" i="9" s="1"/>
  <c r="AB327" i="9"/>
  <c r="AC327" i="9" s="1"/>
  <c r="N264" i="9"/>
  <c r="P263" i="9"/>
  <c r="Q263" i="9" s="1"/>
  <c r="R263" i="9"/>
  <c r="S263" i="9" s="1"/>
  <c r="F352" i="13" l="1"/>
  <c r="G352" i="13" s="1"/>
  <c r="H352" i="13" s="1"/>
  <c r="D352" i="13"/>
  <c r="E352" i="13" s="1"/>
  <c r="F355" i="13"/>
  <c r="G355" i="13" s="1"/>
  <c r="H355" i="13" s="1"/>
  <c r="D355" i="13"/>
  <c r="E355" i="13" s="1"/>
  <c r="F351" i="13"/>
  <c r="G351" i="13" s="1"/>
  <c r="D351" i="13"/>
  <c r="E351" i="13" s="1"/>
  <c r="K378" i="13"/>
  <c r="B364" i="13"/>
  <c r="B362" i="13"/>
  <c r="B365" i="13"/>
  <c r="B366" i="13"/>
  <c r="B373" i="13"/>
  <c r="B363" i="13"/>
  <c r="B367" i="13"/>
  <c r="B371" i="13"/>
  <c r="B368" i="13"/>
  <c r="B370" i="13"/>
  <c r="B372" i="13"/>
  <c r="B369" i="13"/>
  <c r="H341" i="13"/>
  <c r="C438" i="13"/>
  <c r="H329" i="13"/>
  <c r="L319" i="13" s="1"/>
  <c r="C413" i="13"/>
  <c r="H332" i="13"/>
  <c r="G344" i="13"/>
  <c r="H339" i="13"/>
  <c r="C439" i="13"/>
  <c r="C442" i="13"/>
  <c r="H337" i="13"/>
  <c r="F353" i="13"/>
  <c r="G353" i="13" s="1"/>
  <c r="D353" i="13"/>
  <c r="E353" i="13" s="1"/>
  <c r="F354" i="13"/>
  <c r="G354" i="13" s="1"/>
  <c r="D354" i="13"/>
  <c r="E354" i="13" s="1"/>
  <c r="F350" i="13"/>
  <c r="G350" i="13" s="1"/>
  <c r="D350" i="13"/>
  <c r="E350" i="13" s="1"/>
  <c r="H350" i="13" s="1"/>
  <c r="F356" i="13"/>
  <c r="G356" i="13" s="1"/>
  <c r="D356" i="13"/>
  <c r="E356" i="13" s="1"/>
  <c r="F348" i="13"/>
  <c r="G348" i="13" s="1"/>
  <c r="D348" i="13"/>
  <c r="E348" i="13" s="1"/>
  <c r="F347" i="13"/>
  <c r="G347" i="13" s="1"/>
  <c r="D347" i="13"/>
  <c r="E347" i="13" s="1"/>
  <c r="C417" i="13"/>
  <c r="C410" i="13"/>
  <c r="C441" i="13"/>
  <c r="H333" i="13"/>
  <c r="C444" i="13"/>
  <c r="C418" i="13"/>
  <c r="C422" i="13"/>
  <c r="H335" i="13"/>
  <c r="H342" i="13"/>
  <c r="F357" i="13"/>
  <c r="G357" i="13" s="1"/>
  <c r="D357" i="13"/>
  <c r="E357" i="13" s="1"/>
  <c r="F358" i="13"/>
  <c r="G358" i="13" s="1"/>
  <c r="D358" i="13"/>
  <c r="E358" i="13" s="1"/>
  <c r="F349" i="13"/>
  <c r="G349" i="13" s="1"/>
  <c r="D349" i="13"/>
  <c r="E349" i="13" s="1"/>
  <c r="E344" i="13"/>
  <c r="K481" i="13"/>
  <c r="C611" i="13"/>
  <c r="C610" i="13"/>
  <c r="AB367" i="9"/>
  <c r="AC367" i="9" s="1"/>
  <c r="Z368" i="9"/>
  <c r="AD367" i="9"/>
  <c r="AE367" i="9" s="1"/>
  <c r="AC224" i="9"/>
  <c r="AB224" i="9"/>
  <c r="P368" i="9"/>
  <c r="Q368" i="9" s="1"/>
  <c r="N369" i="9"/>
  <c r="R368" i="9"/>
  <c r="S368" i="9" s="1"/>
  <c r="Z277" i="9"/>
  <c r="AD276" i="9"/>
  <c r="AE276" i="9" s="1"/>
  <c r="AB276" i="9"/>
  <c r="AC276" i="9" s="1"/>
  <c r="AB354" i="9"/>
  <c r="AC354" i="9" s="1"/>
  <c r="Z355" i="9"/>
  <c r="AD354" i="9"/>
  <c r="AE354" i="9" s="1"/>
  <c r="Z342" i="9"/>
  <c r="AD341" i="9"/>
  <c r="AE341" i="9" s="1"/>
  <c r="AB341" i="9"/>
  <c r="AC341" i="9" s="1"/>
  <c r="B408" i="9"/>
  <c r="I406" i="9"/>
  <c r="B395" i="9"/>
  <c r="F394" i="9"/>
  <c r="G394" i="9" s="1"/>
  <c r="D394" i="9"/>
  <c r="E394" i="9" s="1"/>
  <c r="B330" i="9"/>
  <c r="D329" i="9"/>
  <c r="E329" i="9" s="1"/>
  <c r="F329" i="9"/>
  <c r="G329" i="9" s="1"/>
  <c r="B291" i="9"/>
  <c r="D290" i="9"/>
  <c r="E290" i="9" s="1"/>
  <c r="F290" i="9"/>
  <c r="G290" i="9" s="1"/>
  <c r="R394" i="9"/>
  <c r="S394" i="9" s="1"/>
  <c r="P394" i="9"/>
  <c r="Q394" i="9" s="1"/>
  <c r="N408" i="9"/>
  <c r="U406" i="9"/>
  <c r="N395" i="9"/>
  <c r="B343" i="9"/>
  <c r="D342" i="9"/>
  <c r="E342" i="9" s="1"/>
  <c r="F342" i="9"/>
  <c r="G342" i="9" s="1"/>
  <c r="H224" i="9"/>
  <c r="B317" i="9"/>
  <c r="F316" i="9"/>
  <c r="G316" i="9" s="1"/>
  <c r="D316" i="9"/>
  <c r="E316" i="9" s="1"/>
  <c r="B369" i="9"/>
  <c r="D368" i="9"/>
  <c r="E368" i="9" s="1"/>
  <c r="F368" i="9"/>
  <c r="G368" i="9" s="1"/>
  <c r="P277" i="9"/>
  <c r="Q277" i="9" s="1"/>
  <c r="N278" i="9"/>
  <c r="R277" i="9"/>
  <c r="S277" i="9" s="1"/>
  <c r="F238" i="9"/>
  <c r="Z316" i="9"/>
  <c r="AD315" i="9"/>
  <c r="AE315" i="9" s="1"/>
  <c r="AB315" i="9"/>
  <c r="AC315" i="9" s="1"/>
  <c r="F251" i="9"/>
  <c r="G251" i="9" s="1"/>
  <c r="G252" i="9" s="1"/>
  <c r="D251" i="9"/>
  <c r="E251" i="9" s="1"/>
  <c r="P381" i="9"/>
  <c r="Q381" i="9" s="1"/>
  <c r="N382" i="9"/>
  <c r="R381" i="9"/>
  <c r="S381" i="9" s="1"/>
  <c r="AB250" i="9"/>
  <c r="AC250" i="9" s="1"/>
  <c r="Z251" i="9"/>
  <c r="AD250" i="9"/>
  <c r="AE250" i="9" s="1"/>
  <c r="R290" i="9"/>
  <c r="S290" i="9" s="1"/>
  <c r="P290" i="9"/>
  <c r="Q290" i="9" s="1"/>
  <c r="N291" i="9"/>
  <c r="AD237" i="9"/>
  <c r="AE237" i="9" s="1"/>
  <c r="AE238" i="9" s="1"/>
  <c r="AB237" i="9"/>
  <c r="AC237" i="9" s="1"/>
  <c r="AB380" i="9"/>
  <c r="AC380" i="9" s="1"/>
  <c r="Z394" i="9"/>
  <c r="AG392" i="9"/>
  <c r="Z381" i="9"/>
  <c r="AD380" i="9"/>
  <c r="AE380" i="9" s="1"/>
  <c r="E238" i="9"/>
  <c r="D238" i="9"/>
  <c r="B304" i="9"/>
  <c r="D303" i="9"/>
  <c r="E303" i="9" s="1"/>
  <c r="F303" i="9"/>
  <c r="G303" i="9" s="1"/>
  <c r="B382" i="9"/>
  <c r="D381" i="9"/>
  <c r="E381" i="9" s="1"/>
  <c r="F381" i="9"/>
  <c r="G381" i="9" s="1"/>
  <c r="B278" i="9"/>
  <c r="F277" i="9"/>
  <c r="G277" i="9" s="1"/>
  <c r="D277" i="9"/>
  <c r="E277" i="9" s="1"/>
  <c r="P355" i="9"/>
  <c r="Q355" i="9" s="1"/>
  <c r="N356" i="9"/>
  <c r="R355" i="9"/>
  <c r="S355" i="9" s="1"/>
  <c r="R238" i="9"/>
  <c r="R251" i="9"/>
  <c r="S251" i="9" s="1"/>
  <c r="S252" i="9" s="1"/>
  <c r="P251" i="9"/>
  <c r="Q251" i="9" s="1"/>
  <c r="R264" i="9"/>
  <c r="S264" i="9" s="1"/>
  <c r="P264" i="9"/>
  <c r="Q264" i="9" s="1"/>
  <c r="N265" i="9"/>
  <c r="Z329" i="9"/>
  <c r="AD328" i="9"/>
  <c r="AE328" i="9" s="1"/>
  <c r="AB328" i="9"/>
  <c r="AC328" i="9" s="1"/>
  <c r="B265" i="9"/>
  <c r="D264" i="9"/>
  <c r="E264" i="9" s="1"/>
  <c r="F264" i="9"/>
  <c r="G264" i="9" s="1"/>
  <c r="AB302" i="9"/>
  <c r="AC302" i="9" s="1"/>
  <c r="Z303" i="9"/>
  <c r="AD302" i="9"/>
  <c r="AE302" i="9" s="1"/>
  <c r="R303" i="9"/>
  <c r="S303" i="9" s="1"/>
  <c r="P303" i="9"/>
  <c r="Q303" i="9" s="1"/>
  <c r="N304" i="9"/>
  <c r="Z264" i="9"/>
  <c r="AD263" i="9"/>
  <c r="AE263" i="9" s="1"/>
  <c r="AB263" i="9"/>
  <c r="AC263" i="9" s="1"/>
  <c r="AD224" i="9"/>
  <c r="R316" i="9"/>
  <c r="S316" i="9" s="1"/>
  <c r="P316" i="9"/>
  <c r="Q316" i="9" s="1"/>
  <c r="N317" i="9"/>
  <c r="R329" i="9"/>
  <c r="S329" i="9" s="1"/>
  <c r="P329" i="9"/>
  <c r="Q329" i="9" s="1"/>
  <c r="N330" i="9"/>
  <c r="AB289" i="9"/>
  <c r="AC289" i="9" s="1"/>
  <c r="Z290" i="9"/>
  <c r="AD289" i="9"/>
  <c r="AE289" i="9" s="1"/>
  <c r="P342" i="9"/>
  <c r="Q342" i="9" s="1"/>
  <c r="N343" i="9"/>
  <c r="R342" i="9"/>
  <c r="S342" i="9" s="1"/>
  <c r="Q238" i="9"/>
  <c r="T238" i="9" s="1"/>
  <c r="P238" i="9"/>
  <c r="B356" i="9"/>
  <c r="F355" i="9"/>
  <c r="G355" i="9" s="1"/>
  <c r="D355" i="9"/>
  <c r="E355" i="9" s="1"/>
  <c r="H358" i="13" l="1"/>
  <c r="C425" i="13"/>
  <c r="H347" i="13"/>
  <c r="G359" i="13"/>
  <c r="H356" i="13"/>
  <c r="H354" i="13"/>
  <c r="C428" i="13"/>
  <c r="F368" i="13"/>
  <c r="G368" i="13" s="1"/>
  <c r="D368" i="13"/>
  <c r="E368" i="13" s="1"/>
  <c r="F373" i="13"/>
  <c r="G373" i="13" s="1"/>
  <c r="D373" i="13"/>
  <c r="E373" i="13" s="1"/>
  <c r="H373" i="13" s="1"/>
  <c r="F364" i="13"/>
  <c r="G364" i="13" s="1"/>
  <c r="D364" i="13"/>
  <c r="E364" i="13" s="1"/>
  <c r="C433" i="13"/>
  <c r="C457" i="13"/>
  <c r="F369" i="13"/>
  <c r="G369" i="13" s="1"/>
  <c r="D369" i="13"/>
  <c r="E369" i="13" s="1"/>
  <c r="F371" i="13"/>
  <c r="G371" i="13" s="1"/>
  <c r="D371" i="13"/>
  <c r="E371" i="13" s="1"/>
  <c r="F366" i="13"/>
  <c r="G366" i="13" s="1"/>
  <c r="D366" i="13"/>
  <c r="E366" i="13" s="1"/>
  <c r="K393" i="13"/>
  <c r="B379" i="13"/>
  <c r="B377" i="13"/>
  <c r="B380" i="13"/>
  <c r="B381" i="13"/>
  <c r="B388" i="13"/>
  <c r="B378" i="13"/>
  <c r="B387" i="13"/>
  <c r="B385" i="13"/>
  <c r="B383" i="13"/>
  <c r="B382" i="13"/>
  <c r="B386" i="13"/>
  <c r="B384" i="13"/>
  <c r="H349" i="13"/>
  <c r="C437" i="13"/>
  <c r="C456" i="13"/>
  <c r="C432" i="13"/>
  <c r="H348" i="13"/>
  <c r="H353" i="13"/>
  <c r="H344" i="13"/>
  <c r="L334" i="13" s="1"/>
  <c r="F372" i="13"/>
  <c r="G372" i="13" s="1"/>
  <c r="H372" i="13" s="1"/>
  <c r="D372" i="13"/>
  <c r="E372" i="13" s="1"/>
  <c r="F367" i="13"/>
  <c r="G367" i="13" s="1"/>
  <c r="H367" i="13" s="1"/>
  <c r="D367" i="13"/>
  <c r="E367" i="13" s="1"/>
  <c r="F365" i="13"/>
  <c r="G365" i="13" s="1"/>
  <c r="D365" i="13"/>
  <c r="E365" i="13" s="1"/>
  <c r="H351" i="13"/>
  <c r="E359" i="13"/>
  <c r="H357" i="13"/>
  <c r="C459" i="13"/>
  <c r="C454" i="13"/>
  <c r="C453" i="13"/>
  <c r="F370" i="13"/>
  <c r="G370" i="13" s="1"/>
  <c r="D370" i="13"/>
  <c r="E370" i="13" s="1"/>
  <c r="F363" i="13"/>
  <c r="G363" i="13" s="1"/>
  <c r="D363" i="13"/>
  <c r="E363" i="13" s="1"/>
  <c r="F362" i="13"/>
  <c r="G362" i="13" s="1"/>
  <c r="D362" i="13"/>
  <c r="E362" i="13" s="1"/>
  <c r="E374" i="13" s="1"/>
  <c r="H359" i="13"/>
  <c r="L349" i="13" s="1"/>
  <c r="C625" i="13"/>
  <c r="C626" i="13"/>
  <c r="K496" i="13"/>
  <c r="H238" i="9"/>
  <c r="Z291" i="9"/>
  <c r="AB290" i="9"/>
  <c r="AC290" i="9" s="1"/>
  <c r="AD290" i="9"/>
  <c r="AE290" i="9" s="1"/>
  <c r="N344" i="9"/>
  <c r="P343" i="9"/>
  <c r="Q343" i="9" s="1"/>
  <c r="R343" i="9"/>
  <c r="S343" i="9" s="1"/>
  <c r="Z265" i="9"/>
  <c r="AD264" i="9"/>
  <c r="AE264" i="9" s="1"/>
  <c r="AB264" i="9"/>
  <c r="AC264" i="9" s="1"/>
  <c r="Z304" i="9"/>
  <c r="AB303" i="9"/>
  <c r="AC303" i="9" s="1"/>
  <c r="AD303" i="9"/>
  <c r="AE303" i="9" s="1"/>
  <c r="D265" i="9"/>
  <c r="E265" i="9" s="1"/>
  <c r="F265" i="9"/>
  <c r="G265" i="9" s="1"/>
  <c r="G266" i="9" s="1"/>
  <c r="Z330" i="9"/>
  <c r="AD329" i="9"/>
  <c r="AE329" i="9" s="1"/>
  <c r="AB329" i="9"/>
  <c r="AC329" i="9" s="1"/>
  <c r="Q252" i="9"/>
  <c r="P252" i="9"/>
  <c r="AD238" i="9"/>
  <c r="N383" i="9"/>
  <c r="R382" i="9"/>
  <c r="S382" i="9" s="1"/>
  <c r="P382" i="9"/>
  <c r="Q382" i="9" s="1"/>
  <c r="E252" i="9"/>
  <c r="D252" i="9"/>
  <c r="D317" i="9"/>
  <c r="E317" i="9" s="1"/>
  <c r="B318" i="9"/>
  <c r="F317" i="9"/>
  <c r="G317" i="9" s="1"/>
  <c r="D330" i="9"/>
  <c r="E330" i="9" s="1"/>
  <c r="B331" i="9"/>
  <c r="F330" i="9"/>
  <c r="G330" i="9" s="1"/>
  <c r="B396" i="9"/>
  <c r="F395" i="9"/>
  <c r="G395" i="9" s="1"/>
  <c r="D395" i="9"/>
  <c r="E395" i="9" s="1"/>
  <c r="D356" i="9"/>
  <c r="E356" i="9" s="1"/>
  <c r="B357" i="9"/>
  <c r="F356" i="9"/>
  <c r="G356" i="9" s="1"/>
  <c r="N331" i="9"/>
  <c r="P330" i="9"/>
  <c r="Q330" i="9" s="1"/>
  <c r="R330" i="9"/>
  <c r="S330" i="9" s="1"/>
  <c r="N318" i="9"/>
  <c r="R317" i="9"/>
  <c r="S317" i="9" s="1"/>
  <c r="P317" i="9"/>
  <c r="Q317" i="9" s="1"/>
  <c r="N305" i="9"/>
  <c r="P304" i="9"/>
  <c r="Q304" i="9" s="1"/>
  <c r="R304" i="9"/>
  <c r="S304" i="9" s="1"/>
  <c r="R265" i="9"/>
  <c r="S265" i="9" s="1"/>
  <c r="S266" i="9" s="1"/>
  <c r="P265" i="9"/>
  <c r="Q265" i="9" s="1"/>
  <c r="R252" i="9"/>
  <c r="N357" i="9"/>
  <c r="P356" i="9"/>
  <c r="Q356" i="9" s="1"/>
  <c r="R356" i="9"/>
  <c r="S356" i="9" s="1"/>
  <c r="D278" i="9"/>
  <c r="E278" i="9" s="1"/>
  <c r="B279" i="9"/>
  <c r="F278" i="9"/>
  <c r="G278" i="9" s="1"/>
  <c r="D382" i="9"/>
  <c r="E382" i="9" s="1"/>
  <c r="B383" i="9"/>
  <c r="F382" i="9"/>
  <c r="G382" i="9" s="1"/>
  <c r="Z408" i="9"/>
  <c r="AG406" i="9"/>
  <c r="Z395" i="9"/>
  <c r="AB394" i="9"/>
  <c r="AC394" i="9" s="1"/>
  <c r="AD394" i="9"/>
  <c r="AE394" i="9" s="1"/>
  <c r="N292" i="9"/>
  <c r="R291" i="9"/>
  <c r="S291" i="9" s="1"/>
  <c r="P291" i="9"/>
  <c r="Q291" i="9" s="1"/>
  <c r="AD251" i="9"/>
  <c r="AE251" i="9" s="1"/>
  <c r="AE252" i="9" s="1"/>
  <c r="AB251" i="9"/>
  <c r="AC251" i="9" s="1"/>
  <c r="F252" i="9"/>
  <c r="N279" i="9"/>
  <c r="P278" i="9"/>
  <c r="Q278" i="9" s="1"/>
  <c r="R278" i="9"/>
  <c r="S278" i="9" s="1"/>
  <c r="B370" i="9"/>
  <c r="F369" i="9"/>
  <c r="G369" i="9" s="1"/>
  <c r="D369" i="9"/>
  <c r="E369" i="9" s="1"/>
  <c r="D343" i="9"/>
  <c r="E343" i="9" s="1"/>
  <c r="B344" i="9"/>
  <c r="F343" i="9"/>
  <c r="G343" i="9" s="1"/>
  <c r="N422" i="9"/>
  <c r="U420" i="9"/>
  <c r="N409" i="9"/>
  <c r="P408" i="9"/>
  <c r="Q408" i="9" s="1"/>
  <c r="R408" i="9"/>
  <c r="S408" i="9" s="1"/>
  <c r="B292" i="9"/>
  <c r="F291" i="9"/>
  <c r="G291" i="9" s="1"/>
  <c r="D291" i="9"/>
  <c r="E291" i="9" s="1"/>
  <c r="Z343" i="9"/>
  <c r="AD342" i="9"/>
  <c r="AE342" i="9" s="1"/>
  <c r="AB342" i="9"/>
  <c r="AC342" i="9" s="1"/>
  <c r="N370" i="9"/>
  <c r="R369" i="9"/>
  <c r="S369" i="9" s="1"/>
  <c r="P369" i="9"/>
  <c r="Q369" i="9" s="1"/>
  <c r="B305" i="9"/>
  <c r="F304" i="9"/>
  <c r="G304" i="9" s="1"/>
  <c r="D304" i="9"/>
  <c r="E304" i="9" s="1"/>
  <c r="Z317" i="9"/>
  <c r="AD316" i="9"/>
  <c r="AE316" i="9" s="1"/>
  <c r="AB316" i="9"/>
  <c r="AC316" i="9" s="1"/>
  <c r="D408" i="9"/>
  <c r="E408" i="9" s="1"/>
  <c r="B422" i="9"/>
  <c r="I420" i="9"/>
  <c r="B409" i="9"/>
  <c r="F408" i="9"/>
  <c r="G408" i="9" s="1"/>
  <c r="AF224" i="9"/>
  <c r="Z369" i="9"/>
  <c r="AD368" i="9"/>
  <c r="AE368" i="9" s="1"/>
  <c r="AB368" i="9"/>
  <c r="AC368" i="9" s="1"/>
  <c r="Z382" i="9"/>
  <c r="AD381" i="9"/>
  <c r="AE381" i="9" s="1"/>
  <c r="AB381" i="9"/>
  <c r="AC381" i="9" s="1"/>
  <c r="AC238" i="9"/>
  <c r="AF238" i="9" s="1"/>
  <c r="AB238" i="9"/>
  <c r="N396" i="9"/>
  <c r="R395" i="9"/>
  <c r="S395" i="9" s="1"/>
  <c r="P395" i="9"/>
  <c r="Q395" i="9" s="1"/>
  <c r="Z356" i="9"/>
  <c r="AD355" i="9"/>
  <c r="AE355" i="9" s="1"/>
  <c r="AB355" i="9"/>
  <c r="AC355" i="9" s="1"/>
  <c r="Z278" i="9"/>
  <c r="AD277" i="9"/>
  <c r="AE277" i="9" s="1"/>
  <c r="AB277" i="9"/>
  <c r="AC277" i="9" s="1"/>
  <c r="H362" i="13" l="1"/>
  <c r="G374" i="13"/>
  <c r="H370" i="13"/>
  <c r="C469" i="13"/>
  <c r="C447" i="13"/>
  <c r="C452" i="13"/>
  <c r="F382" i="13"/>
  <c r="G382" i="13" s="1"/>
  <c r="D382" i="13"/>
  <c r="E382" i="13" s="1"/>
  <c r="F378" i="13"/>
  <c r="G378" i="13" s="1"/>
  <c r="H378" i="13" s="1"/>
  <c r="D378" i="13"/>
  <c r="E378" i="13" s="1"/>
  <c r="F377" i="13"/>
  <c r="G377" i="13" s="1"/>
  <c r="D377" i="13"/>
  <c r="E377" i="13" s="1"/>
  <c r="H366" i="13"/>
  <c r="H369" i="13"/>
  <c r="C448" i="13"/>
  <c r="C443" i="13"/>
  <c r="F383" i="13"/>
  <c r="G383" i="13" s="1"/>
  <c r="H383" i="13" s="1"/>
  <c r="D383" i="13"/>
  <c r="E383" i="13" s="1"/>
  <c r="F388" i="13"/>
  <c r="G388" i="13" s="1"/>
  <c r="D388" i="13"/>
  <c r="E388" i="13" s="1"/>
  <c r="H388" i="13" s="1"/>
  <c r="F379" i="13"/>
  <c r="G379" i="13" s="1"/>
  <c r="H379" i="13" s="1"/>
  <c r="D379" i="13"/>
  <c r="E379" i="13" s="1"/>
  <c r="H363" i="13"/>
  <c r="H374" i="13" s="1"/>
  <c r="L364" i="13" s="1"/>
  <c r="C468" i="13"/>
  <c r="C474" i="13"/>
  <c r="H365" i="13"/>
  <c r="C471" i="13"/>
  <c r="F384" i="13"/>
  <c r="G384" i="13" s="1"/>
  <c r="D384" i="13"/>
  <c r="E384" i="13" s="1"/>
  <c r="F385" i="13"/>
  <c r="G385" i="13" s="1"/>
  <c r="H385" i="13" s="1"/>
  <c r="D385" i="13"/>
  <c r="E385" i="13" s="1"/>
  <c r="F381" i="13"/>
  <c r="G381" i="13" s="1"/>
  <c r="H381" i="13" s="1"/>
  <c r="D381" i="13"/>
  <c r="E381" i="13" s="1"/>
  <c r="K408" i="13"/>
  <c r="B394" i="13"/>
  <c r="B392" i="13"/>
  <c r="B395" i="13"/>
  <c r="B396" i="13"/>
  <c r="B403" i="13"/>
  <c r="B393" i="13"/>
  <c r="B400" i="13"/>
  <c r="B399" i="13"/>
  <c r="B397" i="13"/>
  <c r="B402" i="13"/>
  <c r="B401" i="13"/>
  <c r="B398" i="13"/>
  <c r="H371" i="13"/>
  <c r="C472" i="13"/>
  <c r="H364" i="13"/>
  <c r="H368" i="13"/>
  <c r="C440" i="13"/>
  <c r="F386" i="13"/>
  <c r="G386" i="13" s="1"/>
  <c r="H386" i="13" s="1"/>
  <c r="D386" i="13"/>
  <c r="E386" i="13" s="1"/>
  <c r="F387" i="13"/>
  <c r="G387" i="13" s="1"/>
  <c r="H387" i="13" s="1"/>
  <c r="D387" i="13"/>
  <c r="E387" i="13" s="1"/>
  <c r="F380" i="13"/>
  <c r="G380" i="13" s="1"/>
  <c r="H380" i="13" s="1"/>
  <c r="D380" i="13"/>
  <c r="E380" i="13" s="1"/>
  <c r="C641" i="13"/>
  <c r="C640" i="13"/>
  <c r="K511" i="13"/>
  <c r="AD369" i="9"/>
  <c r="AE369" i="9" s="1"/>
  <c r="AB369" i="9"/>
  <c r="AC369" i="9" s="1"/>
  <c r="Z370" i="9"/>
  <c r="AD317" i="9"/>
  <c r="AE317" i="9" s="1"/>
  <c r="AB317" i="9"/>
  <c r="AC317" i="9" s="1"/>
  <c r="Z318" i="9"/>
  <c r="B306" i="9"/>
  <c r="F305" i="9"/>
  <c r="G305" i="9" s="1"/>
  <c r="D305" i="9"/>
  <c r="E305" i="9" s="1"/>
  <c r="N371" i="9"/>
  <c r="R370" i="9"/>
  <c r="S370" i="9" s="1"/>
  <c r="P370" i="9"/>
  <c r="Q370" i="9" s="1"/>
  <c r="N436" i="9"/>
  <c r="U434" i="9"/>
  <c r="N423" i="9"/>
  <c r="R422" i="9"/>
  <c r="S422" i="9" s="1"/>
  <c r="P422" i="9"/>
  <c r="Q422" i="9" s="1"/>
  <c r="AB395" i="9"/>
  <c r="AC395" i="9" s="1"/>
  <c r="Z396" i="9"/>
  <c r="AD395" i="9"/>
  <c r="AE395" i="9" s="1"/>
  <c r="Q266" i="9"/>
  <c r="P266" i="9"/>
  <c r="N306" i="9"/>
  <c r="R305" i="9"/>
  <c r="S305" i="9" s="1"/>
  <c r="P305" i="9"/>
  <c r="Q305" i="9" s="1"/>
  <c r="N319" i="9"/>
  <c r="R318" i="9"/>
  <c r="S318" i="9" s="1"/>
  <c r="P318" i="9"/>
  <c r="Q318" i="9" s="1"/>
  <c r="B397" i="9"/>
  <c r="F396" i="9"/>
  <c r="G396" i="9" s="1"/>
  <c r="D396" i="9"/>
  <c r="E396" i="9" s="1"/>
  <c r="H252" i="9"/>
  <c r="AD330" i="9"/>
  <c r="AE330" i="9" s="1"/>
  <c r="AB330" i="9"/>
  <c r="AC330" i="9" s="1"/>
  <c r="Z331" i="9"/>
  <c r="AB265" i="9"/>
  <c r="AC265" i="9" s="1"/>
  <c r="AD265" i="9"/>
  <c r="AE265" i="9" s="1"/>
  <c r="AE266" i="9" s="1"/>
  <c r="AD291" i="9"/>
  <c r="AE291" i="9" s="1"/>
  <c r="AB291" i="9"/>
  <c r="AC291" i="9" s="1"/>
  <c r="Z292" i="9"/>
  <c r="AD382" i="9"/>
  <c r="AE382" i="9" s="1"/>
  <c r="AB382" i="9"/>
  <c r="AC382" i="9" s="1"/>
  <c r="Z383" i="9"/>
  <c r="B423" i="9"/>
  <c r="B436" i="9"/>
  <c r="I434" i="9"/>
  <c r="F422" i="9"/>
  <c r="G422" i="9" s="1"/>
  <c r="D422" i="9"/>
  <c r="E422" i="9" s="1"/>
  <c r="P279" i="9"/>
  <c r="Q279" i="9" s="1"/>
  <c r="R279" i="9"/>
  <c r="S279" i="9" s="1"/>
  <c r="S280" i="9" s="1"/>
  <c r="AC252" i="9"/>
  <c r="AB252" i="9"/>
  <c r="P292" i="9"/>
  <c r="Q292" i="9" s="1"/>
  <c r="N293" i="9"/>
  <c r="R292" i="9"/>
  <c r="S292" i="9" s="1"/>
  <c r="F279" i="9"/>
  <c r="G279" i="9" s="1"/>
  <c r="G280" i="9" s="1"/>
  <c r="D279" i="9"/>
  <c r="E279" i="9" s="1"/>
  <c r="P357" i="9"/>
  <c r="Q357" i="9" s="1"/>
  <c r="N358" i="9"/>
  <c r="R357" i="9"/>
  <c r="S357" i="9" s="1"/>
  <c r="R266" i="9"/>
  <c r="N384" i="9"/>
  <c r="R383" i="9"/>
  <c r="S383" i="9" s="1"/>
  <c r="P383" i="9"/>
  <c r="Q383" i="9" s="1"/>
  <c r="T252" i="9"/>
  <c r="F266" i="9"/>
  <c r="AB304" i="9"/>
  <c r="AC304" i="9" s="1"/>
  <c r="Z305" i="9"/>
  <c r="AD304" i="9"/>
  <c r="AE304" i="9" s="1"/>
  <c r="AB356" i="9"/>
  <c r="AC356" i="9" s="1"/>
  <c r="Z357" i="9"/>
  <c r="AD356" i="9"/>
  <c r="AE356" i="9" s="1"/>
  <c r="B293" i="9"/>
  <c r="F292" i="9"/>
  <c r="G292" i="9" s="1"/>
  <c r="D292" i="9"/>
  <c r="E292" i="9" s="1"/>
  <c r="N410" i="9"/>
  <c r="R409" i="9"/>
  <c r="S409" i="9" s="1"/>
  <c r="P409" i="9"/>
  <c r="Q409" i="9" s="1"/>
  <c r="B345" i="9"/>
  <c r="D344" i="9"/>
  <c r="E344" i="9" s="1"/>
  <c r="F344" i="9"/>
  <c r="G344" i="9" s="1"/>
  <c r="B371" i="9"/>
  <c r="D370" i="9"/>
  <c r="E370" i="9" s="1"/>
  <c r="F370" i="9"/>
  <c r="G370" i="9" s="1"/>
  <c r="AD252" i="9"/>
  <c r="AD408" i="9"/>
  <c r="AE408" i="9" s="1"/>
  <c r="AB408" i="9"/>
  <c r="AC408" i="9" s="1"/>
  <c r="Z422" i="9"/>
  <c r="AG420" i="9"/>
  <c r="Z409" i="9"/>
  <c r="B384" i="9"/>
  <c r="D383" i="9"/>
  <c r="E383" i="9" s="1"/>
  <c r="F383" i="9"/>
  <c r="G383" i="9" s="1"/>
  <c r="B332" i="9"/>
  <c r="F331" i="9"/>
  <c r="G331" i="9" s="1"/>
  <c r="D331" i="9"/>
  <c r="E331" i="9" s="1"/>
  <c r="B319" i="9"/>
  <c r="F318" i="9"/>
  <c r="G318" i="9" s="1"/>
  <c r="D318" i="9"/>
  <c r="E318" i="9" s="1"/>
  <c r="E266" i="9"/>
  <c r="H266" i="9" s="1"/>
  <c r="D266" i="9"/>
  <c r="AD278" i="9"/>
  <c r="AE278" i="9" s="1"/>
  <c r="AB278" i="9"/>
  <c r="AC278" i="9" s="1"/>
  <c r="Z279" i="9"/>
  <c r="P396" i="9"/>
  <c r="Q396" i="9" s="1"/>
  <c r="N397" i="9"/>
  <c r="R396" i="9"/>
  <c r="S396" i="9" s="1"/>
  <c r="B410" i="9"/>
  <c r="F409" i="9"/>
  <c r="G409" i="9" s="1"/>
  <c r="D409" i="9"/>
  <c r="E409" i="9" s="1"/>
  <c r="AD343" i="9"/>
  <c r="AE343" i="9" s="1"/>
  <c r="AB343" i="9"/>
  <c r="AC343" i="9" s="1"/>
  <c r="Z344" i="9"/>
  <c r="N332" i="9"/>
  <c r="R331" i="9"/>
  <c r="S331" i="9" s="1"/>
  <c r="P331" i="9"/>
  <c r="Q331" i="9" s="1"/>
  <c r="B358" i="9"/>
  <c r="D357" i="9"/>
  <c r="E357" i="9" s="1"/>
  <c r="F357" i="9"/>
  <c r="G357" i="9" s="1"/>
  <c r="P344" i="9"/>
  <c r="Q344" i="9" s="1"/>
  <c r="N345" i="9"/>
  <c r="R344" i="9"/>
  <c r="S344" i="9" s="1"/>
  <c r="F397" i="13" l="1"/>
  <c r="G397" i="13" s="1"/>
  <c r="H397" i="13" s="1"/>
  <c r="D397" i="13"/>
  <c r="E397" i="13" s="1"/>
  <c r="F403" i="13"/>
  <c r="G403" i="13" s="1"/>
  <c r="H403" i="13" s="1"/>
  <c r="D403" i="13"/>
  <c r="E403" i="13" s="1"/>
  <c r="F394" i="13"/>
  <c r="G394" i="13" s="1"/>
  <c r="H394" i="13" s="1"/>
  <c r="D394" i="13"/>
  <c r="E394" i="13" s="1"/>
  <c r="C489" i="13"/>
  <c r="C458" i="13"/>
  <c r="C467" i="13"/>
  <c r="C484" i="13"/>
  <c r="F398" i="13"/>
  <c r="G398" i="13" s="1"/>
  <c r="H398" i="13" s="1"/>
  <c r="D398" i="13"/>
  <c r="E398" i="13" s="1"/>
  <c r="F399" i="13"/>
  <c r="G399" i="13" s="1"/>
  <c r="H399" i="13" s="1"/>
  <c r="D399" i="13"/>
  <c r="E399" i="13" s="1"/>
  <c r="F396" i="13"/>
  <c r="G396" i="13" s="1"/>
  <c r="H396" i="13" s="1"/>
  <c r="D396" i="13"/>
  <c r="E396" i="13" s="1"/>
  <c r="K423" i="13"/>
  <c r="B409" i="13"/>
  <c r="B407" i="13"/>
  <c r="B410" i="13"/>
  <c r="B411" i="13"/>
  <c r="B418" i="13"/>
  <c r="B408" i="13"/>
  <c r="B415" i="13"/>
  <c r="B417" i="13"/>
  <c r="B412" i="13"/>
  <c r="B413" i="13"/>
  <c r="B414" i="13"/>
  <c r="B416" i="13"/>
  <c r="C486" i="13"/>
  <c r="C463" i="13"/>
  <c r="E389" i="13"/>
  <c r="F401" i="13"/>
  <c r="G401" i="13" s="1"/>
  <c r="H401" i="13" s="1"/>
  <c r="D401" i="13"/>
  <c r="E401" i="13" s="1"/>
  <c r="F400" i="13"/>
  <c r="G400" i="13" s="1"/>
  <c r="H400" i="13" s="1"/>
  <c r="D400" i="13"/>
  <c r="E400" i="13" s="1"/>
  <c r="F395" i="13"/>
  <c r="G395" i="13" s="1"/>
  <c r="D395" i="13"/>
  <c r="E395" i="13" s="1"/>
  <c r="C483" i="13"/>
  <c r="H377" i="13"/>
  <c r="H389" i="13" s="1"/>
  <c r="L379" i="13" s="1"/>
  <c r="G389" i="13"/>
  <c r="H382" i="13"/>
  <c r="C462" i="13"/>
  <c r="C455" i="13"/>
  <c r="C487" i="13"/>
  <c r="F402" i="13"/>
  <c r="G402" i="13" s="1"/>
  <c r="D402" i="13"/>
  <c r="E402" i="13" s="1"/>
  <c r="F393" i="13"/>
  <c r="G393" i="13" s="1"/>
  <c r="D393" i="13"/>
  <c r="E393" i="13" s="1"/>
  <c r="F392" i="13"/>
  <c r="G392" i="13" s="1"/>
  <c r="D392" i="13"/>
  <c r="E392" i="13" s="1"/>
  <c r="H384" i="13"/>
  <c r="C655" i="13"/>
  <c r="C656" i="13"/>
  <c r="K526" i="13"/>
  <c r="N333" i="9"/>
  <c r="P332" i="9"/>
  <c r="Q332" i="9" s="1"/>
  <c r="R332" i="9"/>
  <c r="S332" i="9" s="1"/>
  <c r="D319" i="9"/>
  <c r="E319" i="9" s="1"/>
  <c r="B320" i="9"/>
  <c r="F319" i="9"/>
  <c r="G319" i="9" s="1"/>
  <c r="F293" i="9"/>
  <c r="G293" i="9" s="1"/>
  <c r="G294" i="9" s="1"/>
  <c r="D293" i="9"/>
  <c r="E293" i="9" s="1"/>
  <c r="P293" i="9"/>
  <c r="Q293" i="9" s="1"/>
  <c r="R293" i="9"/>
  <c r="S293" i="9" s="1"/>
  <c r="S294" i="9" s="1"/>
  <c r="R280" i="9"/>
  <c r="F397" i="9"/>
  <c r="G397" i="9" s="1"/>
  <c r="D397" i="9"/>
  <c r="E397" i="9" s="1"/>
  <c r="B398" i="9"/>
  <c r="N320" i="9"/>
  <c r="P319" i="9"/>
  <c r="Q319" i="9" s="1"/>
  <c r="R319" i="9"/>
  <c r="S319" i="9" s="1"/>
  <c r="N372" i="9"/>
  <c r="R371" i="9"/>
  <c r="S371" i="9" s="1"/>
  <c r="P371" i="9"/>
  <c r="Q371" i="9" s="1"/>
  <c r="F358" i="9"/>
  <c r="G358" i="9" s="1"/>
  <c r="D358" i="9"/>
  <c r="E358" i="9" s="1"/>
  <c r="B359" i="9"/>
  <c r="Z345" i="9"/>
  <c r="AD344" i="9"/>
  <c r="AE344" i="9" s="1"/>
  <c r="AB344" i="9"/>
  <c r="AC344" i="9" s="1"/>
  <c r="Z436" i="9"/>
  <c r="AG434" i="9"/>
  <c r="Z423" i="9"/>
  <c r="AD422" i="9"/>
  <c r="AE422" i="9" s="1"/>
  <c r="AB422" i="9"/>
  <c r="AC422" i="9" s="1"/>
  <c r="N411" i="9"/>
  <c r="P410" i="9"/>
  <c r="Q410" i="9" s="1"/>
  <c r="R410" i="9"/>
  <c r="S410" i="9" s="1"/>
  <c r="Z358" i="9"/>
  <c r="AB357" i="9"/>
  <c r="AC357" i="9" s="1"/>
  <c r="AD357" i="9"/>
  <c r="AE357" i="9" s="1"/>
  <c r="N385" i="9"/>
  <c r="R384" i="9"/>
  <c r="S384" i="9" s="1"/>
  <c r="P384" i="9"/>
  <c r="Q384" i="9" s="1"/>
  <c r="E280" i="9"/>
  <c r="D280" i="9"/>
  <c r="Q280" i="9"/>
  <c r="P280" i="9"/>
  <c r="Z293" i="9"/>
  <c r="AB292" i="9"/>
  <c r="AC292" i="9" s="1"/>
  <c r="AD292" i="9"/>
  <c r="AE292" i="9" s="1"/>
  <c r="AD266" i="9"/>
  <c r="T266" i="9"/>
  <c r="N424" i="9"/>
  <c r="P423" i="9"/>
  <c r="Q423" i="9" s="1"/>
  <c r="R423" i="9"/>
  <c r="S423" i="9" s="1"/>
  <c r="Z319" i="9"/>
  <c r="AB318" i="9"/>
  <c r="AC318" i="9" s="1"/>
  <c r="AD318" i="9"/>
  <c r="AE318" i="9" s="1"/>
  <c r="N346" i="9"/>
  <c r="P345" i="9"/>
  <c r="Q345" i="9" s="1"/>
  <c r="R345" i="9"/>
  <c r="S345" i="9" s="1"/>
  <c r="F410" i="9"/>
  <c r="G410" i="9" s="1"/>
  <c r="D410" i="9"/>
  <c r="E410" i="9" s="1"/>
  <c r="B411" i="9"/>
  <c r="F384" i="9"/>
  <c r="G384" i="9" s="1"/>
  <c r="D384" i="9"/>
  <c r="E384" i="9" s="1"/>
  <c r="B385" i="9"/>
  <c r="D345" i="9"/>
  <c r="E345" i="9" s="1"/>
  <c r="B346" i="9"/>
  <c r="F345" i="9"/>
  <c r="G345" i="9" s="1"/>
  <c r="Z306" i="9"/>
  <c r="AB305" i="9"/>
  <c r="AC305" i="9" s="1"/>
  <c r="AD305" i="9"/>
  <c r="AE305" i="9" s="1"/>
  <c r="F280" i="9"/>
  <c r="F436" i="9"/>
  <c r="G436" i="9" s="1"/>
  <c r="D436" i="9"/>
  <c r="E436" i="9" s="1"/>
  <c r="B450" i="9"/>
  <c r="I448" i="9"/>
  <c r="B437" i="9"/>
  <c r="Z384" i="9"/>
  <c r="AD383" i="9"/>
  <c r="AE383" i="9" s="1"/>
  <c r="AB383" i="9"/>
  <c r="AC383" i="9" s="1"/>
  <c r="AC266" i="9"/>
  <c r="AF266" i="9" s="1"/>
  <c r="AB266" i="9"/>
  <c r="N398" i="9"/>
  <c r="P397" i="9"/>
  <c r="Q397" i="9" s="1"/>
  <c r="R397" i="9"/>
  <c r="S397" i="9" s="1"/>
  <c r="AB279" i="9"/>
  <c r="AC279" i="9" s="1"/>
  <c r="AD279" i="9"/>
  <c r="AE279" i="9" s="1"/>
  <c r="AE280" i="9" s="1"/>
  <c r="F332" i="9"/>
  <c r="G332" i="9" s="1"/>
  <c r="D332" i="9"/>
  <c r="E332" i="9" s="1"/>
  <c r="B333" i="9"/>
  <c r="Z410" i="9"/>
  <c r="AB409" i="9"/>
  <c r="AC409" i="9" s="1"/>
  <c r="AD409" i="9"/>
  <c r="AE409" i="9" s="1"/>
  <c r="D371" i="9"/>
  <c r="E371" i="9" s="1"/>
  <c r="B372" i="9"/>
  <c r="F371" i="9"/>
  <c r="G371" i="9" s="1"/>
  <c r="N359" i="9"/>
  <c r="R358" i="9"/>
  <c r="S358" i="9" s="1"/>
  <c r="P358" i="9"/>
  <c r="Q358" i="9" s="1"/>
  <c r="AF252" i="9"/>
  <c r="F423" i="9"/>
  <c r="G423" i="9" s="1"/>
  <c r="D423" i="9"/>
  <c r="E423" i="9" s="1"/>
  <c r="B424" i="9"/>
  <c r="Z332" i="9"/>
  <c r="AD331" i="9"/>
  <c r="AE331" i="9" s="1"/>
  <c r="AB331" i="9"/>
  <c r="AC331" i="9" s="1"/>
  <c r="N307" i="9"/>
  <c r="P306" i="9"/>
  <c r="Q306" i="9" s="1"/>
  <c r="R306" i="9"/>
  <c r="S306" i="9" s="1"/>
  <c r="Z397" i="9"/>
  <c r="AB396" i="9"/>
  <c r="AC396" i="9" s="1"/>
  <c r="AD396" i="9"/>
  <c r="AE396" i="9" s="1"/>
  <c r="N450" i="9"/>
  <c r="U448" i="9"/>
  <c r="N437" i="9"/>
  <c r="R436" i="9"/>
  <c r="S436" i="9" s="1"/>
  <c r="P436" i="9"/>
  <c r="Q436" i="9" s="1"/>
  <c r="F306" i="9"/>
  <c r="G306" i="9" s="1"/>
  <c r="D306" i="9"/>
  <c r="E306" i="9" s="1"/>
  <c r="B307" i="9"/>
  <c r="Z371" i="9"/>
  <c r="AD370" i="9"/>
  <c r="AE370" i="9" s="1"/>
  <c r="AB370" i="9"/>
  <c r="AC370" i="9" s="1"/>
  <c r="H392" i="13" l="1"/>
  <c r="G404" i="13"/>
  <c r="H402" i="13"/>
  <c r="C470" i="13"/>
  <c r="H395" i="13"/>
  <c r="C478" i="13"/>
  <c r="F414" i="13"/>
  <c r="G414" i="13" s="1"/>
  <c r="H414" i="13" s="1"/>
  <c r="D414" i="13"/>
  <c r="E414" i="13" s="1"/>
  <c r="F415" i="13"/>
  <c r="G415" i="13" s="1"/>
  <c r="H415" i="13" s="1"/>
  <c r="D415" i="13"/>
  <c r="E415" i="13" s="1"/>
  <c r="F410" i="13"/>
  <c r="G410" i="13" s="1"/>
  <c r="H410" i="13" s="1"/>
  <c r="D410" i="13"/>
  <c r="E410" i="13" s="1"/>
  <c r="C482" i="13"/>
  <c r="F413" i="13"/>
  <c r="G413" i="13" s="1"/>
  <c r="H413" i="13" s="1"/>
  <c r="D413" i="13"/>
  <c r="E413" i="13" s="1"/>
  <c r="F408" i="13"/>
  <c r="G408" i="13" s="1"/>
  <c r="D408" i="13"/>
  <c r="E408" i="13" s="1"/>
  <c r="F407" i="13"/>
  <c r="G407" i="13" s="1"/>
  <c r="D407" i="13"/>
  <c r="E407" i="13" s="1"/>
  <c r="C504" i="13"/>
  <c r="H393" i="13"/>
  <c r="C502" i="13"/>
  <c r="C477" i="13"/>
  <c r="C501" i="13"/>
  <c r="F412" i="13"/>
  <c r="G412" i="13" s="1"/>
  <c r="D412" i="13"/>
  <c r="E412" i="13" s="1"/>
  <c r="F418" i="13"/>
  <c r="G418" i="13" s="1"/>
  <c r="D418" i="13"/>
  <c r="E418" i="13" s="1"/>
  <c r="H418" i="13" s="1"/>
  <c r="F409" i="13"/>
  <c r="G409" i="13" s="1"/>
  <c r="D409" i="13"/>
  <c r="E409" i="13" s="1"/>
  <c r="H409" i="13" s="1"/>
  <c r="C499" i="13"/>
  <c r="E404" i="13"/>
  <c r="C498" i="13"/>
  <c r="F416" i="13"/>
  <c r="G416" i="13" s="1"/>
  <c r="H416" i="13" s="1"/>
  <c r="D416" i="13"/>
  <c r="E416" i="13" s="1"/>
  <c r="F417" i="13"/>
  <c r="G417" i="13" s="1"/>
  <c r="H417" i="13" s="1"/>
  <c r="D417" i="13"/>
  <c r="E417" i="13" s="1"/>
  <c r="F411" i="13"/>
  <c r="G411" i="13" s="1"/>
  <c r="H411" i="13" s="1"/>
  <c r="D411" i="13"/>
  <c r="E411" i="13" s="1"/>
  <c r="K438" i="13"/>
  <c r="B424" i="13"/>
  <c r="B422" i="13"/>
  <c r="B425" i="13"/>
  <c r="B426" i="13"/>
  <c r="B433" i="13"/>
  <c r="B423" i="13"/>
  <c r="B432" i="13"/>
  <c r="B428" i="13"/>
  <c r="B431" i="13"/>
  <c r="B427" i="13"/>
  <c r="B429" i="13"/>
  <c r="B430" i="13"/>
  <c r="C473" i="13"/>
  <c r="C670" i="13"/>
  <c r="K541" i="13"/>
  <c r="C671" i="13"/>
  <c r="T280" i="9"/>
  <c r="P437" i="9"/>
  <c r="Q437" i="9" s="1"/>
  <c r="N438" i="9"/>
  <c r="R437" i="9"/>
  <c r="S437" i="9" s="1"/>
  <c r="AB332" i="9"/>
  <c r="AC332" i="9" s="1"/>
  <c r="Z333" i="9"/>
  <c r="AD332" i="9"/>
  <c r="AE332" i="9" s="1"/>
  <c r="B438" i="9"/>
  <c r="D437" i="9"/>
  <c r="E437" i="9" s="1"/>
  <c r="F437" i="9"/>
  <c r="G437" i="9" s="1"/>
  <c r="B347" i="9"/>
  <c r="D346" i="9"/>
  <c r="E346" i="9" s="1"/>
  <c r="F346" i="9"/>
  <c r="G346" i="9" s="1"/>
  <c r="B386" i="9"/>
  <c r="D385" i="9"/>
  <c r="E385" i="9" s="1"/>
  <c r="F385" i="9"/>
  <c r="G385" i="9" s="1"/>
  <c r="AB319" i="9"/>
  <c r="AC319" i="9" s="1"/>
  <c r="Z320" i="9"/>
  <c r="AD319" i="9"/>
  <c r="AE319" i="9" s="1"/>
  <c r="P424" i="9"/>
  <c r="Q424" i="9" s="1"/>
  <c r="N425" i="9"/>
  <c r="R424" i="9"/>
  <c r="S424" i="9" s="1"/>
  <c r="H280" i="9"/>
  <c r="AB436" i="9"/>
  <c r="AC436" i="9" s="1"/>
  <c r="Z450" i="9"/>
  <c r="AG448" i="9"/>
  <c r="Z437" i="9"/>
  <c r="AD436" i="9"/>
  <c r="AE436" i="9" s="1"/>
  <c r="R320" i="9"/>
  <c r="S320" i="9" s="1"/>
  <c r="P320" i="9"/>
  <c r="Q320" i="9" s="1"/>
  <c r="N321" i="9"/>
  <c r="B321" i="9"/>
  <c r="D320" i="9"/>
  <c r="E320" i="9" s="1"/>
  <c r="F320" i="9"/>
  <c r="G320" i="9" s="1"/>
  <c r="B425" i="9"/>
  <c r="F424" i="9"/>
  <c r="G424" i="9" s="1"/>
  <c r="D424" i="9"/>
  <c r="E424" i="9" s="1"/>
  <c r="AB410" i="9"/>
  <c r="AC410" i="9" s="1"/>
  <c r="Z411" i="9"/>
  <c r="AD410" i="9"/>
  <c r="AE410" i="9" s="1"/>
  <c r="AD280" i="9"/>
  <c r="P398" i="9"/>
  <c r="Q398" i="9" s="1"/>
  <c r="N399" i="9"/>
  <c r="R398" i="9"/>
  <c r="S398" i="9" s="1"/>
  <c r="B412" i="9"/>
  <c r="F411" i="9"/>
  <c r="G411" i="9" s="1"/>
  <c r="D411" i="9"/>
  <c r="E411" i="9" s="1"/>
  <c r="R346" i="9"/>
  <c r="S346" i="9" s="1"/>
  <c r="P346" i="9"/>
  <c r="Q346" i="9" s="1"/>
  <c r="N347" i="9"/>
  <c r="AB345" i="9"/>
  <c r="AC345" i="9" s="1"/>
  <c r="Z346" i="9"/>
  <c r="AD345" i="9"/>
  <c r="AE345" i="9" s="1"/>
  <c r="B399" i="9"/>
  <c r="D398" i="9"/>
  <c r="E398" i="9" s="1"/>
  <c r="F398" i="9"/>
  <c r="G398" i="9" s="1"/>
  <c r="R294" i="9"/>
  <c r="R333" i="9"/>
  <c r="S333" i="9" s="1"/>
  <c r="P333" i="9"/>
  <c r="Q333" i="9" s="1"/>
  <c r="N334" i="9"/>
  <c r="AB371" i="9"/>
  <c r="AC371" i="9" s="1"/>
  <c r="Z372" i="9"/>
  <c r="AD371" i="9"/>
  <c r="AE371" i="9" s="1"/>
  <c r="R450" i="9"/>
  <c r="S450" i="9" s="1"/>
  <c r="P450" i="9"/>
  <c r="Q450" i="9" s="1"/>
  <c r="N464" i="9"/>
  <c r="U462" i="9"/>
  <c r="N451" i="9"/>
  <c r="P307" i="9"/>
  <c r="Q307" i="9" s="1"/>
  <c r="R307" i="9"/>
  <c r="S307" i="9" s="1"/>
  <c r="S308" i="9" s="1"/>
  <c r="B334" i="9"/>
  <c r="D333" i="9"/>
  <c r="E333" i="9" s="1"/>
  <c r="F333" i="9"/>
  <c r="G333" i="9" s="1"/>
  <c r="AC280" i="9"/>
  <c r="AB280" i="9"/>
  <c r="B464" i="9"/>
  <c r="I462" i="9"/>
  <c r="B451" i="9"/>
  <c r="D450" i="9"/>
  <c r="E450" i="9" s="1"/>
  <c r="F450" i="9"/>
  <c r="G450" i="9" s="1"/>
  <c r="AB293" i="9"/>
  <c r="AC293" i="9" s="1"/>
  <c r="AD293" i="9"/>
  <c r="AE293" i="9" s="1"/>
  <c r="AE294" i="9" s="1"/>
  <c r="Z359" i="9"/>
  <c r="AD358" i="9"/>
  <c r="AE358" i="9" s="1"/>
  <c r="AB358" i="9"/>
  <c r="AC358" i="9" s="1"/>
  <c r="Z424" i="9"/>
  <c r="AD423" i="9"/>
  <c r="AE423" i="9" s="1"/>
  <c r="AB423" i="9"/>
  <c r="AC423" i="9" s="1"/>
  <c r="P372" i="9"/>
  <c r="Q372" i="9" s="1"/>
  <c r="N373" i="9"/>
  <c r="R372" i="9"/>
  <c r="S372" i="9" s="1"/>
  <c r="Q294" i="9"/>
  <c r="T294" i="9" s="1"/>
  <c r="P294" i="9"/>
  <c r="E294" i="9"/>
  <c r="D294" i="9"/>
  <c r="F307" i="9"/>
  <c r="G307" i="9" s="1"/>
  <c r="G308" i="9" s="1"/>
  <c r="D307" i="9"/>
  <c r="E307" i="9" s="1"/>
  <c r="AB397" i="9"/>
  <c r="AC397" i="9" s="1"/>
  <c r="Z398" i="9"/>
  <c r="AD397" i="9"/>
  <c r="AE397" i="9" s="1"/>
  <c r="R359" i="9"/>
  <c r="S359" i="9" s="1"/>
  <c r="P359" i="9"/>
  <c r="Q359" i="9" s="1"/>
  <c r="N360" i="9"/>
  <c r="B373" i="9"/>
  <c r="D372" i="9"/>
  <c r="E372" i="9" s="1"/>
  <c r="F372" i="9"/>
  <c r="G372" i="9" s="1"/>
  <c r="AB384" i="9"/>
  <c r="AC384" i="9" s="1"/>
  <c r="Z385" i="9"/>
  <c r="AD384" i="9"/>
  <c r="AE384" i="9" s="1"/>
  <c r="AB306" i="9"/>
  <c r="AC306" i="9" s="1"/>
  <c r="Z307" i="9"/>
  <c r="AD306" i="9"/>
  <c r="AE306" i="9" s="1"/>
  <c r="R385" i="9"/>
  <c r="S385" i="9" s="1"/>
  <c r="P385" i="9"/>
  <c r="Q385" i="9" s="1"/>
  <c r="N386" i="9"/>
  <c r="P411" i="9"/>
  <c r="Q411" i="9" s="1"/>
  <c r="N412" i="9"/>
  <c r="R411" i="9"/>
  <c r="S411" i="9" s="1"/>
  <c r="B360" i="9"/>
  <c r="D359" i="9"/>
  <c r="E359" i="9" s="1"/>
  <c r="F359" i="9"/>
  <c r="G359" i="9" s="1"/>
  <c r="F294" i="9"/>
  <c r="F429" i="13" l="1"/>
  <c r="G429" i="13" s="1"/>
  <c r="H429" i="13" s="1"/>
  <c r="D429" i="13"/>
  <c r="E429" i="13" s="1"/>
  <c r="F432" i="13"/>
  <c r="G432" i="13" s="1"/>
  <c r="H432" i="13" s="1"/>
  <c r="D432" i="13"/>
  <c r="E432" i="13" s="1"/>
  <c r="F425" i="13"/>
  <c r="G425" i="13" s="1"/>
  <c r="D425" i="13"/>
  <c r="E425" i="13" s="1"/>
  <c r="H412" i="13"/>
  <c r="C492" i="13"/>
  <c r="H408" i="13"/>
  <c r="C493" i="13"/>
  <c r="C485" i="13"/>
  <c r="F427" i="13"/>
  <c r="G427" i="13" s="1"/>
  <c r="H427" i="13" s="1"/>
  <c r="D427" i="13"/>
  <c r="E427" i="13" s="1"/>
  <c r="F423" i="13"/>
  <c r="G423" i="13" s="1"/>
  <c r="H423" i="13" s="1"/>
  <c r="D423" i="13"/>
  <c r="E423" i="13" s="1"/>
  <c r="F422" i="13"/>
  <c r="G422" i="13" s="1"/>
  <c r="D422" i="13"/>
  <c r="E422" i="13" s="1"/>
  <c r="C517" i="13"/>
  <c r="C519" i="13"/>
  <c r="C497" i="13"/>
  <c r="C488" i="13"/>
  <c r="F431" i="13"/>
  <c r="G431" i="13" s="1"/>
  <c r="H431" i="13" s="1"/>
  <c r="D431" i="13"/>
  <c r="E431" i="13" s="1"/>
  <c r="F433" i="13"/>
  <c r="G433" i="13" s="1"/>
  <c r="H433" i="13" s="1"/>
  <c r="D433" i="13"/>
  <c r="E433" i="13" s="1"/>
  <c r="F424" i="13"/>
  <c r="G424" i="13" s="1"/>
  <c r="H424" i="13" s="1"/>
  <c r="D424" i="13"/>
  <c r="E424" i="13" s="1"/>
  <c r="C514" i="13"/>
  <c r="C516" i="13"/>
  <c r="E419" i="13"/>
  <c r="F430" i="13"/>
  <c r="G430" i="13" s="1"/>
  <c r="D430" i="13"/>
  <c r="E430" i="13" s="1"/>
  <c r="F428" i="13"/>
  <c r="G428" i="13" s="1"/>
  <c r="D428" i="13"/>
  <c r="E428" i="13" s="1"/>
  <c r="F426" i="13"/>
  <c r="G426" i="13" s="1"/>
  <c r="D426" i="13"/>
  <c r="E426" i="13" s="1"/>
  <c r="H426" i="13" s="1"/>
  <c r="K453" i="13"/>
  <c r="B439" i="13"/>
  <c r="B437" i="13"/>
  <c r="B440" i="13"/>
  <c r="B442" i="13"/>
  <c r="B447" i="13"/>
  <c r="B441" i="13"/>
  <c r="B448" i="13"/>
  <c r="B438" i="13"/>
  <c r="B445" i="13"/>
  <c r="B446" i="13"/>
  <c r="B443" i="13"/>
  <c r="B444" i="13"/>
  <c r="C513" i="13"/>
  <c r="H407" i="13"/>
  <c r="G419" i="13"/>
  <c r="H404" i="13"/>
  <c r="L394" i="13" s="1"/>
  <c r="C686" i="13"/>
  <c r="K556" i="13"/>
  <c r="C685" i="13"/>
  <c r="AF280" i="9"/>
  <c r="AD307" i="9"/>
  <c r="AE307" i="9" s="1"/>
  <c r="AE308" i="9" s="1"/>
  <c r="AB307" i="9"/>
  <c r="AC307" i="9" s="1"/>
  <c r="N361" i="9"/>
  <c r="P360" i="9"/>
  <c r="Q360" i="9" s="1"/>
  <c r="R360" i="9"/>
  <c r="S360" i="9" s="1"/>
  <c r="Z399" i="9"/>
  <c r="AD398" i="9"/>
  <c r="AE398" i="9" s="1"/>
  <c r="AB398" i="9"/>
  <c r="AC398" i="9" s="1"/>
  <c r="D451" i="9"/>
  <c r="E451" i="9" s="1"/>
  <c r="B452" i="9"/>
  <c r="F451" i="9"/>
  <c r="G451" i="9" s="1"/>
  <c r="N478" i="9"/>
  <c r="U476" i="9"/>
  <c r="N465" i="9"/>
  <c r="P464" i="9"/>
  <c r="Q464" i="9" s="1"/>
  <c r="R464" i="9"/>
  <c r="S464" i="9" s="1"/>
  <c r="N335" i="9"/>
  <c r="P334" i="9"/>
  <c r="Q334" i="9" s="1"/>
  <c r="R334" i="9"/>
  <c r="S334" i="9" s="1"/>
  <c r="N348" i="9"/>
  <c r="P347" i="9"/>
  <c r="Q347" i="9" s="1"/>
  <c r="R347" i="9"/>
  <c r="S347" i="9" s="1"/>
  <c r="N400" i="9"/>
  <c r="P399" i="9"/>
  <c r="Q399" i="9" s="1"/>
  <c r="R399" i="9"/>
  <c r="S399" i="9" s="1"/>
  <c r="R321" i="9"/>
  <c r="S321" i="9" s="1"/>
  <c r="S322" i="9" s="1"/>
  <c r="P321" i="9"/>
  <c r="Q321" i="9" s="1"/>
  <c r="Z321" i="9"/>
  <c r="AD320" i="9"/>
  <c r="AE320" i="9" s="1"/>
  <c r="AB320" i="9"/>
  <c r="AC320" i="9" s="1"/>
  <c r="B387" i="9"/>
  <c r="F386" i="9"/>
  <c r="G386" i="9" s="1"/>
  <c r="D386" i="9"/>
  <c r="E386" i="9" s="1"/>
  <c r="B439" i="9"/>
  <c r="F438" i="9"/>
  <c r="G438" i="9" s="1"/>
  <c r="D438" i="9"/>
  <c r="E438" i="9" s="1"/>
  <c r="N413" i="9"/>
  <c r="P412" i="9"/>
  <c r="Q412" i="9" s="1"/>
  <c r="R412" i="9"/>
  <c r="S412" i="9" s="1"/>
  <c r="Z386" i="9"/>
  <c r="AD385" i="9"/>
  <c r="AE385" i="9" s="1"/>
  <c r="AB385" i="9"/>
  <c r="AC385" i="9" s="1"/>
  <c r="E308" i="9"/>
  <c r="D308" i="9"/>
  <c r="H294" i="9"/>
  <c r="N374" i="9"/>
  <c r="P373" i="9"/>
  <c r="Q373" i="9" s="1"/>
  <c r="R373" i="9"/>
  <c r="S373" i="9" s="1"/>
  <c r="Z360" i="9"/>
  <c r="AB359" i="9"/>
  <c r="AC359" i="9" s="1"/>
  <c r="AD359" i="9"/>
  <c r="AE359" i="9" s="1"/>
  <c r="B413" i="9"/>
  <c r="F412" i="9"/>
  <c r="G412" i="9" s="1"/>
  <c r="D412" i="9"/>
  <c r="E412" i="9" s="1"/>
  <c r="Z412" i="9"/>
  <c r="AD411" i="9"/>
  <c r="AE411" i="9" s="1"/>
  <c r="AB411" i="9"/>
  <c r="AC411" i="9" s="1"/>
  <c r="F321" i="9"/>
  <c r="G321" i="9" s="1"/>
  <c r="G322" i="9" s="1"/>
  <c r="D321" i="9"/>
  <c r="E321" i="9" s="1"/>
  <c r="Z438" i="9"/>
  <c r="AD437" i="9"/>
  <c r="AE437" i="9" s="1"/>
  <c r="AB437" i="9"/>
  <c r="AC437" i="9" s="1"/>
  <c r="N426" i="9"/>
  <c r="P425" i="9"/>
  <c r="Q425" i="9" s="1"/>
  <c r="R425" i="9"/>
  <c r="S425" i="9" s="1"/>
  <c r="F308" i="9"/>
  <c r="Z425" i="9"/>
  <c r="AD424" i="9"/>
  <c r="AE424" i="9" s="1"/>
  <c r="AB424" i="9"/>
  <c r="AC424" i="9" s="1"/>
  <c r="AD294" i="9"/>
  <c r="B478" i="9"/>
  <c r="I476" i="9"/>
  <c r="B465" i="9"/>
  <c r="F464" i="9"/>
  <c r="G464" i="9" s="1"/>
  <c r="D464" i="9"/>
  <c r="E464" i="9" s="1"/>
  <c r="B335" i="9"/>
  <c r="F334" i="9"/>
  <c r="G334" i="9" s="1"/>
  <c r="D334" i="9"/>
  <c r="E334" i="9" s="1"/>
  <c r="R308" i="9"/>
  <c r="N452" i="9"/>
  <c r="R451" i="9"/>
  <c r="S451" i="9" s="1"/>
  <c r="P451" i="9"/>
  <c r="Q451" i="9" s="1"/>
  <c r="Z373" i="9"/>
  <c r="AD372" i="9"/>
  <c r="AE372" i="9" s="1"/>
  <c r="AB372" i="9"/>
  <c r="AC372" i="9" s="1"/>
  <c r="D399" i="9"/>
  <c r="E399" i="9" s="1"/>
  <c r="B400" i="9"/>
  <c r="F399" i="9"/>
  <c r="G399" i="9" s="1"/>
  <c r="D425" i="9"/>
  <c r="E425" i="9" s="1"/>
  <c r="B426" i="9"/>
  <c r="F425" i="9"/>
  <c r="G425" i="9" s="1"/>
  <c r="D360" i="9"/>
  <c r="E360" i="9" s="1"/>
  <c r="B361" i="9"/>
  <c r="F360" i="9"/>
  <c r="G360" i="9" s="1"/>
  <c r="N387" i="9"/>
  <c r="P386" i="9"/>
  <c r="Q386" i="9" s="1"/>
  <c r="R386" i="9"/>
  <c r="S386" i="9" s="1"/>
  <c r="D373" i="9"/>
  <c r="E373" i="9" s="1"/>
  <c r="B374" i="9"/>
  <c r="F373" i="9"/>
  <c r="G373" i="9" s="1"/>
  <c r="AC294" i="9"/>
  <c r="AB294" i="9"/>
  <c r="Q308" i="9"/>
  <c r="P308" i="9"/>
  <c r="Z347" i="9"/>
  <c r="AD346" i="9"/>
  <c r="AE346" i="9" s="1"/>
  <c r="AB346" i="9"/>
  <c r="AC346" i="9" s="1"/>
  <c r="Z464" i="9"/>
  <c r="AG462" i="9"/>
  <c r="Z451" i="9"/>
  <c r="AB450" i="9"/>
  <c r="AC450" i="9" s="1"/>
  <c r="AD450" i="9"/>
  <c r="AE450" i="9" s="1"/>
  <c r="B348" i="9"/>
  <c r="F347" i="9"/>
  <c r="G347" i="9" s="1"/>
  <c r="D347" i="9"/>
  <c r="E347" i="9" s="1"/>
  <c r="Z334" i="9"/>
  <c r="AD333" i="9"/>
  <c r="AE333" i="9" s="1"/>
  <c r="AB333" i="9"/>
  <c r="AC333" i="9" s="1"/>
  <c r="N439" i="9"/>
  <c r="R438" i="9"/>
  <c r="S438" i="9" s="1"/>
  <c r="P438" i="9"/>
  <c r="Q438" i="9" s="1"/>
  <c r="F446" i="13" l="1"/>
  <c r="G446" i="13" s="1"/>
  <c r="D446" i="13"/>
  <c r="E446" i="13" s="1"/>
  <c r="F441" i="13"/>
  <c r="G441" i="13" s="1"/>
  <c r="H441" i="13" s="1"/>
  <c r="D441" i="13"/>
  <c r="E441" i="13" s="1"/>
  <c r="F437" i="13"/>
  <c r="G437" i="13" s="1"/>
  <c r="D437" i="13"/>
  <c r="E437" i="13" s="1"/>
  <c r="H430" i="13"/>
  <c r="E434" i="13"/>
  <c r="C507" i="13"/>
  <c r="C528" i="13"/>
  <c r="D445" i="13"/>
  <c r="E445" i="13" s="1"/>
  <c r="F445" i="13"/>
  <c r="G445" i="13" s="1"/>
  <c r="H445" i="13" s="1"/>
  <c r="F447" i="13"/>
  <c r="G447" i="13" s="1"/>
  <c r="D447" i="13"/>
  <c r="E447" i="13" s="1"/>
  <c r="F439" i="13"/>
  <c r="G439" i="13" s="1"/>
  <c r="D439" i="13"/>
  <c r="E439" i="13" s="1"/>
  <c r="C529" i="13"/>
  <c r="C503" i="13"/>
  <c r="C534" i="13"/>
  <c r="H422" i="13"/>
  <c r="G434" i="13"/>
  <c r="C508" i="13"/>
  <c r="H419" i="13"/>
  <c r="L409" i="13" s="1"/>
  <c r="F444" i="13"/>
  <c r="G444" i="13" s="1"/>
  <c r="H444" i="13" s="1"/>
  <c r="D444" i="13"/>
  <c r="E444" i="13" s="1"/>
  <c r="F438" i="13"/>
  <c r="G438" i="13" s="1"/>
  <c r="D438" i="13"/>
  <c r="E438" i="13" s="1"/>
  <c r="F442" i="13"/>
  <c r="G442" i="13" s="1"/>
  <c r="H442" i="13" s="1"/>
  <c r="D442" i="13"/>
  <c r="E442" i="13" s="1"/>
  <c r="K468" i="13"/>
  <c r="B454" i="13"/>
  <c r="B452" i="13"/>
  <c r="B457" i="13"/>
  <c r="B462" i="13"/>
  <c r="B455" i="13"/>
  <c r="B456" i="13"/>
  <c r="B463" i="13"/>
  <c r="B453" i="13"/>
  <c r="B461" i="13"/>
  <c r="B458" i="13"/>
  <c r="B460" i="13"/>
  <c r="B459" i="13"/>
  <c r="H428" i="13"/>
  <c r="H425" i="13"/>
  <c r="H434" i="13" s="1"/>
  <c r="L424" i="13" s="1"/>
  <c r="F443" i="13"/>
  <c r="G443" i="13" s="1"/>
  <c r="D443" i="13"/>
  <c r="E443" i="13" s="1"/>
  <c r="F448" i="13"/>
  <c r="G448" i="13" s="1"/>
  <c r="D448" i="13"/>
  <c r="E448" i="13" s="1"/>
  <c r="F440" i="13"/>
  <c r="G440" i="13" s="1"/>
  <c r="D440" i="13"/>
  <c r="E440" i="13" s="1"/>
  <c r="C531" i="13"/>
  <c r="C512" i="13"/>
  <c r="C532" i="13"/>
  <c r="C500" i="13"/>
  <c r="C700" i="13"/>
  <c r="K571" i="13"/>
  <c r="C701" i="13"/>
  <c r="AF294" i="9"/>
  <c r="T308" i="9"/>
  <c r="AB451" i="9"/>
  <c r="AC451" i="9" s="1"/>
  <c r="Z452" i="9"/>
  <c r="AD451" i="9"/>
  <c r="AE451" i="9" s="1"/>
  <c r="B362" i="9"/>
  <c r="D361" i="9"/>
  <c r="E361" i="9" s="1"/>
  <c r="F361" i="9"/>
  <c r="G361" i="9" s="1"/>
  <c r="B427" i="9"/>
  <c r="F426" i="9"/>
  <c r="G426" i="9" s="1"/>
  <c r="D426" i="9"/>
  <c r="E426" i="9" s="1"/>
  <c r="F335" i="9"/>
  <c r="G335" i="9" s="1"/>
  <c r="G336" i="9" s="1"/>
  <c r="D335" i="9"/>
  <c r="E335" i="9" s="1"/>
  <c r="AD425" i="9"/>
  <c r="AE425" i="9" s="1"/>
  <c r="AB425" i="9"/>
  <c r="AC425" i="9" s="1"/>
  <c r="Z426" i="9"/>
  <c r="E322" i="9"/>
  <c r="D322" i="9"/>
  <c r="H308" i="9"/>
  <c r="P413" i="9"/>
  <c r="Q413" i="9" s="1"/>
  <c r="N414" i="9"/>
  <c r="R413" i="9"/>
  <c r="S413" i="9" s="1"/>
  <c r="R322" i="9"/>
  <c r="P348" i="9"/>
  <c r="Q348" i="9" s="1"/>
  <c r="N349" i="9"/>
  <c r="R348" i="9"/>
  <c r="S348" i="9" s="1"/>
  <c r="P478" i="9"/>
  <c r="Q478" i="9" s="1"/>
  <c r="N492" i="9"/>
  <c r="U490" i="9"/>
  <c r="N479" i="9"/>
  <c r="R478" i="9"/>
  <c r="S478" i="9" s="1"/>
  <c r="B453" i="9"/>
  <c r="F452" i="9"/>
  <c r="G452" i="9" s="1"/>
  <c r="D452" i="9"/>
  <c r="E452" i="9" s="1"/>
  <c r="AD308" i="9"/>
  <c r="B349" i="9"/>
  <c r="F348" i="9"/>
  <c r="G348" i="9" s="1"/>
  <c r="D348" i="9"/>
  <c r="E348" i="9" s="1"/>
  <c r="B492" i="9"/>
  <c r="I490" i="9"/>
  <c r="B479" i="9"/>
  <c r="F478" i="9"/>
  <c r="G478" i="9" s="1"/>
  <c r="D478" i="9"/>
  <c r="E478" i="9" s="1"/>
  <c r="F322" i="9"/>
  <c r="AB412" i="9"/>
  <c r="AC412" i="9" s="1"/>
  <c r="Z413" i="9"/>
  <c r="AD412" i="9"/>
  <c r="AE412" i="9" s="1"/>
  <c r="P374" i="9"/>
  <c r="Q374" i="9" s="1"/>
  <c r="N375" i="9"/>
  <c r="R374" i="9"/>
  <c r="S374" i="9" s="1"/>
  <c r="AB334" i="9"/>
  <c r="AC334" i="9" s="1"/>
  <c r="Z335" i="9"/>
  <c r="AD334" i="9"/>
  <c r="AE334" i="9" s="1"/>
  <c r="AB464" i="9"/>
  <c r="AC464" i="9" s="1"/>
  <c r="Z478" i="9"/>
  <c r="AG476" i="9"/>
  <c r="Z465" i="9"/>
  <c r="AD464" i="9"/>
  <c r="AE464" i="9" s="1"/>
  <c r="AD347" i="9"/>
  <c r="AE347" i="9" s="1"/>
  <c r="AB347" i="9"/>
  <c r="AC347" i="9" s="1"/>
  <c r="Z348" i="9"/>
  <c r="B375" i="9"/>
  <c r="F374" i="9"/>
  <c r="G374" i="9" s="1"/>
  <c r="D374" i="9"/>
  <c r="E374" i="9" s="1"/>
  <c r="P387" i="9"/>
  <c r="Q387" i="9" s="1"/>
  <c r="N388" i="9"/>
  <c r="R387" i="9"/>
  <c r="S387" i="9" s="1"/>
  <c r="B401" i="9"/>
  <c r="D400" i="9"/>
  <c r="E400" i="9" s="1"/>
  <c r="F400" i="9"/>
  <c r="G400" i="9" s="1"/>
  <c r="AD373" i="9"/>
  <c r="AE373" i="9" s="1"/>
  <c r="AB373" i="9"/>
  <c r="AC373" i="9" s="1"/>
  <c r="Z374" i="9"/>
  <c r="AD360" i="9"/>
  <c r="AE360" i="9" s="1"/>
  <c r="AB360" i="9"/>
  <c r="AC360" i="9" s="1"/>
  <c r="Z361" i="9"/>
  <c r="AD321" i="9"/>
  <c r="AE321" i="9" s="1"/>
  <c r="AE322" i="9" s="1"/>
  <c r="AB321" i="9"/>
  <c r="AC321" i="9" s="1"/>
  <c r="N401" i="9"/>
  <c r="R400" i="9"/>
  <c r="S400" i="9" s="1"/>
  <c r="P400" i="9"/>
  <c r="Q400" i="9" s="1"/>
  <c r="N466" i="9"/>
  <c r="R465" i="9"/>
  <c r="S465" i="9" s="1"/>
  <c r="P465" i="9"/>
  <c r="Q465" i="9" s="1"/>
  <c r="N362" i="9"/>
  <c r="R361" i="9"/>
  <c r="S361" i="9" s="1"/>
  <c r="P361" i="9"/>
  <c r="Q361" i="9" s="1"/>
  <c r="P439" i="9"/>
  <c r="Q439" i="9" s="1"/>
  <c r="N440" i="9"/>
  <c r="R439" i="9"/>
  <c r="S439" i="9" s="1"/>
  <c r="P452" i="9"/>
  <c r="Q452" i="9" s="1"/>
  <c r="N453" i="9"/>
  <c r="R452" i="9"/>
  <c r="S452" i="9" s="1"/>
  <c r="B466" i="9"/>
  <c r="F465" i="9"/>
  <c r="G465" i="9" s="1"/>
  <c r="D465" i="9"/>
  <c r="E465" i="9" s="1"/>
  <c r="N427" i="9"/>
  <c r="R426" i="9"/>
  <c r="S426" i="9" s="1"/>
  <c r="P426" i="9"/>
  <c r="Q426" i="9" s="1"/>
  <c r="AB438" i="9"/>
  <c r="AC438" i="9" s="1"/>
  <c r="Z439" i="9"/>
  <c r="AD438" i="9"/>
  <c r="AE438" i="9" s="1"/>
  <c r="B414" i="9"/>
  <c r="D413" i="9"/>
  <c r="E413" i="9" s="1"/>
  <c r="F413" i="9"/>
  <c r="G413" i="9" s="1"/>
  <c r="AB386" i="9"/>
  <c r="AC386" i="9" s="1"/>
  <c r="Z387" i="9"/>
  <c r="AD386" i="9"/>
  <c r="AE386" i="9" s="1"/>
  <c r="B440" i="9"/>
  <c r="D439" i="9"/>
  <c r="E439" i="9" s="1"/>
  <c r="F439" i="9"/>
  <c r="G439" i="9" s="1"/>
  <c r="B388" i="9"/>
  <c r="F387" i="9"/>
  <c r="G387" i="9" s="1"/>
  <c r="D387" i="9"/>
  <c r="E387" i="9" s="1"/>
  <c r="Q322" i="9"/>
  <c r="P322" i="9"/>
  <c r="P335" i="9"/>
  <c r="Q335" i="9" s="1"/>
  <c r="R335" i="9"/>
  <c r="S335" i="9" s="1"/>
  <c r="S336" i="9" s="1"/>
  <c r="AD399" i="9"/>
  <c r="AE399" i="9" s="1"/>
  <c r="AB399" i="9"/>
  <c r="AC399" i="9" s="1"/>
  <c r="Z400" i="9"/>
  <c r="AC308" i="9"/>
  <c r="AB308" i="9"/>
  <c r="C515" i="13" l="1"/>
  <c r="H440" i="13"/>
  <c r="H443" i="13"/>
  <c r="F460" i="13"/>
  <c r="G460" i="13" s="1"/>
  <c r="H460" i="13" s="1"/>
  <c r="D460" i="13"/>
  <c r="E460" i="13" s="1"/>
  <c r="F463" i="13"/>
  <c r="G463" i="13" s="1"/>
  <c r="H463" i="13" s="1"/>
  <c r="D463" i="13"/>
  <c r="E463" i="13" s="1"/>
  <c r="F457" i="13"/>
  <c r="G457" i="13" s="1"/>
  <c r="H457" i="13" s="1"/>
  <c r="D457" i="13"/>
  <c r="E457" i="13" s="1"/>
  <c r="C523" i="13"/>
  <c r="H447" i="13"/>
  <c r="C543" i="13"/>
  <c r="F458" i="13"/>
  <c r="G458" i="13" s="1"/>
  <c r="D458" i="13"/>
  <c r="E458" i="13" s="1"/>
  <c r="F456" i="13"/>
  <c r="G456" i="13" s="1"/>
  <c r="D456" i="13"/>
  <c r="E456" i="13" s="1"/>
  <c r="F452" i="13"/>
  <c r="G452" i="13" s="1"/>
  <c r="D452" i="13"/>
  <c r="E452" i="13" s="1"/>
  <c r="C549" i="13"/>
  <c r="C544" i="13"/>
  <c r="C547" i="13"/>
  <c r="C546" i="13"/>
  <c r="H448" i="13"/>
  <c r="D461" i="13"/>
  <c r="E461" i="13" s="1"/>
  <c r="F461" i="13"/>
  <c r="G461" i="13" s="1"/>
  <c r="F455" i="13"/>
  <c r="G455" i="13" s="1"/>
  <c r="D455" i="13"/>
  <c r="E455" i="13" s="1"/>
  <c r="F454" i="13"/>
  <c r="G454" i="13" s="1"/>
  <c r="H454" i="13" s="1"/>
  <c r="D454" i="13"/>
  <c r="E454" i="13" s="1"/>
  <c r="E449" i="13"/>
  <c r="C527" i="13"/>
  <c r="F459" i="13"/>
  <c r="G459" i="13" s="1"/>
  <c r="D459" i="13"/>
  <c r="E459" i="13" s="1"/>
  <c r="F453" i="13"/>
  <c r="G453" i="13" s="1"/>
  <c r="D453" i="13"/>
  <c r="E453" i="13" s="1"/>
  <c r="F462" i="13"/>
  <c r="G462" i="13" s="1"/>
  <c r="D462" i="13"/>
  <c r="E462" i="13" s="1"/>
  <c r="K483" i="13"/>
  <c r="B469" i="13"/>
  <c r="B467" i="13"/>
  <c r="B470" i="13"/>
  <c r="B472" i="13"/>
  <c r="B477" i="13"/>
  <c r="B471" i="13"/>
  <c r="B478" i="13"/>
  <c r="B468" i="13"/>
  <c r="B476" i="13"/>
  <c r="B474" i="13"/>
  <c r="B473" i="13"/>
  <c r="B475" i="13"/>
  <c r="H438" i="13"/>
  <c r="C518" i="13"/>
  <c r="H439" i="13"/>
  <c r="C522" i="13"/>
  <c r="H437" i="13"/>
  <c r="H449" i="13" s="1"/>
  <c r="L439" i="13" s="1"/>
  <c r="G449" i="13"/>
  <c r="H446" i="13"/>
  <c r="C716" i="13"/>
  <c r="K586" i="13"/>
  <c r="C715" i="13"/>
  <c r="T322" i="9"/>
  <c r="AF308" i="9"/>
  <c r="Q336" i="9"/>
  <c r="P336" i="9"/>
  <c r="D388" i="9"/>
  <c r="E388" i="9" s="1"/>
  <c r="B389" i="9"/>
  <c r="F388" i="9"/>
  <c r="G388" i="9" s="1"/>
  <c r="N454" i="9"/>
  <c r="P453" i="9"/>
  <c r="Q453" i="9" s="1"/>
  <c r="R453" i="9"/>
  <c r="S453" i="9" s="1"/>
  <c r="N441" i="9"/>
  <c r="R440" i="9"/>
  <c r="S440" i="9" s="1"/>
  <c r="P440" i="9"/>
  <c r="Q440" i="9" s="1"/>
  <c r="N467" i="9"/>
  <c r="P466" i="9"/>
  <c r="Q466" i="9" s="1"/>
  <c r="R466" i="9"/>
  <c r="S466" i="9" s="1"/>
  <c r="Z362" i="9"/>
  <c r="AB361" i="9"/>
  <c r="AC361" i="9" s="1"/>
  <c r="AD361" i="9"/>
  <c r="AE361" i="9" s="1"/>
  <c r="Z375" i="9"/>
  <c r="AD374" i="9"/>
  <c r="AE374" i="9" s="1"/>
  <c r="AB374" i="9"/>
  <c r="AC374" i="9" s="1"/>
  <c r="Z349" i="9"/>
  <c r="AB348" i="9"/>
  <c r="AC348" i="9" s="1"/>
  <c r="AD348" i="9"/>
  <c r="AE348" i="9" s="1"/>
  <c r="AB335" i="9"/>
  <c r="AC335" i="9" s="1"/>
  <c r="AD335" i="9"/>
  <c r="AE335" i="9" s="1"/>
  <c r="AE336" i="9" s="1"/>
  <c r="N376" i="9"/>
  <c r="P375" i="9"/>
  <c r="Q375" i="9" s="1"/>
  <c r="R375" i="9"/>
  <c r="S375" i="9" s="1"/>
  <c r="Z414" i="9"/>
  <c r="AB413" i="9"/>
  <c r="AC413" i="9" s="1"/>
  <c r="AD413" i="9"/>
  <c r="AE413" i="9" s="1"/>
  <c r="D479" i="9"/>
  <c r="E479" i="9" s="1"/>
  <c r="B480" i="9"/>
  <c r="F479" i="9"/>
  <c r="G479" i="9" s="1"/>
  <c r="N480" i="9"/>
  <c r="P479" i="9"/>
  <c r="Q479" i="9" s="1"/>
  <c r="R479" i="9"/>
  <c r="S479" i="9" s="1"/>
  <c r="P349" i="9"/>
  <c r="Q349" i="9" s="1"/>
  <c r="R349" i="9"/>
  <c r="S349" i="9" s="1"/>
  <c r="S350" i="9" s="1"/>
  <c r="Z388" i="9"/>
  <c r="AD387" i="9"/>
  <c r="AE387" i="9" s="1"/>
  <c r="AB387" i="9"/>
  <c r="AC387" i="9" s="1"/>
  <c r="N363" i="9"/>
  <c r="P362" i="9"/>
  <c r="Q362" i="9" s="1"/>
  <c r="R362" i="9"/>
  <c r="S362" i="9" s="1"/>
  <c r="F401" i="9"/>
  <c r="G401" i="9" s="1"/>
  <c r="D401" i="9"/>
  <c r="E401" i="9" s="1"/>
  <c r="B402" i="9"/>
  <c r="Z466" i="9"/>
  <c r="AB465" i="9"/>
  <c r="AC465" i="9" s="1"/>
  <c r="AD465" i="9"/>
  <c r="AE465" i="9" s="1"/>
  <c r="N415" i="9"/>
  <c r="R414" i="9"/>
  <c r="S414" i="9" s="1"/>
  <c r="P414" i="9"/>
  <c r="Q414" i="9" s="1"/>
  <c r="H322" i="9"/>
  <c r="Z453" i="9"/>
  <c r="AB452" i="9"/>
  <c r="AC452" i="9" s="1"/>
  <c r="AD452" i="9"/>
  <c r="AE452" i="9" s="1"/>
  <c r="R336" i="9"/>
  <c r="D414" i="9"/>
  <c r="E414" i="9" s="1"/>
  <c r="B415" i="9"/>
  <c r="F414" i="9"/>
  <c r="G414" i="9" s="1"/>
  <c r="Z440" i="9"/>
  <c r="AB439" i="9"/>
  <c r="AC439" i="9" s="1"/>
  <c r="AD439" i="9"/>
  <c r="AE439" i="9" s="1"/>
  <c r="N428" i="9"/>
  <c r="R427" i="9"/>
  <c r="S427" i="9" s="1"/>
  <c r="P427" i="9"/>
  <c r="Q427" i="9" s="1"/>
  <c r="D466" i="9"/>
  <c r="E466" i="9" s="1"/>
  <c r="B467" i="9"/>
  <c r="F466" i="9"/>
  <c r="G466" i="9" s="1"/>
  <c r="AC322" i="9"/>
  <c r="AB322" i="9"/>
  <c r="F492" i="9"/>
  <c r="G492" i="9" s="1"/>
  <c r="D492" i="9"/>
  <c r="E492" i="9" s="1"/>
  <c r="B506" i="9"/>
  <c r="I504" i="9"/>
  <c r="B493" i="9"/>
  <c r="F453" i="9"/>
  <c r="G453" i="9" s="1"/>
  <c r="D453" i="9"/>
  <c r="E453" i="9" s="1"/>
  <c r="B454" i="9"/>
  <c r="N506" i="9"/>
  <c r="U504" i="9"/>
  <c r="N493" i="9"/>
  <c r="P492" i="9"/>
  <c r="Q492" i="9" s="1"/>
  <c r="R492" i="9"/>
  <c r="S492" i="9" s="1"/>
  <c r="E336" i="9"/>
  <c r="D336" i="9"/>
  <c r="Z401" i="9"/>
  <c r="AB400" i="9"/>
  <c r="AC400" i="9" s="1"/>
  <c r="AD400" i="9"/>
  <c r="AE400" i="9" s="1"/>
  <c r="F440" i="9"/>
  <c r="G440" i="9" s="1"/>
  <c r="D440" i="9"/>
  <c r="E440" i="9" s="1"/>
  <c r="B441" i="9"/>
  <c r="N402" i="9"/>
  <c r="R401" i="9"/>
  <c r="S401" i="9" s="1"/>
  <c r="P401" i="9"/>
  <c r="Q401" i="9" s="1"/>
  <c r="AD322" i="9"/>
  <c r="N389" i="9"/>
  <c r="P388" i="9"/>
  <c r="Q388" i="9" s="1"/>
  <c r="R388" i="9"/>
  <c r="S388" i="9" s="1"/>
  <c r="D375" i="9"/>
  <c r="E375" i="9" s="1"/>
  <c r="B376" i="9"/>
  <c r="F375" i="9"/>
  <c r="G375" i="9" s="1"/>
  <c r="Z479" i="9"/>
  <c r="Z492" i="9"/>
  <c r="AG490" i="9"/>
  <c r="AD478" i="9"/>
  <c r="AE478" i="9" s="1"/>
  <c r="AB478" i="9"/>
  <c r="AC478" i="9" s="1"/>
  <c r="D349" i="9"/>
  <c r="E349" i="9" s="1"/>
  <c r="F349" i="9"/>
  <c r="G349" i="9" s="1"/>
  <c r="G350" i="9" s="1"/>
  <c r="Z427" i="9"/>
  <c r="AB426" i="9"/>
  <c r="AC426" i="9" s="1"/>
  <c r="AD426" i="9"/>
  <c r="AE426" i="9" s="1"/>
  <c r="F336" i="9"/>
  <c r="D427" i="9"/>
  <c r="E427" i="9" s="1"/>
  <c r="B428" i="9"/>
  <c r="F427" i="9"/>
  <c r="G427" i="9" s="1"/>
  <c r="F362" i="9"/>
  <c r="G362" i="9" s="1"/>
  <c r="D362" i="9"/>
  <c r="E362" i="9" s="1"/>
  <c r="B363" i="9"/>
  <c r="C533" i="13" l="1"/>
  <c r="F474" i="13"/>
  <c r="G474" i="13" s="1"/>
  <c r="H474" i="13" s="1"/>
  <c r="D474" i="13"/>
  <c r="E474" i="13" s="1"/>
  <c r="F471" i="13"/>
  <c r="G471" i="13" s="1"/>
  <c r="D471" i="13"/>
  <c r="E471" i="13" s="1"/>
  <c r="F467" i="13"/>
  <c r="G467" i="13" s="1"/>
  <c r="D467" i="13"/>
  <c r="E467" i="13" s="1"/>
  <c r="H462" i="13"/>
  <c r="H459" i="13"/>
  <c r="H461" i="13"/>
  <c r="C561" i="13"/>
  <c r="C559" i="13"/>
  <c r="H452" i="13"/>
  <c r="G464" i="13"/>
  <c r="H458" i="13"/>
  <c r="C537" i="13"/>
  <c r="D476" i="13"/>
  <c r="E476" i="13" s="1"/>
  <c r="F476" i="13"/>
  <c r="G476" i="13" s="1"/>
  <c r="H476" i="13" s="1"/>
  <c r="F477" i="13"/>
  <c r="G477" i="13" s="1"/>
  <c r="H477" i="13" s="1"/>
  <c r="D477" i="13"/>
  <c r="E477" i="13" s="1"/>
  <c r="F469" i="13"/>
  <c r="G469" i="13" s="1"/>
  <c r="H469" i="13" s="1"/>
  <c r="D469" i="13"/>
  <c r="E469" i="13" s="1"/>
  <c r="C538" i="13"/>
  <c r="F475" i="13"/>
  <c r="G475" i="13" s="1"/>
  <c r="H475" i="13" s="1"/>
  <c r="D475" i="13"/>
  <c r="E475" i="13" s="1"/>
  <c r="F468" i="13"/>
  <c r="G468" i="13" s="1"/>
  <c r="H468" i="13" s="1"/>
  <c r="D468" i="13"/>
  <c r="E468" i="13" s="1"/>
  <c r="F472" i="13"/>
  <c r="G472" i="13" s="1"/>
  <c r="H472" i="13" s="1"/>
  <c r="D472" i="13"/>
  <c r="E472" i="13" s="1"/>
  <c r="K498" i="13"/>
  <c r="B484" i="13"/>
  <c r="B482" i="13"/>
  <c r="B485" i="13"/>
  <c r="B487" i="13"/>
  <c r="B492" i="13"/>
  <c r="B486" i="13"/>
  <c r="B493" i="13"/>
  <c r="B483" i="13"/>
  <c r="B488" i="13"/>
  <c r="B491" i="13"/>
  <c r="B490" i="13"/>
  <c r="B489" i="13"/>
  <c r="H453" i="13"/>
  <c r="C542" i="13"/>
  <c r="H455" i="13"/>
  <c r="C562" i="13"/>
  <c r="C564" i="13"/>
  <c r="H456" i="13"/>
  <c r="C558" i="13"/>
  <c r="F473" i="13"/>
  <c r="G473" i="13" s="1"/>
  <c r="H473" i="13" s="1"/>
  <c r="D473" i="13"/>
  <c r="E473" i="13" s="1"/>
  <c r="F478" i="13"/>
  <c r="G478" i="13" s="1"/>
  <c r="H478" i="13" s="1"/>
  <c r="D478" i="13"/>
  <c r="E478" i="13" s="1"/>
  <c r="F470" i="13"/>
  <c r="G470" i="13" s="1"/>
  <c r="H470" i="13" s="1"/>
  <c r="D470" i="13"/>
  <c r="E470" i="13" s="1"/>
  <c r="E464" i="13"/>
  <c r="C530" i="13"/>
  <c r="K601" i="13"/>
  <c r="C730" i="13"/>
  <c r="C731" i="13"/>
  <c r="F363" i="9"/>
  <c r="G363" i="9" s="1"/>
  <c r="G364" i="9" s="1"/>
  <c r="D363" i="9"/>
  <c r="E363" i="9" s="1"/>
  <c r="B429" i="9"/>
  <c r="F428" i="9"/>
  <c r="G428" i="9" s="1"/>
  <c r="D428" i="9"/>
  <c r="E428" i="9" s="1"/>
  <c r="R402" i="9"/>
  <c r="S402" i="9" s="1"/>
  <c r="P402" i="9"/>
  <c r="Q402" i="9" s="1"/>
  <c r="N403" i="9"/>
  <c r="B455" i="9"/>
  <c r="D454" i="9"/>
  <c r="E454" i="9" s="1"/>
  <c r="F454" i="9"/>
  <c r="G454" i="9" s="1"/>
  <c r="AF322" i="9"/>
  <c r="Z454" i="9"/>
  <c r="AD453" i="9"/>
  <c r="AE453" i="9" s="1"/>
  <c r="AB453" i="9"/>
  <c r="AC453" i="9" s="1"/>
  <c r="B403" i="9"/>
  <c r="D402" i="9"/>
  <c r="E402" i="9" s="1"/>
  <c r="F402" i="9"/>
  <c r="G402" i="9" s="1"/>
  <c r="R350" i="9"/>
  <c r="Z415" i="9"/>
  <c r="AD414" i="9"/>
  <c r="AE414" i="9" s="1"/>
  <c r="AB414" i="9"/>
  <c r="AC414" i="9" s="1"/>
  <c r="Z376" i="9"/>
  <c r="AD375" i="9"/>
  <c r="AE375" i="9" s="1"/>
  <c r="AB375" i="9"/>
  <c r="AC375" i="9" s="1"/>
  <c r="R454" i="9"/>
  <c r="S454" i="9" s="1"/>
  <c r="P454" i="9"/>
  <c r="Q454" i="9" s="1"/>
  <c r="N455" i="9"/>
  <c r="T336" i="9"/>
  <c r="F350" i="9"/>
  <c r="B377" i="9"/>
  <c r="D376" i="9"/>
  <c r="E376" i="9" s="1"/>
  <c r="F376" i="9"/>
  <c r="G376" i="9" s="1"/>
  <c r="R389" i="9"/>
  <c r="S389" i="9" s="1"/>
  <c r="P389" i="9"/>
  <c r="Q389" i="9" s="1"/>
  <c r="N390" i="9"/>
  <c r="B442" i="9"/>
  <c r="F441" i="9"/>
  <c r="G441" i="9" s="1"/>
  <c r="D441" i="9"/>
  <c r="E441" i="9" s="1"/>
  <c r="R493" i="9"/>
  <c r="S493" i="9" s="1"/>
  <c r="P493" i="9"/>
  <c r="Q493" i="9" s="1"/>
  <c r="N494" i="9"/>
  <c r="I518" i="9"/>
  <c r="B520" i="9"/>
  <c r="B507" i="9"/>
  <c r="D506" i="9"/>
  <c r="E506" i="9" s="1"/>
  <c r="F506" i="9"/>
  <c r="G506" i="9" s="1"/>
  <c r="AB440" i="9"/>
  <c r="AC440" i="9" s="1"/>
  <c r="Z441" i="9"/>
  <c r="AD440" i="9"/>
  <c r="AE440" i="9" s="1"/>
  <c r="R363" i="9"/>
  <c r="S363" i="9" s="1"/>
  <c r="S364" i="9" s="1"/>
  <c r="P363" i="9"/>
  <c r="Q363" i="9" s="1"/>
  <c r="Q350" i="9"/>
  <c r="T350" i="9" s="1"/>
  <c r="P350" i="9"/>
  <c r="R480" i="9"/>
  <c r="S480" i="9" s="1"/>
  <c r="P480" i="9"/>
  <c r="Q480" i="9" s="1"/>
  <c r="N481" i="9"/>
  <c r="AD336" i="9"/>
  <c r="AD349" i="9"/>
  <c r="AE349" i="9" s="1"/>
  <c r="AE350" i="9" s="1"/>
  <c r="AB349" i="9"/>
  <c r="AC349" i="9" s="1"/>
  <c r="R441" i="9"/>
  <c r="S441" i="9" s="1"/>
  <c r="P441" i="9"/>
  <c r="Q441" i="9" s="1"/>
  <c r="N442" i="9"/>
  <c r="Z428" i="9"/>
  <c r="AD427" i="9"/>
  <c r="AE427" i="9" s="1"/>
  <c r="AB427" i="9"/>
  <c r="AC427" i="9" s="1"/>
  <c r="E350" i="9"/>
  <c r="D350" i="9"/>
  <c r="AB492" i="9"/>
  <c r="AC492" i="9" s="1"/>
  <c r="Z506" i="9"/>
  <c r="AG504" i="9"/>
  <c r="Z493" i="9"/>
  <c r="AD492" i="9"/>
  <c r="AE492" i="9" s="1"/>
  <c r="AB401" i="9"/>
  <c r="AC401" i="9" s="1"/>
  <c r="Z402" i="9"/>
  <c r="AD401" i="9"/>
  <c r="AE401" i="9" s="1"/>
  <c r="H336" i="9"/>
  <c r="B468" i="9"/>
  <c r="F467" i="9"/>
  <c r="G467" i="9" s="1"/>
  <c r="D467" i="9"/>
  <c r="E467" i="9" s="1"/>
  <c r="R428" i="9"/>
  <c r="S428" i="9" s="1"/>
  <c r="P428" i="9"/>
  <c r="Q428" i="9" s="1"/>
  <c r="N429" i="9"/>
  <c r="AC336" i="9"/>
  <c r="AB336" i="9"/>
  <c r="P467" i="9"/>
  <c r="Q467" i="9" s="1"/>
  <c r="N468" i="9"/>
  <c r="R467" i="9"/>
  <c r="S467" i="9" s="1"/>
  <c r="Z480" i="9"/>
  <c r="AD479" i="9"/>
  <c r="AE479" i="9" s="1"/>
  <c r="AB479" i="9"/>
  <c r="AC479" i="9" s="1"/>
  <c r="R506" i="9"/>
  <c r="S506" i="9" s="1"/>
  <c r="P506" i="9"/>
  <c r="Q506" i="9" s="1"/>
  <c r="N520" i="9"/>
  <c r="U518" i="9"/>
  <c r="N507" i="9"/>
  <c r="B494" i="9"/>
  <c r="D493" i="9"/>
  <c r="E493" i="9" s="1"/>
  <c r="F493" i="9"/>
  <c r="G493" i="9" s="1"/>
  <c r="B416" i="9"/>
  <c r="D415" i="9"/>
  <c r="E415" i="9" s="1"/>
  <c r="F415" i="9"/>
  <c r="G415" i="9" s="1"/>
  <c r="R415" i="9"/>
  <c r="S415" i="9" s="1"/>
  <c r="P415" i="9"/>
  <c r="Q415" i="9" s="1"/>
  <c r="N416" i="9"/>
  <c r="AB466" i="9"/>
  <c r="AC466" i="9" s="1"/>
  <c r="Z467" i="9"/>
  <c r="AD466" i="9"/>
  <c r="AE466" i="9" s="1"/>
  <c r="Z389" i="9"/>
  <c r="AD388" i="9"/>
  <c r="AE388" i="9" s="1"/>
  <c r="AB388" i="9"/>
  <c r="AC388" i="9" s="1"/>
  <c r="B481" i="9"/>
  <c r="D480" i="9"/>
  <c r="E480" i="9" s="1"/>
  <c r="F480" i="9"/>
  <c r="G480" i="9" s="1"/>
  <c r="P376" i="9"/>
  <c r="Q376" i="9" s="1"/>
  <c r="N377" i="9"/>
  <c r="R376" i="9"/>
  <c r="S376" i="9" s="1"/>
  <c r="AB362" i="9"/>
  <c r="AC362" i="9" s="1"/>
  <c r="Z363" i="9"/>
  <c r="AD362" i="9"/>
  <c r="AE362" i="9" s="1"/>
  <c r="B390" i="9"/>
  <c r="F389" i="9"/>
  <c r="G389" i="9" s="1"/>
  <c r="D389" i="9"/>
  <c r="E389" i="9" s="1"/>
  <c r="E479" i="13" l="1"/>
  <c r="C577" i="13"/>
  <c r="F488" i="13"/>
  <c r="G488" i="13" s="1"/>
  <c r="D488" i="13"/>
  <c r="E488" i="13" s="1"/>
  <c r="F492" i="13"/>
  <c r="G492" i="13" s="1"/>
  <c r="D492" i="13"/>
  <c r="E492" i="13" s="1"/>
  <c r="F484" i="13"/>
  <c r="G484" i="13" s="1"/>
  <c r="D484" i="13"/>
  <c r="E484" i="13" s="1"/>
  <c r="C576" i="13"/>
  <c r="C545" i="13"/>
  <c r="F489" i="13"/>
  <c r="G489" i="13" s="1"/>
  <c r="D489" i="13"/>
  <c r="E489" i="13" s="1"/>
  <c r="F483" i="13"/>
  <c r="G483" i="13" s="1"/>
  <c r="D483" i="13"/>
  <c r="E483" i="13" s="1"/>
  <c r="F487" i="13"/>
  <c r="G487" i="13" s="1"/>
  <c r="D487" i="13"/>
  <c r="E487" i="13" s="1"/>
  <c r="K513" i="13"/>
  <c r="B499" i="13"/>
  <c r="B497" i="13"/>
  <c r="B502" i="13"/>
  <c r="B500" i="13"/>
  <c r="B507" i="13"/>
  <c r="B501" i="13"/>
  <c r="B508" i="13"/>
  <c r="B498" i="13"/>
  <c r="B504" i="13"/>
  <c r="B506" i="13"/>
  <c r="B503" i="13"/>
  <c r="B505" i="13"/>
  <c r="C553" i="13"/>
  <c r="C552" i="13"/>
  <c r="H467" i="13"/>
  <c r="H479" i="13" s="1"/>
  <c r="L469" i="13" s="1"/>
  <c r="G479" i="13"/>
  <c r="C573" i="13"/>
  <c r="C579" i="13"/>
  <c r="F490" i="13"/>
  <c r="G490" i="13" s="1"/>
  <c r="H490" i="13" s="1"/>
  <c r="D490" i="13"/>
  <c r="E490" i="13" s="1"/>
  <c r="F493" i="13"/>
  <c r="G493" i="13" s="1"/>
  <c r="H493" i="13" s="1"/>
  <c r="D493" i="13"/>
  <c r="E493" i="13" s="1"/>
  <c r="F485" i="13"/>
  <c r="G485" i="13" s="1"/>
  <c r="D485" i="13"/>
  <c r="E485" i="13" s="1"/>
  <c r="H464" i="13"/>
  <c r="L454" i="13" s="1"/>
  <c r="C574" i="13"/>
  <c r="H471" i="13"/>
  <c r="C557" i="13"/>
  <c r="F491" i="13"/>
  <c r="G491" i="13" s="1"/>
  <c r="H491" i="13" s="1"/>
  <c r="D491" i="13"/>
  <c r="E491" i="13" s="1"/>
  <c r="F486" i="13"/>
  <c r="G486" i="13" s="1"/>
  <c r="D486" i="13"/>
  <c r="E486" i="13" s="1"/>
  <c r="F482" i="13"/>
  <c r="G482" i="13" s="1"/>
  <c r="G494" i="13" s="1"/>
  <c r="D482" i="13"/>
  <c r="E482" i="13" s="1"/>
  <c r="C548" i="13"/>
  <c r="C746" i="13"/>
  <c r="C745" i="13"/>
  <c r="K616" i="13"/>
  <c r="AF336" i="9"/>
  <c r="H350" i="9"/>
  <c r="Z468" i="9"/>
  <c r="AD467" i="9"/>
  <c r="AE467" i="9" s="1"/>
  <c r="AB467" i="9"/>
  <c r="AC467" i="9" s="1"/>
  <c r="N469" i="9"/>
  <c r="P468" i="9"/>
  <c r="Q468" i="9" s="1"/>
  <c r="R468" i="9"/>
  <c r="S468" i="9" s="1"/>
  <c r="D468" i="9"/>
  <c r="E468" i="9" s="1"/>
  <c r="B469" i="9"/>
  <c r="F468" i="9"/>
  <c r="G468" i="9" s="1"/>
  <c r="N443" i="9"/>
  <c r="P442" i="9"/>
  <c r="Q442" i="9" s="1"/>
  <c r="R442" i="9"/>
  <c r="S442" i="9" s="1"/>
  <c r="AD350" i="9"/>
  <c r="Q364" i="9"/>
  <c r="P364" i="9"/>
  <c r="Z442" i="9"/>
  <c r="AD441" i="9"/>
  <c r="AE441" i="9" s="1"/>
  <c r="AB441" i="9"/>
  <c r="AC441" i="9" s="1"/>
  <c r="D507" i="9"/>
  <c r="E507" i="9" s="1"/>
  <c r="B508" i="9"/>
  <c r="F507" i="9"/>
  <c r="G507" i="9" s="1"/>
  <c r="Z377" i="9"/>
  <c r="AD376" i="9"/>
  <c r="AE376" i="9" s="1"/>
  <c r="AB376" i="9"/>
  <c r="AC376" i="9" s="1"/>
  <c r="B430" i="9"/>
  <c r="F429" i="9"/>
  <c r="G429" i="9" s="1"/>
  <c r="D429" i="9"/>
  <c r="E429" i="9" s="1"/>
  <c r="D390" i="9"/>
  <c r="E390" i="9" s="1"/>
  <c r="B391" i="9"/>
  <c r="F390" i="9"/>
  <c r="G390" i="9" s="1"/>
  <c r="B482" i="9"/>
  <c r="F481" i="9"/>
  <c r="G481" i="9" s="1"/>
  <c r="D481" i="9"/>
  <c r="E481" i="9" s="1"/>
  <c r="Z390" i="9"/>
  <c r="AD389" i="9"/>
  <c r="AE389" i="9" s="1"/>
  <c r="AB389" i="9"/>
  <c r="AC389" i="9" s="1"/>
  <c r="B417" i="9"/>
  <c r="F416" i="9"/>
  <c r="G416" i="9" s="1"/>
  <c r="D416" i="9"/>
  <c r="E416" i="9" s="1"/>
  <c r="N534" i="9"/>
  <c r="U532" i="9"/>
  <c r="N521" i="9"/>
  <c r="R520" i="9"/>
  <c r="S520" i="9" s="1"/>
  <c r="P520" i="9"/>
  <c r="Q520" i="9" s="1"/>
  <c r="Z481" i="9"/>
  <c r="AD480" i="9"/>
  <c r="AE480" i="9" s="1"/>
  <c r="AB480" i="9"/>
  <c r="AC480" i="9" s="1"/>
  <c r="Z494" i="9"/>
  <c r="AD493" i="9"/>
  <c r="AE493" i="9" s="1"/>
  <c r="AB493" i="9"/>
  <c r="AC493" i="9" s="1"/>
  <c r="Z429" i="9"/>
  <c r="AB428" i="9"/>
  <c r="AC428" i="9" s="1"/>
  <c r="AD428" i="9"/>
  <c r="AE428" i="9" s="1"/>
  <c r="R364" i="9"/>
  <c r="D520" i="9"/>
  <c r="E520" i="9" s="1"/>
  <c r="B534" i="9"/>
  <c r="I532" i="9"/>
  <c r="B521" i="9"/>
  <c r="F520" i="9"/>
  <c r="G520" i="9" s="1"/>
  <c r="D442" i="9"/>
  <c r="E442" i="9" s="1"/>
  <c r="B443" i="9"/>
  <c r="F442" i="9"/>
  <c r="G442" i="9" s="1"/>
  <c r="Z416" i="9"/>
  <c r="AB415" i="9"/>
  <c r="AC415" i="9" s="1"/>
  <c r="AD415" i="9"/>
  <c r="AE415" i="9" s="1"/>
  <c r="D455" i="9"/>
  <c r="E455" i="9" s="1"/>
  <c r="B456" i="9"/>
  <c r="F455" i="9"/>
  <c r="G455" i="9" s="1"/>
  <c r="N404" i="9"/>
  <c r="P403" i="9"/>
  <c r="Q403" i="9" s="1"/>
  <c r="R403" i="9"/>
  <c r="S403" i="9" s="1"/>
  <c r="E364" i="9"/>
  <c r="D364" i="9"/>
  <c r="N417" i="9"/>
  <c r="R416" i="9"/>
  <c r="S416" i="9" s="1"/>
  <c r="P416" i="9"/>
  <c r="Q416" i="9" s="1"/>
  <c r="D494" i="9"/>
  <c r="E494" i="9" s="1"/>
  <c r="B495" i="9"/>
  <c r="F494" i="9"/>
  <c r="G494" i="9" s="1"/>
  <c r="Z403" i="9"/>
  <c r="AB402" i="9"/>
  <c r="AC402" i="9" s="1"/>
  <c r="AD402" i="9"/>
  <c r="AE402" i="9" s="1"/>
  <c r="N482" i="9"/>
  <c r="R481" i="9"/>
  <c r="S481" i="9" s="1"/>
  <c r="P481" i="9"/>
  <c r="Q481" i="9" s="1"/>
  <c r="N391" i="9"/>
  <c r="P390" i="9"/>
  <c r="Q390" i="9" s="1"/>
  <c r="R390" i="9"/>
  <c r="S390" i="9" s="1"/>
  <c r="Z455" i="9"/>
  <c r="AD454" i="9"/>
  <c r="AE454" i="9" s="1"/>
  <c r="AB454" i="9"/>
  <c r="AC454" i="9" s="1"/>
  <c r="F364" i="9"/>
  <c r="AD363" i="9"/>
  <c r="AE363" i="9" s="1"/>
  <c r="AE364" i="9" s="1"/>
  <c r="AB363" i="9"/>
  <c r="AC363" i="9" s="1"/>
  <c r="R377" i="9"/>
  <c r="S377" i="9" s="1"/>
  <c r="S378" i="9" s="1"/>
  <c r="P377" i="9"/>
  <c r="Q377" i="9" s="1"/>
  <c r="N508" i="9"/>
  <c r="R507" i="9"/>
  <c r="S507" i="9" s="1"/>
  <c r="P507" i="9"/>
  <c r="Q507" i="9" s="1"/>
  <c r="N430" i="9"/>
  <c r="R429" i="9"/>
  <c r="S429" i="9" s="1"/>
  <c r="P429" i="9"/>
  <c r="Q429" i="9" s="1"/>
  <c r="Z520" i="9"/>
  <c r="AG518" i="9"/>
  <c r="Z507" i="9"/>
  <c r="AB506" i="9"/>
  <c r="AC506" i="9" s="1"/>
  <c r="AD506" i="9"/>
  <c r="AE506" i="9" s="1"/>
  <c r="AC350" i="9"/>
  <c r="AB350" i="9"/>
  <c r="N495" i="9"/>
  <c r="R494" i="9"/>
  <c r="S494" i="9" s="1"/>
  <c r="P494" i="9"/>
  <c r="Q494" i="9" s="1"/>
  <c r="F377" i="9"/>
  <c r="G377" i="9" s="1"/>
  <c r="G378" i="9" s="1"/>
  <c r="D377" i="9"/>
  <c r="E377" i="9" s="1"/>
  <c r="N456" i="9"/>
  <c r="P455" i="9"/>
  <c r="Q455" i="9" s="1"/>
  <c r="R455" i="9"/>
  <c r="S455" i="9" s="1"/>
  <c r="B404" i="9"/>
  <c r="F403" i="9"/>
  <c r="G403" i="9" s="1"/>
  <c r="D403" i="9"/>
  <c r="E403" i="9" s="1"/>
  <c r="H482" i="13" l="1"/>
  <c r="E494" i="13"/>
  <c r="H485" i="13"/>
  <c r="F505" i="13"/>
  <c r="G505" i="13" s="1"/>
  <c r="D505" i="13"/>
  <c r="E505" i="13" s="1"/>
  <c r="F498" i="13"/>
  <c r="G498" i="13" s="1"/>
  <c r="D498" i="13"/>
  <c r="E498" i="13" s="1"/>
  <c r="H498" i="13" s="1"/>
  <c r="F500" i="13"/>
  <c r="G500" i="13" s="1"/>
  <c r="H500" i="13" s="1"/>
  <c r="D500" i="13"/>
  <c r="E500" i="13" s="1"/>
  <c r="K528" i="13"/>
  <c r="B514" i="13"/>
  <c r="B512" i="13"/>
  <c r="B522" i="13"/>
  <c r="B515" i="13"/>
  <c r="B517" i="13"/>
  <c r="B516" i="13"/>
  <c r="B523" i="13"/>
  <c r="B513" i="13"/>
  <c r="B519" i="13"/>
  <c r="B518" i="13"/>
  <c r="B520" i="13"/>
  <c r="B521" i="13"/>
  <c r="H483" i="13"/>
  <c r="C560" i="13"/>
  <c r="H484" i="13"/>
  <c r="H488" i="13"/>
  <c r="C588" i="13"/>
  <c r="C567" i="13"/>
  <c r="F503" i="13"/>
  <c r="G503" i="13" s="1"/>
  <c r="H503" i="13" s="1"/>
  <c r="D503" i="13"/>
  <c r="E503" i="13" s="1"/>
  <c r="F508" i="13"/>
  <c r="G508" i="13" s="1"/>
  <c r="D508" i="13"/>
  <c r="E508" i="13" s="1"/>
  <c r="H508" i="13" s="1"/>
  <c r="F502" i="13"/>
  <c r="G502" i="13" s="1"/>
  <c r="H502" i="13" s="1"/>
  <c r="D502" i="13"/>
  <c r="E502" i="13" s="1"/>
  <c r="H486" i="13"/>
  <c r="C589" i="13"/>
  <c r="F506" i="13"/>
  <c r="G506" i="13" s="1"/>
  <c r="H506" i="13" s="1"/>
  <c r="D506" i="13"/>
  <c r="E506" i="13" s="1"/>
  <c r="F501" i="13"/>
  <c r="G501" i="13" s="1"/>
  <c r="D501" i="13"/>
  <c r="E501" i="13" s="1"/>
  <c r="F497" i="13"/>
  <c r="G497" i="13" s="1"/>
  <c r="D497" i="13"/>
  <c r="E497" i="13" s="1"/>
  <c r="H487" i="13"/>
  <c r="H489" i="13"/>
  <c r="C591" i="13"/>
  <c r="H492" i="13"/>
  <c r="C592" i="13"/>
  <c r="C563" i="13"/>
  <c r="C572" i="13"/>
  <c r="C594" i="13"/>
  <c r="C568" i="13"/>
  <c r="F504" i="13"/>
  <c r="G504" i="13" s="1"/>
  <c r="D504" i="13"/>
  <c r="E504" i="13" s="1"/>
  <c r="F507" i="13"/>
  <c r="G507" i="13" s="1"/>
  <c r="D507" i="13"/>
  <c r="E507" i="13" s="1"/>
  <c r="F499" i="13"/>
  <c r="G499" i="13" s="1"/>
  <c r="D499" i="13"/>
  <c r="E499" i="13" s="1"/>
  <c r="C760" i="13"/>
  <c r="C761" i="13"/>
  <c r="K631" i="13"/>
  <c r="AF350" i="9"/>
  <c r="F378" i="9"/>
  <c r="AD520" i="9"/>
  <c r="AE520" i="9" s="1"/>
  <c r="AB520" i="9"/>
  <c r="AC520" i="9" s="1"/>
  <c r="Z534" i="9"/>
  <c r="AG532" i="9"/>
  <c r="Z521" i="9"/>
  <c r="R378" i="9"/>
  <c r="AB455" i="9"/>
  <c r="AC455" i="9" s="1"/>
  <c r="Z456" i="9"/>
  <c r="AD455" i="9"/>
  <c r="AE455" i="9" s="1"/>
  <c r="R391" i="9"/>
  <c r="S391" i="9" s="1"/>
  <c r="S392" i="9" s="1"/>
  <c r="P391" i="9"/>
  <c r="Q391" i="9" s="1"/>
  <c r="H364" i="9"/>
  <c r="P404" i="9"/>
  <c r="Q404" i="9" s="1"/>
  <c r="N405" i="9"/>
  <c r="R404" i="9"/>
  <c r="S404" i="9" s="1"/>
  <c r="B548" i="9"/>
  <c r="I546" i="9"/>
  <c r="B535" i="9"/>
  <c r="F534" i="9"/>
  <c r="G534" i="9" s="1"/>
  <c r="D534" i="9"/>
  <c r="E534" i="9" s="1"/>
  <c r="AB429" i="9"/>
  <c r="AC429" i="9" s="1"/>
  <c r="Z430" i="9"/>
  <c r="AD429" i="9"/>
  <c r="AE429" i="9" s="1"/>
  <c r="AD481" i="9"/>
  <c r="AE481" i="9" s="1"/>
  <c r="AB481" i="9"/>
  <c r="AC481" i="9" s="1"/>
  <c r="Z482" i="9"/>
  <c r="P521" i="9"/>
  <c r="Q521" i="9" s="1"/>
  <c r="N522" i="9"/>
  <c r="R521" i="9"/>
  <c r="S521" i="9" s="1"/>
  <c r="AD390" i="9"/>
  <c r="AE390" i="9" s="1"/>
  <c r="AB390" i="9"/>
  <c r="AC390" i="9" s="1"/>
  <c r="Z391" i="9"/>
  <c r="AB377" i="9"/>
  <c r="AC377" i="9" s="1"/>
  <c r="AD377" i="9"/>
  <c r="AE377" i="9" s="1"/>
  <c r="AE378" i="9" s="1"/>
  <c r="B470" i="9"/>
  <c r="D469" i="9"/>
  <c r="E469" i="9" s="1"/>
  <c r="F469" i="9"/>
  <c r="G469" i="9" s="1"/>
  <c r="N470" i="9"/>
  <c r="R469" i="9"/>
  <c r="S469" i="9" s="1"/>
  <c r="P469" i="9"/>
  <c r="Q469" i="9" s="1"/>
  <c r="AC364" i="9"/>
  <c r="AB364" i="9"/>
  <c r="P482" i="9"/>
  <c r="Q482" i="9" s="1"/>
  <c r="N483" i="9"/>
  <c r="R482" i="9"/>
  <c r="S482" i="9" s="1"/>
  <c r="P417" i="9"/>
  <c r="Q417" i="9" s="1"/>
  <c r="N418" i="9"/>
  <c r="R417" i="9"/>
  <c r="S417" i="9" s="1"/>
  <c r="B418" i="9"/>
  <c r="D417" i="9"/>
  <c r="E417" i="9" s="1"/>
  <c r="F417" i="9"/>
  <c r="G417" i="9" s="1"/>
  <c r="F391" i="9"/>
  <c r="G391" i="9" s="1"/>
  <c r="G392" i="9" s="1"/>
  <c r="D391" i="9"/>
  <c r="E391" i="9" s="1"/>
  <c r="B431" i="9"/>
  <c r="F430" i="9"/>
  <c r="G430" i="9" s="1"/>
  <c r="D430" i="9"/>
  <c r="E430" i="9" s="1"/>
  <c r="B509" i="9"/>
  <c r="D508" i="9"/>
  <c r="E508" i="9" s="1"/>
  <c r="F508" i="9"/>
  <c r="G508" i="9" s="1"/>
  <c r="AD442" i="9"/>
  <c r="AE442" i="9" s="1"/>
  <c r="AB442" i="9"/>
  <c r="AC442" i="9" s="1"/>
  <c r="Z443" i="9"/>
  <c r="N457" i="9"/>
  <c r="R456" i="9"/>
  <c r="S456" i="9" s="1"/>
  <c r="P456" i="9"/>
  <c r="Q456" i="9" s="1"/>
  <c r="AD507" i="9"/>
  <c r="AE507" i="9" s="1"/>
  <c r="AB507" i="9"/>
  <c r="AC507" i="9" s="1"/>
  <c r="Z508" i="9"/>
  <c r="P430" i="9"/>
  <c r="Q430" i="9" s="1"/>
  <c r="N431" i="9"/>
  <c r="R430" i="9"/>
  <c r="S430" i="9" s="1"/>
  <c r="P508" i="9"/>
  <c r="Q508" i="9" s="1"/>
  <c r="N509" i="9"/>
  <c r="R508" i="9"/>
  <c r="S508" i="9" s="1"/>
  <c r="AD364" i="9"/>
  <c r="AB403" i="9"/>
  <c r="AC403" i="9" s="1"/>
  <c r="Z404" i="9"/>
  <c r="AD403" i="9"/>
  <c r="AE403" i="9" s="1"/>
  <c r="B457" i="9"/>
  <c r="D456" i="9"/>
  <c r="E456" i="9" s="1"/>
  <c r="F456" i="9"/>
  <c r="G456" i="9" s="1"/>
  <c r="AD416" i="9"/>
  <c r="AE416" i="9" s="1"/>
  <c r="AB416" i="9"/>
  <c r="AC416" i="9" s="1"/>
  <c r="Z417" i="9"/>
  <c r="B522" i="9"/>
  <c r="F521" i="9"/>
  <c r="G521" i="9" s="1"/>
  <c r="D521" i="9"/>
  <c r="E521" i="9" s="1"/>
  <c r="P534" i="9"/>
  <c r="Q534" i="9" s="1"/>
  <c r="N548" i="9"/>
  <c r="U546" i="9"/>
  <c r="N535" i="9"/>
  <c r="R534" i="9"/>
  <c r="S534" i="9" s="1"/>
  <c r="P443" i="9"/>
  <c r="Q443" i="9" s="1"/>
  <c r="N444" i="9"/>
  <c r="R443" i="9"/>
  <c r="S443" i="9" s="1"/>
  <c r="B405" i="9"/>
  <c r="D404" i="9"/>
  <c r="E404" i="9" s="1"/>
  <c r="F404" i="9"/>
  <c r="G404" i="9" s="1"/>
  <c r="E378" i="9"/>
  <c r="H378" i="9" s="1"/>
  <c r="D378" i="9"/>
  <c r="P495" i="9"/>
  <c r="Q495" i="9" s="1"/>
  <c r="N496" i="9"/>
  <c r="R495" i="9"/>
  <c r="S495" i="9" s="1"/>
  <c r="Q378" i="9"/>
  <c r="T378" i="9" s="1"/>
  <c r="P378" i="9"/>
  <c r="B496" i="9"/>
  <c r="D495" i="9"/>
  <c r="E495" i="9" s="1"/>
  <c r="F495" i="9"/>
  <c r="G495" i="9" s="1"/>
  <c r="B444" i="9"/>
  <c r="F443" i="9"/>
  <c r="G443" i="9" s="1"/>
  <c r="D443" i="9"/>
  <c r="E443" i="9" s="1"/>
  <c r="AD494" i="9"/>
  <c r="AE494" i="9" s="1"/>
  <c r="AB494" i="9"/>
  <c r="AC494" i="9" s="1"/>
  <c r="Z495" i="9"/>
  <c r="B483" i="9"/>
  <c r="F482" i="9"/>
  <c r="G482" i="9" s="1"/>
  <c r="D482" i="9"/>
  <c r="E482" i="9" s="1"/>
  <c r="T364" i="9"/>
  <c r="AD468" i="9"/>
  <c r="AE468" i="9" s="1"/>
  <c r="AB468" i="9"/>
  <c r="AC468" i="9" s="1"/>
  <c r="Z469" i="9"/>
  <c r="H507" i="13" l="1"/>
  <c r="C583" i="13"/>
  <c r="C587" i="13"/>
  <c r="C607" i="13"/>
  <c r="C575" i="13"/>
  <c r="F518" i="13"/>
  <c r="G518" i="13" s="1"/>
  <c r="H518" i="13" s="1"/>
  <c r="D518" i="13"/>
  <c r="E518" i="13" s="1"/>
  <c r="F516" i="13"/>
  <c r="G516" i="13" s="1"/>
  <c r="H516" i="13" s="1"/>
  <c r="D516" i="13"/>
  <c r="E516" i="13" s="1"/>
  <c r="F512" i="13"/>
  <c r="G512" i="13" s="1"/>
  <c r="D512" i="13"/>
  <c r="E512" i="13" s="1"/>
  <c r="H505" i="13"/>
  <c r="H501" i="13"/>
  <c r="C604" i="13"/>
  <c r="F519" i="13"/>
  <c r="G519" i="13" s="1"/>
  <c r="H519" i="13" s="1"/>
  <c r="D519" i="13"/>
  <c r="E519" i="13" s="1"/>
  <c r="F517" i="13"/>
  <c r="G517" i="13" s="1"/>
  <c r="D517" i="13"/>
  <c r="E517" i="13" s="1"/>
  <c r="F514" i="13"/>
  <c r="G514" i="13" s="1"/>
  <c r="D514" i="13"/>
  <c r="E514" i="13" s="1"/>
  <c r="H499" i="13"/>
  <c r="H504" i="13"/>
  <c r="C609" i="13"/>
  <c r="C578" i="13"/>
  <c r="C606" i="13"/>
  <c r="E509" i="13"/>
  <c r="C582" i="13"/>
  <c r="F521" i="13"/>
  <c r="G521" i="13" s="1"/>
  <c r="D521" i="13"/>
  <c r="E521" i="13" s="1"/>
  <c r="F513" i="13"/>
  <c r="G513" i="13" s="1"/>
  <c r="D513" i="13"/>
  <c r="E513" i="13" s="1"/>
  <c r="F515" i="13"/>
  <c r="G515" i="13" s="1"/>
  <c r="D515" i="13"/>
  <c r="E515" i="13" s="1"/>
  <c r="K543" i="13"/>
  <c r="B529" i="13"/>
  <c r="B527" i="13"/>
  <c r="B530" i="13"/>
  <c r="B532" i="13"/>
  <c r="B537" i="13"/>
  <c r="B531" i="13"/>
  <c r="B538" i="13"/>
  <c r="B528" i="13"/>
  <c r="B534" i="13"/>
  <c r="B535" i="13"/>
  <c r="B536" i="13"/>
  <c r="B533" i="13"/>
  <c r="H497" i="13"/>
  <c r="H509" i="13" s="1"/>
  <c r="L499" i="13" s="1"/>
  <c r="G509" i="13"/>
  <c r="C603" i="13"/>
  <c r="F520" i="13"/>
  <c r="G520" i="13" s="1"/>
  <c r="H520" i="13" s="1"/>
  <c r="D520" i="13"/>
  <c r="E520" i="13" s="1"/>
  <c r="F523" i="13"/>
  <c r="G523" i="13" s="1"/>
  <c r="H523" i="13" s="1"/>
  <c r="D523" i="13"/>
  <c r="E523" i="13" s="1"/>
  <c r="F522" i="13"/>
  <c r="G522" i="13" s="1"/>
  <c r="H522" i="13" s="1"/>
  <c r="D522" i="13"/>
  <c r="E522" i="13" s="1"/>
  <c r="H494" i="13"/>
  <c r="L484" i="13" s="1"/>
  <c r="K646" i="13"/>
  <c r="C776" i="13"/>
  <c r="C775" i="13"/>
  <c r="F483" i="9"/>
  <c r="G483" i="9" s="1"/>
  <c r="D483" i="9"/>
  <c r="E483" i="9" s="1"/>
  <c r="B484" i="9"/>
  <c r="N445" i="9"/>
  <c r="R444" i="9"/>
  <c r="S444" i="9" s="1"/>
  <c r="P444" i="9"/>
  <c r="Q444" i="9" s="1"/>
  <c r="F522" i="9"/>
  <c r="G522" i="9" s="1"/>
  <c r="D522" i="9"/>
  <c r="E522" i="9" s="1"/>
  <c r="B523" i="9"/>
  <c r="F457" i="9"/>
  <c r="G457" i="9" s="1"/>
  <c r="D457" i="9"/>
  <c r="E457" i="9" s="1"/>
  <c r="B458" i="9"/>
  <c r="Z405" i="9"/>
  <c r="AB404" i="9"/>
  <c r="AC404" i="9" s="1"/>
  <c r="AD404" i="9"/>
  <c r="AE404" i="9" s="1"/>
  <c r="N510" i="9"/>
  <c r="R509" i="9"/>
  <c r="S509" i="9" s="1"/>
  <c r="P509" i="9"/>
  <c r="Q509" i="9" s="1"/>
  <c r="N432" i="9"/>
  <c r="R431" i="9"/>
  <c r="S431" i="9" s="1"/>
  <c r="P431" i="9"/>
  <c r="Q431" i="9" s="1"/>
  <c r="F509" i="9"/>
  <c r="G509" i="9" s="1"/>
  <c r="D509" i="9"/>
  <c r="E509" i="9" s="1"/>
  <c r="B510" i="9"/>
  <c r="D431" i="9"/>
  <c r="E431" i="9" s="1"/>
  <c r="B432" i="9"/>
  <c r="F431" i="9"/>
  <c r="G431" i="9" s="1"/>
  <c r="N471" i="9"/>
  <c r="R470" i="9"/>
  <c r="S470" i="9" s="1"/>
  <c r="P470" i="9"/>
  <c r="Q470" i="9" s="1"/>
  <c r="AB391" i="9"/>
  <c r="AC391" i="9" s="1"/>
  <c r="AD391" i="9"/>
  <c r="AE391" i="9" s="1"/>
  <c r="AE392" i="9" s="1"/>
  <c r="N523" i="9"/>
  <c r="P522" i="9"/>
  <c r="Q522" i="9" s="1"/>
  <c r="R522" i="9"/>
  <c r="S522" i="9" s="1"/>
  <c r="F548" i="9"/>
  <c r="G548" i="9" s="1"/>
  <c r="D548" i="9"/>
  <c r="E548" i="9" s="1"/>
  <c r="B562" i="9"/>
  <c r="I560" i="9"/>
  <c r="B549" i="9"/>
  <c r="Z548" i="9"/>
  <c r="AG546" i="9"/>
  <c r="Z535" i="9"/>
  <c r="AD534" i="9"/>
  <c r="AE534" i="9" s="1"/>
  <c r="AB534" i="9"/>
  <c r="AC534" i="9" s="1"/>
  <c r="D444" i="9"/>
  <c r="E444" i="9" s="1"/>
  <c r="B445" i="9"/>
  <c r="F444" i="9"/>
  <c r="G444" i="9" s="1"/>
  <c r="D405" i="9"/>
  <c r="E405" i="9" s="1"/>
  <c r="F405" i="9"/>
  <c r="G405" i="9" s="1"/>
  <c r="G406" i="9" s="1"/>
  <c r="N562" i="9"/>
  <c r="U560" i="9"/>
  <c r="N549" i="9"/>
  <c r="P548" i="9"/>
  <c r="Q548" i="9" s="1"/>
  <c r="R548" i="9"/>
  <c r="S548" i="9" s="1"/>
  <c r="N458" i="9"/>
  <c r="R457" i="9"/>
  <c r="S457" i="9" s="1"/>
  <c r="P457" i="9"/>
  <c r="Q457" i="9" s="1"/>
  <c r="E392" i="9"/>
  <c r="D392" i="9"/>
  <c r="F418" i="9"/>
  <c r="G418" i="9" s="1"/>
  <c r="D418" i="9"/>
  <c r="E418" i="9" s="1"/>
  <c r="B419" i="9"/>
  <c r="N419" i="9"/>
  <c r="P418" i="9"/>
  <c r="Q418" i="9" s="1"/>
  <c r="R418" i="9"/>
  <c r="S418" i="9" s="1"/>
  <c r="N484" i="9"/>
  <c r="R483" i="9"/>
  <c r="S483" i="9" s="1"/>
  <c r="P483" i="9"/>
  <c r="Q483" i="9" s="1"/>
  <c r="AF364" i="9"/>
  <c r="Z457" i="9"/>
  <c r="AD456" i="9"/>
  <c r="AE456" i="9" s="1"/>
  <c r="AB456" i="9"/>
  <c r="AC456" i="9" s="1"/>
  <c r="Z509" i="9"/>
  <c r="AB508" i="9"/>
  <c r="AC508" i="9" s="1"/>
  <c r="AD508" i="9"/>
  <c r="AE508" i="9" s="1"/>
  <c r="F392" i="9"/>
  <c r="AD378" i="9"/>
  <c r="Z483" i="9"/>
  <c r="AB482" i="9"/>
  <c r="AC482" i="9" s="1"/>
  <c r="AD482" i="9"/>
  <c r="AE482" i="9" s="1"/>
  <c r="Z431" i="9"/>
  <c r="AB430" i="9"/>
  <c r="AC430" i="9" s="1"/>
  <c r="AD430" i="9"/>
  <c r="AE430" i="9" s="1"/>
  <c r="F535" i="9"/>
  <c r="G535" i="9" s="1"/>
  <c r="D535" i="9"/>
  <c r="E535" i="9" s="1"/>
  <c r="B536" i="9"/>
  <c r="R405" i="9"/>
  <c r="S405" i="9" s="1"/>
  <c r="S406" i="9" s="1"/>
  <c r="P405" i="9"/>
  <c r="Q405" i="9" s="1"/>
  <c r="Q392" i="9"/>
  <c r="P392" i="9"/>
  <c r="Z522" i="9"/>
  <c r="AB521" i="9"/>
  <c r="AC521" i="9" s="1"/>
  <c r="AD521" i="9"/>
  <c r="AE521" i="9" s="1"/>
  <c r="Z470" i="9"/>
  <c r="AD469" i="9"/>
  <c r="AE469" i="9" s="1"/>
  <c r="AB469" i="9"/>
  <c r="AC469" i="9" s="1"/>
  <c r="Z496" i="9"/>
  <c r="AB495" i="9"/>
  <c r="AC495" i="9" s="1"/>
  <c r="AD495" i="9"/>
  <c r="AE495" i="9" s="1"/>
  <c r="F496" i="9"/>
  <c r="G496" i="9" s="1"/>
  <c r="D496" i="9"/>
  <c r="E496" i="9" s="1"/>
  <c r="B497" i="9"/>
  <c r="N497" i="9"/>
  <c r="R496" i="9"/>
  <c r="S496" i="9" s="1"/>
  <c r="P496" i="9"/>
  <c r="Q496" i="9" s="1"/>
  <c r="N536" i="9"/>
  <c r="R535" i="9"/>
  <c r="S535" i="9" s="1"/>
  <c r="P535" i="9"/>
  <c r="Q535" i="9" s="1"/>
  <c r="Z418" i="9"/>
  <c r="AB417" i="9"/>
  <c r="AC417" i="9" s="1"/>
  <c r="AD417" i="9"/>
  <c r="AE417" i="9" s="1"/>
  <c r="Z444" i="9"/>
  <c r="AD443" i="9"/>
  <c r="AE443" i="9" s="1"/>
  <c r="AB443" i="9"/>
  <c r="AC443" i="9" s="1"/>
  <c r="F470" i="9"/>
  <c r="G470" i="9" s="1"/>
  <c r="D470" i="9"/>
  <c r="E470" i="9" s="1"/>
  <c r="B471" i="9"/>
  <c r="AC378" i="9"/>
  <c r="AB378" i="9"/>
  <c r="R392" i="9"/>
  <c r="F533" i="13" l="1"/>
  <c r="G533" i="13" s="1"/>
  <c r="H533" i="13" s="1"/>
  <c r="D533" i="13"/>
  <c r="E533" i="13" s="1"/>
  <c r="F528" i="13"/>
  <c r="G528" i="13" s="1"/>
  <c r="H528" i="13" s="1"/>
  <c r="D528" i="13"/>
  <c r="E528" i="13" s="1"/>
  <c r="F532" i="13"/>
  <c r="G532" i="13" s="1"/>
  <c r="H532" i="13" s="1"/>
  <c r="D532" i="13"/>
  <c r="E532" i="13" s="1"/>
  <c r="K558" i="13"/>
  <c r="B544" i="13"/>
  <c r="B542" i="13"/>
  <c r="B545" i="13"/>
  <c r="B547" i="13"/>
  <c r="B552" i="13"/>
  <c r="B546" i="13"/>
  <c r="B553" i="13"/>
  <c r="B543" i="13"/>
  <c r="B549" i="13"/>
  <c r="B551" i="13"/>
  <c r="B550" i="13"/>
  <c r="B548" i="13"/>
  <c r="H513" i="13"/>
  <c r="H517" i="13"/>
  <c r="C619" i="13"/>
  <c r="E524" i="13"/>
  <c r="C602" i="13"/>
  <c r="C618" i="13"/>
  <c r="F536" i="13"/>
  <c r="G536" i="13" s="1"/>
  <c r="H536" i="13" s="1"/>
  <c r="D536" i="13"/>
  <c r="E536" i="13" s="1"/>
  <c r="F538" i="13"/>
  <c r="G538" i="13" s="1"/>
  <c r="H538" i="13" s="1"/>
  <c r="D538" i="13"/>
  <c r="E538" i="13" s="1"/>
  <c r="F530" i="13"/>
  <c r="G530" i="13" s="1"/>
  <c r="H530" i="13" s="1"/>
  <c r="D530" i="13"/>
  <c r="E530" i="13" s="1"/>
  <c r="C593" i="13"/>
  <c r="H512" i="13"/>
  <c r="G524" i="13"/>
  <c r="F535" i="13"/>
  <c r="G535" i="13" s="1"/>
  <c r="H535" i="13" s="1"/>
  <c r="D535" i="13"/>
  <c r="E535" i="13" s="1"/>
  <c r="F531" i="13"/>
  <c r="G531" i="13" s="1"/>
  <c r="H531" i="13" s="1"/>
  <c r="D531" i="13"/>
  <c r="E531" i="13" s="1"/>
  <c r="F527" i="13"/>
  <c r="G527" i="13" s="1"/>
  <c r="G539" i="13" s="1"/>
  <c r="D527" i="13"/>
  <c r="E527" i="13" s="1"/>
  <c r="H515" i="13"/>
  <c r="H521" i="13"/>
  <c r="H514" i="13"/>
  <c r="C622" i="13"/>
  <c r="C598" i="13"/>
  <c r="F534" i="13"/>
  <c r="G534" i="13" s="1"/>
  <c r="D534" i="13"/>
  <c r="E534" i="13" s="1"/>
  <c r="F537" i="13"/>
  <c r="G537" i="13" s="1"/>
  <c r="D537" i="13"/>
  <c r="E537" i="13" s="1"/>
  <c r="F529" i="13"/>
  <c r="G529" i="13" s="1"/>
  <c r="D529" i="13"/>
  <c r="E529" i="13" s="1"/>
  <c r="C597" i="13"/>
  <c r="C621" i="13"/>
  <c r="C624" i="13"/>
  <c r="C590" i="13"/>
  <c r="C790" i="13"/>
  <c r="C791" i="13"/>
  <c r="K661" i="13"/>
  <c r="AF378" i="9"/>
  <c r="B472" i="9"/>
  <c r="D471" i="9"/>
  <c r="E471" i="9" s="1"/>
  <c r="F471" i="9"/>
  <c r="G471" i="9" s="1"/>
  <c r="Z445" i="9"/>
  <c r="AD444" i="9"/>
  <c r="AE444" i="9" s="1"/>
  <c r="AB444" i="9"/>
  <c r="AC444" i="9" s="1"/>
  <c r="B498" i="9"/>
  <c r="F497" i="9"/>
  <c r="G497" i="9" s="1"/>
  <c r="D497" i="9"/>
  <c r="E497" i="9" s="1"/>
  <c r="B537" i="9"/>
  <c r="D536" i="9"/>
  <c r="E536" i="9" s="1"/>
  <c r="F536" i="9"/>
  <c r="G536" i="9" s="1"/>
  <c r="AB483" i="9"/>
  <c r="AC483" i="9" s="1"/>
  <c r="Z484" i="9"/>
  <c r="AD483" i="9"/>
  <c r="AE483" i="9" s="1"/>
  <c r="R484" i="9"/>
  <c r="S484" i="9" s="1"/>
  <c r="P484" i="9"/>
  <c r="Q484" i="9" s="1"/>
  <c r="N485" i="9"/>
  <c r="R458" i="9"/>
  <c r="S458" i="9" s="1"/>
  <c r="P458" i="9"/>
  <c r="Q458" i="9" s="1"/>
  <c r="N459" i="9"/>
  <c r="AB548" i="9"/>
  <c r="AC548" i="9" s="1"/>
  <c r="Z562" i="9"/>
  <c r="AG560" i="9"/>
  <c r="Z549" i="9"/>
  <c r="AD548" i="9"/>
  <c r="AE548" i="9" s="1"/>
  <c r="R523" i="9"/>
  <c r="S523" i="9" s="1"/>
  <c r="P523" i="9"/>
  <c r="Q523" i="9" s="1"/>
  <c r="N524" i="9"/>
  <c r="AB496" i="9"/>
  <c r="AC496" i="9" s="1"/>
  <c r="Z497" i="9"/>
  <c r="AD496" i="9"/>
  <c r="AE496" i="9" s="1"/>
  <c r="T392" i="9"/>
  <c r="AB431" i="9"/>
  <c r="AC431" i="9" s="1"/>
  <c r="Z432" i="9"/>
  <c r="AD431" i="9"/>
  <c r="AE431" i="9" s="1"/>
  <c r="AB457" i="9"/>
  <c r="AC457" i="9" s="1"/>
  <c r="Z458" i="9"/>
  <c r="AD457" i="9"/>
  <c r="AE457" i="9" s="1"/>
  <c r="F419" i="9"/>
  <c r="G419" i="9" s="1"/>
  <c r="G420" i="9" s="1"/>
  <c r="D419" i="9"/>
  <c r="E419" i="9" s="1"/>
  <c r="H392" i="9"/>
  <c r="R549" i="9"/>
  <c r="S549" i="9" s="1"/>
  <c r="P549" i="9"/>
  <c r="Q549" i="9" s="1"/>
  <c r="N550" i="9"/>
  <c r="B446" i="9"/>
  <c r="D445" i="9"/>
  <c r="E445" i="9" s="1"/>
  <c r="F445" i="9"/>
  <c r="G445" i="9" s="1"/>
  <c r="B550" i="9"/>
  <c r="D549" i="9"/>
  <c r="E549" i="9" s="1"/>
  <c r="F549" i="9"/>
  <c r="G549" i="9" s="1"/>
  <c r="AD392" i="9"/>
  <c r="B433" i="9"/>
  <c r="D432" i="9"/>
  <c r="E432" i="9" s="1"/>
  <c r="F432" i="9"/>
  <c r="G432" i="9" s="1"/>
  <c r="AD405" i="9"/>
  <c r="AE405" i="9" s="1"/>
  <c r="AE406" i="9" s="1"/>
  <c r="AB405" i="9"/>
  <c r="AC405" i="9" s="1"/>
  <c r="B524" i="9"/>
  <c r="F523" i="9"/>
  <c r="G523" i="9" s="1"/>
  <c r="D523" i="9"/>
  <c r="E523" i="9" s="1"/>
  <c r="B485" i="9"/>
  <c r="F484" i="9"/>
  <c r="G484" i="9" s="1"/>
  <c r="D484" i="9"/>
  <c r="E484" i="9" s="1"/>
  <c r="R536" i="9"/>
  <c r="S536" i="9" s="1"/>
  <c r="P536" i="9"/>
  <c r="Q536" i="9" s="1"/>
  <c r="N537" i="9"/>
  <c r="Z471" i="9"/>
  <c r="AD470" i="9"/>
  <c r="AE470" i="9" s="1"/>
  <c r="AB470" i="9"/>
  <c r="AC470" i="9" s="1"/>
  <c r="Q406" i="9"/>
  <c r="P406" i="9"/>
  <c r="F406" i="9"/>
  <c r="AB535" i="9"/>
  <c r="AC535" i="9" s="1"/>
  <c r="Z536" i="9"/>
  <c r="AD535" i="9"/>
  <c r="AE535" i="9" s="1"/>
  <c r="AC392" i="9"/>
  <c r="AF392" i="9" s="1"/>
  <c r="AB392" i="9"/>
  <c r="P471" i="9"/>
  <c r="Q471" i="9" s="1"/>
  <c r="N472" i="9"/>
  <c r="R471" i="9"/>
  <c r="S471" i="9" s="1"/>
  <c r="R510" i="9"/>
  <c r="S510" i="9" s="1"/>
  <c r="P510" i="9"/>
  <c r="Q510" i="9" s="1"/>
  <c r="N511" i="9"/>
  <c r="B459" i="9"/>
  <c r="D458" i="9"/>
  <c r="E458" i="9" s="1"/>
  <c r="F458" i="9"/>
  <c r="G458" i="9" s="1"/>
  <c r="AB418" i="9"/>
  <c r="AC418" i="9" s="1"/>
  <c r="Z419" i="9"/>
  <c r="AD418" i="9"/>
  <c r="AE418" i="9" s="1"/>
  <c r="R497" i="9"/>
  <c r="S497" i="9" s="1"/>
  <c r="P497" i="9"/>
  <c r="Q497" i="9" s="1"/>
  <c r="N498" i="9"/>
  <c r="AB522" i="9"/>
  <c r="AC522" i="9" s="1"/>
  <c r="Z523" i="9"/>
  <c r="AD522" i="9"/>
  <c r="AE522" i="9" s="1"/>
  <c r="R406" i="9"/>
  <c r="AB509" i="9"/>
  <c r="AC509" i="9" s="1"/>
  <c r="Z510" i="9"/>
  <c r="AD509" i="9"/>
  <c r="AE509" i="9" s="1"/>
  <c r="P419" i="9"/>
  <c r="Q419" i="9" s="1"/>
  <c r="R419" i="9"/>
  <c r="S419" i="9" s="1"/>
  <c r="S420" i="9" s="1"/>
  <c r="R562" i="9"/>
  <c r="S562" i="9" s="1"/>
  <c r="P562" i="9"/>
  <c r="Q562" i="9" s="1"/>
  <c r="N576" i="9"/>
  <c r="U574" i="9"/>
  <c r="N563" i="9"/>
  <c r="E406" i="9"/>
  <c r="D406" i="9"/>
  <c r="B576" i="9"/>
  <c r="I574" i="9"/>
  <c r="B563" i="9"/>
  <c r="D562" i="9"/>
  <c r="E562" i="9" s="1"/>
  <c r="F562" i="9"/>
  <c r="G562" i="9" s="1"/>
  <c r="B511" i="9"/>
  <c r="D510" i="9"/>
  <c r="E510" i="9" s="1"/>
  <c r="F510" i="9"/>
  <c r="G510" i="9" s="1"/>
  <c r="R432" i="9"/>
  <c r="S432" i="9" s="1"/>
  <c r="P432" i="9"/>
  <c r="Q432" i="9" s="1"/>
  <c r="N433" i="9"/>
  <c r="P445" i="9"/>
  <c r="Q445" i="9" s="1"/>
  <c r="N446" i="9"/>
  <c r="R445" i="9"/>
  <c r="S445" i="9" s="1"/>
  <c r="C605" i="13" l="1"/>
  <c r="H529" i="13"/>
  <c r="H534" i="13"/>
  <c r="C637" i="13"/>
  <c r="H527" i="13"/>
  <c r="F549" i="13"/>
  <c r="G549" i="13" s="1"/>
  <c r="H549" i="13" s="1"/>
  <c r="D549" i="13"/>
  <c r="E549" i="13" s="1"/>
  <c r="F552" i="13"/>
  <c r="G552" i="13" s="1"/>
  <c r="D552" i="13"/>
  <c r="E552" i="13" s="1"/>
  <c r="H552" i="13" s="1"/>
  <c r="F544" i="13"/>
  <c r="G544" i="13" s="1"/>
  <c r="H544" i="13" s="1"/>
  <c r="D544" i="13"/>
  <c r="E544" i="13" s="1"/>
  <c r="C608" i="13"/>
  <c r="C633" i="13"/>
  <c r="F548" i="13"/>
  <c r="G548" i="13" s="1"/>
  <c r="D548" i="13"/>
  <c r="E548" i="13" s="1"/>
  <c r="F543" i="13"/>
  <c r="G543" i="13" s="1"/>
  <c r="H543" i="13" s="1"/>
  <c r="D543" i="13"/>
  <c r="E543" i="13" s="1"/>
  <c r="F547" i="13"/>
  <c r="G547" i="13" s="1"/>
  <c r="D547" i="13"/>
  <c r="E547" i="13" s="1"/>
  <c r="H547" i="13" s="1"/>
  <c r="K573" i="13"/>
  <c r="B559" i="13"/>
  <c r="B557" i="13"/>
  <c r="B560" i="13"/>
  <c r="B562" i="13"/>
  <c r="B567" i="13"/>
  <c r="B561" i="13"/>
  <c r="B568" i="13"/>
  <c r="B558" i="13"/>
  <c r="B566" i="13"/>
  <c r="B563" i="13"/>
  <c r="B564" i="13"/>
  <c r="B565" i="13"/>
  <c r="C639" i="13"/>
  <c r="C612" i="13"/>
  <c r="H537" i="13"/>
  <c r="C613" i="13"/>
  <c r="C617" i="13"/>
  <c r="C634" i="13"/>
  <c r="F550" i="13"/>
  <c r="G550" i="13" s="1"/>
  <c r="H550" i="13" s="1"/>
  <c r="D550" i="13"/>
  <c r="E550" i="13" s="1"/>
  <c r="F553" i="13"/>
  <c r="G553" i="13" s="1"/>
  <c r="H553" i="13" s="1"/>
  <c r="D553" i="13"/>
  <c r="E553" i="13" s="1"/>
  <c r="F545" i="13"/>
  <c r="G545" i="13" s="1"/>
  <c r="H545" i="13" s="1"/>
  <c r="D545" i="13"/>
  <c r="E545" i="13" s="1"/>
  <c r="E539" i="13"/>
  <c r="C636" i="13"/>
  <c r="H524" i="13"/>
  <c r="L514" i="13" s="1"/>
  <c r="F551" i="13"/>
  <c r="G551" i="13" s="1"/>
  <c r="H551" i="13" s="1"/>
  <c r="D551" i="13"/>
  <c r="E551" i="13" s="1"/>
  <c r="F546" i="13"/>
  <c r="G546" i="13" s="1"/>
  <c r="H546" i="13" s="1"/>
  <c r="D546" i="13"/>
  <c r="E546" i="13" s="1"/>
  <c r="F542" i="13"/>
  <c r="G542" i="13" s="1"/>
  <c r="D542" i="13"/>
  <c r="E542" i="13" s="1"/>
  <c r="E554" i="13" s="1"/>
  <c r="H539" i="13"/>
  <c r="L529" i="13" s="1"/>
  <c r="K676" i="13"/>
  <c r="C806" i="13"/>
  <c r="C805" i="13"/>
  <c r="H406" i="9"/>
  <c r="D576" i="9"/>
  <c r="E576" i="9" s="1"/>
  <c r="B590" i="9"/>
  <c r="I588" i="9"/>
  <c r="B577" i="9"/>
  <c r="F576" i="9"/>
  <c r="G576" i="9" s="1"/>
  <c r="Z511" i="9"/>
  <c r="AD510" i="9"/>
  <c r="AE510" i="9" s="1"/>
  <c r="AB510" i="9"/>
  <c r="AC510" i="9" s="1"/>
  <c r="N512" i="9"/>
  <c r="P511" i="9"/>
  <c r="Q511" i="9" s="1"/>
  <c r="R511" i="9"/>
  <c r="S511" i="9" s="1"/>
  <c r="N473" i="9"/>
  <c r="P472" i="9"/>
  <c r="Q472" i="9" s="1"/>
  <c r="R472" i="9"/>
  <c r="S472" i="9" s="1"/>
  <c r="Z537" i="9"/>
  <c r="AD536" i="9"/>
  <c r="AE536" i="9" s="1"/>
  <c r="AB536" i="9"/>
  <c r="AC536" i="9" s="1"/>
  <c r="D485" i="9"/>
  <c r="E485" i="9" s="1"/>
  <c r="B486" i="9"/>
  <c r="F485" i="9"/>
  <c r="G485" i="9" s="1"/>
  <c r="AC406" i="9"/>
  <c r="AB406" i="9"/>
  <c r="D433" i="9"/>
  <c r="E433" i="9" s="1"/>
  <c r="F433" i="9"/>
  <c r="G433" i="9" s="1"/>
  <c r="G434" i="9" s="1"/>
  <c r="D550" i="9"/>
  <c r="E550" i="9" s="1"/>
  <c r="B551" i="9"/>
  <c r="F550" i="9"/>
  <c r="G550" i="9" s="1"/>
  <c r="F420" i="9"/>
  <c r="Z550" i="9"/>
  <c r="AD549" i="9"/>
  <c r="AE549" i="9" s="1"/>
  <c r="AB549" i="9"/>
  <c r="AC549" i="9" s="1"/>
  <c r="N486" i="9"/>
  <c r="R485" i="9"/>
  <c r="S485" i="9" s="1"/>
  <c r="P485" i="9"/>
  <c r="Q485" i="9" s="1"/>
  <c r="N590" i="9"/>
  <c r="U588" i="9"/>
  <c r="N577" i="9"/>
  <c r="R576" i="9"/>
  <c r="S576" i="9" s="1"/>
  <c r="P576" i="9"/>
  <c r="Q576" i="9" s="1"/>
  <c r="AD406" i="9"/>
  <c r="B447" i="9"/>
  <c r="F446" i="9"/>
  <c r="G446" i="9" s="1"/>
  <c r="D446" i="9"/>
  <c r="E446" i="9" s="1"/>
  <c r="Z433" i="9"/>
  <c r="AD432" i="9"/>
  <c r="AE432" i="9" s="1"/>
  <c r="AB432" i="9"/>
  <c r="AC432" i="9" s="1"/>
  <c r="Z498" i="9"/>
  <c r="AD497" i="9"/>
  <c r="AE497" i="9" s="1"/>
  <c r="AB497" i="9"/>
  <c r="AC497" i="9" s="1"/>
  <c r="N525" i="9"/>
  <c r="P524" i="9"/>
  <c r="Q524" i="9" s="1"/>
  <c r="R524" i="9"/>
  <c r="S524" i="9" s="1"/>
  <c r="N460" i="9"/>
  <c r="R459" i="9"/>
  <c r="S459" i="9" s="1"/>
  <c r="P459" i="9"/>
  <c r="Q459" i="9" s="1"/>
  <c r="Z446" i="9"/>
  <c r="AD445" i="9"/>
  <c r="AE445" i="9" s="1"/>
  <c r="AB445" i="9"/>
  <c r="AC445" i="9" s="1"/>
  <c r="D472" i="9"/>
  <c r="E472" i="9" s="1"/>
  <c r="B473" i="9"/>
  <c r="F472" i="9"/>
  <c r="G472" i="9" s="1"/>
  <c r="N447" i="9"/>
  <c r="R446" i="9"/>
  <c r="S446" i="9" s="1"/>
  <c r="P446" i="9"/>
  <c r="Q446" i="9" s="1"/>
  <c r="R433" i="9"/>
  <c r="S433" i="9" s="1"/>
  <c r="S434" i="9" s="1"/>
  <c r="P433" i="9"/>
  <c r="Q433" i="9" s="1"/>
  <c r="D563" i="9"/>
  <c r="E563" i="9" s="1"/>
  <c r="B564" i="9"/>
  <c r="F563" i="9"/>
  <c r="G563" i="9" s="1"/>
  <c r="R420" i="9"/>
  <c r="Z524" i="9"/>
  <c r="AB523" i="9"/>
  <c r="AC523" i="9" s="1"/>
  <c r="AD523" i="9"/>
  <c r="AE523" i="9" s="1"/>
  <c r="N499" i="9"/>
  <c r="P498" i="9"/>
  <c r="Q498" i="9" s="1"/>
  <c r="R498" i="9"/>
  <c r="S498" i="9" s="1"/>
  <c r="AB419" i="9"/>
  <c r="AC419" i="9" s="1"/>
  <c r="AD419" i="9"/>
  <c r="AE419" i="9" s="1"/>
  <c r="AE420" i="9" s="1"/>
  <c r="Z472" i="9"/>
  <c r="AB471" i="9"/>
  <c r="AC471" i="9" s="1"/>
  <c r="AD471" i="9"/>
  <c r="AE471" i="9" s="1"/>
  <c r="N551" i="9"/>
  <c r="R550" i="9"/>
  <c r="S550" i="9" s="1"/>
  <c r="P550" i="9"/>
  <c r="Q550" i="9" s="1"/>
  <c r="Z459" i="9"/>
  <c r="AB458" i="9"/>
  <c r="AC458" i="9" s="1"/>
  <c r="AD458" i="9"/>
  <c r="AE458" i="9" s="1"/>
  <c r="Z576" i="9"/>
  <c r="AG574" i="9"/>
  <c r="Z563" i="9"/>
  <c r="AB562" i="9"/>
  <c r="AC562" i="9" s="1"/>
  <c r="AD562" i="9"/>
  <c r="AE562" i="9" s="1"/>
  <c r="Z485" i="9"/>
  <c r="AB484" i="9"/>
  <c r="AC484" i="9" s="1"/>
  <c r="AD484" i="9"/>
  <c r="AE484" i="9" s="1"/>
  <c r="D537" i="9"/>
  <c r="E537" i="9" s="1"/>
  <c r="B538" i="9"/>
  <c r="F537" i="9"/>
  <c r="G537" i="9" s="1"/>
  <c r="D498" i="9"/>
  <c r="E498" i="9" s="1"/>
  <c r="B499" i="9"/>
  <c r="F498" i="9"/>
  <c r="G498" i="9" s="1"/>
  <c r="D511" i="9"/>
  <c r="E511" i="9" s="1"/>
  <c r="B512" i="9"/>
  <c r="F511" i="9"/>
  <c r="G511" i="9" s="1"/>
  <c r="N564" i="9"/>
  <c r="P563" i="9"/>
  <c r="Q563" i="9" s="1"/>
  <c r="R563" i="9"/>
  <c r="S563" i="9" s="1"/>
  <c r="Q420" i="9"/>
  <c r="P420" i="9"/>
  <c r="D459" i="9"/>
  <c r="E459" i="9" s="1"/>
  <c r="B460" i="9"/>
  <c r="F459" i="9"/>
  <c r="G459" i="9" s="1"/>
  <c r="T406" i="9"/>
  <c r="N538" i="9"/>
  <c r="R537" i="9"/>
  <c r="S537" i="9" s="1"/>
  <c r="P537" i="9"/>
  <c r="Q537" i="9" s="1"/>
  <c r="D524" i="9"/>
  <c r="E524" i="9" s="1"/>
  <c r="B525" i="9"/>
  <c r="F524" i="9"/>
  <c r="G524" i="9" s="1"/>
  <c r="E420" i="9"/>
  <c r="D420" i="9"/>
  <c r="C632" i="13" l="1"/>
  <c r="C627" i="13"/>
  <c r="F565" i="13"/>
  <c r="G565" i="13" s="1"/>
  <c r="H565" i="13" s="1"/>
  <c r="D565" i="13"/>
  <c r="E565" i="13" s="1"/>
  <c r="F558" i="13"/>
  <c r="G558" i="13" s="1"/>
  <c r="H558" i="13" s="1"/>
  <c r="D558" i="13"/>
  <c r="E558" i="13" s="1"/>
  <c r="F562" i="13"/>
  <c r="G562" i="13" s="1"/>
  <c r="H562" i="13" s="1"/>
  <c r="D562" i="13"/>
  <c r="E562" i="13" s="1"/>
  <c r="K588" i="13"/>
  <c r="B574" i="13"/>
  <c r="B572" i="13"/>
  <c r="B575" i="13"/>
  <c r="B577" i="13"/>
  <c r="B582" i="13"/>
  <c r="B576" i="13"/>
  <c r="B583" i="13"/>
  <c r="B573" i="13"/>
  <c r="B578" i="13"/>
  <c r="B580" i="13"/>
  <c r="B581" i="13"/>
  <c r="B579" i="13"/>
  <c r="C648" i="13"/>
  <c r="C651" i="13"/>
  <c r="F564" i="13"/>
  <c r="G564" i="13" s="1"/>
  <c r="D564" i="13"/>
  <c r="E564" i="13" s="1"/>
  <c r="F568" i="13"/>
  <c r="G568" i="13" s="1"/>
  <c r="D568" i="13"/>
  <c r="E568" i="13" s="1"/>
  <c r="F560" i="13"/>
  <c r="G560" i="13" s="1"/>
  <c r="D560" i="13"/>
  <c r="E560" i="13" s="1"/>
  <c r="H560" i="13" s="1"/>
  <c r="H542" i="13"/>
  <c r="G554" i="13"/>
  <c r="C649" i="13"/>
  <c r="C628" i="13"/>
  <c r="F563" i="13"/>
  <c r="G563" i="13" s="1"/>
  <c r="D563" i="13"/>
  <c r="E563" i="13" s="1"/>
  <c r="F561" i="13"/>
  <c r="G561" i="13" s="1"/>
  <c r="D561" i="13"/>
  <c r="E561" i="13" s="1"/>
  <c r="H561" i="13" s="1"/>
  <c r="F557" i="13"/>
  <c r="G557" i="13" s="1"/>
  <c r="D557" i="13"/>
  <c r="E557" i="13" s="1"/>
  <c r="E569" i="13" s="1"/>
  <c r="H548" i="13"/>
  <c r="H554" i="13" s="1"/>
  <c r="L544" i="13" s="1"/>
  <c r="C623" i="13"/>
  <c r="C654" i="13"/>
  <c r="F566" i="13"/>
  <c r="G566" i="13" s="1"/>
  <c r="H566" i="13" s="1"/>
  <c r="D566" i="13"/>
  <c r="E566" i="13" s="1"/>
  <c r="F567" i="13"/>
  <c r="G567" i="13" s="1"/>
  <c r="H567" i="13" s="1"/>
  <c r="D567" i="13"/>
  <c r="E567" i="13" s="1"/>
  <c r="F559" i="13"/>
  <c r="G559" i="13" s="1"/>
  <c r="H559" i="13" s="1"/>
  <c r="D559" i="13"/>
  <c r="E559" i="13" s="1"/>
  <c r="C652" i="13"/>
  <c r="C620" i="13"/>
  <c r="C821" i="13"/>
  <c r="K691" i="13"/>
  <c r="C820" i="13"/>
  <c r="T420" i="9"/>
  <c r="H420" i="9"/>
  <c r="B526" i="9"/>
  <c r="D525" i="9"/>
  <c r="E525" i="9" s="1"/>
  <c r="F525" i="9"/>
  <c r="G525" i="9" s="1"/>
  <c r="B461" i="9"/>
  <c r="F460" i="9"/>
  <c r="G460" i="9" s="1"/>
  <c r="D460" i="9"/>
  <c r="E460" i="9" s="1"/>
  <c r="B513" i="9"/>
  <c r="D512" i="9"/>
  <c r="E512" i="9" s="1"/>
  <c r="F512" i="9"/>
  <c r="G512" i="9" s="1"/>
  <c r="P551" i="9"/>
  <c r="Q551" i="9" s="1"/>
  <c r="N552" i="9"/>
  <c r="R551" i="9"/>
  <c r="S551" i="9" s="1"/>
  <c r="AD472" i="9"/>
  <c r="AE472" i="9" s="1"/>
  <c r="AB472" i="9"/>
  <c r="AC472" i="9" s="1"/>
  <c r="Z473" i="9"/>
  <c r="AC420" i="9"/>
  <c r="AB420" i="9"/>
  <c r="B565" i="9"/>
  <c r="F564" i="9"/>
  <c r="G564" i="9" s="1"/>
  <c r="D564" i="9"/>
  <c r="E564" i="9" s="1"/>
  <c r="N461" i="9"/>
  <c r="R460" i="9"/>
  <c r="S460" i="9" s="1"/>
  <c r="P460" i="9"/>
  <c r="Q460" i="9" s="1"/>
  <c r="AD498" i="9"/>
  <c r="AE498" i="9" s="1"/>
  <c r="AB498" i="9"/>
  <c r="AC498" i="9" s="1"/>
  <c r="Z499" i="9"/>
  <c r="F447" i="9"/>
  <c r="G447" i="9" s="1"/>
  <c r="G448" i="9" s="1"/>
  <c r="D447" i="9"/>
  <c r="E447" i="9" s="1"/>
  <c r="P590" i="9"/>
  <c r="Q590" i="9" s="1"/>
  <c r="N604" i="9"/>
  <c r="U602" i="9"/>
  <c r="N591" i="9"/>
  <c r="R590" i="9"/>
  <c r="S590" i="9" s="1"/>
  <c r="P486" i="9"/>
  <c r="Q486" i="9" s="1"/>
  <c r="N487" i="9"/>
  <c r="R486" i="9"/>
  <c r="S486" i="9" s="1"/>
  <c r="F434" i="9"/>
  <c r="AD511" i="9"/>
  <c r="AE511" i="9" s="1"/>
  <c r="AB511" i="9"/>
  <c r="AC511" i="9" s="1"/>
  <c r="Z512" i="9"/>
  <c r="B604" i="9"/>
  <c r="I602" i="9"/>
  <c r="B591" i="9"/>
  <c r="F590" i="9"/>
  <c r="G590" i="9" s="1"/>
  <c r="D590" i="9"/>
  <c r="E590" i="9" s="1"/>
  <c r="AD576" i="9"/>
  <c r="AE576" i="9" s="1"/>
  <c r="AB576" i="9"/>
  <c r="AC576" i="9" s="1"/>
  <c r="Z590" i="9"/>
  <c r="AG588" i="9"/>
  <c r="Z577" i="9"/>
  <c r="AD459" i="9"/>
  <c r="AE459" i="9" s="1"/>
  <c r="AB459" i="9"/>
  <c r="AC459" i="9" s="1"/>
  <c r="Z460" i="9"/>
  <c r="Q434" i="9"/>
  <c r="P434" i="9"/>
  <c r="P447" i="9"/>
  <c r="Q447" i="9" s="1"/>
  <c r="R447" i="9"/>
  <c r="S447" i="9" s="1"/>
  <c r="S448" i="9" s="1"/>
  <c r="P525" i="9"/>
  <c r="Q525" i="9" s="1"/>
  <c r="N526" i="9"/>
  <c r="R525" i="9"/>
  <c r="S525" i="9" s="1"/>
  <c r="AD550" i="9"/>
  <c r="AE550" i="9" s="1"/>
  <c r="AB550" i="9"/>
  <c r="AC550" i="9" s="1"/>
  <c r="Z551" i="9"/>
  <c r="B552" i="9"/>
  <c r="F551" i="9"/>
  <c r="G551" i="9" s="1"/>
  <c r="D551" i="9"/>
  <c r="E551" i="9" s="1"/>
  <c r="E434" i="9"/>
  <c r="D434" i="9"/>
  <c r="B487" i="9"/>
  <c r="F486" i="9"/>
  <c r="G486" i="9" s="1"/>
  <c r="D486" i="9"/>
  <c r="E486" i="9" s="1"/>
  <c r="P512" i="9"/>
  <c r="Q512" i="9" s="1"/>
  <c r="N513" i="9"/>
  <c r="R512" i="9"/>
  <c r="S512" i="9" s="1"/>
  <c r="P538" i="9"/>
  <c r="Q538" i="9" s="1"/>
  <c r="N539" i="9"/>
  <c r="R538" i="9"/>
  <c r="S538" i="9" s="1"/>
  <c r="P564" i="9"/>
  <c r="Q564" i="9" s="1"/>
  <c r="N565" i="9"/>
  <c r="R564" i="9"/>
  <c r="S564" i="9" s="1"/>
  <c r="B539" i="9"/>
  <c r="D538" i="9"/>
  <c r="E538" i="9" s="1"/>
  <c r="F538" i="9"/>
  <c r="G538" i="9" s="1"/>
  <c r="AD485" i="9"/>
  <c r="AE485" i="9" s="1"/>
  <c r="AB485" i="9"/>
  <c r="AC485" i="9" s="1"/>
  <c r="Z486" i="9"/>
  <c r="AD524" i="9"/>
  <c r="AE524" i="9" s="1"/>
  <c r="AB524" i="9"/>
  <c r="AC524" i="9" s="1"/>
  <c r="Z525" i="9"/>
  <c r="R434" i="9"/>
  <c r="P577" i="9"/>
  <c r="Q577" i="9" s="1"/>
  <c r="N578" i="9"/>
  <c r="R577" i="9"/>
  <c r="S577" i="9" s="1"/>
  <c r="N474" i="9"/>
  <c r="R473" i="9"/>
  <c r="S473" i="9" s="1"/>
  <c r="P473" i="9"/>
  <c r="Q473" i="9" s="1"/>
  <c r="B578" i="9"/>
  <c r="D577" i="9"/>
  <c r="E577" i="9" s="1"/>
  <c r="F577" i="9"/>
  <c r="G577" i="9" s="1"/>
  <c r="B500" i="9"/>
  <c r="F499" i="9"/>
  <c r="G499" i="9" s="1"/>
  <c r="D499" i="9"/>
  <c r="E499" i="9" s="1"/>
  <c r="AD563" i="9"/>
  <c r="AE563" i="9" s="1"/>
  <c r="AB563" i="9"/>
  <c r="AC563" i="9" s="1"/>
  <c r="Z564" i="9"/>
  <c r="AD420" i="9"/>
  <c r="P499" i="9"/>
  <c r="Q499" i="9" s="1"/>
  <c r="N500" i="9"/>
  <c r="R499" i="9"/>
  <c r="S499" i="9" s="1"/>
  <c r="B474" i="9"/>
  <c r="F473" i="9"/>
  <c r="G473" i="9" s="1"/>
  <c r="D473" i="9"/>
  <c r="E473" i="9" s="1"/>
  <c r="AB446" i="9"/>
  <c r="AC446" i="9" s="1"/>
  <c r="Z447" i="9"/>
  <c r="AD446" i="9"/>
  <c r="AE446" i="9" s="1"/>
  <c r="AD433" i="9"/>
  <c r="AE433" i="9" s="1"/>
  <c r="AE434" i="9" s="1"/>
  <c r="AB433" i="9"/>
  <c r="AC433" i="9" s="1"/>
  <c r="AF406" i="9"/>
  <c r="AD537" i="9"/>
  <c r="AE537" i="9" s="1"/>
  <c r="AB537" i="9"/>
  <c r="AC537" i="9" s="1"/>
  <c r="Z538" i="9"/>
  <c r="C638" i="13" l="1"/>
  <c r="H557" i="13"/>
  <c r="G569" i="13"/>
  <c r="H563" i="13"/>
  <c r="C664" i="13"/>
  <c r="H564" i="13"/>
  <c r="C663" i="13"/>
  <c r="F578" i="13"/>
  <c r="G578" i="13" s="1"/>
  <c r="H578" i="13" s="1"/>
  <c r="D578" i="13"/>
  <c r="E578" i="13" s="1"/>
  <c r="F582" i="13"/>
  <c r="G582" i="13" s="1"/>
  <c r="D582" i="13"/>
  <c r="E582" i="13" s="1"/>
  <c r="H582" i="13" s="1"/>
  <c r="F574" i="13"/>
  <c r="G574" i="13" s="1"/>
  <c r="H574" i="13" s="1"/>
  <c r="D574" i="13"/>
  <c r="E574" i="13" s="1"/>
  <c r="C635" i="13"/>
  <c r="F579" i="13"/>
  <c r="G579" i="13" s="1"/>
  <c r="H579" i="13" s="1"/>
  <c r="D579" i="13"/>
  <c r="E579" i="13" s="1"/>
  <c r="F573" i="13"/>
  <c r="G573" i="13" s="1"/>
  <c r="D573" i="13"/>
  <c r="E573" i="13" s="1"/>
  <c r="F577" i="13"/>
  <c r="G577" i="13" s="1"/>
  <c r="D577" i="13"/>
  <c r="E577" i="13" s="1"/>
  <c r="K603" i="13"/>
  <c r="B589" i="13"/>
  <c r="B587" i="13"/>
  <c r="B590" i="13"/>
  <c r="B597" i="13"/>
  <c r="B592" i="13"/>
  <c r="B591" i="13"/>
  <c r="B598" i="13"/>
  <c r="B588" i="13"/>
  <c r="B594" i="13"/>
  <c r="B593" i="13"/>
  <c r="B595" i="13"/>
  <c r="B596" i="13"/>
  <c r="C642" i="13"/>
  <c r="C643" i="13"/>
  <c r="H568" i="13"/>
  <c r="C666" i="13"/>
  <c r="F581" i="13"/>
  <c r="G581" i="13" s="1"/>
  <c r="D581" i="13"/>
  <c r="E581" i="13" s="1"/>
  <c r="F583" i="13"/>
  <c r="G583" i="13" s="1"/>
  <c r="H583" i="13" s="1"/>
  <c r="D583" i="13"/>
  <c r="E583" i="13" s="1"/>
  <c r="F575" i="13"/>
  <c r="G575" i="13" s="1"/>
  <c r="D575" i="13"/>
  <c r="E575" i="13" s="1"/>
  <c r="C667" i="13"/>
  <c r="C669" i="13"/>
  <c r="F580" i="13"/>
  <c r="G580" i="13" s="1"/>
  <c r="H580" i="13" s="1"/>
  <c r="D580" i="13"/>
  <c r="E580" i="13" s="1"/>
  <c r="F576" i="13"/>
  <c r="G576" i="13" s="1"/>
  <c r="H576" i="13" s="1"/>
  <c r="D576" i="13"/>
  <c r="E576" i="13" s="1"/>
  <c r="F572" i="13"/>
  <c r="G572" i="13" s="1"/>
  <c r="D572" i="13"/>
  <c r="E572" i="13" s="1"/>
  <c r="C647" i="13"/>
  <c r="K706" i="13"/>
  <c r="C835" i="13"/>
  <c r="C836" i="13"/>
  <c r="H434" i="9"/>
  <c r="Z565" i="9"/>
  <c r="AB564" i="9"/>
  <c r="AC564" i="9" s="1"/>
  <c r="AD564" i="9"/>
  <c r="AE564" i="9" s="1"/>
  <c r="F578" i="9"/>
  <c r="G578" i="9" s="1"/>
  <c r="D578" i="9"/>
  <c r="E578" i="9" s="1"/>
  <c r="B579" i="9"/>
  <c r="F552" i="9"/>
  <c r="G552" i="9" s="1"/>
  <c r="D552" i="9"/>
  <c r="E552" i="9" s="1"/>
  <c r="B553" i="9"/>
  <c r="R448" i="9"/>
  <c r="Z578" i="9"/>
  <c r="AB577" i="9"/>
  <c r="AC577" i="9" s="1"/>
  <c r="AD577" i="9"/>
  <c r="AE577" i="9" s="1"/>
  <c r="F591" i="9"/>
  <c r="G591" i="9" s="1"/>
  <c r="D591" i="9"/>
  <c r="E591" i="9" s="1"/>
  <c r="B592" i="9"/>
  <c r="F448" i="9"/>
  <c r="R461" i="9"/>
  <c r="S461" i="9" s="1"/>
  <c r="S462" i="9" s="1"/>
  <c r="P461" i="9"/>
  <c r="Q461" i="9" s="1"/>
  <c r="F565" i="9"/>
  <c r="G565" i="9" s="1"/>
  <c r="D565" i="9"/>
  <c r="E565" i="9" s="1"/>
  <c r="B566" i="9"/>
  <c r="F461" i="9"/>
  <c r="G461" i="9" s="1"/>
  <c r="G462" i="9" s="1"/>
  <c r="D461" i="9"/>
  <c r="E461" i="9" s="1"/>
  <c r="AC434" i="9"/>
  <c r="AB434" i="9"/>
  <c r="N501" i="9"/>
  <c r="P500" i="9"/>
  <c r="Q500" i="9" s="1"/>
  <c r="R500" i="9"/>
  <c r="S500" i="9" s="1"/>
  <c r="Z487" i="9"/>
  <c r="AB486" i="9"/>
  <c r="AC486" i="9" s="1"/>
  <c r="AD486" i="9"/>
  <c r="AE486" i="9" s="1"/>
  <c r="Z552" i="9"/>
  <c r="AD551" i="9"/>
  <c r="AE551" i="9" s="1"/>
  <c r="AB551" i="9"/>
  <c r="AC551" i="9" s="1"/>
  <c r="Q448" i="9"/>
  <c r="T448" i="9" s="1"/>
  <c r="P448" i="9"/>
  <c r="Z461" i="9"/>
  <c r="AB460" i="9"/>
  <c r="AC460" i="9" s="1"/>
  <c r="AD460" i="9"/>
  <c r="AE460" i="9" s="1"/>
  <c r="N618" i="9"/>
  <c r="U616" i="9"/>
  <c r="N605" i="9"/>
  <c r="P604" i="9"/>
  <c r="Q604" i="9" s="1"/>
  <c r="R604" i="9"/>
  <c r="S604" i="9" s="1"/>
  <c r="Z500" i="9"/>
  <c r="AD499" i="9"/>
  <c r="AE499" i="9" s="1"/>
  <c r="AB499" i="9"/>
  <c r="AC499" i="9" s="1"/>
  <c r="F513" i="9"/>
  <c r="G513" i="9" s="1"/>
  <c r="D513" i="9"/>
  <c r="E513" i="9" s="1"/>
  <c r="B514" i="9"/>
  <c r="F526" i="9"/>
  <c r="G526" i="9" s="1"/>
  <c r="D526" i="9"/>
  <c r="E526" i="9" s="1"/>
  <c r="B527" i="9"/>
  <c r="AD434" i="9"/>
  <c r="AB447" i="9"/>
  <c r="AC447" i="9" s="1"/>
  <c r="AD447" i="9"/>
  <c r="AE447" i="9" s="1"/>
  <c r="AE448" i="9" s="1"/>
  <c r="F474" i="9"/>
  <c r="G474" i="9" s="1"/>
  <c r="D474" i="9"/>
  <c r="E474" i="9" s="1"/>
  <c r="B475" i="9"/>
  <c r="N579" i="9"/>
  <c r="R578" i="9"/>
  <c r="S578" i="9" s="1"/>
  <c r="P578" i="9"/>
  <c r="Q578" i="9" s="1"/>
  <c r="Z526" i="9"/>
  <c r="AB525" i="9"/>
  <c r="AC525" i="9" s="1"/>
  <c r="AD525" i="9"/>
  <c r="AE525" i="9" s="1"/>
  <c r="F539" i="9"/>
  <c r="G539" i="9" s="1"/>
  <c r="D539" i="9"/>
  <c r="E539" i="9" s="1"/>
  <c r="B540" i="9"/>
  <c r="N566" i="9"/>
  <c r="P565" i="9"/>
  <c r="Q565" i="9" s="1"/>
  <c r="R565" i="9"/>
  <c r="S565" i="9" s="1"/>
  <c r="N540" i="9"/>
  <c r="R539" i="9"/>
  <c r="S539" i="9" s="1"/>
  <c r="P539" i="9"/>
  <c r="Q539" i="9" s="1"/>
  <c r="N527" i="9"/>
  <c r="R526" i="9"/>
  <c r="S526" i="9" s="1"/>
  <c r="P526" i="9"/>
  <c r="Q526" i="9" s="1"/>
  <c r="Z604" i="9"/>
  <c r="AG602" i="9"/>
  <c r="Z591" i="9"/>
  <c r="AD590" i="9"/>
  <c r="AE590" i="9" s="1"/>
  <c r="AB590" i="9"/>
  <c r="AC590" i="9" s="1"/>
  <c r="F604" i="9"/>
  <c r="G604" i="9" s="1"/>
  <c r="D604" i="9"/>
  <c r="E604" i="9" s="1"/>
  <c r="B618" i="9"/>
  <c r="I616" i="9"/>
  <c r="B605" i="9"/>
  <c r="AF420" i="9"/>
  <c r="Z539" i="9"/>
  <c r="AD538" i="9"/>
  <c r="AE538" i="9" s="1"/>
  <c r="AB538" i="9"/>
  <c r="AC538" i="9" s="1"/>
  <c r="F500" i="9"/>
  <c r="G500" i="9" s="1"/>
  <c r="D500" i="9"/>
  <c r="E500" i="9" s="1"/>
  <c r="B501" i="9"/>
  <c r="N475" i="9"/>
  <c r="P474" i="9"/>
  <c r="Q474" i="9" s="1"/>
  <c r="R474" i="9"/>
  <c r="S474" i="9" s="1"/>
  <c r="N514" i="9"/>
  <c r="P513" i="9"/>
  <c r="Q513" i="9" s="1"/>
  <c r="R513" i="9"/>
  <c r="S513" i="9" s="1"/>
  <c r="F487" i="9"/>
  <c r="G487" i="9" s="1"/>
  <c r="D487" i="9"/>
  <c r="E487" i="9" s="1"/>
  <c r="B488" i="9"/>
  <c r="T434" i="9"/>
  <c r="Z513" i="9"/>
  <c r="AD512" i="9"/>
  <c r="AE512" i="9" s="1"/>
  <c r="AB512" i="9"/>
  <c r="AC512" i="9" s="1"/>
  <c r="N488" i="9"/>
  <c r="P487" i="9"/>
  <c r="Q487" i="9" s="1"/>
  <c r="R487" i="9"/>
  <c r="S487" i="9" s="1"/>
  <c r="N592" i="9"/>
  <c r="P591" i="9"/>
  <c r="Q591" i="9" s="1"/>
  <c r="R591" i="9"/>
  <c r="S591" i="9" s="1"/>
  <c r="E448" i="9"/>
  <c r="H448" i="9" s="1"/>
  <c r="D448" i="9"/>
  <c r="Z474" i="9"/>
  <c r="AB473" i="9"/>
  <c r="AC473" i="9" s="1"/>
  <c r="AD473" i="9"/>
  <c r="AE473" i="9" s="1"/>
  <c r="N553" i="9"/>
  <c r="R552" i="9"/>
  <c r="S552" i="9" s="1"/>
  <c r="P552" i="9"/>
  <c r="Q552" i="9" s="1"/>
  <c r="C658" i="13" l="1"/>
  <c r="F595" i="13"/>
  <c r="G595" i="13" s="1"/>
  <c r="D595" i="13"/>
  <c r="E595" i="13" s="1"/>
  <c r="F598" i="13"/>
  <c r="G598" i="13" s="1"/>
  <c r="D598" i="13"/>
  <c r="E598" i="13" s="1"/>
  <c r="F590" i="13"/>
  <c r="G590" i="13" s="1"/>
  <c r="D590" i="13"/>
  <c r="E590" i="13" s="1"/>
  <c r="H577" i="13"/>
  <c r="E584" i="13"/>
  <c r="H572" i="13"/>
  <c r="G584" i="13"/>
  <c r="C682" i="13"/>
  <c r="C681" i="13"/>
  <c r="F593" i="13"/>
  <c r="G593" i="13" s="1"/>
  <c r="D593" i="13"/>
  <c r="E593" i="13" s="1"/>
  <c r="F591" i="13"/>
  <c r="G591" i="13" s="1"/>
  <c r="D591" i="13"/>
  <c r="E591" i="13" s="1"/>
  <c r="H591" i="13" s="1"/>
  <c r="F587" i="13"/>
  <c r="G587" i="13" s="1"/>
  <c r="D587" i="13"/>
  <c r="E587" i="13" s="1"/>
  <c r="H569" i="13"/>
  <c r="L559" i="13" s="1"/>
  <c r="C657" i="13"/>
  <c r="F594" i="13"/>
  <c r="G594" i="13" s="1"/>
  <c r="D594" i="13"/>
  <c r="E594" i="13" s="1"/>
  <c r="F592" i="13"/>
  <c r="G592" i="13" s="1"/>
  <c r="D592" i="13"/>
  <c r="E592" i="13" s="1"/>
  <c r="F589" i="13"/>
  <c r="G589" i="13" s="1"/>
  <c r="H589" i="13" s="1"/>
  <c r="D589" i="13"/>
  <c r="E589" i="13" s="1"/>
  <c r="C679" i="13"/>
  <c r="C662" i="13"/>
  <c r="C684" i="13"/>
  <c r="H575" i="13"/>
  <c r="H581" i="13"/>
  <c r="F596" i="13"/>
  <c r="G596" i="13" s="1"/>
  <c r="H596" i="13" s="1"/>
  <c r="D596" i="13"/>
  <c r="E596" i="13" s="1"/>
  <c r="F588" i="13"/>
  <c r="G588" i="13" s="1"/>
  <c r="H588" i="13" s="1"/>
  <c r="D588" i="13"/>
  <c r="E588" i="13" s="1"/>
  <c r="F597" i="13"/>
  <c r="G597" i="13" s="1"/>
  <c r="H597" i="13" s="1"/>
  <c r="D597" i="13"/>
  <c r="E597" i="13" s="1"/>
  <c r="K618" i="13"/>
  <c r="B604" i="13"/>
  <c r="B602" i="13"/>
  <c r="B605" i="13"/>
  <c r="B607" i="13"/>
  <c r="B608" i="13"/>
  <c r="B612" i="13"/>
  <c r="B606" i="13"/>
  <c r="B613" i="13"/>
  <c r="B603" i="13"/>
  <c r="B611" i="13"/>
  <c r="B609" i="13"/>
  <c r="B610" i="13"/>
  <c r="H573" i="13"/>
  <c r="C650" i="13"/>
  <c r="C678" i="13"/>
  <c r="C653" i="13"/>
  <c r="C850" i="13"/>
  <c r="C851" i="13"/>
  <c r="K721" i="13"/>
  <c r="AB474" i="9"/>
  <c r="AC474" i="9" s="1"/>
  <c r="Z475" i="9"/>
  <c r="AD474" i="9"/>
  <c r="AE474" i="9" s="1"/>
  <c r="AB513" i="9"/>
  <c r="AC513" i="9" s="1"/>
  <c r="Z514" i="9"/>
  <c r="AD513" i="9"/>
  <c r="AE513" i="9" s="1"/>
  <c r="B606" i="9"/>
  <c r="F605" i="9"/>
  <c r="G605" i="9" s="1"/>
  <c r="D605" i="9"/>
  <c r="E605" i="9" s="1"/>
  <c r="AB604" i="9"/>
  <c r="AC604" i="9" s="1"/>
  <c r="Z618" i="9"/>
  <c r="AG616" i="9"/>
  <c r="Z605" i="9"/>
  <c r="AD604" i="9"/>
  <c r="AE604" i="9" s="1"/>
  <c r="R540" i="9"/>
  <c r="S540" i="9" s="1"/>
  <c r="P540" i="9"/>
  <c r="Q540" i="9" s="1"/>
  <c r="N541" i="9"/>
  <c r="B541" i="9"/>
  <c r="D540" i="9"/>
  <c r="E540" i="9" s="1"/>
  <c r="F540" i="9"/>
  <c r="G540" i="9" s="1"/>
  <c r="AB500" i="9"/>
  <c r="AC500" i="9" s="1"/>
  <c r="Z501" i="9"/>
  <c r="AD500" i="9"/>
  <c r="AE500" i="9" s="1"/>
  <c r="AB461" i="9"/>
  <c r="AC461" i="9" s="1"/>
  <c r="AD461" i="9"/>
  <c r="AE461" i="9" s="1"/>
  <c r="AE462" i="9" s="1"/>
  <c r="R501" i="9"/>
  <c r="S501" i="9" s="1"/>
  <c r="P501" i="9"/>
  <c r="Q501" i="9" s="1"/>
  <c r="N502" i="9"/>
  <c r="B567" i="9"/>
  <c r="F566" i="9"/>
  <c r="G566" i="9" s="1"/>
  <c r="D566" i="9"/>
  <c r="E566" i="9" s="1"/>
  <c r="R462" i="9"/>
  <c r="B580" i="9"/>
  <c r="F579" i="9"/>
  <c r="G579" i="9" s="1"/>
  <c r="D579" i="9"/>
  <c r="E579" i="9" s="1"/>
  <c r="R553" i="9"/>
  <c r="S553" i="9" s="1"/>
  <c r="P553" i="9"/>
  <c r="Q553" i="9" s="1"/>
  <c r="N554" i="9"/>
  <c r="R488" i="9"/>
  <c r="S488" i="9" s="1"/>
  <c r="P488" i="9"/>
  <c r="Q488" i="9" s="1"/>
  <c r="N489" i="9"/>
  <c r="AB539" i="9"/>
  <c r="AC539" i="9" s="1"/>
  <c r="Z540" i="9"/>
  <c r="AD539" i="9"/>
  <c r="AE539" i="9" s="1"/>
  <c r="R618" i="9"/>
  <c r="S618" i="9" s="1"/>
  <c r="P618" i="9"/>
  <c r="Q618" i="9" s="1"/>
  <c r="N632" i="9"/>
  <c r="U630" i="9"/>
  <c r="N619" i="9"/>
  <c r="AB552" i="9"/>
  <c r="AC552" i="9" s="1"/>
  <c r="Z553" i="9"/>
  <c r="AD552" i="9"/>
  <c r="AE552" i="9" s="1"/>
  <c r="AB487" i="9"/>
  <c r="AC487" i="9" s="1"/>
  <c r="Z488" i="9"/>
  <c r="AD487" i="9"/>
  <c r="AE487" i="9" s="1"/>
  <c r="E462" i="9"/>
  <c r="D462" i="9"/>
  <c r="B554" i="9"/>
  <c r="F553" i="9"/>
  <c r="G553" i="9" s="1"/>
  <c r="D553" i="9"/>
  <c r="E553" i="9" s="1"/>
  <c r="R592" i="9"/>
  <c r="S592" i="9" s="1"/>
  <c r="P592" i="9"/>
  <c r="Q592" i="9" s="1"/>
  <c r="N593" i="9"/>
  <c r="B489" i="9"/>
  <c r="D488" i="9"/>
  <c r="E488" i="9" s="1"/>
  <c r="F488" i="9"/>
  <c r="G488" i="9" s="1"/>
  <c r="P475" i="9"/>
  <c r="Q475" i="9" s="1"/>
  <c r="R475" i="9"/>
  <c r="S475" i="9" s="1"/>
  <c r="S476" i="9" s="1"/>
  <c r="B632" i="9"/>
  <c r="I630" i="9"/>
  <c r="B619" i="9"/>
  <c r="D618" i="9"/>
  <c r="E618" i="9" s="1"/>
  <c r="F618" i="9"/>
  <c r="G618" i="9" s="1"/>
  <c r="AB591" i="9"/>
  <c r="AC591" i="9" s="1"/>
  <c r="Z592" i="9"/>
  <c r="AD591" i="9"/>
  <c r="AE591" i="9" s="1"/>
  <c r="R579" i="9"/>
  <c r="S579" i="9" s="1"/>
  <c r="P579" i="9"/>
  <c r="Q579" i="9" s="1"/>
  <c r="N580" i="9"/>
  <c r="AD448" i="9"/>
  <c r="B528" i="9"/>
  <c r="D527" i="9"/>
  <c r="E527" i="9" s="1"/>
  <c r="F527" i="9"/>
  <c r="G527" i="9" s="1"/>
  <c r="B515" i="9"/>
  <c r="D514" i="9"/>
  <c r="E514" i="9" s="1"/>
  <c r="F514" i="9"/>
  <c r="G514" i="9" s="1"/>
  <c r="AF434" i="9"/>
  <c r="F462" i="9"/>
  <c r="B593" i="9"/>
  <c r="D592" i="9"/>
  <c r="E592" i="9" s="1"/>
  <c r="F592" i="9"/>
  <c r="G592" i="9" s="1"/>
  <c r="AB578" i="9"/>
  <c r="AC578" i="9" s="1"/>
  <c r="Z579" i="9"/>
  <c r="AD578" i="9"/>
  <c r="AE578" i="9" s="1"/>
  <c r="AB565" i="9"/>
  <c r="AC565" i="9" s="1"/>
  <c r="Z566" i="9"/>
  <c r="AD565" i="9"/>
  <c r="AE565" i="9" s="1"/>
  <c r="R514" i="9"/>
  <c r="S514" i="9" s="1"/>
  <c r="P514" i="9"/>
  <c r="Q514" i="9" s="1"/>
  <c r="N515" i="9"/>
  <c r="B502" i="9"/>
  <c r="D501" i="9"/>
  <c r="E501" i="9" s="1"/>
  <c r="F501" i="9"/>
  <c r="G501" i="9" s="1"/>
  <c r="R527" i="9"/>
  <c r="S527" i="9" s="1"/>
  <c r="P527" i="9"/>
  <c r="Q527" i="9" s="1"/>
  <c r="N528" i="9"/>
  <c r="R566" i="9"/>
  <c r="S566" i="9" s="1"/>
  <c r="P566" i="9"/>
  <c r="Q566" i="9" s="1"/>
  <c r="N567" i="9"/>
  <c r="AB526" i="9"/>
  <c r="AC526" i="9" s="1"/>
  <c r="Z527" i="9"/>
  <c r="AD526" i="9"/>
  <c r="AE526" i="9" s="1"/>
  <c r="F475" i="9"/>
  <c r="G475" i="9" s="1"/>
  <c r="G476" i="9" s="1"/>
  <c r="D475" i="9"/>
  <c r="E475" i="9" s="1"/>
  <c r="AC448" i="9"/>
  <c r="AF448" i="9" s="1"/>
  <c r="AB448" i="9"/>
  <c r="R605" i="9"/>
  <c r="S605" i="9" s="1"/>
  <c r="P605" i="9"/>
  <c r="Q605" i="9" s="1"/>
  <c r="N606" i="9"/>
  <c r="Q462" i="9"/>
  <c r="P462" i="9"/>
  <c r="F612" i="13" l="1"/>
  <c r="G612" i="13" s="1"/>
  <c r="H612" i="13" s="1"/>
  <c r="D612" i="13"/>
  <c r="E612" i="13" s="1"/>
  <c r="C699" i="13"/>
  <c r="F603" i="13"/>
  <c r="G603" i="13" s="1"/>
  <c r="H603" i="13" s="1"/>
  <c r="D603" i="13"/>
  <c r="E603" i="13" s="1"/>
  <c r="F608" i="13"/>
  <c r="G608" i="13" s="1"/>
  <c r="D608" i="13"/>
  <c r="E608" i="13" s="1"/>
  <c r="F604" i="13"/>
  <c r="G604" i="13" s="1"/>
  <c r="H604" i="13" s="1"/>
  <c r="D604" i="13"/>
  <c r="E604" i="13" s="1"/>
  <c r="C696" i="13"/>
  <c r="H584" i="13"/>
  <c r="L574" i="13" s="1"/>
  <c r="H590" i="13"/>
  <c r="H595" i="13"/>
  <c r="C668" i="13"/>
  <c r="C665" i="13"/>
  <c r="F602" i="13"/>
  <c r="G602" i="13" s="1"/>
  <c r="D602" i="13"/>
  <c r="E602" i="13" s="1"/>
  <c r="C693" i="13"/>
  <c r="F610" i="13"/>
  <c r="G610" i="13" s="1"/>
  <c r="H610" i="13" s="1"/>
  <c r="D610" i="13"/>
  <c r="E610" i="13" s="1"/>
  <c r="F613" i="13"/>
  <c r="G613" i="13" s="1"/>
  <c r="D613" i="13"/>
  <c r="E613" i="13" s="1"/>
  <c r="H613" i="13" s="1"/>
  <c r="F607" i="13"/>
  <c r="G607" i="13" s="1"/>
  <c r="H607" i="13" s="1"/>
  <c r="D607" i="13"/>
  <c r="E607" i="13" s="1"/>
  <c r="K633" i="13"/>
  <c r="B619" i="13"/>
  <c r="B617" i="13"/>
  <c r="B623" i="13"/>
  <c r="B620" i="13"/>
  <c r="B626" i="13"/>
  <c r="B627" i="13"/>
  <c r="B622" i="13"/>
  <c r="B621" i="13"/>
  <c r="B628" i="13"/>
  <c r="B618" i="13"/>
  <c r="B624" i="13"/>
  <c r="B625" i="13"/>
  <c r="C677" i="13"/>
  <c r="H594" i="13"/>
  <c r="E599" i="13"/>
  <c r="H598" i="13"/>
  <c r="C673" i="13"/>
  <c r="F611" i="13"/>
  <c r="G611" i="13" s="1"/>
  <c r="H611" i="13" s="1"/>
  <c r="D611" i="13"/>
  <c r="E611" i="13" s="1"/>
  <c r="C694" i="13"/>
  <c r="C672" i="13"/>
  <c r="F609" i="13"/>
  <c r="G609" i="13" s="1"/>
  <c r="H609" i="13" s="1"/>
  <c r="D609" i="13"/>
  <c r="E609" i="13" s="1"/>
  <c r="F606" i="13"/>
  <c r="G606" i="13" s="1"/>
  <c r="H606" i="13" s="1"/>
  <c r="D606" i="13"/>
  <c r="E606" i="13" s="1"/>
  <c r="F605" i="13"/>
  <c r="G605" i="13" s="1"/>
  <c r="H605" i="13" s="1"/>
  <c r="D605" i="13"/>
  <c r="E605" i="13" s="1"/>
  <c r="H592" i="13"/>
  <c r="H587" i="13"/>
  <c r="G599" i="13"/>
  <c r="H593" i="13"/>
  <c r="C697" i="13"/>
  <c r="C866" i="13"/>
  <c r="C865" i="13"/>
  <c r="K736" i="13"/>
  <c r="T462" i="9"/>
  <c r="E476" i="9"/>
  <c r="D476" i="9"/>
  <c r="Z567" i="9"/>
  <c r="AD566" i="9"/>
  <c r="AE566" i="9" s="1"/>
  <c r="AB566" i="9"/>
  <c r="AC566" i="9" s="1"/>
  <c r="D593" i="9"/>
  <c r="E593" i="9" s="1"/>
  <c r="B594" i="9"/>
  <c r="F593" i="9"/>
  <c r="G593" i="9" s="1"/>
  <c r="D632" i="9"/>
  <c r="E632" i="9" s="1"/>
  <c r="B646" i="9"/>
  <c r="I644" i="9"/>
  <c r="B633" i="9"/>
  <c r="F632" i="9"/>
  <c r="G632" i="9" s="1"/>
  <c r="N594" i="9"/>
  <c r="R593" i="9"/>
  <c r="S593" i="9" s="1"/>
  <c r="P593" i="9"/>
  <c r="Q593" i="9" s="1"/>
  <c r="Z541" i="9"/>
  <c r="AD540" i="9"/>
  <c r="AE540" i="9" s="1"/>
  <c r="AB540" i="9"/>
  <c r="AC540" i="9" s="1"/>
  <c r="D580" i="9"/>
  <c r="E580" i="9" s="1"/>
  <c r="B581" i="9"/>
  <c r="F580" i="9"/>
  <c r="G580" i="9" s="1"/>
  <c r="N503" i="9"/>
  <c r="R502" i="9"/>
  <c r="S502" i="9" s="1"/>
  <c r="P502" i="9"/>
  <c r="Q502" i="9" s="1"/>
  <c r="AD462" i="9"/>
  <c r="N542" i="9"/>
  <c r="P541" i="9"/>
  <c r="Q541" i="9" s="1"/>
  <c r="R541" i="9"/>
  <c r="S541" i="9" s="1"/>
  <c r="F476" i="9"/>
  <c r="N568" i="9"/>
  <c r="P567" i="9"/>
  <c r="Q567" i="9" s="1"/>
  <c r="R567" i="9"/>
  <c r="S567" i="9" s="1"/>
  <c r="N529" i="9"/>
  <c r="P528" i="9"/>
  <c r="Q528" i="9" s="1"/>
  <c r="R528" i="9"/>
  <c r="S528" i="9" s="1"/>
  <c r="D502" i="9"/>
  <c r="E502" i="9" s="1"/>
  <c r="B503" i="9"/>
  <c r="F502" i="9"/>
  <c r="G502" i="9" s="1"/>
  <c r="N581" i="9"/>
  <c r="P580" i="9"/>
  <c r="Q580" i="9" s="1"/>
  <c r="R580" i="9"/>
  <c r="S580" i="9" s="1"/>
  <c r="Z489" i="9"/>
  <c r="AD488" i="9"/>
  <c r="AE488" i="9" s="1"/>
  <c r="AB488" i="9"/>
  <c r="AC488" i="9" s="1"/>
  <c r="Z554" i="9"/>
  <c r="AD553" i="9"/>
  <c r="AE553" i="9" s="1"/>
  <c r="AB553" i="9"/>
  <c r="AC553" i="9" s="1"/>
  <c r="N646" i="9"/>
  <c r="U644" i="9"/>
  <c r="N633" i="9"/>
  <c r="R632" i="9"/>
  <c r="S632" i="9" s="1"/>
  <c r="P632" i="9"/>
  <c r="Q632" i="9" s="1"/>
  <c r="AC462" i="9"/>
  <c r="AB462" i="9"/>
  <c r="Z606" i="9"/>
  <c r="AD605" i="9"/>
  <c r="AE605" i="9" s="1"/>
  <c r="AB605" i="9"/>
  <c r="AC605" i="9" s="1"/>
  <c r="N516" i="9"/>
  <c r="P515" i="9"/>
  <c r="Q515" i="9" s="1"/>
  <c r="R515" i="9"/>
  <c r="S515" i="9" s="1"/>
  <c r="D528" i="9"/>
  <c r="E528" i="9" s="1"/>
  <c r="B529" i="9"/>
  <c r="F528" i="9"/>
  <c r="G528" i="9" s="1"/>
  <c r="Z593" i="9"/>
  <c r="AD592" i="9"/>
  <c r="AE592" i="9" s="1"/>
  <c r="AB592" i="9"/>
  <c r="AC592" i="9" s="1"/>
  <c r="D619" i="9"/>
  <c r="E619" i="9" s="1"/>
  <c r="B620" i="9"/>
  <c r="F619" i="9"/>
  <c r="G619" i="9" s="1"/>
  <c r="R476" i="9"/>
  <c r="D489" i="9"/>
  <c r="E489" i="9" s="1"/>
  <c r="F489" i="9"/>
  <c r="G489" i="9" s="1"/>
  <c r="G490" i="9" s="1"/>
  <c r="D554" i="9"/>
  <c r="E554" i="9" s="1"/>
  <c r="B555" i="9"/>
  <c r="F554" i="9"/>
  <c r="G554" i="9" s="1"/>
  <c r="N555" i="9"/>
  <c r="P554" i="9"/>
  <c r="Q554" i="9" s="1"/>
  <c r="R554" i="9"/>
  <c r="S554" i="9" s="1"/>
  <c r="D567" i="9"/>
  <c r="E567" i="9" s="1"/>
  <c r="B568" i="9"/>
  <c r="F567" i="9"/>
  <c r="G567" i="9" s="1"/>
  <c r="AD475" i="9"/>
  <c r="AE475" i="9" s="1"/>
  <c r="AE476" i="9" s="1"/>
  <c r="AB475" i="9"/>
  <c r="AC475" i="9" s="1"/>
  <c r="N607" i="9"/>
  <c r="P606" i="9"/>
  <c r="Q606" i="9" s="1"/>
  <c r="R606" i="9"/>
  <c r="S606" i="9" s="1"/>
  <c r="Z528" i="9"/>
  <c r="AB527" i="9"/>
  <c r="AC527" i="9" s="1"/>
  <c r="AD527" i="9"/>
  <c r="AE527" i="9" s="1"/>
  <c r="Z580" i="9"/>
  <c r="AD579" i="9"/>
  <c r="AE579" i="9" s="1"/>
  <c r="AB579" i="9"/>
  <c r="AC579" i="9" s="1"/>
  <c r="D515" i="9"/>
  <c r="E515" i="9" s="1"/>
  <c r="B516" i="9"/>
  <c r="F515" i="9"/>
  <c r="G515" i="9" s="1"/>
  <c r="Q476" i="9"/>
  <c r="P476" i="9"/>
  <c r="H462" i="9"/>
  <c r="N620" i="9"/>
  <c r="R619" i="9"/>
  <c r="S619" i="9" s="1"/>
  <c r="P619" i="9"/>
  <c r="Q619" i="9" s="1"/>
  <c r="R489" i="9"/>
  <c r="S489" i="9" s="1"/>
  <c r="S490" i="9" s="1"/>
  <c r="P489" i="9"/>
  <c r="Q489" i="9" s="1"/>
  <c r="Z502" i="9"/>
  <c r="AD501" i="9"/>
  <c r="AE501" i="9" s="1"/>
  <c r="AB501" i="9"/>
  <c r="AC501" i="9" s="1"/>
  <c r="D541" i="9"/>
  <c r="E541" i="9" s="1"/>
  <c r="B542" i="9"/>
  <c r="F541" i="9"/>
  <c r="G541" i="9" s="1"/>
  <c r="Z632" i="9"/>
  <c r="AG630" i="9"/>
  <c r="Z619" i="9"/>
  <c r="AB618" i="9"/>
  <c r="AC618" i="9" s="1"/>
  <c r="AD618" i="9"/>
  <c r="AE618" i="9" s="1"/>
  <c r="D606" i="9"/>
  <c r="E606" i="9" s="1"/>
  <c r="B607" i="9"/>
  <c r="F606" i="9"/>
  <c r="G606" i="9" s="1"/>
  <c r="Z515" i="9"/>
  <c r="AD514" i="9"/>
  <c r="AE514" i="9" s="1"/>
  <c r="AB514" i="9"/>
  <c r="AC514" i="9" s="1"/>
  <c r="C709" i="13" l="1"/>
  <c r="C688" i="13"/>
  <c r="F618" i="13"/>
  <c r="G618" i="13" s="1"/>
  <c r="H618" i="13" s="1"/>
  <c r="D618" i="13"/>
  <c r="E618" i="13" s="1"/>
  <c r="F627" i="13"/>
  <c r="G627" i="13" s="1"/>
  <c r="H627" i="13" s="1"/>
  <c r="D627" i="13"/>
  <c r="E627" i="13" s="1"/>
  <c r="F617" i="13"/>
  <c r="G617" i="13" s="1"/>
  <c r="D617" i="13"/>
  <c r="E617" i="13" s="1"/>
  <c r="G614" i="13"/>
  <c r="C711" i="13"/>
  <c r="H599" i="13"/>
  <c r="L589" i="13" s="1"/>
  <c r="C692" i="13"/>
  <c r="F628" i="13"/>
  <c r="G628" i="13" s="1"/>
  <c r="H628" i="13" s="1"/>
  <c r="D628" i="13"/>
  <c r="E628" i="13" s="1"/>
  <c r="F626" i="13"/>
  <c r="G626" i="13" s="1"/>
  <c r="D626" i="13"/>
  <c r="E626" i="13" s="1"/>
  <c r="F619" i="13"/>
  <c r="G619" i="13" s="1"/>
  <c r="H619" i="13" s="1"/>
  <c r="D619" i="13"/>
  <c r="E619" i="13" s="1"/>
  <c r="H608" i="13"/>
  <c r="C714" i="13"/>
  <c r="C712" i="13"/>
  <c r="C687" i="13"/>
  <c r="D625" i="13"/>
  <c r="E625" i="13" s="1"/>
  <c r="F625" i="13"/>
  <c r="G625" i="13" s="1"/>
  <c r="F621" i="13"/>
  <c r="G621" i="13" s="1"/>
  <c r="D621" i="13"/>
  <c r="E621" i="13" s="1"/>
  <c r="F620" i="13"/>
  <c r="G620" i="13" s="1"/>
  <c r="D620" i="13"/>
  <c r="E620" i="13" s="1"/>
  <c r="K648" i="13"/>
  <c r="B634" i="13"/>
  <c r="B632" i="13"/>
  <c r="B641" i="13"/>
  <c r="B635" i="13"/>
  <c r="B642" i="13"/>
  <c r="B638" i="13"/>
  <c r="B637" i="13"/>
  <c r="B636" i="13"/>
  <c r="B643" i="13"/>
  <c r="B633" i="13"/>
  <c r="B640" i="13"/>
  <c r="B639" i="13"/>
  <c r="C708" i="13"/>
  <c r="C680" i="13"/>
  <c r="F624" i="13"/>
  <c r="G624" i="13" s="1"/>
  <c r="H624" i="13" s="1"/>
  <c r="D624" i="13"/>
  <c r="E624" i="13" s="1"/>
  <c r="F622" i="13"/>
  <c r="G622" i="13" s="1"/>
  <c r="D622" i="13"/>
  <c r="E622" i="13" s="1"/>
  <c r="F623" i="13"/>
  <c r="G623" i="13" s="1"/>
  <c r="H623" i="13" s="1"/>
  <c r="D623" i="13"/>
  <c r="E623" i="13" s="1"/>
  <c r="H602" i="13"/>
  <c r="H614" i="13" s="1"/>
  <c r="L604" i="13" s="1"/>
  <c r="E614" i="13"/>
  <c r="C683" i="13"/>
  <c r="C881" i="13"/>
  <c r="K751" i="13"/>
  <c r="C880" i="13"/>
  <c r="AF462" i="9"/>
  <c r="T476" i="9"/>
  <c r="AD619" i="9"/>
  <c r="AE619" i="9" s="1"/>
  <c r="AB619" i="9"/>
  <c r="AC619" i="9" s="1"/>
  <c r="Z620" i="9"/>
  <c r="B543" i="9"/>
  <c r="F542" i="9"/>
  <c r="G542" i="9" s="1"/>
  <c r="D542" i="9"/>
  <c r="E542" i="9" s="1"/>
  <c r="AD502" i="9"/>
  <c r="AE502" i="9" s="1"/>
  <c r="AB502" i="9"/>
  <c r="AC502" i="9" s="1"/>
  <c r="Z503" i="9"/>
  <c r="R490" i="9"/>
  <c r="B517" i="9"/>
  <c r="F516" i="9"/>
  <c r="G516" i="9" s="1"/>
  <c r="D516" i="9"/>
  <c r="E516" i="9" s="1"/>
  <c r="AD528" i="9"/>
  <c r="AE528" i="9" s="1"/>
  <c r="AB528" i="9"/>
  <c r="AC528" i="9" s="1"/>
  <c r="Z529" i="9"/>
  <c r="AC476" i="9"/>
  <c r="AB476" i="9"/>
  <c r="B569" i="9"/>
  <c r="D568" i="9"/>
  <c r="E568" i="9" s="1"/>
  <c r="F568" i="9"/>
  <c r="G568" i="9" s="1"/>
  <c r="F490" i="9"/>
  <c r="AD554" i="9"/>
  <c r="AE554" i="9" s="1"/>
  <c r="AB554" i="9"/>
  <c r="AC554" i="9" s="1"/>
  <c r="Z555" i="9"/>
  <c r="P581" i="9"/>
  <c r="Q581" i="9" s="1"/>
  <c r="N582" i="9"/>
  <c r="R581" i="9"/>
  <c r="S581" i="9" s="1"/>
  <c r="B634" i="9"/>
  <c r="D633" i="9"/>
  <c r="E633" i="9" s="1"/>
  <c r="F633" i="9"/>
  <c r="G633" i="9" s="1"/>
  <c r="H476" i="9"/>
  <c r="AD515" i="9"/>
  <c r="AE515" i="9" s="1"/>
  <c r="AB515" i="9"/>
  <c r="AC515" i="9" s="1"/>
  <c r="Z516" i="9"/>
  <c r="AD476" i="9"/>
  <c r="E490" i="9"/>
  <c r="D490" i="9"/>
  <c r="B621" i="9"/>
  <c r="F620" i="9"/>
  <c r="G620" i="9" s="1"/>
  <c r="D620" i="9"/>
  <c r="E620" i="9" s="1"/>
  <c r="AD593" i="9"/>
  <c r="AE593" i="9" s="1"/>
  <c r="AB593" i="9"/>
  <c r="AC593" i="9" s="1"/>
  <c r="Z594" i="9"/>
  <c r="B530" i="9"/>
  <c r="F529" i="9"/>
  <c r="G529" i="9" s="1"/>
  <c r="D529" i="9"/>
  <c r="E529" i="9" s="1"/>
  <c r="P516" i="9"/>
  <c r="Q516" i="9" s="1"/>
  <c r="N517" i="9"/>
  <c r="R516" i="9"/>
  <c r="S516" i="9" s="1"/>
  <c r="P646" i="9"/>
  <c r="Q646" i="9" s="1"/>
  <c r="N660" i="9"/>
  <c r="U658" i="9"/>
  <c r="N647" i="9"/>
  <c r="R646" i="9"/>
  <c r="S646" i="9" s="1"/>
  <c r="P542" i="9"/>
  <c r="Q542" i="9" s="1"/>
  <c r="N543" i="9"/>
  <c r="R542" i="9"/>
  <c r="S542" i="9" s="1"/>
  <c r="B582" i="9"/>
  <c r="F581" i="9"/>
  <c r="G581" i="9" s="1"/>
  <c r="D581" i="9"/>
  <c r="E581" i="9" s="1"/>
  <c r="AD541" i="9"/>
  <c r="AE541" i="9" s="1"/>
  <c r="AB541" i="9"/>
  <c r="AC541" i="9" s="1"/>
  <c r="Z542" i="9"/>
  <c r="B595" i="9"/>
  <c r="F594" i="9"/>
  <c r="G594" i="9" s="1"/>
  <c r="D594" i="9"/>
  <c r="E594" i="9" s="1"/>
  <c r="AD632" i="9"/>
  <c r="AE632" i="9" s="1"/>
  <c r="AB632" i="9"/>
  <c r="AC632" i="9" s="1"/>
  <c r="Z646" i="9"/>
  <c r="AG644" i="9"/>
  <c r="Z633" i="9"/>
  <c r="P555" i="9"/>
  <c r="Q555" i="9" s="1"/>
  <c r="N556" i="9"/>
  <c r="R555" i="9"/>
  <c r="S555" i="9" s="1"/>
  <c r="B556" i="9"/>
  <c r="F555" i="9"/>
  <c r="G555" i="9" s="1"/>
  <c r="D555" i="9"/>
  <c r="E555" i="9" s="1"/>
  <c r="AD606" i="9"/>
  <c r="AE606" i="9" s="1"/>
  <c r="AB606" i="9"/>
  <c r="AC606" i="9" s="1"/>
  <c r="Z607" i="9"/>
  <c r="P568" i="9"/>
  <c r="Q568" i="9" s="1"/>
  <c r="N569" i="9"/>
  <c r="R568" i="9"/>
  <c r="S568" i="9" s="1"/>
  <c r="P594" i="9"/>
  <c r="Q594" i="9" s="1"/>
  <c r="N595" i="9"/>
  <c r="R594" i="9"/>
  <c r="S594" i="9" s="1"/>
  <c r="B660" i="9"/>
  <c r="I658" i="9"/>
  <c r="B647" i="9"/>
  <c r="F646" i="9"/>
  <c r="G646" i="9" s="1"/>
  <c r="D646" i="9"/>
  <c r="E646" i="9" s="1"/>
  <c r="B608" i="9"/>
  <c r="F607" i="9"/>
  <c r="G607" i="9" s="1"/>
  <c r="D607" i="9"/>
  <c r="E607" i="9" s="1"/>
  <c r="Q490" i="9"/>
  <c r="P490" i="9"/>
  <c r="P620" i="9"/>
  <c r="Q620" i="9" s="1"/>
  <c r="N621" i="9"/>
  <c r="R620" i="9"/>
  <c r="S620" i="9" s="1"/>
  <c r="AD580" i="9"/>
  <c r="AE580" i="9" s="1"/>
  <c r="AB580" i="9"/>
  <c r="AC580" i="9" s="1"/>
  <c r="Z581" i="9"/>
  <c r="P607" i="9"/>
  <c r="Q607" i="9" s="1"/>
  <c r="N608" i="9"/>
  <c r="R607" i="9"/>
  <c r="S607" i="9" s="1"/>
  <c r="P633" i="9"/>
  <c r="Q633" i="9" s="1"/>
  <c r="N634" i="9"/>
  <c r="R633" i="9"/>
  <c r="S633" i="9" s="1"/>
  <c r="AD489" i="9"/>
  <c r="AE489" i="9" s="1"/>
  <c r="AE490" i="9" s="1"/>
  <c r="AB489" i="9"/>
  <c r="AC489" i="9" s="1"/>
  <c r="F503" i="9"/>
  <c r="G503" i="9" s="1"/>
  <c r="G504" i="9" s="1"/>
  <c r="D503" i="9"/>
  <c r="E503" i="9" s="1"/>
  <c r="P529" i="9"/>
  <c r="Q529" i="9" s="1"/>
  <c r="N530" i="9"/>
  <c r="R529" i="9"/>
  <c r="S529" i="9" s="1"/>
  <c r="P503" i="9"/>
  <c r="Q503" i="9" s="1"/>
  <c r="R503" i="9"/>
  <c r="S503" i="9" s="1"/>
  <c r="S504" i="9" s="1"/>
  <c r="AD567" i="9"/>
  <c r="AE567" i="9" s="1"/>
  <c r="AB567" i="9"/>
  <c r="AC567" i="9" s="1"/>
  <c r="Z568" i="9"/>
  <c r="C695" i="13" l="1"/>
  <c r="F640" i="13"/>
  <c r="G640" i="13" s="1"/>
  <c r="H640" i="13" s="1"/>
  <c r="D640" i="13"/>
  <c r="E640" i="13" s="1"/>
  <c r="F637" i="13"/>
  <c r="G637" i="13" s="1"/>
  <c r="D637" i="13"/>
  <c r="E637" i="13" s="1"/>
  <c r="H637" i="13" s="1"/>
  <c r="F641" i="13"/>
  <c r="G641" i="13" s="1"/>
  <c r="D641" i="13"/>
  <c r="E641" i="13" s="1"/>
  <c r="H620" i="13"/>
  <c r="H625" i="13"/>
  <c r="C698" i="13"/>
  <c r="E629" i="13"/>
  <c r="F633" i="13"/>
  <c r="G633" i="13" s="1"/>
  <c r="D633" i="13"/>
  <c r="E633" i="13" s="1"/>
  <c r="F638" i="13"/>
  <c r="G638" i="13" s="1"/>
  <c r="D638" i="13"/>
  <c r="E638" i="13" s="1"/>
  <c r="H638" i="13" s="1"/>
  <c r="F632" i="13"/>
  <c r="G632" i="13" s="1"/>
  <c r="D632" i="13"/>
  <c r="E632" i="13" s="1"/>
  <c r="C727" i="13"/>
  <c r="C723" i="13"/>
  <c r="F643" i="13"/>
  <c r="G643" i="13" s="1"/>
  <c r="D643" i="13"/>
  <c r="E643" i="13" s="1"/>
  <c r="F642" i="13"/>
  <c r="G642" i="13" s="1"/>
  <c r="H642" i="13" s="1"/>
  <c r="D642" i="13"/>
  <c r="E642" i="13" s="1"/>
  <c r="F634" i="13"/>
  <c r="G634" i="13" s="1"/>
  <c r="D634" i="13"/>
  <c r="E634" i="13" s="1"/>
  <c r="H634" i="13" s="1"/>
  <c r="H617" i="13"/>
  <c r="G629" i="13"/>
  <c r="C724" i="13"/>
  <c r="H622" i="13"/>
  <c r="F639" i="13"/>
  <c r="G639" i="13" s="1"/>
  <c r="D639" i="13"/>
  <c r="E639" i="13" s="1"/>
  <c r="F636" i="13"/>
  <c r="G636" i="13" s="1"/>
  <c r="D636" i="13"/>
  <c r="E636" i="13" s="1"/>
  <c r="F635" i="13"/>
  <c r="G635" i="13" s="1"/>
  <c r="D635" i="13"/>
  <c r="E635" i="13" s="1"/>
  <c r="K663" i="13"/>
  <c r="B649" i="13"/>
  <c r="B647" i="13"/>
  <c r="B650" i="13"/>
  <c r="B657" i="13"/>
  <c r="B656" i="13"/>
  <c r="B653" i="13"/>
  <c r="B652" i="13"/>
  <c r="B651" i="13"/>
  <c r="B658" i="13"/>
  <c r="B648" i="13"/>
  <c r="B655" i="13"/>
  <c r="B654" i="13"/>
  <c r="H621" i="13"/>
  <c r="H629" i="13" s="1"/>
  <c r="L619" i="13" s="1"/>
  <c r="C702" i="13"/>
  <c r="C729" i="13"/>
  <c r="H626" i="13"/>
  <c r="C707" i="13"/>
  <c r="C726" i="13"/>
  <c r="C703" i="13"/>
  <c r="C895" i="13"/>
  <c r="C896" i="13"/>
  <c r="K766" i="13"/>
  <c r="K781" i="13" s="1"/>
  <c r="K796" i="13" s="1"/>
  <c r="K811" i="13" s="1"/>
  <c r="K826" i="13" s="1"/>
  <c r="K841" i="13" s="1"/>
  <c r="K856" i="13" s="1"/>
  <c r="K871" i="13" s="1"/>
  <c r="K886" i="13" s="1"/>
  <c r="K901" i="13" s="1"/>
  <c r="K916" i="13" s="1"/>
  <c r="K931" i="13" s="1"/>
  <c r="K946" i="13" s="1"/>
  <c r="K961" i="13" s="1"/>
  <c r="K976" i="13" s="1"/>
  <c r="K991" i="13" s="1"/>
  <c r="K1006" i="13" s="1"/>
  <c r="K1021" i="13" s="1"/>
  <c r="K1036" i="13" s="1"/>
  <c r="K1051" i="13" s="1"/>
  <c r="K1066" i="13" s="1"/>
  <c r="K1081" i="13" s="1"/>
  <c r="K1096" i="13" s="1"/>
  <c r="K1111" i="13" s="1"/>
  <c r="K1126" i="13" s="1"/>
  <c r="K1141" i="13" s="1"/>
  <c r="K1156" i="13" s="1"/>
  <c r="K1171" i="13" s="1"/>
  <c r="K1186" i="13" s="1"/>
  <c r="K1201" i="13" s="1"/>
  <c r="K1216" i="13" s="1"/>
  <c r="K1231" i="13" s="1"/>
  <c r="K1246" i="13" s="1"/>
  <c r="K1261" i="13" s="1"/>
  <c r="K1276" i="13" s="1"/>
  <c r="K1291" i="13" s="1"/>
  <c r="K1306" i="13" s="1"/>
  <c r="K1321" i="13" s="1"/>
  <c r="K1336" i="13" s="1"/>
  <c r="K1351" i="13" s="1"/>
  <c r="K1366" i="13" s="1"/>
  <c r="K1381" i="13" s="1"/>
  <c r="K1396" i="13" s="1"/>
  <c r="K1411" i="13" s="1"/>
  <c r="K1426" i="13" s="1"/>
  <c r="K1441" i="13" s="1"/>
  <c r="K1456" i="13" s="1"/>
  <c r="K1471" i="13" s="1"/>
  <c r="K1486" i="13" s="1"/>
  <c r="T490" i="9"/>
  <c r="H490" i="9"/>
  <c r="Q504" i="9"/>
  <c r="P504" i="9"/>
  <c r="AC490" i="9"/>
  <c r="AB490" i="9"/>
  <c r="F660" i="9"/>
  <c r="G660" i="9" s="1"/>
  <c r="D660" i="9"/>
  <c r="E660" i="9" s="1"/>
  <c r="B674" i="9"/>
  <c r="I672" i="9"/>
  <c r="B661" i="9"/>
  <c r="Z634" i="9"/>
  <c r="AB633" i="9"/>
  <c r="AC633" i="9" s="1"/>
  <c r="AD633" i="9"/>
  <c r="AE633" i="9" s="1"/>
  <c r="N674" i="9"/>
  <c r="U672" i="9"/>
  <c r="N661" i="9"/>
  <c r="P660" i="9"/>
  <c r="Q660" i="9" s="1"/>
  <c r="R660" i="9"/>
  <c r="S660" i="9" s="1"/>
  <c r="F621" i="9"/>
  <c r="G621" i="9" s="1"/>
  <c r="D621" i="9"/>
  <c r="E621" i="9" s="1"/>
  <c r="B622" i="9"/>
  <c r="AF476" i="9"/>
  <c r="F543" i="9"/>
  <c r="G543" i="9" s="1"/>
  <c r="D543" i="9"/>
  <c r="E543" i="9" s="1"/>
  <c r="B544" i="9"/>
  <c r="E504" i="9"/>
  <c r="D504" i="9"/>
  <c r="AD490" i="9"/>
  <c r="Z582" i="9"/>
  <c r="AD581" i="9"/>
  <c r="AE581" i="9" s="1"/>
  <c r="AB581" i="9"/>
  <c r="AC581" i="9" s="1"/>
  <c r="N622" i="9"/>
  <c r="P621" i="9"/>
  <c r="Q621" i="9" s="1"/>
  <c r="R621" i="9"/>
  <c r="S621" i="9" s="1"/>
  <c r="N570" i="9"/>
  <c r="R569" i="9"/>
  <c r="S569" i="9" s="1"/>
  <c r="P569" i="9"/>
  <c r="Q569" i="9" s="1"/>
  <c r="F595" i="9"/>
  <c r="G595" i="9" s="1"/>
  <c r="D595" i="9"/>
  <c r="E595" i="9" s="1"/>
  <c r="B596" i="9"/>
  <c r="N544" i="9"/>
  <c r="P543" i="9"/>
  <c r="Q543" i="9" s="1"/>
  <c r="R543" i="9"/>
  <c r="S543" i="9" s="1"/>
  <c r="P517" i="9"/>
  <c r="Q517" i="9" s="1"/>
  <c r="R517" i="9"/>
  <c r="S517" i="9" s="1"/>
  <c r="S518" i="9" s="1"/>
  <c r="Z517" i="9"/>
  <c r="AB516" i="9"/>
  <c r="AC516" i="9" s="1"/>
  <c r="AD516" i="9"/>
  <c r="AE516" i="9" s="1"/>
  <c r="F634" i="9"/>
  <c r="G634" i="9" s="1"/>
  <c r="D634" i="9"/>
  <c r="E634" i="9" s="1"/>
  <c r="B635" i="9"/>
  <c r="Z530" i="9"/>
  <c r="AB529" i="9"/>
  <c r="AC529" i="9" s="1"/>
  <c r="AD529" i="9"/>
  <c r="AE529" i="9" s="1"/>
  <c r="Z621" i="9"/>
  <c r="AB620" i="9"/>
  <c r="AC620" i="9" s="1"/>
  <c r="AD620" i="9"/>
  <c r="AE620" i="9" s="1"/>
  <c r="F504" i="9"/>
  <c r="F608" i="9"/>
  <c r="G608" i="9" s="1"/>
  <c r="D608" i="9"/>
  <c r="E608" i="9" s="1"/>
  <c r="B609" i="9"/>
  <c r="F647" i="9"/>
  <c r="G647" i="9" s="1"/>
  <c r="D647" i="9"/>
  <c r="E647" i="9" s="1"/>
  <c r="B648" i="9"/>
  <c r="N596" i="9"/>
  <c r="R595" i="9"/>
  <c r="S595" i="9" s="1"/>
  <c r="P595" i="9"/>
  <c r="Q595" i="9" s="1"/>
  <c r="Z608" i="9"/>
  <c r="AB607" i="9"/>
  <c r="AC607" i="9" s="1"/>
  <c r="AD607" i="9"/>
  <c r="AE607" i="9" s="1"/>
  <c r="N557" i="9"/>
  <c r="P556" i="9"/>
  <c r="Q556" i="9" s="1"/>
  <c r="R556" i="9"/>
  <c r="S556" i="9" s="1"/>
  <c r="Z660" i="9"/>
  <c r="AG658" i="9"/>
  <c r="Z647" i="9"/>
  <c r="AD646" i="9"/>
  <c r="AE646" i="9" s="1"/>
  <c r="AB646" i="9"/>
  <c r="AC646" i="9" s="1"/>
  <c r="Z543" i="9"/>
  <c r="AD542" i="9"/>
  <c r="AE542" i="9" s="1"/>
  <c r="AB542" i="9"/>
  <c r="AC542" i="9" s="1"/>
  <c r="N648" i="9"/>
  <c r="R647" i="9"/>
  <c r="S647" i="9" s="1"/>
  <c r="P647" i="9"/>
  <c r="Q647" i="9" s="1"/>
  <c r="F530" i="9"/>
  <c r="G530" i="9" s="1"/>
  <c r="D530" i="9"/>
  <c r="E530" i="9" s="1"/>
  <c r="B531" i="9"/>
  <c r="Z556" i="9"/>
  <c r="AD555" i="9"/>
  <c r="AE555" i="9" s="1"/>
  <c r="AB555" i="9"/>
  <c r="AC555" i="9" s="1"/>
  <c r="F569" i="9"/>
  <c r="G569" i="9" s="1"/>
  <c r="D569" i="9"/>
  <c r="E569" i="9" s="1"/>
  <c r="B570" i="9"/>
  <c r="Z569" i="9"/>
  <c r="AB568" i="9"/>
  <c r="AC568" i="9" s="1"/>
  <c r="AD568" i="9"/>
  <c r="AE568" i="9" s="1"/>
  <c r="R504" i="9"/>
  <c r="N531" i="9"/>
  <c r="P530" i="9"/>
  <c r="Q530" i="9" s="1"/>
  <c r="R530" i="9"/>
  <c r="S530" i="9" s="1"/>
  <c r="N635" i="9"/>
  <c r="R634" i="9"/>
  <c r="S634" i="9" s="1"/>
  <c r="P634" i="9"/>
  <c r="Q634" i="9" s="1"/>
  <c r="N609" i="9"/>
  <c r="R608" i="9"/>
  <c r="S608" i="9" s="1"/>
  <c r="P608" i="9"/>
  <c r="Q608" i="9" s="1"/>
  <c r="F556" i="9"/>
  <c r="G556" i="9" s="1"/>
  <c r="D556" i="9"/>
  <c r="E556" i="9" s="1"/>
  <c r="B557" i="9"/>
  <c r="F582" i="9"/>
  <c r="G582" i="9" s="1"/>
  <c r="D582" i="9"/>
  <c r="E582" i="9" s="1"/>
  <c r="B583" i="9"/>
  <c r="Z595" i="9"/>
  <c r="AB594" i="9"/>
  <c r="AC594" i="9" s="1"/>
  <c r="AD594" i="9"/>
  <c r="AE594" i="9" s="1"/>
  <c r="N583" i="9"/>
  <c r="R582" i="9"/>
  <c r="S582" i="9" s="1"/>
  <c r="P582" i="9"/>
  <c r="Q582" i="9" s="1"/>
  <c r="F517" i="9"/>
  <c r="G517" i="9" s="1"/>
  <c r="G518" i="9" s="1"/>
  <c r="D517" i="9"/>
  <c r="E517" i="9" s="1"/>
  <c r="AB503" i="9"/>
  <c r="AC503" i="9" s="1"/>
  <c r="AD503" i="9"/>
  <c r="AE503" i="9" s="1"/>
  <c r="AE504" i="9" s="1"/>
  <c r="C717" i="13" l="1"/>
  <c r="F648" i="13"/>
  <c r="G648" i="13" s="1"/>
  <c r="H648" i="13" s="1"/>
  <c r="D648" i="13"/>
  <c r="E648" i="13" s="1"/>
  <c r="F653" i="13"/>
  <c r="G653" i="13" s="1"/>
  <c r="D653" i="13"/>
  <c r="E653" i="13" s="1"/>
  <c r="F647" i="13"/>
  <c r="G647" i="13" s="1"/>
  <c r="D647" i="13"/>
  <c r="E647" i="13" s="1"/>
  <c r="H635" i="13"/>
  <c r="H639" i="13"/>
  <c r="C742" i="13"/>
  <c r="C713" i="13"/>
  <c r="H641" i="13"/>
  <c r="C741" i="13"/>
  <c r="F658" i="13"/>
  <c r="G658" i="13" s="1"/>
  <c r="H658" i="13" s="1"/>
  <c r="D658" i="13"/>
  <c r="E658" i="13" s="1"/>
  <c r="F656" i="13"/>
  <c r="G656" i="13" s="1"/>
  <c r="H656" i="13" s="1"/>
  <c r="D656" i="13"/>
  <c r="E656" i="13" s="1"/>
  <c r="F649" i="13"/>
  <c r="G649" i="13" s="1"/>
  <c r="H649" i="13" s="1"/>
  <c r="D649" i="13"/>
  <c r="E649" i="13" s="1"/>
  <c r="H636" i="13"/>
  <c r="C738" i="13"/>
  <c r="E644" i="13"/>
  <c r="H633" i="13"/>
  <c r="C718" i="13"/>
  <c r="C744" i="13"/>
  <c r="F654" i="13"/>
  <c r="G654" i="13" s="1"/>
  <c r="D654" i="13"/>
  <c r="E654" i="13" s="1"/>
  <c r="F651" i="13"/>
  <c r="G651" i="13" s="1"/>
  <c r="H651" i="13" s="1"/>
  <c r="D651" i="13"/>
  <c r="E651" i="13" s="1"/>
  <c r="F657" i="13"/>
  <c r="G657" i="13" s="1"/>
  <c r="D657" i="13"/>
  <c r="E657" i="13" s="1"/>
  <c r="K678" i="13"/>
  <c r="B664" i="13"/>
  <c r="B662" i="13"/>
  <c r="B672" i="13"/>
  <c r="B667" i="13"/>
  <c r="B671" i="13"/>
  <c r="B665" i="13"/>
  <c r="B668" i="13"/>
  <c r="B666" i="13"/>
  <c r="B673" i="13"/>
  <c r="B663" i="13"/>
  <c r="B669" i="13"/>
  <c r="B670" i="13"/>
  <c r="H632" i="13"/>
  <c r="G644" i="13"/>
  <c r="C722" i="13"/>
  <c r="F655" i="13"/>
  <c r="G655" i="13" s="1"/>
  <c r="H655" i="13" s="1"/>
  <c r="D655" i="13"/>
  <c r="E655" i="13" s="1"/>
  <c r="F652" i="13"/>
  <c r="G652" i="13" s="1"/>
  <c r="H652" i="13" s="1"/>
  <c r="D652" i="13"/>
  <c r="E652" i="13" s="1"/>
  <c r="F650" i="13"/>
  <c r="G650" i="13" s="1"/>
  <c r="H650" i="13" s="1"/>
  <c r="D650" i="13"/>
  <c r="E650" i="13" s="1"/>
  <c r="C739" i="13"/>
  <c r="H643" i="13"/>
  <c r="C710" i="13"/>
  <c r="C911" i="13"/>
  <c r="C910" i="13"/>
  <c r="E518" i="9"/>
  <c r="D518" i="9"/>
  <c r="B584" i="9"/>
  <c r="D583" i="9"/>
  <c r="E583" i="9" s="1"/>
  <c r="F583" i="9"/>
  <c r="G583" i="9" s="1"/>
  <c r="R609" i="9"/>
  <c r="S609" i="9" s="1"/>
  <c r="P609" i="9"/>
  <c r="Q609" i="9" s="1"/>
  <c r="N610" i="9"/>
  <c r="B571" i="9"/>
  <c r="D570" i="9"/>
  <c r="E570" i="9" s="1"/>
  <c r="F570" i="9"/>
  <c r="G570" i="9" s="1"/>
  <c r="D531" i="9"/>
  <c r="E531" i="9" s="1"/>
  <c r="F531" i="9"/>
  <c r="G531" i="9" s="1"/>
  <c r="G532" i="9" s="1"/>
  <c r="AB647" i="9"/>
  <c r="AC647" i="9" s="1"/>
  <c r="Z648" i="9"/>
  <c r="AD647" i="9"/>
  <c r="AE647" i="9" s="1"/>
  <c r="AB608" i="9"/>
  <c r="AC608" i="9" s="1"/>
  <c r="Z609" i="9"/>
  <c r="AD608" i="9"/>
  <c r="AE608" i="9" s="1"/>
  <c r="R596" i="9"/>
  <c r="S596" i="9" s="1"/>
  <c r="P596" i="9"/>
  <c r="Q596" i="9" s="1"/>
  <c r="N597" i="9"/>
  <c r="B610" i="9"/>
  <c r="F609" i="9"/>
  <c r="G609" i="9" s="1"/>
  <c r="D609" i="9"/>
  <c r="E609" i="9" s="1"/>
  <c r="AB517" i="9"/>
  <c r="AC517" i="9" s="1"/>
  <c r="AD517" i="9"/>
  <c r="AE517" i="9" s="1"/>
  <c r="AE518" i="9" s="1"/>
  <c r="R661" i="9"/>
  <c r="S661" i="9" s="1"/>
  <c r="P661" i="9"/>
  <c r="Q661" i="9" s="1"/>
  <c r="N662" i="9"/>
  <c r="T504" i="9"/>
  <c r="F518" i="9"/>
  <c r="B558" i="9"/>
  <c r="D557" i="9"/>
  <c r="E557" i="9" s="1"/>
  <c r="F557" i="9"/>
  <c r="G557" i="9" s="1"/>
  <c r="AB556" i="9"/>
  <c r="AC556" i="9" s="1"/>
  <c r="Z557" i="9"/>
  <c r="AD556" i="9"/>
  <c r="AE556" i="9" s="1"/>
  <c r="R557" i="9"/>
  <c r="S557" i="9" s="1"/>
  <c r="P557" i="9"/>
  <c r="Q557" i="9" s="1"/>
  <c r="N558" i="9"/>
  <c r="B649" i="9"/>
  <c r="D648" i="9"/>
  <c r="E648" i="9" s="1"/>
  <c r="F648" i="9"/>
  <c r="G648" i="9" s="1"/>
  <c r="AB530" i="9"/>
  <c r="AC530" i="9" s="1"/>
  <c r="Z531" i="9"/>
  <c r="AD530" i="9"/>
  <c r="AE530" i="9" s="1"/>
  <c r="B597" i="9"/>
  <c r="F596" i="9"/>
  <c r="G596" i="9" s="1"/>
  <c r="D596" i="9"/>
  <c r="E596" i="9" s="1"/>
  <c r="R570" i="9"/>
  <c r="S570" i="9" s="1"/>
  <c r="P570" i="9"/>
  <c r="Q570" i="9" s="1"/>
  <c r="N571" i="9"/>
  <c r="AB582" i="9"/>
  <c r="AC582" i="9" s="1"/>
  <c r="Z583" i="9"/>
  <c r="AD582" i="9"/>
  <c r="AE582" i="9" s="1"/>
  <c r="B662" i="9"/>
  <c r="D661" i="9"/>
  <c r="E661" i="9" s="1"/>
  <c r="F661" i="9"/>
  <c r="G661" i="9" s="1"/>
  <c r="AD504" i="9"/>
  <c r="R583" i="9"/>
  <c r="S583" i="9" s="1"/>
  <c r="P583" i="9"/>
  <c r="Q583" i="9" s="1"/>
  <c r="N584" i="9"/>
  <c r="AB595" i="9"/>
  <c r="AC595" i="9" s="1"/>
  <c r="Z596" i="9"/>
  <c r="AD595" i="9"/>
  <c r="AE595" i="9" s="1"/>
  <c r="R531" i="9"/>
  <c r="S531" i="9" s="1"/>
  <c r="S532" i="9" s="1"/>
  <c r="P531" i="9"/>
  <c r="Q531" i="9" s="1"/>
  <c r="R648" i="9"/>
  <c r="S648" i="9" s="1"/>
  <c r="P648" i="9"/>
  <c r="Q648" i="9" s="1"/>
  <c r="N649" i="9"/>
  <c r="AB660" i="9"/>
  <c r="AC660" i="9" s="1"/>
  <c r="Z674" i="9"/>
  <c r="AG672" i="9"/>
  <c r="Z661" i="9"/>
  <c r="AD660" i="9"/>
  <c r="AE660" i="9" s="1"/>
  <c r="AB621" i="9"/>
  <c r="AC621" i="9" s="1"/>
  <c r="Z622" i="9"/>
  <c r="AD621" i="9"/>
  <c r="AE621" i="9" s="1"/>
  <c r="R518" i="9"/>
  <c r="R544" i="9"/>
  <c r="S544" i="9" s="1"/>
  <c r="P544" i="9"/>
  <c r="Q544" i="9" s="1"/>
  <c r="N545" i="9"/>
  <c r="R622" i="9"/>
  <c r="S622" i="9" s="1"/>
  <c r="P622" i="9"/>
  <c r="Q622" i="9" s="1"/>
  <c r="N623" i="9"/>
  <c r="H504" i="9"/>
  <c r="B623" i="9"/>
  <c r="D622" i="9"/>
  <c r="E622" i="9" s="1"/>
  <c r="F622" i="9"/>
  <c r="G622" i="9" s="1"/>
  <c r="R674" i="9"/>
  <c r="S674" i="9" s="1"/>
  <c r="P674" i="9"/>
  <c r="Q674" i="9" s="1"/>
  <c r="N688" i="9"/>
  <c r="U686" i="9"/>
  <c r="N675" i="9"/>
  <c r="AF490" i="9"/>
  <c r="AC504" i="9"/>
  <c r="AB504" i="9"/>
  <c r="R635" i="9"/>
  <c r="S635" i="9" s="1"/>
  <c r="P635" i="9"/>
  <c r="Q635" i="9" s="1"/>
  <c r="N636" i="9"/>
  <c r="AB569" i="9"/>
  <c r="AC569" i="9" s="1"/>
  <c r="Z570" i="9"/>
  <c r="AD569" i="9"/>
  <c r="AE569" i="9" s="1"/>
  <c r="AB543" i="9"/>
  <c r="AC543" i="9" s="1"/>
  <c r="Z544" i="9"/>
  <c r="AD543" i="9"/>
  <c r="AE543" i="9" s="1"/>
  <c r="B636" i="9"/>
  <c r="F635" i="9"/>
  <c r="G635" i="9" s="1"/>
  <c r="D635" i="9"/>
  <c r="E635" i="9" s="1"/>
  <c r="Q518" i="9"/>
  <c r="T518" i="9" s="1"/>
  <c r="P518" i="9"/>
  <c r="B545" i="9"/>
  <c r="F544" i="9"/>
  <c r="G544" i="9" s="1"/>
  <c r="D544" i="9"/>
  <c r="E544" i="9" s="1"/>
  <c r="AB634" i="9"/>
  <c r="AC634" i="9" s="1"/>
  <c r="Z635" i="9"/>
  <c r="AD634" i="9"/>
  <c r="AE634" i="9" s="1"/>
  <c r="B688" i="9"/>
  <c r="I686" i="9"/>
  <c r="B675" i="9"/>
  <c r="F674" i="9"/>
  <c r="G674" i="9" s="1"/>
  <c r="D674" i="9"/>
  <c r="E674" i="9" s="1"/>
  <c r="F673" i="13" l="1"/>
  <c r="G673" i="13" s="1"/>
  <c r="D673" i="13"/>
  <c r="E673" i="13" s="1"/>
  <c r="F671" i="13"/>
  <c r="G671" i="13" s="1"/>
  <c r="H671" i="13" s="1"/>
  <c r="D671" i="13"/>
  <c r="E671" i="13" s="1"/>
  <c r="F664" i="13"/>
  <c r="G664" i="13" s="1"/>
  <c r="D664" i="13"/>
  <c r="E664" i="13" s="1"/>
  <c r="C756" i="13"/>
  <c r="E659" i="13"/>
  <c r="F670" i="13"/>
  <c r="G670" i="13" s="1"/>
  <c r="H670" i="13" s="1"/>
  <c r="D670" i="13"/>
  <c r="E670" i="13" s="1"/>
  <c r="F666" i="13"/>
  <c r="G666" i="13" s="1"/>
  <c r="D666" i="13"/>
  <c r="E666" i="13" s="1"/>
  <c r="H666" i="13" s="1"/>
  <c r="F667" i="13"/>
  <c r="G667" i="13" s="1"/>
  <c r="H667" i="13" s="1"/>
  <c r="D667" i="13"/>
  <c r="E667" i="13" s="1"/>
  <c r="K693" i="13"/>
  <c r="B679" i="13"/>
  <c r="B677" i="13"/>
  <c r="B680" i="13"/>
  <c r="B683" i="13"/>
  <c r="B687" i="13"/>
  <c r="B682" i="13"/>
  <c r="B686" i="13"/>
  <c r="B681" i="13"/>
  <c r="B688" i="13"/>
  <c r="B678" i="13"/>
  <c r="B685" i="13"/>
  <c r="B684" i="13"/>
  <c r="C759" i="13"/>
  <c r="C757" i="13"/>
  <c r="H647" i="13"/>
  <c r="G659" i="13"/>
  <c r="C725" i="13"/>
  <c r="C754" i="13"/>
  <c r="C737" i="13"/>
  <c r="F669" i="13"/>
  <c r="G669" i="13" s="1"/>
  <c r="D669" i="13"/>
  <c r="E669" i="13" s="1"/>
  <c r="F668" i="13"/>
  <c r="G668" i="13" s="1"/>
  <c r="H668" i="13" s="1"/>
  <c r="D668" i="13"/>
  <c r="E668" i="13" s="1"/>
  <c r="F672" i="13"/>
  <c r="G672" i="13" s="1"/>
  <c r="D672" i="13"/>
  <c r="E672" i="13" s="1"/>
  <c r="H672" i="13" s="1"/>
  <c r="H644" i="13"/>
  <c r="L634" i="13" s="1"/>
  <c r="F663" i="13"/>
  <c r="G663" i="13" s="1"/>
  <c r="D663" i="13"/>
  <c r="E663" i="13" s="1"/>
  <c r="F665" i="13"/>
  <c r="G665" i="13" s="1"/>
  <c r="H665" i="13" s="1"/>
  <c r="D665" i="13"/>
  <c r="E665" i="13" s="1"/>
  <c r="F662" i="13"/>
  <c r="G662" i="13" s="1"/>
  <c r="D662" i="13"/>
  <c r="E662" i="13" s="1"/>
  <c r="H657" i="13"/>
  <c r="H654" i="13"/>
  <c r="C733" i="13"/>
  <c r="C753" i="13"/>
  <c r="C728" i="13"/>
  <c r="H653" i="13"/>
  <c r="C732" i="13"/>
  <c r="C926" i="13"/>
  <c r="C925" i="13"/>
  <c r="AF504" i="9"/>
  <c r="D675" i="9"/>
  <c r="E675" i="9" s="1"/>
  <c r="B676" i="9"/>
  <c r="F675" i="9"/>
  <c r="G675" i="9" s="1"/>
  <c r="Z636" i="9"/>
  <c r="AD635" i="9"/>
  <c r="AE635" i="9" s="1"/>
  <c r="AB635" i="9"/>
  <c r="AC635" i="9" s="1"/>
  <c r="D636" i="9"/>
  <c r="E636" i="9" s="1"/>
  <c r="B637" i="9"/>
  <c r="F636" i="9"/>
  <c r="G636" i="9" s="1"/>
  <c r="D623" i="9"/>
  <c r="E623" i="9" s="1"/>
  <c r="B624" i="9"/>
  <c r="F623" i="9"/>
  <c r="G623" i="9" s="1"/>
  <c r="N624" i="9"/>
  <c r="P623" i="9"/>
  <c r="Q623" i="9" s="1"/>
  <c r="R623" i="9"/>
  <c r="S623" i="9" s="1"/>
  <c r="Z662" i="9"/>
  <c r="AD661" i="9"/>
  <c r="AE661" i="9" s="1"/>
  <c r="AB661" i="9"/>
  <c r="AC661" i="9" s="1"/>
  <c r="Q532" i="9"/>
  <c r="P532" i="9"/>
  <c r="D662" i="9"/>
  <c r="E662" i="9" s="1"/>
  <c r="B663" i="9"/>
  <c r="F662" i="9"/>
  <c r="G662" i="9" s="1"/>
  <c r="Z584" i="9"/>
  <c r="AB583" i="9"/>
  <c r="AC583" i="9" s="1"/>
  <c r="AD583" i="9"/>
  <c r="AE583" i="9" s="1"/>
  <c r="AD531" i="9"/>
  <c r="AE531" i="9" s="1"/>
  <c r="AE532" i="9" s="1"/>
  <c r="AB531" i="9"/>
  <c r="AC531" i="9" s="1"/>
  <c r="N559" i="9"/>
  <c r="P558" i="9"/>
  <c r="Q558" i="9" s="1"/>
  <c r="R558" i="9"/>
  <c r="S558" i="9" s="1"/>
  <c r="Z558" i="9"/>
  <c r="AD557" i="9"/>
  <c r="AE557" i="9" s="1"/>
  <c r="AB557" i="9"/>
  <c r="AC557" i="9" s="1"/>
  <c r="N611" i="9"/>
  <c r="R610" i="9"/>
  <c r="S610" i="9" s="1"/>
  <c r="P610" i="9"/>
  <c r="Q610" i="9" s="1"/>
  <c r="D545" i="9"/>
  <c r="E545" i="9" s="1"/>
  <c r="F545" i="9"/>
  <c r="G545" i="9" s="1"/>
  <c r="G546" i="9" s="1"/>
  <c r="Z545" i="9"/>
  <c r="AD544" i="9"/>
  <c r="AE544" i="9" s="1"/>
  <c r="AB544" i="9"/>
  <c r="AC544" i="9" s="1"/>
  <c r="N637" i="9"/>
  <c r="P636" i="9"/>
  <c r="Q636" i="9" s="1"/>
  <c r="R636" i="9"/>
  <c r="S636" i="9" s="1"/>
  <c r="N702" i="9"/>
  <c r="U700" i="9"/>
  <c r="N689" i="9"/>
  <c r="P688" i="9"/>
  <c r="Q688" i="9" s="1"/>
  <c r="R688" i="9"/>
  <c r="S688" i="9" s="1"/>
  <c r="P545" i="9"/>
  <c r="Q545" i="9" s="1"/>
  <c r="R545" i="9"/>
  <c r="S545" i="9" s="1"/>
  <c r="S546" i="9" s="1"/>
  <c r="Z623" i="9"/>
  <c r="AD622" i="9"/>
  <c r="AE622" i="9" s="1"/>
  <c r="AB622" i="9"/>
  <c r="AC622" i="9" s="1"/>
  <c r="R532" i="9"/>
  <c r="Z597" i="9"/>
  <c r="AB596" i="9"/>
  <c r="AC596" i="9" s="1"/>
  <c r="AD596" i="9"/>
  <c r="AE596" i="9" s="1"/>
  <c r="N663" i="9"/>
  <c r="R662" i="9"/>
  <c r="S662" i="9" s="1"/>
  <c r="P662" i="9"/>
  <c r="Q662" i="9" s="1"/>
  <c r="F532" i="9"/>
  <c r="D584" i="9"/>
  <c r="E584" i="9" s="1"/>
  <c r="B585" i="9"/>
  <c r="F584" i="9"/>
  <c r="G584" i="9" s="1"/>
  <c r="H518" i="9"/>
  <c r="Z688" i="9"/>
  <c r="AG686" i="9"/>
  <c r="Z675" i="9"/>
  <c r="AB674" i="9"/>
  <c r="AC674" i="9" s="1"/>
  <c r="AD674" i="9"/>
  <c r="AE674" i="9" s="1"/>
  <c r="N650" i="9"/>
  <c r="R649" i="9"/>
  <c r="S649" i="9" s="1"/>
  <c r="P649" i="9"/>
  <c r="Q649" i="9" s="1"/>
  <c r="N572" i="9"/>
  <c r="P571" i="9"/>
  <c r="Q571" i="9" s="1"/>
  <c r="R571" i="9"/>
  <c r="S571" i="9" s="1"/>
  <c r="D649" i="9"/>
  <c r="E649" i="9" s="1"/>
  <c r="B650" i="9"/>
  <c r="F649" i="9"/>
  <c r="G649" i="9" s="1"/>
  <c r="D558" i="9"/>
  <c r="E558" i="9" s="1"/>
  <c r="B559" i="9"/>
  <c r="F558" i="9"/>
  <c r="G558" i="9" s="1"/>
  <c r="AD518" i="9"/>
  <c r="D610" i="9"/>
  <c r="E610" i="9" s="1"/>
  <c r="B611" i="9"/>
  <c r="F610" i="9"/>
  <c r="G610" i="9" s="1"/>
  <c r="Z649" i="9"/>
  <c r="AD648" i="9"/>
  <c r="AE648" i="9" s="1"/>
  <c r="AB648" i="9"/>
  <c r="AC648" i="9" s="1"/>
  <c r="E532" i="9"/>
  <c r="D532" i="9"/>
  <c r="D688" i="9"/>
  <c r="E688" i="9" s="1"/>
  <c r="B702" i="9"/>
  <c r="I700" i="9"/>
  <c r="B689" i="9"/>
  <c r="F688" i="9"/>
  <c r="G688" i="9" s="1"/>
  <c r="Z571" i="9"/>
  <c r="AB570" i="9"/>
  <c r="AC570" i="9" s="1"/>
  <c r="AD570" i="9"/>
  <c r="AE570" i="9" s="1"/>
  <c r="N676" i="9"/>
  <c r="R675" i="9"/>
  <c r="S675" i="9" s="1"/>
  <c r="P675" i="9"/>
  <c r="Q675" i="9" s="1"/>
  <c r="N585" i="9"/>
  <c r="P584" i="9"/>
  <c r="Q584" i="9" s="1"/>
  <c r="R584" i="9"/>
  <c r="S584" i="9" s="1"/>
  <c r="D597" i="9"/>
  <c r="E597" i="9" s="1"/>
  <c r="B598" i="9"/>
  <c r="F597" i="9"/>
  <c r="G597" i="9" s="1"/>
  <c r="AC518" i="9"/>
  <c r="AB518" i="9"/>
  <c r="N598" i="9"/>
  <c r="R597" i="9"/>
  <c r="S597" i="9" s="1"/>
  <c r="P597" i="9"/>
  <c r="Q597" i="9" s="1"/>
  <c r="Z610" i="9"/>
  <c r="AB609" i="9"/>
  <c r="AC609" i="9" s="1"/>
  <c r="AD609" i="9"/>
  <c r="AE609" i="9" s="1"/>
  <c r="D571" i="9"/>
  <c r="E571" i="9" s="1"/>
  <c r="B572" i="9"/>
  <c r="F571" i="9"/>
  <c r="G571" i="9" s="1"/>
  <c r="C743" i="13" l="1"/>
  <c r="C748" i="13"/>
  <c r="H662" i="13"/>
  <c r="G674" i="13"/>
  <c r="H663" i="13"/>
  <c r="C752" i="13"/>
  <c r="F684" i="13"/>
  <c r="G684" i="13" s="1"/>
  <c r="H684" i="13" s="1"/>
  <c r="D684" i="13"/>
  <c r="E684" i="13" s="1"/>
  <c r="F681" i="13"/>
  <c r="G681" i="13" s="1"/>
  <c r="H681" i="13" s="1"/>
  <c r="D681" i="13"/>
  <c r="E681" i="13" s="1"/>
  <c r="F683" i="13"/>
  <c r="G683" i="13" s="1"/>
  <c r="H683" i="13" s="1"/>
  <c r="D683" i="13"/>
  <c r="E683" i="13" s="1"/>
  <c r="K708" i="13"/>
  <c r="B694" i="13"/>
  <c r="B692" i="13"/>
  <c r="B695" i="13"/>
  <c r="B697" i="13"/>
  <c r="B702" i="13"/>
  <c r="B698" i="13"/>
  <c r="B701" i="13"/>
  <c r="B696" i="13"/>
  <c r="B703" i="13"/>
  <c r="B693" i="13"/>
  <c r="B700" i="13"/>
  <c r="B699" i="13"/>
  <c r="C747" i="13"/>
  <c r="H659" i="13"/>
  <c r="L649" i="13" s="1"/>
  <c r="C740" i="13"/>
  <c r="C772" i="13"/>
  <c r="F685" i="13"/>
  <c r="G685" i="13" s="1"/>
  <c r="H685" i="13" s="1"/>
  <c r="D685" i="13"/>
  <c r="E685" i="13" s="1"/>
  <c r="F686" i="13"/>
  <c r="G686" i="13" s="1"/>
  <c r="D686" i="13"/>
  <c r="E686" i="13" s="1"/>
  <c r="F680" i="13"/>
  <c r="G680" i="13" s="1"/>
  <c r="H680" i="13" s="1"/>
  <c r="D680" i="13"/>
  <c r="E680" i="13" s="1"/>
  <c r="C771" i="13"/>
  <c r="C768" i="13"/>
  <c r="E674" i="13"/>
  <c r="F678" i="13"/>
  <c r="G678" i="13" s="1"/>
  <c r="H678" i="13" s="1"/>
  <c r="D678" i="13"/>
  <c r="E678" i="13" s="1"/>
  <c r="F682" i="13"/>
  <c r="G682" i="13" s="1"/>
  <c r="D682" i="13"/>
  <c r="E682" i="13" s="1"/>
  <c r="F677" i="13"/>
  <c r="G677" i="13" s="1"/>
  <c r="D677" i="13"/>
  <c r="E677" i="13" s="1"/>
  <c r="H669" i="13"/>
  <c r="C769" i="13"/>
  <c r="C774" i="13"/>
  <c r="F688" i="13"/>
  <c r="G688" i="13" s="1"/>
  <c r="H688" i="13" s="1"/>
  <c r="D688" i="13"/>
  <c r="E688" i="13" s="1"/>
  <c r="F687" i="13"/>
  <c r="G687" i="13" s="1"/>
  <c r="H687" i="13" s="1"/>
  <c r="D687" i="13"/>
  <c r="E687" i="13" s="1"/>
  <c r="F679" i="13"/>
  <c r="G679" i="13" s="1"/>
  <c r="D679" i="13"/>
  <c r="E679" i="13" s="1"/>
  <c r="H664" i="13"/>
  <c r="H673" i="13"/>
  <c r="C940" i="13"/>
  <c r="C941" i="13"/>
  <c r="H532" i="9"/>
  <c r="AF518" i="9"/>
  <c r="P598" i="9"/>
  <c r="Q598" i="9" s="1"/>
  <c r="N599" i="9"/>
  <c r="R598" i="9"/>
  <c r="S598" i="9" s="1"/>
  <c r="AD571" i="9"/>
  <c r="AE571" i="9" s="1"/>
  <c r="AB571" i="9"/>
  <c r="AC571" i="9" s="1"/>
  <c r="Z572" i="9"/>
  <c r="AD649" i="9"/>
  <c r="AE649" i="9" s="1"/>
  <c r="AB649" i="9"/>
  <c r="AC649" i="9" s="1"/>
  <c r="Z650" i="9"/>
  <c r="B651" i="9"/>
  <c r="D650" i="9"/>
  <c r="E650" i="9" s="1"/>
  <c r="F650" i="9"/>
  <c r="G650" i="9" s="1"/>
  <c r="AD675" i="9"/>
  <c r="AE675" i="9" s="1"/>
  <c r="AB675" i="9"/>
  <c r="AC675" i="9" s="1"/>
  <c r="Z676" i="9"/>
  <c r="AD623" i="9"/>
  <c r="AE623" i="9" s="1"/>
  <c r="AB623" i="9"/>
  <c r="AC623" i="9" s="1"/>
  <c r="Z624" i="9"/>
  <c r="P637" i="9"/>
  <c r="Q637" i="9" s="1"/>
  <c r="N638" i="9"/>
  <c r="R637" i="9"/>
  <c r="S637" i="9" s="1"/>
  <c r="F546" i="9"/>
  <c r="AD558" i="9"/>
  <c r="AE558" i="9" s="1"/>
  <c r="AB558" i="9"/>
  <c r="AC558" i="9" s="1"/>
  <c r="Z559" i="9"/>
  <c r="AC532" i="9"/>
  <c r="AB532" i="9"/>
  <c r="B625" i="9"/>
  <c r="D624" i="9"/>
  <c r="E624" i="9" s="1"/>
  <c r="F624" i="9"/>
  <c r="G624" i="9" s="1"/>
  <c r="B638" i="9"/>
  <c r="D637" i="9"/>
  <c r="E637" i="9" s="1"/>
  <c r="F637" i="9"/>
  <c r="G637" i="9" s="1"/>
  <c r="AD636" i="9"/>
  <c r="AE636" i="9" s="1"/>
  <c r="AB636" i="9"/>
  <c r="AC636" i="9" s="1"/>
  <c r="Z637" i="9"/>
  <c r="B573" i="9"/>
  <c r="D572" i="9"/>
  <c r="E572" i="9" s="1"/>
  <c r="F572" i="9"/>
  <c r="G572" i="9" s="1"/>
  <c r="AD610" i="9"/>
  <c r="AE610" i="9" s="1"/>
  <c r="AB610" i="9"/>
  <c r="AC610" i="9" s="1"/>
  <c r="Z611" i="9"/>
  <c r="P676" i="9"/>
  <c r="Q676" i="9" s="1"/>
  <c r="N677" i="9"/>
  <c r="R676" i="9"/>
  <c r="S676" i="9" s="1"/>
  <c r="B716" i="9"/>
  <c r="I714" i="9"/>
  <c r="B703" i="9"/>
  <c r="F702" i="9"/>
  <c r="G702" i="9" s="1"/>
  <c r="D702" i="9"/>
  <c r="E702" i="9" s="1"/>
  <c r="D559" i="9"/>
  <c r="E559" i="9" s="1"/>
  <c r="F559" i="9"/>
  <c r="G559" i="9" s="1"/>
  <c r="G560" i="9" s="1"/>
  <c r="P650" i="9"/>
  <c r="Q650" i="9" s="1"/>
  <c r="N651" i="9"/>
  <c r="R650" i="9"/>
  <c r="S650" i="9" s="1"/>
  <c r="R546" i="9"/>
  <c r="P702" i="9"/>
  <c r="Q702" i="9" s="1"/>
  <c r="N716" i="9"/>
  <c r="U714" i="9"/>
  <c r="N703" i="9"/>
  <c r="R702" i="9"/>
  <c r="S702" i="9" s="1"/>
  <c r="E546" i="9"/>
  <c r="D546" i="9"/>
  <c r="AD532" i="9"/>
  <c r="AD584" i="9"/>
  <c r="AE584" i="9" s="1"/>
  <c r="AB584" i="9"/>
  <c r="AC584" i="9" s="1"/>
  <c r="Z585" i="9"/>
  <c r="B599" i="9"/>
  <c r="F598" i="9"/>
  <c r="G598" i="9" s="1"/>
  <c r="D598" i="9"/>
  <c r="E598" i="9" s="1"/>
  <c r="B612" i="9"/>
  <c r="F611" i="9"/>
  <c r="G611" i="9" s="1"/>
  <c r="D611" i="9"/>
  <c r="E611" i="9" s="1"/>
  <c r="P572" i="9"/>
  <c r="Q572" i="9" s="1"/>
  <c r="N573" i="9"/>
  <c r="R572" i="9"/>
  <c r="S572" i="9" s="1"/>
  <c r="AD688" i="9"/>
  <c r="AE688" i="9" s="1"/>
  <c r="AB688" i="9"/>
  <c r="AC688" i="9" s="1"/>
  <c r="Z702" i="9"/>
  <c r="AG700" i="9"/>
  <c r="Z689" i="9"/>
  <c r="B586" i="9"/>
  <c r="D585" i="9"/>
  <c r="E585" i="9" s="1"/>
  <c r="F585" i="9"/>
  <c r="G585" i="9" s="1"/>
  <c r="P663" i="9"/>
  <c r="Q663" i="9" s="1"/>
  <c r="N664" i="9"/>
  <c r="R663" i="9"/>
  <c r="S663" i="9" s="1"/>
  <c r="AD597" i="9"/>
  <c r="AE597" i="9" s="1"/>
  <c r="AB597" i="9"/>
  <c r="AC597" i="9" s="1"/>
  <c r="Z598" i="9"/>
  <c r="Q546" i="9"/>
  <c r="T546" i="9" s="1"/>
  <c r="P546" i="9"/>
  <c r="P611" i="9"/>
  <c r="Q611" i="9" s="1"/>
  <c r="N612" i="9"/>
  <c r="R611" i="9"/>
  <c r="S611" i="9" s="1"/>
  <c r="AD662" i="9"/>
  <c r="AE662" i="9" s="1"/>
  <c r="AB662" i="9"/>
  <c r="AC662" i="9" s="1"/>
  <c r="Z663" i="9"/>
  <c r="P624" i="9"/>
  <c r="Q624" i="9" s="1"/>
  <c r="N625" i="9"/>
  <c r="R624" i="9"/>
  <c r="S624" i="9" s="1"/>
  <c r="B677" i="9"/>
  <c r="F676" i="9"/>
  <c r="G676" i="9" s="1"/>
  <c r="D676" i="9"/>
  <c r="E676" i="9" s="1"/>
  <c r="P585" i="9"/>
  <c r="Q585" i="9" s="1"/>
  <c r="N586" i="9"/>
  <c r="R585" i="9"/>
  <c r="S585" i="9" s="1"/>
  <c r="B690" i="9"/>
  <c r="F689" i="9"/>
  <c r="G689" i="9" s="1"/>
  <c r="D689" i="9"/>
  <c r="E689" i="9" s="1"/>
  <c r="P689" i="9"/>
  <c r="Q689" i="9" s="1"/>
  <c r="N690" i="9"/>
  <c r="R689" i="9"/>
  <c r="S689" i="9" s="1"/>
  <c r="AD545" i="9"/>
  <c r="AE545" i="9" s="1"/>
  <c r="AE546" i="9" s="1"/>
  <c r="AB545" i="9"/>
  <c r="AC545" i="9" s="1"/>
  <c r="P559" i="9"/>
  <c r="Q559" i="9" s="1"/>
  <c r="R559" i="9"/>
  <c r="S559" i="9" s="1"/>
  <c r="S560" i="9" s="1"/>
  <c r="B664" i="9"/>
  <c r="F663" i="9"/>
  <c r="G663" i="9" s="1"/>
  <c r="D663" i="9"/>
  <c r="E663" i="9" s="1"/>
  <c r="T532" i="9"/>
  <c r="C789" i="13" l="1"/>
  <c r="C783" i="13"/>
  <c r="C755" i="13"/>
  <c r="F699" i="13"/>
  <c r="G699" i="13" s="1"/>
  <c r="H699" i="13" s="1"/>
  <c r="D699" i="13"/>
  <c r="E699" i="13" s="1"/>
  <c r="F696" i="13"/>
  <c r="G696" i="13" s="1"/>
  <c r="H696" i="13" s="1"/>
  <c r="D696" i="13"/>
  <c r="E696" i="13" s="1"/>
  <c r="F697" i="13"/>
  <c r="G697" i="13" s="1"/>
  <c r="H697" i="13" s="1"/>
  <c r="D697" i="13"/>
  <c r="E697" i="13" s="1"/>
  <c r="K723" i="13"/>
  <c r="B709" i="13"/>
  <c r="B707" i="13"/>
  <c r="B715" i="13"/>
  <c r="B710" i="13"/>
  <c r="B712" i="13"/>
  <c r="B716" i="13"/>
  <c r="B717" i="13"/>
  <c r="B713" i="13"/>
  <c r="B711" i="13"/>
  <c r="B718" i="13"/>
  <c r="B708" i="13"/>
  <c r="B714" i="13"/>
  <c r="C767" i="13"/>
  <c r="H679" i="13"/>
  <c r="H677" i="13"/>
  <c r="G689" i="13"/>
  <c r="H686" i="13"/>
  <c r="F700" i="13"/>
  <c r="G700" i="13" s="1"/>
  <c r="D700" i="13"/>
  <c r="E700" i="13" s="1"/>
  <c r="F701" i="13"/>
  <c r="G701" i="13" s="1"/>
  <c r="H701" i="13" s="1"/>
  <c r="D701" i="13"/>
  <c r="E701" i="13" s="1"/>
  <c r="F695" i="13"/>
  <c r="G695" i="13" s="1"/>
  <c r="D695" i="13"/>
  <c r="E695" i="13" s="1"/>
  <c r="E689" i="13"/>
  <c r="C763" i="13"/>
  <c r="C784" i="13"/>
  <c r="C786" i="13"/>
  <c r="C787" i="13"/>
  <c r="F693" i="13"/>
  <c r="G693" i="13" s="1"/>
  <c r="D693" i="13"/>
  <c r="E693" i="13" s="1"/>
  <c r="H693" i="13" s="1"/>
  <c r="F698" i="13"/>
  <c r="G698" i="13" s="1"/>
  <c r="D698" i="13"/>
  <c r="E698" i="13" s="1"/>
  <c r="F692" i="13"/>
  <c r="G692" i="13" s="1"/>
  <c r="D692" i="13"/>
  <c r="E692" i="13" s="1"/>
  <c r="H689" i="13"/>
  <c r="L679" i="13" s="1"/>
  <c r="H674" i="13"/>
  <c r="L664" i="13" s="1"/>
  <c r="H682" i="13"/>
  <c r="C762" i="13"/>
  <c r="F703" i="13"/>
  <c r="G703" i="13" s="1"/>
  <c r="D703" i="13"/>
  <c r="E703" i="13" s="1"/>
  <c r="F702" i="13"/>
  <c r="G702" i="13" s="1"/>
  <c r="D702" i="13"/>
  <c r="E702" i="13" s="1"/>
  <c r="F694" i="13"/>
  <c r="G694" i="13" s="1"/>
  <c r="D694" i="13"/>
  <c r="E694" i="13" s="1"/>
  <c r="C758" i="13"/>
  <c r="C956" i="13"/>
  <c r="C955" i="13"/>
  <c r="H546" i="9"/>
  <c r="F664" i="9"/>
  <c r="G664" i="9" s="1"/>
  <c r="D664" i="9"/>
  <c r="E664" i="9" s="1"/>
  <c r="B665" i="9"/>
  <c r="AC546" i="9"/>
  <c r="AB546" i="9"/>
  <c r="F690" i="9"/>
  <c r="G690" i="9" s="1"/>
  <c r="D690" i="9"/>
  <c r="E690" i="9" s="1"/>
  <c r="B691" i="9"/>
  <c r="N587" i="9"/>
  <c r="R586" i="9"/>
  <c r="S586" i="9" s="1"/>
  <c r="P586" i="9"/>
  <c r="Q586" i="9" s="1"/>
  <c r="N613" i="9"/>
  <c r="R612" i="9"/>
  <c r="S612" i="9" s="1"/>
  <c r="P612" i="9"/>
  <c r="Q612" i="9" s="1"/>
  <c r="F599" i="9"/>
  <c r="G599" i="9" s="1"/>
  <c r="D599" i="9"/>
  <c r="E599" i="9" s="1"/>
  <c r="B600" i="9"/>
  <c r="Z586" i="9"/>
  <c r="AB585" i="9"/>
  <c r="AC585" i="9" s="1"/>
  <c r="AD585" i="9"/>
  <c r="AE585" i="9" s="1"/>
  <c r="N730" i="9"/>
  <c r="U728" i="9"/>
  <c r="N717" i="9"/>
  <c r="R716" i="9"/>
  <c r="S716" i="9" s="1"/>
  <c r="P716" i="9"/>
  <c r="Q716" i="9" s="1"/>
  <c r="F638" i="9"/>
  <c r="G638" i="9" s="1"/>
  <c r="D638" i="9"/>
  <c r="E638" i="9" s="1"/>
  <c r="B639" i="9"/>
  <c r="AB559" i="9"/>
  <c r="AC559" i="9" s="1"/>
  <c r="AD559" i="9"/>
  <c r="AE559" i="9" s="1"/>
  <c r="AE560" i="9" s="1"/>
  <c r="N639" i="9"/>
  <c r="P638" i="9"/>
  <c r="Q638" i="9" s="1"/>
  <c r="R638" i="9"/>
  <c r="S638" i="9" s="1"/>
  <c r="R560" i="9"/>
  <c r="AD546" i="9"/>
  <c r="N626" i="9"/>
  <c r="R625" i="9"/>
  <c r="S625" i="9" s="1"/>
  <c r="P625" i="9"/>
  <c r="Q625" i="9" s="1"/>
  <c r="Z716" i="9"/>
  <c r="AG714" i="9"/>
  <c r="Z703" i="9"/>
  <c r="AD702" i="9"/>
  <c r="AE702" i="9" s="1"/>
  <c r="AB702" i="9"/>
  <c r="AC702" i="9" s="1"/>
  <c r="N652" i="9"/>
  <c r="R651" i="9"/>
  <c r="S651" i="9" s="1"/>
  <c r="P651" i="9"/>
  <c r="Q651" i="9" s="1"/>
  <c r="F560" i="9"/>
  <c r="F703" i="9"/>
  <c r="G703" i="9" s="1"/>
  <c r="D703" i="9"/>
  <c r="E703" i="9" s="1"/>
  <c r="B704" i="9"/>
  <c r="N678" i="9"/>
  <c r="P677" i="9"/>
  <c r="Q677" i="9" s="1"/>
  <c r="R677" i="9"/>
  <c r="S677" i="9" s="1"/>
  <c r="Z612" i="9"/>
  <c r="AD611" i="9"/>
  <c r="AE611" i="9" s="1"/>
  <c r="AB611" i="9"/>
  <c r="AC611" i="9" s="1"/>
  <c r="F651" i="9"/>
  <c r="G651" i="9" s="1"/>
  <c r="D651" i="9"/>
  <c r="E651" i="9" s="1"/>
  <c r="B652" i="9"/>
  <c r="Q560" i="9"/>
  <c r="T560" i="9" s="1"/>
  <c r="P560" i="9"/>
  <c r="F677" i="9"/>
  <c r="G677" i="9" s="1"/>
  <c r="D677" i="9"/>
  <c r="E677" i="9" s="1"/>
  <c r="B678" i="9"/>
  <c r="Z599" i="9"/>
  <c r="AD598" i="9"/>
  <c r="AE598" i="9" s="1"/>
  <c r="AB598" i="9"/>
  <c r="AC598" i="9" s="1"/>
  <c r="N665" i="9"/>
  <c r="R664" i="9"/>
  <c r="S664" i="9" s="1"/>
  <c r="P664" i="9"/>
  <c r="Q664" i="9" s="1"/>
  <c r="F586" i="9"/>
  <c r="G586" i="9" s="1"/>
  <c r="D586" i="9"/>
  <c r="E586" i="9" s="1"/>
  <c r="B587" i="9"/>
  <c r="N704" i="9"/>
  <c r="P703" i="9"/>
  <c r="Q703" i="9" s="1"/>
  <c r="R703" i="9"/>
  <c r="S703" i="9" s="1"/>
  <c r="E560" i="9"/>
  <c r="D560" i="9"/>
  <c r="F573" i="9"/>
  <c r="G573" i="9" s="1"/>
  <c r="G574" i="9" s="1"/>
  <c r="D573" i="9"/>
  <c r="E573" i="9" s="1"/>
  <c r="Z625" i="9"/>
  <c r="AD624" i="9"/>
  <c r="AE624" i="9" s="1"/>
  <c r="AB624" i="9"/>
  <c r="AC624" i="9" s="1"/>
  <c r="Z677" i="9"/>
  <c r="AB676" i="9"/>
  <c r="AC676" i="9" s="1"/>
  <c r="AD676" i="9"/>
  <c r="AE676" i="9" s="1"/>
  <c r="Z651" i="9"/>
  <c r="AB650" i="9"/>
  <c r="AC650" i="9" s="1"/>
  <c r="AD650" i="9"/>
  <c r="AE650" i="9" s="1"/>
  <c r="Z573" i="9"/>
  <c r="AB572" i="9"/>
  <c r="AC572" i="9" s="1"/>
  <c r="AD572" i="9"/>
  <c r="AE572" i="9" s="1"/>
  <c r="N600" i="9"/>
  <c r="R599" i="9"/>
  <c r="S599" i="9" s="1"/>
  <c r="P599" i="9"/>
  <c r="Q599" i="9" s="1"/>
  <c r="N691" i="9"/>
  <c r="P690" i="9"/>
  <c r="Q690" i="9" s="1"/>
  <c r="R690" i="9"/>
  <c r="S690" i="9" s="1"/>
  <c r="Z664" i="9"/>
  <c r="AB663" i="9"/>
  <c r="AC663" i="9" s="1"/>
  <c r="AD663" i="9"/>
  <c r="AE663" i="9" s="1"/>
  <c r="Z690" i="9"/>
  <c r="AB689" i="9"/>
  <c r="AC689" i="9" s="1"/>
  <c r="AD689" i="9"/>
  <c r="AE689" i="9" s="1"/>
  <c r="R573" i="9"/>
  <c r="S573" i="9" s="1"/>
  <c r="S574" i="9" s="1"/>
  <c r="P573" i="9"/>
  <c r="Q573" i="9" s="1"/>
  <c r="F612" i="9"/>
  <c r="G612" i="9" s="1"/>
  <c r="D612" i="9"/>
  <c r="E612" i="9" s="1"/>
  <c r="B613" i="9"/>
  <c r="F716" i="9"/>
  <c r="G716" i="9" s="1"/>
  <c r="D716" i="9"/>
  <c r="E716" i="9" s="1"/>
  <c r="B730" i="9"/>
  <c r="I728" i="9"/>
  <c r="B717" i="9"/>
  <c r="Z638" i="9"/>
  <c r="AB637" i="9"/>
  <c r="AC637" i="9" s="1"/>
  <c r="AD637" i="9"/>
  <c r="AE637" i="9" s="1"/>
  <c r="F625" i="9"/>
  <c r="G625" i="9" s="1"/>
  <c r="D625" i="9"/>
  <c r="E625" i="9" s="1"/>
  <c r="B626" i="9"/>
  <c r="AF532" i="9"/>
  <c r="H702" i="13" l="1"/>
  <c r="C777" i="13"/>
  <c r="C801" i="13"/>
  <c r="H695" i="13"/>
  <c r="H700" i="13"/>
  <c r="F708" i="13"/>
  <c r="G708" i="13" s="1"/>
  <c r="D708" i="13"/>
  <c r="E708" i="13" s="1"/>
  <c r="F717" i="13"/>
  <c r="G717" i="13" s="1"/>
  <c r="D717" i="13"/>
  <c r="E717" i="13" s="1"/>
  <c r="F715" i="13"/>
  <c r="G715" i="13" s="1"/>
  <c r="H715" i="13" s="1"/>
  <c r="D715" i="13"/>
  <c r="E715" i="13" s="1"/>
  <c r="E704" i="13"/>
  <c r="H694" i="13"/>
  <c r="H703" i="13"/>
  <c r="H692" i="13"/>
  <c r="G704" i="13"/>
  <c r="C778" i="13"/>
  <c r="F718" i="13"/>
  <c r="G718" i="13" s="1"/>
  <c r="D718" i="13"/>
  <c r="E718" i="13" s="1"/>
  <c r="F716" i="13"/>
  <c r="G716" i="13" s="1"/>
  <c r="D716" i="13"/>
  <c r="E716" i="13" s="1"/>
  <c r="F707" i="13"/>
  <c r="G707" i="13" s="1"/>
  <c r="D707" i="13"/>
  <c r="E707" i="13" s="1"/>
  <c r="H707" i="13" s="1"/>
  <c r="C798" i="13"/>
  <c r="C782" i="13"/>
  <c r="F711" i="13"/>
  <c r="G711" i="13" s="1"/>
  <c r="D711" i="13"/>
  <c r="E711" i="13" s="1"/>
  <c r="F712" i="13"/>
  <c r="G712" i="13" s="1"/>
  <c r="D712" i="13"/>
  <c r="E712" i="13" s="1"/>
  <c r="F709" i="13"/>
  <c r="G709" i="13" s="1"/>
  <c r="H709" i="13" s="1"/>
  <c r="D709" i="13"/>
  <c r="E709" i="13" s="1"/>
  <c r="C773" i="13"/>
  <c r="H698" i="13"/>
  <c r="H704" i="13" s="1"/>
  <c r="L694" i="13" s="1"/>
  <c r="C802" i="13"/>
  <c r="C799" i="13"/>
  <c r="F714" i="13"/>
  <c r="G714" i="13" s="1"/>
  <c r="D714" i="13"/>
  <c r="E714" i="13" s="1"/>
  <c r="F713" i="13"/>
  <c r="G713" i="13" s="1"/>
  <c r="D713" i="13"/>
  <c r="E713" i="13" s="1"/>
  <c r="F710" i="13"/>
  <c r="G710" i="13" s="1"/>
  <c r="D710" i="13"/>
  <c r="E710" i="13" s="1"/>
  <c r="K738" i="13"/>
  <c r="B724" i="13"/>
  <c r="B722" i="13"/>
  <c r="B731" i="13"/>
  <c r="B728" i="13"/>
  <c r="B725" i="13"/>
  <c r="B727" i="13"/>
  <c r="B732" i="13"/>
  <c r="B730" i="13"/>
  <c r="B726" i="13"/>
  <c r="B733" i="13"/>
  <c r="B723" i="13"/>
  <c r="B729" i="13"/>
  <c r="C770" i="13"/>
  <c r="C804" i="13"/>
  <c r="C970" i="13"/>
  <c r="C971" i="13"/>
  <c r="H560" i="9"/>
  <c r="AB638" i="9"/>
  <c r="AC638" i="9" s="1"/>
  <c r="Z639" i="9"/>
  <c r="AD638" i="9"/>
  <c r="AE638" i="9" s="1"/>
  <c r="AB690" i="9"/>
  <c r="AC690" i="9" s="1"/>
  <c r="Z691" i="9"/>
  <c r="AD690" i="9"/>
  <c r="AE690" i="9" s="1"/>
  <c r="AB664" i="9"/>
  <c r="AC664" i="9" s="1"/>
  <c r="Z665" i="9"/>
  <c r="AD664" i="9"/>
  <c r="AE664" i="9" s="1"/>
  <c r="R600" i="9"/>
  <c r="S600" i="9" s="1"/>
  <c r="P600" i="9"/>
  <c r="Q600" i="9" s="1"/>
  <c r="N601" i="9"/>
  <c r="B653" i="9"/>
  <c r="F652" i="9"/>
  <c r="G652" i="9" s="1"/>
  <c r="D652" i="9"/>
  <c r="E652" i="9" s="1"/>
  <c r="AB612" i="9"/>
  <c r="AC612" i="9" s="1"/>
  <c r="Z613" i="9"/>
  <c r="AD612" i="9"/>
  <c r="AE612" i="9" s="1"/>
  <c r="B705" i="9"/>
  <c r="D704" i="9"/>
  <c r="E704" i="9" s="1"/>
  <c r="F704" i="9"/>
  <c r="G704" i="9" s="1"/>
  <c r="R626" i="9"/>
  <c r="S626" i="9" s="1"/>
  <c r="P626" i="9"/>
  <c r="Q626" i="9" s="1"/>
  <c r="N627" i="9"/>
  <c r="B640" i="9"/>
  <c r="D639" i="9"/>
  <c r="E639" i="9" s="1"/>
  <c r="F639" i="9"/>
  <c r="G639" i="9" s="1"/>
  <c r="R717" i="9"/>
  <c r="S717" i="9" s="1"/>
  <c r="P717" i="9"/>
  <c r="Q717" i="9" s="1"/>
  <c r="N718" i="9"/>
  <c r="R613" i="9"/>
  <c r="S613" i="9" s="1"/>
  <c r="P613" i="9"/>
  <c r="Q613" i="9" s="1"/>
  <c r="N614" i="9"/>
  <c r="B692" i="9"/>
  <c r="F691" i="9"/>
  <c r="G691" i="9" s="1"/>
  <c r="D691" i="9"/>
  <c r="E691" i="9" s="1"/>
  <c r="AF546" i="9"/>
  <c r="B627" i="9"/>
  <c r="D626" i="9"/>
  <c r="E626" i="9" s="1"/>
  <c r="F626" i="9"/>
  <c r="G626" i="9" s="1"/>
  <c r="B718" i="9"/>
  <c r="F717" i="9"/>
  <c r="G717" i="9" s="1"/>
  <c r="D717" i="9"/>
  <c r="E717" i="9" s="1"/>
  <c r="E574" i="9"/>
  <c r="D574" i="9"/>
  <c r="R704" i="9"/>
  <c r="S704" i="9" s="1"/>
  <c r="P704" i="9"/>
  <c r="Q704" i="9" s="1"/>
  <c r="N705" i="9"/>
  <c r="D587" i="9"/>
  <c r="E587" i="9" s="1"/>
  <c r="F587" i="9"/>
  <c r="G587" i="9" s="1"/>
  <c r="G588" i="9" s="1"/>
  <c r="AB599" i="9"/>
  <c r="AC599" i="9" s="1"/>
  <c r="Z600" i="9"/>
  <c r="AD599" i="9"/>
  <c r="AE599" i="9" s="1"/>
  <c r="AB703" i="9"/>
  <c r="AC703" i="9" s="1"/>
  <c r="Z704" i="9"/>
  <c r="AD703" i="9"/>
  <c r="AE703" i="9" s="1"/>
  <c r="R639" i="9"/>
  <c r="S639" i="9" s="1"/>
  <c r="P639" i="9"/>
  <c r="Q639" i="9" s="1"/>
  <c r="N640" i="9"/>
  <c r="AB586" i="9"/>
  <c r="AC586" i="9" s="1"/>
  <c r="Z587" i="9"/>
  <c r="AD586" i="9"/>
  <c r="AE586" i="9" s="1"/>
  <c r="B666" i="9"/>
  <c r="F665" i="9"/>
  <c r="G665" i="9" s="1"/>
  <c r="D665" i="9"/>
  <c r="E665" i="9" s="1"/>
  <c r="Q574" i="9"/>
  <c r="P574" i="9"/>
  <c r="AB651" i="9"/>
  <c r="AC651" i="9" s="1"/>
  <c r="Z652" i="9"/>
  <c r="AD651" i="9"/>
  <c r="AE651" i="9" s="1"/>
  <c r="AB677" i="9"/>
  <c r="AC677" i="9" s="1"/>
  <c r="Z678" i="9"/>
  <c r="AD677" i="9"/>
  <c r="AE677" i="9" s="1"/>
  <c r="AB625" i="9"/>
  <c r="AC625" i="9" s="1"/>
  <c r="Z626" i="9"/>
  <c r="AD625" i="9"/>
  <c r="AE625" i="9" s="1"/>
  <c r="F574" i="9"/>
  <c r="R665" i="9"/>
  <c r="S665" i="9" s="1"/>
  <c r="P665" i="9"/>
  <c r="Q665" i="9" s="1"/>
  <c r="N666" i="9"/>
  <c r="AD560" i="9"/>
  <c r="R730" i="9"/>
  <c r="S730" i="9" s="1"/>
  <c r="P730" i="9"/>
  <c r="Q730" i="9" s="1"/>
  <c r="N744" i="9"/>
  <c r="U742" i="9"/>
  <c r="N731" i="9"/>
  <c r="B601" i="9"/>
  <c r="D600" i="9"/>
  <c r="E600" i="9" s="1"/>
  <c r="F600" i="9"/>
  <c r="G600" i="9" s="1"/>
  <c r="B744" i="9"/>
  <c r="I742" i="9"/>
  <c r="B731" i="9"/>
  <c r="D730" i="9"/>
  <c r="E730" i="9" s="1"/>
  <c r="F730" i="9"/>
  <c r="G730" i="9" s="1"/>
  <c r="B614" i="9"/>
  <c r="D613" i="9"/>
  <c r="E613" i="9" s="1"/>
  <c r="F613" i="9"/>
  <c r="G613" i="9" s="1"/>
  <c r="R574" i="9"/>
  <c r="R691" i="9"/>
  <c r="S691" i="9" s="1"/>
  <c r="P691" i="9"/>
  <c r="Q691" i="9" s="1"/>
  <c r="N692" i="9"/>
  <c r="AB573" i="9"/>
  <c r="AC573" i="9" s="1"/>
  <c r="AD573" i="9"/>
  <c r="AE573" i="9" s="1"/>
  <c r="AE574" i="9" s="1"/>
  <c r="B679" i="9"/>
  <c r="D678" i="9"/>
  <c r="E678" i="9" s="1"/>
  <c r="F678" i="9"/>
  <c r="G678" i="9" s="1"/>
  <c r="R678" i="9"/>
  <c r="S678" i="9" s="1"/>
  <c r="P678" i="9"/>
  <c r="Q678" i="9" s="1"/>
  <c r="N679" i="9"/>
  <c r="R652" i="9"/>
  <c r="S652" i="9" s="1"/>
  <c r="P652" i="9"/>
  <c r="Q652" i="9" s="1"/>
  <c r="N653" i="9"/>
  <c r="AB716" i="9"/>
  <c r="AC716" i="9" s="1"/>
  <c r="Z730" i="9"/>
  <c r="AG728" i="9"/>
  <c r="Z717" i="9"/>
  <c r="AD716" i="9"/>
  <c r="AE716" i="9" s="1"/>
  <c r="AC560" i="9"/>
  <c r="AB560" i="9"/>
  <c r="R587" i="9"/>
  <c r="S587" i="9" s="1"/>
  <c r="S588" i="9" s="1"/>
  <c r="P587" i="9"/>
  <c r="Q587" i="9" s="1"/>
  <c r="F726" i="13" l="1"/>
  <c r="G726" i="13" s="1"/>
  <c r="D726" i="13"/>
  <c r="E726" i="13" s="1"/>
  <c r="C813" i="13"/>
  <c r="C816" i="13"/>
  <c r="C819" i="13"/>
  <c r="F729" i="13"/>
  <c r="G729" i="13" s="1"/>
  <c r="H729" i="13" s="1"/>
  <c r="D729" i="13"/>
  <c r="E729" i="13" s="1"/>
  <c r="F730" i="13"/>
  <c r="G730" i="13" s="1"/>
  <c r="D730" i="13"/>
  <c r="E730" i="13" s="1"/>
  <c r="F728" i="13"/>
  <c r="G728" i="13" s="1"/>
  <c r="D728" i="13"/>
  <c r="E728" i="13" s="1"/>
  <c r="K753" i="13"/>
  <c r="B739" i="13"/>
  <c r="B737" i="13"/>
  <c r="B743" i="13"/>
  <c r="B742" i="13"/>
  <c r="B747" i="13"/>
  <c r="B745" i="13"/>
  <c r="B746" i="13"/>
  <c r="B740" i="13"/>
  <c r="B741" i="13"/>
  <c r="B748" i="13"/>
  <c r="B738" i="13"/>
  <c r="B744" i="13"/>
  <c r="H713" i="13"/>
  <c r="C814" i="13"/>
  <c r="C788" i="13"/>
  <c r="H712" i="13"/>
  <c r="H716" i="13"/>
  <c r="C793" i="13"/>
  <c r="H717" i="13"/>
  <c r="F725" i="13"/>
  <c r="G725" i="13" s="1"/>
  <c r="D725" i="13"/>
  <c r="E725" i="13" s="1"/>
  <c r="F723" i="13"/>
  <c r="G723" i="13" s="1"/>
  <c r="H723" i="13" s="1"/>
  <c r="D723" i="13"/>
  <c r="E723" i="13" s="1"/>
  <c r="F732" i="13"/>
  <c r="G732" i="13" s="1"/>
  <c r="D732" i="13"/>
  <c r="E732" i="13" s="1"/>
  <c r="F731" i="13"/>
  <c r="G731" i="13" s="1"/>
  <c r="D731" i="13"/>
  <c r="E731" i="13" s="1"/>
  <c r="E719" i="13"/>
  <c r="C797" i="13"/>
  <c r="C792" i="13"/>
  <c r="C785" i="13"/>
  <c r="F724" i="13"/>
  <c r="G724" i="13" s="1"/>
  <c r="D724" i="13"/>
  <c r="E724" i="13" s="1"/>
  <c r="F733" i="13"/>
  <c r="G733" i="13" s="1"/>
  <c r="D733" i="13"/>
  <c r="E733" i="13" s="1"/>
  <c r="F727" i="13"/>
  <c r="G727" i="13" s="1"/>
  <c r="H727" i="13" s="1"/>
  <c r="D727" i="13"/>
  <c r="E727" i="13" s="1"/>
  <c r="F722" i="13"/>
  <c r="G722" i="13" s="1"/>
  <c r="D722" i="13"/>
  <c r="E722" i="13" s="1"/>
  <c r="H710" i="13"/>
  <c r="H714" i="13"/>
  <c r="C817" i="13"/>
  <c r="H711" i="13"/>
  <c r="G719" i="13"/>
  <c r="H718" i="13"/>
  <c r="H708" i="13"/>
  <c r="C986" i="13"/>
  <c r="C985" i="13"/>
  <c r="AF560" i="9"/>
  <c r="R588" i="9"/>
  <c r="N654" i="9"/>
  <c r="P653" i="9"/>
  <c r="Q653" i="9" s="1"/>
  <c r="R653" i="9"/>
  <c r="S653" i="9" s="1"/>
  <c r="D679" i="9"/>
  <c r="E679" i="9" s="1"/>
  <c r="B680" i="9"/>
  <c r="F679" i="9"/>
  <c r="G679" i="9" s="1"/>
  <c r="N693" i="9"/>
  <c r="P692" i="9"/>
  <c r="Q692" i="9" s="1"/>
  <c r="R692" i="9"/>
  <c r="S692" i="9" s="1"/>
  <c r="D744" i="9"/>
  <c r="E744" i="9" s="1"/>
  <c r="B758" i="9"/>
  <c r="I756" i="9"/>
  <c r="B745" i="9"/>
  <c r="F744" i="9"/>
  <c r="G744" i="9" s="1"/>
  <c r="N758" i="9"/>
  <c r="U756" i="9"/>
  <c r="N745" i="9"/>
  <c r="R744" i="9"/>
  <c r="S744" i="9" s="1"/>
  <c r="P744" i="9"/>
  <c r="Q744" i="9" s="1"/>
  <c r="N667" i="9"/>
  <c r="P666" i="9"/>
  <c r="Q666" i="9" s="1"/>
  <c r="R666" i="9"/>
  <c r="S666" i="9" s="1"/>
  <c r="Z653" i="9"/>
  <c r="AD652" i="9"/>
  <c r="AE652" i="9" s="1"/>
  <c r="AB652" i="9"/>
  <c r="AC652" i="9" s="1"/>
  <c r="AD587" i="9"/>
  <c r="AE587" i="9" s="1"/>
  <c r="AE588" i="9" s="1"/>
  <c r="AB587" i="9"/>
  <c r="AC587" i="9" s="1"/>
  <c r="N615" i="9"/>
  <c r="R614" i="9"/>
  <c r="S614" i="9" s="1"/>
  <c r="P614" i="9"/>
  <c r="Q614" i="9" s="1"/>
  <c r="D705" i="9"/>
  <c r="E705" i="9" s="1"/>
  <c r="B706" i="9"/>
  <c r="F705" i="9"/>
  <c r="G705" i="9" s="1"/>
  <c r="D653" i="9"/>
  <c r="E653" i="9" s="1"/>
  <c r="B654" i="9"/>
  <c r="F653" i="9"/>
  <c r="G653" i="9" s="1"/>
  <c r="Z640" i="9"/>
  <c r="AB639" i="9"/>
  <c r="AC639" i="9" s="1"/>
  <c r="AD639" i="9"/>
  <c r="AE639" i="9" s="1"/>
  <c r="Z718" i="9"/>
  <c r="AD717" i="9"/>
  <c r="AE717" i="9" s="1"/>
  <c r="AB717" i="9"/>
  <c r="AC717" i="9" s="1"/>
  <c r="D601" i="9"/>
  <c r="E601" i="9" s="1"/>
  <c r="F601" i="9"/>
  <c r="G601" i="9" s="1"/>
  <c r="G602" i="9" s="1"/>
  <c r="Z679" i="9"/>
  <c r="AD678" i="9"/>
  <c r="AE678" i="9" s="1"/>
  <c r="AB678" i="9"/>
  <c r="AC678" i="9" s="1"/>
  <c r="D666" i="9"/>
  <c r="E666" i="9" s="1"/>
  <c r="B667" i="9"/>
  <c r="F666" i="9"/>
  <c r="G666" i="9" s="1"/>
  <c r="F588" i="9"/>
  <c r="AD574" i="9"/>
  <c r="D731" i="9"/>
  <c r="E731" i="9" s="1"/>
  <c r="B732" i="9"/>
  <c r="F731" i="9"/>
  <c r="G731" i="9" s="1"/>
  <c r="N732" i="9"/>
  <c r="R731" i="9"/>
  <c r="S731" i="9" s="1"/>
  <c r="P731" i="9"/>
  <c r="Q731" i="9" s="1"/>
  <c r="Z627" i="9"/>
  <c r="AB626" i="9"/>
  <c r="AC626" i="9" s="1"/>
  <c r="AD626" i="9"/>
  <c r="AE626" i="9" s="1"/>
  <c r="Z705" i="9"/>
  <c r="AD704" i="9"/>
  <c r="AE704" i="9" s="1"/>
  <c r="AB704" i="9"/>
  <c r="AC704" i="9" s="1"/>
  <c r="E588" i="9"/>
  <c r="H588" i="9" s="1"/>
  <c r="D588" i="9"/>
  <c r="D718" i="9"/>
  <c r="E718" i="9" s="1"/>
  <c r="B719" i="9"/>
  <c r="F718" i="9"/>
  <c r="G718" i="9" s="1"/>
  <c r="D627" i="9"/>
  <c r="E627" i="9" s="1"/>
  <c r="B628" i="9"/>
  <c r="F627" i="9"/>
  <c r="G627" i="9" s="1"/>
  <c r="D692" i="9"/>
  <c r="E692" i="9" s="1"/>
  <c r="B693" i="9"/>
  <c r="F692" i="9"/>
  <c r="G692" i="9" s="1"/>
  <c r="D640" i="9"/>
  <c r="E640" i="9" s="1"/>
  <c r="B641" i="9"/>
  <c r="F640" i="9"/>
  <c r="G640" i="9" s="1"/>
  <c r="Z614" i="9"/>
  <c r="AD613" i="9"/>
  <c r="AE613" i="9" s="1"/>
  <c r="AB613" i="9"/>
  <c r="AC613" i="9" s="1"/>
  <c r="Z692" i="9"/>
  <c r="AB691" i="9"/>
  <c r="AC691" i="9" s="1"/>
  <c r="AD691" i="9"/>
  <c r="AE691" i="9" s="1"/>
  <c r="Q588" i="9"/>
  <c r="T588" i="9" s="1"/>
  <c r="P588" i="9"/>
  <c r="Z744" i="9"/>
  <c r="AG742" i="9"/>
  <c r="Z731" i="9"/>
  <c r="AB730" i="9"/>
  <c r="AC730" i="9" s="1"/>
  <c r="AD730" i="9"/>
  <c r="AE730" i="9" s="1"/>
  <c r="N680" i="9"/>
  <c r="P679" i="9"/>
  <c r="Q679" i="9" s="1"/>
  <c r="R679" i="9"/>
  <c r="S679" i="9" s="1"/>
  <c r="AC574" i="9"/>
  <c r="AF574" i="9" s="1"/>
  <c r="AB574" i="9"/>
  <c r="D614" i="9"/>
  <c r="E614" i="9" s="1"/>
  <c r="B615" i="9"/>
  <c r="F614" i="9"/>
  <c r="G614" i="9" s="1"/>
  <c r="T574" i="9"/>
  <c r="N641" i="9"/>
  <c r="P640" i="9"/>
  <c r="Q640" i="9" s="1"/>
  <c r="R640" i="9"/>
  <c r="S640" i="9" s="1"/>
  <c r="Z601" i="9"/>
  <c r="AD600" i="9"/>
  <c r="AE600" i="9" s="1"/>
  <c r="AB600" i="9"/>
  <c r="AC600" i="9" s="1"/>
  <c r="N706" i="9"/>
  <c r="R705" i="9"/>
  <c r="S705" i="9" s="1"/>
  <c r="P705" i="9"/>
  <c r="Q705" i="9" s="1"/>
  <c r="H574" i="9"/>
  <c r="N719" i="9"/>
  <c r="P718" i="9"/>
  <c r="Q718" i="9" s="1"/>
  <c r="R718" i="9"/>
  <c r="S718" i="9" s="1"/>
  <c r="N628" i="9"/>
  <c r="P627" i="9"/>
  <c r="Q627" i="9" s="1"/>
  <c r="R627" i="9"/>
  <c r="S627" i="9" s="1"/>
  <c r="R601" i="9"/>
  <c r="S601" i="9" s="1"/>
  <c r="S602" i="9" s="1"/>
  <c r="P601" i="9"/>
  <c r="Q601" i="9" s="1"/>
  <c r="Z666" i="9"/>
  <c r="AB665" i="9"/>
  <c r="AC665" i="9" s="1"/>
  <c r="AD665" i="9"/>
  <c r="AE665" i="9" s="1"/>
  <c r="F741" i="13" l="1"/>
  <c r="G741" i="13" s="1"/>
  <c r="H741" i="13" s="1"/>
  <c r="D741" i="13"/>
  <c r="E741" i="13" s="1"/>
  <c r="F739" i="13"/>
  <c r="G739" i="13" s="1"/>
  <c r="D739" i="13"/>
  <c r="E739" i="13" s="1"/>
  <c r="H739" i="13" s="1"/>
  <c r="C832" i="13"/>
  <c r="H722" i="13"/>
  <c r="G734" i="13"/>
  <c r="H733" i="13"/>
  <c r="C800" i="13"/>
  <c r="C812" i="13"/>
  <c r="H732" i="13"/>
  <c r="H725" i="13"/>
  <c r="C808" i="13"/>
  <c r="F744" i="13"/>
  <c r="G744" i="13" s="1"/>
  <c r="D744" i="13"/>
  <c r="E744" i="13" s="1"/>
  <c r="F740" i="13"/>
  <c r="G740" i="13" s="1"/>
  <c r="D740" i="13"/>
  <c r="E740" i="13" s="1"/>
  <c r="F742" i="13"/>
  <c r="G742" i="13" s="1"/>
  <c r="D742" i="13"/>
  <c r="E742" i="13" s="1"/>
  <c r="K768" i="13"/>
  <c r="B754" i="13"/>
  <c r="B752" i="13"/>
  <c r="B755" i="13"/>
  <c r="B760" i="13"/>
  <c r="B761" i="13"/>
  <c r="B762" i="13"/>
  <c r="B757" i="13"/>
  <c r="B758" i="13"/>
  <c r="B756" i="13"/>
  <c r="B763" i="13"/>
  <c r="B753" i="13"/>
  <c r="B759" i="13"/>
  <c r="H730" i="13"/>
  <c r="C828" i="13"/>
  <c r="C803" i="13"/>
  <c r="F747" i="13"/>
  <c r="G747" i="13" s="1"/>
  <c r="D747" i="13"/>
  <c r="E747" i="13" s="1"/>
  <c r="C834" i="13"/>
  <c r="H719" i="13"/>
  <c r="L709" i="13" s="1"/>
  <c r="H724" i="13"/>
  <c r="F738" i="13"/>
  <c r="G738" i="13" s="1"/>
  <c r="H738" i="13" s="1"/>
  <c r="D738" i="13"/>
  <c r="E738" i="13" s="1"/>
  <c r="F746" i="13"/>
  <c r="G746" i="13" s="1"/>
  <c r="D746" i="13"/>
  <c r="E746" i="13" s="1"/>
  <c r="F743" i="13"/>
  <c r="G743" i="13" s="1"/>
  <c r="H743" i="13" s="1"/>
  <c r="D743" i="13"/>
  <c r="E743" i="13" s="1"/>
  <c r="H728" i="13"/>
  <c r="E734" i="13"/>
  <c r="H726" i="13"/>
  <c r="C807" i="13"/>
  <c r="H731" i="13"/>
  <c r="C829" i="13"/>
  <c r="F748" i="13"/>
  <c r="G748" i="13" s="1"/>
  <c r="D748" i="13"/>
  <c r="E748" i="13" s="1"/>
  <c r="H748" i="13" s="1"/>
  <c r="F745" i="13"/>
  <c r="G745" i="13" s="1"/>
  <c r="H745" i="13" s="1"/>
  <c r="D745" i="13"/>
  <c r="E745" i="13" s="1"/>
  <c r="F737" i="13"/>
  <c r="G737" i="13" s="1"/>
  <c r="D737" i="13"/>
  <c r="E737" i="13" s="1"/>
  <c r="H734" i="13"/>
  <c r="L724" i="13" s="1"/>
  <c r="C831" i="13"/>
  <c r="C1000" i="13"/>
  <c r="C1001" i="13"/>
  <c r="Q602" i="9"/>
  <c r="P602" i="9"/>
  <c r="P628" i="9"/>
  <c r="Q628" i="9" s="1"/>
  <c r="N629" i="9"/>
  <c r="R628" i="9"/>
  <c r="S628" i="9" s="1"/>
  <c r="AD601" i="9"/>
  <c r="AE601" i="9" s="1"/>
  <c r="AE602" i="9" s="1"/>
  <c r="AB601" i="9"/>
  <c r="AC601" i="9" s="1"/>
  <c r="P641" i="9"/>
  <c r="Q641" i="9" s="1"/>
  <c r="N642" i="9"/>
  <c r="R641" i="9"/>
  <c r="S641" i="9" s="1"/>
  <c r="AD744" i="9"/>
  <c r="AE744" i="9" s="1"/>
  <c r="AB744" i="9"/>
  <c r="AC744" i="9" s="1"/>
  <c r="Z758" i="9"/>
  <c r="AG756" i="9"/>
  <c r="Z745" i="9"/>
  <c r="B694" i="9"/>
  <c r="F693" i="9"/>
  <c r="G693" i="9" s="1"/>
  <c r="D693" i="9"/>
  <c r="E693" i="9" s="1"/>
  <c r="B668" i="9"/>
  <c r="F667" i="9"/>
  <c r="G667" i="9" s="1"/>
  <c r="D667" i="9"/>
  <c r="E667" i="9" s="1"/>
  <c r="AD679" i="9"/>
  <c r="AE679" i="9" s="1"/>
  <c r="AB679" i="9"/>
  <c r="AC679" i="9" s="1"/>
  <c r="Z680" i="9"/>
  <c r="AD718" i="9"/>
  <c r="AE718" i="9" s="1"/>
  <c r="AB718" i="9"/>
  <c r="AC718" i="9" s="1"/>
  <c r="Z719" i="9"/>
  <c r="P615" i="9"/>
  <c r="Q615" i="9" s="1"/>
  <c r="R615" i="9"/>
  <c r="S615" i="9" s="1"/>
  <c r="S616" i="9" s="1"/>
  <c r="AC588" i="9"/>
  <c r="AB588" i="9"/>
  <c r="P745" i="9"/>
  <c r="Q745" i="9" s="1"/>
  <c r="N746" i="9"/>
  <c r="R745" i="9"/>
  <c r="S745" i="9" s="1"/>
  <c r="B746" i="9"/>
  <c r="D745" i="9"/>
  <c r="E745" i="9" s="1"/>
  <c r="F745" i="9"/>
  <c r="G745" i="9" s="1"/>
  <c r="P693" i="9"/>
  <c r="Q693" i="9" s="1"/>
  <c r="N694" i="9"/>
  <c r="R693" i="9"/>
  <c r="S693" i="9" s="1"/>
  <c r="R602" i="9"/>
  <c r="P706" i="9"/>
  <c r="Q706" i="9" s="1"/>
  <c r="N707" i="9"/>
  <c r="R706" i="9"/>
  <c r="S706" i="9" s="1"/>
  <c r="F615" i="9"/>
  <c r="G615" i="9" s="1"/>
  <c r="G616" i="9" s="1"/>
  <c r="D615" i="9"/>
  <c r="E615" i="9" s="1"/>
  <c r="B642" i="9"/>
  <c r="F641" i="9"/>
  <c r="G641" i="9" s="1"/>
  <c r="D641" i="9"/>
  <c r="E641" i="9" s="1"/>
  <c r="P732" i="9"/>
  <c r="Q732" i="9" s="1"/>
  <c r="N733" i="9"/>
  <c r="R732" i="9"/>
  <c r="S732" i="9" s="1"/>
  <c r="B707" i="9"/>
  <c r="F706" i="9"/>
  <c r="G706" i="9" s="1"/>
  <c r="D706" i="9"/>
  <c r="E706" i="9" s="1"/>
  <c r="AD588" i="9"/>
  <c r="P667" i="9"/>
  <c r="Q667" i="9" s="1"/>
  <c r="N668" i="9"/>
  <c r="R667" i="9"/>
  <c r="S667" i="9" s="1"/>
  <c r="AD731" i="9"/>
  <c r="AE731" i="9" s="1"/>
  <c r="AB731" i="9"/>
  <c r="AC731" i="9" s="1"/>
  <c r="Z732" i="9"/>
  <c r="B720" i="9"/>
  <c r="D719" i="9"/>
  <c r="E719" i="9" s="1"/>
  <c r="F719" i="9"/>
  <c r="G719" i="9" s="1"/>
  <c r="AD705" i="9"/>
  <c r="AE705" i="9" s="1"/>
  <c r="AB705" i="9"/>
  <c r="AC705" i="9" s="1"/>
  <c r="Z706" i="9"/>
  <c r="AD627" i="9"/>
  <c r="AE627" i="9" s="1"/>
  <c r="AB627" i="9"/>
  <c r="AC627" i="9" s="1"/>
  <c r="Z628" i="9"/>
  <c r="F602" i="9"/>
  <c r="B655" i="9"/>
  <c r="F654" i="9"/>
  <c r="G654" i="9" s="1"/>
  <c r="D654" i="9"/>
  <c r="E654" i="9" s="1"/>
  <c r="AD653" i="9"/>
  <c r="AE653" i="9" s="1"/>
  <c r="AB653" i="9"/>
  <c r="AC653" i="9" s="1"/>
  <c r="Z654" i="9"/>
  <c r="P758" i="9"/>
  <c r="Q758" i="9" s="1"/>
  <c r="N772" i="9"/>
  <c r="U770" i="9"/>
  <c r="N759" i="9"/>
  <c r="R758" i="9"/>
  <c r="S758" i="9" s="1"/>
  <c r="B772" i="9"/>
  <c r="I770" i="9"/>
  <c r="B759" i="9"/>
  <c r="F758" i="9"/>
  <c r="G758" i="9" s="1"/>
  <c r="D758" i="9"/>
  <c r="E758" i="9" s="1"/>
  <c r="B681" i="9"/>
  <c r="D680" i="9"/>
  <c r="E680" i="9" s="1"/>
  <c r="F680" i="9"/>
  <c r="G680" i="9" s="1"/>
  <c r="P654" i="9"/>
  <c r="Q654" i="9" s="1"/>
  <c r="N655" i="9"/>
  <c r="R654" i="9"/>
  <c r="S654" i="9" s="1"/>
  <c r="AD666" i="9"/>
  <c r="AE666" i="9" s="1"/>
  <c r="AB666" i="9"/>
  <c r="AC666" i="9" s="1"/>
  <c r="Z667" i="9"/>
  <c r="P719" i="9"/>
  <c r="Q719" i="9" s="1"/>
  <c r="N720" i="9"/>
  <c r="R719" i="9"/>
  <c r="S719" i="9" s="1"/>
  <c r="P680" i="9"/>
  <c r="Q680" i="9" s="1"/>
  <c r="N681" i="9"/>
  <c r="R680" i="9"/>
  <c r="S680" i="9" s="1"/>
  <c r="AD692" i="9"/>
  <c r="AE692" i="9" s="1"/>
  <c r="AB692" i="9"/>
  <c r="AC692" i="9" s="1"/>
  <c r="Z693" i="9"/>
  <c r="AD614" i="9"/>
  <c r="AE614" i="9" s="1"/>
  <c r="AB614" i="9"/>
  <c r="AC614" i="9" s="1"/>
  <c r="Z615" i="9"/>
  <c r="B629" i="9"/>
  <c r="F628" i="9"/>
  <c r="G628" i="9" s="1"/>
  <c r="D628" i="9"/>
  <c r="E628" i="9" s="1"/>
  <c r="B733" i="9"/>
  <c r="D732" i="9"/>
  <c r="E732" i="9" s="1"/>
  <c r="F732" i="9"/>
  <c r="G732" i="9" s="1"/>
  <c r="E602" i="9"/>
  <c r="D602" i="9"/>
  <c r="AD640" i="9"/>
  <c r="AE640" i="9" s="1"/>
  <c r="AB640" i="9"/>
  <c r="AC640" i="9" s="1"/>
  <c r="Z641" i="9"/>
  <c r="C844" i="13" l="1"/>
  <c r="C818" i="13"/>
  <c r="F758" i="13"/>
  <c r="G758" i="13" s="1"/>
  <c r="H758" i="13" s="1"/>
  <c r="D758" i="13"/>
  <c r="E758" i="13" s="1"/>
  <c r="F760" i="13"/>
  <c r="G760" i="13" s="1"/>
  <c r="D760" i="13"/>
  <c r="E760" i="13" s="1"/>
  <c r="K783" i="13"/>
  <c r="B769" i="13"/>
  <c r="B767" i="13"/>
  <c r="B774" i="13"/>
  <c r="B770" i="13"/>
  <c r="B772" i="13"/>
  <c r="B777" i="13"/>
  <c r="B773" i="13"/>
  <c r="B776" i="13"/>
  <c r="B775" i="13"/>
  <c r="B771" i="13"/>
  <c r="B778" i="13"/>
  <c r="B768" i="13"/>
  <c r="F759" i="13"/>
  <c r="G759" i="13" s="1"/>
  <c r="H759" i="13" s="1"/>
  <c r="D759" i="13"/>
  <c r="E759" i="13" s="1"/>
  <c r="C823" i="13"/>
  <c r="C827" i="13"/>
  <c r="F753" i="13"/>
  <c r="G753" i="13" s="1"/>
  <c r="H753" i="13" s="1"/>
  <c r="D753" i="13"/>
  <c r="E753" i="13" s="1"/>
  <c r="F757" i="13"/>
  <c r="G757" i="13" s="1"/>
  <c r="H757" i="13" s="1"/>
  <c r="D757" i="13"/>
  <c r="E757" i="13" s="1"/>
  <c r="F755" i="13"/>
  <c r="G755" i="13" s="1"/>
  <c r="D755" i="13"/>
  <c r="E755" i="13" s="1"/>
  <c r="E749" i="13"/>
  <c r="H737" i="13"/>
  <c r="G749" i="13"/>
  <c r="C822" i="13"/>
  <c r="H746" i="13"/>
  <c r="H747" i="13"/>
  <c r="C843" i="13"/>
  <c r="F763" i="13"/>
  <c r="G763" i="13" s="1"/>
  <c r="D763" i="13"/>
  <c r="E763" i="13" s="1"/>
  <c r="H763" i="13" s="1"/>
  <c r="F762" i="13"/>
  <c r="G762" i="13" s="1"/>
  <c r="D762" i="13"/>
  <c r="E762" i="13" s="1"/>
  <c r="F752" i="13"/>
  <c r="G752" i="13" s="1"/>
  <c r="D752" i="13"/>
  <c r="E752" i="13" s="1"/>
  <c r="H742" i="13"/>
  <c r="H744" i="13"/>
  <c r="C815" i="13"/>
  <c r="C847" i="13"/>
  <c r="C846" i="13"/>
  <c r="C849" i="13"/>
  <c r="F756" i="13"/>
  <c r="G756" i="13" s="1"/>
  <c r="D756" i="13"/>
  <c r="E756" i="13" s="1"/>
  <c r="H756" i="13" s="1"/>
  <c r="F761" i="13"/>
  <c r="G761" i="13" s="1"/>
  <c r="D761" i="13"/>
  <c r="E761" i="13" s="1"/>
  <c r="F754" i="13"/>
  <c r="G754" i="13" s="1"/>
  <c r="D754" i="13"/>
  <c r="E754" i="13" s="1"/>
  <c r="H754" i="13" s="1"/>
  <c r="H740" i="13"/>
  <c r="C1015" i="13"/>
  <c r="C1016" i="13"/>
  <c r="H602" i="9"/>
  <c r="Z642" i="9"/>
  <c r="AB641" i="9"/>
  <c r="AC641" i="9" s="1"/>
  <c r="AD641" i="9"/>
  <c r="AE641" i="9" s="1"/>
  <c r="AB615" i="9"/>
  <c r="AC615" i="9" s="1"/>
  <c r="AD615" i="9"/>
  <c r="AE615" i="9" s="1"/>
  <c r="AE616" i="9" s="1"/>
  <c r="N721" i="9"/>
  <c r="R720" i="9"/>
  <c r="S720" i="9" s="1"/>
  <c r="P720" i="9"/>
  <c r="Q720" i="9" s="1"/>
  <c r="F772" i="9"/>
  <c r="G772" i="9" s="1"/>
  <c r="D772" i="9"/>
  <c r="E772" i="9" s="1"/>
  <c r="B786" i="9"/>
  <c r="I784" i="9"/>
  <c r="B773" i="9"/>
  <c r="N786" i="9"/>
  <c r="U784" i="9"/>
  <c r="N773" i="9"/>
  <c r="R772" i="9"/>
  <c r="S772" i="9" s="1"/>
  <c r="P772" i="9"/>
  <c r="Q772" i="9" s="1"/>
  <c r="Z655" i="9"/>
  <c r="AD654" i="9"/>
  <c r="AE654" i="9" s="1"/>
  <c r="AB654" i="9"/>
  <c r="AC654" i="9" s="1"/>
  <c r="Z629" i="9"/>
  <c r="AB628" i="9"/>
  <c r="AC628" i="9" s="1"/>
  <c r="AD628" i="9"/>
  <c r="AE628" i="9" s="1"/>
  <c r="F720" i="9"/>
  <c r="G720" i="9" s="1"/>
  <c r="D720" i="9"/>
  <c r="E720" i="9" s="1"/>
  <c r="B721" i="9"/>
  <c r="E616" i="9"/>
  <c r="D616" i="9"/>
  <c r="N747" i="9"/>
  <c r="R746" i="9"/>
  <c r="S746" i="9" s="1"/>
  <c r="P746" i="9"/>
  <c r="Q746" i="9" s="1"/>
  <c r="R616" i="9"/>
  <c r="Z720" i="9"/>
  <c r="AB719" i="9"/>
  <c r="AC719" i="9" s="1"/>
  <c r="AD719" i="9"/>
  <c r="AE719" i="9" s="1"/>
  <c r="F694" i="9"/>
  <c r="G694" i="9" s="1"/>
  <c r="D694" i="9"/>
  <c r="E694" i="9" s="1"/>
  <c r="B695" i="9"/>
  <c r="AD602" i="9"/>
  <c r="P629" i="9"/>
  <c r="Q629" i="9" s="1"/>
  <c r="R629" i="9"/>
  <c r="S629" i="9" s="1"/>
  <c r="S630" i="9" s="1"/>
  <c r="T602" i="9"/>
  <c r="F707" i="9"/>
  <c r="G707" i="9" s="1"/>
  <c r="D707" i="9"/>
  <c r="E707" i="9" s="1"/>
  <c r="B708" i="9"/>
  <c r="F616" i="9"/>
  <c r="N695" i="9"/>
  <c r="R694" i="9"/>
  <c r="S694" i="9" s="1"/>
  <c r="P694" i="9"/>
  <c r="Q694" i="9" s="1"/>
  <c r="Q616" i="9"/>
  <c r="P616" i="9"/>
  <c r="Z681" i="9"/>
  <c r="AB680" i="9"/>
  <c r="AC680" i="9" s="1"/>
  <c r="AD680" i="9"/>
  <c r="AE680" i="9" s="1"/>
  <c r="Z746" i="9"/>
  <c r="AB745" i="9"/>
  <c r="AC745" i="9" s="1"/>
  <c r="AD745" i="9"/>
  <c r="AE745" i="9" s="1"/>
  <c r="N643" i="9"/>
  <c r="P642" i="9"/>
  <c r="Q642" i="9" s="1"/>
  <c r="R642" i="9"/>
  <c r="S642" i="9" s="1"/>
  <c r="Z668" i="9"/>
  <c r="AD667" i="9"/>
  <c r="AE667" i="9" s="1"/>
  <c r="AB667" i="9"/>
  <c r="AC667" i="9" s="1"/>
  <c r="F759" i="9"/>
  <c r="G759" i="9" s="1"/>
  <c r="D759" i="9"/>
  <c r="E759" i="9" s="1"/>
  <c r="B760" i="9"/>
  <c r="N760" i="9"/>
  <c r="R759" i="9"/>
  <c r="S759" i="9" s="1"/>
  <c r="P759" i="9"/>
  <c r="Q759" i="9" s="1"/>
  <c r="N669" i="9"/>
  <c r="R668" i="9"/>
  <c r="S668" i="9" s="1"/>
  <c r="P668" i="9"/>
  <c r="Q668" i="9" s="1"/>
  <c r="N734" i="9"/>
  <c r="R733" i="9"/>
  <c r="S733" i="9" s="1"/>
  <c r="P733" i="9"/>
  <c r="Q733" i="9" s="1"/>
  <c r="F746" i="9"/>
  <c r="G746" i="9" s="1"/>
  <c r="D746" i="9"/>
  <c r="E746" i="9" s="1"/>
  <c r="B747" i="9"/>
  <c r="F668" i="9"/>
  <c r="G668" i="9" s="1"/>
  <c r="D668" i="9"/>
  <c r="E668" i="9" s="1"/>
  <c r="B669" i="9"/>
  <c r="F733" i="9"/>
  <c r="G733" i="9" s="1"/>
  <c r="D733" i="9"/>
  <c r="E733" i="9" s="1"/>
  <c r="B734" i="9"/>
  <c r="F629" i="9"/>
  <c r="G629" i="9" s="1"/>
  <c r="G630" i="9" s="1"/>
  <c r="D629" i="9"/>
  <c r="E629" i="9" s="1"/>
  <c r="Z694" i="9"/>
  <c r="AB693" i="9"/>
  <c r="AC693" i="9" s="1"/>
  <c r="AD693" i="9"/>
  <c r="AE693" i="9" s="1"/>
  <c r="N682" i="9"/>
  <c r="P681" i="9"/>
  <c r="Q681" i="9" s="1"/>
  <c r="R681" i="9"/>
  <c r="S681" i="9" s="1"/>
  <c r="N656" i="9"/>
  <c r="R655" i="9"/>
  <c r="S655" i="9" s="1"/>
  <c r="P655" i="9"/>
  <c r="Q655" i="9" s="1"/>
  <c r="F681" i="9"/>
  <c r="G681" i="9" s="1"/>
  <c r="D681" i="9"/>
  <c r="E681" i="9" s="1"/>
  <c r="B682" i="9"/>
  <c r="F655" i="9"/>
  <c r="G655" i="9" s="1"/>
  <c r="D655" i="9"/>
  <c r="E655" i="9" s="1"/>
  <c r="B656" i="9"/>
  <c r="Z707" i="9"/>
  <c r="AD706" i="9"/>
  <c r="AE706" i="9" s="1"/>
  <c r="AB706" i="9"/>
  <c r="AC706" i="9" s="1"/>
  <c r="Z733" i="9"/>
  <c r="AB732" i="9"/>
  <c r="AC732" i="9" s="1"/>
  <c r="AD732" i="9"/>
  <c r="AE732" i="9" s="1"/>
  <c r="F642" i="9"/>
  <c r="G642" i="9" s="1"/>
  <c r="D642" i="9"/>
  <c r="E642" i="9" s="1"/>
  <c r="B643" i="9"/>
  <c r="N708" i="9"/>
  <c r="R707" i="9"/>
  <c r="S707" i="9" s="1"/>
  <c r="P707" i="9"/>
  <c r="Q707" i="9" s="1"/>
  <c r="AF588" i="9"/>
  <c r="Z772" i="9"/>
  <c r="AG770" i="9"/>
  <c r="Z759" i="9"/>
  <c r="AD758" i="9"/>
  <c r="AE758" i="9" s="1"/>
  <c r="AB758" i="9"/>
  <c r="AC758" i="9" s="1"/>
  <c r="AC602" i="9"/>
  <c r="AF602" i="9" s="1"/>
  <c r="AB602" i="9"/>
  <c r="F773" i="13" l="1"/>
  <c r="G773" i="13" s="1"/>
  <c r="H773" i="13" s="1"/>
  <c r="D773" i="13"/>
  <c r="E773" i="13" s="1"/>
  <c r="C833" i="13"/>
  <c r="C861" i="13"/>
  <c r="C830" i="13"/>
  <c r="H752" i="13"/>
  <c r="G764" i="13"/>
  <c r="E764" i="13"/>
  <c r="F771" i="13"/>
  <c r="G771" i="13" s="1"/>
  <c r="H771" i="13" s="1"/>
  <c r="D771" i="13"/>
  <c r="E771" i="13" s="1"/>
  <c r="F777" i="13"/>
  <c r="G777" i="13" s="1"/>
  <c r="D777" i="13"/>
  <c r="E777" i="13" s="1"/>
  <c r="F767" i="13"/>
  <c r="G767" i="13" s="1"/>
  <c r="D767" i="13"/>
  <c r="E767" i="13" s="1"/>
  <c r="H760" i="13"/>
  <c r="C838" i="13"/>
  <c r="H749" i="13"/>
  <c r="L739" i="13" s="1"/>
  <c r="C842" i="13"/>
  <c r="F775" i="13"/>
  <c r="G775" i="13" s="1"/>
  <c r="H775" i="13" s="1"/>
  <c r="D775" i="13"/>
  <c r="E775" i="13" s="1"/>
  <c r="F772" i="13"/>
  <c r="G772" i="13" s="1"/>
  <c r="D772" i="13"/>
  <c r="E772" i="13" s="1"/>
  <c r="H772" i="13" s="1"/>
  <c r="F769" i="13"/>
  <c r="G769" i="13" s="1"/>
  <c r="H769" i="13" s="1"/>
  <c r="D769" i="13"/>
  <c r="E769" i="13" s="1"/>
  <c r="F778" i="13"/>
  <c r="G778" i="13" s="1"/>
  <c r="D778" i="13"/>
  <c r="E778" i="13" s="1"/>
  <c r="F774" i="13"/>
  <c r="G774" i="13" s="1"/>
  <c r="D774" i="13"/>
  <c r="E774" i="13" s="1"/>
  <c r="H761" i="13"/>
  <c r="C864" i="13"/>
  <c r="C862" i="13"/>
  <c r="H762" i="13"/>
  <c r="H764" i="13" s="1"/>
  <c r="L754" i="13" s="1"/>
  <c r="C858" i="13"/>
  <c r="C837" i="13"/>
  <c r="H755" i="13"/>
  <c r="F768" i="13"/>
  <c r="G768" i="13" s="1"/>
  <c r="H768" i="13" s="1"/>
  <c r="D768" i="13"/>
  <c r="E768" i="13" s="1"/>
  <c r="F776" i="13"/>
  <c r="G776" i="13" s="1"/>
  <c r="D776" i="13"/>
  <c r="E776" i="13" s="1"/>
  <c r="F770" i="13"/>
  <c r="G770" i="13" s="1"/>
  <c r="H770" i="13" s="1"/>
  <c r="D770" i="13"/>
  <c r="E770" i="13" s="1"/>
  <c r="K798" i="13"/>
  <c r="B784" i="13"/>
  <c r="B782" i="13"/>
  <c r="B785" i="13"/>
  <c r="B792" i="13"/>
  <c r="B789" i="13"/>
  <c r="B787" i="13"/>
  <c r="B791" i="13"/>
  <c r="B790" i="13"/>
  <c r="B788" i="13"/>
  <c r="B786" i="13"/>
  <c r="B793" i="13"/>
  <c r="B783" i="13"/>
  <c r="C859" i="13"/>
  <c r="C1030" i="13"/>
  <c r="C1031" i="13"/>
  <c r="T616" i="9"/>
  <c r="AB759" i="9"/>
  <c r="AC759" i="9" s="1"/>
  <c r="Z760" i="9"/>
  <c r="AD759" i="9"/>
  <c r="AE759" i="9" s="1"/>
  <c r="D643" i="9"/>
  <c r="E643" i="9" s="1"/>
  <c r="F643" i="9"/>
  <c r="G643" i="9" s="1"/>
  <c r="G644" i="9" s="1"/>
  <c r="B657" i="9"/>
  <c r="D656" i="9"/>
  <c r="E656" i="9" s="1"/>
  <c r="F656" i="9"/>
  <c r="G656" i="9" s="1"/>
  <c r="B683" i="9"/>
  <c r="D682" i="9"/>
  <c r="E682" i="9" s="1"/>
  <c r="F682" i="9"/>
  <c r="G682" i="9" s="1"/>
  <c r="R682" i="9"/>
  <c r="S682" i="9" s="1"/>
  <c r="P682" i="9"/>
  <c r="Q682" i="9" s="1"/>
  <c r="N683" i="9"/>
  <c r="E630" i="9"/>
  <c r="D630" i="9"/>
  <c r="B748" i="9"/>
  <c r="D747" i="9"/>
  <c r="E747" i="9" s="1"/>
  <c r="F747" i="9"/>
  <c r="G747" i="9" s="1"/>
  <c r="AB668" i="9"/>
  <c r="AC668" i="9" s="1"/>
  <c r="Z669" i="9"/>
  <c r="AD668" i="9"/>
  <c r="AE668" i="9" s="1"/>
  <c r="AB746" i="9"/>
  <c r="AC746" i="9" s="1"/>
  <c r="Z747" i="9"/>
  <c r="AD746" i="9"/>
  <c r="AE746" i="9" s="1"/>
  <c r="AB681" i="9"/>
  <c r="AC681" i="9" s="1"/>
  <c r="Z682" i="9"/>
  <c r="AD681" i="9"/>
  <c r="AE681" i="9" s="1"/>
  <c r="R630" i="9"/>
  <c r="AB629" i="9"/>
  <c r="AC629" i="9" s="1"/>
  <c r="AD629" i="9"/>
  <c r="AE629" i="9" s="1"/>
  <c r="AE630" i="9" s="1"/>
  <c r="R786" i="9"/>
  <c r="S786" i="9" s="1"/>
  <c r="P786" i="9"/>
  <c r="Q786" i="9" s="1"/>
  <c r="N800" i="9"/>
  <c r="U798" i="9"/>
  <c r="N787" i="9"/>
  <c r="AC616" i="9"/>
  <c r="AB616" i="9"/>
  <c r="R656" i="9"/>
  <c r="S656" i="9" s="1"/>
  <c r="P656" i="9"/>
  <c r="Q656" i="9" s="1"/>
  <c r="N657" i="9"/>
  <c r="F630" i="9"/>
  <c r="R669" i="9"/>
  <c r="S669" i="9" s="1"/>
  <c r="P669" i="9"/>
  <c r="Q669" i="9" s="1"/>
  <c r="N670" i="9"/>
  <c r="R695" i="9"/>
  <c r="S695" i="9" s="1"/>
  <c r="P695" i="9"/>
  <c r="Q695" i="9" s="1"/>
  <c r="N696" i="9"/>
  <c r="B709" i="9"/>
  <c r="F708" i="9"/>
  <c r="G708" i="9" s="1"/>
  <c r="D708" i="9"/>
  <c r="E708" i="9" s="1"/>
  <c r="Q630" i="9"/>
  <c r="P630" i="9"/>
  <c r="B774" i="9"/>
  <c r="D773" i="9"/>
  <c r="E773" i="9" s="1"/>
  <c r="F773" i="9"/>
  <c r="G773" i="9" s="1"/>
  <c r="AB772" i="9"/>
  <c r="AC772" i="9" s="1"/>
  <c r="Z786" i="9"/>
  <c r="AG784" i="9"/>
  <c r="Z773" i="9"/>
  <c r="AD772" i="9"/>
  <c r="AE772" i="9" s="1"/>
  <c r="R708" i="9"/>
  <c r="S708" i="9" s="1"/>
  <c r="P708" i="9"/>
  <c r="Q708" i="9" s="1"/>
  <c r="N709" i="9"/>
  <c r="AB733" i="9"/>
  <c r="AC733" i="9" s="1"/>
  <c r="Z734" i="9"/>
  <c r="AD733" i="9"/>
  <c r="AE733" i="9" s="1"/>
  <c r="B735" i="9"/>
  <c r="D734" i="9"/>
  <c r="E734" i="9" s="1"/>
  <c r="F734" i="9"/>
  <c r="G734" i="9" s="1"/>
  <c r="R734" i="9"/>
  <c r="S734" i="9" s="1"/>
  <c r="P734" i="9"/>
  <c r="Q734" i="9" s="1"/>
  <c r="N735" i="9"/>
  <c r="R760" i="9"/>
  <c r="S760" i="9" s="1"/>
  <c r="P760" i="9"/>
  <c r="Q760" i="9" s="1"/>
  <c r="N761" i="9"/>
  <c r="B696" i="9"/>
  <c r="D695" i="9"/>
  <c r="E695" i="9" s="1"/>
  <c r="F695" i="9"/>
  <c r="G695" i="9" s="1"/>
  <c r="AB720" i="9"/>
  <c r="AC720" i="9" s="1"/>
  <c r="Z721" i="9"/>
  <c r="AD720" i="9"/>
  <c r="AE720" i="9" s="1"/>
  <c r="R773" i="9"/>
  <c r="S773" i="9" s="1"/>
  <c r="P773" i="9"/>
  <c r="Q773" i="9" s="1"/>
  <c r="N774" i="9"/>
  <c r="R721" i="9"/>
  <c r="S721" i="9" s="1"/>
  <c r="P721" i="9"/>
  <c r="Q721" i="9" s="1"/>
  <c r="N722" i="9"/>
  <c r="AB707" i="9"/>
  <c r="AC707" i="9" s="1"/>
  <c r="Z708" i="9"/>
  <c r="AD707" i="9"/>
  <c r="AE707" i="9" s="1"/>
  <c r="AB694" i="9"/>
  <c r="AC694" i="9" s="1"/>
  <c r="Z695" i="9"/>
  <c r="AD694" i="9"/>
  <c r="AE694" i="9" s="1"/>
  <c r="B670" i="9"/>
  <c r="D669" i="9"/>
  <c r="E669" i="9" s="1"/>
  <c r="F669" i="9"/>
  <c r="G669" i="9" s="1"/>
  <c r="B761" i="9"/>
  <c r="D760" i="9"/>
  <c r="E760" i="9" s="1"/>
  <c r="F760" i="9"/>
  <c r="G760" i="9" s="1"/>
  <c r="R643" i="9"/>
  <c r="S643" i="9" s="1"/>
  <c r="S644" i="9" s="1"/>
  <c r="P643" i="9"/>
  <c r="Q643" i="9" s="1"/>
  <c r="R747" i="9"/>
  <c r="S747" i="9" s="1"/>
  <c r="P747" i="9"/>
  <c r="Q747" i="9" s="1"/>
  <c r="N748" i="9"/>
  <c r="H616" i="9"/>
  <c r="B722" i="9"/>
  <c r="F721" i="9"/>
  <c r="G721" i="9" s="1"/>
  <c r="D721" i="9"/>
  <c r="E721" i="9" s="1"/>
  <c r="AB655" i="9"/>
  <c r="AC655" i="9" s="1"/>
  <c r="Z656" i="9"/>
  <c r="AD655" i="9"/>
  <c r="AE655" i="9" s="1"/>
  <c r="B800" i="9"/>
  <c r="I798" i="9"/>
  <c r="B787" i="9"/>
  <c r="D786" i="9"/>
  <c r="E786" i="9" s="1"/>
  <c r="F786" i="9"/>
  <c r="G786" i="9" s="1"/>
  <c r="AD616" i="9"/>
  <c r="AB642" i="9"/>
  <c r="AC642" i="9" s="1"/>
  <c r="Z643" i="9"/>
  <c r="AD642" i="9"/>
  <c r="AE642" i="9" s="1"/>
  <c r="F783" i="13" l="1"/>
  <c r="G783" i="13" s="1"/>
  <c r="H783" i="13" s="1"/>
  <c r="D783" i="13"/>
  <c r="E783" i="13" s="1"/>
  <c r="K813" i="13"/>
  <c r="B799" i="13"/>
  <c r="B797" i="13"/>
  <c r="B804" i="13"/>
  <c r="B806" i="13"/>
  <c r="B803" i="13"/>
  <c r="B800" i="13"/>
  <c r="B802" i="13"/>
  <c r="B805" i="13"/>
  <c r="B807" i="13"/>
  <c r="B801" i="13"/>
  <c r="B808" i="13"/>
  <c r="B798" i="13"/>
  <c r="C879" i="13"/>
  <c r="C853" i="13"/>
  <c r="F793" i="13"/>
  <c r="G793" i="13" s="1"/>
  <c r="D793" i="13"/>
  <c r="E793" i="13" s="1"/>
  <c r="F791" i="13"/>
  <c r="G791" i="13" s="1"/>
  <c r="H791" i="13" s="1"/>
  <c r="D791" i="13"/>
  <c r="E791" i="13" s="1"/>
  <c r="F785" i="13"/>
  <c r="G785" i="13" s="1"/>
  <c r="D785" i="13"/>
  <c r="E785" i="13" s="1"/>
  <c r="E779" i="13"/>
  <c r="C877" i="13"/>
  <c r="H778" i="13"/>
  <c r="H777" i="13"/>
  <c r="C848" i="13"/>
  <c r="F792" i="13"/>
  <c r="G792" i="13" s="1"/>
  <c r="H792" i="13" s="1"/>
  <c r="D792" i="13"/>
  <c r="E792" i="13" s="1"/>
  <c r="H767" i="13"/>
  <c r="G779" i="13"/>
  <c r="C845" i="13"/>
  <c r="C874" i="13"/>
  <c r="F786" i="13"/>
  <c r="G786" i="13" s="1"/>
  <c r="D786" i="13"/>
  <c r="E786" i="13" s="1"/>
  <c r="F787" i="13"/>
  <c r="G787" i="13" s="1"/>
  <c r="D787" i="13"/>
  <c r="E787" i="13" s="1"/>
  <c r="H787" i="13" s="1"/>
  <c r="F782" i="13"/>
  <c r="G782" i="13" s="1"/>
  <c r="D782" i="13"/>
  <c r="E782" i="13" s="1"/>
  <c r="H774" i="13"/>
  <c r="H779" i="13" s="1"/>
  <c r="L769" i="13" s="1"/>
  <c r="C857" i="13"/>
  <c r="C876" i="13"/>
  <c r="F790" i="13"/>
  <c r="G790" i="13" s="1"/>
  <c r="H790" i="13" s="1"/>
  <c r="D790" i="13"/>
  <c r="E790" i="13" s="1"/>
  <c r="C852" i="13"/>
  <c r="F788" i="13"/>
  <c r="G788" i="13" s="1"/>
  <c r="D788" i="13"/>
  <c r="E788" i="13" s="1"/>
  <c r="F789" i="13"/>
  <c r="G789" i="13" s="1"/>
  <c r="D789" i="13"/>
  <c r="E789" i="13" s="1"/>
  <c r="F784" i="13"/>
  <c r="G784" i="13" s="1"/>
  <c r="D784" i="13"/>
  <c r="E784" i="13" s="1"/>
  <c r="H776" i="13"/>
  <c r="C873" i="13"/>
  <c r="C1046" i="13"/>
  <c r="C1045" i="13"/>
  <c r="T630" i="9"/>
  <c r="D787" i="9"/>
  <c r="E787" i="9" s="1"/>
  <c r="B788" i="9"/>
  <c r="F787" i="9"/>
  <c r="G787" i="9" s="1"/>
  <c r="Z657" i="9"/>
  <c r="AD656" i="9"/>
  <c r="AE656" i="9" s="1"/>
  <c r="AB656" i="9"/>
  <c r="AC656" i="9" s="1"/>
  <c r="D722" i="9"/>
  <c r="E722" i="9" s="1"/>
  <c r="B723" i="9"/>
  <c r="F722" i="9"/>
  <c r="G722" i="9" s="1"/>
  <c r="D670" i="9"/>
  <c r="E670" i="9" s="1"/>
  <c r="B671" i="9"/>
  <c r="F670" i="9"/>
  <c r="G670" i="9" s="1"/>
  <c r="Z722" i="9"/>
  <c r="AD721" i="9"/>
  <c r="AE721" i="9" s="1"/>
  <c r="AB721" i="9"/>
  <c r="AC721" i="9" s="1"/>
  <c r="D696" i="9"/>
  <c r="E696" i="9" s="1"/>
  <c r="B697" i="9"/>
  <c r="F696" i="9"/>
  <c r="G696" i="9" s="1"/>
  <c r="D709" i="9"/>
  <c r="E709" i="9" s="1"/>
  <c r="B710" i="9"/>
  <c r="F709" i="9"/>
  <c r="G709" i="9" s="1"/>
  <c r="R657" i="9"/>
  <c r="S657" i="9" s="1"/>
  <c r="S658" i="9" s="1"/>
  <c r="P657" i="9"/>
  <c r="Q657" i="9" s="1"/>
  <c r="AD630" i="9"/>
  <c r="N684" i="9"/>
  <c r="P683" i="9"/>
  <c r="Q683" i="9" s="1"/>
  <c r="R683" i="9"/>
  <c r="S683" i="9" s="1"/>
  <c r="D657" i="9"/>
  <c r="E657" i="9" s="1"/>
  <c r="F657" i="9"/>
  <c r="G657" i="9" s="1"/>
  <c r="G658" i="9" s="1"/>
  <c r="E644" i="9"/>
  <c r="D644" i="9"/>
  <c r="Z761" i="9"/>
  <c r="AD760" i="9"/>
  <c r="AE760" i="9" s="1"/>
  <c r="AB760" i="9"/>
  <c r="AC760" i="9" s="1"/>
  <c r="AD643" i="9"/>
  <c r="AE643" i="9" s="1"/>
  <c r="AE644" i="9" s="1"/>
  <c r="AB643" i="9"/>
  <c r="AC643" i="9" s="1"/>
  <c r="Q644" i="9"/>
  <c r="P644" i="9"/>
  <c r="D761" i="9"/>
  <c r="E761" i="9" s="1"/>
  <c r="B762" i="9"/>
  <c r="F761" i="9"/>
  <c r="G761" i="9" s="1"/>
  <c r="Z709" i="9"/>
  <c r="AD708" i="9"/>
  <c r="AE708" i="9" s="1"/>
  <c r="AB708" i="9"/>
  <c r="AC708" i="9" s="1"/>
  <c r="N736" i="9"/>
  <c r="P735" i="9"/>
  <c r="Q735" i="9" s="1"/>
  <c r="R735" i="9"/>
  <c r="S735" i="9" s="1"/>
  <c r="D735" i="9"/>
  <c r="E735" i="9" s="1"/>
  <c r="B736" i="9"/>
  <c r="F735" i="9"/>
  <c r="G735" i="9" s="1"/>
  <c r="Z735" i="9"/>
  <c r="AD734" i="9"/>
  <c r="AE734" i="9" s="1"/>
  <c r="AB734" i="9"/>
  <c r="AC734" i="9" s="1"/>
  <c r="Z800" i="9"/>
  <c r="AG798" i="9"/>
  <c r="Z787" i="9"/>
  <c r="AD786" i="9"/>
  <c r="AE786" i="9" s="1"/>
  <c r="AB786" i="9"/>
  <c r="AC786" i="9" s="1"/>
  <c r="D774" i="9"/>
  <c r="E774" i="9" s="1"/>
  <c r="B775" i="9"/>
  <c r="F774" i="9"/>
  <c r="G774" i="9" s="1"/>
  <c r="N697" i="9"/>
  <c r="R696" i="9"/>
  <c r="S696" i="9" s="1"/>
  <c r="P696" i="9"/>
  <c r="Q696" i="9" s="1"/>
  <c r="N671" i="9"/>
  <c r="R670" i="9"/>
  <c r="S670" i="9" s="1"/>
  <c r="P670" i="9"/>
  <c r="Q670" i="9" s="1"/>
  <c r="N788" i="9"/>
  <c r="R787" i="9"/>
  <c r="S787" i="9" s="1"/>
  <c r="P787" i="9"/>
  <c r="Q787" i="9" s="1"/>
  <c r="AC630" i="9"/>
  <c r="AF630" i="9" s="1"/>
  <c r="AB630" i="9"/>
  <c r="D748" i="9"/>
  <c r="E748" i="9" s="1"/>
  <c r="B749" i="9"/>
  <c r="F748" i="9"/>
  <c r="G748" i="9" s="1"/>
  <c r="D683" i="9"/>
  <c r="E683" i="9" s="1"/>
  <c r="B684" i="9"/>
  <c r="F683" i="9"/>
  <c r="G683" i="9" s="1"/>
  <c r="D800" i="9"/>
  <c r="E800" i="9" s="1"/>
  <c r="B814" i="9"/>
  <c r="I812" i="9"/>
  <c r="B801" i="9"/>
  <c r="F800" i="9"/>
  <c r="G800" i="9" s="1"/>
  <c r="N749" i="9"/>
  <c r="P748" i="9"/>
  <c r="Q748" i="9" s="1"/>
  <c r="R748" i="9"/>
  <c r="S748" i="9" s="1"/>
  <c r="R644" i="9"/>
  <c r="Z696" i="9"/>
  <c r="AB695" i="9"/>
  <c r="AC695" i="9" s="1"/>
  <c r="AD695" i="9"/>
  <c r="AE695" i="9" s="1"/>
  <c r="N723" i="9"/>
  <c r="R722" i="9"/>
  <c r="S722" i="9" s="1"/>
  <c r="P722" i="9"/>
  <c r="Q722" i="9" s="1"/>
  <c r="N775" i="9"/>
  <c r="R774" i="9"/>
  <c r="S774" i="9" s="1"/>
  <c r="P774" i="9"/>
  <c r="Q774" i="9" s="1"/>
  <c r="N762" i="9"/>
  <c r="R761" i="9"/>
  <c r="S761" i="9" s="1"/>
  <c r="P761" i="9"/>
  <c r="Q761" i="9" s="1"/>
  <c r="AF616" i="9"/>
  <c r="Z748" i="9"/>
  <c r="AD747" i="9"/>
  <c r="AE747" i="9" s="1"/>
  <c r="AB747" i="9"/>
  <c r="AC747" i="9" s="1"/>
  <c r="N710" i="9"/>
  <c r="R709" i="9"/>
  <c r="S709" i="9" s="1"/>
  <c r="P709" i="9"/>
  <c r="Q709" i="9" s="1"/>
  <c r="Z774" i="9"/>
  <c r="AD773" i="9"/>
  <c r="AE773" i="9" s="1"/>
  <c r="AB773" i="9"/>
  <c r="AC773" i="9" s="1"/>
  <c r="N814" i="9"/>
  <c r="U812" i="9"/>
  <c r="N801" i="9"/>
  <c r="R800" i="9"/>
  <c r="S800" i="9" s="1"/>
  <c r="P800" i="9"/>
  <c r="Q800" i="9" s="1"/>
  <c r="Z683" i="9"/>
  <c r="AB682" i="9"/>
  <c r="AC682" i="9" s="1"/>
  <c r="AD682" i="9"/>
  <c r="AE682" i="9" s="1"/>
  <c r="Z670" i="9"/>
  <c r="AD669" i="9"/>
  <c r="AE669" i="9" s="1"/>
  <c r="AB669" i="9"/>
  <c r="AC669" i="9" s="1"/>
  <c r="H630" i="9"/>
  <c r="F644" i="9"/>
  <c r="F807" i="13" l="1"/>
  <c r="G807" i="13" s="1"/>
  <c r="H807" i="13" s="1"/>
  <c r="D807" i="13"/>
  <c r="E807" i="13" s="1"/>
  <c r="H789" i="13"/>
  <c r="C867" i="13"/>
  <c r="C891" i="13"/>
  <c r="C889" i="13"/>
  <c r="C863" i="13"/>
  <c r="F798" i="13"/>
  <c r="G798" i="13" s="1"/>
  <c r="H798" i="13" s="1"/>
  <c r="D798" i="13"/>
  <c r="E798" i="13" s="1"/>
  <c r="F805" i="13"/>
  <c r="G805" i="13" s="1"/>
  <c r="D805" i="13"/>
  <c r="E805" i="13" s="1"/>
  <c r="F806" i="13"/>
  <c r="G806" i="13" s="1"/>
  <c r="H806" i="13" s="1"/>
  <c r="D806" i="13"/>
  <c r="E806" i="13" s="1"/>
  <c r="K828" i="13"/>
  <c r="B814" i="13"/>
  <c r="B812" i="13"/>
  <c r="B815" i="13"/>
  <c r="B818" i="13"/>
  <c r="B822" i="13"/>
  <c r="B817" i="13"/>
  <c r="B820" i="13"/>
  <c r="B819" i="13"/>
  <c r="B821" i="13"/>
  <c r="B816" i="13"/>
  <c r="B823" i="13"/>
  <c r="B813" i="13"/>
  <c r="C888" i="13"/>
  <c r="F803" i="13"/>
  <c r="G803" i="13" s="1"/>
  <c r="H803" i="13" s="1"/>
  <c r="D803" i="13"/>
  <c r="E803" i="13" s="1"/>
  <c r="H784" i="13"/>
  <c r="H788" i="13"/>
  <c r="H794" i="13" s="1"/>
  <c r="L784" i="13" s="1"/>
  <c r="H786" i="13"/>
  <c r="C868" i="13"/>
  <c r="F808" i="13"/>
  <c r="G808" i="13" s="1"/>
  <c r="H808" i="13" s="1"/>
  <c r="D808" i="13"/>
  <c r="E808" i="13" s="1"/>
  <c r="F802" i="13"/>
  <c r="G802" i="13" s="1"/>
  <c r="D802" i="13"/>
  <c r="E802" i="13" s="1"/>
  <c r="F804" i="13"/>
  <c r="G804" i="13" s="1"/>
  <c r="H804" i="13" s="1"/>
  <c r="D804" i="13"/>
  <c r="E804" i="13" s="1"/>
  <c r="E794" i="13"/>
  <c r="C892" i="13"/>
  <c r="C894" i="13"/>
  <c r="F799" i="13"/>
  <c r="G799" i="13" s="1"/>
  <c r="D799" i="13"/>
  <c r="E799" i="13" s="1"/>
  <c r="H799" i="13" s="1"/>
  <c r="C872" i="13"/>
  <c r="H782" i="13"/>
  <c r="G794" i="13"/>
  <c r="C860" i="13"/>
  <c r="H785" i="13"/>
  <c r="H793" i="13"/>
  <c r="F801" i="13"/>
  <c r="G801" i="13" s="1"/>
  <c r="H801" i="13" s="1"/>
  <c r="D801" i="13"/>
  <c r="E801" i="13" s="1"/>
  <c r="F800" i="13"/>
  <c r="G800" i="13" s="1"/>
  <c r="D800" i="13"/>
  <c r="E800" i="13" s="1"/>
  <c r="H800" i="13" s="1"/>
  <c r="F797" i="13"/>
  <c r="G797" i="13" s="1"/>
  <c r="D797" i="13"/>
  <c r="E797" i="13" s="1"/>
  <c r="C1061" i="13"/>
  <c r="C1060" i="13"/>
  <c r="AD683" i="9"/>
  <c r="AE683" i="9" s="1"/>
  <c r="AB683" i="9"/>
  <c r="AC683" i="9" s="1"/>
  <c r="Z684" i="9"/>
  <c r="AD696" i="9"/>
  <c r="AE696" i="9" s="1"/>
  <c r="AB696" i="9"/>
  <c r="AC696" i="9" s="1"/>
  <c r="Z697" i="9"/>
  <c r="B828" i="9"/>
  <c r="I826" i="9"/>
  <c r="B815" i="9"/>
  <c r="F814" i="9"/>
  <c r="G814" i="9" s="1"/>
  <c r="D814" i="9"/>
  <c r="E814" i="9" s="1"/>
  <c r="P697" i="9"/>
  <c r="Q697" i="9" s="1"/>
  <c r="N698" i="9"/>
  <c r="R697" i="9"/>
  <c r="S697" i="9" s="1"/>
  <c r="B776" i="9"/>
  <c r="D775" i="9"/>
  <c r="E775" i="9" s="1"/>
  <c r="F775" i="9"/>
  <c r="G775" i="9" s="1"/>
  <c r="B737" i="9"/>
  <c r="D736" i="9"/>
  <c r="E736" i="9" s="1"/>
  <c r="F736" i="9"/>
  <c r="G736" i="9" s="1"/>
  <c r="AD644" i="9"/>
  <c r="B789" i="9"/>
  <c r="D788" i="9"/>
  <c r="E788" i="9" s="1"/>
  <c r="F788" i="9"/>
  <c r="G788" i="9" s="1"/>
  <c r="AD670" i="9"/>
  <c r="AE670" i="9" s="1"/>
  <c r="AB670" i="9"/>
  <c r="AC670" i="9" s="1"/>
  <c r="Z671" i="9"/>
  <c r="P801" i="9"/>
  <c r="Q801" i="9" s="1"/>
  <c r="N802" i="9"/>
  <c r="R801" i="9"/>
  <c r="S801" i="9" s="1"/>
  <c r="AD748" i="9"/>
  <c r="AE748" i="9" s="1"/>
  <c r="AB748" i="9"/>
  <c r="AC748" i="9" s="1"/>
  <c r="Z749" i="9"/>
  <c r="P723" i="9"/>
  <c r="Q723" i="9" s="1"/>
  <c r="N724" i="9"/>
  <c r="R723" i="9"/>
  <c r="S723" i="9" s="1"/>
  <c r="B750" i="9"/>
  <c r="D749" i="9"/>
  <c r="E749" i="9" s="1"/>
  <c r="F749" i="9"/>
  <c r="G749" i="9" s="1"/>
  <c r="P788" i="9"/>
  <c r="Q788" i="9" s="1"/>
  <c r="N789" i="9"/>
  <c r="R788" i="9"/>
  <c r="S788" i="9" s="1"/>
  <c r="P671" i="9"/>
  <c r="Q671" i="9" s="1"/>
  <c r="R671" i="9"/>
  <c r="S671" i="9" s="1"/>
  <c r="S672" i="9" s="1"/>
  <c r="AD787" i="9"/>
  <c r="AE787" i="9" s="1"/>
  <c r="AB787" i="9"/>
  <c r="AC787" i="9" s="1"/>
  <c r="Z788" i="9"/>
  <c r="P736" i="9"/>
  <c r="Q736" i="9" s="1"/>
  <c r="N737" i="9"/>
  <c r="R736" i="9"/>
  <c r="S736" i="9" s="1"/>
  <c r="AD709" i="9"/>
  <c r="AE709" i="9" s="1"/>
  <c r="AB709" i="9"/>
  <c r="AC709" i="9" s="1"/>
  <c r="Z710" i="9"/>
  <c r="H644" i="9"/>
  <c r="B711" i="9"/>
  <c r="F710" i="9"/>
  <c r="G710" i="9" s="1"/>
  <c r="D710" i="9"/>
  <c r="E710" i="9" s="1"/>
  <c r="P710" i="9"/>
  <c r="Q710" i="9" s="1"/>
  <c r="N711" i="9"/>
  <c r="R710" i="9"/>
  <c r="S710" i="9" s="1"/>
  <c r="P762" i="9"/>
  <c r="Q762" i="9" s="1"/>
  <c r="N763" i="9"/>
  <c r="R762" i="9"/>
  <c r="S762" i="9" s="1"/>
  <c r="P775" i="9"/>
  <c r="Q775" i="9" s="1"/>
  <c r="N776" i="9"/>
  <c r="R775" i="9"/>
  <c r="S775" i="9" s="1"/>
  <c r="P749" i="9"/>
  <c r="Q749" i="9" s="1"/>
  <c r="N750" i="9"/>
  <c r="R749" i="9"/>
  <c r="S749" i="9" s="1"/>
  <c r="B802" i="9"/>
  <c r="F801" i="9"/>
  <c r="G801" i="9" s="1"/>
  <c r="D801" i="9"/>
  <c r="E801" i="9" s="1"/>
  <c r="B685" i="9"/>
  <c r="D684" i="9"/>
  <c r="E684" i="9" s="1"/>
  <c r="F684" i="9"/>
  <c r="G684" i="9" s="1"/>
  <c r="AD735" i="9"/>
  <c r="AE735" i="9" s="1"/>
  <c r="AB735" i="9"/>
  <c r="AC735" i="9" s="1"/>
  <c r="Z736" i="9"/>
  <c r="T644" i="9"/>
  <c r="F658" i="9"/>
  <c r="P684" i="9"/>
  <c r="Q684" i="9" s="1"/>
  <c r="N685" i="9"/>
  <c r="R684" i="9"/>
  <c r="S684" i="9" s="1"/>
  <c r="Q658" i="9"/>
  <c r="P658" i="9"/>
  <c r="B698" i="9"/>
  <c r="D697" i="9"/>
  <c r="E697" i="9" s="1"/>
  <c r="F697" i="9"/>
  <c r="G697" i="9" s="1"/>
  <c r="AD722" i="9"/>
  <c r="AE722" i="9" s="1"/>
  <c r="AB722" i="9"/>
  <c r="AC722" i="9" s="1"/>
  <c r="Z723" i="9"/>
  <c r="B724" i="9"/>
  <c r="F723" i="9"/>
  <c r="G723" i="9" s="1"/>
  <c r="D723" i="9"/>
  <c r="E723" i="9" s="1"/>
  <c r="AD657" i="9"/>
  <c r="AE657" i="9" s="1"/>
  <c r="AE658" i="9" s="1"/>
  <c r="AB657" i="9"/>
  <c r="AC657" i="9" s="1"/>
  <c r="P814" i="9"/>
  <c r="Q814" i="9" s="1"/>
  <c r="N828" i="9"/>
  <c r="U826" i="9"/>
  <c r="N815" i="9"/>
  <c r="R814" i="9"/>
  <c r="S814" i="9" s="1"/>
  <c r="AD774" i="9"/>
  <c r="AE774" i="9" s="1"/>
  <c r="AB774" i="9"/>
  <c r="AC774" i="9" s="1"/>
  <c r="Z775" i="9"/>
  <c r="AD800" i="9"/>
  <c r="AE800" i="9" s="1"/>
  <c r="AB800" i="9"/>
  <c r="AC800" i="9" s="1"/>
  <c r="Z814" i="9"/>
  <c r="AG812" i="9"/>
  <c r="Z801" i="9"/>
  <c r="B763" i="9"/>
  <c r="D762" i="9"/>
  <c r="E762" i="9" s="1"/>
  <c r="F762" i="9"/>
  <c r="G762" i="9" s="1"/>
  <c r="AC644" i="9"/>
  <c r="AF644" i="9" s="1"/>
  <c r="AB644" i="9"/>
  <c r="AD761" i="9"/>
  <c r="AE761" i="9" s="1"/>
  <c r="AB761" i="9"/>
  <c r="AC761" i="9" s="1"/>
  <c r="Z762" i="9"/>
  <c r="E658" i="9"/>
  <c r="D658" i="9"/>
  <c r="R658" i="9"/>
  <c r="F671" i="9"/>
  <c r="G671" i="9" s="1"/>
  <c r="G672" i="9" s="1"/>
  <c r="D671" i="9"/>
  <c r="E671" i="9" s="1"/>
  <c r="C907" i="13" l="1"/>
  <c r="F816" i="13"/>
  <c r="G816" i="13" s="1"/>
  <c r="D816" i="13"/>
  <c r="E816" i="13" s="1"/>
  <c r="F817" i="13"/>
  <c r="G817" i="13" s="1"/>
  <c r="H817" i="13" s="1"/>
  <c r="D817" i="13"/>
  <c r="E817" i="13" s="1"/>
  <c r="F812" i="13"/>
  <c r="G812" i="13" s="1"/>
  <c r="D812" i="13"/>
  <c r="E812" i="13" s="1"/>
  <c r="C904" i="13"/>
  <c r="C903" i="13"/>
  <c r="F821" i="13"/>
  <c r="G821" i="13" s="1"/>
  <c r="D821" i="13"/>
  <c r="E821" i="13" s="1"/>
  <c r="F822" i="13"/>
  <c r="G822" i="13" s="1"/>
  <c r="H822" i="13" s="1"/>
  <c r="D822" i="13"/>
  <c r="E822" i="13" s="1"/>
  <c r="F814" i="13"/>
  <c r="G814" i="13" s="1"/>
  <c r="D814" i="13"/>
  <c r="E814" i="13" s="1"/>
  <c r="H814" i="13" s="1"/>
  <c r="C906" i="13"/>
  <c r="H797" i="13"/>
  <c r="H802" i="13"/>
  <c r="H809" i="13" s="1"/>
  <c r="L799" i="13" s="1"/>
  <c r="C883" i="13"/>
  <c r="F813" i="13"/>
  <c r="G813" i="13" s="1"/>
  <c r="D813" i="13"/>
  <c r="E813" i="13" s="1"/>
  <c r="F819" i="13"/>
  <c r="G819" i="13" s="1"/>
  <c r="H819" i="13" s="1"/>
  <c r="D819" i="13"/>
  <c r="E819" i="13" s="1"/>
  <c r="F818" i="13"/>
  <c r="G818" i="13" s="1"/>
  <c r="D818" i="13"/>
  <c r="E818" i="13" s="1"/>
  <c r="K843" i="13"/>
  <c r="B829" i="13"/>
  <c r="B827" i="13"/>
  <c r="B830" i="13"/>
  <c r="B833" i="13"/>
  <c r="B832" i="13"/>
  <c r="B836" i="13"/>
  <c r="B837" i="13"/>
  <c r="B834" i="13"/>
  <c r="B835" i="13"/>
  <c r="B831" i="13"/>
  <c r="B838" i="13"/>
  <c r="B828" i="13"/>
  <c r="H805" i="13"/>
  <c r="C878" i="13"/>
  <c r="G809" i="13"/>
  <c r="C875" i="13"/>
  <c r="C887" i="13"/>
  <c r="C909" i="13"/>
  <c r="F823" i="13"/>
  <c r="G823" i="13" s="1"/>
  <c r="D823" i="13"/>
  <c r="E823" i="13" s="1"/>
  <c r="F820" i="13"/>
  <c r="G820" i="13" s="1"/>
  <c r="H820" i="13" s="1"/>
  <c r="D820" i="13"/>
  <c r="E820" i="13" s="1"/>
  <c r="F815" i="13"/>
  <c r="G815" i="13" s="1"/>
  <c r="D815" i="13"/>
  <c r="E815" i="13" s="1"/>
  <c r="E809" i="13"/>
  <c r="C882" i="13"/>
  <c r="C1075" i="13"/>
  <c r="C1076" i="13"/>
  <c r="H658" i="9"/>
  <c r="N751" i="9"/>
  <c r="R750" i="9"/>
  <c r="S750" i="9" s="1"/>
  <c r="P750" i="9"/>
  <c r="Q750" i="9" s="1"/>
  <c r="F711" i="9"/>
  <c r="G711" i="9" s="1"/>
  <c r="D711" i="9"/>
  <c r="E711" i="9" s="1"/>
  <c r="B712" i="9"/>
  <c r="R672" i="9"/>
  <c r="Z750" i="9"/>
  <c r="AD749" i="9"/>
  <c r="AE749" i="9" s="1"/>
  <c r="AB749" i="9"/>
  <c r="AC749" i="9" s="1"/>
  <c r="AB671" i="9"/>
  <c r="AC671" i="9" s="1"/>
  <c r="AD671" i="9"/>
  <c r="AE671" i="9" s="1"/>
  <c r="AE672" i="9" s="1"/>
  <c r="F828" i="9"/>
  <c r="G828" i="9" s="1"/>
  <c r="D828" i="9"/>
  <c r="E828" i="9" s="1"/>
  <c r="B842" i="9"/>
  <c r="I840" i="9"/>
  <c r="B829" i="9"/>
  <c r="Z685" i="9"/>
  <c r="AB684" i="9"/>
  <c r="AC684" i="9" s="1"/>
  <c r="AD684" i="9"/>
  <c r="AE684" i="9" s="1"/>
  <c r="E672" i="9"/>
  <c r="D672" i="9"/>
  <c r="Z802" i="9"/>
  <c r="AB801" i="9"/>
  <c r="AC801" i="9" s="1"/>
  <c r="AD801" i="9"/>
  <c r="AE801" i="9" s="1"/>
  <c r="N842" i="9"/>
  <c r="U840" i="9"/>
  <c r="N829" i="9"/>
  <c r="R828" i="9"/>
  <c r="S828" i="9" s="1"/>
  <c r="P828" i="9"/>
  <c r="Q828" i="9" s="1"/>
  <c r="AC658" i="9"/>
  <c r="AB658" i="9"/>
  <c r="F724" i="9"/>
  <c r="G724" i="9" s="1"/>
  <c r="D724" i="9"/>
  <c r="E724" i="9" s="1"/>
  <c r="B725" i="9"/>
  <c r="T658" i="9"/>
  <c r="Z737" i="9"/>
  <c r="AD736" i="9"/>
  <c r="AE736" i="9" s="1"/>
  <c r="AB736" i="9"/>
  <c r="AC736" i="9" s="1"/>
  <c r="Z711" i="9"/>
  <c r="AB710" i="9"/>
  <c r="AC710" i="9" s="1"/>
  <c r="AD710" i="9"/>
  <c r="AE710" i="9" s="1"/>
  <c r="N738" i="9"/>
  <c r="P737" i="9"/>
  <c r="Q737" i="9" s="1"/>
  <c r="R737" i="9"/>
  <c r="S737" i="9" s="1"/>
  <c r="Z789" i="9"/>
  <c r="AB788" i="9"/>
  <c r="AC788" i="9" s="1"/>
  <c r="AD788" i="9"/>
  <c r="AE788" i="9" s="1"/>
  <c r="Q672" i="9"/>
  <c r="P672" i="9"/>
  <c r="F750" i="9"/>
  <c r="G750" i="9" s="1"/>
  <c r="D750" i="9"/>
  <c r="E750" i="9" s="1"/>
  <c r="B751" i="9"/>
  <c r="F789" i="9"/>
  <c r="G789" i="9" s="1"/>
  <c r="D789" i="9"/>
  <c r="E789" i="9" s="1"/>
  <c r="B790" i="9"/>
  <c r="F776" i="9"/>
  <c r="G776" i="9" s="1"/>
  <c r="D776" i="9"/>
  <c r="E776" i="9" s="1"/>
  <c r="B777" i="9"/>
  <c r="Z698" i="9"/>
  <c r="AB697" i="9"/>
  <c r="AC697" i="9" s="1"/>
  <c r="AD697" i="9"/>
  <c r="AE697" i="9" s="1"/>
  <c r="F672" i="9"/>
  <c r="F763" i="9"/>
  <c r="G763" i="9" s="1"/>
  <c r="D763" i="9"/>
  <c r="E763" i="9" s="1"/>
  <c r="B764" i="9"/>
  <c r="AD658" i="9"/>
  <c r="Z724" i="9"/>
  <c r="AD723" i="9"/>
  <c r="AE723" i="9" s="1"/>
  <c r="AB723" i="9"/>
  <c r="AC723" i="9" s="1"/>
  <c r="F685" i="9"/>
  <c r="G685" i="9" s="1"/>
  <c r="G686" i="9" s="1"/>
  <c r="D685" i="9"/>
  <c r="E685" i="9" s="1"/>
  <c r="F802" i="9"/>
  <c r="G802" i="9" s="1"/>
  <c r="D802" i="9"/>
  <c r="E802" i="9" s="1"/>
  <c r="B803" i="9"/>
  <c r="N764" i="9"/>
  <c r="R763" i="9"/>
  <c r="S763" i="9" s="1"/>
  <c r="P763" i="9"/>
  <c r="Q763" i="9" s="1"/>
  <c r="N712" i="9"/>
  <c r="P711" i="9"/>
  <c r="Q711" i="9" s="1"/>
  <c r="R711" i="9"/>
  <c r="S711" i="9" s="1"/>
  <c r="N803" i="9"/>
  <c r="P802" i="9"/>
  <c r="Q802" i="9" s="1"/>
  <c r="R802" i="9"/>
  <c r="S802" i="9" s="1"/>
  <c r="F737" i="9"/>
  <c r="G737" i="9" s="1"/>
  <c r="D737" i="9"/>
  <c r="E737" i="9" s="1"/>
  <c r="B738" i="9"/>
  <c r="F815" i="9"/>
  <c r="G815" i="9" s="1"/>
  <c r="D815" i="9"/>
  <c r="E815" i="9" s="1"/>
  <c r="B816" i="9"/>
  <c r="Z763" i="9"/>
  <c r="AD762" i="9"/>
  <c r="AE762" i="9" s="1"/>
  <c r="AB762" i="9"/>
  <c r="AC762" i="9" s="1"/>
  <c r="Z828" i="9"/>
  <c r="AG826" i="9"/>
  <c r="Z815" i="9"/>
  <c r="AD814" i="9"/>
  <c r="AE814" i="9" s="1"/>
  <c r="AB814" i="9"/>
  <c r="AC814" i="9" s="1"/>
  <c r="Z776" i="9"/>
  <c r="AB775" i="9"/>
  <c r="AC775" i="9" s="1"/>
  <c r="AD775" i="9"/>
  <c r="AE775" i="9" s="1"/>
  <c r="N816" i="9"/>
  <c r="R815" i="9"/>
  <c r="S815" i="9" s="1"/>
  <c r="P815" i="9"/>
  <c r="Q815" i="9" s="1"/>
  <c r="F698" i="9"/>
  <c r="G698" i="9" s="1"/>
  <c r="D698" i="9"/>
  <c r="E698" i="9" s="1"/>
  <c r="B699" i="9"/>
  <c r="P685" i="9"/>
  <c r="Q685" i="9" s="1"/>
  <c r="R685" i="9"/>
  <c r="S685" i="9" s="1"/>
  <c r="S686" i="9" s="1"/>
  <c r="N777" i="9"/>
  <c r="R776" i="9"/>
  <c r="S776" i="9" s="1"/>
  <c r="P776" i="9"/>
  <c r="Q776" i="9" s="1"/>
  <c r="N790" i="9"/>
  <c r="P789" i="9"/>
  <c r="Q789" i="9" s="1"/>
  <c r="R789" i="9"/>
  <c r="S789" i="9" s="1"/>
  <c r="N725" i="9"/>
  <c r="R724" i="9"/>
  <c r="S724" i="9" s="1"/>
  <c r="P724" i="9"/>
  <c r="Q724" i="9" s="1"/>
  <c r="N699" i="9"/>
  <c r="R698" i="9"/>
  <c r="S698" i="9" s="1"/>
  <c r="P698" i="9"/>
  <c r="Q698" i="9" s="1"/>
  <c r="F828" i="13" l="1"/>
  <c r="G828" i="13" s="1"/>
  <c r="H828" i="13" s="1"/>
  <c r="D828" i="13"/>
  <c r="E828" i="13" s="1"/>
  <c r="C918" i="13"/>
  <c r="C897" i="13"/>
  <c r="H815" i="13"/>
  <c r="H823" i="13"/>
  <c r="C902" i="13"/>
  <c r="F838" i="13"/>
  <c r="G838" i="13" s="1"/>
  <c r="D838" i="13"/>
  <c r="E838" i="13" s="1"/>
  <c r="F837" i="13"/>
  <c r="G837" i="13" s="1"/>
  <c r="H837" i="13" s="1"/>
  <c r="D837" i="13"/>
  <c r="E837" i="13" s="1"/>
  <c r="F830" i="13"/>
  <c r="G830" i="13" s="1"/>
  <c r="D830" i="13"/>
  <c r="E830" i="13" s="1"/>
  <c r="E824" i="13"/>
  <c r="H812" i="13"/>
  <c r="G824" i="13"/>
  <c r="H816" i="13"/>
  <c r="F834" i="13"/>
  <c r="G834" i="13" s="1"/>
  <c r="D834" i="13"/>
  <c r="E834" i="13" s="1"/>
  <c r="K858" i="13"/>
  <c r="B844" i="13"/>
  <c r="B842" i="13"/>
  <c r="B847" i="13"/>
  <c r="B851" i="13"/>
  <c r="B850" i="13"/>
  <c r="B852" i="13"/>
  <c r="B848" i="13"/>
  <c r="B845" i="13"/>
  <c r="B849" i="13"/>
  <c r="B846" i="13"/>
  <c r="B853" i="13"/>
  <c r="B843" i="13"/>
  <c r="C921" i="13"/>
  <c r="C924" i="13"/>
  <c r="C893" i="13"/>
  <c r="F831" i="13"/>
  <c r="G831" i="13" s="1"/>
  <c r="D831" i="13"/>
  <c r="E831" i="13" s="1"/>
  <c r="H831" i="13" s="1"/>
  <c r="F836" i="13"/>
  <c r="G836" i="13" s="1"/>
  <c r="H836" i="13" s="1"/>
  <c r="D836" i="13"/>
  <c r="E836" i="13" s="1"/>
  <c r="F827" i="13"/>
  <c r="G827" i="13" s="1"/>
  <c r="D827" i="13"/>
  <c r="E827" i="13" s="1"/>
  <c r="H818" i="13"/>
  <c r="H813" i="13"/>
  <c r="H821" i="13"/>
  <c r="C919" i="13"/>
  <c r="F833" i="13"/>
  <c r="G833" i="13" s="1"/>
  <c r="H833" i="13" s="1"/>
  <c r="D833" i="13"/>
  <c r="E833" i="13" s="1"/>
  <c r="C890" i="13"/>
  <c r="F835" i="13"/>
  <c r="G835" i="13" s="1"/>
  <c r="H835" i="13" s="1"/>
  <c r="D835" i="13"/>
  <c r="E835" i="13" s="1"/>
  <c r="F832" i="13"/>
  <c r="G832" i="13" s="1"/>
  <c r="D832" i="13"/>
  <c r="E832" i="13" s="1"/>
  <c r="F829" i="13"/>
  <c r="G829" i="13" s="1"/>
  <c r="D829" i="13"/>
  <c r="E829" i="13" s="1"/>
  <c r="C898" i="13"/>
  <c r="C922" i="13"/>
  <c r="C1091" i="13"/>
  <c r="C1090" i="13"/>
  <c r="T672" i="9"/>
  <c r="Q686" i="9"/>
  <c r="P686" i="9"/>
  <c r="AB815" i="9"/>
  <c r="AC815" i="9" s="1"/>
  <c r="Z816" i="9"/>
  <c r="AD815" i="9"/>
  <c r="AE815" i="9" s="1"/>
  <c r="B739" i="9"/>
  <c r="D738" i="9"/>
  <c r="E738" i="9" s="1"/>
  <c r="F738" i="9"/>
  <c r="G738" i="9" s="1"/>
  <c r="E686" i="9"/>
  <c r="D686" i="9"/>
  <c r="AB711" i="9"/>
  <c r="AC711" i="9" s="1"/>
  <c r="Z712" i="9"/>
  <c r="AD711" i="9"/>
  <c r="AE711" i="9" s="1"/>
  <c r="R842" i="9"/>
  <c r="S842" i="9" s="1"/>
  <c r="P842" i="9"/>
  <c r="Q842" i="9" s="1"/>
  <c r="N856" i="9"/>
  <c r="U854" i="9"/>
  <c r="N843" i="9"/>
  <c r="R751" i="9"/>
  <c r="S751" i="9" s="1"/>
  <c r="P751" i="9"/>
  <c r="Q751" i="9" s="1"/>
  <c r="N752" i="9"/>
  <c r="R725" i="9"/>
  <c r="S725" i="9" s="1"/>
  <c r="P725" i="9"/>
  <c r="Q725" i="9" s="1"/>
  <c r="N726" i="9"/>
  <c r="R790" i="9"/>
  <c r="S790" i="9" s="1"/>
  <c r="P790" i="9"/>
  <c r="Q790" i="9" s="1"/>
  <c r="N791" i="9"/>
  <c r="D699" i="9"/>
  <c r="E699" i="9" s="1"/>
  <c r="F699" i="9"/>
  <c r="G699" i="9" s="1"/>
  <c r="G700" i="9" s="1"/>
  <c r="AB776" i="9"/>
  <c r="AC776" i="9" s="1"/>
  <c r="Z777" i="9"/>
  <c r="AD776" i="9"/>
  <c r="AE776" i="9" s="1"/>
  <c r="AB763" i="9"/>
  <c r="AC763" i="9" s="1"/>
  <c r="Z764" i="9"/>
  <c r="AD763" i="9"/>
  <c r="AE763" i="9" s="1"/>
  <c r="B804" i="9"/>
  <c r="D803" i="9"/>
  <c r="E803" i="9" s="1"/>
  <c r="F803" i="9"/>
  <c r="G803" i="9" s="1"/>
  <c r="F686" i="9"/>
  <c r="AB724" i="9"/>
  <c r="AC724" i="9" s="1"/>
  <c r="Z725" i="9"/>
  <c r="AD724" i="9"/>
  <c r="AE724" i="9" s="1"/>
  <c r="R738" i="9"/>
  <c r="S738" i="9" s="1"/>
  <c r="P738" i="9"/>
  <c r="Q738" i="9" s="1"/>
  <c r="N739" i="9"/>
  <c r="AB737" i="9"/>
  <c r="AC737" i="9" s="1"/>
  <c r="Z738" i="9"/>
  <c r="AD737" i="9"/>
  <c r="AE737" i="9" s="1"/>
  <c r="AB802" i="9"/>
  <c r="AC802" i="9" s="1"/>
  <c r="Z803" i="9"/>
  <c r="AD802" i="9"/>
  <c r="AE802" i="9" s="1"/>
  <c r="B856" i="9"/>
  <c r="I854" i="9"/>
  <c r="B843" i="9"/>
  <c r="D842" i="9"/>
  <c r="E842" i="9" s="1"/>
  <c r="F842" i="9"/>
  <c r="G842" i="9" s="1"/>
  <c r="AD672" i="9"/>
  <c r="AB750" i="9"/>
  <c r="AC750" i="9" s="1"/>
  <c r="Z751" i="9"/>
  <c r="AD750" i="9"/>
  <c r="AE750" i="9" s="1"/>
  <c r="B713" i="9"/>
  <c r="D712" i="9"/>
  <c r="E712" i="9" s="1"/>
  <c r="F712" i="9"/>
  <c r="G712" i="9" s="1"/>
  <c r="R777" i="9"/>
  <c r="S777" i="9" s="1"/>
  <c r="P777" i="9"/>
  <c r="Q777" i="9" s="1"/>
  <c r="N778" i="9"/>
  <c r="R816" i="9"/>
  <c r="S816" i="9" s="1"/>
  <c r="P816" i="9"/>
  <c r="Q816" i="9" s="1"/>
  <c r="N817" i="9"/>
  <c r="AB828" i="9"/>
  <c r="AC828" i="9" s="1"/>
  <c r="Z842" i="9"/>
  <c r="AG840" i="9"/>
  <c r="Z829" i="9"/>
  <c r="AD828" i="9"/>
  <c r="AE828" i="9" s="1"/>
  <c r="R803" i="9"/>
  <c r="S803" i="9" s="1"/>
  <c r="P803" i="9"/>
  <c r="Q803" i="9" s="1"/>
  <c r="N804" i="9"/>
  <c r="R764" i="9"/>
  <c r="S764" i="9" s="1"/>
  <c r="P764" i="9"/>
  <c r="Q764" i="9" s="1"/>
  <c r="N765" i="9"/>
  <c r="B765" i="9"/>
  <c r="D764" i="9"/>
  <c r="E764" i="9" s="1"/>
  <c r="F764" i="9"/>
  <c r="G764" i="9" s="1"/>
  <c r="AB698" i="9"/>
  <c r="AC698" i="9" s="1"/>
  <c r="Z699" i="9"/>
  <c r="AD698" i="9"/>
  <c r="AE698" i="9" s="1"/>
  <c r="B778" i="9"/>
  <c r="F777" i="9"/>
  <c r="G777" i="9" s="1"/>
  <c r="D777" i="9"/>
  <c r="E777" i="9" s="1"/>
  <c r="B791" i="9"/>
  <c r="D790" i="9"/>
  <c r="E790" i="9" s="1"/>
  <c r="F790" i="9"/>
  <c r="G790" i="9" s="1"/>
  <c r="AB789" i="9"/>
  <c r="AC789" i="9" s="1"/>
  <c r="Z790" i="9"/>
  <c r="AD789" i="9"/>
  <c r="AE789" i="9" s="1"/>
  <c r="R829" i="9"/>
  <c r="S829" i="9" s="1"/>
  <c r="P829" i="9"/>
  <c r="Q829" i="9" s="1"/>
  <c r="N830" i="9"/>
  <c r="AB685" i="9"/>
  <c r="AC685" i="9" s="1"/>
  <c r="AD685" i="9"/>
  <c r="AE685" i="9" s="1"/>
  <c r="AE686" i="9" s="1"/>
  <c r="AC672" i="9"/>
  <c r="AB672" i="9"/>
  <c r="R699" i="9"/>
  <c r="S699" i="9" s="1"/>
  <c r="S700" i="9" s="1"/>
  <c r="P699" i="9"/>
  <c r="Q699" i="9" s="1"/>
  <c r="R686" i="9"/>
  <c r="B817" i="9"/>
  <c r="D816" i="9"/>
  <c r="E816" i="9" s="1"/>
  <c r="F816" i="9"/>
  <c r="G816" i="9" s="1"/>
  <c r="R712" i="9"/>
  <c r="S712" i="9" s="1"/>
  <c r="P712" i="9"/>
  <c r="Q712" i="9" s="1"/>
  <c r="N713" i="9"/>
  <c r="B752" i="9"/>
  <c r="D751" i="9"/>
  <c r="E751" i="9" s="1"/>
  <c r="F751" i="9"/>
  <c r="G751" i="9" s="1"/>
  <c r="B726" i="9"/>
  <c r="D725" i="9"/>
  <c r="E725" i="9" s="1"/>
  <c r="F725" i="9"/>
  <c r="G725" i="9" s="1"/>
  <c r="AF658" i="9"/>
  <c r="H672" i="9"/>
  <c r="B830" i="9"/>
  <c r="D829" i="9"/>
  <c r="E829" i="9" s="1"/>
  <c r="F829" i="9"/>
  <c r="G829" i="9" s="1"/>
  <c r="C908" i="13" l="1"/>
  <c r="F849" i="13"/>
  <c r="G849" i="13" s="1"/>
  <c r="D849" i="13"/>
  <c r="E849" i="13" s="1"/>
  <c r="F844" i="13"/>
  <c r="G844" i="13" s="1"/>
  <c r="H844" i="13" s="1"/>
  <c r="D844" i="13"/>
  <c r="E844" i="13" s="1"/>
  <c r="C913" i="13"/>
  <c r="H832" i="13"/>
  <c r="C905" i="13"/>
  <c r="C934" i="13"/>
  <c r="F843" i="13"/>
  <c r="G843" i="13" s="1"/>
  <c r="D843" i="13"/>
  <c r="E843" i="13" s="1"/>
  <c r="F845" i="13"/>
  <c r="G845" i="13" s="1"/>
  <c r="H845" i="13" s="1"/>
  <c r="D845" i="13"/>
  <c r="E845" i="13" s="1"/>
  <c r="F851" i="13"/>
  <c r="G851" i="13" s="1"/>
  <c r="D851" i="13"/>
  <c r="E851" i="13" s="1"/>
  <c r="K873" i="13"/>
  <c r="B859" i="13"/>
  <c r="B857" i="13"/>
  <c r="B860" i="13"/>
  <c r="B865" i="13"/>
  <c r="B863" i="13"/>
  <c r="B866" i="13"/>
  <c r="B862" i="13"/>
  <c r="B867" i="13"/>
  <c r="B864" i="13"/>
  <c r="B861" i="13"/>
  <c r="B868" i="13"/>
  <c r="B858" i="13"/>
  <c r="H830" i="13"/>
  <c r="H838" i="13"/>
  <c r="C933" i="13"/>
  <c r="C936" i="13"/>
  <c r="F850" i="13"/>
  <c r="G850" i="13" s="1"/>
  <c r="D850" i="13"/>
  <c r="E850" i="13" s="1"/>
  <c r="H850" i="13" s="1"/>
  <c r="H829" i="13"/>
  <c r="H827" i="13"/>
  <c r="G839" i="13"/>
  <c r="C939" i="13"/>
  <c r="F853" i="13"/>
  <c r="G853" i="13" s="1"/>
  <c r="D853" i="13"/>
  <c r="E853" i="13" s="1"/>
  <c r="H853" i="13" s="1"/>
  <c r="F848" i="13"/>
  <c r="G848" i="13" s="1"/>
  <c r="D848" i="13"/>
  <c r="E848" i="13" s="1"/>
  <c r="F847" i="13"/>
  <c r="G847" i="13" s="1"/>
  <c r="D847" i="13"/>
  <c r="E847" i="13" s="1"/>
  <c r="H834" i="13"/>
  <c r="H839" i="13" s="1"/>
  <c r="L829" i="13" s="1"/>
  <c r="E839" i="13"/>
  <c r="C937" i="13"/>
  <c r="H824" i="13"/>
  <c r="L814" i="13" s="1"/>
  <c r="F846" i="13"/>
  <c r="G846" i="13" s="1"/>
  <c r="H846" i="13" s="1"/>
  <c r="D846" i="13"/>
  <c r="E846" i="13" s="1"/>
  <c r="F852" i="13"/>
  <c r="G852" i="13" s="1"/>
  <c r="D852" i="13"/>
  <c r="E852" i="13" s="1"/>
  <c r="F842" i="13"/>
  <c r="G842" i="13" s="1"/>
  <c r="D842" i="13"/>
  <c r="E842" i="13" s="1"/>
  <c r="C917" i="13"/>
  <c r="C912" i="13"/>
  <c r="C1106" i="13"/>
  <c r="C1105" i="13"/>
  <c r="AF672" i="9"/>
  <c r="D752" i="9"/>
  <c r="E752" i="9" s="1"/>
  <c r="B753" i="9"/>
  <c r="F752" i="9"/>
  <c r="G752" i="9" s="1"/>
  <c r="D817" i="9"/>
  <c r="E817" i="9" s="1"/>
  <c r="B818" i="9"/>
  <c r="F817" i="9"/>
  <c r="G817" i="9" s="1"/>
  <c r="R700" i="9"/>
  <c r="AC686" i="9"/>
  <c r="AB686" i="9"/>
  <c r="N805" i="9"/>
  <c r="P804" i="9"/>
  <c r="Q804" i="9" s="1"/>
  <c r="R804" i="9"/>
  <c r="S804" i="9" s="1"/>
  <c r="Z830" i="9"/>
  <c r="AD829" i="9"/>
  <c r="AE829" i="9" s="1"/>
  <c r="AB829" i="9"/>
  <c r="AC829" i="9" s="1"/>
  <c r="D843" i="9"/>
  <c r="E843" i="9" s="1"/>
  <c r="B844" i="9"/>
  <c r="F843" i="9"/>
  <c r="G843" i="9" s="1"/>
  <c r="Z804" i="9"/>
  <c r="AD803" i="9"/>
  <c r="AE803" i="9" s="1"/>
  <c r="AB803" i="9"/>
  <c r="AC803" i="9" s="1"/>
  <c r="N870" i="9"/>
  <c r="U868" i="9"/>
  <c r="N857" i="9"/>
  <c r="R856" i="9"/>
  <c r="S856" i="9" s="1"/>
  <c r="P856" i="9"/>
  <c r="Q856" i="9" s="1"/>
  <c r="N831" i="9"/>
  <c r="R830" i="9"/>
  <c r="S830" i="9" s="1"/>
  <c r="P830" i="9"/>
  <c r="Q830" i="9" s="1"/>
  <c r="Z791" i="9"/>
  <c r="AB790" i="9"/>
  <c r="AC790" i="9" s="1"/>
  <c r="AD790" i="9"/>
  <c r="AE790" i="9" s="1"/>
  <c r="D778" i="9"/>
  <c r="E778" i="9" s="1"/>
  <c r="B779" i="9"/>
  <c r="F778" i="9"/>
  <c r="G778" i="9" s="1"/>
  <c r="N766" i="9"/>
  <c r="P765" i="9"/>
  <c r="Q765" i="9" s="1"/>
  <c r="R765" i="9"/>
  <c r="S765" i="9" s="1"/>
  <c r="N779" i="9"/>
  <c r="P778" i="9"/>
  <c r="Q778" i="9" s="1"/>
  <c r="R778" i="9"/>
  <c r="S778" i="9" s="1"/>
  <c r="Z752" i="9"/>
  <c r="AB751" i="9"/>
  <c r="AC751" i="9" s="1"/>
  <c r="AD751" i="9"/>
  <c r="AE751" i="9" s="1"/>
  <c r="N740" i="9"/>
  <c r="P739" i="9"/>
  <c r="Q739" i="9" s="1"/>
  <c r="R739" i="9"/>
  <c r="S739" i="9" s="1"/>
  <c r="Z726" i="9"/>
  <c r="AD725" i="9"/>
  <c r="AE725" i="9" s="1"/>
  <c r="AB725" i="9"/>
  <c r="AC725" i="9" s="1"/>
  <c r="F700" i="9"/>
  <c r="H686" i="9"/>
  <c r="Z817" i="9"/>
  <c r="AD816" i="9"/>
  <c r="AE816" i="9" s="1"/>
  <c r="AB816" i="9"/>
  <c r="AC816" i="9" s="1"/>
  <c r="T686" i="9"/>
  <c r="D830" i="9"/>
  <c r="E830" i="9" s="1"/>
  <c r="B831" i="9"/>
  <c r="F830" i="9"/>
  <c r="G830" i="9" s="1"/>
  <c r="D791" i="9"/>
  <c r="E791" i="9" s="1"/>
  <c r="B792" i="9"/>
  <c r="F791" i="9"/>
  <c r="G791" i="9" s="1"/>
  <c r="Z856" i="9"/>
  <c r="AG854" i="9"/>
  <c r="Z843" i="9"/>
  <c r="AD842" i="9"/>
  <c r="AE842" i="9" s="1"/>
  <c r="AB842" i="9"/>
  <c r="AC842" i="9" s="1"/>
  <c r="N818" i="9"/>
  <c r="R817" i="9"/>
  <c r="S817" i="9" s="1"/>
  <c r="P817" i="9"/>
  <c r="Q817" i="9" s="1"/>
  <c r="D856" i="9"/>
  <c r="E856" i="9" s="1"/>
  <c r="B870" i="9"/>
  <c r="I868" i="9"/>
  <c r="B857" i="9"/>
  <c r="F856" i="9"/>
  <c r="G856" i="9" s="1"/>
  <c r="Z739" i="9"/>
  <c r="AD738" i="9"/>
  <c r="AE738" i="9" s="1"/>
  <c r="AB738" i="9"/>
  <c r="AC738" i="9" s="1"/>
  <c r="Z778" i="9"/>
  <c r="AD777" i="9"/>
  <c r="AE777" i="9" s="1"/>
  <c r="AB777" i="9"/>
  <c r="AC777" i="9" s="1"/>
  <c r="E700" i="9"/>
  <c r="H700" i="9" s="1"/>
  <c r="D700" i="9"/>
  <c r="N727" i="9"/>
  <c r="P726" i="9"/>
  <c r="Q726" i="9" s="1"/>
  <c r="R726" i="9"/>
  <c r="S726" i="9" s="1"/>
  <c r="N844" i="9"/>
  <c r="P843" i="9"/>
  <c r="Q843" i="9" s="1"/>
  <c r="R843" i="9"/>
  <c r="S843" i="9" s="1"/>
  <c r="Z713" i="9"/>
  <c r="AD712" i="9"/>
  <c r="AE712" i="9" s="1"/>
  <c r="AB712" i="9"/>
  <c r="AC712" i="9" s="1"/>
  <c r="D726" i="9"/>
  <c r="E726" i="9" s="1"/>
  <c r="B727" i="9"/>
  <c r="F726" i="9"/>
  <c r="G726" i="9" s="1"/>
  <c r="R713" i="9"/>
  <c r="S713" i="9" s="1"/>
  <c r="S714" i="9" s="1"/>
  <c r="P713" i="9"/>
  <c r="Q713" i="9" s="1"/>
  <c r="Q700" i="9"/>
  <c r="P700" i="9"/>
  <c r="AD686" i="9"/>
  <c r="AD699" i="9"/>
  <c r="AE699" i="9" s="1"/>
  <c r="AE700" i="9" s="1"/>
  <c r="AB699" i="9"/>
  <c r="AC699" i="9" s="1"/>
  <c r="D765" i="9"/>
  <c r="E765" i="9" s="1"/>
  <c r="B766" i="9"/>
  <c r="F765" i="9"/>
  <c r="G765" i="9" s="1"/>
  <c r="D713" i="9"/>
  <c r="E713" i="9" s="1"/>
  <c r="F713" i="9"/>
  <c r="G713" i="9" s="1"/>
  <c r="G714" i="9" s="1"/>
  <c r="D804" i="9"/>
  <c r="E804" i="9" s="1"/>
  <c r="B805" i="9"/>
  <c r="F804" i="9"/>
  <c r="G804" i="9" s="1"/>
  <c r="Z765" i="9"/>
  <c r="AD764" i="9"/>
  <c r="AE764" i="9" s="1"/>
  <c r="AB764" i="9"/>
  <c r="AC764" i="9" s="1"/>
  <c r="N792" i="9"/>
  <c r="P791" i="9"/>
  <c r="Q791" i="9" s="1"/>
  <c r="R791" i="9"/>
  <c r="S791" i="9" s="1"/>
  <c r="N753" i="9"/>
  <c r="P752" i="9"/>
  <c r="Q752" i="9" s="1"/>
  <c r="R752" i="9"/>
  <c r="S752" i="9" s="1"/>
  <c r="D739" i="9"/>
  <c r="E739" i="9" s="1"/>
  <c r="B740" i="9"/>
  <c r="F739" i="9"/>
  <c r="G739" i="9" s="1"/>
  <c r="F858" i="13" l="1"/>
  <c r="G858" i="13" s="1"/>
  <c r="H858" i="13" s="1"/>
  <c r="D858" i="13"/>
  <c r="E858" i="13" s="1"/>
  <c r="C932" i="13"/>
  <c r="H852" i="13"/>
  <c r="C952" i="13"/>
  <c r="F868" i="13"/>
  <c r="G868" i="13" s="1"/>
  <c r="H868" i="13" s="1"/>
  <c r="D868" i="13"/>
  <c r="E868" i="13" s="1"/>
  <c r="F862" i="13"/>
  <c r="G862" i="13" s="1"/>
  <c r="H862" i="13" s="1"/>
  <c r="D862" i="13"/>
  <c r="E862" i="13" s="1"/>
  <c r="F860" i="13"/>
  <c r="G860" i="13" s="1"/>
  <c r="D860" i="13"/>
  <c r="E860" i="13" s="1"/>
  <c r="E854" i="13"/>
  <c r="H849" i="13"/>
  <c r="C948" i="13"/>
  <c r="F867" i="13"/>
  <c r="G867" i="13" s="1"/>
  <c r="H867" i="13" s="1"/>
  <c r="D867" i="13"/>
  <c r="E867" i="13" s="1"/>
  <c r="F865" i="13"/>
  <c r="G865" i="13" s="1"/>
  <c r="H865" i="13" s="1"/>
  <c r="D865" i="13"/>
  <c r="E865" i="13" s="1"/>
  <c r="K888" i="13"/>
  <c r="B874" i="13"/>
  <c r="B872" i="13"/>
  <c r="B879" i="13"/>
  <c r="B875" i="13"/>
  <c r="B877" i="13"/>
  <c r="B878" i="13"/>
  <c r="B881" i="13"/>
  <c r="B882" i="13"/>
  <c r="B880" i="13"/>
  <c r="B876" i="13"/>
  <c r="B883" i="13"/>
  <c r="B873" i="13"/>
  <c r="C949" i="13"/>
  <c r="C928" i="13"/>
  <c r="C927" i="13"/>
  <c r="H847" i="13"/>
  <c r="C951" i="13"/>
  <c r="F861" i="13"/>
  <c r="G861" i="13" s="1"/>
  <c r="H861" i="13" s="1"/>
  <c r="D861" i="13"/>
  <c r="E861" i="13" s="1"/>
  <c r="F866" i="13"/>
  <c r="G866" i="13" s="1"/>
  <c r="D866" i="13"/>
  <c r="E866" i="13" s="1"/>
  <c r="F857" i="13"/>
  <c r="G857" i="13" s="1"/>
  <c r="G869" i="13" s="1"/>
  <c r="D857" i="13"/>
  <c r="E857" i="13" s="1"/>
  <c r="H851" i="13"/>
  <c r="H843" i="13"/>
  <c r="C920" i="13"/>
  <c r="C923" i="13"/>
  <c r="H842" i="13"/>
  <c r="G854" i="13"/>
  <c r="H848" i="13"/>
  <c r="C954" i="13"/>
  <c r="F864" i="13"/>
  <c r="G864" i="13" s="1"/>
  <c r="H864" i="13" s="1"/>
  <c r="D864" i="13"/>
  <c r="E864" i="13" s="1"/>
  <c r="F863" i="13"/>
  <c r="G863" i="13" s="1"/>
  <c r="D863" i="13"/>
  <c r="E863" i="13" s="1"/>
  <c r="F859" i="13"/>
  <c r="G859" i="13" s="1"/>
  <c r="H859" i="13" s="1"/>
  <c r="D859" i="13"/>
  <c r="E859" i="13" s="1"/>
  <c r="C1120" i="13"/>
  <c r="C1121" i="13"/>
  <c r="T700" i="9"/>
  <c r="E714" i="9"/>
  <c r="D714" i="9"/>
  <c r="AC700" i="9"/>
  <c r="AB700" i="9"/>
  <c r="P727" i="9"/>
  <c r="Q727" i="9" s="1"/>
  <c r="R727" i="9"/>
  <c r="S727" i="9" s="1"/>
  <c r="S728" i="9" s="1"/>
  <c r="AD739" i="9"/>
  <c r="AE739" i="9" s="1"/>
  <c r="AB739" i="9"/>
  <c r="AC739" i="9" s="1"/>
  <c r="Z740" i="9"/>
  <c r="B884" i="9"/>
  <c r="I882" i="9"/>
  <c r="B871" i="9"/>
  <c r="F870" i="9"/>
  <c r="G870" i="9" s="1"/>
  <c r="D870" i="9"/>
  <c r="E870" i="9" s="1"/>
  <c r="AD726" i="9"/>
  <c r="AE726" i="9" s="1"/>
  <c r="AB726" i="9"/>
  <c r="AC726" i="9" s="1"/>
  <c r="Z727" i="9"/>
  <c r="P740" i="9"/>
  <c r="Q740" i="9" s="1"/>
  <c r="N741" i="9"/>
  <c r="R740" i="9"/>
  <c r="S740" i="9" s="1"/>
  <c r="AD752" i="9"/>
  <c r="AE752" i="9" s="1"/>
  <c r="AB752" i="9"/>
  <c r="AC752" i="9" s="1"/>
  <c r="Z753" i="9"/>
  <c r="P805" i="9"/>
  <c r="Q805" i="9" s="1"/>
  <c r="N806" i="9"/>
  <c r="R805" i="9"/>
  <c r="S805" i="9" s="1"/>
  <c r="AF686" i="9"/>
  <c r="B819" i="9"/>
  <c r="D818" i="9"/>
  <c r="E818" i="9" s="1"/>
  <c r="F818" i="9"/>
  <c r="G818" i="9" s="1"/>
  <c r="AD765" i="9"/>
  <c r="AE765" i="9" s="1"/>
  <c r="AB765" i="9"/>
  <c r="AC765" i="9" s="1"/>
  <c r="Z766" i="9"/>
  <c r="AD700" i="9"/>
  <c r="F727" i="9"/>
  <c r="G727" i="9" s="1"/>
  <c r="G728" i="9" s="1"/>
  <c r="D727" i="9"/>
  <c r="E727" i="9" s="1"/>
  <c r="AD778" i="9"/>
  <c r="AE778" i="9" s="1"/>
  <c r="AB778" i="9"/>
  <c r="AC778" i="9" s="1"/>
  <c r="Z779" i="9"/>
  <c r="AD843" i="9"/>
  <c r="AE843" i="9" s="1"/>
  <c r="AB843" i="9"/>
  <c r="AC843" i="9" s="1"/>
  <c r="Z844" i="9"/>
  <c r="B793" i="9"/>
  <c r="F792" i="9"/>
  <c r="G792" i="9" s="1"/>
  <c r="D792" i="9"/>
  <c r="E792" i="9" s="1"/>
  <c r="B832" i="9"/>
  <c r="D831" i="9"/>
  <c r="E831" i="9" s="1"/>
  <c r="F831" i="9"/>
  <c r="G831" i="9" s="1"/>
  <c r="P857" i="9"/>
  <c r="Q857" i="9" s="1"/>
  <c r="N858" i="9"/>
  <c r="R857" i="9"/>
  <c r="S857" i="9" s="1"/>
  <c r="AD804" i="9"/>
  <c r="AE804" i="9" s="1"/>
  <c r="AB804" i="9"/>
  <c r="AC804" i="9" s="1"/>
  <c r="Z805" i="9"/>
  <c r="AD830" i="9"/>
  <c r="AE830" i="9" s="1"/>
  <c r="AB830" i="9"/>
  <c r="AC830" i="9" s="1"/>
  <c r="Z831" i="9"/>
  <c r="B741" i="9"/>
  <c r="F740" i="9"/>
  <c r="G740" i="9" s="1"/>
  <c r="D740" i="9"/>
  <c r="E740" i="9" s="1"/>
  <c r="P792" i="9"/>
  <c r="Q792" i="9" s="1"/>
  <c r="N793" i="9"/>
  <c r="R792" i="9"/>
  <c r="S792" i="9" s="1"/>
  <c r="B767" i="9"/>
  <c r="F766" i="9"/>
  <c r="G766" i="9" s="1"/>
  <c r="D766" i="9"/>
  <c r="E766" i="9" s="1"/>
  <c r="Q714" i="9"/>
  <c r="P714" i="9"/>
  <c r="AD713" i="9"/>
  <c r="AE713" i="9" s="1"/>
  <c r="AE714" i="9" s="1"/>
  <c r="AB713" i="9"/>
  <c r="AC713" i="9" s="1"/>
  <c r="B858" i="9"/>
  <c r="F857" i="9"/>
  <c r="G857" i="9" s="1"/>
  <c r="D857" i="9"/>
  <c r="E857" i="9" s="1"/>
  <c r="P818" i="9"/>
  <c r="Q818" i="9" s="1"/>
  <c r="N819" i="9"/>
  <c r="R818" i="9"/>
  <c r="S818" i="9" s="1"/>
  <c r="P831" i="9"/>
  <c r="Q831" i="9" s="1"/>
  <c r="N832" i="9"/>
  <c r="R831" i="9"/>
  <c r="S831" i="9" s="1"/>
  <c r="P753" i="9"/>
  <c r="Q753" i="9" s="1"/>
  <c r="N754" i="9"/>
  <c r="R753" i="9"/>
  <c r="S753" i="9" s="1"/>
  <c r="B806" i="9"/>
  <c r="D805" i="9"/>
  <c r="E805" i="9" s="1"/>
  <c r="F805" i="9"/>
  <c r="G805" i="9" s="1"/>
  <c r="F714" i="9"/>
  <c r="R714" i="9"/>
  <c r="P844" i="9"/>
  <c r="Q844" i="9" s="1"/>
  <c r="N845" i="9"/>
  <c r="R844" i="9"/>
  <c r="S844" i="9" s="1"/>
  <c r="AD856" i="9"/>
  <c r="AE856" i="9" s="1"/>
  <c r="AB856" i="9"/>
  <c r="AC856" i="9" s="1"/>
  <c r="Z870" i="9"/>
  <c r="AG868" i="9"/>
  <c r="Z857" i="9"/>
  <c r="AD817" i="9"/>
  <c r="AE817" i="9" s="1"/>
  <c r="AB817" i="9"/>
  <c r="AC817" i="9" s="1"/>
  <c r="Z818" i="9"/>
  <c r="P779" i="9"/>
  <c r="Q779" i="9" s="1"/>
  <c r="N780" i="9"/>
  <c r="R779" i="9"/>
  <c r="S779" i="9" s="1"/>
  <c r="P766" i="9"/>
  <c r="Q766" i="9" s="1"/>
  <c r="N767" i="9"/>
  <c r="R766" i="9"/>
  <c r="S766" i="9" s="1"/>
  <c r="B780" i="9"/>
  <c r="F779" i="9"/>
  <c r="G779" i="9" s="1"/>
  <c r="D779" i="9"/>
  <c r="E779" i="9" s="1"/>
  <c r="AD791" i="9"/>
  <c r="AE791" i="9" s="1"/>
  <c r="AB791" i="9"/>
  <c r="AC791" i="9" s="1"/>
  <c r="Z792" i="9"/>
  <c r="P870" i="9"/>
  <c r="Q870" i="9" s="1"/>
  <c r="N884" i="9"/>
  <c r="U882" i="9"/>
  <c r="N871" i="9"/>
  <c r="R870" i="9"/>
  <c r="S870" i="9" s="1"/>
  <c r="B845" i="9"/>
  <c r="F844" i="9"/>
  <c r="G844" i="9" s="1"/>
  <c r="D844" i="9"/>
  <c r="E844" i="9" s="1"/>
  <c r="B754" i="9"/>
  <c r="F753" i="9"/>
  <c r="G753" i="9" s="1"/>
  <c r="D753" i="9"/>
  <c r="E753" i="9" s="1"/>
  <c r="C935" i="13" l="1"/>
  <c r="F876" i="13"/>
  <c r="G876" i="13" s="1"/>
  <c r="D876" i="13"/>
  <c r="E876" i="13" s="1"/>
  <c r="F878" i="13"/>
  <c r="G878" i="13" s="1"/>
  <c r="H878" i="13" s="1"/>
  <c r="D878" i="13"/>
  <c r="E878" i="13" s="1"/>
  <c r="F872" i="13"/>
  <c r="G872" i="13" s="1"/>
  <c r="D872" i="13"/>
  <c r="E872" i="13" s="1"/>
  <c r="C963" i="13"/>
  <c r="H863" i="13"/>
  <c r="C969" i="13"/>
  <c r="C938" i="13"/>
  <c r="H854" i="13"/>
  <c r="L844" i="13" s="1"/>
  <c r="H866" i="13"/>
  <c r="C942" i="13"/>
  <c r="C964" i="13"/>
  <c r="F880" i="13"/>
  <c r="G880" i="13" s="1"/>
  <c r="H880" i="13" s="1"/>
  <c r="D880" i="13"/>
  <c r="E880" i="13" s="1"/>
  <c r="F877" i="13"/>
  <c r="G877" i="13" s="1"/>
  <c r="H877" i="13" s="1"/>
  <c r="D877" i="13"/>
  <c r="E877" i="13" s="1"/>
  <c r="F874" i="13"/>
  <c r="G874" i="13" s="1"/>
  <c r="D874" i="13"/>
  <c r="E874" i="13" s="1"/>
  <c r="C967" i="13"/>
  <c r="C947" i="13"/>
  <c r="C966" i="13"/>
  <c r="F873" i="13"/>
  <c r="G873" i="13" s="1"/>
  <c r="D873" i="13"/>
  <c r="E873" i="13" s="1"/>
  <c r="F882" i="13"/>
  <c r="G882" i="13" s="1"/>
  <c r="D882" i="13"/>
  <c r="E882" i="13" s="1"/>
  <c r="F875" i="13"/>
  <c r="G875" i="13" s="1"/>
  <c r="D875" i="13"/>
  <c r="E875" i="13" s="1"/>
  <c r="H875" i="13" s="1"/>
  <c r="K903" i="13"/>
  <c r="B889" i="13"/>
  <c r="B887" i="13"/>
  <c r="B894" i="13"/>
  <c r="B892" i="13"/>
  <c r="B890" i="13"/>
  <c r="B897" i="13"/>
  <c r="B895" i="13"/>
  <c r="B893" i="13"/>
  <c r="B896" i="13"/>
  <c r="B891" i="13"/>
  <c r="B898" i="13"/>
  <c r="B888" i="13"/>
  <c r="E869" i="13"/>
  <c r="H857" i="13"/>
  <c r="C943" i="13"/>
  <c r="F883" i="13"/>
  <c r="G883" i="13" s="1"/>
  <c r="H883" i="13" s="1"/>
  <c r="D883" i="13"/>
  <c r="E883" i="13" s="1"/>
  <c r="F881" i="13"/>
  <c r="G881" i="13" s="1"/>
  <c r="D881" i="13"/>
  <c r="E881" i="13" s="1"/>
  <c r="F879" i="13"/>
  <c r="G879" i="13" s="1"/>
  <c r="H879" i="13" s="1"/>
  <c r="D879" i="13"/>
  <c r="E879" i="13" s="1"/>
  <c r="H860" i="13"/>
  <c r="H869" i="13"/>
  <c r="L859" i="13" s="1"/>
  <c r="C1136" i="13"/>
  <c r="C1135" i="13"/>
  <c r="N872" i="9"/>
  <c r="P871" i="9"/>
  <c r="Q871" i="9" s="1"/>
  <c r="R871" i="9"/>
  <c r="S871" i="9" s="1"/>
  <c r="N781" i="9"/>
  <c r="P780" i="9"/>
  <c r="Q780" i="9" s="1"/>
  <c r="R780" i="9"/>
  <c r="S780" i="9" s="1"/>
  <c r="Z819" i="9"/>
  <c r="AB818" i="9"/>
  <c r="AC818" i="9" s="1"/>
  <c r="AD818" i="9"/>
  <c r="AE818" i="9" s="1"/>
  <c r="Z858" i="9"/>
  <c r="AB857" i="9"/>
  <c r="AC857" i="9" s="1"/>
  <c r="AD857" i="9"/>
  <c r="AE857" i="9" s="1"/>
  <c r="F806" i="9"/>
  <c r="G806" i="9" s="1"/>
  <c r="D806" i="9"/>
  <c r="E806" i="9" s="1"/>
  <c r="B807" i="9"/>
  <c r="N833" i="9"/>
  <c r="R832" i="9"/>
  <c r="S832" i="9" s="1"/>
  <c r="P832" i="9"/>
  <c r="Q832" i="9" s="1"/>
  <c r="N820" i="9"/>
  <c r="R819" i="9"/>
  <c r="S819" i="9" s="1"/>
  <c r="P819" i="9"/>
  <c r="Q819" i="9" s="1"/>
  <c r="AD714" i="9"/>
  <c r="Z806" i="9"/>
  <c r="AD805" i="9"/>
  <c r="AE805" i="9" s="1"/>
  <c r="AB805" i="9"/>
  <c r="AC805" i="9" s="1"/>
  <c r="Z845" i="9"/>
  <c r="AB844" i="9"/>
  <c r="AC844" i="9" s="1"/>
  <c r="AD844" i="9"/>
  <c r="AE844" i="9" s="1"/>
  <c r="AB727" i="9"/>
  <c r="AC727" i="9" s="1"/>
  <c r="AD727" i="9"/>
  <c r="AE727" i="9" s="1"/>
  <c r="AE728" i="9" s="1"/>
  <c r="N768" i="9"/>
  <c r="P767" i="9"/>
  <c r="Q767" i="9" s="1"/>
  <c r="R767" i="9"/>
  <c r="S767" i="9" s="1"/>
  <c r="F858" i="9"/>
  <c r="G858" i="9" s="1"/>
  <c r="D858" i="9"/>
  <c r="E858" i="9" s="1"/>
  <c r="B859" i="9"/>
  <c r="F767" i="9"/>
  <c r="G767" i="9" s="1"/>
  <c r="D767" i="9"/>
  <c r="E767" i="9" s="1"/>
  <c r="B768" i="9"/>
  <c r="Z832" i="9"/>
  <c r="AB831" i="9"/>
  <c r="AC831" i="9" s="1"/>
  <c r="AD831" i="9"/>
  <c r="AE831" i="9" s="1"/>
  <c r="E728" i="9"/>
  <c r="D728" i="9"/>
  <c r="F884" i="9"/>
  <c r="G884" i="9" s="1"/>
  <c r="D884" i="9"/>
  <c r="E884" i="9" s="1"/>
  <c r="B898" i="9"/>
  <c r="I896" i="9"/>
  <c r="B885" i="9"/>
  <c r="AF700" i="9"/>
  <c r="F845" i="9"/>
  <c r="G845" i="9" s="1"/>
  <c r="D845" i="9"/>
  <c r="E845" i="9" s="1"/>
  <c r="B846" i="9"/>
  <c r="N898" i="9"/>
  <c r="U896" i="9"/>
  <c r="N885" i="9"/>
  <c r="P884" i="9"/>
  <c r="Q884" i="9" s="1"/>
  <c r="R884" i="9"/>
  <c r="S884" i="9" s="1"/>
  <c r="Z793" i="9"/>
  <c r="AD792" i="9"/>
  <c r="AE792" i="9" s="1"/>
  <c r="AB792" i="9"/>
  <c r="AC792" i="9" s="1"/>
  <c r="Z884" i="9"/>
  <c r="AG882" i="9"/>
  <c r="Z871" i="9"/>
  <c r="AD870" i="9"/>
  <c r="AE870" i="9" s="1"/>
  <c r="AB870" i="9"/>
  <c r="AC870" i="9" s="1"/>
  <c r="N846" i="9"/>
  <c r="P845" i="9"/>
  <c r="Q845" i="9" s="1"/>
  <c r="R845" i="9"/>
  <c r="S845" i="9" s="1"/>
  <c r="N755" i="9"/>
  <c r="P754" i="9"/>
  <c r="Q754" i="9" s="1"/>
  <c r="R754" i="9"/>
  <c r="S754" i="9" s="1"/>
  <c r="T714" i="9"/>
  <c r="N794" i="9"/>
  <c r="R793" i="9"/>
  <c r="S793" i="9" s="1"/>
  <c r="P793" i="9"/>
  <c r="Q793" i="9" s="1"/>
  <c r="F741" i="9"/>
  <c r="G741" i="9" s="1"/>
  <c r="G742" i="9" s="1"/>
  <c r="D741" i="9"/>
  <c r="E741" i="9" s="1"/>
  <c r="N859" i="9"/>
  <c r="R858" i="9"/>
  <c r="S858" i="9" s="1"/>
  <c r="P858" i="9"/>
  <c r="Q858" i="9" s="1"/>
  <c r="F793" i="9"/>
  <c r="G793" i="9" s="1"/>
  <c r="D793" i="9"/>
  <c r="E793" i="9" s="1"/>
  <c r="B794" i="9"/>
  <c r="Z780" i="9"/>
  <c r="AD779" i="9"/>
  <c r="AE779" i="9" s="1"/>
  <c r="AB779" i="9"/>
  <c r="AC779" i="9" s="1"/>
  <c r="F728" i="9"/>
  <c r="Z767" i="9"/>
  <c r="AD766" i="9"/>
  <c r="AE766" i="9" s="1"/>
  <c r="AB766" i="9"/>
  <c r="AC766" i="9" s="1"/>
  <c r="Z754" i="9"/>
  <c r="AB753" i="9"/>
  <c r="AC753" i="9" s="1"/>
  <c r="AD753" i="9"/>
  <c r="AE753" i="9" s="1"/>
  <c r="P741" i="9"/>
  <c r="Q741" i="9" s="1"/>
  <c r="R741" i="9"/>
  <c r="S741" i="9" s="1"/>
  <c r="S742" i="9" s="1"/>
  <c r="Z741" i="9"/>
  <c r="AB740" i="9"/>
  <c r="AC740" i="9" s="1"/>
  <c r="AD740" i="9"/>
  <c r="AE740" i="9" s="1"/>
  <c r="R728" i="9"/>
  <c r="F754" i="9"/>
  <c r="G754" i="9" s="1"/>
  <c r="D754" i="9"/>
  <c r="E754" i="9" s="1"/>
  <c r="B755" i="9"/>
  <c r="F780" i="9"/>
  <c r="G780" i="9" s="1"/>
  <c r="D780" i="9"/>
  <c r="E780" i="9" s="1"/>
  <c r="B781" i="9"/>
  <c r="AC714" i="9"/>
  <c r="AF714" i="9" s="1"/>
  <c r="AB714" i="9"/>
  <c r="F832" i="9"/>
  <c r="G832" i="9" s="1"/>
  <c r="D832" i="9"/>
  <c r="E832" i="9" s="1"/>
  <c r="B833" i="9"/>
  <c r="F819" i="9"/>
  <c r="G819" i="9" s="1"/>
  <c r="D819" i="9"/>
  <c r="E819" i="9" s="1"/>
  <c r="B820" i="9"/>
  <c r="N807" i="9"/>
  <c r="R806" i="9"/>
  <c r="S806" i="9" s="1"/>
  <c r="P806" i="9"/>
  <c r="Q806" i="9" s="1"/>
  <c r="F871" i="9"/>
  <c r="G871" i="9" s="1"/>
  <c r="D871" i="9"/>
  <c r="E871" i="9" s="1"/>
  <c r="B872" i="9"/>
  <c r="Q728" i="9"/>
  <c r="T728" i="9" s="1"/>
  <c r="P728" i="9"/>
  <c r="H714" i="9"/>
  <c r="F888" i="13" l="1"/>
  <c r="G888" i="13" s="1"/>
  <c r="D888" i="13"/>
  <c r="E888" i="13" s="1"/>
  <c r="F893" i="13"/>
  <c r="G893" i="13" s="1"/>
  <c r="H893" i="13" s="1"/>
  <c r="D893" i="13"/>
  <c r="E893" i="13" s="1"/>
  <c r="F892" i="13"/>
  <c r="G892" i="13" s="1"/>
  <c r="H892" i="13" s="1"/>
  <c r="D892" i="13"/>
  <c r="E892" i="13" s="1"/>
  <c r="K918" i="13"/>
  <c r="B904" i="13"/>
  <c r="B902" i="13"/>
  <c r="B911" i="13"/>
  <c r="B912" i="13"/>
  <c r="B907" i="13"/>
  <c r="B905" i="13"/>
  <c r="B910" i="13"/>
  <c r="B909" i="13"/>
  <c r="B908" i="13"/>
  <c r="B906" i="13"/>
  <c r="B913" i="13"/>
  <c r="B903" i="13"/>
  <c r="C982" i="13"/>
  <c r="C979" i="13"/>
  <c r="C984" i="13"/>
  <c r="H881" i="13"/>
  <c r="C958" i="13"/>
  <c r="F898" i="13"/>
  <c r="G898" i="13" s="1"/>
  <c r="H898" i="13" s="1"/>
  <c r="D898" i="13"/>
  <c r="E898" i="13" s="1"/>
  <c r="F895" i="13"/>
  <c r="G895" i="13" s="1"/>
  <c r="H895" i="13" s="1"/>
  <c r="D895" i="13"/>
  <c r="E895" i="13" s="1"/>
  <c r="F894" i="13"/>
  <c r="G894" i="13" s="1"/>
  <c r="H894" i="13" s="1"/>
  <c r="D894" i="13"/>
  <c r="E894" i="13" s="1"/>
  <c r="E884" i="13"/>
  <c r="C962" i="13"/>
  <c r="C953" i="13"/>
  <c r="H872" i="13"/>
  <c r="G884" i="13"/>
  <c r="H876" i="13"/>
  <c r="F891" i="13"/>
  <c r="G891" i="13" s="1"/>
  <c r="D891" i="13"/>
  <c r="E891" i="13" s="1"/>
  <c r="F897" i="13"/>
  <c r="G897" i="13" s="1"/>
  <c r="H897" i="13" s="1"/>
  <c r="D897" i="13"/>
  <c r="E897" i="13" s="1"/>
  <c r="F887" i="13"/>
  <c r="G887" i="13" s="1"/>
  <c r="D887" i="13"/>
  <c r="E887" i="13" s="1"/>
  <c r="H873" i="13"/>
  <c r="H874" i="13"/>
  <c r="C957" i="13"/>
  <c r="C950" i="13"/>
  <c r="F896" i="13"/>
  <c r="G896" i="13" s="1"/>
  <c r="D896" i="13"/>
  <c r="E896" i="13" s="1"/>
  <c r="F890" i="13"/>
  <c r="G890" i="13" s="1"/>
  <c r="H890" i="13" s="1"/>
  <c r="D890" i="13"/>
  <c r="E890" i="13" s="1"/>
  <c r="F889" i="13"/>
  <c r="G889" i="13" s="1"/>
  <c r="H889" i="13" s="1"/>
  <c r="D889" i="13"/>
  <c r="E889" i="13" s="1"/>
  <c r="H882" i="13"/>
  <c r="C981" i="13"/>
  <c r="C978" i="13"/>
  <c r="C1150" i="13"/>
  <c r="C1151" i="13"/>
  <c r="R807" i="9"/>
  <c r="S807" i="9" s="1"/>
  <c r="P807" i="9"/>
  <c r="Q807" i="9" s="1"/>
  <c r="N808" i="9"/>
  <c r="R742" i="9"/>
  <c r="AB754" i="9"/>
  <c r="AC754" i="9" s="1"/>
  <c r="Z755" i="9"/>
  <c r="AD754" i="9"/>
  <c r="AE754" i="9" s="1"/>
  <c r="AB767" i="9"/>
  <c r="AC767" i="9" s="1"/>
  <c r="Z768" i="9"/>
  <c r="AD767" i="9"/>
  <c r="AE767" i="9" s="1"/>
  <c r="R859" i="9"/>
  <c r="S859" i="9" s="1"/>
  <c r="P859" i="9"/>
  <c r="Q859" i="9" s="1"/>
  <c r="N860" i="9"/>
  <c r="B769" i="9"/>
  <c r="F768" i="9"/>
  <c r="G768" i="9" s="1"/>
  <c r="D768" i="9"/>
  <c r="E768" i="9" s="1"/>
  <c r="R781" i="9"/>
  <c r="S781" i="9" s="1"/>
  <c r="P781" i="9"/>
  <c r="Q781" i="9" s="1"/>
  <c r="N782" i="9"/>
  <c r="B873" i="9"/>
  <c r="D872" i="9"/>
  <c r="E872" i="9" s="1"/>
  <c r="F872" i="9"/>
  <c r="G872" i="9" s="1"/>
  <c r="B821" i="9"/>
  <c r="F820" i="9"/>
  <c r="G820" i="9" s="1"/>
  <c r="D820" i="9"/>
  <c r="E820" i="9" s="1"/>
  <c r="AB741" i="9"/>
  <c r="AC741" i="9" s="1"/>
  <c r="AD741" i="9"/>
  <c r="AE741" i="9" s="1"/>
  <c r="AE742" i="9" s="1"/>
  <c r="Q742" i="9"/>
  <c r="P742" i="9"/>
  <c r="AB780" i="9"/>
  <c r="AC780" i="9" s="1"/>
  <c r="Z781" i="9"/>
  <c r="AD780" i="9"/>
  <c r="AE780" i="9" s="1"/>
  <c r="E742" i="9"/>
  <c r="D742" i="9"/>
  <c r="R794" i="9"/>
  <c r="S794" i="9" s="1"/>
  <c r="P794" i="9"/>
  <c r="Q794" i="9" s="1"/>
  <c r="N795" i="9"/>
  <c r="AB871" i="9"/>
  <c r="AC871" i="9" s="1"/>
  <c r="Z872" i="9"/>
  <c r="AD871" i="9"/>
  <c r="AE871" i="9" s="1"/>
  <c r="R885" i="9"/>
  <c r="S885" i="9" s="1"/>
  <c r="P885" i="9"/>
  <c r="Q885" i="9" s="1"/>
  <c r="N886" i="9"/>
  <c r="B847" i="9"/>
  <c r="F846" i="9"/>
  <c r="G846" i="9" s="1"/>
  <c r="D846" i="9"/>
  <c r="E846" i="9" s="1"/>
  <c r="B912" i="9"/>
  <c r="I910" i="9"/>
  <c r="B899" i="9"/>
  <c r="F898" i="9"/>
  <c r="G898" i="9" s="1"/>
  <c r="D898" i="9"/>
  <c r="E898" i="9" s="1"/>
  <c r="AD728" i="9"/>
  <c r="AB845" i="9"/>
  <c r="AC845" i="9" s="1"/>
  <c r="Z846" i="9"/>
  <c r="AD845" i="9"/>
  <c r="AE845" i="9" s="1"/>
  <c r="AB806" i="9"/>
  <c r="AC806" i="9" s="1"/>
  <c r="Z807" i="9"/>
  <c r="AD806" i="9"/>
  <c r="AE806" i="9" s="1"/>
  <c r="AB819" i="9"/>
  <c r="AC819" i="9" s="1"/>
  <c r="Z820" i="9"/>
  <c r="AD819" i="9"/>
  <c r="AE819" i="9" s="1"/>
  <c r="B834" i="9"/>
  <c r="F833" i="9"/>
  <c r="G833" i="9" s="1"/>
  <c r="D833" i="9"/>
  <c r="E833" i="9" s="1"/>
  <c r="B782" i="9"/>
  <c r="D781" i="9"/>
  <c r="E781" i="9" s="1"/>
  <c r="F781" i="9"/>
  <c r="G781" i="9" s="1"/>
  <c r="D755" i="9"/>
  <c r="E755" i="9" s="1"/>
  <c r="F755" i="9"/>
  <c r="G755" i="9" s="1"/>
  <c r="G756" i="9" s="1"/>
  <c r="F742" i="9"/>
  <c r="R846" i="9"/>
  <c r="S846" i="9" s="1"/>
  <c r="P846" i="9"/>
  <c r="Q846" i="9" s="1"/>
  <c r="N847" i="9"/>
  <c r="AB793" i="9"/>
  <c r="AC793" i="9" s="1"/>
  <c r="Z794" i="9"/>
  <c r="AD793" i="9"/>
  <c r="AE793" i="9" s="1"/>
  <c r="R768" i="9"/>
  <c r="S768" i="9" s="1"/>
  <c r="P768" i="9"/>
  <c r="Q768" i="9" s="1"/>
  <c r="N769" i="9"/>
  <c r="AC728" i="9"/>
  <c r="AF728" i="9" s="1"/>
  <c r="AB728" i="9"/>
  <c r="R820" i="9"/>
  <c r="S820" i="9" s="1"/>
  <c r="P820" i="9"/>
  <c r="Q820" i="9" s="1"/>
  <c r="N821" i="9"/>
  <c r="R833" i="9"/>
  <c r="S833" i="9" s="1"/>
  <c r="P833" i="9"/>
  <c r="Q833" i="9" s="1"/>
  <c r="N834" i="9"/>
  <c r="AB858" i="9"/>
  <c r="AC858" i="9" s="1"/>
  <c r="Z859" i="9"/>
  <c r="AD858" i="9"/>
  <c r="AE858" i="9" s="1"/>
  <c r="B795" i="9"/>
  <c r="D794" i="9"/>
  <c r="E794" i="9" s="1"/>
  <c r="F794" i="9"/>
  <c r="G794" i="9" s="1"/>
  <c r="R755" i="9"/>
  <c r="S755" i="9" s="1"/>
  <c r="S756" i="9" s="1"/>
  <c r="P755" i="9"/>
  <c r="Q755" i="9" s="1"/>
  <c r="AB884" i="9"/>
  <c r="AC884" i="9" s="1"/>
  <c r="Z898" i="9"/>
  <c r="AG896" i="9"/>
  <c r="Z885" i="9"/>
  <c r="AD884" i="9"/>
  <c r="AE884" i="9" s="1"/>
  <c r="R898" i="9"/>
  <c r="S898" i="9" s="1"/>
  <c r="P898" i="9"/>
  <c r="Q898" i="9" s="1"/>
  <c r="N912" i="9"/>
  <c r="U910" i="9"/>
  <c r="N899" i="9"/>
  <c r="B886" i="9"/>
  <c r="D885" i="9"/>
  <c r="E885" i="9" s="1"/>
  <c r="F885" i="9"/>
  <c r="G885" i="9" s="1"/>
  <c r="H728" i="9"/>
  <c r="AB832" i="9"/>
  <c r="AC832" i="9" s="1"/>
  <c r="Z833" i="9"/>
  <c r="AD832" i="9"/>
  <c r="AE832" i="9" s="1"/>
  <c r="B860" i="9"/>
  <c r="F859" i="9"/>
  <c r="G859" i="9" s="1"/>
  <c r="D859" i="9"/>
  <c r="E859" i="9" s="1"/>
  <c r="B808" i="9"/>
  <c r="D807" i="9"/>
  <c r="E807" i="9" s="1"/>
  <c r="F807" i="9"/>
  <c r="G807" i="9" s="1"/>
  <c r="R872" i="9"/>
  <c r="S872" i="9" s="1"/>
  <c r="P872" i="9"/>
  <c r="Q872" i="9" s="1"/>
  <c r="N873" i="9"/>
  <c r="C993" i="13" l="1"/>
  <c r="H896" i="13"/>
  <c r="H891" i="13"/>
  <c r="C977" i="13"/>
  <c r="C973" i="13"/>
  <c r="C999" i="13"/>
  <c r="F908" i="13"/>
  <c r="G908" i="13" s="1"/>
  <c r="H908" i="13" s="1"/>
  <c r="D908" i="13"/>
  <c r="E908" i="13" s="1"/>
  <c r="F907" i="13"/>
  <c r="G907" i="13" s="1"/>
  <c r="D907" i="13"/>
  <c r="E907" i="13" s="1"/>
  <c r="H907" i="13" s="1"/>
  <c r="F904" i="13"/>
  <c r="G904" i="13" s="1"/>
  <c r="H904" i="13" s="1"/>
  <c r="D904" i="13"/>
  <c r="E904" i="13" s="1"/>
  <c r="C972" i="13"/>
  <c r="H887" i="13"/>
  <c r="G899" i="13"/>
  <c r="C968" i="13"/>
  <c r="F903" i="13"/>
  <c r="G903" i="13" s="1"/>
  <c r="H903" i="13" s="1"/>
  <c r="D903" i="13"/>
  <c r="E903" i="13" s="1"/>
  <c r="F909" i="13"/>
  <c r="G909" i="13" s="1"/>
  <c r="D909" i="13"/>
  <c r="E909" i="13" s="1"/>
  <c r="F912" i="13"/>
  <c r="G912" i="13" s="1"/>
  <c r="D912" i="13"/>
  <c r="E912" i="13" s="1"/>
  <c r="K933" i="13"/>
  <c r="B919" i="13"/>
  <c r="B917" i="13"/>
  <c r="B922" i="13"/>
  <c r="B925" i="13"/>
  <c r="B927" i="13"/>
  <c r="B924" i="13"/>
  <c r="B923" i="13"/>
  <c r="B926" i="13"/>
  <c r="B920" i="13"/>
  <c r="B921" i="13"/>
  <c r="B928" i="13"/>
  <c r="B918" i="13"/>
  <c r="C996" i="13"/>
  <c r="C994" i="13"/>
  <c r="F913" i="13"/>
  <c r="G913" i="13" s="1"/>
  <c r="D913" i="13"/>
  <c r="E913" i="13" s="1"/>
  <c r="F910" i="13"/>
  <c r="G910" i="13" s="1"/>
  <c r="D910" i="13"/>
  <c r="E910" i="13" s="1"/>
  <c r="H910" i="13" s="1"/>
  <c r="F911" i="13"/>
  <c r="G911" i="13" s="1"/>
  <c r="H911" i="13" s="1"/>
  <c r="D911" i="13"/>
  <c r="E911" i="13" s="1"/>
  <c r="E899" i="13"/>
  <c r="C965" i="13"/>
  <c r="H884" i="13"/>
  <c r="L874" i="13" s="1"/>
  <c r="C997" i="13"/>
  <c r="F906" i="13"/>
  <c r="G906" i="13" s="1"/>
  <c r="H906" i="13" s="1"/>
  <c r="D906" i="13"/>
  <c r="E906" i="13" s="1"/>
  <c r="F905" i="13"/>
  <c r="G905" i="13" s="1"/>
  <c r="D905" i="13"/>
  <c r="E905" i="13" s="1"/>
  <c r="F902" i="13"/>
  <c r="G902" i="13" s="1"/>
  <c r="D902" i="13"/>
  <c r="E902" i="13" s="1"/>
  <c r="H888" i="13"/>
  <c r="H899" i="13" s="1"/>
  <c r="L889" i="13" s="1"/>
  <c r="C1166" i="13"/>
  <c r="C1165" i="13"/>
  <c r="T742" i="9"/>
  <c r="N874" i="9"/>
  <c r="P873" i="9"/>
  <c r="Q873" i="9" s="1"/>
  <c r="R873" i="9"/>
  <c r="S873" i="9" s="1"/>
  <c r="N848" i="9"/>
  <c r="P847" i="9"/>
  <c r="Q847" i="9" s="1"/>
  <c r="R847" i="9"/>
  <c r="S847" i="9" s="1"/>
  <c r="Z808" i="9"/>
  <c r="AB807" i="9"/>
  <c r="AC807" i="9" s="1"/>
  <c r="AD807" i="9"/>
  <c r="AE807" i="9" s="1"/>
  <c r="D808" i="9"/>
  <c r="E808" i="9" s="1"/>
  <c r="B809" i="9"/>
  <c r="F808" i="9"/>
  <c r="G808" i="9" s="1"/>
  <c r="D860" i="9"/>
  <c r="E860" i="9" s="1"/>
  <c r="B861" i="9"/>
  <c r="F860" i="9"/>
  <c r="G860" i="9" s="1"/>
  <c r="N926" i="9"/>
  <c r="U924" i="9"/>
  <c r="N913" i="9"/>
  <c r="P912" i="9"/>
  <c r="Q912" i="9" s="1"/>
  <c r="R912" i="9"/>
  <c r="S912" i="9" s="1"/>
  <c r="Z912" i="9"/>
  <c r="AG910" i="9"/>
  <c r="Z899" i="9"/>
  <c r="AD898" i="9"/>
  <c r="AE898" i="9" s="1"/>
  <c r="AB898" i="9"/>
  <c r="AC898" i="9" s="1"/>
  <c r="Q756" i="9"/>
  <c r="P756" i="9"/>
  <c r="D795" i="9"/>
  <c r="E795" i="9" s="1"/>
  <c r="B796" i="9"/>
  <c r="F795" i="9"/>
  <c r="G795" i="9" s="1"/>
  <c r="N822" i="9"/>
  <c r="P821" i="9"/>
  <c r="Q821" i="9" s="1"/>
  <c r="R821" i="9"/>
  <c r="S821" i="9" s="1"/>
  <c r="Z821" i="9"/>
  <c r="AD820" i="9"/>
  <c r="AE820" i="9" s="1"/>
  <c r="AB820" i="9"/>
  <c r="AC820" i="9" s="1"/>
  <c r="D899" i="9"/>
  <c r="E899" i="9" s="1"/>
  <c r="B900" i="9"/>
  <c r="F899" i="9"/>
  <c r="G899" i="9" s="1"/>
  <c r="N796" i="9"/>
  <c r="P795" i="9"/>
  <c r="Q795" i="9" s="1"/>
  <c r="R795" i="9"/>
  <c r="S795" i="9" s="1"/>
  <c r="H742" i="9"/>
  <c r="Z782" i="9"/>
  <c r="AD781" i="9"/>
  <c r="AE781" i="9" s="1"/>
  <c r="AB781" i="9"/>
  <c r="AC781" i="9" s="1"/>
  <c r="AD742" i="9"/>
  <c r="D873" i="9"/>
  <c r="E873" i="9" s="1"/>
  <c r="B874" i="9"/>
  <c r="F873" i="9"/>
  <c r="G873" i="9" s="1"/>
  <c r="Z769" i="9"/>
  <c r="AD768" i="9"/>
  <c r="AE768" i="9" s="1"/>
  <c r="AB768" i="9"/>
  <c r="AC768" i="9" s="1"/>
  <c r="AD755" i="9"/>
  <c r="AE755" i="9" s="1"/>
  <c r="AE756" i="9" s="1"/>
  <c r="AB755" i="9"/>
  <c r="AC755" i="9" s="1"/>
  <c r="D886" i="9"/>
  <c r="E886" i="9" s="1"/>
  <c r="B887" i="9"/>
  <c r="F886" i="9"/>
  <c r="G886" i="9" s="1"/>
  <c r="R756" i="9"/>
  <c r="N835" i="9"/>
  <c r="P834" i="9"/>
  <c r="Q834" i="9" s="1"/>
  <c r="R834" i="9"/>
  <c r="S834" i="9" s="1"/>
  <c r="R769" i="9"/>
  <c r="S769" i="9" s="1"/>
  <c r="S770" i="9" s="1"/>
  <c r="P769" i="9"/>
  <c r="Q769" i="9" s="1"/>
  <c r="Z795" i="9"/>
  <c r="AB794" i="9"/>
  <c r="AC794" i="9" s="1"/>
  <c r="AD794" i="9"/>
  <c r="AE794" i="9" s="1"/>
  <c r="F756" i="9"/>
  <c r="D834" i="9"/>
  <c r="E834" i="9" s="1"/>
  <c r="B835" i="9"/>
  <c r="F834" i="9"/>
  <c r="G834" i="9" s="1"/>
  <c r="D847" i="9"/>
  <c r="E847" i="9" s="1"/>
  <c r="B848" i="9"/>
  <c r="F847" i="9"/>
  <c r="G847" i="9" s="1"/>
  <c r="AC742" i="9"/>
  <c r="AB742" i="9"/>
  <c r="D821" i="9"/>
  <c r="E821" i="9" s="1"/>
  <c r="B822" i="9"/>
  <c r="F821" i="9"/>
  <c r="G821" i="9" s="1"/>
  <c r="Z834" i="9"/>
  <c r="AD833" i="9"/>
  <c r="AE833" i="9" s="1"/>
  <c r="AB833" i="9"/>
  <c r="AC833" i="9" s="1"/>
  <c r="N900" i="9"/>
  <c r="P899" i="9"/>
  <c r="Q899" i="9" s="1"/>
  <c r="R899" i="9"/>
  <c r="S899" i="9" s="1"/>
  <c r="Z886" i="9"/>
  <c r="AD885" i="9"/>
  <c r="AE885" i="9" s="1"/>
  <c r="AB885" i="9"/>
  <c r="AC885" i="9" s="1"/>
  <c r="Z860" i="9"/>
  <c r="AD859" i="9"/>
  <c r="AE859" i="9" s="1"/>
  <c r="AB859" i="9"/>
  <c r="AC859" i="9" s="1"/>
  <c r="E756" i="9"/>
  <c r="D756" i="9"/>
  <c r="D782" i="9"/>
  <c r="E782" i="9" s="1"/>
  <c r="B783" i="9"/>
  <c r="F782" i="9"/>
  <c r="G782" i="9" s="1"/>
  <c r="Z847" i="9"/>
  <c r="AB846" i="9"/>
  <c r="AC846" i="9" s="1"/>
  <c r="AD846" i="9"/>
  <c r="AE846" i="9" s="1"/>
  <c r="D912" i="9"/>
  <c r="E912" i="9" s="1"/>
  <c r="B926" i="9"/>
  <c r="I924" i="9"/>
  <c r="B913" i="9"/>
  <c r="F912" i="9"/>
  <c r="G912" i="9" s="1"/>
  <c r="N887" i="9"/>
  <c r="R886" i="9"/>
  <c r="S886" i="9" s="1"/>
  <c r="P886" i="9"/>
  <c r="Q886" i="9" s="1"/>
  <c r="Z873" i="9"/>
  <c r="AD872" i="9"/>
  <c r="AE872" i="9" s="1"/>
  <c r="AB872" i="9"/>
  <c r="AC872" i="9" s="1"/>
  <c r="N783" i="9"/>
  <c r="R782" i="9"/>
  <c r="S782" i="9" s="1"/>
  <c r="P782" i="9"/>
  <c r="Q782" i="9" s="1"/>
  <c r="D769" i="9"/>
  <c r="E769" i="9" s="1"/>
  <c r="F769" i="9"/>
  <c r="G769" i="9" s="1"/>
  <c r="G770" i="9" s="1"/>
  <c r="N861" i="9"/>
  <c r="P860" i="9"/>
  <c r="Q860" i="9" s="1"/>
  <c r="R860" i="9"/>
  <c r="S860" i="9" s="1"/>
  <c r="N809" i="9"/>
  <c r="P808" i="9"/>
  <c r="Q808" i="9" s="1"/>
  <c r="R808" i="9"/>
  <c r="S808" i="9" s="1"/>
  <c r="H905" i="13" l="1"/>
  <c r="C1009" i="13"/>
  <c r="F928" i="13"/>
  <c r="G928" i="13" s="1"/>
  <c r="H928" i="13" s="1"/>
  <c r="D928" i="13"/>
  <c r="E928" i="13" s="1"/>
  <c r="F923" i="13"/>
  <c r="G923" i="13" s="1"/>
  <c r="H923" i="13" s="1"/>
  <c r="D923" i="13"/>
  <c r="E923" i="13" s="1"/>
  <c r="F922" i="13"/>
  <c r="G922" i="13" s="1"/>
  <c r="H922" i="13" s="1"/>
  <c r="D922" i="13"/>
  <c r="E922" i="13" s="1"/>
  <c r="H912" i="13"/>
  <c r="E914" i="13"/>
  <c r="C988" i="13"/>
  <c r="H913" i="13"/>
  <c r="F921" i="13"/>
  <c r="G921" i="13" s="1"/>
  <c r="D921" i="13"/>
  <c r="E921" i="13" s="1"/>
  <c r="F924" i="13"/>
  <c r="G924" i="13" s="1"/>
  <c r="D924" i="13"/>
  <c r="E924" i="13" s="1"/>
  <c r="F917" i="13"/>
  <c r="G917" i="13" s="1"/>
  <c r="D917" i="13"/>
  <c r="E917" i="13" s="1"/>
  <c r="H902" i="13"/>
  <c r="H914" i="13" s="1"/>
  <c r="L904" i="13" s="1"/>
  <c r="G914" i="13"/>
  <c r="C1011" i="13"/>
  <c r="F920" i="13"/>
  <c r="G920" i="13" s="1"/>
  <c r="D920" i="13"/>
  <c r="E920" i="13" s="1"/>
  <c r="F927" i="13"/>
  <c r="G927" i="13" s="1"/>
  <c r="D927" i="13"/>
  <c r="E927" i="13" s="1"/>
  <c r="F919" i="13"/>
  <c r="G919" i="13" s="1"/>
  <c r="D919" i="13"/>
  <c r="E919" i="13" s="1"/>
  <c r="H909" i="13"/>
  <c r="C987" i="13"/>
  <c r="C1012" i="13"/>
  <c r="C980" i="13"/>
  <c r="F918" i="13"/>
  <c r="G918" i="13" s="1"/>
  <c r="H918" i="13" s="1"/>
  <c r="D918" i="13"/>
  <c r="E918" i="13" s="1"/>
  <c r="F926" i="13"/>
  <c r="G926" i="13" s="1"/>
  <c r="D926" i="13"/>
  <c r="E926" i="13" s="1"/>
  <c r="H926" i="13" s="1"/>
  <c r="F925" i="13"/>
  <c r="G925" i="13" s="1"/>
  <c r="H925" i="13" s="1"/>
  <c r="D925" i="13"/>
  <c r="E925" i="13" s="1"/>
  <c r="K948" i="13"/>
  <c r="B934" i="13"/>
  <c r="B932" i="13"/>
  <c r="B938" i="13"/>
  <c r="B941" i="13"/>
  <c r="B935" i="13"/>
  <c r="B942" i="13"/>
  <c r="B937" i="13"/>
  <c r="B939" i="13"/>
  <c r="B940" i="13"/>
  <c r="B936" i="13"/>
  <c r="B943" i="13"/>
  <c r="B933" i="13"/>
  <c r="C983" i="13"/>
  <c r="C1014" i="13"/>
  <c r="C992" i="13"/>
  <c r="C1008" i="13"/>
  <c r="C1181" i="13"/>
  <c r="C1180" i="13"/>
  <c r="H756" i="9"/>
  <c r="AF742" i="9"/>
  <c r="P809" i="9"/>
  <c r="Q809" i="9" s="1"/>
  <c r="N810" i="9"/>
  <c r="R809" i="9"/>
  <c r="S809" i="9" s="1"/>
  <c r="P887" i="9"/>
  <c r="Q887" i="9" s="1"/>
  <c r="N888" i="9"/>
  <c r="R887" i="9"/>
  <c r="S887" i="9" s="1"/>
  <c r="B940" i="9"/>
  <c r="I938" i="9"/>
  <c r="B927" i="9"/>
  <c r="F926" i="9"/>
  <c r="G926" i="9" s="1"/>
  <c r="D926" i="9"/>
  <c r="E926" i="9" s="1"/>
  <c r="B849" i="9"/>
  <c r="F848" i="9"/>
  <c r="G848" i="9" s="1"/>
  <c r="D848" i="9"/>
  <c r="E848" i="9" s="1"/>
  <c r="P835" i="9"/>
  <c r="Q835" i="9" s="1"/>
  <c r="N836" i="9"/>
  <c r="R835" i="9"/>
  <c r="S835" i="9" s="1"/>
  <c r="B888" i="9"/>
  <c r="F887" i="9"/>
  <c r="G887" i="9" s="1"/>
  <c r="D887" i="9"/>
  <c r="E887" i="9" s="1"/>
  <c r="AD782" i="9"/>
  <c r="AE782" i="9" s="1"/>
  <c r="AB782" i="9"/>
  <c r="AC782" i="9" s="1"/>
  <c r="Z783" i="9"/>
  <c r="P796" i="9"/>
  <c r="Q796" i="9" s="1"/>
  <c r="N797" i="9"/>
  <c r="R796" i="9"/>
  <c r="S796" i="9" s="1"/>
  <c r="T756" i="9"/>
  <c r="B810" i="9"/>
  <c r="F809" i="9"/>
  <c r="G809" i="9" s="1"/>
  <c r="D809" i="9"/>
  <c r="E809" i="9" s="1"/>
  <c r="P874" i="9"/>
  <c r="Q874" i="9" s="1"/>
  <c r="N875" i="9"/>
  <c r="R874" i="9"/>
  <c r="S874" i="9" s="1"/>
  <c r="AD873" i="9"/>
  <c r="AE873" i="9" s="1"/>
  <c r="AB873" i="9"/>
  <c r="AC873" i="9" s="1"/>
  <c r="Z874" i="9"/>
  <c r="AD886" i="9"/>
  <c r="AE886" i="9" s="1"/>
  <c r="AB886" i="9"/>
  <c r="AC886" i="9" s="1"/>
  <c r="Z887" i="9"/>
  <c r="AD795" i="9"/>
  <c r="AE795" i="9" s="1"/>
  <c r="AB795" i="9"/>
  <c r="AC795" i="9" s="1"/>
  <c r="Z796" i="9"/>
  <c r="AC756" i="9"/>
  <c r="AB756" i="9"/>
  <c r="AD769" i="9"/>
  <c r="AE769" i="9" s="1"/>
  <c r="AE770" i="9" s="1"/>
  <c r="AB769" i="9"/>
  <c r="AC769" i="9" s="1"/>
  <c r="B797" i="9"/>
  <c r="D796" i="9"/>
  <c r="E796" i="9" s="1"/>
  <c r="F796" i="9"/>
  <c r="G796" i="9" s="1"/>
  <c r="AD912" i="9"/>
  <c r="AE912" i="9" s="1"/>
  <c r="AB912" i="9"/>
  <c r="AC912" i="9" s="1"/>
  <c r="Z926" i="9"/>
  <c r="AG924" i="9"/>
  <c r="Z913" i="9"/>
  <c r="P913" i="9"/>
  <c r="Q913" i="9" s="1"/>
  <c r="N914" i="9"/>
  <c r="R913" i="9"/>
  <c r="S913" i="9" s="1"/>
  <c r="B862" i="9"/>
  <c r="D861" i="9"/>
  <c r="E861" i="9" s="1"/>
  <c r="F861" i="9"/>
  <c r="G861" i="9" s="1"/>
  <c r="F770" i="9"/>
  <c r="E770" i="9"/>
  <c r="D770" i="9"/>
  <c r="P783" i="9"/>
  <c r="Q783" i="9" s="1"/>
  <c r="R783" i="9"/>
  <c r="S783" i="9" s="1"/>
  <c r="S784" i="9" s="1"/>
  <c r="B914" i="9"/>
  <c r="F913" i="9"/>
  <c r="G913" i="9" s="1"/>
  <c r="D913" i="9"/>
  <c r="E913" i="9" s="1"/>
  <c r="AD847" i="9"/>
  <c r="AE847" i="9" s="1"/>
  <c r="AB847" i="9"/>
  <c r="AC847" i="9" s="1"/>
  <c r="Z848" i="9"/>
  <c r="F783" i="9"/>
  <c r="G783" i="9" s="1"/>
  <c r="G784" i="9" s="1"/>
  <c r="D783" i="9"/>
  <c r="E783" i="9" s="1"/>
  <c r="AD860" i="9"/>
  <c r="AE860" i="9" s="1"/>
  <c r="AB860" i="9"/>
  <c r="AC860" i="9" s="1"/>
  <c r="Z861" i="9"/>
  <c r="P900" i="9"/>
  <c r="Q900" i="9" s="1"/>
  <c r="N901" i="9"/>
  <c r="R900" i="9"/>
  <c r="S900" i="9" s="1"/>
  <c r="AD834" i="9"/>
  <c r="AE834" i="9" s="1"/>
  <c r="AB834" i="9"/>
  <c r="AC834" i="9" s="1"/>
  <c r="Z835" i="9"/>
  <c r="Q770" i="9"/>
  <c r="P770" i="9"/>
  <c r="AD756" i="9"/>
  <c r="B875" i="9"/>
  <c r="F874" i="9"/>
  <c r="G874" i="9" s="1"/>
  <c r="D874" i="9"/>
  <c r="E874" i="9" s="1"/>
  <c r="B901" i="9"/>
  <c r="F900" i="9"/>
  <c r="G900" i="9" s="1"/>
  <c r="D900" i="9"/>
  <c r="E900" i="9" s="1"/>
  <c r="AD821" i="9"/>
  <c r="AE821" i="9" s="1"/>
  <c r="AB821" i="9"/>
  <c r="AC821" i="9" s="1"/>
  <c r="Z822" i="9"/>
  <c r="AD808" i="9"/>
  <c r="AE808" i="9" s="1"/>
  <c r="AB808" i="9"/>
  <c r="AC808" i="9" s="1"/>
  <c r="Z809" i="9"/>
  <c r="P861" i="9"/>
  <c r="Q861" i="9" s="1"/>
  <c r="N862" i="9"/>
  <c r="R861" i="9"/>
  <c r="S861" i="9" s="1"/>
  <c r="B823" i="9"/>
  <c r="F822" i="9"/>
  <c r="G822" i="9" s="1"/>
  <c r="D822" i="9"/>
  <c r="E822" i="9" s="1"/>
  <c r="B836" i="9"/>
  <c r="F835" i="9"/>
  <c r="G835" i="9" s="1"/>
  <c r="D835" i="9"/>
  <c r="E835" i="9" s="1"/>
  <c r="R770" i="9"/>
  <c r="P822" i="9"/>
  <c r="Q822" i="9" s="1"/>
  <c r="N823" i="9"/>
  <c r="R822" i="9"/>
  <c r="S822" i="9" s="1"/>
  <c r="AD899" i="9"/>
  <c r="AE899" i="9" s="1"/>
  <c r="AB899" i="9"/>
  <c r="AC899" i="9" s="1"/>
  <c r="Z900" i="9"/>
  <c r="P926" i="9"/>
  <c r="Q926" i="9" s="1"/>
  <c r="N940" i="9"/>
  <c r="U938" i="9"/>
  <c r="N927" i="9"/>
  <c r="R926" i="9"/>
  <c r="S926" i="9" s="1"/>
  <c r="P848" i="9"/>
  <c r="Q848" i="9" s="1"/>
  <c r="N849" i="9"/>
  <c r="R848" i="9"/>
  <c r="S848" i="9" s="1"/>
  <c r="C1023" i="13" l="1"/>
  <c r="F943" i="13"/>
  <c r="G943" i="13" s="1"/>
  <c r="H943" i="13" s="1"/>
  <c r="D943" i="13"/>
  <c r="E943" i="13" s="1"/>
  <c r="F937" i="13"/>
  <c r="G937" i="13" s="1"/>
  <c r="H937" i="13" s="1"/>
  <c r="D937" i="13"/>
  <c r="E937" i="13" s="1"/>
  <c r="F938" i="13"/>
  <c r="G938" i="13" s="1"/>
  <c r="H938" i="13" s="1"/>
  <c r="D938" i="13"/>
  <c r="E938" i="13" s="1"/>
  <c r="E929" i="13"/>
  <c r="C1026" i="13"/>
  <c r="C1003" i="13"/>
  <c r="F936" i="13"/>
  <c r="G936" i="13" s="1"/>
  <c r="D936" i="13"/>
  <c r="E936" i="13" s="1"/>
  <c r="F942" i="13"/>
  <c r="G942" i="13" s="1"/>
  <c r="D942" i="13"/>
  <c r="E942" i="13" s="1"/>
  <c r="F932" i="13"/>
  <c r="G932" i="13" s="1"/>
  <c r="D932" i="13"/>
  <c r="E932" i="13" s="1"/>
  <c r="C1027" i="13"/>
  <c r="H917" i="13"/>
  <c r="H929" i="13" s="1"/>
  <c r="L919" i="13" s="1"/>
  <c r="G929" i="13"/>
  <c r="H921" i="13"/>
  <c r="C1007" i="13"/>
  <c r="C998" i="13"/>
  <c r="F940" i="13"/>
  <c r="G940" i="13" s="1"/>
  <c r="H940" i="13" s="1"/>
  <c r="D940" i="13"/>
  <c r="E940" i="13" s="1"/>
  <c r="F935" i="13"/>
  <c r="G935" i="13" s="1"/>
  <c r="H935" i="13" s="1"/>
  <c r="D935" i="13"/>
  <c r="E935" i="13" s="1"/>
  <c r="F934" i="13"/>
  <c r="G934" i="13" s="1"/>
  <c r="H934" i="13" s="1"/>
  <c r="D934" i="13"/>
  <c r="E934" i="13" s="1"/>
  <c r="C995" i="13"/>
  <c r="H919" i="13"/>
  <c r="H920" i="13"/>
  <c r="C1024" i="13"/>
  <c r="C1029" i="13"/>
  <c r="F933" i="13"/>
  <c r="G933" i="13" s="1"/>
  <c r="H933" i="13" s="1"/>
  <c r="D933" i="13"/>
  <c r="E933" i="13" s="1"/>
  <c r="F939" i="13"/>
  <c r="G939" i="13" s="1"/>
  <c r="D939" i="13"/>
  <c r="E939" i="13" s="1"/>
  <c r="F941" i="13"/>
  <c r="G941" i="13" s="1"/>
  <c r="H941" i="13" s="1"/>
  <c r="D941" i="13"/>
  <c r="E941" i="13" s="1"/>
  <c r="K963" i="13"/>
  <c r="B949" i="13"/>
  <c r="B947" i="13"/>
  <c r="B954" i="13"/>
  <c r="B952" i="13"/>
  <c r="B956" i="13"/>
  <c r="B950" i="13"/>
  <c r="B953" i="13"/>
  <c r="B957" i="13"/>
  <c r="B955" i="13"/>
  <c r="B951" i="13"/>
  <c r="B958" i="13"/>
  <c r="B948" i="13"/>
  <c r="C1002" i="13"/>
  <c r="H927" i="13"/>
  <c r="H924" i="13"/>
  <c r="C1195" i="13"/>
  <c r="C1196" i="13"/>
  <c r="H770" i="9"/>
  <c r="F836" i="9"/>
  <c r="G836" i="9" s="1"/>
  <c r="D836" i="9"/>
  <c r="E836" i="9" s="1"/>
  <c r="B837" i="9"/>
  <c r="Z862" i="9"/>
  <c r="AB861" i="9"/>
  <c r="AC861" i="9" s="1"/>
  <c r="AD861" i="9"/>
  <c r="AE861" i="9" s="1"/>
  <c r="F784" i="9"/>
  <c r="Q784" i="9"/>
  <c r="P784" i="9"/>
  <c r="F862" i="9"/>
  <c r="G862" i="9" s="1"/>
  <c r="D862" i="9"/>
  <c r="E862" i="9" s="1"/>
  <c r="B863" i="9"/>
  <c r="Z914" i="9"/>
  <c r="AB913" i="9"/>
  <c r="AC913" i="9" s="1"/>
  <c r="AD913" i="9"/>
  <c r="AE913" i="9" s="1"/>
  <c r="AC770" i="9"/>
  <c r="AB770" i="9"/>
  <c r="P797" i="9"/>
  <c r="Q797" i="9" s="1"/>
  <c r="R797" i="9"/>
  <c r="S797" i="9" s="1"/>
  <c r="S798" i="9" s="1"/>
  <c r="N837" i="9"/>
  <c r="P836" i="9"/>
  <c r="Q836" i="9" s="1"/>
  <c r="R836" i="9"/>
  <c r="S836" i="9" s="1"/>
  <c r="N850" i="9"/>
  <c r="R849" i="9"/>
  <c r="S849" i="9" s="1"/>
  <c r="P849" i="9"/>
  <c r="Q849" i="9" s="1"/>
  <c r="N954" i="9"/>
  <c r="U952" i="9"/>
  <c r="N941" i="9"/>
  <c r="R940" i="9"/>
  <c r="S940" i="9" s="1"/>
  <c r="P940" i="9"/>
  <c r="Q940" i="9" s="1"/>
  <c r="Z901" i="9"/>
  <c r="AB900" i="9"/>
  <c r="AC900" i="9" s="1"/>
  <c r="AD900" i="9"/>
  <c r="AE900" i="9" s="1"/>
  <c r="N824" i="9"/>
  <c r="P823" i="9"/>
  <c r="Q823" i="9" s="1"/>
  <c r="R823" i="9"/>
  <c r="S823" i="9" s="1"/>
  <c r="F823" i="9"/>
  <c r="G823" i="9" s="1"/>
  <c r="D823" i="9"/>
  <c r="E823" i="9" s="1"/>
  <c r="B824" i="9"/>
  <c r="N863" i="9"/>
  <c r="P862" i="9"/>
  <c r="Q862" i="9" s="1"/>
  <c r="R862" i="9"/>
  <c r="S862" i="9" s="1"/>
  <c r="Z823" i="9"/>
  <c r="AD822" i="9"/>
  <c r="AE822" i="9" s="1"/>
  <c r="AB822" i="9"/>
  <c r="AC822" i="9" s="1"/>
  <c r="F875" i="9"/>
  <c r="G875" i="9" s="1"/>
  <c r="D875" i="9"/>
  <c r="E875" i="9" s="1"/>
  <c r="B876" i="9"/>
  <c r="T770" i="9"/>
  <c r="Z836" i="9"/>
  <c r="AD835" i="9"/>
  <c r="AE835" i="9" s="1"/>
  <c r="AB835" i="9"/>
  <c r="AC835" i="9" s="1"/>
  <c r="N902" i="9"/>
  <c r="P901" i="9"/>
  <c r="Q901" i="9" s="1"/>
  <c r="R901" i="9"/>
  <c r="S901" i="9" s="1"/>
  <c r="Z849" i="9"/>
  <c r="AB848" i="9"/>
  <c r="AC848" i="9" s="1"/>
  <c r="AD848" i="9"/>
  <c r="AE848" i="9" s="1"/>
  <c r="F797" i="9"/>
  <c r="G797" i="9" s="1"/>
  <c r="G798" i="9" s="1"/>
  <c r="D797" i="9"/>
  <c r="E797" i="9" s="1"/>
  <c r="AD770" i="9"/>
  <c r="F888" i="9"/>
  <c r="G888" i="9" s="1"/>
  <c r="D888" i="9"/>
  <c r="E888" i="9" s="1"/>
  <c r="B889" i="9"/>
  <c r="F940" i="9"/>
  <c r="G940" i="9" s="1"/>
  <c r="D940" i="9"/>
  <c r="E940" i="9" s="1"/>
  <c r="B954" i="9"/>
  <c r="I952" i="9"/>
  <c r="B941" i="9"/>
  <c r="F901" i="9"/>
  <c r="G901" i="9" s="1"/>
  <c r="D901" i="9"/>
  <c r="E901" i="9" s="1"/>
  <c r="B902" i="9"/>
  <c r="F914" i="9"/>
  <c r="G914" i="9" s="1"/>
  <c r="D914" i="9"/>
  <c r="E914" i="9" s="1"/>
  <c r="B915" i="9"/>
  <c r="N915" i="9"/>
  <c r="P914" i="9"/>
  <c r="Q914" i="9" s="1"/>
  <c r="R914" i="9"/>
  <c r="S914" i="9" s="1"/>
  <c r="Z940" i="9"/>
  <c r="AG938" i="9"/>
  <c r="Z927" i="9"/>
  <c r="AD926" i="9"/>
  <c r="AE926" i="9" s="1"/>
  <c r="AB926" i="9"/>
  <c r="AC926" i="9" s="1"/>
  <c r="Z875" i="9"/>
  <c r="AB874" i="9"/>
  <c r="AC874" i="9" s="1"/>
  <c r="AD874" i="9"/>
  <c r="AE874" i="9" s="1"/>
  <c r="N876" i="9"/>
  <c r="R875" i="9"/>
  <c r="S875" i="9" s="1"/>
  <c r="P875" i="9"/>
  <c r="Q875" i="9" s="1"/>
  <c r="AB783" i="9"/>
  <c r="AC783" i="9" s="1"/>
  <c r="AD783" i="9"/>
  <c r="AE783" i="9" s="1"/>
  <c r="AE784" i="9" s="1"/>
  <c r="F849" i="9"/>
  <c r="G849" i="9" s="1"/>
  <c r="D849" i="9"/>
  <c r="E849" i="9" s="1"/>
  <c r="B850" i="9"/>
  <c r="N811" i="9"/>
  <c r="P810" i="9"/>
  <c r="Q810" i="9" s="1"/>
  <c r="R810" i="9"/>
  <c r="S810" i="9" s="1"/>
  <c r="N928" i="9"/>
  <c r="P927" i="9"/>
  <c r="Q927" i="9" s="1"/>
  <c r="R927" i="9"/>
  <c r="S927" i="9" s="1"/>
  <c r="Z810" i="9"/>
  <c r="AB809" i="9"/>
  <c r="AC809" i="9" s="1"/>
  <c r="AD809" i="9"/>
  <c r="AE809" i="9" s="1"/>
  <c r="E784" i="9"/>
  <c r="D784" i="9"/>
  <c r="R784" i="9"/>
  <c r="AF756" i="9"/>
  <c r="Z797" i="9"/>
  <c r="AB796" i="9"/>
  <c r="AC796" i="9" s="1"/>
  <c r="AD796" i="9"/>
  <c r="AE796" i="9" s="1"/>
  <c r="Z888" i="9"/>
  <c r="AB887" i="9"/>
  <c r="AC887" i="9" s="1"/>
  <c r="AD887" i="9"/>
  <c r="AE887" i="9" s="1"/>
  <c r="F810" i="9"/>
  <c r="G810" i="9" s="1"/>
  <c r="D810" i="9"/>
  <c r="E810" i="9" s="1"/>
  <c r="B811" i="9"/>
  <c r="F927" i="9"/>
  <c r="G927" i="9" s="1"/>
  <c r="D927" i="9"/>
  <c r="E927" i="9" s="1"/>
  <c r="B928" i="9"/>
  <c r="N889" i="9"/>
  <c r="R888" i="9"/>
  <c r="S888" i="9" s="1"/>
  <c r="P888" i="9"/>
  <c r="Q888" i="9" s="1"/>
  <c r="F951" i="13" l="1"/>
  <c r="G951" i="13" s="1"/>
  <c r="D951" i="13"/>
  <c r="E951" i="13" s="1"/>
  <c r="F950" i="13"/>
  <c r="G950" i="13" s="1"/>
  <c r="D950" i="13"/>
  <c r="E950" i="13" s="1"/>
  <c r="F947" i="13"/>
  <c r="G947" i="13" s="1"/>
  <c r="D947" i="13"/>
  <c r="E947" i="13" s="1"/>
  <c r="C1039" i="13"/>
  <c r="C1010" i="13"/>
  <c r="C1013" i="13"/>
  <c r="C1018" i="13"/>
  <c r="C1017" i="13"/>
  <c r="F955" i="13"/>
  <c r="G955" i="13" s="1"/>
  <c r="D955" i="13"/>
  <c r="E955" i="13" s="1"/>
  <c r="F956" i="13"/>
  <c r="G956" i="13" s="1"/>
  <c r="H956" i="13" s="1"/>
  <c r="D956" i="13"/>
  <c r="E956" i="13" s="1"/>
  <c r="F949" i="13"/>
  <c r="G949" i="13" s="1"/>
  <c r="H949" i="13" s="1"/>
  <c r="D949" i="13"/>
  <c r="E949" i="13" s="1"/>
  <c r="H939" i="13"/>
  <c r="C1044" i="13"/>
  <c r="C1022" i="13"/>
  <c r="F948" i="13"/>
  <c r="G948" i="13" s="1"/>
  <c r="D948" i="13"/>
  <c r="E948" i="13" s="1"/>
  <c r="F957" i="13"/>
  <c r="G957" i="13" s="1"/>
  <c r="H957" i="13" s="1"/>
  <c r="D957" i="13"/>
  <c r="E957" i="13" s="1"/>
  <c r="F952" i="13"/>
  <c r="G952" i="13" s="1"/>
  <c r="D952" i="13"/>
  <c r="E952" i="13" s="1"/>
  <c r="K978" i="13"/>
  <c r="B964" i="13"/>
  <c r="B962" i="13"/>
  <c r="B968" i="13"/>
  <c r="B971" i="13"/>
  <c r="B970" i="13"/>
  <c r="B969" i="13"/>
  <c r="B972" i="13"/>
  <c r="B965" i="13"/>
  <c r="B967" i="13"/>
  <c r="B966" i="13"/>
  <c r="B973" i="13"/>
  <c r="B963" i="13"/>
  <c r="H932" i="13"/>
  <c r="H944" i="13" s="1"/>
  <c r="L934" i="13" s="1"/>
  <c r="G944" i="13"/>
  <c r="H936" i="13"/>
  <c r="C1041" i="13"/>
  <c r="F958" i="13"/>
  <c r="G958" i="13" s="1"/>
  <c r="D958" i="13"/>
  <c r="E958" i="13" s="1"/>
  <c r="F953" i="13"/>
  <c r="G953" i="13" s="1"/>
  <c r="D953" i="13"/>
  <c r="E953" i="13" s="1"/>
  <c r="F954" i="13"/>
  <c r="G954" i="13" s="1"/>
  <c r="D954" i="13"/>
  <c r="E954" i="13" s="1"/>
  <c r="H954" i="13" s="1"/>
  <c r="E944" i="13"/>
  <c r="C1042" i="13"/>
  <c r="H942" i="13"/>
  <c r="C1038" i="13"/>
  <c r="C1211" i="13"/>
  <c r="C1210" i="13"/>
  <c r="H784" i="9"/>
  <c r="AB810" i="9"/>
  <c r="AC810" i="9" s="1"/>
  <c r="Z811" i="9"/>
  <c r="AD810" i="9"/>
  <c r="AE810" i="9" s="1"/>
  <c r="R811" i="9"/>
  <c r="S811" i="9" s="1"/>
  <c r="S812" i="9" s="1"/>
  <c r="P811" i="9"/>
  <c r="Q811" i="9" s="1"/>
  <c r="AC784" i="9"/>
  <c r="AB784" i="9"/>
  <c r="B968" i="9"/>
  <c r="I966" i="9"/>
  <c r="B955" i="9"/>
  <c r="D954" i="9"/>
  <c r="E954" i="9" s="1"/>
  <c r="F954" i="9"/>
  <c r="G954" i="9" s="1"/>
  <c r="AB836" i="9"/>
  <c r="AC836" i="9" s="1"/>
  <c r="Z837" i="9"/>
  <c r="AD836" i="9"/>
  <c r="AE836" i="9" s="1"/>
  <c r="R863" i="9"/>
  <c r="S863" i="9" s="1"/>
  <c r="P863" i="9"/>
  <c r="Q863" i="9" s="1"/>
  <c r="N864" i="9"/>
  <c r="AF770" i="9"/>
  <c r="AB862" i="9"/>
  <c r="AC862" i="9" s="1"/>
  <c r="Z863" i="9"/>
  <c r="AD862" i="9"/>
  <c r="AE862" i="9" s="1"/>
  <c r="B929" i="9"/>
  <c r="D928" i="9"/>
  <c r="E928" i="9" s="1"/>
  <c r="F928" i="9"/>
  <c r="G928" i="9" s="1"/>
  <c r="AB797" i="9"/>
  <c r="AC797" i="9" s="1"/>
  <c r="AD797" i="9"/>
  <c r="AE797" i="9" s="1"/>
  <c r="AE798" i="9" s="1"/>
  <c r="R928" i="9"/>
  <c r="S928" i="9" s="1"/>
  <c r="P928" i="9"/>
  <c r="Q928" i="9" s="1"/>
  <c r="N929" i="9"/>
  <c r="AB927" i="9"/>
  <c r="AC927" i="9" s="1"/>
  <c r="Z928" i="9"/>
  <c r="AD927" i="9"/>
  <c r="AE927" i="9" s="1"/>
  <c r="B916" i="9"/>
  <c r="F915" i="9"/>
  <c r="G915" i="9" s="1"/>
  <c r="D915" i="9"/>
  <c r="E915" i="9" s="1"/>
  <c r="E798" i="9"/>
  <c r="D798" i="9"/>
  <c r="R902" i="9"/>
  <c r="S902" i="9" s="1"/>
  <c r="P902" i="9"/>
  <c r="Q902" i="9" s="1"/>
  <c r="N903" i="9"/>
  <c r="R941" i="9"/>
  <c r="S941" i="9" s="1"/>
  <c r="P941" i="9"/>
  <c r="Q941" i="9" s="1"/>
  <c r="N942" i="9"/>
  <c r="AB914" i="9"/>
  <c r="AC914" i="9" s="1"/>
  <c r="Z915" i="9"/>
  <c r="AD914" i="9"/>
  <c r="AE914" i="9" s="1"/>
  <c r="F811" i="9"/>
  <c r="G811" i="9" s="1"/>
  <c r="G812" i="9" s="1"/>
  <c r="D811" i="9"/>
  <c r="E811" i="9" s="1"/>
  <c r="AB888" i="9"/>
  <c r="AC888" i="9" s="1"/>
  <c r="Z889" i="9"/>
  <c r="AD888" i="9"/>
  <c r="AE888" i="9" s="1"/>
  <c r="AB875" i="9"/>
  <c r="AC875" i="9" s="1"/>
  <c r="Z876" i="9"/>
  <c r="AD875" i="9"/>
  <c r="AE875" i="9" s="1"/>
  <c r="R915" i="9"/>
  <c r="S915" i="9" s="1"/>
  <c r="P915" i="9"/>
  <c r="Q915" i="9" s="1"/>
  <c r="N916" i="9"/>
  <c r="B903" i="9"/>
  <c r="F902" i="9"/>
  <c r="G902" i="9" s="1"/>
  <c r="D902" i="9"/>
  <c r="E902" i="9" s="1"/>
  <c r="B942" i="9"/>
  <c r="D941" i="9"/>
  <c r="E941" i="9" s="1"/>
  <c r="F941" i="9"/>
  <c r="G941" i="9" s="1"/>
  <c r="F798" i="9"/>
  <c r="AB849" i="9"/>
  <c r="AC849" i="9" s="1"/>
  <c r="Z850" i="9"/>
  <c r="AD849" i="9"/>
  <c r="AE849" i="9" s="1"/>
  <c r="B877" i="9"/>
  <c r="F876" i="9"/>
  <c r="G876" i="9" s="1"/>
  <c r="D876" i="9"/>
  <c r="E876" i="9" s="1"/>
  <c r="B825" i="9"/>
  <c r="D824" i="9"/>
  <c r="E824" i="9" s="1"/>
  <c r="F824" i="9"/>
  <c r="G824" i="9" s="1"/>
  <c r="AB901" i="9"/>
  <c r="AC901" i="9" s="1"/>
  <c r="Z902" i="9"/>
  <c r="AD901" i="9"/>
  <c r="AE901" i="9" s="1"/>
  <c r="R850" i="9"/>
  <c r="S850" i="9" s="1"/>
  <c r="P850" i="9"/>
  <c r="Q850" i="9" s="1"/>
  <c r="N851" i="9"/>
  <c r="R798" i="9"/>
  <c r="B864" i="9"/>
  <c r="D863" i="9"/>
  <c r="E863" i="9" s="1"/>
  <c r="F863" i="9"/>
  <c r="G863" i="9" s="1"/>
  <c r="B838" i="9"/>
  <c r="F837" i="9"/>
  <c r="G837" i="9" s="1"/>
  <c r="D837" i="9"/>
  <c r="E837" i="9" s="1"/>
  <c r="R889" i="9"/>
  <c r="S889" i="9" s="1"/>
  <c r="P889" i="9"/>
  <c r="Q889" i="9" s="1"/>
  <c r="N890" i="9"/>
  <c r="B851" i="9"/>
  <c r="D850" i="9"/>
  <c r="E850" i="9" s="1"/>
  <c r="F850" i="9"/>
  <c r="G850" i="9" s="1"/>
  <c r="AD784" i="9"/>
  <c r="R876" i="9"/>
  <c r="S876" i="9" s="1"/>
  <c r="P876" i="9"/>
  <c r="Q876" i="9" s="1"/>
  <c r="N877" i="9"/>
  <c r="AB940" i="9"/>
  <c r="AC940" i="9" s="1"/>
  <c r="Z954" i="9"/>
  <c r="AG952" i="9"/>
  <c r="Z941" i="9"/>
  <c r="AD940" i="9"/>
  <c r="AE940" i="9" s="1"/>
  <c r="B890" i="9"/>
  <c r="F889" i="9"/>
  <c r="G889" i="9" s="1"/>
  <c r="D889" i="9"/>
  <c r="E889" i="9" s="1"/>
  <c r="AB823" i="9"/>
  <c r="AC823" i="9" s="1"/>
  <c r="Z824" i="9"/>
  <c r="AD823" i="9"/>
  <c r="AE823" i="9" s="1"/>
  <c r="R824" i="9"/>
  <c r="S824" i="9" s="1"/>
  <c r="P824" i="9"/>
  <c r="Q824" i="9" s="1"/>
  <c r="N825" i="9"/>
  <c r="R954" i="9"/>
  <c r="S954" i="9" s="1"/>
  <c r="P954" i="9"/>
  <c r="Q954" i="9" s="1"/>
  <c r="N968" i="9"/>
  <c r="U966" i="9"/>
  <c r="N955" i="9"/>
  <c r="R837" i="9"/>
  <c r="S837" i="9" s="1"/>
  <c r="P837" i="9"/>
  <c r="Q837" i="9" s="1"/>
  <c r="N838" i="9"/>
  <c r="Q798" i="9"/>
  <c r="T798" i="9" s="1"/>
  <c r="P798" i="9"/>
  <c r="T784" i="9"/>
  <c r="C1057" i="13" l="1"/>
  <c r="H953" i="13"/>
  <c r="F967" i="13"/>
  <c r="G967" i="13" s="1"/>
  <c r="H967" i="13" s="1"/>
  <c r="D967" i="13"/>
  <c r="E967" i="13" s="1"/>
  <c r="F970" i="13"/>
  <c r="G970" i="13" s="1"/>
  <c r="H970" i="13" s="1"/>
  <c r="D970" i="13"/>
  <c r="E970" i="13" s="1"/>
  <c r="F964" i="13"/>
  <c r="G964" i="13" s="1"/>
  <c r="H964" i="13" s="1"/>
  <c r="D964" i="13"/>
  <c r="E964" i="13" s="1"/>
  <c r="C1037" i="13"/>
  <c r="C1028" i="13"/>
  <c r="C1054" i="13"/>
  <c r="H950" i="13"/>
  <c r="C1053" i="13"/>
  <c r="C1056" i="13"/>
  <c r="F963" i="13"/>
  <c r="G963" i="13" s="1"/>
  <c r="D963" i="13"/>
  <c r="E963" i="13" s="1"/>
  <c r="F965" i="13"/>
  <c r="G965" i="13" s="1"/>
  <c r="H965" i="13" s="1"/>
  <c r="D965" i="13"/>
  <c r="E965" i="13" s="1"/>
  <c r="F971" i="13"/>
  <c r="G971" i="13" s="1"/>
  <c r="D971" i="13"/>
  <c r="E971" i="13" s="1"/>
  <c r="K993" i="13"/>
  <c r="B979" i="13"/>
  <c r="B977" i="13"/>
  <c r="B984" i="13"/>
  <c r="B986" i="13"/>
  <c r="B987" i="13"/>
  <c r="B985" i="13"/>
  <c r="B980" i="13"/>
  <c r="B983" i="13"/>
  <c r="B982" i="13"/>
  <c r="B981" i="13"/>
  <c r="B988" i="13"/>
  <c r="B978" i="13"/>
  <c r="H955" i="13"/>
  <c r="C1025" i="13"/>
  <c r="F973" i="13"/>
  <c r="G973" i="13" s="1"/>
  <c r="H973" i="13" s="1"/>
  <c r="D973" i="13"/>
  <c r="E973" i="13" s="1"/>
  <c r="F972" i="13"/>
  <c r="G972" i="13" s="1"/>
  <c r="D972" i="13"/>
  <c r="E972" i="13" s="1"/>
  <c r="H972" i="13" s="1"/>
  <c r="F968" i="13"/>
  <c r="G968" i="13" s="1"/>
  <c r="D968" i="13"/>
  <c r="E968" i="13" s="1"/>
  <c r="E959" i="13"/>
  <c r="C1033" i="13"/>
  <c r="H958" i="13"/>
  <c r="F966" i="13"/>
  <c r="G966" i="13" s="1"/>
  <c r="D966" i="13"/>
  <c r="E966" i="13" s="1"/>
  <c r="F969" i="13"/>
  <c r="G969" i="13" s="1"/>
  <c r="H969" i="13" s="1"/>
  <c r="D969" i="13"/>
  <c r="E969" i="13" s="1"/>
  <c r="F962" i="13"/>
  <c r="G962" i="13" s="1"/>
  <c r="D962" i="13"/>
  <c r="E962" i="13" s="1"/>
  <c r="H952" i="13"/>
  <c r="H948" i="13"/>
  <c r="C1059" i="13"/>
  <c r="C1032" i="13"/>
  <c r="H947" i="13"/>
  <c r="G959" i="13"/>
  <c r="H951" i="13"/>
  <c r="C1225" i="13"/>
  <c r="C1226" i="13"/>
  <c r="R825" i="9"/>
  <c r="S825" i="9" s="1"/>
  <c r="S826" i="9" s="1"/>
  <c r="P825" i="9"/>
  <c r="Q825" i="9" s="1"/>
  <c r="Z825" i="9"/>
  <c r="AD824" i="9"/>
  <c r="AE824" i="9" s="1"/>
  <c r="AB824" i="9"/>
  <c r="AC824" i="9" s="1"/>
  <c r="D890" i="9"/>
  <c r="E890" i="9" s="1"/>
  <c r="B891" i="9"/>
  <c r="F890" i="9"/>
  <c r="G890" i="9" s="1"/>
  <c r="D864" i="9"/>
  <c r="E864" i="9" s="1"/>
  <c r="B865" i="9"/>
  <c r="F864" i="9"/>
  <c r="G864" i="9" s="1"/>
  <c r="N917" i="9"/>
  <c r="P916" i="9"/>
  <c r="Q916" i="9" s="1"/>
  <c r="R916" i="9"/>
  <c r="S916" i="9" s="1"/>
  <c r="Z877" i="9"/>
  <c r="AB876" i="9"/>
  <c r="AC876" i="9" s="1"/>
  <c r="AD876" i="9"/>
  <c r="AE876" i="9" s="1"/>
  <c r="E812" i="9"/>
  <c r="D812" i="9"/>
  <c r="Z916" i="9"/>
  <c r="AD915" i="9"/>
  <c r="AE915" i="9" s="1"/>
  <c r="AB915" i="9"/>
  <c r="AC915" i="9" s="1"/>
  <c r="N943" i="9"/>
  <c r="R942" i="9"/>
  <c r="S942" i="9" s="1"/>
  <c r="P942" i="9"/>
  <c r="Q942" i="9" s="1"/>
  <c r="N930" i="9"/>
  <c r="R929" i="9"/>
  <c r="S929" i="9" s="1"/>
  <c r="P929" i="9"/>
  <c r="Q929" i="9" s="1"/>
  <c r="AC798" i="9"/>
  <c r="AB798" i="9"/>
  <c r="Z864" i="9"/>
  <c r="AD863" i="9"/>
  <c r="AE863" i="9" s="1"/>
  <c r="AB863" i="9"/>
  <c r="AC863" i="9" s="1"/>
  <c r="N865" i="9"/>
  <c r="R864" i="9"/>
  <c r="S864" i="9" s="1"/>
  <c r="P864" i="9"/>
  <c r="Q864" i="9" s="1"/>
  <c r="Z838" i="9"/>
  <c r="AD837" i="9"/>
  <c r="AE837" i="9" s="1"/>
  <c r="AB837" i="9"/>
  <c r="AC837" i="9" s="1"/>
  <c r="D955" i="9"/>
  <c r="E955" i="9" s="1"/>
  <c r="B956" i="9"/>
  <c r="F955" i="9"/>
  <c r="G955" i="9" s="1"/>
  <c r="AD811" i="9"/>
  <c r="AE811" i="9" s="1"/>
  <c r="AE812" i="9" s="1"/>
  <c r="AB811" i="9"/>
  <c r="AC811" i="9" s="1"/>
  <c r="N839" i="9"/>
  <c r="P838" i="9"/>
  <c r="Q838" i="9" s="1"/>
  <c r="R838" i="9"/>
  <c r="S838" i="9" s="1"/>
  <c r="N956" i="9"/>
  <c r="P955" i="9"/>
  <c r="Q955" i="9" s="1"/>
  <c r="R955" i="9"/>
  <c r="S955" i="9" s="1"/>
  <c r="Z942" i="9"/>
  <c r="AD941" i="9"/>
  <c r="AE941" i="9" s="1"/>
  <c r="AB941" i="9"/>
  <c r="AC941" i="9" s="1"/>
  <c r="Z851" i="9"/>
  <c r="AB850" i="9"/>
  <c r="AC850" i="9" s="1"/>
  <c r="AD850" i="9"/>
  <c r="AE850" i="9" s="1"/>
  <c r="Z890" i="9"/>
  <c r="AB889" i="9"/>
  <c r="AC889" i="9" s="1"/>
  <c r="AD889" i="9"/>
  <c r="AE889" i="9" s="1"/>
  <c r="F812" i="9"/>
  <c r="D916" i="9"/>
  <c r="E916" i="9" s="1"/>
  <c r="B917" i="9"/>
  <c r="F916" i="9"/>
  <c r="G916" i="9" s="1"/>
  <c r="D929" i="9"/>
  <c r="E929" i="9" s="1"/>
  <c r="B930" i="9"/>
  <c r="F929" i="9"/>
  <c r="G929" i="9" s="1"/>
  <c r="Q812" i="9"/>
  <c r="P812" i="9"/>
  <c r="D851" i="9"/>
  <c r="E851" i="9" s="1"/>
  <c r="B852" i="9"/>
  <c r="F851" i="9"/>
  <c r="G851" i="9" s="1"/>
  <c r="N891" i="9"/>
  <c r="P890" i="9"/>
  <c r="Q890" i="9" s="1"/>
  <c r="R890" i="9"/>
  <c r="S890" i="9" s="1"/>
  <c r="D968" i="9"/>
  <c r="E968" i="9" s="1"/>
  <c r="B982" i="9"/>
  <c r="I980" i="9"/>
  <c r="B969" i="9"/>
  <c r="F968" i="9"/>
  <c r="G968" i="9" s="1"/>
  <c r="AF784" i="9"/>
  <c r="R812" i="9"/>
  <c r="N982" i="9"/>
  <c r="U980" i="9"/>
  <c r="N969" i="9"/>
  <c r="R968" i="9"/>
  <c r="S968" i="9" s="1"/>
  <c r="P968" i="9"/>
  <c r="Q968" i="9" s="1"/>
  <c r="Z968" i="9"/>
  <c r="AG966" i="9"/>
  <c r="Z955" i="9"/>
  <c r="AD954" i="9"/>
  <c r="AE954" i="9" s="1"/>
  <c r="AB954" i="9"/>
  <c r="AC954" i="9" s="1"/>
  <c r="N878" i="9"/>
  <c r="R877" i="9"/>
  <c r="S877" i="9" s="1"/>
  <c r="P877" i="9"/>
  <c r="Q877" i="9" s="1"/>
  <c r="D838" i="9"/>
  <c r="E838" i="9" s="1"/>
  <c r="B839" i="9"/>
  <c r="F838" i="9"/>
  <c r="G838" i="9" s="1"/>
  <c r="N852" i="9"/>
  <c r="R851" i="9"/>
  <c r="S851" i="9" s="1"/>
  <c r="P851" i="9"/>
  <c r="Q851" i="9" s="1"/>
  <c r="Z903" i="9"/>
  <c r="AD902" i="9"/>
  <c r="AE902" i="9" s="1"/>
  <c r="AB902" i="9"/>
  <c r="AC902" i="9" s="1"/>
  <c r="D825" i="9"/>
  <c r="E825" i="9" s="1"/>
  <c r="F825" i="9"/>
  <c r="G825" i="9" s="1"/>
  <c r="G826" i="9" s="1"/>
  <c r="D877" i="9"/>
  <c r="E877" i="9" s="1"/>
  <c r="B878" i="9"/>
  <c r="F877" i="9"/>
  <c r="G877" i="9" s="1"/>
  <c r="D942" i="9"/>
  <c r="E942" i="9" s="1"/>
  <c r="B943" i="9"/>
  <c r="F942" i="9"/>
  <c r="G942" i="9" s="1"/>
  <c r="D903" i="9"/>
  <c r="E903" i="9" s="1"/>
  <c r="B904" i="9"/>
  <c r="F903" i="9"/>
  <c r="G903" i="9" s="1"/>
  <c r="N904" i="9"/>
  <c r="P903" i="9"/>
  <c r="Q903" i="9" s="1"/>
  <c r="R903" i="9"/>
  <c r="S903" i="9" s="1"/>
  <c r="H798" i="9"/>
  <c r="Z929" i="9"/>
  <c r="AD928" i="9"/>
  <c r="AE928" i="9" s="1"/>
  <c r="AB928" i="9"/>
  <c r="AC928" i="9" s="1"/>
  <c r="AD798" i="9"/>
  <c r="H959" i="13" l="1"/>
  <c r="L949" i="13" s="1"/>
  <c r="H968" i="13"/>
  <c r="F982" i="13"/>
  <c r="G982" i="13" s="1"/>
  <c r="H982" i="13" s="1"/>
  <c r="D982" i="13"/>
  <c r="E982" i="13" s="1"/>
  <c r="F987" i="13"/>
  <c r="G987" i="13" s="1"/>
  <c r="D987" i="13"/>
  <c r="E987" i="13" s="1"/>
  <c r="F979" i="13"/>
  <c r="G979" i="13" s="1"/>
  <c r="D979" i="13"/>
  <c r="E979" i="13" s="1"/>
  <c r="C1047" i="13"/>
  <c r="F978" i="13"/>
  <c r="G978" i="13" s="1"/>
  <c r="D978" i="13"/>
  <c r="E978" i="13" s="1"/>
  <c r="F983" i="13"/>
  <c r="G983" i="13" s="1"/>
  <c r="D983" i="13"/>
  <c r="E983" i="13" s="1"/>
  <c r="F986" i="13"/>
  <c r="G986" i="13" s="1"/>
  <c r="D986" i="13"/>
  <c r="E986" i="13" s="1"/>
  <c r="K1008" i="13"/>
  <c r="B994" i="13"/>
  <c r="B992" i="13"/>
  <c r="B998" i="13"/>
  <c r="B997" i="13"/>
  <c r="B1000" i="13"/>
  <c r="B1001" i="13"/>
  <c r="B995" i="13"/>
  <c r="B999" i="13"/>
  <c r="B1002" i="13"/>
  <c r="B996" i="13"/>
  <c r="B1003" i="13"/>
  <c r="B993" i="13"/>
  <c r="C1071" i="13"/>
  <c r="C1048" i="13"/>
  <c r="F988" i="13"/>
  <c r="G988" i="13" s="1"/>
  <c r="D988" i="13"/>
  <c r="E988" i="13" s="1"/>
  <c r="H988" i="13" s="1"/>
  <c r="F980" i="13"/>
  <c r="G980" i="13" s="1"/>
  <c r="D980" i="13"/>
  <c r="E980" i="13" s="1"/>
  <c r="F984" i="13"/>
  <c r="G984" i="13" s="1"/>
  <c r="D984" i="13"/>
  <c r="E984" i="13" s="1"/>
  <c r="H984" i="13" s="1"/>
  <c r="E974" i="13"/>
  <c r="C1069" i="13"/>
  <c r="C1052" i="13"/>
  <c r="C1074" i="13"/>
  <c r="H962" i="13"/>
  <c r="G974" i="13"/>
  <c r="H966" i="13"/>
  <c r="C1040" i="13"/>
  <c r="F981" i="13"/>
  <c r="G981" i="13" s="1"/>
  <c r="H981" i="13" s="1"/>
  <c r="D981" i="13"/>
  <c r="E981" i="13" s="1"/>
  <c r="F985" i="13"/>
  <c r="G985" i="13" s="1"/>
  <c r="D985" i="13"/>
  <c r="E985" i="13" s="1"/>
  <c r="F977" i="13"/>
  <c r="G977" i="13" s="1"/>
  <c r="G989" i="13" s="1"/>
  <c r="D977" i="13"/>
  <c r="E977" i="13" s="1"/>
  <c r="H971" i="13"/>
  <c r="H963" i="13"/>
  <c r="H974" i="13" s="1"/>
  <c r="L964" i="13" s="1"/>
  <c r="C1068" i="13"/>
  <c r="C1043" i="13"/>
  <c r="C1072" i="13"/>
  <c r="C1240" i="13"/>
  <c r="C1241" i="13"/>
  <c r="P904" i="9"/>
  <c r="Q904" i="9" s="1"/>
  <c r="N905" i="9"/>
  <c r="R904" i="9"/>
  <c r="S904" i="9" s="1"/>
  <c r="B905" i="9"/>
  <c r="D904" i="9"/>
  <c r="E904" i="9" s="1"/>
  <c r="F904" i="9"/>
  <c r="G904" i="9" s="1"/>
  <c r="P852" i="9"/>
  <c r="Q852" i="9" s="1"/>
  <c r="N853" i="9"/>
  <c r="R852" i="9"/>
  <c r="S852" i="9" s="1"/>
  <c r="F839" i="9"/>
  <c r="G839" i="9" s="1"/>
  <c r="G840" i="9" s="1"/>
  <c r="D839" i="9"/>
  <c r="E839" i="9" s="1"/>
  <c r="P878" i="9"/>
  <c r="Q878" i="9" s="1"/>
  <c r="N879" i="9"/>
  <c r="R878" i="9"/>
  <c r="S878" i="9" s="1"/>
  <c r="P969" i="9"/>
  <c r="Q969" i="9" s="1"/>
  <c r="N970" i="9"/>
  <c r="R969" i="9"/>
  <c r="S969" i="9" s="1"/>
  <c r="B970" i="9"/>
  <c r="D969" i="9"/>
  <c r="E969" i="9" s="1"/>
  <c r="F969" i="9"/>
  <c r="G969" i="9" s="1"/>
  <c r="P891" i="9"/>
  <c r="Q891" i="9" s="1"/>
  <c r="N892" i="9"/>
  <c r="R891" i="9"/>
  <c r="S891" i="9" s="1"/>
  <c r="AD890" i="9"/>
  <c r="AE890" i="9" s="1"/>
  <c r="AB890" i="9"/>
  <c r="AC890" i="9" s="1"/>
  <c r="Z891" i="9"/>
  <c r="P956" i="9"/>
  <c r="Q956" i="9" s="1"/>
  <c r="N957" i="9"/>
  <c r="R956" i="9"/>
  <c r="S956" i="9" s="1"/>
  <c r="AC812" i="9"/>
  <c r="AB812" i="9"/>
  <c r="B957" i="9"/>
  <c r="F956" i="9"/>
  <c r="G956" i="9" s="1"/>
  <c r="D956" i="9"/>
  <c r="E956" i="9" s="1"/>
  <c r="P865" i="9"/>
  <c r="Q865" i="9" s="1"/>
  <c r="N866" i="9"/>
  <c r="R865" i="9"/>
  <c r="S865" i="9" s="1"/>
  <c r="AD864" i="9"/>
  <c r="AE864" i="9" s="1"/>
  <c r="AB864" i="9"/>
  <c r="AC864" i="9" s="1"/>
  <c r="Z865" i="9"/>
  <c r="AD916" i="9"/>
  <c r="AE916" i="9" s="1"/>
  <c r="AB916" i="9"/>
  <c r="AC916" i="9" s="1"/>
  <c r="Z917" i="9"/>
  <c r="P917" i="9"/>
  <c r="Q917" i="9" s="1"/>
  <c r="N918" i="9"/>
  <c r="R917" i="9"/>
  <c r="S917" i="9" s="1"/>
  <c r="R826" i="9"/>
  <c r="F826" i="9"/>
  <c r="AD903" i="9"/>
  <c r="AE903" i="9" s="1"/>
  <c r="AB903" i="9"/>
  <c r="AC903" i="9" s="1"/>
  <c r="Z904" i="9"/>
  <c r="AD968" i="9"/>
  <c r="AE968" i="9" s="1"/>
  <c r="AB968" i="9"/>
  <c r="AC968" i="9" s="1"/>
  <c r="Z982" i="9"/>
  <c r="AG980" i="9"/>
  <c r="Z969" i="9"/>
  <c r="AD812" i="9"/>
  <c r="AD838" i="9"/>
  <c r="AE838" i="9" s="1"/>
  <c r="AB838" i="9"/>
  <c r="AC838" i="9" s="1"/>
  <c r="Z839" i="9"/>
  <c r="P930" i="9"/>
  <c r="Q930" i="9" s="1"/>
  <c r="N931" i="9"/>
  <c r="R930" i="9"/>
  <c r="S930" i="9" s="1"/>
  <c r="P943" i="9"/>
  <c r="Q943" i="9" s="1"/>
  <c r="N944" i="9"/>
  <c r="R943" i="9"/>
  <c r="S943" i="9" s="1"/>
  <c r="AD877" i="9"/>
  <c r="AE877" i="9" s="1"/>
  <c r="AB877" i="9"/>
  <c r="AC877" i="9" s="1"/>
  <c r="Z878" i="9"/>
  <c r="B866" i="9"/>
  <c r="F865" i="9"/>
  <c r="G865" i="9" s="1"/>
  <c r="D865" i="9"/>
  <c r="E865" i="9" s="1"/>
  <c r="AD929" i="9"/>
  <c r="AE929" i="9" s="1"/>
  <c r="AB929" i="9"/>
  <c r="AC929" i="9" s="1"/>
  <c r="Z930" i="9"/>
  <c r="E826" i="9"/>
  <c r="H826" i="9" s="1"/>
  <c r="D826" i="9"/>
  <c r="P982" i="9"/>
  <c r="Q982" i="9" s="1"/>
  <c r="N996" i="9"/>
  <c r="U994" i="9"/>
  <c r="N983" i="9"/>
  <c r="R982" i="9"/>
  <c r="S982" i="9" s="1"/>
  <c r="B996" i="9"/>
  <c r="I994" i="9"/>
  <c r="B983" i="9"/>
  <c r="F982" i="9"/>
  <c r="G982" i="9" s="1"/>
  <c r="D982" i="9"/>
  <c r="E982" i="9" s="1"/>
  <c r="B853" i="9"/>
  <c r="D852" i="9"/>
  <c r="E852" i="9" s="1"/>
  <c r="F852" i="9"/>
  <c r="G852" i="9" s="1"/>
  <c r="B931" i="9"/>
  <c r="D930" i="9"/>
  <c r="E930" i="9" s="1"/>
  <c r="F930" i="9"/>
  <c r="G930" i="9" s="1"/>
  <c r="AF798" i="9"/>
  <c r="H812" i="9"/>
  <c r="B892" i="9"/>
  <c r="F891" i="9"/>
  <c r="G891" i="9" s="1"/>
  <c r="D891" i="9"/>
  <c r="E891" i="9" s="1"/>
  <c r="AD825" i="9"/>
  <c r="AE825" i="9" s="1"/>
  <c r="AE826" i="9" s="1"/>
  <c r="AB825" i="9"/>
  <c r="AC825" i="9" s="1"/>
  <c r="B944" i="9"/>
  <c r="D943" i="9"/>
  <c r="E943" i="9" s="1"/>
  <c r="F943" i="9"/>
  <c r="G943" i="9" s="1"/>
  <c r="B879" i="9"/>
  <c r="F878" i="9"/>
  <c r="G878" i="9" s="1"/>
  <c r="D878" i="9"/>
  <c r="E878" i="9" s="1"/>
  <c r="AD955" i="9"/>
  <c r="AE955" i="9" s="1"/>
  <c r="AB955" i="9"/>
  <c r="AC955" i="9" s="1"/>
  <c r="Z956" i="9"/>
  <c r="T812" i="9"/>
  <c r="B918" i="9"/>
  <c r="F917" i="9"/>
  <c r="G917" i="9" s="1"/>
  <c r="D917" i="9"/>
  <c r="E917" i="9" s="1"/>
  <c r="AD851" i="9"/>
  <c r="AE851" i="9" s="1"/>
  <c r="AB851" i="9"/>
  <c r="AC851" i="9" s="1"/>
  <c r="Z852" i="9"/>
  <c r="AD942" i="9"/>
  <c r="AE942" i="9" s="1"/>
  <c r="AB942" i="9"/>
  <c r="AC942" i="9" s="1"/>
  <c r="Z943" i="9"/>
  <c r="P839" i="9"/>
  <c r="Q839" i="9" s="1"/>
  <c r="R839" i="9"/>
  <c r="S839" i="9" s="1"/>
  <c r="S840" i="9" s="1"/>
  <c r="Q826" i="9"/>
  <c r="T826" i="9" s="1"/>
  <c r="P826" i="9"/>
  <c r="C1087" i="13" l="1"/>
  <c r="C1083" i="13"/>
  <c r="C1067" i="13"/>
  <c r="C1063" i="13"/>
  <c r="F1003" i="13"/>
  <c r="G1003" i="13" s="1"/>
  <c r="D1003" i="13"/>
  <c r="E1003" i="13" s="1"/>
  <c r="F995" i="13"/>
  <c r="G995" i="13" s="1"/>
  <c r="D995" i="13"/>
  <c r="E995" i="13" s="1"/>
  <c r="F998" i="13"/>
  <c r="G998" i="13" s="1"/>
  <c r="D998" i="13"/>
  <c r="E998" i="13" s="1"/>
  <c r="H986" i="13"/>
  <c r="H979" i="13"/>
  <c r="C1058" i="13"/>
  <c r="C1055" i="13"/>
  <c r="F996" i="13"/>
  <c r="G996" i="13" s="1"/>
  <c r="D996" i="13"/>
  <c r="E996" i="13" s="1"/>
  <c r="F1001" i="13"/>
  <c r="G1001" i="13" s="1"/>
  <c r="D1001" i="13"/>
  <c r="E1001" i="13" s="1"/>
  <c r="F992" i="13"/>
  <c r="G992" i="13" s="1"/>
  <c r="D992" i="13"/>
  <c r="E992" i="13" s="1"/>
  <c r="H978" i="13"/>
  <c r="H985" i="13"/>
  <c r="C1089" i="13"/>
  <c r="C1086" i="13"/>
  <c r="F1002" i="13"/>
  <c r="G1002" i="13" s="1"/>
  <c r="H1002" i="13" s="1"/>
  <c r="D1002" i="13"/>
  <c r="E1002" i="13" s="1"/>
  <c r="F1000" i="13"/>
  <c r="G1000" i="13" s="1"/>
  <c r="H1000" i="13" s="1"/>
  <c r="D1000" i="13"/>
  <c r="E1000" i="13" s="1"/>
  <c r="F994" i="13"/>
  <c r="G994" i="13" s="1"/>
  <c r="H994" i="13" s="1"/>
  <c r="D994" i="13"/>
  <c r="E994" i="13" s="1"/>
  <c r="H987" i="13"/>
  <c r="H977" i="13"/>
  <c r="E989" i="13"/>
  <c r="C1084" i="13"/>
  <c r="H980" i="13"/>
  <c r="F993" i="13"/>
  <c r="G993" i="13" s="1"/>
  <c r="H993" i="13" s="1"/>
  <c r="D993" i="13"/>
  <c r="E993" i="13" s="1"/>
  <c r="F999" i="13"/>
  <c r="G999" i="13" s="1"/>
  <c r="H999" i="13" s="1"/>
  <c r="D999" i="13"/>
  <c r="E999" i="13" s="1"/>
  <c r="F997" i="13"/>
  <c r="G997" i="13" s="1"/>
  <c r="H997" i="13" s="1"/>
  <c r="D997" i="13"/>
  <c r="E997" i="13" s="1"/>
  <c r="K1023" i="13"/>
  <c r="B1009" i="13"/>
  <c r="B1007" i="13"/>
  <c r="B1012" i="13"/>
  <c r="B1017" i="13"/>
  <c r="B1016" i="13"/>
  <c r="B1015" i="13"/>
  <c r="B1010" i="13"/>
  <c r="B1013" i="13"/>
  <c r="B1014" i="13"/>
  <c r="B1011" i="13"/>
  <c r="B1018" i="13"/>
  <c r="B1008" i="13"/>
  <c r="H983" i="13"/>
  <c r="C1062" i="13"/>
  <c r="C1256" i="13"/>
  <c r="C1255" i="13"/>
  <c r="Q840" i="9"/>
  <c r="P840" i="9"/>
  <c r="Z853" i="9"/>
  <c r="AB852" i="9"/>
  <c r="AC852" i="9" s="1"/>
  <c r="AD852" i="9"/>
  <c r="AE852" i="9" s="1"/>
  <c r="F931" i="9"/>
  <c r="G931" i="9" s="1"/>
  <c r="D931" i="9"/>
  <c r="E931" i="9" s="1"/>
  <c r="B932" i="9"/>
  <c r="AB839" i="9"/>
  <c r="AC839" i="9" s="1"/>
  <c r="AD839" i="9"/>
  <c r="AE839" i="9" s="1"/>
  <c r="AE840" i="9" s="1"/>
  <c r="Z905" i="9"/>
  <c r="AB904" i="9"/>
  <c r="AC904" i="9" s="1"/>
  <c r="AD904" i="9"/>
  <c r="AE904" i="9" s="1"/>
  <c r="AF812" i="9"/>
  <c r="N880" i="9"/>
  <c r="R879" i="9"/>
  <c r="S879" i="9" s="1"/>
  <c r="P879" i="9"/>
  <c r="Q879" i="9" s="1"/>
  <c r="Z944" i="9"/>
  <c r="AD943" i="9"/>
  <c r="AE943" i="9" s="1"/>
  <c r="AB943" i="9"/>
  <c r="AC943" i="9" s="1"/>
  <c r="F983" i="9"/>
  <c r="G983" i="9" s="1"/>
  <c r="D983" i="9"/>
  <c r="E983" i="9" s="1"/>
  <c r="B984" i="9"/>
  <c r="N984" i="9"/>
  <c r="P983" i="9"/>
  <c r="Q983" i="9" s="1"/>
  <c r="R983" i="9"/>
  <c r="S983" i="9" s="1"/>
  <c r="F866" i="9"/>
  <c r="G866" i="9" s="1"/>
  <c r="D866" i="9"/>
  <c r="E866" i="9" s="1"/>
  <c r="B867" i="9"/>
  <c r="Z970" i="9"/>
  <c r="AB969" i="9"/>
  <c r="AC969" i="9" s="1"/>
  <c r="AD969" i="9"/>
  <c r="AE969" i="9" s="1"/>
  <c r="Z918" i="9"/>
  <c r="AB917" i="9"/>
  <c r="AC917" i="9" s="1"/>
  <c r="AD917" i="9"/>
  <c r="AE917" i="9" s="1"/>
  <c r="Z892" i="9"/>
  <c r="AB891" i="9"/>
  <c r="AC891" i="9" s="1"/>
  <c r="AD891" i="9"/>
  <c r="AE891" i="9" s="1"/>
  <c r="N893" i="9"/>
  <c r="R892" i="9"/>
  <c r="S892" i="9" s="1"/>
  <c r="P892" i="9"/>
  <c r="Q892" i="9" s="1"/>
  <c r="N971" i="9"/>
  <c r="R970" i="9"/>
  <c r="S970" i="9" s="1"/>
  <c r="P970" i="9"/>
  <c r="Q970" i="9" s="1"/>
  <c r="R853" i="9"/>
  <c r="S853" i="9" s="1"/>
  <c r="S854" i="9" s="1"/>
  <c r="P853" i="9"/>
  <c r="Q853" i="9" s="1"/>
  <c r="N906" i="9"/>
  <c r="R905" i="9"/>
  <c r="S905" i="9" s="1"/>
  <c r="P905" i="9"/>
  <c r="Q905" i="9" s="1"/>
  <c r="F918" i="9"/>
  <c r="G918" i="9" s="1"/>
  <c r="D918" i="9"/>
  <c r="E918" i="9" s="1"/>
  <c r="B919" i="9"/>
  <c r="Z957" i="9"/>
  <c r="AB956" i="9"/>
  <c r="AC956" i="9" s="1"/>
  <c r="AD956" i="9"/>
  <c r="AE956" i="9" s="1"/>
  <c r="F944" i="9"/>
  <c r="G944" i="9" s="1"/>
  <c r="D944" i="9"/>
  <c r="E944" i="9" s="1"/>
  <c r="B945" i="9"/>
  <c r="AC826" i="9"/>
  <c r="AB826" i="9"/>
  <c r="F892" i="9"/>
  <c r="G892" i="9" s="1"/>
  <c r="D892" i="9"/>
  <c r="E892" i="9" s="1"/>
  <c r="B893" i="9"/>
  <c r="Z931" i="9"/>
  <c r="AB930" i="9"/>
  <c r="AC930" i="9" s="1"/>
  <c r="AD930" i="9"/>
  <c r="AE930" i="9" s="1"/>
  <c r="N932" i="9"/>
  <c r="R931" i="9"/>
  <c r="S931" i="9" s="1"/>
  <c r="P931" i="9"/>
  <c r="Q931" i="9" s="1"/>
  <c r="Z866" i="9"/>
  <c r="AB865" i="9"/>
  <c r="AC865" i="9" s="1"/>
  <c r="AD865" i="9"/>
  <c r="AE865" i="9" s="1"/>
  <c r="N867" i="9"/>
  <c r="R866" i="9"/>
  <c r="S866" i="9" s="1"/>
  <c r="P866" i="9"/>
  <c r="Q866" i="9" s="1"/>
  <c r="F957" i="9"/>
  <c r="G957" i="9" s="1"/>
  <c r="D957" i="9"/>
  <c r="E957" i="9" s="1"/>
  <c r="B958" i="9"/>
  <c r="N958" i="9"/>
  <c r="P957" i="9"/>
  <c r="Q957" i="9" s="1"/>
  <c r="R957" i="9"/>
  <c r="S957" i="9" s="1"/>
  <c r="E840" i="9"/>
  <c r="D840" i="9"/>
  <c r="R840" i="9"/>
  <c r="F879" i="9"/>
  <c r="G879" i="9" s="1"/>
  <c r="D879" i="9"/>
  <c r="E879" i="9" s="1"/>
  <c r="B880" i="9"/>
  <c r="AD826" i="9"/>
  <c r="F853" i="9"/>
  <c r="G853" i="9" s="1"/>
  <c r="G854" i="9" s="1"/>
  <c r="D853" i="9"/>
  <c r="E853" i="9" s="1"/>
  <c r="F996" i="9"/>
  <c r="G996" i="9" s="1"/>
  <c r="D996" i="9"/>
  <c r="E996" i="9" s="1"/>
  <c r="B1010" i="9"/>
  <c r="I1008" i="9"/>
  <c r="B997" i="9"/>
  <c r="N1010" i="9"/>
  <c r="U1008" i="9"/>
  <c r="N997" i="9"/>
  <c r="P996" i="9"/>
  <c r="Q996" i="9" s="1"/>
  <c r="R996" i="9"/>
  <c r="S996" i="9" s="1"/>
  <c r="Z879" i="9"/>
  <c r="AB878" i="9"/>
  <c r="AC878" i="9" s="1"/>
  <c r="AD878" i="9"/>
  <c r="AE878" i="9" s="1"/>
  <c r="N945" i="9"/>
  <c r="R944" i="9"/>
  <c r="S944" i="9" s="1"/>
  <c r="P944" i="9"/>
  <c r="Q944" i="9" s="1"/>
  <c r="Z996" i="9"/>
  <c r="AG994" i="9"/>
  <c r="Z983" i="9"/>
  <c r="AD982" i="9"/>
  <c r="AE982" i="9" s="1"/>
  <c r="AB982" i="9"/>
  <c r="AC982" i="9" s="1"/>
  <c r="N919" i="9"/>
  <c r="R918" i="9"/>
  <c r="S918" i="9" s="1"/>
  <c r="P918" i="9"/>
  <c r="Q918" i="9" s="1"/>
  <c r="F970" i="9"/>
  <c r="G970" i="9" s="1"/>
  <c r="D970" i="9"/>
  <c r="E970" i="9" s="1"/>
  <c r="B971" i="9"/>
  <c r="F840" i="9"/>
  <c r="F905" i="9"/>
  <c r="G905" i="9" s="1"/>
  <c r="D905" i="9"/>
  <c r="E905" i="9" s="1"/>
  <c r="B906" i="9"/>
  <c r="F1014" i="13" l="1"/>
  <c r="G1014" i="13" s="1"/>
  <c r="D1014" i="13"/>
  <c r="E1014" i="13" s="1"/>
  <c r="F1016" i="13"/>
  <c r="G1016" i="13" s="1"/>
  <c r="H1016" i="13" s="1"/>
  <c r="D1016" i="13"/>
  <c r="E1016" i="13" s="1"/>
  <c r="F1009" i="13"/>
  <c r="G1009" i="13" s="1"/>
  <c r="H1009" i="13" s="1"/>
  <c r="D1009" i="13"/>
  <c r="E1009" i="13" s="1"/>
  <c r="F1008" i="13"/>
  <c r="G1008" i="13" s="1"/>
  <c r="H1008" i="13" s="1"/>
  <c r="D1008" i="13"/>
  <c r="E1008" i="13" s="1"/>
  <c r="F1013" i="13"/>
  <c r="G1013" i="13" s="1"/>
  <c r="H1013" i="13" s="1"/>
  <c r="D1013" i="13"/>
  <c r="E1013" i="13" s="1"/>
  <c r="F1017" i="13"/>
  <c r="G1017" i="13" s="1"/>
  <c r="H1017" i="13" s="1"/>
  <c r="D1017" i="13"/>
  <c r="E1017" i="13" s="1"/>
  <c r="K1038" i="13"/>
  <c r="B1024" i="13"/>
  <c r="B1022" i="13"/>
  <c r="B1027" i="13"/>
  <c r="B1031" i="13"/>
  <c r="B1030" i="13"/>
  <c r="B1029" i="13"/>
  <c r="B1025" i="13"/>
  <c r="B1028" i="13"/>
  <c r="B1032" i="13"/>
  <c r="B1026" i="13"/>
  <c r="B1033" i="13"/>
  <c r="B1023" i="13"/>
  <c r="C1099" i="13"/>
  <c r="C1101" i="13"/>
  <c r="H989" i="13"/>
  <c r="L979" i="13" s="1"/>
  <c r="H1001" i="13"/>
  <c r="C1070" i="13"/>
  <c r="H995" i="13"/>
  <c r="C1078" i="13"/>
  <c r="C1098" i="13"/>
  <c r="C1077" i="13"/>
  <c r="F1018" i="13"/>
  <c r="G1018" i="13" s="1"/>
  <c r="H1018" i="13" s="1"/>
  <c r="D1018" i="13"/>
  <c r="E1018" i="13" s="1"/>
  <c r="F1010" i="13"/>
  <c r="G1010" i="13" s="1"/>
  <c r="H1010" i="13" s="1"/>
  <c r="D1010" i="13"/>
  <c r="E1010" i="13" s="1"/>
  <c r="F1012" i="13"/>
  <c r="G1012" i="13" s="1"/>
  <c r="D1012" i="13"/>
  <c r="E1012" i="13" s="1"/>
  <c r="E1004" i="13"/>
  <c r="C1104" i="13"/>
  <c r="H996" i="13"/>
  <c r="H998" i="13"/>
  <c r="H1003" i="13"/>
  <c r="F1011" i="13"/>
  <c r="G1011" i="13" s="1"/>
  <c r="H1011" i="13" s="1"/>
  <c r="D1011" i="13"/>
  <c r="E1011" i="13" s="1"/>
  <c r="F1015" i="13"/>
  <c r="G1015" i="13" s="1"/>
  <c r="D1015" i="13"/>
  <c r="E1015" i="13" s="1"/>
  <c r="F1007" i="13"/>
  <c r="G1007" i="13" s="1"/>
  <c r="D1007" i="13"/>
  <c r="E1007" i="13" s="1"/>
  <c r="H1004" i="13"/>
  <c r="L994" i="13" s="1"/>
  <c r="H992" i="13"/>
  <c r="G1004" i="13"/>
  <c r="C1073" i="13"/>
  <c r="C1082" i="13"/>
  <c r="C1102" i="13"/>
  <c r="C1270" i="13"/>
  <c r="C1271" i="13"/>
  <c r="AB996" i="9"/>
  <c r="AC996" i="9" s="1"/>
  <c r="Z1010" i="9"/>
  <c r="AG1008" i="9"/>
  <c r="Z997" i="9"/>
  <c r="AD996" i="9"/>
  <c r="AE996" i="9" s="1"/>
  <c r="R945" i="9"/>
  <c r="S945" i="9" s="1"/>
  <c r="P945" i="9"/>
  <c r="Q945" i="9" s="1"/>
  <c r="N946" i="9"/>
  <c r="B1024" i="9"/>
  <c r="I1022" i="9"/>
  <c r="B1011" i="9"/>
  <c r="D1010" i="9"/>
  <c r="E1010" i="9" s="1"/>
  <c r="F1010" i="9"/>
  <c r="G1010" i="9" s="1"/>
  <c r="B881" i="9"/>
  <c r="D880" i="9"/>
  <c r="E880" i="9" s="1"/>
  <c r="F880" i="9"/>
  <c r="G880" i="9" s="1"/>
  <c r="B959" i="9"/>
  <c r="F958" i="9"/>
  <c r="G958" i="9" s="1"/>
  <c r="D958" i="9"/>
  <c r="E958" i="9" s="1"/>
  <c r="AB866" i="9"/>
  <c r="AC866" i="9" s="1"/>
  <c r="Z867" i="9"/>
  <c r="AD866" i="9"/>
  <c r="AE866" i="9" s="1"/>
  <c r="R906" i="9"/>
  <c r="S906" i="9" s="1"/>
  <c r="P906" i="9"/>
  <c r="Q906" i="9" s="1"/>
  <c r="N907" i="9"/>
  <c r="R893" i="9"/>
  <c r="S893" i="9" s="1"/>
  <c r="P893" i="9"/>
  <c r="Q893" i="9" s="1"/>
  <c r="N894" i="9"/>
  <c r="AB905" i="9"/>
  <c r="AC905" i="9" s="1"/>
  <c r="Z906" i="9"/>
  <c r="AD905" i="9"/>
  <c r="AE905" i="9" s="1"/>
  <c r="AC840" i="9"/>
  <c r="AB840" i="9"/>
  <c r="T840" i="9"/>
  <c r="B907" i="9"/>
  <c r="D906" i="9"/>
  <c r="E906" i="9" s="1"/>
  <c r="F906" i="9"/>
  <c r="G906" i="9" s="1"/>
  <c r="R1010" i="9"/>
  <c r="S1010" i="9" s="1"/>
  <c r="P1010" i="9"/>
  <c r="Q1010" i="9" s="1"/>
  <c r="N1024" i="9"/>
  <c r="U1022" i="9"/>
  <c r="N1011" i="9"/>
  <c r="E854" i="9"/>
  <c r="D854" i="9"/>
  <c r="R867" i="9"/>
  <c r="S867" i="9" s="1"/>
  <c r="S868" i="9" s="1"/>
  <c r="P867" i="9"/>
  <c r="Q867" i="9" s="1"/>
  <c r="R932" i="9"/>
  <c r="S932" i="9" s="1"/>
  <c r="P932" i="9"/>
  <c r="Q932" i="9" s="1"/>
  <c r="N933" i="9"/>
  <c r="B894" i="9"/>
  <c r="D893" i="9"/>
  <c r="E893" i="9" s="1"/>
  <c r="F893" i="9"/>
  <c r="G893" i="9" s="1"/>
  <c r="AF826" i="9"/>
  <c r="B920" i="9"/>
  <c r="D919" i="9"/>
  <c r="E919" i="9" s="1"/>
  <c r="F919" i="9"/>
  <c r="G919" i="9" s="1"/>
  <c r="Q854" i="9"/>
  <c r="P854" i="9"/>
  <c r="R971" i="9"/>
  <c r="S971" i="9" s="1"/>
  <c r="P971" i="9"/>
  <c r="Q971" i="9" s="1"/>
  <c r="N972" i="9"/>
  <c r="AB970" i="9"/>
  <c r="AC970" i="9" s="1"/>
  <c r="Z971" i="9"/>
  <c r="AD970" i="9"/>
  <c r="AE970" i="9" s="1"/>
  <c r="R984" i="9"/>
  <c r="S984" i="9" s="1"/>
  <c r="P984" i="9"/>
  <c r="Q984" i="9" s="1"/>
  <c r="N985" i="9"/>
  <c r="B972" i="9"/>
  <c r="D971" i="9"/>
  <c r="E971" i="9" s="1"/>
  <c r="F971" i="9"/>
  <c r="G971" i="9" s="1"/>
  <c r="R919" i="9"/>
  <c r="S919" i="9" s="1"/>
  <c r="P919" i="9"/>
  <c r="Q919" i="9" s="1"/>
  <c r="N920" i="9"/>
  <c r="AB983" i="9"/>
  <c r="AC983" i="9" s="1"/>
  <c r="Z984" i="9"/>
  <c r="AD983" i="9"/>
  <c r="AE983" i="9" s="1"/>
  <c r="B998" i="9"/>
  <c r="D997" i="9"/>
  <c r="E997" i="9" s="1"/>
  <c r="F997" i="9"/>
  <c r="G997" i="9" s="1"/>
  <c r="F854" i="9"/>
  <c r="H840" i="9"/>
  <c r="B946" i="9"/>
  <c r="F945" i="9"/>
  <c r="G945" i="9" s="1"/>
  <c r="D945" i="9"/>
  <c r="E945" i="9" s="1"/>
  <c r="R854" i="9"/>
  <c r="B985" i="9"/>
  <c r="D984" i="9"/>
  <c r="E984" i="9" s="1"/>
  <c r="F984" i="9"/>
  <c r="G984" i="9" s="1"/>
  <c r="AB853" i="9"/>
  <c r="AC853" i="9" s="1"/>
  <c r="AD853" i="9"/>
  <c r="AE853" i="9" s="1"/>
  <c r="AE854" i="9" s="1"/>
  <c r="AB879" i="9"/>
  <c r="AC879" i="9" s="1"/>
  <c r="Z880" i="9"/>
  <c r="AD879" i="9"/>
  <c r="AE879" i="9" s="1"/>
  <c r="R997" i="9"/>
  <c r="S997" i="9" s="1"/>
  <c r="P997" i="9"/>
  <c r="Q997" i="9" s="1"/>
  <c r="N998" i="9"/>
  <c r="R958" i="9"/>
  <c r="S958" i="9" s="1"/>
  <c r="P958" i="9"/>
  <c r="Q958" i="9" s="1"/>
  <c r="N959" i="9"/>
  <c r="AB931" i="9"/>
  <c r="AC931" i="9" s="1"/>
  <c r="Z932" i="9"/>
  <c r="AD931" i="9"/>
  <c r="AE931" i="9" s="1"/>
  <c r="AB957" i="9"/>
  <c r="AC957" i="9" s="1"/>
  <c r="Z958" i="9"/>
  <c r="AD957" i="9"/>
  <c r="AE957" i="9" s="1"/>
  <c r="AB892" i="9"/>
  <c r="AC892" i="9" s="1"/>
  <c r="Z893" i="9"/>
  <c r="AD892" i="9"/>
  <c r="AE892" i="9" s="1"/>
  <c r="AB918" i="9"/>
  <c r="AC918" i="9" s="1"/>
  <c r="Z919" i="9"/>
  <c r="AD918" i="9"/>
  <c r="AE918" i="9" s="1"/>
  <c r="D867" i="9"/>
  <c r="E867" i="9" s="1"/>
  <c r="F867" i="9"/>
  <c r="G867" i="9" s="1"/>
  <c r="G868" i="9" s="1"/>
  <c r="AB944" i="9"/>
  <c r="AC944" i="9" s="1"/>
  <c r="Z945" i="9"/>
  <c r="AD944" i="9"/>
  <c r="AE944" i="9" s="1"/>
  <c r="R880" i="9"/>
  <c r="S880" i="9" s="1"/>
  <c r="P880" i="9"/>
  <c r="Q880" i="9" s="1"/>
  <c r="N881" i="9"/>
  <c r="AD840" i="9"/>
  <c r="B933" i="9"/>
  <c r="D932" i="9"/>
  <c r="E932" i="9" s="1"/>
  <c r="F932" i="9"/>
  <c r="G932" i="9" s="1"/>
  <c r="H1015" i="13" l="1"/>
  <c r="C1119" i="13"/>
  <c r="C1116" i="13"/>
  <c r="F1033" i="13"/>
  <c r="G1033" i="13" s="1"/>
  <c r="H1033" i="13" s="1"/>
  <c r="D1033" i="13"/>
  <c r="E1033" i="13" s="1"/>
  <c r="F1025" i="13"/>
  <c r="G1025" i="13" s="1"/>
  <c r="H1025" i="13" s="1"/>
  <c r="D1025" i="13"/>
  <c r="E1025" i="13" s="1"/>
  <c r="F1027" i="13"/>
  <c r="G1027" i="13" s="1"/>
  <c r="D1027" i="13"/>
  <c r="E1027" i="13" s="1"/>
  <c r="E1019" i="13"/>
  <c r="C1092" i="13"/>
  <c r="C1093" i="13"/>
  <c r="F1026" i="13"/>
  <c r="G1026" i="13" s="1"/>
  <c r="D1026" i="13"/>
  <c r="E1026" i="13" s="1"/>
  <c r="F1029" i="13"/>
  <c r="G1029" i="13" s="1"/>
  <c r="D1029" i="13"/>
  <c r="E1029" i="13" s="1"/>
  <c r="F1022" i="13"/>
  <c r="G1022" i="13" s="1"/>
  <c r="D1022" i="13"/>
  <c r="E1022" i="13" s="1"/>
  <c r="C1117" i="13"/>
  <c r="C1088" i="13"/>
  <c r="H1012" i="13"/>
  <c r="C1114" i="13"/>
  <c r="F1032" i="13"/>
  <c r="G1032" i="13" s="1"/>
  <c r="D1032" i="13"/>
  <c r="E1032" i="13" s="1"/>
  <c r="F1030" i="13"/>
  <c r="G1030" i="13" s="1"/>
  <c r="D1030" i="13"/>
  <c r="E1030" i="13" s="1"/>
  <c r="F1024" i="13"/>
  <c r="G1024" i="13" s="1"/>
  <c r="H1024" i="13" s="1"/>
  <c r="D1024" i="13"/>
  <c r="E1024" i="13" s="1"/>
  <c r="C1097" i="13"/>
  <c r="H1007" i="13"/>
  <c r="H1019" i="13" s="1"/>
  <c r="L1009" i="13" s="1"/>
  <c r="G1019" i="13"/>
  <c r="C1113" i="13"/>
  <c r="C1085" i="13"/>
  <c r="F1023" i="13"/>
  <c r="G1023" i="13" s="1"/>
  <c r="D1023" i="13"/>
  <c r="E1023" i="13" s="1"/>
  <c r="F1028" i="13"/>
  <c r="G1028" i="13" s="1"/>
  <c r="H1028" i="13" s="1"/>
  <c r="D1028" i="13"/>
  <c r="E1028" i="13" s="1"/>
  <c r="F1031" i="13"/>
  <c r="G1031" i="13" s="1"/>
  <c r="D1031" i="13"/>
  <c r="E1031" i="13" s="1"/>
  <c r="K1053" i="13"/>
  <c r="B1039" i="13"/>
  <c r="B1037" i="13"/>
  <c r="B1046" i="13"/>
  <c r="B1047" i="13"/>
  <c r="B1042" i="13"/>
  <c r="B1043" i="13"/>
  <c r="B1040" i="13"/>
  <c r="B1044" i="13"/>
  <c r="B1045" i="13"/>
  <c r="B1041" i="13"/>
  <c r="B1048" i="13"/>
  <c r="B1038" i="13"/>
  <c r="H1014" i="13"/>
  <c r="C1286" i="13"/>
  <c r="C1285" i="13"/>
  <c r="E868" i="9"/>
  <c r="D868" i="9"/>
  <c r="N960" i="9"/>
  <c r="P959" i="9"/>
  <c r="Q959" i="9" s="1"/>
  <c r="R959" i="9"/>
  <c r="S959" i="9" s="1"/>
  <c r="N999" i="9"/>
  <c r="P998" i="9"/>
  <c r="Q998" i="9" s="1"/>
  <c r="R998" i="9"/>
  <c r="S998" i="9" s="1"/>
  <c r="Z881" i="9"/>
  <c r="AD880" i="9"/>
  <c r="AE880" i="9" s="1"/>
  <c r="AB880" i="9"/>
  <c r="AC880" i="9" s="1"/>
  <c r="Z985" i="9"/>
  <c r="AD984" i="9"/>
  <c r="AE984" i="9" s="1"/>
  <c r="AB984" i="9"/>
  <c r="AC984" i="9" s="1"/>
  <c r="N934" i="9"/>
  <c r="P933" i="9"/>
  <c r="Q933" i="9" s="1"/>
  <c r="R933" i="9"/>
  <c r="S933" i="9" s="1"/>
  <c r="R868" i="9"/>
  <c r="D907" i="9"/>
  <c r="E907" i="9" s="1"/>
  <c r="B908" i="9"/>
  <c r="F907" i="9"/>
  <c r="G907" i="9" s="1"/>
  <c r="AF840" i="9"/>
  <c r="AD867" i="9"/>
  <c r="AE867" i="9" s="1"/>
  <c r="AE868" i="9" s="1"/>
  <c r="AB867" i="9"/>
  <c r="AC867" i="9" s="1"/>
  <c r="D959" i="9"/>
  <c r="E959" i="9" s="1"/>
  <c r="B960" i="9"/>
  <c r="F959" i="9"/>
  <c r="G959" i="9" s="1"/>
  <c r="D881" i="9"/>
  <c r="E881" i="9" s="1"/>
  <c r="F881" i="9"/>
  <c r="G881" i="9" s="1"/>
  <c r="G882" i="9" s="1"/>
  <c r="D1011" i="9"/>
  <c r="E1011" i="9" s="1"/>
  <c r="B1012" i="9"/>
  <c r="F1011" i="9"/>
  <c r="G1011" i="9" s="1"/>
  <c r="R881" i="9"/>
  <c r="S881" i="9" s="1"/>
  <c r="S882" i="9" s="1"/>
  <c r="P881" i="9"/>
  <c r="Q881" i="9" s="1"/>
  <c r="Z946" i="9"/>
  <c r="AD945" i="9"/>
  <c r="AE945" i="9" s="1"/>
  <c r="AB945" i="9"/>
  <c r="AC945" i="9" s="1"/>
  <c r="AD854" i="9"/>
  <c r="D920" i="9"/>
  <c r="E920" i="9" s="1"/>
  <c r="B921" i="9"/>
  <c r="F920" i="9"/>
  <c r="G920" i="9" s="1"/>
  <c r="D894" i="9"/>
  <c r="E894" i="9" s="1"/>
  <c r="B895" i="9"/>
  <c r="F894" i="9"/>
  <c r="G894" i="9" s="1"/>
  <c r="N1012" i="9"/>
  <c r="R1011" i="9"/>
  <c r="S1011" i="9" s="1"/>
  <c r="P1011" i="9"/>
  <c r="Q1011" i="9" s="1"/>
  <c r="Z1024" i="9"/>
  <c r="AG1022" i="9"/>
  <c r="Z1011" i="9"/>
  <c r="AB1010" i="9"/>
  <c r="AC1010" i="9" s="1"/>
  <c r="AD1010" i="9"/>
  <c r="AE1010" i="9" s="1"/>
  <c r="D933" i="9"/>
  <c r="E933" i="9" s="1"/>
  <c r="B934" i="9"/>
  <c r="F933" i="9"/>
  <c r="G933" i="9" s="1"/>
  <c r="Z920" i="9"/>
  <c r="AB919" i="9"/>
  <c r="AC919" i="9" s="1"/>
  <c r="AD919" i="9"/>
  <c r="AE919" i="9" s="1"/>
  <c r="Z894" i="9"/>
  <c r="AD893" i="9"/>
  <c r="AE893" i="9" s="1"/>
  <c r="AB893" i="9"/>
  <c r="AC893" i="9" s="1"/>
  <c r="Z933" i="9"/>
  <c r="AB932" i="9"/>
  <c r="AC932" i="9" s="1"/>
  <c r="AD932" i="9"/>
  <c r="AE932" i="9" s="1"/>
  <c r="AC854" i="9"/>
  <c r="AF854" i="9" s="1"/>
  <c r="AB854" i="9"/>
  <c r="D946" i="9"/>
  <c r="E946" i="9" s="1"/>
  <c r="B947" i="9"/>
  <c r="F946" i="9"/>
  <c r="G946" i="9" s="1"/>
  <c r="D998" i="9"/>
  <c r="E998" i="9" s="1"/>
  <c r="B999" i="9"/>
  <c r="F998" i="9"/>
  <c r="G998" i="9" s="1"/>
  <c r="N921" i="9"/>
  <c r="R920" i="9"/>
  <c r="S920" i="9" s="1"/>
  <c r="P920" i="9"/>
  <c r="Q920" i="9" s="1"/>
  <c r="N986" i="9"/>
  <c r="R985" i="9"/>
  <c r="S985" i="9" s="1"/>
  <c r="P985" i="9"/>
  <c r="Q985" i="9" s="1"/>
  <c r="Z972" i="9"/>
  <c r="AD971" i="9"/>
  <c r="AE971" i="9" s="1"/>
  <c r="AB971" i="9"/>
  <c r="AC971" i="9" s="1"/>
  <c r="N973" i="9"/>
  <c r="P972" i="9"/>
  <c r="Q972" i="9" s="1"/>
  <c r="R972" i="9"/>
  <c r="S972" i="9" s="1"/>
  <c r="T854" i="9"/>
  <c r="H854" i="9"/>
  <c r="Z907" i="9"/>
  <c r="AB906" i="9"/>
  <c r="AC906" i="9" s="1"/>
  <c r="AD906" i="9"/>
  <c r="AE906" i="9" s="1"/>
  <c r="N895" i="9"/>
  <c r="R894" i="9"/>
  <c r="S894" i="9" s="1"/>
  <c r="P894" i="9"/>
  <c r="Q894" i="9" s="1"/>
  <c r="D1024" i="9"/>
  <c r="E1024" i="9" s="1"/>
  <c r="B1038" i="9"/>
  <c r="I1036" i="9"/>
  <c r="B1025" i="9"/>
  <c r="F1024" i="9"/>
  <c r="G1024" i="9" s="1"/>
  <c r="F868" i="9"/>
  <c r="Z959" i="9"/>
  <c r="AB958" i="9"/>
  <c r="AC958" i="9" s="1"/>
  <c r="AD958" i="9"/>
  <c r="AE958" i="9" s="1"/>
  <c r="D985" i="9"/>
  <c r="E985" i="9" s="1"/>
  <c r="B986" i="9"/>
  <c r="F985" i="9"/>
  <c r="G985" i="9" s="1"/>
  <c r="D972" i="9"/>
  <c r="E972" i="9" s="1"/>
  <c r="B973" i="9"/>
  <c r="F972" i="9"/>
  <c r="G972" i="9" s="1"/>
  <c r="Q868" i="9"/>
  <c r="T868" i="9" s="1"/>
  <c r="P868" i="9"/>
  <c r="N1038" i="9"/>
  <c r="U1036" i="9"/>
  <c r="N1025" i="9"/>
  <c r="R1024" i="9"/>
  <c r="S1024" i="9" s="1"/>
  <c r="P1024" i="9"/>
  <c r="Q1024" i="9" s="1"/>
  <c r="N908" i="9"/>
  <c r="R907" i="9"/>
  <c r="S907" i="9" s="1"/>
  <c r="P907" i="9"/>
  <c r="Q907" i="9" s="1"/>
  <c r="N947" i="9"/>
  <c r="P946" i="9"/>
  <c r="Q946" i="9" s="1"/>
  <c r="R946" i="9"/>
  <c r="S946" i="9" s="1"/>
  <c r="Z998" i="9"/>
  <c r="AD997" i="9"/>
  <c r="AE997" i="9" s="1"/>
  <c r="AB997" i="9"/>
  <c r="AC997" i="9" s="1"/>
  <c r="F1045" i="13" l="1"/>
  <c r="G1045" i="13" s="1"/>
  <c r="D1045" i="13"/>
  <c r="E1045" i="13" s="1"/>
  <c r="H1045" i="13" s="1"/>
  <c r="F1042" i="13"/>
  <c r="G1042" i="13" s="1"/>
  <c r="D1042" i="13"/>
  <c r="E1042" i="13" s="1"/>
  <c r="F1039" i="13"/>
  <c r="G1039" i="13" s="1"/>
  <c r="D1039" i="13"/>
  <c r="E1039" i="13" s="1"/>
  <c r="H1032" i="13"/>
  <c r="C1132" i="13"/>
  <c r="C1108" i="13"/>
  <c r="F1038" i="13"/>
  <c r="G1038" i="13" s="1"/>
  <c r="H1038" i="13" s="1"/>
  <c r="D1038" i="13"/>
  <c r="E1038" i="13" s="1"/>
  <c r="F1044" i="13"/>
  <c r="G1044" i="13" s="1"/>
  <c r="H1044" i="13" s="1"/>
  <c r="D1044" i="13"/>
  <c r="E1044" i="13" s="1"/>
  <c r="F1047" i="13"/>
  <c r="G1047" i="13" s="1"/>
  <c r="H1047" i="13" s="1"/>
  <c r="D1047" i="13"/>
  <c r="E1047" i="13" s="1"/>
  <c r="K1068" i="13"/>
  <c r="B1054" i="13"/>
  <c r="B1052" i="13"/>
  <c r="B1059" i="13"/>
  <c r="B1060" i="13"/>
  <c r="B1061" i="13"/>
  <c r="B1057" i="13"/>
  <c r="B1055" i="13"/>
  <c r="B1058" i="13"/>
  <c r="B1062" i="13"/>
  <c r="B1056" i="13"/>
  <c r="B1063" i="13"/>
  <c r="B1053" i="13"/>
  <c r="C1100" i="13"/>
  <c r="H1029" i="13"/>
  <c r="H1027" i="13"/>
  <c r="C1134" i="13"/>
  <c r="F1048" i="13"/>
  <c r="G1048" i="13" s="1"/>
  <c r="D1048" i="13"/>
  <c r="E1048" i="13" s="1"/>
  <c r="F1040" i="13"/>
  <c r="G1040" i="13" s="1"/>
  <c r="D1040" i="13"/>
  <c r="E1040" i="13" s="1"/>
  <c r="F1046" i="13"/>
  <c r="G1046" i="13" s="1"/>
  <c r="H1046" i="13" s="1"/>
  <c r="D1046" i="13"/>
  <c r="E1046" i="13" s="1"/>
  <c r="E1034" i="13"/>
  <c r="C1103" i="13"/>
  <c r="F1041" i="13"/>
  <c r="G1041" i="13" s="1"/>
  <c r="D1041" i="13"/>
  <c r="E1041" i="13" s="1"/>
  <c r="F1043" i="13"/>
  <c r="G1043" i="13" s="1"/>
  <c r="D1043" i="13"/>
  <c r="E1043" i="13" s="1"/>
  <c r="H1043" i="13" s="1"/>
  <c r="F1037" i="13"/>
  <c r="G1037" i="13" s="1"/>
  <c r="D1037" i="13"/>
  <c r="E1037" i="13" s="1"/>
  <c r="H1031" i="13"/>
  <c r="H1023" i="13"/>
  <c r="C1128" i="13"/>
  <c r="C1112" i="13"/>
  <c r="H1030" i="13"/>
  <c r="C1129" i="13"/>
  <c r="H1022" i="13"/>
  <c r="G1034" i="13"/>
  <c r="H1026" i="13"/>
  <c r="C1107" i="13"/>
  <c r="C1131" i="13"/>
  <c r="C1300" i="13"/>
  <c r="C1301" i="13"/>
  <c r="B1026" i="9"/>
  <c r="F1025" i="9"/>
  <c r="G1025" i="9" s="1"/>
  <c r="D1025" i="9"/>
  <c r="E1025" i="9" s="1"/>
  <c r="AD907" i="9"/>
  <c r="AE907" i="9" s="1"/>
  <c r="AB907" i="9"/>
  <c r="AC907" i="9" s="1"/>
  <c r="Z908" i="9"/>
  <c r="P973" i="9"/>
  <c r="Q973" i="9" s="1"/>
  <c r="N974" i="9"/>
  <c r="R973" i="9"/>
  <c r="S973" i="9" s="1"/>
  <c r="Q882" i="9"/>
  <c r="P882" i="9"/>
  <c r="F882" i="9"/>
  <c r="P934" i="9"/>
  <c r="Q934" i="9" s="1"/>
  <c r="N935" i="9"/>
  <c r="R934" i="9"/>
  <c r="S934" i="9" s="1"/>
  <c r="AD881" i="9"/>
  <c r="AE881" i="9" s="1"/>
  <c r="AE882" i="9" s="1"/>
  <c r="AB881" i="9"/>
  <c r="AC881" i="9" s="1"/>
  <c r="P1038" i="9"/>
  <c r="Q1038" i="9" s="1"/>
  <c r="N1052" i="9"/>
  <c r="U1050" i="9"/>
  <c r="N1039" i="9"/>
  <c r="R1038" i="9"/>
  <c r="S1038" i="9" s="1"/>
  <c r="P895" i="9"/>
  <c r="Q895" i="9" s="1"/>
  <c r="R895" i="9"/>
  <c r="S895" i="9" s="1"/>
  <c r="S896" i="9" s="1"/>
  <c r="B1000" i="9"/>
  <c r="D999" i="9"/>
  <c r="E999" i="9" s="1"/>
  <c r="F999" i="9"/>
  <c r="G999" i="9" s="1"/>
  <c r="AD1024" i="9"/>
  <c r="AE1024" i="9" s="1"/>
  <c r="AB1024" i="9"/>
  <c r="AC1024" i="9" s="1"/>
  <c r="Z1038" i="9"/>
  <c r="AG1036" i="9"/>
  <c r="Z1025" i="9"/>
  <c r="P1012" i="9"/>
  <c r="Q1012" i="9" s="1"/>
  <c r="N1013" i="9"/>
  <c r="R1012" i="9"/>
  <c r="S1012" i="9" s="1"/>
  <c r="R882" i="9"/>
  <c r="E882" i="9"/>
  <c r="D882" i="9"/>
  <c r="AC868" i="9"/>
  <c r="AB868" i="9"/>
  <c r="P947" i="9"/>
  <c r="Q947" i="9" s="1"/>
  <c r="N948" i="9"/>
  <c r="R947" i="9"/>
  <c r="S947" i="9" s="1"/>
  <c r="B1052" i="9"/>
  <c r="I1050" i="9"/>
  <c r="B1039" i="9"/>
  <c r="F1038" i="9"/>
  <c r="G1038" i="9" s="1"/>
  <c r="D1038" i="9"/>
  <c r="E1038" i="9" s="1"/>
  <c r="P986" i="9"/>
  <c r="Q986" i="9" s="1"/>
  <c r="N987" i="9"/>
  <c r="R986" i="9"/>
  <c r="S986" i="9" s="1"/>
  <c r="P921" i="9"/>
  <c r="Q921" i="9" s="1"/>
  <c r="N922" i="9"/>
  <c r="R921" i="9"/>
  <c r="S921" i="9" s="1"/>
  <c r="B948" i="9"/>
  <c r="F947" i="9"/>
  <c r="G947" i="9" s="1"/>
  <c r="D947" i="9"/>
  <c r="E947" i="9" s="1"/>
  <c r="AD933" i="9"/>
  <c r="AE933" i="9" s="1"/>
  <c r="AB933" i="9"/>
  <c r="AC933" i="9" s="1"/>
  <c r="Z934" i="9"/>
  <c r="AD920" i="9"/>
  <c r="AE920" i="9" s="1"/>
  <c r="AB920" i="9"/>
  <c r="AC920" i="9" s="1"/>
  <c r="Z921" i="9"/>
  <c r="B935" i="9"/>
  <c r="F934" i="9"/>
  <c r="G934" i="9" s="1"/>
  <c r="D934" i="9"/>
  <c r="E934" i="9" s="1"/>
  <c r="B922" i="9"/>
  <c r="F921" i="9"/>
  <c r="G921" i="9" s="1"/>
  <c r="D921" i="9"/>
  <c r="E921" i="9" s="1"/>
  <c r="B1013" i="9"/>
  <c r="F1012" i="9"/>
  <c r="G1012" i="9" s="1"/>
  <c r="D1012" i="9"/>
  <c r="E1012" i="9" s="1"/>
  <c r="AD868" i="9"/>
  <c r="B909" i="9"/>
  <c r="F908" i="9"/>
  <c r="G908" i="9" s="1"/>
  <c r="D908" i="9"/>
  <c r="E908" i="9" s="1"/>
  <c r="P960" i="9"/>
  <c r="Q960" i="9" s="1"/>
  <c r="N961" i="9"/>
  <c r="R960" i="9"/>
  <c r="S960" i="9" s="1"/>
  <c r="H868" i="9"/>
  <c r="AD998" i="9"/>
  <c r="AE998" i="9" s="1"/>
  <c r="AB998" i="9"/>
  <c r="AC998" i="9" s="1"/>
  <c r="Z999" i="9"/>
  <c r="P908" i="9"/>
  <c r="Q908" i="9" s="1"/>
  <c r="N909" i="9"/>
  <c r="R908" i="9"/>
  <c r="S908" i="9" s="1"/>
  <c r="P1025" i="9"/>
  <c r="Q1025" i="9" s="1"/>
  <c r="N1026" i="9"/>
  <c r="R1025" i="9"/>
  <c r="S1025" i="9" s="1"/>
  <c r="B974" i="9"/>
  <c r="D973" i="9"/>
  <c r="E973" i="9" s="1"/>
  <c r="F973" i="9"/>
  <c r="G973" i="9" s="1"/>
  <c r="B987" i="9"/>
  <c r="D986" i="9"/>
  <c r="E986" i="9" s="1"/>
  <c r="F986" i="9"/>
  <c r="G986" i="9" s="1"/>
  <c r="AD959" i="9"/>
  <c r="AE959" i="9" s="1"/>
  <c r="AB959" i="9"/>
  <c r="AC959" i="9" s="1"/>
  <c r="Z960" i="9"/>
  <c r="AD972" i="9"/>
  <c r="AE972" i="9" s="1"/>
  <c r="AB972" i="9"/>
  <c r="AC972" i="9" s="1"/>
  <c r="Z973" i="9"/>
  <c r="AD894" i="9"/>
  <c r="AE894" i="9" s="1"/>
  <c r="AB894" i="9"/>
  <c r="AC894" i="9" s="1"/>
  <c r="Z895" i="9"/>
  <c r="AD1011" i="9"/>
  <c r="AE1011" i="9" s="1"/>
  <c r="AB1011" i="9"/>
  <c r="AC1011" i="9" s="1"/>
  <c r="Z1012" i="9"/>
  <c r="D895" i="9"/>
  <c r="E895" i="9" s="1"/>
  <c r="F895" i="9"/>
  <c r="G895" i="9" s="1"/>
  <c r="G896" i="9" s="1"/>
  <c r="AD946" i="9"/>
  <c r="AE946" i="9" s="1"/>
  <c r="AB946" i="9"/>
  <c r="AC946" i="9" s="1"/>
  <c r="Z947" i="9"/>
  <c r="B961" i="9"/>
  <c r="F960" i="9"/>
  <c r="G960" i="9" s="1"/>
  <c r="D960" i="9"/>
  <c r="E960" i="9" s="1"/>
  <c r="AD985" i="9"/>
  <c r="AE985" i="9" s="1"/>
  <c r="AB985" i="9"/>
  <c r="AC985" i="9" s="1"/>
  <c r="Z986" i="9"/>
  <c r="P999" i="9"/>
  <c r="Q999" i="9" s="1"/>
  <c r="N1000" i="9"/>
  <c r="R999" i="9"/>
  <c r="S999" i="9" s="1"/>
  <c r="C1122" i="13" l="1"/>
  <c r="C1127" i="13"/>
  <c r="C1118" i="13"/>
  <c r="C1115" i="13"/>
  <c r="F1056" i="13"/>
  <c r="G1056" i="13" s="1"/>
  <c r="D1056" i="13"/>
  <c r="E1056" i="13" s="1"/>
  <c r="F1057" i="13"/>
  <c r="G1057" i="13" s="1"/>
  <c r="H1057" i="13" s="1"/>
  <c r="D1057" i="13"/>
  <c r="E1057" i="13" s="1"/>
  <c r="F1052" i="13"/>
  <c r="G1052" i="13" s="1"/>
  <c r="D1052" i="13"/>
  <c r="E1052" i="13" s="1"/>
  <c r="C1147" i="13"/>
  <c r="H1042" i="13"/>
  <c r="C1144" i="13"/>
  <c r="H1041" i="13"/>
  <c r="H1040" i="13"/>
  <c r="C1149" i="13"/>
  <c r="F1062" i="13"/>
  <c r="G1062" i="13" s="1"/>
  <c r="D1062" i="13"/>
  <c r="E1062" i="13" s="1"/>
  <c r="F1061" i="13"/>
  <c r="G1061" i="13" s="1"/>
  <c r="H1061" i="13" s="1"/>
  <c r="D1061" i="13"/>
  <c r="E1061" i="13" s="1"/>
  <c r="F1054" i="13"/>
  <c r="G1054" i="13" s="1"/>
  <c r="H1054" i="13" s="1"/>
  <c r="D1054" i="13"/>
  <c r="E1054" i="13" s="1"/>
  <c r="C1146" i="13"/>
  <c r="C1143" i="13"/>
  <c r="H1037" i="13"/>
  <c r="H1049" i="13" s="1"/>
  <c r="L1039" i="13" s="1"/>
  <c r="G1049" i="13"/>
  <c r="H1048" i="13"/>
  <c r="F1053" i="13"/>
  <c r="G1053" i="13" s="1"/>
  <c r="H1053" i="13" s="1"/>
  <c r="D1053" i="13"/>
  <c r="E1053" i="13" s="1"/>
  <c r="F1058" i="13"/>
  <c r="G1058" i="13" s="1"/>
  <c r="D1058" i="13"/>
  <c r="E1058" i="13" s="1"/>
  <c r="H1058" i="13" s="1"/>
  <c r="F1060" i="13"/>
  <c r="G1060" i="13" s="1"/>
  <c r="D1060" i="13"/>
  <c r="E1060" i="13" s="1"/>
  <c r="K1083" i="13"/>
  <c r="B1069" i="13"/>
  <c r="B1067" i="13"/>
  <c r="B1072" i="13"/>
  <c r="B1076" i="13"/>
  <c r="B1077" i="13"/>
  <c r="B1074" i="13"/>
  <c r="B1073" i="13"/>
  <c r="B1075" i="13"/>
  <c r="B1070" i="13"/>
  <c r="B1071" i="13"/>
  <c r="B1078" i="13"/>
  <c r="B1068" i="13"/>
  <c r="C1123" i="13"/>
  <c r="H1034" i="13"/>
  <c r="L1024" i="13" s="1"/>
  <c r="F1063" i="13"/>
  <c r="G1063" i="13" s="1"/>
  <c r="D1063" i="13"/>
  <c r="E1063" i="13" s="1"/>
  <c r="H1063" i="13" s="1"/>
  <c r="F1055" i="13"/>
  <c r="G1055" i="13" s="1"/>
  <c r="H1055" i="13" s="1"/>
  <c r="D1055" i="13"/>
  <c r="E1055" i="13" s="1"/>
  <c r="F1059" i="13"/>
  <c r="G1059" i="13" s="1"/>
  <c r="H1059" i="13" s="1"/>
  <c r="D1059" i="13"/>
  <c r="E1059" i="13" s="1"/>
  <c r="E1049" i="13"/>
  <c r="H1039" i="13"/>
  <c r="C1316" i="13"/>
  <c r="C1315" i="13"/>
  <c r="H882" i="9"/>
  <c r="Z1013" i="9"/>
  <c r="AB1012" i="9"/>
  <c r="AC1012" i="9" s="1"/>
  <c r="AD1012" i="9"/>
  <c r="AE1012" i="9" s="1"/>
  <c r="Z974" i="9"/>
  <c r="AD973" i="9"/>
  <c r="AE973" i="9" s="1"/>
  <c r="AB973" i="9"/>
  <c r="AC973" i="9" s="1"/>
  <c r="N1027" i="9"/>
  <c r="P1026" i="9"/>
  <c r="Q1026" i="9" s="1"/>
  <c r="R1026" i="9"/>
  <c r="S1026" i="9" s="1"/>
  <c r="F922" i="9"/>
  <c r="G922" i="9" s="1"/>
  <c r="D922" i="9"/>
  <c r="E922" i="9" s="1"/>
  <c r="B923" i="9"/>
  <c r="N988" i="9"/>
  <c r="R987" i="9"/>
  <c r="S987" i="9" s="1"/>
  <c r="P987" i="9"/>
  <c r="Q987" i="9" s="1"/>
  <c r="F1039" i="9"/>
  <c r="G1039" i="9" s="1"/>
  <c r="D1039" i="9"/>
  <c r="E1039" i="9" s="1"/>
  <c r="B1040" i="9"/>
  <c r="N949" i="9"/>
  <c r="P948" i="9"/>
  <c r="Q948" i="9" s="1"/>
  <c r="R948" i="9"/>
  <c r="S948" i="9" s="1"/>
  <c r="AF868" i="9"/>
  <c r="Z1052" i="9"/>
  <c r="AG1050" i="9"/>
  <c r="Z1039" i="9"/>
  <c r="AD1038" i="9"/>
  <c r="AE1038" i="9" s="1"/>
  <c r="AB1038" i="9"/>
  <c r="AC1038" i="9" s="1"/>
  <c r="F1000" i="9"/>
  <c r="G1000" i="9" s="1"/>
  <c r="D1000" i="9"/>
  <c r="E1000" i="9" s="1"/>
  <c r="B1001" i="9"/>
  <c r="R896" i="9"/>
  <c r="N1040" i="9"/>
  <c r="P1039" i="9"/>
  <c r="Q1039" i="9" s="1"/>
  <c r="R1039" i="9"/>
  <c r="S1039" i="9" s="1"/>
  <c r="AC882" i="9"/>
  <c r="AB882" i="9"/>
  <c r="N975" i="9"/>
  <c r="P974" i="9"/>
  <c r="Q974" i="9" s="1"/>
  <c r="R974" i="9"/>
  <c r="S974" i="9" s="1"/>
  <c r="F1026" i="9"/>
  <c r="G1026" i="9" s="1"/>
  <c r="D1026" i="9"/>
  <c r="E1026" i="9" s="1"/>
  <c r="B1027" i="9"/>
  <c r="Z987" i="9"/>
  <c r="AB986" i="9"/>
  <c r="AC986" i="9" s="1"/>
  <c r="AD986" i="9"/>
  <c r="AE986" i="9" s="1"/>
  <c r="F961" i="9"/>
  <c r="G961" i="9" s="1"/>
  <c r="D961" i="9"/>
  <c r="E961" i="9" s="1"/>
  <c r="B962" i="9"/>
  <c r="Z1000" i="9"/>
  <c r="AB999" i="9"/>
  <c r="AC999" i="9" s="1"/>
  <c r="AD999" i="9"/>
  <c r="AE999" i="9" s="1"/>
  <c r="N962" i="9"/>
  <c r="R961" i="9"/>
  <c r="S961" i="9" s="1"/>
  <c r="P961" i="9"/>
  <c r="Q961" i="9" s="1"/>
  <c r="F1013" i="9"/>
  <c r="G1013" i="9" s="1"/>
  <c r="D1013" i="9"/>
  <c r="E1013" i="9" s="1"/>
  <c r="B1014" i="9"/>
  <c r="N923" i="9"/>
  <c r="P922" i="9"/>
  <c r="Q922" i="9" s="1"/>
  <c r="R922" i="9"/>
  <c r="S922" i="9" s="1"/>
  <c r="Q896" i="9"/>
  <c r="P896" i="9"/>
  <c r="AD882" i="9"/>
  <c r="Z948" i="9"/>
  <c r="AD947" i="9"/>
  <c r="AE947" i="9" s="1"/>
  <c r="AB947" i="9"/>
  <c r="AC947" i="9" s="1"/>
  <c r="F896" i="9"/>
  <c r="Z961" i="9"/>
  <c r="AB960" i="9"/>
  <c r="AC960" i="9" s="1"/>
  <c r="AD960" i="9"/>
  <c r="AE960" i="9" s="1"/>
  <c r="F974" i="9"/>
  <c r="G974" i="9" s="1"/>
  <c r="D974" i="9"/>
  <c r="E974" i="9" s="1"/>
  <c r="B975" i="9"/>
  <c r="F909" i="9"/>
  <c r="G909" i="9" s="1"/>
  <c r="G910" i="9" s="1"/>
  <c r="D909" i="9"/>
  <c r="E909" i="9" s="1"/>
  <c r="F935" i="9"/>
  <c r="G935" i="9" s="1"/>
  <c r="D935" i="9"/>
  <c r="E935" i="9" s="1"/>
  <c r="B936" i="9"/>
  <c r="Z935" i="9"/>
  <c r="AD934" i="9"/>
  <c r="AE934" i="9" s="1"/>
  <c r="AB934" i="9"/>
  <c r="AC934" i="9" s="1"/>
  <c r="F1052" i="9"/>
  <c r="G1052" i="9" s="1"/>
  <c r="D1052" i="9"/>
  <c r="E1052" i="9" s="1"/>
  <c r="B1066" i="9"/>
  <c r="I1064" i="9"/>
  <c r="B1053" i="9"/>
  <c r="Z1026" i="9"/>
  <c r="AB1025" i="9"/>
  <c r="AC1025" i="9" s="1"/>
  <c r="AD1025" i="9"/>
  <c r="AE1025" i="9" s="1"/>
  <c r="N1066" i="9"/>
  <c r="U1064" i="9"/>
  <c r="N1053" i="9"/>
  <c r="R1052" i="9"/>
  <c r="S1052" i="9" s="1"/>
  <c r="P1052" i="9"/>
  <c r="Q1052" i="9" s="1"/>
  <c r="T882" i="9"/>
  <c r="Z909" i="9"/>
  <c r="AB908" i="9"/>
  <c r="AC908" i="9" s="1"/>
  <c r="AD908" i="9"/>
  <c r="AE908" i="9" s="1"/>
  <c r="N1001" i="9"/>
  <c r="R1000" i="9"/>
  <c r="S1000" i="9" s="1"/>
  <c r="P1000" i="9"/>
  <c r="Q1000" i="9" s="1"/>
  <c r="E896" i="9"/>
  <c r="H896" i="9" s="1"/>
  <c r="D896" i="9"/>
  <c r="AB895" i="9"/>
  <c r="AC895" i="9" s="1"/>
  <c r="AD895" i="9"/>
  <c r="AE895" i="9" s="1"/>
  <c r="AE896" i="9" s="1"/>
  <c r="F987" i="9"/>
  <c r="G987" i="9" s="1"/>
  <c r="D987" i="9"/>
  <c r="E987" i="9" s="1"/>
  <c r="B988" i="9"/>
  <c r="P909" i="9"/>
  <c r="Q909" i="9" s="1"/>
  <c r="R909" i="9"/>
  <c r="S909" i="9" s="1"/>
  <c r="S910" i="9" s="1"/>
  <c r="Z922" i="9"/>
  <c r="AB921" i="9"/>
  <c r="AC921" i="9" s="1"/>
  <c r="AD921" i="9"/>
  <c r="AE921" i="9" s="1"/>
  <c r="F948" i="9"/>
  <c r="G948" i="9" s="1"/>
  <c r="D948" i="9"/>
  <c r="E948" i="9" s="1"/>
  <c r="B949" i="9"/>
  <c r="N1014" i="9"/>
  <c r="P1013" i="9"/>
  <c r="Q1013" i="9" s="1"/>
  <c r="R1013" i="9"/>
  <c r="S1013" i="9" s="1"/>
  <c r="N936" i="9"/>
  <c r="R935" i="9"/>
  <c r="S935" i="9" s="1"/>
  <c r="P935" i="9"/>
  <c r="Q935" i="9" s="1"/>
  <c r="F1068" i="13" l="1"/>
  <c r="G1068" i="13" s="1"/>
  <c r="H1068" i="13" s="1"/>
  <c r="D1068" i="13"/>
  <c r="E1068" i="13" s="1"/>
  <c r="F1075" i="13"/>
  <c r="G1075" i="13" s="1"/>
  <c r="H1075" i="13" s="1"/>
  <c r="D1075" i="13"/>
  <c r="E1075" i="13" s="1"/>
  <c r="F1076" i="13"/>
  <c r="G1076" i="13" s="1"/>
  <c r="D1076" i="13"/>
  <c r="E1076" i="13" s="1"/>
  <c r="K1098" i="13"/>
  <c r="B1084" i="13"/>
  <c r="B1082" i="13"/>
  <c r="B1091" i="13"/>
  <c r="B1089" i="13"/>
  <c r="B1088" i="13"/>
  <c r="B1092" i="13"/>
  <c r="B1085" i="13"/>
  <c r="B1087" i="13"/>
  <c r="B1090" i="13"/>
  <c r="B1086" i="13"/>
  <c r="B1093" i="13"/>
  <c r="B1083" i="13"/>
  <c r="C1162" i="13"/>
  <c r="C1130" i="13"/>
  <c r="F1078" i="13"/>
  <c r="G1078" i="13" s="1"/>
  <c r="D1078" i="13"/>
  <c r="E1078" i="13" s="1"/>
  <c r="F1073" i="13"/>
  <c r="G1073" i="13" s="1"/>
  <c r="H1073" i="13" s="1"/>
  <c r="D1073" i="13"/>
  <c r="E1073" i="13" s="1"/>
  <c r="F1072" i="13"/>
  <c r="G1072" i="13" s="1"/>
  <c r="D1072" i="13"/>
  <c r="E1072" i="13" s="1"/>
  <c r="H1060" i="13"/>
  <c r="E1064" i="13"/>
  <c r="C1161" i="13"/>
  <c r="C1164" i="13"/>
  <c r="C1159" i="13"/>
  <c r="C1142" i="13"/>
  <c r="C1138" i="13"/>
  <c r="F1071" i="13"/>
  <c r="G1071" i="13" s="1"/>
  <c r="H1071" i="13" s="1"/>
  <c r="D1071" i="13"/>
  <c r="E1071" i="13" s="1"/>
  <c r="F1074" i="13"/>
  <c r="G1074" i="13" s="1"/>
  <c r="H1074" i="13" s="1"/>
  <c r="D1074" i="13"/>
  <c r="E1074" i="13" s="1"/>
  <c r="F1067" i="13"/>
  <c r="G1067" i="13" s="1"/>
  <c r="D1067" i="13"/>
  <c r="E1067" i="13" s="1"/>
  <c r="C1158" i="13"/>
  <c r="H1062" i="13"/>
  <c r="H1056" i="13"/>
  <c r="C1133" i="13"/>
  <c r="F1070" i="13"/>
  <c r="G1070" i="13" s="1"/>
  <c r="D1070" i="13"/>
  <c r="E1070" i="13" s="1"/>
  <c r="F1077" i="13"/>
  <c r="G1077" i="13" s="1"/>
  <c r="D1077" i="13"/>
  <c r="E1077" i="13" s="1"/>
  <c r="F1069" i="13"/>
  <c r="G1069" i="13" s="1"/>
  <c r="D1069" i="13"/>
  <c r="E1069" i="13" s="1"/>
  <c r="H1052" i="13"/>
  <c r="H1064" i="13" s="1"/>
  <c r="L1054" i="13" s="1"/>
  <c r="G1064" i="13"/>
  <c r="C1137" i="13"/>
  <c r="C1330" i="13"/>
  <c r="C1331" i="13"/>
  <c r="T896" i="9"/>
  <c r="B989" i="9"/>
  <c r="F988" i="9"/>
  <c r="G988" i="9" s="1"/>
  <c r="D988" i="9"/>
  <c r="E988" i="9" s="1"/>
  <c r="AD896" i="9"/>
  <c r="R1066" i="9"/>
  <c r="S1066" i="9" s="1"/>
  <c r="P1066" i="9"/>
  <c r="Q1066" i="9" s="1"/>
  <c r="N1080" i="9"/>
  <c r="U1078" i="9"/>
  <c r="N1067" i="9"/>
  <c r="B1080" i="9"/>
  <c r="I1078" i="9"/>
  <c r="B1067" i="9"/>
  <c r="D1066" i="9"/>
  <c r="E1066" i="9" s="1"/>
  <c r="F1066" i="9"/>
  <c r="G1066" i="9" s="1"/>
  <c r="B937" i="9"/>
  <c r="F936" i="9"/>
  <c r="G936" i="9" s="1"/>
  <c r="D936" i="9"/>
  <c r="E936" i="9" s="1"/>
  <c r="R962" i="9"/>
  <c r="S962" i="9" s="1"/>
  <c r="P962" i="9"/>
  <c r="Q962" i="9" s="1"/>
  <c r="N963" i="9"/>
  <c r="R975" i="9"/>
  <c r="S975" i="9" s="1"/>
  <c r="P975" i="9"/>
  <c r="Q975" i="9" s="1"/>
  <c r="N976" i="9"/>
  <c r="AF882" i="9"/>
  <c r="R1040" i="9"/>
  <c r="S1040" i="9" s="1"/>
  <c r="P1040" i="9"/>
  <c r="Q1040" i="9" s="1"/>
  <c r="N1041" i="9"/>
  <c r="B1041" i="9"/>
  <c r="D1040" i="9"/>
  <c r="E1040" i="9" s="1"/>
  <c r="F1040" i="9"/>
  <c r="G1040" i="9" s="1"/>
  <c r="F923" i="9"/>
  <c r="G923" i="9" s="1"/>
  <c r="G924" i="9" s="1"/>
  <c r="D923" i="9"/>
  <c r="E923" i="9" s="1"/>
  <c r="AB1013" i="9"/>
  <c r="AC1013" i="9" s="1"/>
  <c r="Z1014" i="9"/>
  <c r="AD1013" i="9"/>
  <c r="AE1013" i="9" s="1"/>
  <c r="R936" i="9"/>
  <c r="S936" i="9" s="1"/>
  <c r="P936" i="9"/>
  <c r="Q936" i="9" s="1"/>
  <c r="N937" i="9"/>
  <c r="B950" i="9"/>
  <c r="F949" i="9"/>
  <c r="G949" i="9" s="1"/>
  <c r="D949" i="9"/>
  <c r="E949" i="9" s="1"/>
  <c r="AC896" i="9"/>
  <c r="AB896" i="9"/>
  <c r="E910" i="9"/>
  <c r="D910" i="9"/>
  <c r="B976" i="9"/>
  <c r="D975" i="9"/>
  <c r="E975" i="9" s="1"/>
  <c r="F975" i="9"/>
  <c r="G975" i="9" s="1"/>
  <c r="R923" i="9"/>
  <c r="S923" i="9" s="1"/>
  <c r="S924" i="9" s="1"/>
  <c r="P923" i="9"/>
  <c r="Q923" i="9" s="1"/>
  <c r="B963" i="9"/>
  <c r="D962" i="9"/>
  <c r="E962" i="9" s="1"/>
  <c r="F962" i="9"/>
  <c r="G962" i="9" s="1"/>
  <c r="AB1039" i="9"/>
  <c r="AC1039" i="9" s="1"/>
  <c r="Z1040" i="9"/>
  <c r="AD1039" i="9"/>
  <c r="AE1039" i="9" s="1"/>
  <c r="R988" i="9"/>
  <c r="S988" i="9" s="1"/>
  <c r="P988" i="9"/>
  <c r="Q988" i="9" s="1"/>
  <c r="N989" i="9"/>
  <c r="R1027" i="9"/>
  <c r="S1027" i="9" s="1"/>
  <c r="P1027" i="9"/>
  <c r="Q1027" i="9" s="1"/>
  <c r="N1028" i="9"/>
  <c r="AB974" i="9"/>
  <c r="AC974" i="9" s="1"/>
  <c r="Z975" i="9"/>
  <c r="AD974" i="9"/>
  <c r="AE974" i="9" s="1"/>
  <c r="AB922" i="9"/>
  <c r="AC922" i="9" s="1"/>
  <c r="Z923" i="9"/>
  <c r="AD922" i="9"/>
  <c r="AE922" i="9" s="1"/>
  <c r="R910" i="9"/>
  <c r="R1001" i="9"/>
  <c r="S1001" i="9" s="1"/>
  <c r="P1001" i="9"/>
  <c r="Q1001" i="9" s="1"/>
  <c r="N1002" i="9"/>
  <c r="R1053" i="9"/>
  <c r="S1053" i="9" s="1"/>
  <c r="P1053" i="9"/>
  <c r="Q1053" i="9" s="1"/>
  <c r="N1054" i="9"/>
  <c r="AB1026" i="9"/>
  <c r="AC1026" i="9" s="1"/>
  <c r="Z1027" i="9"/>
  <c r="AD1026" i="9"/>
  <c r="AE1026" i="9" s="1"/>
  <c r="B1054" i="9"/>
  <c r="D1053" i="9"/>
  <c r="E1053" i="9" s="1"/>
  <c r="F1053" i="9"/>
  <c r="G1053" i="9" s="1"/>
  <c r="F910" i="9"/>
  <c r="AB961" i="9"/>
  <c r="AC961" i="9" s="1"/>
  <c r="Z962" i="9"/>
  <c r="AD961" i="9"/>
  <c r="AE961" i="9" s="1"/>
  <c r="B1015" i="9"/>
  <c r="D1014" i="9"/>
  <c r="E1014" i="9" s="1"/>
  <c r="F1014" i="9"/>
  <c r="G1014" i="9" s="1"/>
  <c r="AB987" i="9"/>
  <c r="AC987" i="9" s="1"/>
  <c r="Z988" i="9"/>
  <c r="AD987" i="9"/>
  <c r="AE987" i="9" s="1"/>
  <c r="R1014" i="9"/>
  <c r="S1014" i="9" s="1"/>
  <c r="P1014" i="9"/>
  <c r="Q1014" i="9" s="1"/>
  <c r="N1015" i="9"/>
  <c r="Q910" i="9"/>
  <c r="T910" i="9" s="1"/>
  <c r="P910" i="9"/>
  <c r="AB909" i="9"/>
  <c r="AC909" i="9" s="1"/>
  <c r="AD909" i="9"/>
  <c r="AE909" i="9" s="1"/>
  <c r="AE910" i="9" s="1"/>
  <c r="AB935" i="9"/>
  <c r="AC935" i="9" s="1"/>
  <c r="Z936" i="9"/>
  <c r="AD935" i="9"/>
  <c r="AE935" i="9" s="1"/>
  <c r="AB948" i="9"/>
  <c r="AC948" i="9" s="1"/>
  <c r="Z949" i="9"/>
  <c r="AD948" i="9"/>
  <c r="AE948" i="9" s="1"/>
  <c r="AB1000" i="9"/>
  <c r="AC1000" i="9" s="1"/>
  <c r="Z1001" i="9"/>
  <c r="AD1000" i="9"/>
  <c r="AE1000" i="9" s="1"/>
  <c r="B1028" i="9"/>
  <c r="F1027" i="9"/>
  <c r="G1027" i="9" s="1"/>
  <c r="D1027" i="9"/>
  <c r="E1027" i="9" s="1"/>
  <c r="B1002" i="9"/>
  <c r="F1001" i="9"/>
  <c r="G1001" i="9" s="1"/>
  <c r="D1001" i="9"/>
  <c r="E1001" i="9" s="1"/>
  <c r="AB1052" i="9"/>
  <c r="AC1052" i="9" s="1"/>
  <c r="Z1066" i="9"/>
  <c r="AG1064" i="9"/>
  <c r="Z1053" i="9"/>
  <c r="AD1052" i="9"/>
  <c r="AE1052" i="9" s="1"/>
  <c r="R949" i="9"/>
  <c r="S949" i="9" s="1"/>
  <c r="P949" i="9"/>
  <c r="Q949" i="9" s="1"/>
  <c r="N950" i="9"/>
  <c r="C1152" i="13" l="1"/>
  <c r="C1153" i="13"/>
  <c r="C1174" i="13"/>
  <c r="C1176" i="13"/>
  <c r="H1078" i="13"/>
  <c r="F1090" i="13"/>
  <c r="G1090" i="13" s="1"/>
  <c r="H1090" i="13" s="1"/>
  <c r="D1090" i="13"/>
  <c r="E1090" i="13" s="1"/>
  <c r="F1088" i="13"/>
  <c r="G1088" i="13" s="1"/>
  <c r="H1088" i="13" s="1"/>
  <c r="D1088" i="13"/>
  <c r="E1088" i="13" s="1"/>
  <c r="F1084" i="13"/>
  <c r="G1084" i="13" s="1"/>
  <c r="H1084" i="13" s="1"/>
  <c r="D1084" i="13"/>
  <c r="E1084" i="13" s="1"/>
  <c r="H1069" i="13"/>
  <c r="H1070" i="13"/>
  <c r="C1145" i="13"/>
  <c r="F1083" i="13"/>
  <c r="G1083" i="13" s="1"/>
  <c r="H1083" i="13" s="1"/>
  <c r="D1083" i="13"/>
  <c r="E1083" i="13" s="1"/>
  <c r="F1087" i="13"/>
  <c r="G1087" i="13" s="1"/>
  <c r="H1087" i="13" s="1"/>
  <c r="D1087" i="13"/>
  <c r="E1087" i="13" s="1"/>
  <c r="F1089" i="13"/>
  <c r="G1089" i="13" s="1"/>
  <c r="H1089" i="13" s="1"/>
  <c r="D1089" i="13"/>
  <c r="E1089" i="13" s="1"/>
  <c r="K1113" i="13"/>
  <c r="B1099" i="13"/>
  <c r="B1097" i="13"/>
  <c r="B1102" i="13"/>
  <c r="B1106" i="13"/>
  <c r="B1104" i="13"/>
  <c r="B1100" i="13"/>
  <c r="B1103" i="13"/>
  <c r="B1107" i="13"/>
  <c r="B1105" i="13"/>
  <c r="B1101" i="13"/>
  <c r="B1108" i="13"/>
  <c r="B1098" i="13"/>
  <c r="H1067" i="13"/>
  <c r="G1079" i="13"/>
  <c r="C1157" i="13"/>
  <c r="C1179" i="13"/>
  <c r="F1093" i="13"/>
  <c r="G1093" i="13" s="1"/>
  <c r="D1093" i="13"/>
  <c r="E1093" i="13" s="1"/>
  <c r="F1085" i="13"/>
  <c r="G1085" i="13" s="1"/>
  <c r="D1085" i="13"/>
  <c r="E1085" i="13" s="1"/>
  <c r="F1091" i="13"/>
  <c r="G1091" i="13" s="1"/>
  <c r="D1091" i="13"/>
  <c r="E1091" i="13" s="1"/>
  <c r="H1076" i="13"/>
  <c r="E1079" i="13"/>
  <c r="H1077" i="13"/>
  <c r="C1148" i="13"/>
  <c r="C1173" i="13"/>
  <c r="H1072" i="13"/>
  <c r="C1177" i="13"/>
  <c r="F1086" i="13"/>
  <c r="G1086" i="13" s="1"/>
  <c r="D1086" i="13"/>
  <c r="E1086" i="13" s="1"/>
  <c r="F1092" i="13"/>
  <c r="G1092" i="13" s="1"/>
  <c r="D1092" i="13"/>
  <c r="E1092" i="13" s="1"/>
  <c r="F1082" i="13"/>
  <c r="G1082" i="13" s="1"/>
  <c r="D1082" i="13"/>
  <c r="E1082" i="13" s="1"/>
  <c r="H1079" i="13"/>
  <c r="L1069" i="13" s="1"/>
  <c r="C1346" i="13"/>
  <c r="C1345" i="13"/>
  <c r="AF896" i="9"/>
  <c r="Z1080" i="9"/>
  <c r="AG1078" i="9"/>
  <c r="Z1067" i="9"/>
  <c r="AB1066" i="9"/>
  <c r="AC1066" i="9" s="1"/>
  <c r="AD1066" i="9"/>
  <c r="AE1066" i="9" s="1"/>
  <c r="Z937" i="9"/>
  <c r="AD936" i="9"/>
  <c r="AE936" i="9" s="1"/>
  <c r="AB936" i="9"/>
  <c r="AC936" i="9" s="1"/>
  <c r="AD910" i="9"/>
  <c r="Z1028" i="9"/>
  <c r="AD1027" i="9"/>
  <c r="AE1027" i="9" s="1"/>
  <c r="AB1027" i="9"/>
  <c r="AC1027" i="9" s="1"/>
  <c r="N1029" i="9"/>
  <c r="P1028" i="9"/>
  <c r="Q1028" i="9" s="1"/>
  <c r="R1028" i="9"/>
  <c r="S1028" i="9" s="1"/>
  <c r="H910" i="9"/>
  <c r="R937" i="9"/>
  <c r="S937" i="9" s="1"/>
  <c r="S938" i="9" s="1"/>
  <c r="P937" i="9"/>
  <c r="Q937" i="9" s="1"/>
  <c r="Z1015" i="9"/>
  <c r="AD1014" i="9"/>
  <c r="AE1014" i="9" s="1"/>
  <c r="AB1014" i="9"/>
  <c r="AC1014" i="9" s="1"/>
  <c r="F924" i="9"/>
  <c r="N1042" i="9"/>
  <c r="R1041" i="9"/>
  <c r="S1041" i="9" s="1"/>
  <c r="P1041" i="9"/>
  <c r="Q1041" i="9" s="1"/>
  <c r="N977" i="9"/>
  <c r="P976" i="9"/>
  <c r="Q976" i="9" s="1"/>
  <c r="R976" i="9"/>
  <c r="S976" i="9" s="1"/>
  <c r="D989" i="9"/>
  <c r="E989" i="9" s="1"/>
  <c r="B990" i="9"/>
  <c r="F989" i="9"/>
  <c r="G989" i="9" s="1"/>
  <c r="Z1002" i="9"/>
  <c r="AD1001" i="9"/>
  <c r="AE1001" i="9" s="1"/>
  <c r="AB1001" i="9"/>
  <c r="AC1001" i="9" s="1"/>
  <c r="Z950" i="9"/>
  <c r="AD949" i="9"/>
  <c r="AE949" i="9" s="1"/>
  <c r="AB949" i="9"/>
  <c r="AC949" i="9" s="1"/>
  <c r="AC910" i="9"/>
  <c r="AB910" i="9"/>
  <c r="N1016" i="9"/>
  <c r="P1015" i="9"/>
  <c r="Q1015" i="9" s="1"/>
  <c r="R1015" i="9"/>
  <c r="S1015" i="9" s="1"/>
  <c r="D963" i="9"/>
  <c r="E963" i="9" s="1"/>
  <c r="B964" i="9"/>
  <c r="F963" i="9"/>
  <c r="G963" i="9" s="1"/>
  <c r="N964" i="9"/>
  <c r="R963" i="9"/>
  <c r="S963" i="9" s="1"/>
  <c r="P963" i="9"/>
  <c r="Q963" i="9" s="1"/>
  <c r="D1067" i="9"/>
  <c r="E1067" i="9" s="1"/>
  <c r="B1068" i="9"/>
  <c r="F1067" i="9"/>
  <c r="G1067" i="9" s="1"/>
  <c r="N1068" i="9"/>
  <c r="R1067" i="9"/>
  <c r="S1067" i="9" s="1"/>
  <c r="P1067" i="9"/>
  <c r="Q1067" i="9" s="1"/>
  <c r="N951" i="9"/>
  <c r="P950" i="9"/>
  <c r="Q950" i="9" s="1"/>
  <c r="R950" i="9"/>
  <c r="S950" i="9" s="1"/>
  <c r="Z1054" i="9"/>
  <c r="AD1053" i="9"/>
  <c r="AE1053" i="9" s="1"/>
  <c r="AB1053" i="9"/>
  <c r="AC1053" i="9" s="1"/>
  <c r="D1002" i="9"/>
  <c r="E1002" i="9" s="1"/>
  <c r="B1003" i="9"/>
  <c r="F1002" i="9"/>
  <c r="G1002" i="9" s="1"/>
  <c r="Z989" i="9"/>
  <c r="AD988" i="9"/>
  <c r="AE988" i="9" s="1"/>
  <c r="AB988" i="9"/>
  <c r="AC988" i="9" s="1"/>
  <c r="Z963" i="9"/>
  <c r="AB962" i="9"/>
  <c r="AC962" i="9" s="1"/>
  <c r="AD962" i="9"/>
  <c r="AE962" i="9" s="1"/>
  <c r="D1054" i="9"/>
  <c r="E1054" i="9" s="1"/>
  <c r="B1055" i="9"/>
  <c r="F1054" i="9"/>
  <c r="G1054" i="9" s="1"/>
  <c r="N1003" i="9"/>
  <c r="R1002" i="9"/>
  <c r="S1002" i="9" s="1"/>
  <c r="P1002" i="9"/>
  <c r="Q1002" i="9" s="1"/>
  <c r="AB923" i="9"/>
  <c r="AC923" i="9" s="1"/>
  <c r="AD923" i="9"/>
  <c r="AE923" i="9" s="1"/>
  <c r="AE924" i="9" s="1"/>
  <c r="Z976" i="9"/>
  <c r="AD975" i="9"/>
  <c r="AE975" i="9" s="1"/>
  <c r="AB975" i="9"/>
  <c r="AC975" i="9" s="1"/>
  <c r="Q924" i="9"/>
  <c r="P924" i="9"/>
  <c r="D976" i="9"/>
  <c r="E976" i="9" s="1"/>
  <c r="B977" i="9"/>
  <c r="F976" i="9"/>
  <c r="G976" i="9" s="1"/>
  <c r="D937" i="9"/>
  <c r="E937" i="9" s="1"/>
  <c r="F937" i="9"/>
  <c r="G937" i="9" s="1"/>
  <c r="G938" i="9" s="1"/>
  <c r="D1028" i="9"/>
  <c r="E1028" i="9" s="1"/>
  <c r="B1029" i="9"/>
  <c r="F1028" i="9"/>
  <c r="G1028" i="9" s="1"/>
  <c r="D1015" i="9"/>
  <c r="E1015" i="9" s="1"/>
  <c r="B1016" i="9"/>
  <c r="F1015" i="9"/>
  <c r="G1015" i="9" s="1"/>
  <c r="N1055" i="9"/>
  <c r="R1054" i="9"/>
  <c r="S1054" i="9" s="1"/>
  <c r="P1054" i="9"/>
  <c r="Q1054" i="9" s="1"/>
  <c r="N990" i="9"/>
  <c r="P989" i="9"/>
  <c r="Q989" i="9" s="1"/>
  <c r="R989" i="9"/>
  <c r="S989" i="9" s="1"/>
  <c r="Z1041" i="9"/>
  <c r="AD1040" i="9"/>
  <c r="AE1040" i="9" s="1"/>
  <c r="AB1040" i="9"/>
  <c r="AC1040" i="9" s="1"/>
  <c r="R924" i="9"/>
  <c r="D950" i="9"/>
  <c r="E950" i="9" s="1"/>
  <c r="B951" i="9"/>
  <c r="F950" i="9"/>
  <c r="G950" i="9" s="1"/>
  <c r="E924" i="9"/>
  <c r="D924" i="9"/>
  <c r="D1041" i="9"/>
  <c r="E1041" i="9" s="1"/>
  <c r="B1042" i="9"/>
  <c r="F1041" i="9"/>
  <c r="G1041" i="9" s="1"/>
  <c r="D1080" i="9"/>
  <c r="E1080" i="9" s="1"/>
  <c r="B1094" i="9"/>
  <c r="I1092" i="9"/>
  <c r="B1081" i="9"/>
  <c r="F1080" i="9"/>
  <c r="G1080" i="9" s="1"/>
  <c r="N1094" i="9"/>
  <c r="U1092" i="9"/>
  <c r="N1081" i="9"/>
  <c r="R1080" i="9"/>
  <c r="S1080" i="9" s="1"/>
  <c r="P1080" i="9"/>
  <c r="Q1080" i="9" s="1"/>
  <c r="C1188" i="13" l="1"/>
  <c r="C1194" i="13"/>
  <c r="F1101" i="13"/>
  <c r="G1101" i="13" s="1"/>
  <c r="D1101" i="13"/>
  <c r="E1101" i="13" s="1"/>
  <c r="F1100" i="13"/>
  <c r="G1100" i="13" s="1"/>
  <c r="H1100" i="13" s="1"/>
  <c r="D1100" i="13"/>
  <c r="E1100" i="13" s="1"/>
  <c r="F1097" i="13"/>
  <c r="G1097" i="13" s="1"/>
  <c r="D1097" i="13"/>
  <c r="E1097" i="13" s="1"/>
  <c r="C1191" i="13"/>
  <c r="H1092" i="13"/>
  <c r="C1192" i="13"/>
  <c r="H1085" i="13"/>
  <c r="F1105" i="13"/>
  <c r="G1105" i="13" s="1"/>
  <c r="H1105" i="13" s="1"/>
  <c r="D1105" i="13"/>
  <c r="E1105" i="13" s="1"/>
  <c r="F1104" i="13"/>
  <c r="G1104" i="13" s="1"/>
  <c r="H1104" i="13" s="1"/>
  <c r="D1104" i="13"/>
  <c r="E1104" i="13" s="1"/>
  <c r="F1099" i="13"/>
  <c r="G1099" i="13" s="1"/>
  <c r="H1099" i="13" s="1"/>
  <c r="D1099" i="13"/>
  <c r="E1099" i="13" s="1"/>
  <c r="C1160" i="13"/>
  <c r="C1168" i="13"/>
  <c r="C1163" i="13"/>
  <c r="F1098" i="13"/>
  <c r="G1098" i="13" s="1"/>
  <c r="H1098" i="13" s="1"/>
  <c r="D1098" i="13"/>
  <c r="E1098" i="13" s="1"/>
  <c r="F1107" i="13"/>
  <c r="G1107" i="13" s="1"/>
  <c r="H1107" i="13" s="1"/>
  <c r="D1107" i="13"/>
  <c r="E1107" i="13" s="1"/>
  <c r="F1106" i="13"/>
  <c r="G1106" i="13" s="1"/>
  <c r="D1106" i="13"/>
  <c r="E1106" i="13" s="1"/>
  <c r="K1128" i="13"/>
  <c r="B1114" i="13"/>
  <c r="B1112" i="13"/>
  <c r="B1120" i="13"/>
  <c r="B1122" i="13"/>
  <c r="B1117" i="13"/>
  <c r="B1118" i="13"/>
  <c r="B1119" i="13"/>
  <c r="B1121" i="13"/>
  <c r="B1115" i="13"/>
  <c r="B1116" i="13"/>
  <c r="B1123" i="13"/>
  <c r="B1113" i="13"/>
  <c r="H1082" i="13"/>
  <c r="H1094" i="13" s="1"/>
  <c r="L1084" i="13" s="1"/>
  <c r="G1094" i="13"/>
  <c r="H1086" i="13"/>
  <c r="H1091" i="13"/>
  <c r="H1093" i="13"/>
  <c r="C1172" i="13"/>
  <c r="F1108" i="13"/>
  <c r="G1108" i="13" s="1"/>
  <c r="H1108" i="13" s="1"/>
  <c r="D1108" i="13"/>
  <c r="E1108" i="13" s="1"/>
  <c r="F1103" i="13"/>
  <c r="G1103" i="13" s="1"/>
  <c r="H1103" i="13" s="1"/>
  <c r="D1103" i="13"/>
  <c r="E1103" i="13" s="1"/>
  <c r="F1102" i="13"/>
  <c r="G1102" i="13" s="1"/>
  <c r="H1102" i="13" s="1"/>
  <c r="D1102" i="13"/>
  <c r="E1102" i="13" s="1"/>
  <c r="E1094" i="13"/>
  <c r="C1189" i="13"/>
  <c r="C1167" i="13"/>
  <c r="C1360" i="13"/>
  <c r="C1361" i="13"/>
  <c r="H924" i="9"/>
  <c r="AF910" i="9"/>
  <c r="B1082" i="9"/>
  <c r="F1081" i="9"/>
  <c r="G1081" i="9" s="1"/>
  <c r="D1081" i="9"/>
  <c r="E1081" i="9" s="1"/>
  <c r="B1043" i="9"/>
  <c r="F1042" i="9"/>
  <c r="G1042" i="9" s="1"/>
  <c r="D1042" i="9"/>
  <c r="E1042" i="9" s="1"/>
  <c r="B1030" i="9"/>
  <c r="D1029" i="9"/>
  <c r="E1029" i="9" s="1"/>
  <c r="F1029" i="9"/>
  <c r="G1029" i="9" s="1"/>
  <c r="F938" i="9"/>
  <c r="T924" i="9"/>
  <c r="AD924" i="9"/>
  <c r="P1003" i="9"/>
  <c r="Q1003" i="9" s="1"/>
  <c r="N1004" i="9"/>
  <c r="R1003" i="9"/>
  <c r="S1003" i="9" s="1"/>
  <c r="AD989" i="9"/>
  <c r="AE989" i="9" s="1"/>
  <c r="AB989" i="9"/>
  <c r="AC989" i="9" s="1"/>
  <c r="Z990" i="9"/>
  <c r="B1004" i="9"/>
  <c r="F1003" i="9"/>
  <c r="G1003" i="9" s="1"/>
  <c r="D1003" i="9"/>
  <c r="E1003" i="9" s="1"/>
  <c r="AD1054" i="9"/>
  <c r="AE1054" i="9" s="1"/>
  <c r="AB1054" i="9"/>
  <c r="AC1054" i="9" s="1"/>
  <c r="Z1055" i="9"/>
  <c r="P1068" i="9"/>
  <c r="Q1068" i="9" s="1"/>
  <c r="N1069" i="9"/>
  <c r="R1068" i="9"/>
  <c r="S1068" i="9" s="1"/>
  <c r="P1016" i="9"/>
  <c r="Q1016" i="9" s="1"/>
  <c r="N1017" i="9"/>
  <c r="R1016" i="9"/>
  <c r="S1016" i="9" s="1"/>
  <c r="AD1002" i="9"/>
  <c r="AE1002" i="9" s="1"/>
  <c r="AB1002" i="9"/>
  <c r="AC1002" i="9" s="1"/>
  <c r="Z1003" i="9"/>
  <c r="B991" i="9"/>
  <c r="F990" i="9"/>
  <c r="G990" i="9" s="1"/>
  <c r="D990" i="9"/>
  <c r="E990" i="9" s="1"/>
  <c r="P1042" i="9"/>
  <c r="Q1042" i="9" s="1"/>
  <c r="N1043" i="9"/>
  <c r="R1042" i="9"/>
  <c r="S1042" i="9" s="1"/>
  <c r="R938" i="9"/>
  <c r="P1029" i="9"/>
  <c r="Q1029" i="9" s="1"/>
  <c r="N1030" i="9"/>
  <c r="R1029" i="9"/>
  <c r="S1029" i="9" s="1"/>
  <c r="AD1028" i="9"/>
  <c r="AE1028" i="9" s="1"/>
  <c r="AB1028" i="9"/>
  <c r="AC1028" i="9" s="1"/>
  <c r="Z1029" i="9"/>
  <c r="AD1080" i="9"/>
  <c r="AE1080" i="9" s="1"/>
  <c r="AB1080" i="9"/>
  <c r="AC1080" i="9" s="1"/>
  <c r="Z1094" i="9"/>
  <c r="AG1092" i="9"/>
  <c r="Z1081" i="9"/>
  <c r="B1108" i="9"/>
  <c r="I1106" i="9"/>
  <c r="B1095" i="9"/>
  <c r="F1094" i="9"/>
  <c r="G1094" i="9" s="1"/>
  <c r="D1094" i="9"/>
  <c r="E1094" i="9" s="1"/>
  <c r="P990" i="9"/>
  <c r="Q990" i="9" s="1"/>
  <c r="N991" i="9"/>
  <c r="R990" i="9"/>
  <c r="S990" i="9" s="1"/>
  <c r="E938" i="9"/>
  <c r="D938" i="9"/>
  <c r="B978" i="9"/>
  <c r="F977" i="9"/>
  <c r="G977" i="9" s="1"/>
  <c r="D977" i="9"/>
  <c r="E977" i="9" s="1"/>
  <c r="AC924" i="9"/>
  <c r="AF924" i="9" s="1"/>
  <c r="AB924" i="9"/>
  <c r="AD950" i="9"/>
  <c r="AE950" i="9" s="1"/>
  <c r="AB950" i="9"/>
  <c r="AC950" i="9" s="1"/>
  <c r="Z951" i="9"/>
  <c r="P977" i="9"/>
  <c r="Q977" i="9" s="1"/>
  <c r="N978" i="9"/>
  <c r="R977" i="9"/>
  <c r="S977" i="9" s="1"/>
  <c r="AD937" i="9"/>
  <c r="AE937" i="9" s="1"/>
  <c r="AE938" i="9" s="1"/>
  <c r="AB937" i="9"/>
  <c r="AC937" i="9" s="1"/>
  <c r="P1094" i="9"/>
  <c r="Q1094" i="9" s="1"/>
  <c r="N1108" i="9"/>
  <c r="U1106" i="9"/>
  <c r="N1095" i="9"/>
  <c r="R1094" i="9"/>
  <c r="S1094" i="9" s="1"/>
  <c r="AD1041" i="9"/>
  <c r="AE1041" i="9" s="1"/>
  <c r="AB1041" i="9"/>
  <c r="AC1041" i="9" s="1"/>
  <c r="Z1042" i="9"/>
  <c r="P1055" i="9"/>
  <c r="Q1055" i="9" s="1"/>
  <c r="N1056" i="9"/>
  <c r="R1055" i="9"/>
  <c r="S1055" i="9" s="1"/>
  <c r="AD976" i="9"/>
  <c r="AE976" i="9" s="1"/>
  <c r="AB976" i="9"/>
  <c r="AC976" i="9" s="1"/>
  <c r="Z977" i="9"/>
  <c r="B1056" i="9"/>
  <c r="D1055" i="9"/>
  <c r="E1055" i="9" s="1"/>
  <c r="F1055" i="9"/>
  <c r="G1055" i="9" s="1"/>
  <c r="B1069" i="9"/>
  <c r="D1068" i="9"/>
  <c r="E1068" i="9" s="1"/>
  <c r="F1068" i="9"/>
  <c r="G1068" i="9" s="1"/>
  <c r="P964" i="9"/>
  <c r="Q964" i="9" s="1"/>
  <c r="N965" i="9"/>
  <c r="R964" i="9"/>
  <c r="S964" i="9" s="1"/>
  <c r="B965" i="9"/>
  <c r="D964" i="9"/>
  <c r="E964" i="9" s="1"/>
  <c r="F964" i="9"/>
  <c r="G964" i="9" s="1"/>
  <c r="AD1015" i="9"/>
  <c r="AE1015" i="9" s="1"/>
  <c r="AB1015" i="9"/>
  <c r="AC1015" i="9" s="1"/>
  <c r="Z1016" i="9"/>
  <c r="AD1067" i="9"/>
  <c r="AE1067" i="9" s="1"/>
  <c r="AB1067" i="9"/>
  <c r="AC1067" i="9" s="1"/>
  <c r="Z1068" i="9"/>
  <c r="P1081" i="9"/>
  <c r="Q1081" i="9" s="1"/>
  <c r="N1082" i="9"/>
  <c r="R1081" i="9"/>
  <c r="S1081" i="9" s="1"/>
  <c r="F951" i="9"/>
  <c r="G951" i="9" s="1"/>
  <c r="G952" i="9" s="1"/>
  <c r="D951" i="9"/>
  <c r="E951" i="9" s="1"/>
  <c r="B1017" i="9"/>
  <c r="D1016" i="9"/>
  <c r="E1016" i="9" s="1"/>
  <c r="F1016" i="9"/>
  <c r="G1016" i="9" s="1"/>
  <c r="AD963" i="9"/>
  <c r="AE963" i="9" s="1"/>
  <c r="AB963" i="9"/>
  <c r="AC963" i="9" s="1"/>
  <c r="Z964" i="9"/>
  <c r="P951" i="9"/>
  <c r="Q951" i="9" s="1"/>
  <c r="R951" i="9"/>
  <c r="S951" i="9" s="1"/>
  <c r="S952" i="9" s="1"/>
  <c r="Q938" i="9"/>
  <c r="T938" i="9" s="1"/>
  <c r="P938" i="9"/>
  <c r="F1113" i="13" l="1"/>
  <c r="G1113" i="13" s="1"/>
  <c r="D1113" i="13"/>
  <c r="E1113" i="13" s="1"/>
  <c r="F1121" i="13"/>
  <c r="G1121" i="13" s="1"/>
  <c r="H1121" i="13" s="1"/>
  <c r="D1121" i="13"/>
  <c r="E1121" i="13" s="1"/>
  <c r="F1122" i="13"/>
  <c r="G1122" i="13" s="1"/>
  <c r="D1122" i="13"/>
  <c r="E1122" i="13" s="1"/>
  <c r="K1143" i="13"/>
  <c r="B1129" i="13"/>
  <c r="B1127" i="13"/>
  <c r="B1136" i="13"/>
  <c r="B1132" i="13"/>
  <c r="B1135" i="13"/>
  <c r="B1130" i="13"/>
  <c r="B1133" i="13"/>
  <c r="B1134" i="13"/>
  <c r="B1137" i="13"/>
  <c r="B1131" i="13"/>
  <c r="B1138" i="13"/>
  <c r="B1128" i="13"/>
  <c r="C1178" i="13"/>
  <c r="C1175" i="13"/>
  <c r="C1207" i="13"/>
  <c r="C1209" i="13"/>
  <c r="C1204" i="13"/>
  <c r="F1123" i="13"/>
  <c r="G1123" i="13" s="1"/>
  <c r="D1123" i="13"/>
  <c r="E1123" i="13" s="1"/>
  <c r="F1119" i="13"/>
  <c r="G1119" i="13" s="1"/>
  <c r="H1119" i="13" s="1"/>
  <c r="D1119" i="13"/>
  <c r="E1119" i="13" s="1"/>
  <c r="F1120" i="13"/>
  <c r="G1120" i="13" s="1"/>
  <c r="H1120" i="13" s="1"/>
  <c r="D1120" i="13"/>
  <c r="E1120" i="13" s="1"/>
  <c r="H1106" i="13"/>
  <c r="E1109" i="13"/>
  <c r="C1187" i="13"/>
  <c r="F1116" i="13"/>
  <c r="G1116" i="13" s="1"/>
  <c r="D1116" i="13"/>
  <c r="E1116" i="13" s="1"/>
  <c r="F1118" i="13"/>
  <c r="G1118" i="13" s="1"/>
  <c r="D1118" i="13"/>
  <c r="E1118" i="13" s="1"/>
  <c r="F1112" i="13"/>
  <c r="G1112" i="13" s="1"/>
  <c r="D1112" i="13"/>
  <c r="E1112" i="13" s="1"/>
  <c r="C1183" i="13"/>
  <c r="C1182" i="13"/>
  <c r="F1115" i="13"/>
  <c r="G1115" i="13" s="1"/>
  <c r="H1115" i="13" s="1"/>
  <c r="D1115" i="13"/>
  <c r="E1115" i="13" s="1"/>
  <c r="F1117" i="13"/>
  <c r="G1117" i="13" s="1"/>
  <c r="D1117" i="13"/>
  <c r="E1117" i="13" s="1"/>
  <c r="H1117" i="13" s="1"/>
  <c r="F1114" i="13"/>
  <c r="G1114" i="13" s="1"/>
  <c r="D1114" i="13"/>
  <c r="E1114" i="13" s="1"/>
  <c r="C1206" i="13"/>
  <c r="H1097" i="13"/>
  <c r="H1109" i="13" s="1"/>
  <c r="L1099" i="13" s="1"/>
  <c r="G1109" i="13"/>
  <c r="H1101" i="13"/>
  <c r="C1203" i="13"/>
  <c r="C1375" i="13"/>
  <c r="C1376" i="13"/>
  <c r="H938" i="9"/>
  <c r="F1017" i="9"/>
  <c r="G1017" i="9" s="1"/>
  <c r="D1017" i="9"/>
  <c r="E1017" i="9" s="1"/>
  <c r="B1018" i="9"/>
  <c r="Z1069" i="9"/>
  <c r="AB1068" i="9"/>
  <c r="AC1068" i="9" s="1"/>
  <c r="AD1068" i="9"/>
  <c r="AE1068" i="9" s="1"/>
  <c r="Z1017" i="9"/>
  <c r="AD1016" i="9"/>
  <c r="AE1016" i="9" s="1"/>
  <c r="AB1016" i="9"/>
  <c r="AC1016" i="9" s="1"/>
  <c r="Z1082" i="9"/>
  <c r="AB1081" i="9"/>
  <c r="AC1081" i="9" s="1"/>
  <c r="AD1081" i="9"/>
  <c r="AE1081" i="9" s="1"/>
  <c r="N1044" i="9"/>
  <c r="R1043" i="9"/>
  <c r="S1043" i="9" s="1"/>
  <c r="P1043" i="9"/>
  <c r="Q1043" i="9" s="1"/>
  <c r="N1070" i="9"/>
  <c r="R1069" i="9"/>
  <c r="S1069" i="9" s="1"/>
  <c r="P1069" i="9"/>
  <c r="Q1069" i="9" s="1"/>
  <c r="F1004" i="9"/>
  <c r="G1004" i="9" s="1"/>
  <c r="D1004" i="9"/>
  <c r="E1004" i="9" s="1"/>
  <c r="B1005" i="9"/>
  <c r="F1082" i="9"/>
  <c r="G1082" i="9" s="1"/>
  <c r="D1082" i="9"/>
  <c r="E1082" i="9" s="1"/>
  <c r="B1083" i="9"/>
  <c r="R952" i="9"/>
  <c r="R965" i="9"/>
  <c r="S965" i="9" s="1"/>
  <c r="S966" i="9" s="1"/>
  <c r="P965" i="9"/>
  <c r="Q965" i="9" s="1"/>
  <c r="F1069" i="9"/>
  <c r="G1069" i="9" s="1"/>
  <c r="D1069" i="9"/>
  <c r="E1069" i="9" s="1"/>
  <c r="B1070" i="9"/>
  <c r="F1056" i="9"/>
  <c r="G1056" i="9" s="1"/>
  <c r="D1056" i="9"/>
  <c r="E1056" i="9" s="1"/>
  <c r="B1057" i="9"/>
  <c r="Z1043" i="9"/>
  <c r="AD1042" i="9"/>
  <c r="AE1042" i="9" s="1"/>
  <c r="AB1042" i="9"/>
  <c r="AC1042" i="9" s="1"/>
  <c r="N1122" i="9"/>
  <c r="U1120" i="9"/>
  <c r="N1109" i="9"/>
  <c r="R1108" i="9"/>
  <c r="S1108" i="9" s="1"/>
  <c r="P1108" i="9"/>
  <c r="Q1108" i="9" s="1"/>
  <c r="AC938" i="9"/>
  <c r="AB938" i="9"/>
  <c r="N979" i="9"/>
  <c r="P978" i="9"/>
  <c r="Q978" i="9" s="1"/>
  <c r="R978" i="9"/>
  <c r="S978" i="9" s="1"/>
  <c r="F978" i="9"/>
  <c r="G978" i="9" s="1"/>
  <c r="D978" i="9"/>
  <c r="E978" i="9" s="1"/>
  <c r="B979" i="9"/>
  <c r="F1108" i="9"/>
  <c r="G1108" i="9" s="1"/>
  <c r="D1108" i="9"/>
  <c r="E1108" i="9" s="1"/>
  <c r="B1122" i="9"/>
  <c r="I1120" i="9"/>
  <c r="B1109" i="9"/>
  <c r="Z1004" i="9"/>
  <c r="AB1003" i="9"/>
  <c r="AC1003" i="9" s="1"/>
  <c r="AD1003" i="9"/>
  <c r="AE1003" i="9" s="1"/>
  <c r="N1018" i="9"/>
  <c r="R1017" i="9"/>
  <c r="S1017" i="9" s="1"/>
  <c r="P1017" i="9"/>
  <c r="Q1017" i="9" s="1"/>
  <c r="Z991" i="9"/>
  <c r="AD990" i="9"/>
  <c r="AE990" i="9" s="1"/>
  <c r="AB990" i="9"/>
  <c r="AC990" i="9" s="1"/>
  <c r="F1043" i="9"/>
  <c r="G1043" i="9" s="1"/>
  <c r="D1043" i="9"/>
  <c r="E1043" i="9" s="1"/>
  <c r="B1044" i="9"/>
  <c r="Q952" i="9"/>
  <c r="T952" i="9" s="1"/>
  <c r="P952" i="9"/>
  <c r="E952" i="9"/>
  <c r="D952" i="9"/>
  <c r="N1083" i="9"/>
  <c r="P1082" i="9"/>
  <c r="Q1082" i="9" s="1"/>
  <c r="R1082" i="9"/>
  <c r="S1082" i="9" s="1"/>
  <c r="F965" i="9"/>
  <c r="G965" i="9" s="1"/>
  <c r="G966" i="9" s="1"/>
  <c r="D965" i="9"/>
  <c r="E965" i="9" s="1"/>
  <c r="AD938" i="9"/>
  <c r="AB951" i="9"/>
  <c r="AC951" i="9" s="1"/>
  <c r="AD951" i="9"/>
  <c r="AE951" i="9" s="1"/>
  <c r="AE952" i="9" s="1"/>
  <c r="N992" i="9"/>
  <c r="P991" i="9"/>
  <c r="Q991" i="9" s="1"/>
  <c r="R991" i="9"/>
  <c r="S991" i="9" s="1"/>
  <c r="Z1108" i="9"/>
  <c r="AG1106" i="9"/>
  <c r="Z1095" i="9"/>
  <c r="AD1094" i="9"/>
  <c r="AE1094" i="9" s="1"/>
  <c r="AB1094" i="9"/>
  <c r="AC1094" i="9" s="1"/>
  <c r="N1005" i="9"/>
  <c r="P1004" i="9"/>
  <c r="Q1004" i="9" s="1"/>
  <c r="R1004" i="9"/>
  <c r="S1004" i="9" s="1"/>
  <c r="Z965" i="9"/>
  <c r="AB964" i="9"/>
  <c r="AC964" i="9" s="1"/>
  <c r="AD964" i="9"/>
  <c r="AE964" i="9" s="1"/>
  <c r="F952" i="9"/>
  <c r="Z978" i="9"/>
  <c r="AB977" i="9"/>
  <c r="AC977" i="9" s="1"/>
  <c r="AD977" i="9"/>
  <c r="AE977" i="9" s="1"/>
  <c r="N1057" i="9"/>
  <c r="R1056" i="9"/>
  <c r="S1056" i="9" s="1"/>
  <c r="P1056" i="9"/>
  <c r="Q1056" i="9" s="1"/>
  <c r="N1096" i="9"/>
  <c r="P1095" i="9"/>
  <c r="Q1095" i="9" s="1"/>
  <c r="R1095" i="9"/>
  <c r="S1095" i="9" s="1"/>
  <c r="F1095" i="9"/>
  <c r="G1095" i="9" s="1"/>
  <c r="D1095" i="9"/>
  <c r="E1095" i="9" s="1"/>
  <c r="B1096" i="9"/>
  <c r="Z1030" i="9"/>
  <c r="AB1029" i="9"/>
  <c r="AC1029" i="9" s="1"/>
  <c r="AD1029" i="9"/>
  <c r="AE1029" i="9" s="1"/>
  <c r="N1031" i="9"/>
  <c r="R1030" i="9"/>
  <c r="S1030" i="9" s="1"/>
  <c r="P1030" i="9"/>
  <c r="Q1030" i="9" s="1"/>
  <c r="F991" i="9"/>
  <c r="G991" i="9" s="1"/>
  <c r="D991" i="9"/>
  <c r="E991" i="9" s="1"/>
  <c r="B992" i="9"/>
  <c r="Z1056" i="9"/>
  <c r="AD1055" i="9"/>
  <c r="AE1055" i="9" s="1"/>
  <c r="AB1055" i="9"/>
  <c r="AC1055" i="9" s="1"/>
  <c r="F1030" i="9"/>
  <c r="G1030" i="9" s="1"/>
  <c r="D1030" i="9"/>
  <c r="E1030" i="9" s="1"/>
  <c r="B1031" i="9"/>
  <c r="H1114" i="13" l="1"/>
  <c r="G1124" i="13"/>
  <c r="C1219" i="13"/>
  <c r="F1137" i="13"/>
  <c r="G1137" i="13" s="1"/>
  <c r="D1137" i="13"/>
  <c r="E1137" i="13" s="1"/>
  <c r="H1137" i="13" s="1"/>
  <c r="F1135" i="13"/>
  <c r="G1135" i="13" s="1"/>
  <c r="D1135" i="13"/>
  <c r="E1135" i="13" s="1"/>
  <c r="F1129" i="13"/>
  <c r="G1129" i="13" s="1"/>
  <c r="D1129" i="13"/>
  <c r="E1129" i="13" s="1"/>
  <c r="C1198" i="13"/>
  <c r="H1118" i="13"/>
  <c r="H1123" i="13"/>
  <c r="F1128" i="13"/>
  <c r="G1128" i="13" s="1"/>
  <c r="H1128" i="13" s="1"/>
  <c r="D1128" i="13"/>
  <c r="E1128" i="13" s="1"/>
  <c r="F1134" i="13"/>
  <c r="G1134" i="13" s="1"/>
  <c r="D1134" i="13"/>
  <c r="E1134" i="13" s="1"/>
  <c r="H1134" i="13" s="1"/>
  <c r="F1132" i="13"/>
  <c r="G1132" i="13" s="1"/>
  <c r="D1132" i="13"/>
  <c r="E1132" i="13" s="1"/>
  <c r="K1158" i="13"/>
  <c r="B1144" i="13"/>
  <c r="B1142" i="13"/>
  <c r="B1151" i="13"/>
  <c r="B1149" i="13"/>
  <c r="B1147" i="13"/>
  <c r="B1152" i="13"/>
  <c r="B1150" i="13"/>
  <c r="B1145" i="13"/>
  <c r="B1148" i="13"/>
  <c r="B1146" i="13"/>
  <c r="B1153" i="13"/>
  <c r="B1143" i="13"/>
  <c r="C1218" i="13"/>
  <c r="C1221" i="13"/>
  <c r="C1197" i="13"/>
  <c r="C1202" i="13"/>
  <c r="C1224" i="13"/>
  <c r="C1190" i="13"/>
  <c r="F1138" i="13"/>
  <c r="G1138" i="13" s="1"/>
  <c r="H1138" i="13" s="1"/>
  <c r="D1138" i="13"/>
  <c r="E1138" i="13" s="1"/>
  <c r="F1133" i="13"/>
  <c r="G1133" i="13" s="1"/>
  <c r="D1133" i="13"/>
  <c r="E1133" i="13" s="1"/>
  <c r="F1136" i="13"/>
  <c r="G1136" i="13" s="1"/>
  <c r="H1136" i="13" s="1"/>
  <c r="D1136" i="13"/>
  <c r="E1136" i="13" s="1"/>
  <c r="E1124" i="13"/>
  <c r="H1112" i="13"/>
  <c r="H1116" i="13"/>
  <c r="C1222" i="13"/>
  <c r="C1193" i="13"/>
  <c r="F1131" i="13"/>
  <c r="G1131" i="13" s="1"/>
  <c r="D1131" i="13"/>
  <c r="E1131" i="13" s="1"/>
  <c r="F1130" i="13"/>
  <c r="G1130" i="13" s="1"/>
  <c r="D1130" i="13"/>
  <c r="E1130" i="13" s="1"/>
  <c r="F1127" i="13"/>
  <c r="G1127" i="13" s="1"/>
  <c r="D1127" i="13"/>
  <c r="E1127" i="13" s="1"/>
  <c r="H1122" i="13"/>
  <c r="H1113" i="13"/>
  <c r="H1124" i="13" s="1"/>
  <c r="L1114" i="13" s="1"/>
  <c r="C1391" i="13"/>
  <c r="C1390" i="13"/>
  <c r="AB1030" i="9"/>
  <c r="AC1030" i="9" s="1"/>
  <c r="Z1031" i="9"/>
  <c r="AD1030" i="9"/>
  <c r="AE1030" i="9" s="1"/>
  <c r="B1097" i="9"/>
  <c r="F1096" i="9"/>
  <c r="G1096" i="9" s="1"/>
  <c r="D1096" i="9"/>
  <c r="E1096" i="9" s="1"/>
  <c r="B1045" i="9"/>
  <c r="F1044" i="9"/>
  <c r="G1044" i="9" s="1"/>
  <c r="D1044" i="9"/>
  <c r="E1044" i="9" s="1"/>
  <c r="AB1004" i="9"/>
  <c r="AC1004" i="9" s="1"/>
  <c r="Z1005" i="9"/>
  <c r="AD1004" i="9"/>
  <c r="AE1004" i="9" s="1"/>
  <c r="B1136" i="9"/>
  <c r="I1134" i="9"/>
  <c r="B1123" i="9"/>
  <c r="F1122" i="9"/>
  <c r="G1122" i="9" s="1"/>
  <c r="D1122" i="9"/>
  <c r="E1122" i="9" s="1"/>
  <c r="AF938" i="9"/>
  <c r="Q966" i="9"/>
  <c r="P966" i="9"/>
  <c r="AB1082" i="9"/>
  <c r="AC1082" i="9" s="1"/>
  <c r="Z1083" i="9"/>
  <c r="AD1082" i="9"/>
  <c r="AE1082" i="9" s="1"/>
  <c r="R1031" i="9"/>
  <c r="S1031" i="9" s="1"/>
  <c r="P1031" i="9"/>
  <c r="Q1031" i="9" s="1"/>
  <c r="N1032" i="9"/>
  <c r="AB978" i="9"/>
  <c r="AC978" i="9" s="1"/>
  <c r="Z979" i="9"/>
  <c r="AD978" i="9"/>
  <c r="AE978" i="9" s="1"/>
  <c r="R1005" i="9"/>
  <c r="S1005" i="9" s="1"/>
  <c r="P1005" i="9"/>
  <c r="Q1005" i="9" s="1"/>
  <c r="N1006" i="9"/>
  <c r="AB1095" i="9"/>
  <c r="AC1095" i="9" s="1"/>
  <c r="Z1096" i="9"/>
  <c r="AD1095" i="9"/>
  <c r="AE1095" i="9" s="1"/>
  <c r="R992" i="9"/>
  <c r="S992" i="9" s="1"/>
  <c r="P992" i="9"/>
  <c r="Q992" i="9" s="1"/>
  <c r="N993" i="9"/>
  <c r="E966" i="9"/>
  <c r="D966" i="9"/>
  <c r="H952" i="9"/>
  <c r="R1018" i="9"/>
  <c r="S1018" i="9" s="1"/>
  <c r="P1018" i="9"/>
  <c r="Q1018" i="9" s="1"/>
  <c r="N1019" i="9"/>
  <c r="F979" i="9"/>
  <c r="G979" i="9" s="1"/>
  <c r="G980" i="9" s="1"/>
  <c r="D979" i="9"/>
  <c r="E979" i="9" s="1"/>
  <c r="R1122" i="9"/>
  <c r="S1122" i="9" s="1"/>
  <c r="P1122" i="9"/>
  <c r="Q1122" i="9" s="1"/>
  <c r="N1136" i="9"/>
  <c r="U1134" i="9"/>
  <c r="N1123" i="9"/>
  <c r="AB1043" i="9"/>
  <c r="AC1043" i="9" s="1"/>
  <c r="Z1044" i="9"/>
  <c r="AD1043" i="9"/>
  <c r="AE1043" i="9" s="1"/>
  <c r="B1071" i="9"/>
  <c r="D1070" i="9"/>
  <c r="E1070" i="9" s="1"/>
  <c r="F1070" i="9"/>
  <c r="G1070" i="9" s="1"/>
  <c r="R966" i="9"/>
  <c r="B1032" i="9"/>
  <c r="D1031" i="9"/>
  <c r="E1031" i="9" s="1"/>
  <c r="F1031" i="9"/>
  <c r="G1031" i="9" s="1"/>
  <c r="B993" i="9"/>
  <c r="D992" i="9"/>
  <c r="E992" i="9" s="1"/>
  <c r="F992" i="9"/>
  <c r="G992" i="9" s="1"/>
  <c r="R1057" i="9"/>
  <c r="S1057" i="9" s="1"/>
  <c r="P1057" i="9"/>
  <c r="Q1057" i="9" s="1"/>
  <c r="N1058" i="9"/>
  <c r="AD952" i="9"/>
  <c r="F966" i="9"/>
  <c r="AB991" i="9"/>
  <c r="AC991" i="9" s="1"/>
  <c r="Z992" i="9"/>
  <c r="AD991" i="9"/>
  <c r="AE991" i="9" s="1"/>
  <c r="B1110" i="9"/>
  <c r="D1109" i="9"/>
  <c r="E1109" i="9" s="1"/>
  <c r="F1109" i="9"/>
  <c r="G1109" i="9" s="1"/>
  <c r="R979" i="9"/>
  <c r="S979" i="9" s="1"/>
  <c r="S980" i="9" s="1"/>
  <c r="P979" i="9"/>
  <c r="Q979" i="9" s="1"/>
  <c r="B1058" i="9"/>
  <c r="D1057" i="9"/>
  <c r="E1057" i="9" s="1"/>
  <c r="F1057" i="9"/>
  <c r="G1057" i="9" s="1"/>
  <c r="B1084" i="9"/>
  <c r="D1083" i="9"/>
  <c r="E1083" i="9" s="1"/>
  <c r="F1083" i="9"/>
  <c r="G1083" i="9" s="1"/>
  <c r="B1006" i="9"/>
  <c r="D1005" i="9"/>
  <c r="E1005" i="9" s="1"/>
  <c r="F1005" i="9"/>
  <c r="G1005" i="9" s="1"/>
  <c r="AB1069" i="9"/>
  <c r="AC1069" i="9" s="1"/>
  <c r="Z1070" i="9"/>
  <c r="AD1069" i="9"/>
  <c r="AE1069" i="9" s="1"/>
  <c r="AB1056" i="9"/>
  <c r="AC1056" i="9" s="1"/>
  <c r="Z1057" i="9"/>
  <c r="AD1056" i="9"/>
  <c r="AE1056" i="9" s="1"/>
  <c r="R1096" i="9"/>
  <c r="S1096" i="9" s="1"/>
  <c r="P1096" i="9"/>
  <c r="Q1096" i="9" s="1"/>
  <c r="N1097" i="9"/>
  <c r="AB965" i="9"/>
  <c r="AC965" i="9" s="1"/>
  <c r="AD965" i="9"/>
  <c r="AE965" i="9" s="1"/>
  <c r="AE966" i="9" s="1"/>
  <c r="AB1108" i="9"/>
  <c r="AC1108" i="9" s="1"/>
  <c r="Z1122" i="9"/>
  <c r="AG1120" i="9"/>
  <c r="Z1109" i="9"/>
  <c r="AD1108" i="9"/>
  <c r="AE1108" i="9" s="1"/>
  <c r="AC952" i="9"/>
  <c r="AF952" i="9" s="1"/>
  <c r="AB952" i="9"/>
  <c r="R1083" i="9"/>
  <c r="S1083" i="9" s="1"/>
  <c r="P1083" i="9"/>
  <c r="Q1083" i="9" s="1"/>
  <c r="N1084" i="9"/>
  <c r="R1109" i="9"/>
  <c r="S1109" i="9" s="1"/>
  <c r="P1109" i="9"/>
  <c r="Q1109" i="9" s="1"/>
  <c r="N1110" i="9"/>
  <c r="R1070" i="9"/>
  <c r="S1070" i="9" s="1"/>
  <c r="P1070" i="9"/>
  <c r="Q1070" i="9" s="1"/>
  <c r="N1071" i="9"/>
  <c r="R1044" i="9"/>
  <c r="S1044" i="9" s="1"/>
  <c r="P1044" i="9"/>
  <c r="Q1044" i="9" s="1"/>
  <c r="N1045" i="9"/>
  <c r="AB1017" i="9"/>
  <c r="AC1017" i="9" s="1"/>
  <c r="Z1018" i="9"/>
  <c r="AD1017" i="9"/>
  <c r="AE1017" i="9" s="1"/>
  <c r="B1019" i="9"/>
  <c r="D1018" i="9"/>
  <c r="E1018" i="9" s="1"/>
  <c r="F1018" i="9"/>
  <c r="G1018" i="9" s="1"/>
  <c r="H1131" i="13" l="1"/>
  <c r="C1237" i="13"/>
  <c r="C1217" i="13"/>
  <c r="C1236" i="13"/>
  <c r="F1153" i="13"/>
  <c r="G1153" i="13" s="1"/>
  <c r="H1153" i="13" s="1"/>
  <c r="D1153" i="13"/>
  <c r="E1153" i="13" s="1"/>
  <c r="F1150" i="13"/>
  <c r="G1150" i="13" s="1"/>
  <c r="H1150" i="13" s="1"/>
  <c r="D1150" i="13"/>
  <c r="E1150" i="13" s="1"/>
  <c r="F1151" i="13"/>
  <c r="G1151" i="13" s="1"/>
  <c r="H1151" i="13" s="1"/>
  <c r="D1151" i="13"/>
  <c r="E1151" i="13" s="1"/>
  <c r="H1132" i="13"/>
  <c r="E1139" i="13"/>
  <c r="H1135" i="13"/>
  <c r="H1127" i="13"/>
  <c r="G1139" i="13"/>
  <c r="F1146" i="13"/>
  <c r="G1146" i="13" s="1"/>
  <c r="D1146" i="13"/>
  <c r="E1146" i="13" s="1"/>
  <c r="H1146" i="13" s="1"/>
  <c r="F1152" i="13"/>
  <c r="G1152" i="13" s="1"/>
  <c r="D1152" i="13"/>
  <c r="E1152" i="13" s="1"/>
  <c r="F1142" i="13"/>
  <c r="G1142" i="13" s="1"/>
  <c r="D1142" i="13"/>
  <c r="E1142" i="13" s="1"/>
  <c r="C1213" i="13"/>
  <c r="C1234" i="13"/>
  <c r="C1239" i="13"/>
  <c r="C1212" i="13"/>
  <c r="C1233" i="13"/>
  <c r="F1148" i="13"/>
  <c r="G1148" i="13" s="1"/>
  <c r="D1148" i="13"/>
  <c r="E1148" i="13" s="1"/>
  <c r="F1147" i="13"/>
  <c r="G1147" i="13" s="1"/>
  <c r="D1147" i="13"/>
  <c r="E1147" i="13" s="1"/>
  <c r="F1144" i="13"/>
  <c r="G1144" i="13" s="1"/>
  <c r="H1144" i="13" s="1"/>
  <c r="D1144" i="13"/>
  <c r="E1144" i="13" s="1"/>
  <c r="H1130" i="13"/>
  <c r="C1208" i="13"/>
  <c r="H1133" i="13"/>
  <c r="C1205" i="13"/>
  <c r="F1143" i="13"/>
  <c r="G1143" i="13" s="1"/>
  <c r="H1143" i="13" s="1"/>
  <c r="D1143" i="13"/>
  <c r="E1143" i="13" s="1"/>
  <c r="F1145" i="13"/>
  <c r="G1145" i="13" s="1"/>
  <c r="D1145" i="13"/>
  <c r="E1145" i="13" s="1"/>
  <c r="H1145" i="13" s="1"/>
  <c r="F1149" i="13"/>
  <c r="G1149" i="13" s="1"/>
  <c r="D1149" i="13"/>
  <c r="E1149" i="13" s="1"/>
  <c r="K1173" i="13"/>
  <c r="B1159" i="13"/>
  <c r="B1157" i="13"/>
  <c r="B1167" i="13"/>
  <c r="B1165" i="13"/>
  <c r="B1160" i="13"/>
  <c r="B1164" i="13"/>
  <c r="B1163" i="13"/>
  <c r="B1166" i="13"/>
  <c r="B1162" i="13"/>
  <c r="B1161" i="13"/>
  <c r="B1168" i="13"/>
  <c r="B1158" i="13"/>
  <c r="H1129" i="13"/>
  <c r="H1139" i="13" s="1"/>
  <c r="L1129" i="13" s="1"/>
  <c r="C1405" i="13"/>
  <c r="C1406" i="13"/>
  <c r="N1046" i="9"/>
  <c r="R1045" i="9"/>
  <c r="S1045" i="9" s="1"/>
  <c r="P1045" i="9"/>
  <c r="Q1045" i="9" s="1"/>
  <c r="Z1136" i="9"/>
  <c r="AG1134" i="9"/>
  <c r="Z1123" i="9"/>
  <c r="AB1122" i="9"/>
  <c r="AC1122" i="9" s="1"/>
  <c r="AD1122" i="9"/>
  <c r="AE1122" i="9" s="1"/>
  <c r="AD966" i="9"/>
  <c r="N1059" i="9"/>
  <c r="P1058" i="9"/>
  <c r="Q1058" i="9" s="1"/>
  <c r="R1058" i="9"/>
  <c r="S1058" i="9" s="1"/>
  <c r="D1071" i="9"/>
  <c r="E1071" i="9" s="1"/>
  <c r="B1072" i="9"/>
  <c r="F1071" i="9"/>
  <c r="G1071" i="9" s="1"/>
  <c r="N1124" i="9"/>
  <c r="R1123" i="9"/>
  <c r="S1123" i="9" s="1"/>
  <c r="P1123" i="9"/>
  <c r="Q1123" i="9" s="1"/>
  <c r="F980" i="9"/>
  <c r="R993" i="9"/>
  <c r="S993" i="9" s="1"/>
  <c r="S994" i="9" s="1"/>
  <c r="P993" i="9"/>
  <c r="Q993" i="9" s="1"/>
  <c r="D1123" i="9"/>
  <c r="E1123" i="9" s="1"/>
  <c r="B1124" i="9"/>
  <c r="F1123" i="9"/>
  <c r="G1123" i="9" s="1"/>
  <c r="D1097" i="9"/>
  <c r="E1097" i="9" s="1"/>
  <c r="B1098" i="9"/>
  <c r="F1097" i="9"/>
  <c r="G1097" i="9" s="1"/>
  <c r="Z1019" i="9"/>
  <c r="AB1018" i="9"/>
  <c r="AC1018" i="9" s="1"/>
  <c r="AD1018" i="9"/>
  <c r="AE1018" i="9" s="1"/>
  <c r="N1111" i="9"/>
  <c r="R1110" i="9"/>
  <c r="S1110" i="9" s="1"/>
  <c r="P1110" i="9"/>
  <c r="Q1110" i="9" s="1"/>
  <c r="AC966" i="9"/>
  <c r="AF966" i="9" s="1"/>
  <c r="AB966" i="9"/>
  <c r="D1058" i="9"/>
  <c r="E1058" i="9" s="1"/>
  <c r="B1059" i="9"/>
  <c r="F1058" i="9"/>
  <c r="G1058" i="9" s="1"/>
  <c r="Q980" i="9"/>
  <c r="P980" i="9"/>
  <c r="Z1097" i="9"/>
  <c r="AD1096" i="9"/>
  <c r="AE1096" i="9" s="1"/>
  <c r="AB1096" i="9"/>
  <c r="AC1096" i="9" s="1"/>
  <c r="N1007" i="9"/>
  <c r="R1006" i="9"/>
  <c r="S1006" i="9" s="1"/>
  <c r="P1006" i="9"/>
  <c r="Q1006" i="9" s="1"/>
  <c r="Z1006" i="9"/>
  <c r="AD1005" i="9"/>
  <c r="AE1005" i="9" s="1"/>
  <c r="AB1005" i="9"/>
  <c r="AC1005" i="9" s="1"/>
  <c r="N1085" i="9"/>
  <c r="P1084" i="9"/>
  <c r="Q1084" i="9" s="1"/>
  <c r="R1084" i="9"/>
  <c r="S1084" i="9" s="1"/>
  <c r="Z1110" i="9"/>
  <c r="AD1109" i="9"/>
  <c r="AE1109" i="9" s="1"/>
  <c r="AB1109" i="9"/>
  <c r="AC1109" i="9" s="1"/>
  <c r="Z1071" i="9"/>
  <c r="AD1070" i="9"/>
  <c r="AE1070" i="9" s="1"/>
  <c r="AB1070" i="9"/>
  <c r="AC1070" i="9" s="1"/>
  <c r="D1084" i="9"/>
  <c r="E1084" i="9" s="1"/>
  <c r="B1085" i="9"/>
  <c r="F1084" i="9"/>
  <c r="G1084" i="9" s="1"/>
  <c r="R980" i="9"/>
  <c r="Z993" i="9"/>
  <c r="AD992" i="9"/>
  <c r="AE992" i="9" s="1"/>
  <c r="AB992" i="9"/>
  <c r="AC992" i="9" s="1"/>
  <c r="D993" i="9"/>
  <c r="E993" i="9" s="1"/>
  <c r="F993" i="9"/>
  <c r="G993" i="9" s="1"/>
  <c r="G994" i="9" s="1"/>
  <c r="Z1045" i="9"/>
  <c r="AD1044" i="9"/>
  <c r="AE1044" i="9" s="1"/>
  <c r="AB1044" i="9"/>
  <c r="AC1044" i="9" s="1"/>
  <c r="N1150" i="9"/>
  <c r="U1148" i="9"/>
  <c r="N1137" i="9"/>
  <c r="P1136" i="9"/>
  <c r="Q1136" i="9" s="1"/>
  <c r="R1136" i="9"/>
  <c r="S1136" i="9" s="1"/>
  <c r="H966" i="9"/>
  <c r="N1033" i="9"/>
  <c r="P1032" i="9"/>
  <c r="Q1032" i="9" s="1"/>
  <c r="R1032" i="9"/>
  <c r="S1032" i="9" s="1"/>
  <c r="D1136" i="9"/>
  <c r="E1136" i="9" s="1"/>
  <c r="B1150" i="9"/>
  <c r="I1148" i="9"/>
  <c r="B1137" i="9"/>
  <c r="F1136" i="9"/>
  <c r="G1136" i="9" s="1"/>
  <c r="Z1032" i="9"/>
  <c r="AB1031" i="9"/>
  <c r="AC1031" i="9" s="1"/>
  <c r="AD1031" i="9"/>
  <c r="AE1031" i="9" s="1"/>
  <c r="D1019" i="9"/>
  <c r="E1019" i="9" s="1"/>
  <c r="B1020" i="9"/>
  <c r="F1019" i="9"/>
  <c r="G1019" i="9" s="1"/>
  <c r="N1072" i="9"/>
  <c r="P1071" i="9"/>
  <c r="Q1071" i="9" s="1"/>
  <c r="R1071" i="9"/>
  <c r="S1071" i="9" s="1"/>
  <c r="N1098" i="9"/>
  <c r="P1097" i="9"/>
  <c r="Q1097" i="9" s="1"/>
  <c r="R1097" i="9"/>
  <c r="S1097" i="9" s="1"/>
  <c r="Z1058" i="9"/>
  <c r="AD1057" i="9"/>
  <c r="AE1057" i="9" s="1"/>
  <c r="AB1057" i="9"/>
  <c r="AC1057" i="9" s="1"/>
  <c r="D1006" i="9"/>
  <c r="E1006" i="9" s="1"/>
  <c r="B1007" i="9"/>
  <c r="F1006" i="9"/>
  <c r="G1006" i="9" s="1"/>
  <c r="D1110" i="9"/>
  <c r="E1110" i="9" s="1"/>
  <c r="B1111" i="9"/>
  <c r="F1110" i="9"/>
  <c r="G1110" i="9" s="1"/>
  <c r="D1032" i="9"/>
  <c r="E1032" i="9" s="1"/>
  <c r="B1033" i="9"/>
  <c r="F1032" i="9"/>
  <c r="G1032" i="9" s="1"/>
  <c r="E980" i="9"/>
  <c r="H980" i="9" s="1"/>
  <c r="D980" i="9"/>
  <c r="N1020" i="9"/>
  <c r="P1019" i="9"/>
  <c r="Q1019" i="9" s="1"/>
  <c r="R1019" i="9"/>
  <c r="S1019" i="9" s="1"/>
  <c r="AD979" i="9"/>
  <c r="AE979" i="9" s="1"/>
  <c r="AE980" i="9" s="1"/>
  <c r="AB979" i="9"/>
  <c r="AC979" i="9" s="1"/>
  <c r="Z1084" i="9"/>
  <c r="AD1083" i="9"/>
  <c r="AE1083" i="9" s="1"/>
  <c r="AB1083" i="9"/>
  <c r="AC1083" i="9" s="1"/>
  <c r="T966" i="9"/>
  <c r="D1045" i="9"/>
  <c r="E1045" i="9" s="1"/>
  <c r="B1046" i="9"/>
  <c r="F1045" i="9"/>
  <c r="G1045" i="9" s="1"/>
  <c r="F1161" i="13" l="1"/>
  <c r="G1161" i="13" s="1"/>
  <c r="H1161" i="13" s="1"/>
  <c r="D1161" i="13"/>
  <c r="E1161" i="13" s="1"/>
  <c r="F1164" i="13"/>
  <c r="G1164" i="13" s="1"/>
  <c r="H1164" i="13" s="1"/>
  <c r="D1164" i="13"/>
  <c r="E1164" i="13" s="1"/>
  <c r="F1157" i="13"/>
  <c r="G1157" i="13" s="1"/>
  <c r="D1157" i="13"/>
  <c r="E1157" i="13" s="1"/>
  <c r="C1227" i="13"/>
  <c r="C1249" i="13"/>
  <c r="C1232" i="13"/>
  <c r="F1162" i="13"/>
  <c r="G1162" i="13" s="1"/>
  <c r="D1162" i="13"/>
  <c r="E1162" i="13" s="1"/>
  <c r="F1160" i="13"/>
  <c r="G1160" i="13" s="1"/>
  <c r="D1160" i="13"/>
  <c r="E1160" i="13" s="1"/>
  <c r="H1160" i="13" s="1"/>
  <c r="F1159" i="13"/>
  <c r="G1159" i="13" s="1"/>
  <c r="D1159" i="13"/>
  <c r="E1159" i="13" s="1"/>
  <c r="C1223" i="13"/>
  <c r="C1254" i="13"/>
  <c r="H1142" i="13"/>
  <c r="H1154" i="13" s="1"/>
  <c r="L1144" i="13" s="1"/>
  <c r="G1154" i="13"/>
  <c r="F1158" i="13"/>
  <c r="G1158" i="13" s="1"/>
  <c r="H1158" i="13" s="1"/>
  <c r="D1158" i="13"/>
  <c r="E1158" i="13" s="1"/>
  <c r="F1166" i="13"/>
  <c r="G1166" i="13" s="1"/>
  <c r="D1166" i="13"/>
  <c r="E1166" i="13" s="1"/>
  <c r="F1165" i="13"/>
  <c r="G1165" i="13" s="1"/>
  <c r="D1165" i="13"/>
  <c r="E1165" i="13" s="1"/>
  <c r="K1188" i="13"/>
  <c r="B1174" i="13"/>
  <c r="B1172" i="13"/>
  <c r="B1180" i="13"/>
  <c r="B1178" i="13"/>
  <c r="B1182" i="13"/>
  <c r="B1175" i="13"/>
  <c r="B1181" i="13"/>
  <c r="B1177" i="13"/>
  <c r="B1179" i="13"/>
  <c r="B1176" i="13"/>
  <c r="B1183" i="13"/>
  <c r="B1173" i="13"/>
  <c r="C1220" i="13"/>
  <c r="H1147" i="13"/>
  <c r="C1248" i="13"/>
  <c r="C1228" i="13"/>
  <c r="C1251" i="13"/>
  <c r="C1252" i="13"/>
  <c r="F1168" i="13"/>
  <c r="G1168" i="13" s="1"/>
  <c r="D1168" i="13"/>
  <c r="E1168" i="13" s="1"/>
  <c r="F1163" i="13"/>
  <c r="G1163" i="13" s="1"/>
  <c r="H1163" i="13" s="1"/>
  <c r="D1163" i="13"/>
  <c r="E1163" i="13" s="1"/>
  <c r="F1167" i="13"/>
  <c r="G1167" i="13" s="1"/>
  <c r="D1167" i="13"/>
  <c r="E1167" i="13" s="1"/>
  <c r="H1149" i="13"/>
  <c r="E1154" i="13"/>
  <c r="H1148" i="13"/>
  <c r="H1152" i="13"/>
  <c r="C1420" i="13"/>
  <c r="C1421" i="13"/>
  <c r="B1034" i="9"/>
  <c r="D1033" i="9"/>
  <c r="E1033" i="9" s="1"/>
  <c r="F1033" i="9"/>
  <c r="G1033" i="9" s="1"/>
  <c r="B1112" i="9"/>
  <c r="D1111" i="9"/>
  <c r="E1111" i="9" s="1"/>
  <c r="F1111" i="9"/>
  <c r="G1111" i="9" s="1"/>
  <c r="P1098" i="9"/>
  <c r="Q1098" i="9" s="1"/>
  <c r="N1099" i="9"/>
  <c r="R1098" i="9"/>
  <c r="S1098" i="9" s="1"/>
  <c r="P1137" i="9"/>
  <c r="Q1137" i="9" s="1"/>
  <c r="N1138" i="9"/>
  <c r="R1137" i="9"/>
  <c r="S1137" i="9" s="1"/>
  <c r="P1085" i="9"/>
  <c r="Q1085" i="9" s="1"/>
  <c r="N1086" i="9"/>
  <c r="R1085" i="9"/>
  <c r="S1085" i="9" s="1"/>
  <c r="P1007" i="9"/>
  <c r="Q1007" i="9" s="1"/>
  <c r="R1007" i="9"/>
  <c r="S1007" i="9" s="1"/>
  <c r="S1008" i="9" s="1"/>
  <c r="B1060" i="9"/>
  <c r="F1059" i="9"/>
  <c r="G1059" i="9" s="1"/>
  <c r="D1059" i="9"/>
  <c r="E1059" i="9" s="1"/>
  <c r="P1111" i="9"/>
  <c r="Q1111" i="9" s="1"/>
  <c r="N1112" i="9"/>
  <c r="R1111" i="9"/>
  <c r="S1111" i="9" s="1"/>
  <c r="B1073" i="9"/>
  <c r="D1072" i="9"/>
  <c r="E1072" i="9" s="1"/>
  <c r="F1072" i="9"/>
  <c r="G1072" i="9" s="1"/>
  <c r="AD1123" i="9"/>
  <c r="AE1123" i="9" s="1"/>
  <c r="AB1123" i="9"/>
  <c r="AC1123" i="9" s="1"/>
  <c r="Z1124" i="9"/>
  <c r="AC980" i="9"/>
  <c r="AB980" i="9"/>
  <c r="AD1058" i="9"/>
  <c r="AE1058" i="9" s="1"/>
  <c r="AB1058" i="9"/>
  <c r="AC1058" i="9" s="1"/>
  <c r="Z1059" i="9"/>
  <c r="B1021" i="9"/>
  <c r="F1020" i="9"/>
  <c r="G1020" i="9" s="1"/>
  <c r="D1020" i="9"/>
  <c r="E1020" i="9" s="1"/>
  <c r="AD1032" i="9"/>
  <c r="AE1032" i="9" s="1"/>
  <c r="AB1032" i="9"/>
  <c r="AC1032" i="9" s="1"/>
  <c r="Z1033" i="9"/>
  <c r="B1164" i="9"/>
  <c r="I1162" i="9"/>
  <c r="B1151" i="9"/>
  <c r="F1150" i="9"/>
  <c r="G1150" i="9" s="1"/>
  <c r="D1150" i="9"/>
  <c r="E1150" i="9" s="1"/>
  <c r="AD1045" i="9"/>
  <c r="AE1045" i="9" s="1"/>
  <c r="AB1045" i="9"/>
  <c r="AC1045" i="9" s="1"/>
  <c r="Z1046" i="9"/>
  <c r="F994" i="9"/>
  <c r="AD993" i="9"/>
  <c r="AE993" i="9" s="1"/>
  <c r="AE994" i="9" s="1"/>
  <c r="AB993" i="9"/>
  <c r="AC993" i="9" s="1"/>
  <c r="AD1110" i="9"/>
  <c r="AE1110" i="9" s="1"/>
  <c r="AB1110" i="9"/>
  <c r="AC1110" i="9" s="1"/>
  <c r="Z1111" i="9"/>
  <c r="B1099" i="9"/>
  <c r="F1098" i="9"/>
  <c r="G1098" i="9" s="1"/>
  <c r="D1098" i="9"/>
  <c r="E1098" i="9" s="1"/>
  <c r="B1125" i="9"/>
  <c r="F1124" i="9"/>
  <c r="G1124" i="9" s="1"/>
  <c r="D1124" i="9"/>
  <c r="E1124" i="9" s="1"/>
  <c r="P1059" i="9"/>
  <c r="Q1059" i="9" s="1"/>
  <c r="N1060" i="9"/>
  <c r="R1059" i="9"/>
  <c r="S1059" i="9" s="1"/>
  <c r="P1046" i="9"/>
  <c r="Q1046" i="9" s="1"/>
  <c r="N1047" i="9"/>
  <c r="R1046" i="9"/>
  <c r="S1046" i="9" s="1"/>
  <c r="AD980" i="9"/>
  <c r="P1033" i="9"/>
  <c r="Q1033" i="9" s="1"/>
  <c r="N1034" i="9"/>
  <c r="R1033" i="9"/>
  <c r="S1033" i="9" s="1"/>
  <c r="P1150" i="9"/>
  <c r="Q1150" i="9" s="1"/>
  <c r="N1164" i="9"/>
  <c r="U1162" i="9"/>
  <c r="N1151" i="9"/>
  <c r="R1150" i="9"/>
  <c r="S1150" i="9" s="1"/>
  <c r="E994" i="9"/>
  <c r="D994" i="9"/>
  <c r="B1086" i="9"/>
  <c r="D1085" i="9"/>
  <c r="E1085" i="9" s="1"/>
  <c r="F1085" i="9"/>
  <c r="G1085" i="9" s="1"/>
  <c r="AD1071" i="9"/>
  <c r="AE1071" i="9" s="1"/>
  <c r="AB1071" i="9"/>
  <c r="AC1071" i="9" s="1"/>
  <c r="Z1072" i="9"/>
  <c r="T980" i="9"/>
  <c r="Q994" i="9"/>
  <c r="P994" i="9"/>
  <c r="P1124" i="9"/>
  <c r="Q1124" i="9" s="1"/>
  <c r="N1125" i="9"/>
  <c r="R1124" i="9"/>
  <c r="S1124" i="9" s="1"/>
  <c r="AD1136" i="9"/>
  <c r="AE1136" i="9" s="1"/>
  <c r="AB1136" i="9"/>
  <c r="AC1136" i="9" s="1"/>
  <c r="Z1150" i="9"/>
  <c r="AG1148" i="9"/>
  <c r="Z1137" i="9"/>
  <c r="B1047" i="9"/>
  <c r="F1046" i="9"/>
  <c r="G1046" i="9" s="1"/>
  <c r="D1046" i="9"/>
  <c r="E1046" i="9" s="1"/>
  <c r="AD1084" i="9"/>
  <c r="AE1084" i="9" s="1"/>
  <c r="AB1084" i="9"/>
  <c r="AC1084" i="9" s="1"/>
  <c r="Z1085" i="9"/>
  <c r="P1020" i="9"/>
  <c r="Q1020" i="9" s="1"/>
  <c r="N1021" i="9"/>
  <c r="R1020" i="9"/>
  <c r="S1020" i="9" s="1"/>
  <c r="D1007" i="9"/>
  <c r="E1007" i="9" s="1"/>
  <c r="F1007" i="9"/>
  <c r="G1007" i="9" s="1"/>
  <c r="G1008" i="9" s="1"/>
  <c r="P1072" i="9"/>
  <c r="Q1072" i="9" s="1"/>
  <c r="N1073" i="9"/>
  <c r="R1072" i="9"/>
  <c r="S1072" i="9" s="1"/>
  <c r="B1138" i="9"/>
  <c r="D1137" i="9"/>
  <c r="E1137" i="9" s="1"/>
  <c r="F1137" i="9"/>
  <c r="G1137" i="9" s="1"/>
  <c r="AD1006" i="9"/>
  <c r="AE1006" i="9" s="1"/>
  <c r="AB1006" i="9"/>
  <c r="AC1006" i="9" s="1"/>
  <c r="Z1007" i="9"/>
  <c r="AD1097" i="9"/>
  <c r="AE1097" i="9" s="1"/>
  <c r="AB1097" i="9"/>
  <c r="AC1097" i="9" s="1"/>
  <c r="Z1098" i="9"/>
  <c r="AD1019" i="9"/>
  <c r="AE1019" i="9" s="1"/>
  <c r="AB1019" i="9"/>
  <c r="AC1019" i="9" s="1"/>
  <c r="Z1020" i="9"/>
  <c r="R994" i="9"/>
  <c r="H1167" i="13" l="1"/>
  <c r="H1168" i="13"/>
  <c r="C1266" i="13"/>
  <c r="C1263" i="13"/>
  <c r="F1173" i="13"/>
  <c r="G1173" i="13" s="1"/>
  <c r="H1173" i="13" s="1"/>
  <c r="D1173" i="13"/>
  <c r="E1173" i="13" s="1"/>
  <c r="F1177" i="13"/>
  <c r="G1177" i="13" s="1"/>
  <c r="H1177" i="13" s="1"/>
  <c r="D1177" i="13"/>
  <c r="E1177" i="13" s="1"/>
  <c r="F1178" i="13"/>
  <c r="G1178" i="13" s="1"/>
  <c r="D1178" i="13"/>
  <c r="E1178" i="13" s="1"/>
  <c r="K1203" i="13"/>
  <c r="B1189" i="13"/>
  <c r="B1187" i="13"/>
  <c r="B1197" i="13"/>
  <c r="B1192" i="13"/>
  <c r="B1195" i="13"/>
  <c r="B1194" i="13"/>
  <c r="B1193" i="13"/>
  <c r="B1196" i="13"/>
  <c r="B1190" i="13"/>
  <c r="B1191" i="13"/>
  <c r="B1198" i="13"/>
  <c r="B1188" i="13"/>
  <c r="H1166" i="13"/>
  <c r="C1247" i="13"/>
  <c r="C1242" i="13"/>
  <c r="F1183" i="13"/>
  <c r="G1183" i="13" s="1"/>
  <c r="D1183" i="13"/>
  <c r="E1183" i="13" s="1"/>
  <c r="F1181" i="13"/>
  <c r="G1181" i="13" s="1"/>
  <c r="D1181" i="13"/>
  <c r="E1181" i="13" s="1"/>
  <c r="F1180" i="13"/>
  <c r="G1180" i="13" s="1"/>
  <c r="H1180" i="13" s="1"/>
  <c r="D1180" i="13"/>
  <c r="E1180" i="13" s="1"/>
  <c r="H1165" i="13"/>
  <c r="E1169" i="13"/>
  <c r="H1159" i="13"/>
  <c r="H1162" i="13"/>
  <c r="C1267" i="13"/>
  <c r="C1243" i="13"/>
  <c r="F1176" i="13"/>
  <c r="G1176" i="13" s="1"/>
  <c r="H1176" i="13" s="1"/>
  <c r="D1176" i="13"/>
  <c r="E1176" i="13" s="1"/>
  <c r="F1175" i="13"/>
  <c r="G1175" i="13" s="1"/>
  <c r="H1175" i="13" s="1"/>
  <c r="D1175" i="13"/>
  <c r="E1175" i="13" s="1"/>
  <c r="F1172" i="13"/>
  <c r="G1172" i="13" s="1"/>
  <c r="D1172" i="13"/>
  <c r="E1172" i="13" s="1"/>
  <c r="H1169" i="13"/>
  <c r="L1159" i="13" s="1"/>
  <c r="C1269" i="13"/>
  <c r="C1264" i="13"/>
  <c r="H1157" i="13"/>
  <c r="C1235" i="13"/>
  <c r="F1179" i="13"/>
  <c r="G1179" i="13" s="1"/>
  <c r="H1179" i="13" s="1"/>
  <c r="D1179" i="13"/>
  <c r="E1179" i="13" s="1"/>
  <c r="F1182" i="13"/>
  <c r="G1182" i="13" s="1"/>
  <c r="H1182" i="13" s="1"/>
  <c r="D1182" i="13"/>
  <c r="E1182" i="13" s="1"/>
  <c r="F1174" i="13"/>
  <c r="G1174" i="13" s="1"/>
  <c r="D1174" i="13"/>
  <c r="E1174" i="13" s="1"/>
  <c r="C1238" i="13"/>
  <c r="G1169" i="13"/>
  <c r="C1436" i="13"/>
  <c r="C1435" i="13"/>
  <c r="H994" i="9"/>
  <c r="Z1021" i="9"/>
  <c r="AB1020" i="9"/>
  <c r="AC1020" i="9" s="1"/>
  <c r="AD1020" i="9"/>
  <c r="AE1020" i="9" s="1"/>
  <c r="AB1007" i="9"/>
  <c r="AC1007" i="9" s="1"/>
  <c r="AD1007" i="9"/>
  <c r="AE1007" i="9" s="1"/>
  <c r="AE1008" i="9" s="1"/>
  <c r="F1008" i="9"/>
  <c r="N1126" i="9"/>
  <c r="P1125" i="9"/>
  <c r="Q1125" i="9" s="1"/>
  <c r="R1125" i="9"/>
  <c r="S1125" i="9" s="1"/>
  <c r="T994" i="9"/>
  <c r="F1086" i="9"/>
  <c r="G1086" i="9" s="1"/>
  <c r="D1086" i="9"/>
  <c r="E1086" i="9" s="1"/>
  <c r="B1087" i="9"/>
  <c r="N1152" i="9"/>
  <c r="R1151" i="9"/>
  <c r="S1151" i="9" s="1"/>
  <c r="P1151" i="9"/>
  <c r="Q1151" i="9" s="1"/>
  <c r="N1061" i="9"/>
  <c r="P1060" i="9"/>
  <c r="Q1060" i="9" s="1"/>
  <c r="R1060" i="9"/>
  <c r="S1060" i="9" s="1"/>
  <c r="F1099" i="9"/>
  <c r="G1099" i="9" s="1"/>
  <c r="D1099" i="9"/>
  <c r="E1099" i="9" s="1"/>
  <c r="B1100" i="9"/>
  <c r="F1151" i="9"/>
  <c r="G1151" i="9" s="1"/>
  <c r="D1151" i="9"/>
  <c r="E1151" i="9" s="1"/>
  <c r="B1152" i="9"/>
  <c r="F1021" i="9"/>
  <c r="G1021" i="9" s="1"/>
  <c r="G1022" i="9" s="1"/>
  <c r="D1021" i="9"/>
  <c r="E1021" i="9" s="1"/>
  <c r="N1113" i="9"/>
  <c r="R1112" i="9"/>
  <c r="S1112" i="9" s="1"/>
  <c r="P1112" i="9"/>
  <c r="Q1112" i="9" s="1"/>
  <c r="Z1099" i="9"/>
  <c r="AB1098" i="9"/>
  <c r="AC1098" i="9" s="1"/>
  <c r="AD1098" i="9"/>
  <c r="AE1098" i="9" s="1"/>
  <c r="E1008" i="9"/>
  <c r="D1008" i="9"/>
  <c r="Z1086" i="9"/>
  <c r="AB1085" i="9"/>
  <c r="AC1085" i="9" s="1"/>
  <c r="AD1085" i="9"/>
  <c r="AE1085" i="9" s="1"/>
  <c r="Z1164" i="9"/>
  <c r="AG1162" i="9"/>
  <c r="Z1151" i="9"/>
  <c r="AD1150" i="9"/>
  <c r="AE1150" i="9" s="1"/>
  <c r="AB1150" i="9"/>
  <c r="AC1150" i="9" s="1"/>
  <c r="N1048" i="9"/>
  <c r="P1047" i="9"/>
  <c r="Q1047" i="9" s="1"/>
  <c r="R1047" i="9"/>
  <c r="S1047" i="9" s="1"/>
  <c r="F1125" i="9"/>
  <c r="G1125" i="9" s="1"/>
  <c r="D1125" i="9"/>
  <c r="E1125" i="9" s="1"/>
  <c r="B1126" i="9"/>
  <c r="Z1060" i="9"/>
  <c r="AD1059" i="9"/>
  <c r="AE1059" i="9" s="1"/>
  <c r="AB1059" i="9"/>
  <c r="AC1059" i="9" s="1"/>
  <c r="F1060" i="9"/>
  <c r="G1060" i="9" s="1"/>
  <c r="D1060" i="9"/>
  <c r="E1060" i="9" s="1"/>
  <c r="B1061" i="9"/>
  <c r="N1087" i="9"/>
  <c r="R1086" i="9"/>
  <c r="S1086" i="9" s="1"/>
  <c r="P1086" i="9"/>
  <c r="Q1086" i="9" s="1"/>
  <c r="F1047" i="9"/>
  <c r="G1047" i="9" s="1"/>
  <c r="D1047" i="9"/>
  <c r="E1047" i="9" s="1"/>
  <c r="B1048" i="9"/>
  <c r="N1178" i="9"/>
  <c r="U1176" i="9"/>
  <c r="N1165" i="9"/>
  <c r="R1164" i="9"/>
  <c r="S1164" i="9" s="1"/>
  <c r="P1164" i="9"/>
  <c r="Q1164" i="9" s="1"/>
  <c r="AC994" i="9"/>
  <c r="AB994" i="9"/>
  <c r="Z1047" i="9"/>
  <c r="AB1046" i="9"/>
  <c r="AC1046" i="9" s="1"/>
  <c r="AD1046" i="9"/>
  <c r="AE1046" i="9" s="1"/>
  <c r="F1164" i="9"/>
  <c r="G1164" i="9" s="1"/>
  <c r="D1164" i="9"/>
  <c r="E1164" i="9" s="1"/>
  <c r="B1178" i="9"/>
  <c r="I1176" i="9"/>
  <c r="B1165" i="9"/>
  <c r="AF980" i="9"/>
  <c r="Z1125" i="9"/>
  <c r="AB1124" i="9"/>
  <c r="AC1124" i="9" s="1"/>
  <c r="AD1124" i="9"/>
  <c r="AE1124" i="9" s="1"/>
  <c r="R1008" i="9"/>
  <c r="N1139" i="9"/>
  <c r="R1138" i="9"/>
  <c r="S1138" i="9" s="1"/>
  <c r="P1138" i="9"/>
  <c r="Q1138" i="9" s="1"/>
  <c r="F1034" i="9"/>
  <c r="G1034" i="9" s="1"/>
  <c r="D1034" i="9"/>
  <c r="E1034" i="9" s="1"/>
  <c r="B1035" i="9"/>
  <c r="F1138" i="9"/>
  <c r="G1138" i="9" s="1"/>
  <c r="D1138" i="9"/>
  <c r="E1138" i="9" s="1"/>
  <c r="B1139" i="9"/>
  <c r="N1074" i="9"/>
  <c r="R1073" i="9"/>
  <c r="S1073" i="9" s="1"/>
  <c r="P1073" i="9"/>
  <c r="Q1073" i="9" s="1"/>
  <c r="P1021" i="9"/>
  <c r="Q1021" i="9" s="1"/>
  <c r="R1021" i="9"/>
  <c r="S1021" i="9" s="1"/>
  <c r="S1022" i="9" s="1"/>
  <c r="Z1138" i="9"/>
  <c r="AB1137" i="9"/>
  <c r="AC1137" i="9" s="1"/>
  <c r="AD1137" i="9"/>
  <c r="AE1137" i="9" s="1"/>
  <c r="Z1073" i="9"/>
  <c r="AD1072" i="9"/>
  <c r="AE1072" i="9" s="1"/>
  <c r="AB1072" i="9"/>
  <c r="AC1072" i="9" s="1"/>
  <c r="N1035" i="9"/>
  <c r="R1034" i="9"/>
  <c r="S1034" i="9" s="1"/>
  <c r="P1034" i="9"/>
  <c r="Q1034" i="9" s="1"/>
  <c r="Z1112" i="9"/>
  <c r="AB1111" i="9"/>
  <c r="AC1111" i="9" s="1"/>
  <c r="AD1111" i="9"/>
  <c r="AE1111" i="9" s="1"/>
  <c r="AD994" i="9"/>
  <c r="Z1034" i="9"/>
  <c r="AB1033" i="9"/>
  <c r="AC1033" i="9" s="1"/>
  <c r="AD1033" i="9"/>
  <c r="AE1033" i="9" s="1"/>
  <c r="F1073" i="9"/>
  <c r="G1073" i="9" s="1"/>
  <c r="D1073" i="9"/>
  <c r="E1073" i="9" s="1"/>
  <c r="B1074" i="9"/>
  <c r="Q1008" i="9"/>
  <c r="T1008" i="9" s="1"/>
  <c r="P1008" i="9"/>
  <c r="N1100" i="9"/>
  <c r="R1099" i="9"/>
  <c r="S1099" i="9" s="1"/>
  <c r="P1099" i="9"/>
  <c r="Q1099" i="9" s="1"/>
  <c r="F1112" i="9"/>
  <c r="G1112" i="9" s="1"/>
  <c r="D1112" i="9"/>
  <c r="E1112" i="9" s="1"/>
  <c r="B1113" i="9"/>
  <c r="H1174" i="13" l="1"/>
  <c r="H1183" i="13"/>
  <c r="F1198" i="13"/>
  <c r="G1198" i="13" s="1"/>
  <c r="D1198" i="13"/>
  <c r="E1198" i="13" s="1"/>
  <c r="F1193" i="13"/>
  <c r="G1193" i="13" s="1"/>
  <c r="D1193" i="13"/>
  <c r="E1193" i="13" s="1"/>
  <c r="F1197" i="13"/>
  <c r="G1197" i="13" s="1"/>
  <c r="D1197" i="13"/>
  <c r="E1197" i="13" s="1"/>
  <c r="H1178" i="13"/>
  <c r="E1184" i="13"/>
  <c r="C1281" i="13"/>
  <c r="C1279" i="13"/>
  <c r="C1258" i="13"/>
  <c r="C1262" i="13"/>
  <c r="F1191" i="13"/>
  <c r="G1191" i="13" s="1"/>
  <c r="D1191" i="13"/>
  <c r="E1191" i="13" s="1"/>
  <c r="F1194" i="13"/>
  <c r="G1194" i="13" s="1"/>
  <c r="D1194" i="13"/>
  <c r="E1194" i="13" s="1"/>
  <c r="F1187" i="13"/>
  <c r="G1187" i="13" s="1"/>
  <c r="D1187" i="13"/>
  <c r="E1187" i="13" s="1"/>
  <c r="H1187" i="13" s="1"/>
  <c r="C1253" i="13"/>
  <c r="C1282" i="13"/>
  <c r="H1181" i="13"/>
  <c r="F1190" i="13"/>
  <c r="G1190" i="13" s="1"/>
  <c r="H1190" i="13" s="1"/>
  <c r="D1190" i="13"/>
  <c r="E1190" i="13" s="1"/>
  <c r="F1195" i="13"/>
  <c r="G1195" i="13" s="1"/>
  <c r="D1195" i="13"/>
  <c r="E1195" i="13" s="1"/>
  <c r="F1189" i="13"/>
  <c r="G1189" i="13" s="1"/>
  <c r="H1189" i="13" s="1"/>
  <c r="D1189" i="13"/>
  <c r="E1189" i="13" s="1"/>
  <c r="C1250" i="13"/>
  <c r="C1284" i="13"/>
  <c r="H1172" i="13"/>
  <c r="H1184" i="13" s="1"/>
  <c r="L1174" i="13" s="1"/>
  <c r="G1184" i="13"/>
  <c r="C1257" i="13"/>
  <c r="F1188" i="13"/>
  <c r="G1188" i="13" s="1"/>
  <c r="H1188" i="13" s="1"/>
  <c r="D1188" i="13"/>
  <c r="E1188" i="13" s="1"/>
  <c r="F1196" i="13"/>
  <c r="G1196" i="13" s="1"/>
  <c r="H1196" i="13" s="1"/>
  <c r="D1196" i="13"/>
  <c r="E1196" i="13" s="1"/>
  <c r="F1192" i="13"/>
  <c r="G1192" i="13" s="1"/>
  <c r="H1192" i="13" s="1"/>
  <c r="D1192" i="13"/>
  <c r="E1192" i="13" s="1"/>
  <c r="K1218" i="13"/>
  <c r="B1204" i="13"/>
  <c r="B1202" i="13"/>
  <c r="B1209" i="13"/>
  <c r="B1212" i="13"/>
  <c r="B1211" i="13"/>
  <c r="B1207" i="13"/>
  <c r="B1208" i="13"/>
  <c r="B1210" i="13"/>
  <c r="B1205" i="13"/>
  <c r="B1206" i="13"/>
  <c r="B1213" i="13"/>
  <c r="B1203" i="13"/>
  <c r="C1278" i="13"/>
  <c r="C1450" i="13"/>
  <c r="C1451" i="13"/>
  <c r="H1008" i="9"/>
  <c r="B1075" i="9"/>
  <c r="D1074" i="9"/>
  <c r="E1074" i="9" s="1"/>
  <c r="F1074" i="9"/>
  <c r="G1074" i="9" s="1"/>
  <c r="AB1112" i="9"/>
  <c r="AC1112" i="9" s="1"/>
  <c r="Z1113" i="9"/>
  <c r="AD1112" i="9"/>
  <c r="AE1112" i="9" s="1"/>
  <c r="AB1138" i="9"/>
  <c r="AC1138" i="9" s="1"/>
  <c r="Z1139" i="9"/>
  <c r="AD1138" i="9"/>
  <c r="AE1138" i="9" s="1"/>
  <c r="F1035" i="9"/>
  <c r="G1035" i="9" s="1"/>
  <c r="G1036" i="9" s="1"/>
  <c r="D1035" i="9"/>
  <c r="E1035" i="9" s="1"/>
  <c r="B1192" i="9"/>
  <c r="I1190" i="9"/>
  <c r="B1179" i="9"/>
  <c r="D1178" i="9"/>
  <c r="E1178" i="9" s="1"/>
  <c r="F1178" i="9"/>
  <c r="G1178" i="9" s="1"/>
  <c r="AB1060" i="9"/>
  <c r="AC1060" i="9" s="1"/>
  <c r="Z1061" i="9"/>
  <c r="AD1060" i="9"/>
  <c r="AE1060" i="9" s="1"/>
  <c r="B1127" i="9"/>
  <c r="D1126" i="9"/>
  <c r="E1126" i="9" s="1"/>
  <c r="F1126" i="9"/>
  <c r="G1126" i="9" s="1"/>
  <c r="AB1151" i="9"/>
  <c r="AC1151" i="9" s="1"/>
  <c r="Z1152" i="9"/>
  <c r="AD1151" i="9"/>
  <c r="AE1151" i="9" s="1"/>
  <c r="R1152" i="9"/>
  <c r="S1152" i="9" s="1"/>
  <c r="P1152" i="9"/>
  <c r="Q1152" i="9" s="1"/>
  <c r="N1153" i="9"/>
  <c r="AB1073" i="9"/>
  <c r="AC1073" i="9" s="1"/>
  <c r="Z1074" i="9"/>
  <c r="AD1073" i="9"/>
  <c r="AE1073" i="9" s="1"/>
  <c r="R1022" i="9"/>
  <c r="AF994" i="9"/>
  <c r="R1165" i="9"/>
  <c r="S1165" i="9" s="1"/>
  <c r="P1165" i="9"/>
  <c r="Q1165" i="9" s="1"/>
  <c r="N1166" i="9"/>
  <c r="R1087" i="9"/>
  <c r="S1087" i="9" s="1"/>
  <c r="P1087" i="9"/>
  <c r="Q1087" i="9" s="1"/>
  <c r="N1088" i="9"/>
  <c r="R1048" i="9"/>
  <c r="S1048" i="9" s="1"/>
  <c r="P1048" i="9"/>
  <c r="Q1048" i="9" s="1"/>
  <c r="N1049" i="9"/>
  <c r="AB1086" i="9"/>
  <c r="AC1086" i="9" s="1"/>
  <c r="Z1087" i="9"/>
  <c r="AD1086" i="9"/>
  <c r="AE1086" i="9" s="1"/>
  <c r="E1022" i="9"/>
  <c r="D1022" i="9"/>
  <c r="R1061" i="9"/>
  <c r="S1061" i="9" s="1"/>
  <c r="P1061" i="9"/>
  <c r="Q1061" i="9" s="1"/>
  <c r="N1062" i="9"/>
  <c r="B1088" i="9"/>
  <c r="D1087" i="9"/>
  <c r="E1087" i="9" s="1"/>
  <c r="F1087" i="9"/>
  <c r="G1087" i="9" s="1"/>
  <c r="R1126" i="9"/>
  <c r="S1126" i="9" s="1"/>
  <c r="P1126" i="9"/>
  <c r="Q1126" i="9" s="1"/>
  <c r="N1127" i="9"/>
  <c r="B1114" i="9"/>
  <c r="F1113" i="9"/>
  <c r="G1113" i="9" s="1"/>
  <c r="D1113" i="9"/>
  <c r="E1113" i="9" s="1"/>
  <c r="R1035" i="9"/>
  <c r="S1035" i="9" s="1"/>
  <c r="S1036" i="9" s="1"/>
  <c r="P1035" i="9"/>
  <c r="Q1035" i="9" s="1"/>
  <c r="Q1022" i="9"/>
  <c r="P1022" i="9"/>
  <c r="R1074" i="9"/>
  <c r="S1074" i="9" s="1"/>
  <c r="P1074" i="9"/>
  <c r="Q1074" i="9" s="1"/>
  <c r="N1075" i="9"/>
  <c r="B1166" i="9"/>
  <c r="F1165" i="9"/>
  <c r="G1165" i="9" s="1"/>
  <c r="D1165" i="9"/>
  <c r="E1165" i="9" s="1"/>
  <c r="B1062" i="9"/>
  <c r="D1061" i="9"/>
  <c r="E1061" i="9" s="1"/>
  <c r="F1061" i="9"/>
  <c r="G1061" i="9" s="1"/>
  <c r="AB1164" i="9"/>
  <c r="AC1164" i="9" s="1"/>
  <c r="Z1178" i="9"/>
  <c r="AG1176" i="9"/>
  <c r="Z1165" i="9"/>
  <c r="AD1164" i="9"/>
  <c r="AE1164" i="9" s="1"/>
  <c r="AB1099" i="9"/>
  <c r="AC1099" i="9" s="1"/>
  <c r="Z1100" i="9"/>
  <c r="AD1099" i="9"/>
  <c r="AE1099" i="9" s="1"/>
  <c r="F1022" i="9"/>
  <c r="B1101" i="9"/>
  <c r="F1100" i="9"/>
  <c r="G1100" i="9" s="1"/>
  <c r="D1100" i="9"/>
  <c r="E1100" i="9" s="1"/>
  <c r="AD1008" i="9"/>
  <c r="AB1021" i="9"/>
  <c r="AC1021" i="9" s="1"/>
  <c r="AD1021" i="9"/>
  <c r="AE1021" i="9" s="1"/>
  <c r="AE1022" i="9" s="1"/>
  <c r="R1100" i="9"/>
  <c r="S1100" i="9" s="1"/>
  <c r="P1100" i="9"/>
  <c r="Q1100" i="9" s="1"/>
  <c r="N1101" i="9"/>
  <c r="AB1034" i="9"/>
  <c r="AC1034" i="9" s="1"/>
  <c r="Z1035" i="9"/>
  <c r="AD1034" i="9"/>
  <c r="AE1034" i="9" s="1"/>
  <c r="B1140" i="9"/>
  <c r="D1139" i="9"/>
  <c r="E1139" i="9" s="1"/>
  <c r="F1139" i="9"/>
  <c r="G1139" i="9" s="1"/>
  <c r="R1139" i="9"/>
  <c r="S1139" i="9" s="1"/>
  <c r="P1139" i="9"/>
  <c r="Q1139" i="9" s="1"/>
  <c r="N1140" i="9"/>
  <c r="AB1125" i="9"/>
  <c r="AC1125" i="9" s="1"/>
  <c r="Z1126" i="9"/>
  <c r="AD1125" i="9"/>
  <c r="AE1125" i="9" s="1"/>
  <c r="AB1047" i="9"/>
  <c r="AC1047" i="9" s="1"/>
  <c r="Z1048" i="9"/>
  <c r="AD1047" i="9"/>
  <c r="AE1047" i="9" s="1"/>
  <c r="R1178" i="9"/>
  <c r="S1178" i="9" s="1"/>
  <c r="P1178" i="9"/>
  <c r="Q1178" i="9" s="1"/>
  <c r="N1192" i="9"/>
  <c r="U1190" i="9"/>
  <c r="N1179" i="9"/>
  <c r="B1049" i="9"/>
  <c r="D1048" i="9"/>
  <c r="E1048" i="9" s="1"/>
  <c r="F1048" i="9"/>
  <c r="G1048" i="9" s="1"/>
  <c r="R1113" i="9"/>
  <c r="S1113" i="9" s="1"/>
  <c r="P1113" i="9"/>
  <c r="Q1113" i="9" s="1"/>
  <c r="N1114" i="9"/>
  <c r="B1153" i="9"/>
  <c r="D1152" i="9"/>
  <c r="E1152" i="9" s="1"/>
  <c r="F1152" i="9"/>
  <c r="G1152" i="9" s="1"/>
  <c r="AC1008" i="9"/>
  <c r="AF1008" i="9" s="1"/>
  <c r="AB1008" i="9"/>
  <c r="C1293" i="13" l="1"/>
  <c r="F1205" i="13"/>
  <c r="G1205" i="13" s="1"/>
  <c r="D1205" i="13"/>
  <c r="E1205" i="13" s="1"/>
  <c r="F1211" i="13"/>
  <c r="G1211" i="13" s="1"/>
  <c r="D1211" i="13"/>
  <c r="E1211" i="13" s="1"/>
  <c r="F1204" i="13"/>
  <c r="G1204" i="13" s="1"/>
  <c r="D1204" i="13"/>
  <c r="E1204" i="13" s="1"/>
  <c r="C1297" i="13"/>
  <c r="C1296" i="13"/>
  <c r="H1197" i="13"/>
  <c r="F1203" i="13"/>
  <c r="G1203" i="13" s="1"/>
  <c r="H1203" i="13" s="1"/>
  <c r="D1203" i="13"/>
  <c r="E1203" i="13" s="1"/>
  <c r="F1210" i="13"/>
  <c r="G1210" i="13" s="1"/>
  <c r="H1210" i="13" s="1"/>
  <c r="D1210" i="13"/>
  <c r="E1210" i="13" s="1"/>
  <c r="F1212" i="13"/>
  <c r="G1212" i="13" s="1"/>
  <c r="D1212" i="13"/>
  <c r="E1212" i="13" s="1"/>
  <c r="K1233" i="13"/>
  <c r="B1219" i="13"/>
  <c r="B1217" i="13"/>
  <c r="B1227" i="13"/>
  <c r="B1222" i="13"/>
  <c r="B1224" i="13"/>
  <c r="B1223" i="13"/>
  <c r="B1226" i="13"/>
  <c r="B1225" i="13"/>
  <c r="B1220" i="13"/>
  <c r="B1221" i="13"/>
  <c r="B1228" i="13"/>
  <c r="B1218" i="13"/>
  <c r="C1272" i="13"/>
  <c r="C1299" i="13"/>
  <c r="G1199" i="13"/>
  <c r="H1191" i="13"/>
  <c r="C1273" i="13"/>
  <c r="H1198" i="13"/>
  <c r="F1213" i="13"/>
  <c r="G1213" i="13" s="1"/>
  <c r="D1213" i="13"/>
  <c r="E1213" i="13" s="1"/>
  <c r="F1208" i="13"/>
  <c r="G1208" i="13" s="1"/>
  <c r="H1208" i="13" s="1"/>
  <c r="D1208" i="13"/>
  <c r="E1208" i="13" s="1"/>
  <c r="F1209" i="13"/>
  <c r="G1209" i="13" s="1"/>
  <c r="H1209" i="13" s="1"/>
  <c r="D1209" i="13"/>
  <c r="E1209" i="13" s="1"/>
  <c r="E1199" i="13"/>
  <c r="H1195" i="13"/>
  <c r="C1268" i="13"/>
  <c r="H1194" i="13"/>
  <c r="H1193" i="13"/>
  <c r="F1206" i="13"/>
  <c r="G1206" i="13" s="1"/>
  <c r="H1206" i="13" s="1"/>
  <c r="D1206" i="13"/>
  <c r="E1206" i="13" s="1"/>
  <c r="F1207" i="13"/>
  <c r="G1207" i="13" s="1"/>
  <c r="H1207" i="13" s="1"/>
  <c r="D1207" i="13"/>
  <c r="E1207" i="13" s="1"/>
  <c r="F1202" i="13"/>
  <c r="G1202" i="13" s="1"/>
  <c r="G1214" i="13" s="1"/>
  <c r="D1202" i="13"/>
  <c r="E1202" i="13" s="1"/>
  <c r="H1199" i="13"/>
  <c r="L1189" i="13" s="1"/>
  <c r="C1265" i="13"/>
  <c r="C1277" i="13"/>
  <c r="C1294" i="13"/>
  <c r="C1466" i="13"/>
  <c r="C1465" i="13"/>
  <c r="T1022" i="9"/>
  <c r="N1206" i="9"/>
  <c r="U1204" i="9"/>
  <c r="N1193" i="9"/>
  <c r="R1192" i="9"/>
  <c r="S1192" i="9" s="1"/>
  <c r="P1192" i="9"/>
  <c r="Q1192" i="9" s="1"/>
  <c r="N1102" i="9"/>
  <c r="P1101" i="9"/>
  <c r="Q1101" i="9" s="1"/>
  <c r="R1101" i="9"/>
  <c r="S1101" i="9" s="1"/>
  <c r="R1036" i="9"/>
  <c r="D1114" i="9"/>
  <c r="E1114" i="9" s="1"/>
  <c r="B1115" i="9"/>
  <c r="F1114" i="9"/>
  <c r="G1114" i="9" s="1"/>
  <c r="N1063" i="9"/>
  <c r="R1062" i="9"/>
  <c r="S1062" i="9" s="1"/>
  <c r="P1062" i="9"/>
  <c r="Q1062" i="9" s="1"/>
  <c r="N1089" i="9"/>
  <c r="R1088" i="9"/>
  <c r="S1088" i="9" s="1"/>
  <c r="P1088" i="9"/>
  <c r="Q1088" i="9" s="1"/>
  <c r="N1167" i="9"/>
  <c r="P1166" i="9"/>
  <c r="Q1166" i="9" s="1"/>
  <c r="R1166" i="9"/>
  <c r="S1166" i="9" s="1"/>
  <c r="Z1153" i="9"/>
  <c r="AD1152" i="9"/>
  <c r="AE1152" i="9" s="1"/>
  <c r="AB1152" i="9"/>
  <c r="AC1152" i="9" s="1"/>
  <c r="D1192" i="9"/>
  <c r="E1192" i="9" s="1"/>
  <c r="B1206" i="9"/>
  <c r="I1204" i="9"/>
  <c r="B1193" i="9"/>
  <c r="F1192" i="9"/>
  <c r="G1192" i="9" s="1"/>
  <c r="Z1140" i="9"/>
  <c r="AD1139" i="9"/>
  <c r="AE1139" i="9" s="1"/>
  <c r="AB1139" i="9"/>
  <c r="AC1139" i="9" s="1"/>
  <c r="D1153" i="9"/>
  <c r="E1153" i="9" s="1"/>
  <c r="B1154" i="9"/>
  <c r="F1153" i="9"/>
  <c r="G1153" i="9" s="1"/>
  <c r="D1049" i="9"/>
  <c r="E1049" i="9" s="1"/>
  <c r="F1049" i="9"/>
  <c r="G1049" i="9" s="1"/>
  <c r="G1050" i="9" s="1"/>
  <c r="N1141" i="9"/>
  <c r="P1140" i="9"/>
  <c r="Q1140" i="9" s="1"/>
  <c r="R1140" i="9"/>
  <c r="S1140" i="9" s="1"/>
  <c r="AD1035" i="9"/>
  <c r="AE1035" i="9" s="1"/>
  <c r="AE1036" i="9" s="1"/>
  <c r="AB1035" i="9"/>
  <c r="AC1035" i="9" s="1"/>
  <c r="AD1022" i="9"/>
  <c r="Z1166" i="9"/>
  <c r="AD1165" i="9"/>
  <c r="AE1165" i="9" s="1"/>
  <c r="AB1165" i="9"/>
  <c r="AC1165" i="9" s="1"/>
  <c r="D1166" i="9"/>
  <c r="E1166" i="9" s="1"/>
  <c r="B1167" i="9"/>
  <c r="F1166" i="9"/>
  <c r="G1166" i="9" s="1"/>
  <c r="N1128" i="9"/>
  <c r="P1127" i="9"/>
  <c r="Q1127" i="9" s="1"/>
  <c r="R1127" i="9"/>
  <c r="S1127" i="9" s="1"/>
  <c r="H1022" i="9"/>
  <c r="R1049" i="9"/>
  <c r="S1049" i="9" s="1"/>
  <c r="S1050" i="9" s="1"/>
  <c r="P1049" i="9"/>
  <c r="Q1049" i="9" s="1"/>
  <c r="N1154" i="9"/>
  <c r="R1153" i="9"/>
  <c r="S1153" i="9" s="1"/>
  <c r="P1153" i="9"/>
  <c r="Q1153" i="9" s="1"/>
  <c r="D1127" i="9"/>
  <c r="E1127" i="9" s="1"/>
  <c r="B1128" i="9"/>
  <c r="F1127" i="9"/>
  <c r="G1127" i="9" s="1"/>
  <c r="E1036" i="9"/>
  <c r="D1036" i="9"/>
  <c r="N1115" i="9"/>
  <c r="P1114" i="9"/>
  <c r="Q1114" i="9" s="1"/>
  <c r="R1114" i="9"/>
  <c r="S1114" i="9" s="1"/>
  <c r="N1180" i="9"/>
  <c r="R1179" i="9"/>
  <c r="S1179" i="9" s="1"/>
  <c r="P1179" i="9"/>
  <c r="Q1179" i="9" s="1"/>
  <c r="AC1022" i="9"/>
  <c r="AF1022" i="9" s="1"/>
  <c r="AB1022" i="9"/>
  <c r="D1101" i="9"/>
  <c r="E1101" i="9" s="1"/>
  <c r="B1102" i="9"/>
  <c r="F1101" i="9"/>
  <c r="G1101" i="9" s="1"/>
  <c r="Z1101" i="9"/>
  <c r="AB1100" i="9"/>
  <c r="AC1100" i="9" s="1"/>
  <c r="AD1100" i="9"/>
  <c r="AE1100" i="9" s="1"/>
  <c r="N1076" i="9"/>
  <c r="P1075" i="9"/>
  <c r="Q1075" i="9" s="1"/>
  <c r="R1075" i="9"/>
  <c r="S1075" i="9" s="1"/>
  <c r="Z1075" i="9"/>
  <c r="AB1074" i="9"/>
  <c r="AC1074" i="9" s="1"/>
  <c r="AD1074" i="9"/>
  <c r="AE1074" i="9" s="1"/>
  <c r="D1179" i="9"/>
  <c r="E1179" i="9" s="1"/>
  <c r="B1180" i="9"/>
  <c r="F1179" i="9"/>
  <c r="G1179" i="9" s="1"/>
  <c r="F1036" i="9"/>
  <c r="Z1114" i="9"/>
  <c r="AD1113" i="9"/>
  <c r="AE1113" i="9" s="1"/>
  <c r="AB1113" i="9"/>
  <c r="AC1113" i="9" s="1"/>
  <c r="D1075" i="9"/>
  <c r="E1075" i="9" s="1"/>
  <c r="B1076" i="9"/>
  <c r="F1075" i="9"/>
  <c r="G1075" i="9" s="1"/>
  <c r="Z1049" i="9"/>
  <c r="AD1048" i="9"/>
  <c r="AE1048" i="9" s="1"/>
  <c r="AB1048" i="9"/>
  <c r="AC1048" i="9" s="1"/>
  <c r="Z1127" i="9"/>
  <c r="AD1126" i="9"/>
  <c r="AE1126" i="9" s="1"/>
  <c r="AB1126" i="9"/>
  <c r="AC1126" i="9" s="1"/>
  <c r="D1140" i="9"/>
  <c r="E1140" i="9" s="1"/>
  <c r="B1141" i="9"/>
  <c r="F1140" i="9"/>
  <c r="G1140" i="9" s="1"/>
  <c r="Z1192" i="9"/>
  <c r="AG1190" i="9"/>
  <c r="Z1179" i="9"/>
  <c r="AB1178" i="9"/>
  <c r="AC1178" i="9" s="1"/>
  <c r="AD1178" i="9"/>
  <c r="AE1178" i="9" s="1"/>
  <c r="D1062" i="9"/>
  <c r="E1062" i="9" s="1"/>
  <c r="B1063" i="9"/>
  <c r="F1062" i="9"/>
  <c r="G1062" i="9" s="1"/>
  <c r="Q1036" i="9"/>
  <c r="T1036" i="9" s="1"/>
  <c r="P1036" i="9"/>
  <c r="D1088" i="9"/>
  <c r="E1088" i="9" s="1"/>
  <c r="B1089" i="9"/>
  <c r="F1088" i="9"/>
  <c r="G1088" i="9" s="1"/>
  <c r="Z1088" i="9"/>
  <c r="AB1087" i="9"/>
  <c r="AC1087" i="9" s="1"/>
  <c r="AD1087" i="9"/>
  <c r="AE1087" i="9" s="1"/>
  <c r="Z1062" i="9"/>
  <c r="AD1061" i="9"/>
  <c r="AE1061" i="9" s="1"/>
  <c r="AB1061" i="9"/>
  <c r="AC1061" i="9" s="1"/>
  <c r="F1218" i="13" l="1"/>
  <c r="G1218" i="13" s="1"/>
  <c r="H1218" i="13" s="1"/>
  <c r="D1218" i="13"/>
  <c r="E1218" i="13" s="1"/>
  <c r="F1225" i="13"/>
  <c r="G1225" i="13" s="1"/>
  <c r="H1225" i="13" s="1"/>
  <c r="D1225" i="13"/>
  <c r="E1225" i="13" s="1"/>
  <c r="F1222" i="13"/>
  <c r="G1222" i="13" s="1"/>
  <c r="D1222" i="13"/>
  <c r="E1222" i="13" s="1"/>
  <c r="K1248" i="13"/>
  <c r="B1234" i="13"/>
  <c r="B1232" i="13"/>
  <c r="B1242" i="13"/>
  <c r="B1238" i="13"/>
  <c r="B1240" i="13"/>
  <c r="B1237" i="13"/>
  <c r="B1235" i="13"/>
  <c r="B1239" i="13"/>
  <c r="B1241" i="13"/>
  <c r="B1236" i="13"/>
  <c r="B1243" i="13"/>
  <c r="B1233" i="13"/>
  <c r="H1204" i="13"/>
  <c r="H1205" i="13"/>
  <c r="C1292" i="13"/>
  <c r="H1202" i="13"/>
  <c r="H1213" i="13"/>
  <c r="C1288" i="13"/>
  <c r="C1314" i="13"/>
  <c r="F1228" i="13"/>
  <c r="G1228" i="13" s="1"/>
  <c r="D1228" i="13"/>
  <c r="E1228" i="13" s="1"/>
  <c r="F1226" i="13"/>
  <c r="G1226" i="13" s="1"/>
  <c r="D1226" i="13"/>
  <c r="E1226" i="13" s="1"/>
  <c r="H1226" i="13" s="1"/>
  <c r="F1227" i="13"/>
  <c r="G1227" i="13" s="1"/>
  <c r="D1227" i="13"/>
  <c r="E1227" i="13" s="1"/>
  <c r="H1212" i="13"/>
  <c r="E1214" i="13"/>
  <c r="C1311" i="13"/>
  <c r="C1309" i="13"/>
  <c r="C1280" i="13"/>
  <c r="C1283" i="13"/>
  <c r="F1221" i="13"/>
  <c r="G1221" i="13" s="1"/>
  <c r="D1221" i="13"/>
  <c r="E1221" i="13" s="1"/>
  <c r="F1223" i="13"/>
  <c r="G1223" i="13" s="1"/>
  <c r="D1223" i="13"/>
  <c r="E1223" i="13" s="1"/>
  <c r="F1217" i="13"/>
  <c r="G1217" i="13" s="1"/>
  <c r="D1217" i="13"/>
  <c r="E1217" i="13" s="1"/>
  <c r="C1287" i="13"/>
  <c r="F1220" i="13"/>
  <c r="G1220" i="13" s="1"/>
  <c r="D1220" i="13"/>
  <c r="E1220" i="13" s="1"/>
  <c r="F1224" i="13"/>
  <c r="G1224" i="13" s="1"/>
  <c r="D1224" i="13"/>
  <c r="E1224" i="13" s="1"/>
  <c r="F1219" i="13"/>
  <c r="G1219" i="13" s="1"/>
  <c r="H1219" i="13" s="1"/>
  <c r="D1219" i="13"/>
  <c r="E1219" i="13" s="1"/>
  <c r="C1312" i="13"/>
  <c r="H1211" i="13"/>
  <c r="H1214" i="13" s="1"/>
  <c r="L1204" i="13" s="1"/>
  <c r="C1308" i="13"/>
  <c r="C1480" i="13"/>
  <c r="C1481" i="13"/>
  <c r="AD1192" i="9"/>
  <c r="AE1192" i="9" s="1"/>
  <c r="AB1192" i="9"/>
  <c r="AC1192" i="9" s="1"/>
  <c r="Z1206" i="9"/>
  <c r="AG1204" i="9"/>
  <c r="Z1193" i="9"/>
  <c r="AD1049" i="9"/>
  <c r="AE1049" i="9" s="1"/>
  <c r="AE1050" i="9" s="1"/>
  <c r="AB1049" i="9"/>
  <c r="AC1049" i="9" s="1"/>
  <c r="AD1075" i="9"/>
  <c r="AE1075" i="9" s="1"/>
  <c r="AB1075" i="9"/>
  <c r="AC1075" i="9" s="1"/>
  <c r="Z1076" i="9"/>
  <c r="R1050" i="9"/>
  <c r="P1128" i="9"/>
  <c r="Q1128" i="9" s="1"/>
  <c r="N1129" i="9"/>
  <c r="R1128" i="9"/>
  <c r="S1128" i="9" s="1"/>
  <c r="AD1166" i="9"/>
  <c r="AE1166" i="9" s="1"/>
  <c r="AB1166" i="9"/>
  <c r="AC1166" i="9" s="1"/>
  <c r="Z1167" i="9"/>
  <c r="F1050" i="9"/>
  <c r="B1155" i="9"/>
  <c r="D1154" i="9"/>
  <c r="E1154" i="9" s="1"/>
  <c r="F1154" i="9"/>
  <c r="G1154" i="9" s="1"/>
  <c r="B1194" i="9"/>
  <c r="D1193" i="9"/>
  <c r="E1193" i="9" s="1"/>
  <c r="F1193" i="9"/>
  <c r="G1193" i="9" s="1"/>
  <c r="P1063" i="9"/>
  <c r="Q1063" i="9" s="1"/>
  <c r="R1063" i="9"/>
  <c r="S1063" i="9" s="1"/>
  <c r="S1064" i="9" s="1"/>
  <c r="P1193" i="9"/>
  <c r="Q1193" i="9" s="1"/>
  <c r="N1194" i="9"/>
  <c r="R1193" i="9"/>
  <c r="S1193" i="9" s="1"/>
  <c r="AD1062" i="9"/>
  <c r="AE1062" i="9" s="1"/>
  <c r="AB1062" i="9"/>
  <c r="AC1062" i="9" s="1"/>
  <c r="Z1063" i="9"/>
  <c r="B1090" i="9"/>
  <c r="F1089" i="9"/>
  <c r="G1089" i="9" s="1"/>
  <c r="D1089" i="9"/>
  <c r="E1089" i="9" s="1"/>
  <c r="D1063" i="9"/>
  <c r="E1063" i="9" s="1"/>
  <c r="F1063" i="9"/>
  <c r="G1063" i="9" s="1"/>
  <c r="G1064" i="9" s="1"/>
  <c r="B1142" i="9"/>
  <c r="D1141" i="9"/>
  <c r="E1141" i="9" s="1"/>
  <c r="F1141" i="9"/>
  <c r="G1141" i="9" s="1"/>
  <c r="AD1127" i="9"/>
  <c r="AE1127" i="9" s="1"/>
  <c r="AB1127" i="9"/>
  <c r="AC1127" i="9" s="1"/>
  <c r="Z1128" i="9"/>
  <c r="P1076" i="9"/>
  <c r="Q1076" i="9" s="1"/>
  <c r="N1077" i="9"/>
  <c r="R1076" i="9"/>
  <c r="S1076" i="9" s="1"/>
  <c r="B1103" i="9"/>
  <c r="F1102" i="9"/>
  <c r="G1102" i="9" s="1"/>
  <c r="D1102" i="9"/>
  <c r="E1102" i="9" s="1"/>
  <c r="H1036" i="9"/>
  <c r="B1129" i="9"/>
  <c r="D1128" i="9"/>
  <c r="E1128" i="9" s="1"/>
  <c r="F1128" i="9"/>
  <c r="G1128" i="9" s="1"/>
  <c r="AC1036" i="9"/>
  <c r="AB1036" i="9"/>
  <c r="P1141" i="9"/>
  <c r="Q1141" i="9" s="1"/>
  <c r="N1142" i="9"/>
  <c r="R1141" i="9"/>
  <c r="S1141" i="9" s="1"/>
  <c r="E1050" i="9"/>
  <c r="H1050" i="9" s="1"/>
  <c r="D1050" i="9"/>
  <c r="P1089" i="9"/>
  <c r="Q1089" i="9" s="1"/>
  <c r="N1090" i="9"/>
  <c r="R1089" i="9"/>
  <c r="S1089" i="9" s="1"/>
  <c r="P1102" i="9"/>
  <c r="Q1102" i="9" s="1"/>
  <c r="N1103" i="9"/>
  <c r="R1102" i="9"/>
  <c r="S1102" i="9" s="1"/>
  <c r="AD1179" i="9"/>
  <c r="AE1179" i="9" s="1"/>
  <c r="AB1179" i="9"/>
  <c r="AC1179" i="9" s="1"/>
  <c r="Z1180" i="9"/>
  <c r="P1115" i="9"/>
  <c r="Q1115" i="9" s="1"/>
  <c r="N1116" i="9"/>
  <c r="R1115" i="9"/>
  <c r="S1115" i="9" s="1"/>
  <c r="P1154" i="9"/>
  <c r="Q1154" i="9" s="1"/>
  <c r="N1155" i="9"/>
  <c r="R1154" i="9"/>
  <c r="S1154" i="9" s="1"/>
  <c r="AD1036" i="9"/>
  <c r="AD1140" i="9"/>
  <c r="AE1140" i="9" s="1"/>
  <c r="AB1140" i="9"/>
  <c r="AC1140" i="9" s="1"/>
  <c r="Z1141" i="9"/>
  <c r="B1220" i="9"/>
  <c r="I1218" i="9"/>
  <c r="B1207" i="9"/>
  <c r="F1206" i="9"/>
  <c r="G1206" i="9" s="1"/>
  <c r="D1206" i="9"/>
  <c r="E1206" i="9" s="1"/>
  <c r="AD1153" i="9"/>
  <c r="AE1153" i="9" s="1"/>
  <c r="AB1153" i="9"/>
  <c r="AC1153" i="9" s="1"/>
  <c r="Z1154" i="9"/>
  <c r="P1167" i="9"/>
  <c r="Q1167" i="9" s="1"/>
  <c r="N1168" i="9"/>
  <c r="R1167" i="9"/>
  <c r="S1167" i="9" s="1"/>
  <c r="B1116" i="9"/>
  <c r="F1115" i="9"/>
  <c r="G1115" i="9" s="1"/>
  <c r="D1115" i="9"/>
  <c r="E1115" i="9" s="1"/>
  <c r="P1206" i="9"/>
  <c r="Q1206" i="9" s="1"/>
  <c r="N1220" i="9"/>
  <c r="U1218" i="9"/>
  <c r="N1207" i="9"/>
  <c r="R1206" i="9"/>
  <c r="S1206" i="9" s="1"/>
  <c r="AD1088" i="9"/>
  <c r="AE1088" i="9" s="1"/>
  <c r="AB1088" i="9"/>
  <c r="AC1088" i="9" s="1"/>
  <c r="Z1089" i="9"/>
  <c r="B1077" i="9"/>
  <c r="F1076" i="9"/>
  <c r="G1076" i="9" s="1"/>
  <c r="D1076" i="9"/>
  <c r="E1076" i="9" s="1"/>
  <c r="AD1114" i="9"/>
  <c r="AE1114" i="9" s="1"/>
  <c r="AB1114" i="9"/>
  <c r="AC1114" i="9" s="1"/>
  <c r="Z1115" i="9"/>
  <c r="B1181" i="9"/>
  <c r="F1180" i="9"/>
  <c r="G1180" i="9" s="1"/>
  <c r="D1180" i="9"/>
  <c r="E1180" i="9" s="1"/>
  <c r="AD1101" i="9"/>
  <c r="AE1101" i="9" s="1"/>
  <c r="AB1101" i="9"/>
  <c r="AC1101" i="9" s="1"/>
  <c r="Z1102" i="9"/>
  <c r="P1180" i="9"/>
  <c r="Q1180" i="9" s="1"/>
  <c r="N1181" i="9"/>
  <c r="R1180" i="9"/>
  <c r="S1180" i="9" s="1"/>
  <c r="Q1050" i="9"/>
  <c r="T1050" i="9" s="1"/>
  <c r="P1050" i="9"/>
  <c r="B1168" i="9"/>
  <c r="D1167" i="9"/>
  <c r="E1167" i="9" s="1"/>
  <c r="F1167" i="9"/>
  <c r="G1167" i="9" s="1"/>
  <c r="C1323" i="13" l="1"/>
  <c r="H1220" i="13"/>
  <c r="H1223" i="13"/>
  <c r="C1298" i="13"/>
  <c r="C1329" i="13"/>
  <c r="F1241" i="13"/>
  <c r="G1241" i="13" s="1"/>
  <c r="D1241" i="13"/>
  <c r="E1241" i="13" s="1"/>
  <c r="H1241" i="13" s="1"/>
  <c r="F1240" i="13"/>
  <c r="G1240" i="13" s="1"/>
  <c r="D1240" i="13"/>
  <c r="E1240" i="13" s="1"/>
  <c r="F1234" i="13"/>
  <c r="G1234" i="13" s="1"/>
  <c r="D1234" i="13"/>
  <c r="E1234" i="13" s="1"/>
  <c r="H1221" i="13"/>
  <c r="C1295" i="13"/>
  <c r="H1227" i="13"/>
  <c r="H1228" i="13"/>
  <c r="F1233" i="13"/>
  <c r="G1233" i="13" s="1"/>
  <c r="H1233" i="13" s="1"/>
  <c r="D1233" i="13"/>
  <c r="E1233" i="13" s="1"/>
  <c r="F1239" i="13"/>
  <c r="G1239" i="13" s="1"/>
  <c r="D1239" i="13"/>
  <c r="E1239" i="13" s="1"/>
  <c r="F1238" i="13"/>
  <c r="G1238" i="13" s="1"/>
  <c r="H1238" i="13" s="1"/>
  <c r="D1238" i="13"/>
  <c r="E1238" i="13" s="1"/>
  <c r="K1263" i="13"/>
  <c r="B1249" i="13"/>
  <c r="B1247" i="13"/>
  <c r="B1253" i="13"/>
  <c r="B1255" i="13"/>
  <c r="B1256" i="13"/>
  <c r="B1257" i="13"/>
  <c r="B1254" i="13"/>
  <c r="B1252" i="13"/>
  <c r="B1250" i="13"/>
  <c r="B1251" i="13"/>
  <c r="B1258" i="13"/>
  <c r="B1248" i="13"/>
  <c r="C1302" i="13"/>
  <c r="H1217" i="13"/>
  <c r="G1229" i="13"/>
  <c r="C1326" i="13"/>
  <c r="C1303" i="13"/>
  <c r="C1307" i="13"/>
  <c r="F1243" i="13"/>
  <c r="G1243" i="13" s="1"/>
  <c r="D1243" i="13"/>
  <c r="E1243" i="13" s="1"/>
  <c r="F1235" i="13"/>
  <c r="G1235" i="13" s="1"/>
  <c r="D1235" i="13"/>
  <c r="E1235" i="13" s="1"/>
  <c r="F1242" i="13"/>
  <c r="G1242" i="13" s="1"/>
  <c r="D1242" i="13"/>
  <c r="E1242" i="13" s="1"/>
  <c r="H1222" i="13"/>
  <c r="E1229" i="13"/>
  <c r="C1327" i="13"/>
  <c r="H1224" i="13"/>
  <c r="H1229" i="13" s="1"/>
  <c r="L1219" i="13" s="1"/>
  <c r="C1324" i="13"/>
  <c r="F1236" i="13"/>
  <c r="G1236" i="13" s="1"/>
  <c r="H1236" i="13" s="1"/>
  <c r="D1236" i="13"/>
  <c r="E1236" i="13" s="1"/>
  <c r="F1237" i="13"/>
  <c r="G1237" i="13" s="1"/>
  <c r="D1237" i="13"/>
  <c r="E1237" i="13" s="1"/>
  <c r="F1232" i="13"/>
  <c r="G1232" i="13" s="1"/>
  <c r="G1244" i="13" s="1"/>
  <c r="D1232" i="13"/>
  <c r="E1232" i="13" s="1"/>
  <c r="C1495" i="13"/>
  <c r="C1496" i="13"/>
  <c r="N1182" i="9"/>
  <c r="P1181" i="9"/>
  <c r="Q1181" i="9" s="1"/>
  <c r="R1181" i="9"/>
  <c r="S1181" i="9" s="1"/>
  <c r="F1181" i="9"/>
  <c r="G1181" i="9" s="1"/>
  <c r="D1181" i="9"/>
  <c r="E1181" i="9" s="1"/>
  <c r="B1182" i="9"/>
  <c r="Z1090" i="9"/>
  <c r="AB1089" i="9"/>
  <c r="AC1089" i="9" s="1"/>
  <c r="AD1089" i="9"/>
  <c r="AE1089" i="9" s="1"/>
  <c r="N1234" i="9"/>
  <c r="U1232" i="9"/>
  <c r="N1221" i="9"/>
  <c r="P1220" i="9"/>
  <c r="Q1220" i="9" s="1"/>
  <c r="R1220" i="9"/>
  <c r="S1220" i="9" s="1"/>
  <c r="F1116" i="9"/>
  <c r="G1116" i="9" s="1"/>
  <c r="D1116" i="9"/>
  <c r="E1116" i="9" s="1"/>
  <c r="B1117" i="9"/>
  <c r="Z1155" i="9"/>
  <c r="AB1154" i="9"/>
  <c r="AC1154" i="9" s="1"/>
  <c r="AD1154" i="9"/>
  <c r="AE1154" i="9" s="1"/>
  <c r="F1220" i="9"/>
  <c r="G1220" i="9" s="1"/>
  <c r="D1220" i="9"/>
  <c r="E1220" i="9" s="1"/>
  <c r="B1234" i="9"/>
  <c r="I1232" i="9"/>
  <c r="B1221" i="9"/>
  <c r="Z1181" i="9"/>
  <c r="AB1180" i="9"/>
  <c r="AC1180" i="9" s="1"/>
  <c r="AD1180" i="9"/>
  <c r="AE1180" i="9" s="1"/>
  <c r="AF1036" i="9"/>
  <c r="F1103" i="9"/>
  <c r="G1103" i="9" s="1"/>
  <c r="D1103" i="9"/>
  <c r="E1103" i="9" s="1"/>
  <c r="B1104" i="9"/>
  <c r="F1142" i="9"/>
  <c r="G1142" i="9" s="1"/>
  <c r="D1142" i="9"/>
  <c r="E1142" i="9" s="1"/>
  <c r="B1143" i="9"/>
  <c r="E1064" i="9"/>
  <c r="D1064" i="9"/>
  <c r="AD1063" i="9"/>
  <c r="AE1063" i="9" s="1"/>
  <c r="AE1064" i="9" s="1"/>
  <c r="AB1063" i="9"/>
  <c r="AC1063" i="9" s="1"/>
  <c r="R1064" i="9"/>
  <c r="F1155" i="9"/>
  <c r="G1155" i="9" s="1"/>
  <c r="D1155" i="9"/>
  <c r="E1155" i="9" s="1"/>
  <c r="B1156" i="9"/>
  <c r="Z1116" i="9"/>
  <c r="AD1115" i="9"/>
  <c r="AE1115" i="9" s="1"/>
  <c r="AB1115" i="9"/>
  <c r="AC1115" i="9" s="1"/>
  <c r="Z1142" i="9"/>
  <c r="AD1141" i="9"/>
  <c r="AE1141" i="9" s="1"/>
  <c r="AB1141" i="9"/>
  <c r="AC1141" i="9" s="1"/>
  <c r="N1156" i="9"/>
  <c r="R1155" i="9"/>
  <c r="S1155" i="9" s="1"/>
  <c r="P1155" i="9"/>
  <c r="Q1155" i="9" s="1"/>
  <c r="N1117" i="9"/>
  <c r="R1116" i="9"/>
  <c r="S1116" i="9" s="1"/>
  <c r="P1116" i="9"/>
  <c r="Q1116" i="9" s="1"/>
  <c r="N1143" i="9"/>
  <c r="P1142" i="9"/>
  <c r="Q1142" i="9" s="1"/>
  <c r="R1142" i="9"/>
  <c r="S1142" i="9" s="1"/>
  <c r="N1195" i="9"/>
  <c r="R1194" i="9"/>
  <c r="S1194" i="9" s="1"/>
  <c r="P1194" i="9"/>
  <c r="Q1194" i="9" s="1"/>
  <c r="Q1064" i="9"/>
  <c r="P1064" i="9"/>
  <c r="Z1077" i="9"/>
  <c r="AB1076" i="9"/>
  <c r="AC1076" i="9" s="1"/>
  <c r="AD1076" i="9"/>
  <c r="AE1076" i="9" s="1"/>
  <c r="AC1050" i="9"/>
  <c r="AB1050" i="9"/>
  <c r="Z1220" i="9"/>
  <c r="AG1218" i="9"/>
  <c r="Z1207" i="9"/>
  <c r="AD1206" i="9"/>
  <c r="AE1206" i="9" s="1"/>
  <c r="AB1206" i="9"/>
  <c r="AC1206" i="9" s="1"/>
  <c r="F1077" i="9"/>
  <c r="G1077" i="9" s="1"/>
  <c r="G1078" i="9" s="1"/>
  <c r="D1077" i="9"/>
  <c r="E1077" i="9" s="1"/>
  <c r="N1208" i="9"/>
  <c r="R1207" i="9"/>
  <c r="S1207" i="9" s="1"/>
  <c r="P1207" i="9"/>
  <c r="Q1207" i="9" s="1"/>
  <c r="N1169" i="9"/>
  <c r="R1168" i="9"/>
  <c r="S1168" i="9" s="1"/>
  <c r="P1168" i="9"/>
  <c r="Q1168" i="9" s="1"/>
  <c r="F1207" i="9"/>
  <c r="G1207" i="9" s="1"/>
  <c r="D1207" i="9"/>
  <c r="E1207" i="9" s="1"/>
  <c r="B1208" i="9"/>
  <c r="P1077" i="9"/>
  <c r="Q1077" i="9" s="1"/>
  <c r="R1077" i="9"/>
  <c r="S1077" i="9" s="1"/>
  <c r="S1078" i="9" s="1"/>
  <c r="AD1050" i="9"/>
  <c r="F1168" i="9"/>
  <c r="G1168" i="9" s="1"/>
  <c r="D1168" i="9"/>
  <c r="E1168" i="9" s="1"/>
  <c r="B1169" i="9"/>
  <c r="Z1103" i="9"/>
  <c r="AD1102" i="9"/>
  <c r="AE1102" i="9" s="1"/>
  <c r="AB1102" i="9"/>
  <c r="AC1102" i="9" s="1"/>
  <c r="N1104" i="9"/>
  <c r="R1103" i="9"/>
  <c r="S1103" i="9" s="1"/>
  <c r="P1103" i="9"/>
  <c r="Q1103" i="9" s="1"/>
  <c r="N1091" i="9"/>
  <c r="P1090" i="9"/>
  <c r="Q1090" i="9" s="1"/>
  <c r="R1090" i="9"/>
  <c r="S1090" i="9" s="1"/>
  <c r="F1129" i="9"/>
  <c r="G1129" i="9" s="1"/>
  <c r="D1129" i="9"/>
  <c r="E1129" i="9" s="1"/>
  <c r="B1130" i="9"/>
  <c r="Z1129" i="9"/>
  <c r="AB1128" i="9"/>
  <c r="AC1128" i="9" s="1"/>
  <c r="AD1128" i="9"/>
  <c r="AE1128" i="9" s="1"/>
  <c r="F1064" i="9"/>
  <c r="F1090" i="9"/>
  <c r="G1090" i="9" s="1"/>
  <c r="D1090" i="9"/>
  <c r="E1090" i="9" s="1"/>
  <c r="B1091" i="9"/>
  <c r="F1194" i="9"/>
  <c r="G1194" i="9" s="1"/>
  <c r="D1194" i="9"/>
  <c r="E1194" i="9" s="1"/>
  <c r="B1195" i="9"/>
  <c r="Z1168" i="9"/>
  <c r="AB1167" i="9"/>
  <c r="AC1167" i="9" s="1"/>
  <c r="AD1167" i="9"/>
  <c r="AE1167" i="9" s="1"/>
  <c r="N1130" i="9"/>
  <c r="P1129" i="9"/>
  <c r="Q1129" i="9" s="1"/>
  <c r="R1129" i="9"/>
  <c r="S1129" i="9" s="1"/>
  <c r="Z1194" i="9"/>
  <c r="AB1193" i="9"/>
  <c r="AC1193" i="9" s="1"/>
  <c r="AD1193" i="9"/>
  <c r="AE1193" i="9" s="1"/>
  <c r="C1339" i="13" l="1"/>
  <c r="H1235" i="13"/>
  <c r="F1251" i="13"/>
  <c r="G1251" i="13" s="1"/>
  <c r="D1251" i="13"/>
  <c r="E1251" i="13" s="1"/>
  <c r="F1257" i="13"/>
  <c r="G1257" i="13" s="1"/>
  <c r="H1257" i="13" s="1"/>
  <c r="D1257" i="13"/>
  <c r="E1257" i="13" s="1"/>
  <c r="F1247" i="13"/>
  <c r="G1247" i="13" s="1"/>
  <c r="D1247" i="13"/>
  <c r="E1247" i="13" s="1"/>
  <c r="C1310" i="13"/>
  <c r="H1240" i="13"/>
  <c r="H1232" i="13"/>
  <c r="H1244" i="13" s="1"/>
  <c r="L1234" i="13" s="1"/>
  <c r="C1322" i="13"/>
  <c r="C1341" i="13"/>
  <c r="C1317" i="13"/>
  <c r="F1250" i="13"/>
  <c r="G1250" i="13" s="1"/>
  <c r="D1250" i="13"/>
  <c r="E1250" i="13" s="1"/>
  <c r="F1256" i="13"/>
  <c r="G1256" i="13" s="1"/>
  <c r="D1256" i="13"/>
  <c r="E1256" i="13" s="1"/>
  <c r="F1249" i="13"/>
  <c r="G1249" i="13" s="1"/>
  <c r="H1249" i="13" s="1"/>
  <c r="D1249" i="13"/>
  <c r="E1249" i="13" s="1"/>
  <c r="H1239" i="13"/>
  <c r="C1344" i="13"/>
  <c r="C1318" i="13"/>
  <c r="F1248" i="13"/>
  <c r="G1248" i="13" s="1"/>
  <c r="D1248" i="13"/>
  <c r="E1248" i="13" s="1"/>
  <c r="F1252" i="13"/>
  <c r="G1252" i="13" s="1"/>
  <c r="H1252" i="13" s="1"/>
  <c r="D1252" i="13"/>
  <c r="E1252" i="13" s="1"/>
  <c r="F1255" i="13"/>
  <c r="G1255" i="13" s="1"/>
  <c r="D1255" i="13"/>
  <c r="E1255" i="13" s="1"/>
  <c r="K1278" i="13"/>
  <c r="B1264" i="13"/>
  <c r="B1262" i="13"/>
  <c r="B1269" i="13"/>
  <c r="B1271" i="13"/>
  <c r="B1270" i="13"/>
  <c r="B1268" i="13"/>
  <c r="B1265" i="13"/>
  <c r="B1272" i="13"/>
  <c r="B1267" i="13"/>
  <c r="B1266" i="13"/>
  <c r="B1273" i="13"/>
  <c r="B1263" i="13"/>
  <c r="H1237" i="13"/>
  <c r="C1342" i="13"/>
  <c r="H1242" i="13"/>
  <c r="H1243" i="13"/>
  <c r="F1258" i="13"/>
  <c r="G1258" i="13" s="1"/>
  <c r="D1258" i="13"/>
  <c r="E1258" i="13" s="1"/>
  <c r="H1258" i="13" s="1"/>
  <c r="F1254" i="13"/>
  <c r="G1254" i="13" s="1"/>
  <c r="H1254" i="13" s="1"/>
  <c r="D1254" i="13"/>
  <c r="E1254" i="13" s="1"/>
  <c r="F1253" i="13"/>
  <c r="G1253" i="13" s="1"/>
  <c r="D1253" i="13"/>
  <c r="E1253" i="13" s="1"/>
  <c r="H1253" i="13" s="1"/>
  <c r="E1244" i="13"/>
  <c r="H1234" i="13"/>
  <c r="C1313" i="13"/>
  <c r="C1338" i="13"/>
  <c r="T1064" i="9"/>
  <c r="AB1194" i="9"/>
  <c r="AC1194" i="9" s="1"/>
  <c r="Z1195" i="9"/>
  <c r="AD1194" i="9"/>
  <c r="AE1194" i="9" s="1"/>
  <c r="R1130" i="9"/>
  <c r="S1130" i="9" s="1"/>
  <c r="P1130" i="9"/>
  <c r="Q1130" i="9" s="1"/>
  <c r="N1131" i="9"/>
  <c r="B1196" i="9"/>
  <c r="D1195" i="9"/>
  <c r="E1195" i="9" s="1"/>
  <c r="F1195" i="9"/>
  <c r="G1195" i="9" s="1"/>
  <c r="F1091" i="9"/>
  <c r="G1091" i="9" s="1"/>
  <c r="G1092" i="9" s="1"/>
  <c r="D1091" i="9"/>
  <c r="E1091" i="9" s="1"/>
  <c r="B1131" i="9"/>
  <c r="D1130" i="9"/>
  <c r="E1130" i="9" s="1"/>
  <c r="F1130" i="9"/>
  <c r="G1130" i="9" s="1"/>
  <c r="AB1103" i="9"/>
  <c r="AC1103" i="9" s="1"/>
  <c r="Z1104" i="9"/>
  <c r="AD1103" i="9"/>
  <c r="AE1103" i="9" s="1"/>
  <c r="R1169" i="9"/>
  <c r="S1169" i="9" s="1"/>
  <c r="P1169" i="9"/>
  <c r="Q1169" i="9" s="1"/>
  <c r="N1170" i="9"/>
  <c r="E1078" i="9"/>
  <c r="D1078" i="9"/>
  <c r="AB1077" i="9"/>
  <c r="AC1077" i="9" s="1"/>
  <c r="AD1077" i="9"/>
  <c r="AE1077" i="9" s="1"/>
  <c r="AE1078" i="9" s="1"/>
  <c r="R1143" i="9"/>
  <c r="S1143" i="9" s="1"/>
  <c r="P1143" i="9"/>
  <c r="Q1143" i="9" s="1"/>
  <c r="N1144" i="9"/>
  <c r="R1156" i="9"/>
  <c r="S1156" i="9" s="1"/>
  <c r="P1156" i="9"/>
  <c r="Q1156" i="9" s="1"/>
  <c r="N1157" i="9"/>
  <c r="AD1064" i="9"/>
  <c r="B1105" i="9"/>
  <c r="D1104" i="9"/>
  <c r="E1104" i="9" s="1"/>
  <c r="F1104" i="9"/>
  <c r="G1104" i="9" s="1"/>
  <c r="AB1181" i="9"/>
  <c r="AC1181" i="9" s="1"/>
  <c r="Z1182" i="9"/>
  <c r="AD1181" i="9"/>
  <c r="AE1181" i="9" s="1"/>
  <c r="AB1155" i="9"/>
  <c r="AC1155" i="9" s="1"/>
  <c r="Z1156" i="9"/>
  <c r="AD1155" i="9"/>
  <c r="AE1155" i="9" s="1"/>
  <c r="R1234" i="9"/>
  <c r="S1234" i="9" s="1"/>
  <c r="P1234" i="9"/>
  <c r="Q1234" i="9" s="1"/>
  <c r="N1248" i="9"/>
  <c r="U1246" i="9"/>
  <c r="N1235" i="9"/>
  <c r="B1183" i="9"/>
  <c r="F1182" i="9"/>
  <c r="G1182" i="9" s="1"/>
  <c r="D1182" i="9"/>
  <c r="E1182" i="9" s="1"/>
  <c r="R1104" i="9"/>
  <c r="S1104" i="9" s="1"/>
  <c r="P1104" i="9"/>
  <c r="Q1104" i="9" s="1"/>
  <c r="N1105" i="9"/>
  <c r="F1078" i="9"/>
  <c r="AB1207" i="9"/>
  <c r="AC1207" i="9" s="1"/>
  <c r="Z1208" i="9"/>
  <c r="AD1207" i="9"/>
  <c r="AE1207" i="9" s="1"/>
  <c r="AF1050" i="9"/>
  <c r="R1117" i="9"/>
  <c r="S1117" i="9" s="1"/>
  <c r="P1117" i="9"/>
  <c r="Q1117" i="9" s="1"/>
  <c r="N1118" i="9"/>
  <c r="B1157" i="9"/>
  <c r="F1156" i="9"/>
  <c r="G1156" i="9" s="1"/>
  <c r="D1156" i="9"/>
  <c r="E1156" i="9" s="1"/>
  <c r="B1248" i="9"/>
  <c r="I1246" i="9"/>
  <c r="B1235" i="9"/>
  <c r="D1234" i="9"/>
  <c r="E1234" i="9" s="1"/>
  <c r="F1234" i="9"/>
  <c r="G1234" i="9" s="1"/>
  <c r="B1118" i="9"/>
  <c r="D1117" i="9"/>
  <c r="E1117" i="9" s="1"/>
  <c r="F1117" i="9"/>
  <c r="G1117" i="9" s="1"/>
  <c r="R1091" i="9"/>
  <c r="S1091" i="9" s="1"/>
  <c r="S1092" i="9" s="1"/>
  <c r="P1091" i="9"/>
  <c r="Q1091" i="9" s="1"/>
  <c r="R1078" i="9"/>
  <c r="R1195" i="9"/>
  <c r="S1195" i="9" s="1"/>
  <c r="P1195" i="9"/>
  <c r="Q1195" i="9" s="1"/>
  <c r="N1196" i="9"/>
  <c r="AB1116" i="9"/>
  <c r="AC1116" i="9" s="1"/>
  <c r="Z1117" i="9"/>
  <c r="AD1116" i="9"/>
  <c r="AE1116" i="9" s="1"/>
  <c r="H1064" i="9"/>
  <c r="R1221" i="9"/>
  <c r="S1221" i="9" s="1"/>
  <c r="P1221" i="9"/>
  <c r="Q1221" i="9" s="1"/>
  <c r="N1222" i="9"/>
  <c r="AB1168" i="9"/>
  <c r="AC1168" i="9" s="1"/>
  <c r="Z1169" i="9"/>
  <c r="AD1168" i="9"/>
  <c r="AE1168" i="9" s="1"/>
  <c r="AB1129" i="9"/>
  <c r="AC1129" i="9" s="1"/>
  <c r="Z1130" i="9"/>
  <c r="AD1129" i="9"/>
  <c r="AE1129" i="9" s="1"/>
  <c r="B1170" i="9"/>
  <c r="F1169" i="9"/>
  <c r="G1169" i="9" s="1"/>
  <c r="D1169" i="9"/>
  <c r="E1169" i="9" s="1"/>
  <c r="Q1078" i="9"/>
  <c r="P1078" i="9"/>
  <c r="B1209" i="9"/>
  <c r="D1208" i="9"/>
  <c r="E1208" i="9" s="1"/>
  <c r="F1208" i="9"/>
  <c r="G1208" i="9" s="1"/>
  <c r="R1208" i="9"/>
  <c r="S1208" i="9" s="1"/>
  <c r="P1208" i="9"/>
  <c r="Q1208" i="9" s="1"/>
  <c r="N1209" i="9"/>
  <c r="AB1220" i="9"/>
  <c r="AC1220" i="9" s="1"/>
  <c r="Z1234" i="9"/>
  <c r="AG1232" i="9"/>
  <c r="Z1221" i="9"/>
  <c r="AD1220" i="9"/>
  <c r="AE1220" i="9" s="1"/>
  <c r="AB1142" i="9"/>
  <c r="AC1142" i="9" s="1"/>
  <c r="Z1143" i="9"/>
  <c r="AD1142" i="9"/>
  <c r="AE1142" i="9" s="1"/>
  <c r="AC1064" i="9"/>
  <c r="AB1064" i="9"/>
  <c r="B1144" i="9"/>
  <c r="D1143" i="9"/>
  <c r="E1143" i="9" s="1"/>
  <c r="F1143" i="9"/>
  <c r="G1143" i="9" s="1"/>
  <c r="B1222" i="9"/>
  <c r="D1221" i="9"/>
  <c r="E1221" i="9" s="1"/>
  <c r="F1221" i="9"/>
  <c r="G1221" i="9" s="1"/>
  <c r="AB1090" i="9"/>
  <c r="AC1090" i="9" s="1"/>
  <c r="Z1091" i="9"/>
  <c r="AD1090" i="9"/>
  <c r="AE1090" i="9" s="1"/>
  <c r="R1182" i="9"/>
  <c r="S1182" i="9" s="1"/>
  <c r="P1182" i="9"/>
  <c r="Q1182" i="9" s="1"/>
  <c r="N1183" i="9"/>
  <c r="C1328" i="13" l="1"/>
  <c r="F1266" i="13"/>
  <c r="G1266" i="13" s="1"/>
  <c r="H1266" i="13" s="1"/>
  <c r="D1266" i="13"/>
  <c r="E1266" i="13" s="1"/>
  <c r="F1268" i="13"/>
  <c r="G1268" i="13" s="1"/>
  <c r="D1268" i="13"/>
  <c r="E1268" i="13" s="1"/>
  <c r="H1268" i="13" s="1"/>
  <c r="F1262" i="13"/>
  <c r="G1262" i="13" s="1"/>
  <c r="D1262" i="13"/>
  <c r="E1262" i="13" s="1"/>
  <c r="H1255" i="13"/>
  <c r="H1248" i="13"/>
  <c r="C1359" i="13"/>
  <c r="H1247" i="13"/>
  <c r="G1259" i="13"/>
  <c r="H1251" i="13"/>
  <c r="C1353" i="13"/>
  <c r="F1267" i="13"/>
  <c r="G1267" i="13" s="1"/>
  <c r="D1267" i="13"/>
  <c r="E1267" i="13" s="1"/>
  <c r="F1270" i="13"/>
  <c r="G1270" i="13" s="1"/>
  <c r="H1270" i="13" s="1"/>
  <c r="D1270" i="13"/>
  <c r="E1270" i="13" s="1"/>
  <c r="F1264" i="13"/>
  <c r="G1264" i="13" s="1"/>
  <c r="D1264" i="13"/>
  <c r="E1264" i="13" s="1"/>
  <c r="H1256" i="13"/>
  <c r="C1332" i="13"/>
  <c r="C1337" i="13"/>
  <c r="C1325" i="13"/>
  <c r="F1263" i="13"/>
  <c r="G1263" i="13" s="1"/>
  <c r="H1263" i="13" s="1"/>
  <c r="D1263" i="13"/>
  <c r="E1263" i="13" s="1"/>
  <c r="F1272" i="13"/>
  <c r="G1272" i="13" s="1"/>
  <c r="D1272" i="13"/>
  <c r="E1272" i="13" s="1"/>
  <c r="F1271" i="13"/>
  <c r="G1271" i="13" s="1"/>
  <c r="H1271" i="13" s="1"/>
  <c r="D1271" i="13"/>
  <c r="E1271" i="13" s="1"/>
  <c r="K1293" i="13"/>
  <c r="B1279" i="13"/>
  <c r="B1277" i="13"/>
  <c r="B1283" i="13"/>
  <c r="B1285" i="13"/>
  <c r="B1284" i="13"/>
  <c r="B1280" i="13"/>
  <c r="B1286" i="13"/>
  <c r="B1282" i="13"/>
  <c r="B1287" i="13"/>
  <c r="B1281" i="13"/>
  <c r="B1288" i="13"/>
  <c r="B1278" i="13"/>
  <c r="C1333" i="13"/>
  <c r="C1357" i="13"/>
  <c r="F1273" i="13"/>
  <c r="G1273" i="13" s="1"/>
  <c r="D1273" i="13"/>
  <c r="E1273" i="13" s="1"/>
  <c r="H1273" i="13" s="1"/>
  <c r="F1265" i="13"/>
  <c r="G1265" i="13" s="1"/>
  <c r="H1265" i="13" s="1"/>
  <c r="D1265" i="13"/>
  <c r="E1265" i="13" s="1"/>
  <c r="F1269" i="13"/>
  <c r="G1269" i="13" s="1"/>
  <c r="D1269" i="13"/>
  <c r="E1269" i="13" s="1"/>
  <c r="H1269" i="13" s="1"/>
  <c r="E1259" i="13"/>
  <c r="H1250" i="13"/>
  <c r="C1356" i="13"/>
  <c r="C1354" i="13"/>
  <c r="T1078" i="9"/>
  <c r="AF1064" i="9"/>
  <c r="N1184" i="9"/>
  <c r="P1183" i="9"/>
  <c r="Q1183" i="9" s="1"/>
  <c r="R1183" i="9"/>
  <c r="S1183" i="9" s="1"/>
  <c r="AB1091" i="9"/>
  <c r="AC1091" i="9" s="1"/>
  <c r="AD1091" i="9"/>
  <c r="AE1091" i="9" s="1"/>
  <c r="AE1092" i="9" s="1"/>
  <c r="Z1222" i="9"/>
  <c r="AD1221" i="9"/>
  <c r="AE1221" i="9" s="1"/>
  <c r="AB1221" i="9"/>
  <c r="AC1221" i="9" s="1"/>
  <c r="D1209" i="9"/>
  <c r="E1209" i="9" s="1"/>
  <c r="B1210" i="9"/>
  <c r="F1209" i="9"/>
  <c r="G1209" i="9" s="1"/>
  <c r="Z1131" i="9"/>
  <c r="AB1130" i="9"/>
  <c r="AC1130" i="9" s="1"/>
  <c r="AD1130" i="9"/>
  <c r="AE1130" i="9" s="1"/>
  <c r="R1092" i="9"/>
  <c r="D1248" i="9"/>
  <c r="E1248" i="9" s="1"/>
  <c r="B1262" i="9"/>
  <c r="I1260" i="9"/>
  <c r="B1249" i="9"/>
  <c r="F1248" i="9"/>
  <c r="G1248" i="9" s="1"/>
  <c r="D1157" i="9"/>
  <c r="E1157" i="9" s="1"/>
  <c r="B1158" i="9"/>
  <c r="F1157" i="9"/>
  <c r="G1157" i="9" s="1"/>
  <c r="R1105" i="9"/>
  <c r="S1105" i="9" s="1"/>
  <c r="S1106" i="9" s="1"/>
  <c r="P1105" i="9"/>
  <c r="Q1105" i="9" s="1"/>
  <c r="N1158" i="9"/>
  <c r="P1157" i="9"/>
  <c r="Q1157" i="9" s="1"/>
  <c r="R1157" i="9"/>
  <c r="S1157" i="9" s="1"/>
  <c r="AD1078" i="9"/>
  <c r="E1092" i="9"/>
  <c r="D1092" i="9"/>
  <c r="D1196" i="9"/>
  <c r="E1196" i="9" s="1"/>
  <c r="B1197" i="9"/>
  <c r="F1196" i="9"/>
  <c r="G1196" i="9" s="1"/>
  <c r="D1144" i="9"/>
  <c r="E1144" i="9" s="1"/>
  <c r="B1145" i="9"/>
  <c r="F1144" i="9"/>
  <c r="G1144" i="9" s="1"/>
  <c r="Z1144" i="9"/>
  <c r="AD1143" i="9"/>
  <c r="AE1143" i="9" s="1"/>
  <c r="AB1143" i="9"/>
  <c r="AC1143" i="9" s="1"/>
  <c r="N1223" i="9"/>
  <c r="R1222" i="9"/>
  <c r="S1222" i="9" s="1"/>
  <c r="P1222" i="9"/>
  <c r="Q1222" i="9" s="1"/>
  <c r="N1262" i="9"/>
  <c r="U1260" i="9"/>
  <c r="N1249" i="9"/>
  <c r="R1248" i="9"/>
  <c r="S1248" i="9" s="1"/>
  <c r="P1248" i="9"/>
  <c r="Q1248" i="9" s="1"/>
  <c r="AC1078" i="9"/>
  <c r="AB1078" i="9"/>
  <c r="H1078" i="9"/>
  <c r="F1092" i="9"/>
  <c r="N1132" i="9"/>
  <c r="R1131" i="9"/>
  <c r="S1131" i="9" s="1"/>
  <c r="P1131" i="9"/>
  <c r="Q1131" i="9" s="1"/>
  <c r="Z1196" i="9"/>
  <c r="AD1195" i="9"/>
  <c r="AE1195" i="9" s="1"/>
  <c r="AB1195" i="9"/>
  <c r="AC1195" i="9" s="1"/>
  <c r="D1222" i="9"/>
  <c r="E1222" i="9" s="1"/>
  <c r="B1223" i="9"/>
  <c r="F1222" i="9"/>
  <c r="G1222" i="9" s="1"/>
  <c r="Z1248" i="9"/>
  <c r="AG1246" i="9"/>
  <c r="Z1235" i="9"/>
  <c r="AB1234" i="9"/>
  <c r="AC1234" i="9" s="1"/>
  <c r="AD1234" i="9"/>
  <c r="AE1234" i="9" s="1"/>
  <c r="D1170" i="9"/>
  <c r="E1170" i="9" s="1"/>
  <c r="B1171" i="9"/>
  <c r="F1170" i="9"/>
  <c r="G1170" i="9" s="1"/>
  <c r="N1197" i="9"/>
  <c r="P1196" i="9"/>
  <c r="Q1196" i="9" s="1"/>
  <c r="R1196" i="9"/>
  <c r="S1196" i="9" s="1"/>
  <c r="D1118" i="9"/>
  <c r="E1118" i="9" s="1"/>
  <c r="B1119" i="9"/>
  <c r="F1118" i="9"/>
  <c r="G1118" i="9" s="1"/>
  <c r="D1235" i="9"/>
  <c r="E1235" i="9" s="1"/>
  <c r="B1236" i="9"/>
  <c r="F1235" i="9"/>
  <c r="G1235" i="9" s="1"/>
  <c r="Z1209" i="9"/>
  <c r="AD1208" i="9"/>
  <c r="AE1208" i="9" s="1"/>
  <c r="AB1208" i="9"/>
  <c r="AC1208" i="9" s="1"/>
  <c r="D1183" i="9"/>
  <c r="E1183" i="9" s="1"/>
  <c r="B1184" i="9"/>
  <c r="F1183" i="9"/>
  <c r="G1183" i="9" s="1"/>
  <c r="N1171" i="9"/>
  <c r="R1170" i="9"/>
  <c r="S1170" i="9" s="1"/>
  <c r="P1170" i="9"/>
  <c r="Q1170" i="9" s="1"/>
  <c r="Z1105" i="9"/>
  <c r="AD1104" i="9"/>
  <c r="AE1104" i="9" s="1"/>
  <c r="AB1104" i="9"/>
  <c r="AC1104" i="9" s="1"/>
  <c r="N1210" i="9"/>
  <c r="R1209" i="9"/>
  <c r="S1209" i="9" s="1"/>
  <c r="P1209" i="9"/>
  <c r="Q1209" i="9" s="1"/>
  <c r="Z1170" i="9"/>
  <c r="AD1169" i="9"/>
  <c r="AE1169" i="9" s="1"/>
  <c r="AB1169" i="9"/>
  <c r="AC1169" i="9" s="1"/>
  <c r="Z1118" i="9"/>
  <c r="AD1117" i="9"/>
  <c r="AE1117" i="9" s="1"/>
  <c r="AB1117" i="9"/>
  <c r="AC1117" i="9" s="1"/>
  <c r="Q1092" i="9"/>
  <c r="T1092" i="9" s="1"/>
  <c r="P1092" i="9"/>
  <c r="N1119" i="9"/>
  <c r="R1118" i="9"/>
  <c r="S1118" i="9" s="1"/>
  <c r="P1118" i="9"/>
  <c r="Q1118" i="9" s="1"/>
  <c r="N1236" i="9"/>
  <c r="P1235" i="9"/>
  <c r="Q1235" i="9" s="1"/>
  <c r="R1235" i="9"/>
  <c r="S1235" i="9" s="1"/>
  <c r="Z1157" i="9"/>
  <c r="AD1156" i="9"/>
  <c r="AE1156" i="9" s="1"/>
  <c r="AB1156" i="9"/>
  <c r="AC1156" i="9" s="1"/>
  <c r="Z1183" i="9"/>
  <c r="AD1182" i="9"/>
  <c r="AE1182" i="9" s="1"/>
  <c r="AB1182" i="9"/>
  <c r="AC1182" i="9" s="1"/>
  <c r="D1105" i="9"/>
  <c r="E1105" i="9" s="1"/>
  <c r="F1105" i="9"/>
  <c r="G1105" i="9" s="1"/>
  <c r="G1106" i="9" s="1"/>
  <c r="N1145" i="9"/>
  <c r="P1144" i="9"/>
  <c r="Q1144" i="9" s="1"/>
  <c r="R1144" i="9"/>
  <c r="S1144" i="9" s="1"/>
  <c r="D1131" i="9"/>
  <c r="E1131" i="9" s="1"/>
  <c r="B1132" i="9"/>
  <c r="F1131" i="9"/>
  <c r="G1131" i="9" s="1"/>
  <c r="C1369" i="13" l="1"/>
  <c r="C1372" i="13"/>
  <c r="F1288" i="13"/>
  <c r="G1288" i="13" s="1"/>
  <c r="D1288" i="13"/>
  <c r="E1288" i="13" s="1"/>
  <c r="F1286" i="13"/>
  <c r="G1286" i="13" s="1"/>
  <c r="D1286" i="13"/>
  <c r="E1286" i="13" s="1"/>
  <c r="F1283" i="13"/>
  <c r="G1283" i="13" s="1"/>
  <c r="D1283" i="13"/>
  <c r="E1283" i="13" s="1"/>
  <c r="H1283" i="13" s="1"/>
  <c r="E1274" i="13"/>
  <c r="C1368" i="13"/>
  <c r="C1374" i="13"/>
  <c r="C1348" i="13"/>
  <c r="F1281" i="13"/>
  <c r="G1281" i="13" s="1"/>
  <c r="H1281" i="13" s="1"/>
  <c r="D1281" i="13"/>
  <c r="E1281" i="13" s="1"/>
  <c r="F1280" i="13"/>
  <c r="G1280" i="13" s="1"/>
  <c r="D1280" i="13"/>
  <c r="E1280" i="13" s="1"/>
  <c r="F1277" i="13"/>
  <c r="G1277" i="13" s="1"/>
  <c r="D1277" i="13"/>
  <c r="E1277" i="13" s="1"/>
  <c r="C1352" i="13"/>
  <c r="H1264" i="13"/>
  <c r="H1267" i="13"/>
  <c r="H1262" i="13"/>
  <c r="H1274" i="13" s="1"/>
  <c r="L1264" i="13" s="1"/>
  <c r="G1274" i="13"/>
  <c r="C1371" i="13"/>
  <c r="F1287" i="13"/>
  <c r="G1287" i="13" s="1"/>
  <c r="D1287" i="13"/>
  <c r="E1287" i="13" s="1"/>
  <c r="F1284" i="13"/>
  <c r="G1284" i="13" s="1"/>
  <c r="H1284" i="13" s="1"/>
  <c r="D1284" i="13"/>
  <c r="E1284" i="13" s="1"/>
  <c r="F1279" i="13"/>
  <c r="G1279" i="13" s="1"/>
  <c r="D1279" i="13"/>
  <c r="E1279" i="13" s="1"/>
  <c r="C1347" i="13"/>
  <c r="H1259" i="13"/>
  <c r="L1249" i="13" s="1"/>
  <c r="C1343" i="13"/>
  <c r="F1278" i="13"/>
  <c r="G1278" i="13" s="1"/>
  <c r="D1278" i="13"/>
  <c r="E1278" i="13" s="1"/>
  <c r="F1282" i="13"/>
  <c r="G1282" i="13" s="1"/>
  <c r="D1282" i="13"/>
  <c r="E1282" i="13" s="1"/>
  <c r="F1285" i="13"/>
  <c r="G1285" i="13" s="1"/>
  <c r="D1285" i="13"/>
  <c r="E1285" i="13" s="1"/>
  <c r="K1308" i="13"/>
  <c r="B1294" i="13"/>
  <c r="B1292" i="13"/>
  <c r="B1302" i="13"/>
  <c r="B1295" i="13"/>
  <c r="B1297" i="13"/>
  <c r="B1300" i="13"/>
  <c r="B1301" i="13"/>
  <c r="B1298" i="13"/>
  <c r="B1299" i="13"/>
  <c r="B1296" i="13"/>
  <c r="B1303" i="13"/>
  <c r="B1293" i="13"/>
  <c r="H1272" i="13"/>
  <c r="C1340" i="13"/>
  <c r="AF1078" i="9"/>
  <c r="P1145" i="9"/>
  <c r="Q1145" i="9" s="1"/>
  <c r="N1146" i="9"/>
  <c r="R1145" i="9"/>
  <c r="S1145" i="9" s="1"/>
  <c r="AD1118" i="9"/>
  <c r="AE1118" i="9" s="1"/>
  <c r="AB1118" i="9"/>
  <c r="AC1118" i="9" s="1"/>
  <c r="Z1119" i="9"/>
  <c r="AD1209" i="9"/>
  <c r="AE1209" i="9" s="1"/>
  <c r="AB1209" i="9"/>
  <c r="AC1209" i="9" s="1"/>
  <c r="Z1210" i="9"/>
  <c r="P1249" i="9"/>
  <c r="Q1249" i="9" s="1"/>
  <c r="N1250" i="9"/>
  <c r="R1249" i="9"/>
  <c r="S1249" i="9" s="1"/>
  <c r="H1092" i="9"/>
  <c r="Q1106" i="9"/>
  <c r="P1106" i="9"/>
  <c r="B1276" i="9"/>
  <c r="I1274" i="9"/>
  <c r="B1263" i="9"/>
  <c r="F1262" i="9"/>
  <c r="G1262" i="9" s="1"/>
  <c r="D1262" i="9"/>
  <c r="E1262" i="9" s="1"/>
  <c r="B1133" i="9"/>
  <c r="F1132" i="9"/>
  <c r="G1132" i="9" s="1"/>
  <c r="D1132" i="9"/>
  <c r="E1132" i="9" s="1"/>
  <c r="AD1157" i="9"/>
  <c r="AE1157" i="9" s="1"/>
  <c r="AB1157" i="9"/>
  <c r="AC1157" i="9" s="1"/>
  <c r="Z1158" i="9"/>
  <c r="P1171" i="9"/>
  <c r="Q1171" i="9" s="1"/>
  <c r="N1172" i="9"/>
  <c r="R1171" i="9"/>
  <c r="S1171" i="9" s="1"/>
  <c r="B1172" i="9"/>
  <c r="F1171" i="9"/>
  <c r="G1171" i="9" s="1"/>
  <c r="D1171" i="9"/>
  <c r="E1171" i="9" s="1"/>
  <c r="AD1235" i="9"/>
  <c r="AE1235" i="9" s="1"/>
  <c r="AB1235" i="9"/>
  <c r="AC1235" i="9" s="1"/>
  <c r="Z1236" i="9"/>
  <c r="P1132" i="9"/>
  <c r="Q1132" i="9" s="1"/>
  <c r="N1133" i="9"/>
  <c r="R1132" i="9"/>
  <c r="S1132" i="9" s="1"/>
  <c r="P1223" i="9"/>
  <c r="Q1223" i="9" s="1"/>
  <c r="N1224" i="9"/>
  <c r="R1223" i="9"/>
  <c r="S1223" i="9" s="1"/>
  <c r="AD1144" i="9"/>
  <c r="AE1144" i="9" s="1"/>
  <c r="AB1144" i="9"/>
  <c r="AC1144" i="9" s="1"/>
  <c r="Z1145" i="9"/>
  <c r="B1198" i="9"/>
  <c r="D1197" i="9"/>
  <c r="E1197" i="9" s="1"/>
  <c r="F1197" i="9"/>
  <c r="G1197" i="9" s="1"/>
  <c r="R1106" i="9"/>
  <c r="AD1092" i="9"/>
  <c r="P1184" i="9"/>
  <c r="Q1184" i="9" s="1"/>
  <c r="N1185" i="9"/>
  <c r="R1184" i="9"/>
  <c r="S1184" i="9" s="1"/>
  <c r="F1106" i="9"/>
  <c r="AD1183" i="9"/>
  <c r="AE1183" i="9" s="1"/>
  <c r="AB1183" i="9"/>
  <c r="AC1183" i="9" s="1"/>
  <c r="Z1184" i="9"/>
  <c r="P1236" i="9"/>
  <c r="Q1236" i="9" s="1"/>
  <c r="N1237" i="9"/>
  <c r="R1236" i="9"/>
  <c r="S1236" i="9" s="1"/>
  <c r="P1119" i="9"/>
  <c r="Q1119" i="9" s="1"/>
  <c r="R1119" i="9"/>
  <c r="S1119" i="9" s="1"/>
  <c r="S1120" i="9" s="1"/>
  <c r="P1210" i="9"/>
  <c r="Q1210" i="9" s="1"/>
  <c r="N1211" i="9"/>
  <c r="R1210" i="9"/>
  <c r="S1210" i="9" s="1"/>
  <c r="AD1105" i="9"/>
  <c r="AE1105" i="9" s="1"/>
  <c r="AE1106" i="9" s="1"/>
  <c r="AB1105" i="9"/>
  <c r="AC1105" i="9" s="1"/>
  <c r="D1119" i="9"/>
  <c r="E1119" i="9" s="1"/>
  <c r="F1119" i="9"/>
  <c r="G1119" i="9" s="1"/>
  <c r="G1120" i="9" s="1"/>
  <c r="B1224" i="9"/>
  <c r="F1223" i="9"/>
  <c r="G1223" i="9" s="1"/>
  <c r="D1223" i="9"/>
  <c r="E1223" i="9" s="1"/>
  <c r="AD1196" i="9"/>
  <c r="AE1196" i="9" s="1"/>
  <c r="AB1196" i="9"/>
  <c r="AC1196" i="9" s="1"/>
  <c r="Z1197" i="9"/>
  <c r="P1262" i="9"/>
  <c r="Q1262" i="9" s="1"/>
  <c r="N1276" i="9"/>
  <c r="U1274" i="9"/>
  <c r="N1263" i="9"/>
  <c r="R1262" i="9"/>
  <c r="S1262" i="9" s="1"/>
  <c r="B1250" i="9"/>
  <c r="D1249" i="9"/>
  <c r="E1249" i="9" s="1"/>
  <c r="F1249" i="9"/>
  <c r="G1249" i="9" s="1"/>
  <c r="AD1131" i="9"/>
  <c r="AE1131" i="9" s="1"/>
  <c r="AB1131" i="9"/>
  <c r="AC1131" i="9" s="1"/>
  <c r="Z1132" i="9"/>
  <c r="B1211" i="9"/>
  <c r="D1210" i="9"/>
  <c r="E1210" i="9" s="1"/>
  <c r="F1210" i="9"/>
  <c r="G1210" i="9" s="1"/>
  <c r="AD1222" i="9"/>
  <c r="AE1222" i="9" s="1"/>
  <c r="AB1222" i="9"/>
  <c r="AC1222" i="9" s="1"/>
  <c r="Z1223" i="9"/>
  <c r="AC1092" i="9"/>
  <c r="AF1092" i="9" s="1"/>
  <c r="AB1092" i="9"/>
  <c r="E1106" i="9"/>
  <c r="D1106" i="9"/>
  <c r="AD1170" i="9"/>
  <c r="AE1170" i="9" s="1"/>
  <c r="AB1170" i="9"/>
  <c r="AC1170" i="9" s="1"/>
  <c r="Z1171" i="9"/>
  <c r="B1185" i="9"/>
  <c r="D1184" i="9"/>
  <c r="E1184" i="9" s="1"/>
  <c r="F1184" i="9"/>
  <c r="G1184" i="9" s="1"/>
  <c r="B1237" i="9"/>
  <c r="F1236" i="9"/>
  <c r="G1236" i="9" s="1"/>
  <c r="D1236" i="9"/>
  <c r="E1236" i="9" s="1"/>
  <c r="P1197" i="9"/>
  <c r="Q1197" i="9" s="1"/>
  <c r="N1198" i="9"/>
  <c r="R1197" i="9"/>
  <c r="S1197" i="9" s="1"/>
  <c r="AD1248" i="9"/>
  <c r="AE1248" i="9" s="1"/>
  <c r="AB1248" i="9"/>
  <c r="AC1248" i="9" s="1"/>
  <c r="Z1262" i="9"/>
  <c r="AG1260" i="9"/>
  <c r="Z1249" i="9"/>
  <c r="B1146" i="9"/>
  <c r="F1145" i="9"/>
  <c r="G1145" i="9" s="1"/>
  <c r="D1145" i="9"/>
  <c r="E1145" i="9" s="1"/>
  <c r="P1158" i="9"/>
  <c r="Q1158" i="9" s="1"/>
  <c r="N1159" i="9"/>
  <c r="R1158" i="9"/>
  <c r="S1158" i="9" s="1"/>
  <c r="B1159" i="9"/>
  <c r="F1158" i="9"/>
  <c r="G1158" i="9" s="1"/>
  <c r="D1158" i="9"/>
  <c r="E1158" i="9" s="1"/>
  <c r="C1355" i="13" l="1"/>
  <c r="F1296" i="13"/>
  <c r="G1296" i="13" s="1"/>
  <c r="H1296" i="13" s="1"/>
  <c r="D1296" i="13"/>
  <c r="E1296" i="13" s="1"/>
  <c r="F1300" i="13"/>
  <c r="G1300" i="13" s="1"/>
  <c r="D1300" i="13"/>
  <c r="E1300" i="13" s="1"/>
  <c r="H1300" i="13" s="1"/>
  <c r="F1292" i="13"/>
  <c r="G1292" i="13" s="1"/>
  <c r="D1292" i="13"/>
  <c r="E1292" i="13" s="1"/>
  <c r="H1285" i="13"/>
  <c r="H1278" i="13"/>
  <c r="C1363" i="13"/>
  <c r="C1383" i="13"/>
  <c r="H1286" i="13"/>
  <c r="F1299" i="13"/>
  <c r="G1299" i="13" s="1"/>
  <c r="D1299" i="13"/>
  <c r="E1299" i="13" s="1"/>
  <c r="F1297" i="13"/>
  <c r="G1297" i="13" s="1"/>
  <c r="D1297" i="13"/>
  <c r="E1297" i="13" s="1"/>
  <c r="F1294" i="13"/>
  <c r="G1294" i="13" s="1"/>
  <c r="H1294" i="13" s="1"/>
  <c r="D1294" i="13"/>
  <c r="E1294" i="13" s="1"/>
  <c r="H1282" i="13"/>
  <c r="C1362" i="13"/>
  <c r="C1386" i="13"/>
  <c r="C1387" i="13"/>
  <c r="F1293" i="13"/>
  <c r="G1293" i="13" s="1"/>
  <c r="D1293" i="13"/>
  <c r="E1293" i="13" s="1"/>
  <c r="F1298" i="13"/>
  <c r="G1298" i="13" s="1"/>
  <c r="H1298" i="13" s="1"/>
  <c r="D1298" i="13"/>
  <c r="E1298" i="13" s="1"/>
  <c r="F1295" i="13"/>
  <c r="G1295" i="13" s="1"/>
  <c r="D1295" i="13"/>
  <c r="E1295" i="13" s="1"/>
  <c r="K1323" i="13"/>
  <c r="B1309" i="13"/>
  <c r="B1307" i="13"/>
  <c r="B1315" i="13"/>
  <c r="B1312" i="13"/>
  <c r="B1314" i="13"/>
  <c r="B1316" i="13"/>
  <c r="B1313" i="13"/>
  <c r="B1310" i="13"/>
  <c r="B1317" i="13"/>
  <c r="B1311" i="13"/>
  <c r="B1318" i="13"/>
  <c r="B1308" i="13"/>
  <c r="C1358" i="13"/>
  <c r="C1367" i="13"/>
  <c r="H1277" i="13"/>
  <c r="G1289" i="13"/>
  <c r="C1389" i="13"/>
  <c r="F1303" i="13"/>
  <c r="G1303" i="13" s="1"/>
  <c r="D1303" i="13"/>
  <c r="E1303" i="13" s="1"/>
  <c r="H1303" i="13" s="1"/>
  <c r="F1301" i="13"/>
  <c r="G1301" i="13" s="1"/>
  <c r="H1301" i="13" s="1"/>
  <c r="D1301" i="13"/>
  <c r="E1301" i="13" s="1"/>
  <c r="F1302" i="13"/>
  <c r="G1302" i="13" s="1"/>
  <c r="D1302" i="13"/>
  <c r="E1302" i="13" s="1"/>
  <c r="E1289" i="13"/>
  <c r="H1279" i="13"/>
  <c r="H1287" i="13"/>
  <c r="H1280" i="13"/>
  <c r="H1288" i="13"/>
  <c r="C1384" i="13"/>
  <c r="H1106" i="9"/>
  <c r="F1211" i="9"/>
  <c r="G1211" i="9" s="1"/>
  <c r="D1211" i="9"/>
  <c r="E1211" i="9" s="1"/>
  <c r="B1212" i="9"/>
  <c r="F1120" i="9"/>
  <c r="N1212" i="9"/>
  <c r="R1211" i="9"/>
  <c r="S1211" i="9" s="1"/>
  <c r="P1211" i="9"/>
  <c r="Q1211" i="9" s="1"/>
  <c r="Z1185" i="9"/>
  <c r="AD1184" i="9"/>
  <c r="AE1184" i="9" s="1"/>
  <c r="AB1184" i="9"/>
  <c r="AC1184" i="9" s="1"/>
  <c r="F1172" i="9"/>
  <c r="G1172" i="9" s="1"/>
  <c r="D1172" i="9"/>
  <c r="E1172" i="9" s="1"/>
  <c r="B1173" i="9"/>
  <c r="N1173" i="9"/>
  <c r="P1172" i="9"/>
  <c r="Q1172" i="9" s="1"/>
  <c r="R1172" i="9"/>
  <c r="S1172" i="9" s="1"/>
  <c r="AD1119" i="9"/>
  <c r="AE1119" i="9" s="1"/>
  <c r="AE1120" i="9" s="1"/>
  <c r="AB1119" i="9"/>
  <c r="AC1119" i="9" s="1"/>
  <c r="N1147" i="9"/>
  <c r="P1146" i="9"/>
  <c r="Q1146" i="9" s="1"/>
  <c r="R1146" i="9"/>
  <c r="S1146" i="9" s="1"/>
  <c r="N1160" i="9"/>
  <c r="P1159" i="9"/>
  <c r="Q1159" i="9" s="1"/>
  <c r="R1159" i="9"/>
  <c r="S1159" i="9" s="1"/>
  <c r="Z1276" i="9"/>
  <c r="AG1274" i="9"/>
  <c r="Z1263" i="9"/>
  <c r="AD1262" i="9"/>
  <c r="AE1262" i="9" s="1"/>
  <c r="AB1262" i="9"/>
  <c r="AC1262" i="9" s="1"/>
  <c r="Z1133" i="9"/>
  <c r="AB1132" i="9"/>
  <c r="AC1132" i="9" s="1"/>
  <c r="AD1132" i="9"/>
  <c r="AE1132" i="9" s="1"/>
  <c r="N1290" i="9"/>
  <c r="U1288" i="9"/>
  <c r="N1277" i="9"/>
  <c r="R1276" i="9"/>
  <c r="S1276" i="9" s="1"/>
  <c r="P1276" i="9"/>
  <c r="Q1276" i="9" s="1"/>
  <c r="Z1198" i="9"/>
  <c r="AD1197" i="9"/>
  <c r="AE1197" i="9" s="1"/>
  <c r="AB1197" i="9"/>
  <c r="AC1197" i="9" s="1"/>
  <c r="E1120" i="9"/>
  <c r="H1120" i="9" s="1"/>
  <c r="D1120" i="9"/>
  <c r="AC1106" i="9"/>
  <c r="AB1106" i="9"/>
  <c r="N1238" i="9"/>
  <c r="P1237" i="9"/>
  <c r="Q1237" i="9" s="1"/>
  <c r="R1237" i="9"/>
  <c r="S1237" i="9" s="1"/>
  <c r="Z1159" i="9"/>
  <c r="AD1158" i="9"/>
  <c r="AE1158" i="9" s="1"/>
  <c r="AB1158" i="9"/>
  <c r="AC1158" i="9" s="1"/>
  <c r="F1263" i="9"/>
  <c r="G1263" i="9" s="1"/>
  <c r="D1263" i="9"/>
  <c r="E1263" i="9" s="1"/>
  <c r="B1264" i="9"/>
  <c r="N1251" i="9"/>
  <c r="P1250" i="9"/>
  <c r="Q1250" i="9" s="1"/>
  <c r="R1250" i="9"/>
  <c r="S1250" i="9" s="1"/>
  <c r="Z1211" i="9"/>
  <c r="AD1210" i="9"/>
  <c r="AE1210" i="9" s="1"/>
  <c r="AB1210" i="9"/>
  <c r="AC1210" i="9" s="1"/>
  <c r="F1159" i="9"/>
  <c r="G1159" i="9" s="1"/>
  <c r="D1159" i="9"/>
  <c r="E1159" i="9" s="1"/>
  <c r="B1160" i="9"/>
  <c r="F1146" i="9"/>
  <c r="G1146" i="9" s="1"/>
  <c r="D1146" i="9"/>
  <c r="E1146" i="9" s="1"/>
  <c r="B1147" i="9"/>
  <c r="F1185" i="9"/>
  <c r="G1185" i="9" s="1"/>
  <c r="D1185" i="9"/>
  <c r="E1185" i="9" s="1"/>
  <c r="B1186" i="9"/>
  <c r="AD1106" i="9"/>
  <c r="R1120" i="9"/>
  <c r="N1186" i="9"/>
  <c r="R1185" i="9"/>
  <c r="S1185" i="9" s="1"/>
  <c r="P1185" i="9"/>
  <c r="Q1185" i="9" s="1"/>
  <c r="F1198" i="9"/>
  <c r="G1198" i="9" s="1"/>
  <c r="D1198" i="9"/>
  <c r="E1198" i="9" s="1"/>
  <c r="B1199" i="9"/>
  <c r="F1133" i="9"/>
  <c r="G1133" i="9" s="1"/>
  <c r="G1134" i="9" s="1"/>
  <c r="D1133" i="9"/>
  <c r="E1133" i="9" s="1"/>
  <c r="Z1250" i="9"/>
  <c r="AB1249" i="9"/>
  <c r="AC1249" i="9" s="1"/>
  <c r="AD1249" i="9"/>
  <c r="AE1249" i="9" s="1"/>
  <c r="N1199" i="9"/>
  <c r="P1198" i="9"/>
  <c r="Q1198" i="9" s="1"/>
  <c r="R1198" i="9"/>
  <c r="S1198" i="9" s="1"/>
  <c r="F1237" i="9"/>
  <c r="G1237" i="9" s="1"/>
  <c r="D1237" i="9"/>
  <c r="E1237" i="9" s="1"/>
  <c r="B1238" i="9"/>
  <c r="Z1172" i="9"/>
  <c r="AB1171" i="9"/>
  <c r="AC1171" i="9" s="1"/>
  <c r="AD1171" i="9"/>
  <c r="AE1171" i="9" s="1"/>
  <c r="Z1224" i="9"/>
  <c r="AB1223" i="9"/>
  <c r="AC1223" i="9" s="1"/>
  <c r="AD1223" i="9"/>
  <c r="AE1223" i="9" s="1"/>
  <c r="F1250" i="9"/>
  <c r="G1250" i="9" s="1"/>
  <c r="D1250" i="9"/>
  <c r="E1250" i="9" s="1"/>
  <c r="B1251" i="9"/>
  <c r="N1264" i="9"/>
  <c r="P1263" i="9"/>
  <c r="Q1263" i="9" s="1"/>
  <c r="R1263" i="9"/>
  <c r="S1263" i="9" s="1"/>
  <c r="F1224" i="9"/>
  <c r="G1224" i="9" s="1"/>
  <c r="D1224" i="9"/>
  <c r="E1224" i="9" s="1"/>
  <c r="B1225" i="9"/>
  <c r="Q1120" i="9"/>
  <c r="P1120" i="9"/>
  <c r="Z1146" i="9"/>
  <c r="AB1145" i="9"/>
  <c r="AC1145" i="9" s="1"/>
  <c r="AD1145" i="9"/>
  <c r="AE1145" i="9" s="1"/>
  <c r="N1225" i="9"/>
  <c r="R1224" i="9"/>
  <c r="S1224" i="9" s="1"/>
  <c r="P1224" i="9"/>
  <c r="Q1224" i="9" s="1"/>
  <c r="P1133" i="9"/>
  <c r="Q1133" i="9" s="1"/>
  <c r="R1133" i="9"/>
  <c r="S1133" i="9" s="1"/>
  <c r="S1134" i="9" s="1"/>
  <c r="Z1237" i="9"/>
  <c r="AB1236" i="9"/>
  <c r="AC1236" i="9" s="1"/>
  <c r="AD1236" i="9"/>
  <c r="AE1236" i="9" s="1"/>
  <c r="F1276" i="9"/>
  <c r="G1276" i="9" s="1"/>
  <c r="D1276" i="9"/>
  <c r="E1276" i="9" s="1"/>
  <c r="B1290" i="9"/>
  <c r="I1288" i="9"/>
  <c r="B1277" i="9"/>
  <c r="T1106" i="9"/>
  <c r="H1302" i="13" l="1"/>
  <c r="C1373" i="13"/>
  <c r="F1317" i="13"/>
  <c r="G1317" i="13" s="1"/>
  <c r="D1317" i="13"/>
  <c r="E1317" i="13" s="1"/>
  <c r="F1314" i="13"/>
  <c r="G1314" i="13" s="1"/>
  <c r="D1314" i="13"/>
  <c r="E1314" i="13" s="1"/>
  <c r="F1309" i="13"/>
  <c r="G1309" i="13" s="1"/>
  <c r="D1309" i="13"/>
  <c r="E1309" i="13" s="1"/>
  <c r="H1309" i="13" s="1"/>
  <c r="C1402" i="13"/>
  <c r="C1399" i="13"/>
  <c r="C1404" i="13"/>
  <c r="F1308" i="13"/>
  <c r="G1308" i="13" s="1"/>
  <c r="D1308" i="13"/>
  <c r="E1308" i="13" s="1"/>
  <c r="F1310" i="13"/>
  <c r="G1310" i="13" s="1"/>
  <c r="D1310" i="13"/>
  <c r="E1310" i="13" s="1"/>
  <c r="F1312" i="13"/>
  <c r="G1312" i="13" s="1"/>
  <c r="D1312" i="13"/>
  <c r="E1312" i="13" s="1"/>
  <c r="H1312" i="13" s="1"/>
  <c r="K1338" i="13"/>
  <c r="B1324" i="13"/>
  <c r="B1322" i="13"/>
  <c r="B1327" i="13"/>
  <c r="B1325" i="13"/>
  <c r="B1329" i="13"/>
  <c r="B1330" i="13"/>
  <c r="B1332" i="13"/>
  <c r="B1328" i="13"/>
  <c r="B1331" i="13"/>
  <c r="B1326" i="13"/>
  <c r="B1333" i="13"/>
  <c r="B1323" i="13"/>
  <c r="C1377" i="13"/>
  <c r="C1378" i="13"/>
  <c r="H1292" i="13"/>
  <c r="G1304" i="13"/>
  <c r="C1382" i="13"/>
  <c r="F1318" i="13"/>
  <c r="G1318" i="13" s="1"/>
  <c r="H1318" i="13" s="1"/>
  <c r="D1318" i="13"/>
  <c r="E1318" i="13" s="1"/>
  <c r="F1313" i="13"/>
  <c r="G1313" i="13" s="1"/>
  <c r="H1313" i="13" s="1"/>
  <c r="D1313" i="13"/>
  <c r="E1313" i="13" s="1"/>
  <c r="F1315" i="13"/>
  <c r="G1315" i="13" s="1"/>
  <c r="D1315" i="13"/>
  <c r="E1315" i="13" s="1"/>
  <c r="E1304" i="13"/>
  <c r="C1401" i="13"/>
  <c r="H1297" i="13"/>
  <c r="H1289" i="13"/>
  <c r="L1279" i="13" s="1"/>
  <c r="F1311" i="13"/>
  <c r="G1311" i="13" s="1"/>
  <c r="H1311" i="13" s="1"/>
  <c r="D1311" i="13"/>
  <c r="E1311" i="13" s="1"/>
  <c r="F1316" i="13"/>
  <c r="G1316" i="13" s="1"/>
  <c r="D1316" i="13"/>
  <c r="E1316" i="13" s="1"/>
  <c r="H1316" i="13" s="1"/>
  <c r="F1307" i="13"/>
  <c r="G1307" i="13" s="1"/>
  <c r="D1307" i="13"/>
  <c r="E1307" i="13" s="1"/>
  <c r="H1295" i="13"/>
  <c r="H1293" i="13"/>
  <c r="H1304" i="13" s="1"/>
  <c r="L1294" i="13" s="1"/>
  <c r="H1299" i="13"/>
  <c r="C1398" i="13"/>
  <c r="C1370" i="13"/>
  <c r="T1120" i="9"/>
  <c r="R1134" i="9"/>
  <c r="R1225" i="9"/>
  <c r="S1225" i="9" s="1"/>
  <c r="P1225" i="9"/>
  <c r="Q1225" i="9" s="1"/>
  <c r="N1226" i="9"/>
  <c r="AB1224" i="9"/>
  <c r="AC1224" i="9" s="1"/>
  <c r="Z1225" i="9"/>
  <c r="AD1224" i="9"/>
  <c r="AE1224" i="9" s="1"/>
  <c r="B1239" i="9"/>
  <c r="F1238" i="9"/>
  <c r="G1238" i="9" s="1"/>
  <c r="D1238" i="9"/>
  <c r="E1238" i="9" s="1"/>
  <c r="B1187" i="9"/>
  <c r="D1186" i="9"/>
  <c r="E1186" i="9" s="1"/>
  <c r="F1186" i="9"/>
  <c r="G1186" i="9" s="1"/>
  <c r="B1161" i="9"/>
  <c r="F1160" i="9"/>
  <c r="G1160" i="9" s="1"/>
  <c r="D1160" i="9"/>
  <c r="E1160" i="9" s="1"/>
  <c r="B1265" i="9"/>
  <c r="D1264" i="9"/>
  <c r="E1264" i="9" s="1"/>
  <c r="F1264" i="9"/>
  <c r="G1264" i="9" s="1"/>
  <c r="AB1198" i="9"/>
  <c r="AC1198" i="9" s="1"/>
  <c r="Z1199" i="9"/>
  <c r="AD1198" i="9"/>
  <c r="AE1198" i="9" s="1"/>
  <c r="AB1133" i="9"/>
  <c r="AC1133" i="9" s="1"/>
  <c r="AD1133" i="9"/>
  <c r="AE1133" i="9" s="1"/>
  <c r="AE1134" i="9" s="1"/>
  <c r="AB1276" i="9"/>
  <c r="AC1276" i="9" s="1"/>
  <c r="Z1290" i="9"/>
  <c r="AG1288" i="9"/>
  <c r="Z1277" i="9"/>
  <c r="AD1276" i="9"/>
  <c r="AE1276" i="9" s="1"/>
  <c r="R1160" i="9"/>
  <c r="S1160" i="9" s="1"/>
  <c r="P1160" i="9"/>
  <c r="Q1160" i="9" s="1"/>
  <c r="N1161" i="9"/>
  <c r="B1174" i="9"/>
  <c r="D1173" i="9"/>
  <c r="E1173" i="9" s="1"/>
  <c r="F1173" i="9"/>
  <c r="G1173" i="9" s="1"/>
  <c r="R1212" i="9"/>
  <c r="S1212" i="9" s="1"/>
  <c r="P1212" i="9"/>
  <c r="Q1212" i="9" s="1"/>
  <c r="N1213" i="9"/>
  <c r="B1213" i="9"/>
  <c r="D1212" i="9"/>
  <c r="E1212" i="9" s="1"/>
  <c r="F1212" i="9"/>
  <c r="G1212" i="9" s="1"/>
  <c r="B1278" i="9"/>
  <c r="D1277" i="9"/>
  <c r="E1277" i="9" s="1"/>
  <c r="F1277" i="9"/>
  <c r="G1277" i="9" s="1"/>
  <c r="Q1134" i="9"/>
  <c r="P1134" i="9"/>
  <c r="B1252" i="9"/>
  <c r="F1251" i="9"/>
  <c r="G1251" i="9" s="1"/>
  <c r="D1251" i="9"/>
  <c r="E1251" i="9" s="1"/>
  <c r="R1199" i="9"/>
  <c r="S1199" i="9" s="1"/>
  <c r="P1199" i="9"/>
  <c r="Q1199" i="9" s="1"/>
  <c r="N1200" i="9"/>
  <c r="E1134" i="9"/>
  <c r="D1134" i="9"/>
  <c r="B1200" i="9"/>
  <c r="D1199" i="9"/>
  <c r="E1199" i="9" s="1"/>
  <c r="F1199" i="9"/>
  <c r="G1199" i="9" s="1"/>
  <c r="AB1159" i="9"/>
  <c r="AC1159" i="9" s="1"/>
  <c r="Z1160" i="9"/>
  <c r="AD1159" i="9"/>
  <c r="AE1159" i="9" s="1"/>
  <c r="R1238" i="9"/>
  <c r="S1238" i="9" s="1"/>
  <c r="P1238" i="9"/>
  <c r="Q1238" i="9" s="1"/>
  <c r="N1239" i="9"/>
  <c r="R1290" i="9"/>
  <c r="S1290" i="9" s="1"/>
  <c r="P1290" i="9"/>
  <c r="Q1290" i="9" s="1"/>
  <c r="N1304" i="9"/>
  <c r="U1302" i="9"/>
  <c r="N1291" i="9"/>
  <c r="R1147" i="9"/>
  <c r="S1147" i="9" s="1"/>
  <c r="S1148" i="9" s="1"/>
  <c r="P1147" i="9"/>
  <c r="Q1147" i="9" s="1"/>
  <c r="AB1185" i="9"/>
  <c r="AC1185" i="9" s="1"/>
  <c r="Z1186" i="9"/>
  <c r="AD1185" i="9"/>
  <c r="AE1185" i="9" s="1"/>
  <c r="B1226" i="9"/>
  <c r="F1225" i="9"/>
  <c r="G1225" i="9" s="1"/>
  <c r="D1225" i="9"/>
  <c r="E1225" i="9" s="1"/>
  <c r="AB1250" i="9"/>
  <c r="AC1250" i="9" s="1"/>
  <c r="Z1251" i="9"/>
  <c r="AD1250" i="9"/>
  <c r="AE1250" i="9" s="1"/>
  <c r="F1134" i="9"/>
  <c r="AB1211" i="9"/>
  <c r="AC1211" i="9" s="1"/>
  <c r="Z1212" i="9"/>
  <c r="AD1211" i="9"/>
  <c r="AE1211" i="9" s="1"/>
  <c r="R1251" i="9"/>
  <c r="S1251" i="9" s="1"/>
  <c r="P1251" i="9"/>
  <c r="Q1251" i="9" s="1"/>
  <c r="N1252" i="9"/>
  <c r="AB1263" i="9"/>
  <c r="AC1263" i="9" s="1"/>
  <c r="Z1264" i="9"/>
  <c r="AD1263" i="9"/>
  <c r="AE1263" i="9" s="1"/>
  <c r="AC1120" i="9"/>
  <c r="AB1120" i="9"/>
  <c r="B1304" i="9"/>
  <c r="I1302" i="9"/>
  <c r="B1291" i="9"/>
  <c r="D1290" i="9"/>
  <c r="E1290" i="9" s="1"/>
  <c r="F1290" i="9"/>
  <c r="G1290" i="9" s="1"/>
  <c r="AB1237" i="9"/>
  <c r="AC1237" i="9" s="1"/>
  <c r="Z1238" i="9"/>
  <c r="AD1237" i="9"/>
  <c r="AE1237" i="9" s="1"/>
  <c r="AB1146" i="9"/>
  <c r="AC1146" i="9" s="1"/>
  <c r="Z1147" i="9"/>
  <c r="AD1146" i="9"/>
  <c r="AE1146" i="9" s="1"/>
  <c r="R1264" i="9"/>
  <c r="S1264" i="9" s="1"/>
  <c r="P1264" i="9"/>
  <c r="Q1264" i="9" s="1"/>
  <c r="N1265" i="9"/>
  <c r="AB1172" i="9"/>
  <c r="AC1172" i="9" s="1"/>
  <c r="Z1173" i="9"/>
  <c r="AD1172" i="9"/>
  <c r="AE1172" i="9" s="1"/>
  <c r="R1186" i="9"/>
  <c r="S1186" i="9" s="1"/>
  <c r="P1186" i="9"/>
  <c r="Q1186" i="9" s="1"/>
  <c r="N1187" i="9"/>
  <c r="F1147" i="9"/>
  <c r="G1147" i="9" s="1"/>
  <c r="G1148" i="9" s="1"/>
  <c r="D1147" i="9"/>
  <c r="E1147" i="9" s="1"/>
  <c r="AF1106" i="9"/>
  <c r="R1277" i="9"/>
  <c r="S1277" i="9" s="1"/>
  <c r="P1277" i="9"/>
  <c r="Q1277" i="9" s="1"/>
  <c r="N1278" i="9"/>
  <c r="AD1120" i="9"/>
  <c r="R1173" i="9"/>
  <c r="S1173" i="9" s="1"/>
  <c r="P1173" i="9"/>
  <c r="Q1173" i="9" s="1"/>
  <c r="N1174" i="9"/>
  <c r="H1315" i="13" l="1"/>
  <c r="C1392" i="13"/>
  <c r="F1326" i="13"/>
  <c r="G1326" i="13" s="1"/>
  <c r="H1326" i="13" s="1"/>
  <c r="D1326" i="13"/>
  <c r="E1326" i="13" s="1"/>
  <c r="F1330" i="13"/>
  <c r="G1330" i="13" s="1"/>
  <c r="H1330" i="13" s="1"/>
  <c r="D1330" i="13"/>
  <c r="E1330" i="13" s="1"/>
  <c r="F1322" i="13"/>
  <c r="G1322" i="13" s="1"/>
  <c r="D1322" i="13"/>
  <c r="E1322" i="13" s="1"/>
  <c r="H1308" i="13"/>
  <c r="C1414" i="13"/>
  <c r="H1317" i="13"/>
  <c r="C1413" i="13"/>
  <c r="F1331" i="13"/>
  <c r="G1331" i="13" s="1"/>
  <c r="H1331" i="13" s="1"/>
  <c r="D1331" i="13"/>
  <c r="E1331" i="13" s="1"/>
  <c r="F1329" i="13"/>
  <c r="G1329" i="13" s="1"/>
  <c r="H1329" i="13" s="1"/>
  <c r="D1329" i="13"/>
  <c r="E1329" i="13" s="1"/>
  <c r="F1324" i="13"/>
  <c r="G1324" i="13" s="1"/>
  <c r="H1324" i="13" s="1"/>
  <c r="D1324" i="13"/>
  <c r="E1324" i="13" s="1"/>
  <c r="H1310" i="13"/>
  <c r="C1419" i="13"/>
  <c r="H1314" i="13"/>
  <c r="H1307" i="13"/>
  <c r="G1319" i="13"/>
  <c r="C1416" i="13"/>
  <c r="F1323" i="13"/>
  <c r="G1323" i="13" s="1"/>
  <c r="H1323" i="13" s="1"/>
  <c r="D1323" i="13"/>
  <c r="E1323" i="13" s="1"/>
  <c r="F1328" i="13"/>
  <c r="G1328" i="13" s="1"/>
  <c r="D1328" i="13"/>
  <c r="E1328" i="13" s="1"/>
  <c r="F1325" i="13"/>
  <c r="G1325" i="13" s="1"/>
  <c r="D1325" i="13"/>
  <c r="E1325" i="13" s="1"/>
  <c r="K1353" i="13"/>
  <c r="B1339" i="13"/>
  <c r="B1337" i="13"/>
  <c r="B1344" i="13"/>
  <c r="B1346" i="13"/>
  <c r="B1340" i="13"/>
  <c r="B1343" i="13"/>
  <c r="B1342" i="13"/>
  <c r="B1345" i="13"/>
  <c r="B1347" i="13"/>
  <c r="B1341" i="13"/>
  <c r="B1348" i="13"/>
  <c r="B1338" i="13"/>
  <c r="C1417" i="13"/>
  <c r="C1388" i="13"/>
  <c r="C1385" i="13"/>
  <c r="C1397" i="13"/>
  <c r="C1393" i="13"/>
  <c r="F1333" i="13"/>
  <c r="G1333" i="13" s="1"/>
  <c r="D1333" i="13"/>
  <c r="E1333" i="13" s="1"/>
  <c r="H1333" i="13" s="1"/>
  <c r="F1332" i="13"/>
  <c r="G1332" i="13" s="1"/>
  <c r="D1332" i="13"/>
  <c r="E1332" i="13" s="1"/>
  <c r="F1327" i="13"/>
  <c r="G1327" i="13" s="1"/>
  <c r="D1327" i="13"/>
  <c r="E1327" i="13" s="1"/>
  <c r="E1319" i="13"/>
  <c r="T1134" i="9"/>
  <c r="F1148" i="9"/>
  <c r="N1266" i="9"/>
  <c r="R1265" i="9"/>
  <c r="S1265" i="9" s="1"/>
  <c r="P1265" i="9"/>
  <c r="Q1265" i="9" s="1"/>
  <c r="AF1120" i="9"/>
  <c r="Z1252" i="9"/>
  <c r="AB1251" i="9"/>
  <c r="AC1251" i="9" s="1"/>
  <c r="AD1251" i="9"/>
  <c r="AE1251" i="9" s="1"/>
  <c r="D1200" i="9"/>
  <c r="E1200" i="9" s="1"/>
  <c r="B1201" i="9"/>
  <c r="F1200" i="9"/>
  <c r="G1200" i="9" s="1"/>
  <c r="D1252" i="9"/>
  <c r="E1252" i="9" s="1"/>
  <c r="B1253" i="9"/>
  <c r="F1252" i="9"/>
  <c r="G1252" i="9" s="1"/>
  <c r="Z1304" i="9"/>
  <c r="AG1302" i="9"/>
  <c r="Z1291" i="9"/>
  <c r="AB1290" i="9"/>
  <c r="AC1290" i="9" s="1"/>
  <c r="AD1290" i="9"/>
  <c r="AE1290" i="9" s="1"/>
  <c r="AD1134" i="9"/>
  <c r="D1265" i="9"/>
  <c r="E1265" i="9" s="1"/>
  <c r="B1266" i="9"/>
  <c r="F1265" i="9"/>
  <c r="G1265" i="9" s="1"/>
  <c r="N1279" i="9"/>
  <c r="R1278" i="9"/>
  <c r="S1278" i="9" s="1"/>
  <c r="P1278" i="9"/>
  <c r="Q1278" i="9" s="1"/>
  <c r="Z1239" i="9"/>
  <c r="AD1238" i="9"/>
  <c r="AE1238" i="9" s="1"/>
  <c r="AB1238" i="9"/>
  <c r="AC1238" i="9" s="1"/>
  <c r="D1291" i="9"/>
  <c r="E1291" i="9" s="1"/>
  <c r="B1292" i="9"/>
  <c r="F1291" i="9"/>
  <c r="G1291" i="9" s="1"/>
  <c r="N1318" i="9"/>
  <c r="U1316" i="9"/>
  <c r="N1305" i="9"/>
  <c r="R1304" i="9"/>
  <c r="S1304" i="9" s="1"/>
  <c r="P1304" i="9"/>
  <c r="Q1304" i="9" s="1"/>
  <c r="D1278" i="9"/>
  <c r="E1278" i="9" s="1"/>
  <c r="B1279" i="9"/>
  <c r="F1278" i="9"/>
  <c r="G1278" i="9" s="1"/>
  <c r="D1174" i="9"/>
  <c r="E1174" i="9" s="1"/>
  <c r="B1175" i="9"/>
  <c r="F1174" i="9"/>
  <c r="G1174" i="9" s="1"/>
  <c r="AC1134" i="9"/>
  <c r="AF1134" i="9" s="1"/>
  <c r="AB1134" i="9"/>
  <c r="D1239" i="9"/>
  <c r="E1239" i="9" s="1"/>
  <c r="B1240" i="9"/>
  <c r="F1239" i="9"/>
  <c r="G1239" i="9" s="1"/>
  <c r="Z1174" i="9"/>
  <c r="AD1173" i="9"/>
  <c r="AE1173" i="9" s="1"/>
  <c r="AB1173" i="9"/>
  <c r="AC1173" i="9" s="1"/>
  <c r="AD1147" i="9"/>
  <c r="AE1147" i="9" s="1"/>
  <c r="AE1148" i="9" s="1"/>
  <c r="AB1147" i="9"/>
  <c r="AC1147" i="9" s="1"/>
  <c r="Z1265" i="9"/>
  <c r="AD1264" i="9"/>
  <c r="AE1264" i="9" s="1"/>
  <c r="AB1264" i="9"/>
  <c r="AC1264" i="9" s="1"/>
  <c r="Q1148" i="9"/>
  <c r="P1148" i="9"/>
  <c r="N1240" i="9"/>
  <c r="P1239" i="9"/>
  <c r="Q1239" i="9" s="1"/>
  <c r="R1239" i="9"/>
  <c r="S1239" i="9" s="1"/>
  <c r="H1134" i="9"/>
  <c r="D1213" i="9"/>
  <c r="E1213" i="9" s="1"/>
  <c r="B1214" i="9"/>
  <c r="F1213" i="9"/>
  <c r="G1213" i="9" s="1"/>
  <c r="P1161" i="9"/>
  <c r="Q1161" i="9" s="1"/>
  <c r="R1161" i="9"/>
  <c r="S1161" i="9" s="1"/>
  <c r="S1162" i="9" s="1"/>
  <c r="Z1278" i="9"/>
  <c r="AD1277" i="9"/>
  <c r="AE1277" i="9" s="1"/>
  <c r="AB1277" i="9"/>
  <c r="AC1277" i="9" s="1"/>
  <c r="N1227" i="9"/>
  <c r="P1226" i="9"/>
  <c r="Q1226" i="9" s="1"/>
  <c r="R1226" i="9"/>
  <c r="S1226" i="9" s="1"/>
  <c r="N1175" i="9"/>
  <c r="R1174" i="9"/>
  <c r="S1174" i="9" s="1"/>
  <c r="P1174" i="9"/>
  <c r="Q1174" i="9" s="1"/>
  <c r="E1148" i="9"/>
  <c r="H1148" i="9" s="1"/>
  <c r="D1148" i="9"/>
  <c r="N1188" i="9"/>
  <c r="P1187" i="9"/>
  <c r="Q1187" i="9" s="1"/>
  <c r="R1187" i="9"/>
  <c r="S1187" i="9" s="1"/>
  <c r="D1304" i="9"/>
  <c r="E1304" i="9" s="1"/>
  <c r="B1318" i="9"/>
  <c r="I1316" i="9"/>
  <c r="B1305" i="9"/>
  <c r="F1304" i="9"/>
  <c r="G1304" i="9" s="1"/>
  <c r="N1253" i="9"/>
  <c r="P1252" i="9"/>
  <c r="Q1252" i="9" s="1"/>
  <c r="R1252" i="9"/>
  <c r="S1252" i="9" s="1"/>
  <c r="Z1213" i="9"/>
  <c r="AD1212" i="9"/>
  <c r="AE1212" i="9" s="1"/>
  <c r="AB1212" i="9"/>
  <c r="AC1212" i="9" s="1"/>
  <c r="D1226" i="9"/>
  <c r="E1226" i="9" s="1"/>
  <c r="B1227" i="9"/>
  <c r="F1226" i="9"/>
  <c r="G1226" i="9" s="1"/>
  <c r="Z1187" i="9"/>
  <c r="AB1186" i="9"/>
  <c r="AC1186" i="9" s="1"/>
  <c r="AD1186" i="9"/>
  <c r="AE1186" i="9" s="1"/>
  <c r="R1148" i="9"/>
  <c r="N1292" i="9"/>
  <c r="P1291" i="9"/>
  <c r="Q1291" i="9" s="1"/>
  <c r="R1291" i="9"/>
  <c r="S1291" i="9" s="1"/>
  <c r="Z1161" i="9"/>
  <c r="AD1160" i="9"/>
  <c r="AE1160" i="9" s="1"/>
  <c r="AB1160" i="9"/>
  <c r="AC1160" i="9" s="1"/>
  <c r="N1201" i="9"/>
  <c r="R1200" i="9"/>
  <c r="S1200" i="9" s="1"/>
  <c r="P1200" i="9"/>
  <c r="Q1200" i="9" s="1"/>
  <c r="N1214" i="9"/>
  <c r="P1213" i="9"/>
  <c r="Q1213" i="9" s="1"/>
  <c r="R1213" i="9"/>
  <c r="S1213" i="9" s="1"/>
  <c r="Z1200" i="9"/>
  <c r="AB1199" i="9"/>
  <c r="AC1199" i="9" s="1"/>
  <c r="AD1199" i="9"/>
  <c r="AE1199" i="9" s="1"/>
  <c r="D1161" i="9"/>
  <c r="E1161" i="9" s="1"/>
  <c r="F1161" i="9"/>
  <c r="G1161" i="9" s="1"/>
  <c r="G1162" i="9" s="1"/>
  <c r="D1187" i="9"/>
  <c r="E1187" i="9" s="1"/>
  <c r="B1188" i="9"/>
  <c r="F1187" i="9"/>
  <c r="G1187" i="9" s="1"/>
  <c r="Z1226" i="9"/>
  <c r="AB1225" i="9"/>
  <c r="AC1225" i="9" s="1"/>
  <c r="AD1225" i="9"/>
  <c r="AE1225" i="9" s="1"/>
  <c r="F1345" i="13" l="1"/>
  <c r="G1345" i="13" s="1"/>
  <c r="D1345" i="13"/>
  <c r="E1345" i="13" s="1"/>
  <c r="K1368" i="13"/>
  <c r="B1354" i="13"/>
  <c r="B1352" i="13"/>
  <c r="B1362" i="13"/>
  <c r="B1361" i="13"/>
  <c r="B1355" i="13"/>
  <c r="B1358" i="13"/>
  <c r="B1360" i="13"/>
  <c r="B1359" i="13"/>
  <c r="B1357" i="13"/>
  <c r="B1356" i="13"/>
  <c r="B1363" i="13"/>
  <c r="B1353" i="13"/>
  <c r="H1327" i="13"/>
  <c r="H1334" i="13" s="1"/>
  <c r="L1324" i="13" s="1"/>
  <c r="C1412" i="13"/>
  <c r="C1403" i="13"/>
  <c r="F1348" i="13"/>
  <c r="G1348" i="13" s="1"/>
  <c r="D1348" i="13"/>
  <c r="E1348" i="13" s="1"/>
  <c r="F1342" i="13"/>
  <c r="G1342" i="13" s="1"/>
  <c r="D1342" i="13"/>
  <c r="E1342" i="13" s="1"/>
  <c r="H1342" i="13" s="1"/>
  <c r="F1344" i="13"/>
  <c r="G1344" i="13" s="1"/>
  <c r="D1344" i="13"/>
  <c r="E1344" i="13" s="1"/>
  <c r="H1325" i="13"/>
  <c r="E1334" i="13"/>
  <c r="C1434" i="13"/>
  <c r="C1429" i="13"/>
  <c r="C1407" i="13"/>
  <c r="F1346" i="13"/>
  <c r="G1346" i="13" s="1"/>
  <c r="D1346" i="13"/>
  <c r="E1346" i="13" s="1"/>
  <c r="H1322" i="13"/>
  <c r="G1334" i="13"/>
  <c r="C1408" i="13"/>
  <c r="F1341" i="13"/>
  <c r="G1341" i="13" s="1"/>
  <c r="D1341" i="13"/>
  <c r="E1341" i="13" s="1"/>
  <c r="H1341" i="13" s="1"/>
  <c r="F1343" i="13"/>
  <c r="G1343" i="13" s="1"/>
  <c r="D1343" i="13"/>
  <c r="E1343" i="13" s="1"/>
  <c r="H1343" i="13" s="1"/>
  <c r="F1337" i="13"/>
  <c r="G1337" i="13" s="1"/>
  <c r="D1337" i="13"/>
  <c r="E1337" i="13" s="1"/>
  <c r="C1428" i="13"/>
  <c r="H1319" i="13"/>
  <c r="L1309" i="13" s="1"/>
  <c r="F1338" i="13"/>
  <c r="G1338" i="13" s="1"/>
  <c r="D1338" i="13"/>
  <c r="E1338" i="13" s="1"/>
  <c r="E1349" i="13" s="1"/>
  <c r="H1332" i="13"/>
  <c r="C1400" i="13"/>
  <c r="C1432" i="13"/>
  <c r="F1347" i="13"/>
  <c r="G1347" i="13" s="1"/>
  <c r="D1347" i="13"/>
  <c r="E1347" i="13" s="1"/>
  <c r="F1340" i="13"/>
  <c r="G1340" i="13" s="1"/>
  <c r="H1340" i="13" s="1"/>
  <c r="D1340" i="13"/>
  <c r="E1340" i="13" s="1"/>
  <c r="F1339" i="13"/>
  <c r="G1339" i="13" s="1"/>
  <c r="H1339" i="13" s="1"/>
  <c r="D1339" i="13"/>
  <c r="E1339" i="13" s="1"/>
  <c r="H1328" i="13"/>
  <c r="C1431" i="13"/>
  <c r="AD1226" i="9"/>
  <c r="AE1226" i="9" s="1"/>
  <c r="AB1226" i="9"/>
  <c r="AC1226" i="9" s="1"/>
  <c r="Z1227" i="9"/>
  <c r="F1162" i="9"/>
  <c r="B1228" i="9"/>
  <c r="F1227" i="9"/>
  <c r="G1227" i="9" s="1"/>
  <c r="D1227" i="9"/>
  <c r="E1227" i="9" s="1"/>
  <c r="P1175" i="9"/>
  <c r="Q1175" i="9" s="1"/>
  <c r="R1175" i="9"/>
  <c r="S1175" i="9" s="1"/>
  <c r="S1176" i="9" s="1"/>
  <c r="R1162" i="9"/>
  <c r="AC1148" i="9"/>
  <c r="AB1148" i="9"/>
  <c r="AD1174" i="9"/>
  <c r="AE1174" i="9" s="1"/>
  <c r="AB1174" i="9"/>
  <c r="AC1174" i="9" s="1"/>
  <c r="Z1175" i="9"/>
  <c r="B1241" i="9"/>
  <c r="D1240" i="9"/>
  <c r="E1240" i="9" s="1"/>
  <c r="F1240" i="9"/>
  <c r="G1240" i="9" s="1"/>
  <c r="F1175" i="9"/>
  <c r="G1175" i="9" s="1"/>
  <c r="G1176" i="9" s="1"/>
  <c r="D1175" i="9"/>
  <c r="E1175" i="9" s="1"/>
  <c r="P1318" i="9"/>
  <c r="Q1318" i="9" s="1"/>
  <c r="N1332" i="9"/>
  <c r="U1330" i="9"/>
  <c r="N1319" i="9"/>
  <c r="R1318" i="9"/>
  <c r="S1318" i="9" s="1"/>
  <c r="AD1304" i="9"/>
  <c r="AE1304" i="9" s="1"/>
  <c r="AB1304" i="9"/>
  <c r="AC1304" i="9" s="1"/>
  <c r="Z1318" i="9"/>
  <c r="AG1316" i="9"/>
  <c r="Z1305" i="9"/>
  <c r="B1202" i="9"/>
  <c r="D1201" i="9"/>
  <c r="E1201" i="9" s="1"/>
  <c r="F1201" i="9"/>
  <c r="G1201" i="9" s="1"/>
  <c r="AD1252" i="9"/>
  <c r="AE1252" i="9" s="1"/>
  <c r="AB1252" i="9"/>
  <c r="AC1252" i="9" s="1"/>
  <c r="Z1253" i="9"/>
  <c r="E1162" i="9"/>
  <c r="D1162" i="9"/>
  <c r="P1292" i="9"/>
  <c r="Q1292" i="9" s="1"/>
  <c r="N1293" i="9"/>
  <c r="R1292" i="9"/>
  <c r="S1292" i="9" s="1"/>
  <c r="P1253" i="9"/>
  <c r="Q1253" i="9" s="1"/>
  <c r="N1254" i="9"/>
  <c r="R1253" i="9"/>
  <c r="S1253" i="9" s="1"/>
  <c r="B1332" i="9"/>
  <c r="I1330" i="9"/>
  <c r="B1319" i="9"/>
  <c r="F1318" i="9"/>
  <c r="G1318" i="9" s="1"/>
  <c r="D1318" i="9"/>
  <c r="E1318" i="9" s="1"/>
  <c r="Q1162" i="9"/>
  <c r="P1162" i="9"/>
  <c r="P1240" i="9"/>
  <c r="Q1240" i="9" s="1"/>
  <c r="N1241" i="9"/>
  <c r="R1240" i="9"/>
  <c r="S1240" i="9" s="1"/>
  <c r="T1148" i="9"/>
  <c r="AD1148" i="9"/>
  <c r="B1254" i="9"/>
  <c r="D1253" i="9"/>
  <c r="E1253" i="9" s="1"/>
  <c r="F1253" i="9"/>
  <c r="G1253" i="9" s="1"/>
  <c r="B1189" i="9"/>
  <c r="F1188" i="9"/>
  <c r="G1188" i="9" s="1"/>
  <c r="D1188" i="9"/>
  <c r="E1188" i="9" s="1"/>
  <c r="AD1161" i="9"/>
  <c r="AE1161" i="9" s="1"/>
  <c r="AE1162" i="9" s="1"/>
  <c r="AB1161" i="9"/>
  <c r="AC1161" i="9" s="1"/>
  <c r="AD1187" i="9"/>
  <c r="AE1187" i="9" s="1"/>
  <c r="AB1187" i="9"/>
  <c r="AC1187" i="9" s="1"/>
  <c r="Z1188" i="9"/>
  <c r="AD1213" i="9"/>
  <c r="AE1213" i="9" s="1"/>
  <c r="AB1213" i="9"/>
  <c r="AC1213" i="9" s="1"/>
  <c r="Z1214" i="9"/>
  <c r="P1305" i="9"/>
  <c r="Q1305" i="9" s="1"/>
  <c r="N1306" i="9"/>
  <c r="R1305" i="9"/>
  <c r="S1305" i="9" s="1"/>
  <c r="P1279" i="9"/>
  <c r="Q1279" i="9" s="1"/>
  <c r="N1280" i="9"/>
  <c r="R1279" i="9"/>
  <c r="S1279" i="9" s="1"/>
  <c r="B1267" i="9"/>
  <c r="D1266" i="9"/>
  <c r="E1266" i="9" s="1"/>
  <c r="F1266" i="9"/>
  <c r="G1266" i="9" s="1"/>
  <c r="AD1291" i="9"/>
  <c r="AE1291" i="9" s="1"/>
  <c r="AB1291" i="9"/>
  <c r="AC1291" i="9" s="1"/>
  <c r="Z1292" i="9"/>
  <c r="P1266" i="9"/>
  <c r="Q1266" i="9" s="1"/>
  <c r="N1267" i="9"/>
  <c r="R1266" i="9"/>
  <c r="S1266" i="9" s="1"/>
  <c r="AD1200" i="9"/>
  <c r="AE1200" i="9" s="1"/>
  <c r="AB1200" i="9"/>
  <c r="AC1200" i="9" s="1"/>
  <c r="Z1201" i="9"/>
  <c r="P1214" i="9"/>
  <c r="Q1214" i="9" s="1"/>
  <c r="N1215" i="9"/>
  <c r="R1214" i="9"/>
  <c r="S1214" i="9" s="1"/>
  <c r="P1201" i="9"/>
  <c r="Q1201" i="9" s="1"/>
  <c r="N1202" i="9"/>
  <c r="R1201" i="9"/>
  <c r="S1201" i="9" s="1"/>
  <c r="B1306" i="9"/>
  <c r="F1305" i="9"/>
  <c r="G1305" i="9" s="1"/>
  <c r="D1305" i="9"/>
  <c r="E1305" i="9" s="1"/>
  <c r="P1188" i="9"/>
  <c r="Q1188" i="9" s="1"/>
  <c r="N1189" i="9"/>
  <c r="R1188" i="9"/>
  <c r="S1188" i="9" s="1"/>
  <c r="P1227" i="9"/>
  <c r="Q1227" i="9" s="1"/>
  <c r="N1228" i="9"/>
  <c r="R1227" i="9"/>
  <c r="S1227" i="9" s="1"/>
  <c r="AD1278" i="9"/>
  <c r="AE1278" i="9" s="1"/>
  <c r="AB1278" i="9"/>
  <c r="AC1278" i="9" s="1"/>
  <c r="Z1279" i="9"/>
  <c r="B1215" i="9"/>
  <c r="F1214" i="9"/>
  <c r="G1214" i="9" s="1"/>
  <c r="D1214" i="9"/>
  <c r="E1214" i="9" s="1"/>
  <c r="AD1265" i="9"/>
  <c r="AE1265" i="9" s="1"/>
  <c r="AB1265" i="9"/>
  <c r="AC1265" i="9" s="1"/>
  <c r="Z1266" i="9"/>
  <c r="B1280" i="9"/>
  <c r="F1279" i="9"/>
  <c r="G1279" i="9" s="1"/>
  <c r="D1279" i="9"/>
  <c r="E1279" i="9" s="1"/>
  <c r="B1293" i="9"/>
  <c r="F1292" i="9"/>
  <c r="G1292" i="9" s="1"/>
  <c r="D1292" i="9"/>
  <c r="E1292" i="9" s="1"/>
  <c r="AD1239" i="9"/>
  <c r="AE1239" i="9" s="1"/>
  <c r="AB1239" i="9"/>
  <c r="AC1239" i="9" s="1"/>
  <c r="Z1240" i="9"/>
  <c r="C1444" i="13" l="1"/>
  <c r="F1357" i="13"/>
  <c r="G1357" i="13" s="1"/>
  <c r="D1357" i="13"/>
  <c r="E1357" i="13" s="1"/>
  <c r="F1355" i="13"/>
  <c r="G1355" i="13" s="1"/>
  <c r="D1355" i="13"/>
  <c r="E1355" i="13" s="1"/>
  <c r="F1354" i="13"/>
  <c r="G1354" i="13" s="1"/>
  <c r="H1354" i="13" s="1"/>
  <c r="D1354" i="13"/>
  <c r="E1354" i="13" s="1"/>
  <c r="H1347" i="13"/>
  <c r="C1415" i="13"/>
  <c r="H1338" i="13"/>
  <c r="H1346" i="13"/>
  <c r="C1418" i="13"/>
  <c r="F1353" i="13"/>
  <c r="G1353" i="13" s="1"/>
  <c r="H1353" i="13" s="1"/>
  <c r="D1353" i="13"/>
  <c r="E1353" i="13" s="1"/>
  <c r="F1359" i="13"/>
  <c r="G1359" i="13" s="1"/>
  <c r="D1359" i="13"/>
  <c r="E1359" i="13" s="1"/>
  <c r="H1359" i="13" s="1"/>
  <c r="F1361" i="13"/>
  <c r="G1361" i="13" s="1"/>
  <c r="H1361" i="13" s="1"/>
  <c r="D1361" i="13"/>
  <c r="E1361" i="13" s="1"/>
  <c r="K1383" i="13"/>
  <c r="B1369" i="13"/>
  <c r="B1367" i="13"/>
  <c r="B1376" i="13"/>
  <c r="B1372" i="13"/>
  <c r="B1375" i="13"/>
  <c r="B1370" i="13"/>
  <c r="B1377" i="13"/>
  <c r="B1373" i="13"/>
  <c r="B1374" i="13"/>
  <c r="B1371" i="13"/>
  <c r="B1378" i="13"/>
  <c r="B1368" i="13"/>
  <c r="C1423" i="13"/>
  <c r="F1363" i="13"/>
  <c r="G1363" i="13" s="1"/>
  <c r="H1363" i="13" s="1"/>
  <c r="D1363" i="13"/>
  <c r="E1363" i="13" s="1"/>
  <c r="F1360" i="13"/>
  <c r="G1360" i="13" s="1"/>
  <c r="D1360" i="13"/>
  <c r="E1360" i="13" s="1"/>
  <c r="F1362" i="13"/>
  <c r="G1362" i="13" s="1"/>
  <c r="H1362" i="13" s="1"/>
  <c r="D1362" i="13"/>
  <c r="E1362" i="13" s="1"/>
  <c r="C1446" i="13"/>
  <c r="C1447" i="13"/>
  <c r="C1443" i="13"/>
  <c r="H1337" i="13"/>
  <c r="G1349" i="13"/>
  <c r="C1422" i="13"/>
  <c r="C1449" i="13"/>
  <c r="H1344" i="13"/>
  <c r="H1348" i="13"/>
  <c r="C1427" i="13"/>
  <c r="F1356" i="13"/>
  <c r="G1356" i="13" s="1"/>
  <c r="D1356" i="13"/>
  <c r="E1356" i="13" s="1"/>
  <c r="F1358" i="13"/>
  <c r="G1358" i="13" s="1"/>
  <c r="H1358" i="13" s="1"/>
  <c r="D1358" i="13"/>
  <c r="E1358" i="13" s="1"/>
  <c r="F1352" i="13"/>
  <c r="G1352" i="13" s="1"/>
  <c r="D1352" i="13"/>
  <c r="E1352" i="13" s="1"/>
  <c r="H1345" i="13"/>
  <c r="H1162" i="9"/>
  <c r="T1162" i="9"/>
  <c r="F1215" i="9"/>
  <c r="G1215" i="9" s="1"/>
  <c r="D1215" i="9"/>
  <c r="E1215" i="9" s="1"/>
  <c r="B1216" i="9"/>
  <c r="P1189" i="9"/>
  <c r="Q1189" i="9" s="1"/>
  <c r="R1189" i="9"/>
  <c r="S1189" i="9" s="1"/>
  <c r="S1190" i="9" s="1"/>
  <c r="N1203" i="9"/>
  <c r="P1202" i="9"/>
  <c r="Q1202" i="9" s="1"/>
  <c r="R1202" i="9"/>
  <c r="S1202" i="9" s="1"/>
  <c r="N1307" i="9"/>
  <c r="R1306" i="9"/>
  <c r="S1306" i="9" s="1"/>
  <c r="P1306" i="9"/>
  <c r="Q1306" i="9" s="1"/>
  <c r="AC1162" i="9"/>
  <c r="AB1162" i="9"/>
  <c r="F1189" i="9"/>
  <c r="G1189" i="9" s="1"/>
  <c r="G1190" i="9" s="1"/>
  <c r="D1189" i="9"/>
  <c r="E1189" i="9" s="1"/>
  <c r="N1242" i="9"/>
  <c r="R1241" i="9"/>
  <c r="S1241" i="9" s="1"/>
  <c r="P1241" i="9"/>
  <c r="Q1241" i="9" s="1"/>
  <c r="F1332" i="9"/>
  <c r="G1332" i="9" s="1"/>
  <c r="D1332" i="9"/>
  <c r="E1332" i="9" s="1"/>
  <c r="B1346" i="9"/>
  <c r="I1344" i="9"/>
  <c r="B1333" i="9"/>
  <c r="Z1306" i="9"/>
  <c r="AB1305" i="9"/>
  <c r="AC1305" i="9" s="1"/>
  <c r="AD1305" i="9"/>
  <c r="AE1305" i="9" s="1"/>
  <c r="N1320" i="9"/>
  <c r="R1319" i="9"/>
  <c r="S1319" i="9" s="1"/>
  <c r="P1319" i="9"/>
  <c r="Q1319" i="9" s="1"/>
  <c r="AB1175" i="9"/>
  <c r="AC1175" i="9" s="1"/>
  <c r="AD1175" i="9"/>
  <c r="AE1175" i="9" s="1"/>
  <c r="AE1176" i="9" s="1"/>
  <c r="AF1148" i="9"/>
  <c r="Q1176" i="9"/>
  <c r="P1176" i="9"/>
  <c r="Z1280" i="9"/>
  <c r="AB1279" i="9"/>
  <c r="AC1279" i="9" s="1"/>
  <c r="AD1279" i="9"/>
  <c r="AE1279" i="9" s="1"/>
  <c r="N1229" i="9"/>
  <c r="P1228" i="9"/>
  <c r="Q1228" i="9" s="1"/>
  <c r="R1228" i="9"/>
  <c r="S1228" i="9" s="1"/>
  <c r="F1306" i="9"/>
  <c r="G1306" i="9" s="1"/>
  <c r="D1306" i="9"/>
  <c r="E1306" i="9" s="1"/>
  <c r="B1307" i="9"/>
  <c r="Z1202" i="9"/>
  <c r="AB1201" i="9"/>
  <c r="AC1201" i="9" s="1"/>
  <c r="AD1201" i="9"/>
  <c r="AE1201" i="9" s="1"/>
  <c r="N1281" i="9"/>
  <c r="R1280" i="9"/>
  <c r="S1280" i="9" s="1"/>
  <c r="P1280" i="9"/>
  <c r="Q1280" i="9" s="1"/>
  <c r="Z1189" i="9"/>
  <c r="AB1188" i="9"/>
  <c r="AC1188" i="9" s="1"/>
  <c r="AD1188" i="9"/>
  <c r="AE1188" i="9" s="1"/>
  <c r="AD1162" i="9"/>
  <c r="Z1241" i="9"/>
  <c r="AD1240" i="9"/>
  <c r="AE1240" i="9" s="1"/>
  <c r="AB1240" i="9"/>
  <c r="AC1240" i="9" s="1"/>
  <c r="F1280" i="9"/>
  <c r="G1280" i="9" s="1"/>
  <c r="D1280" i="9"/>
  <c r="E1280" i="9" s="1"/>
  <c r="B1281" i="9"/>
  <c r="Z1293" i="9"/>
  <c r="AB1292" i="9"/>
  <c r="AC1292" i="9" s="1"/>
  <c r="AD1292" i="9"/>
  <c r="AE1292" i="9" s="1"/>
  <c r="Z1215" i="9"/>
  <c r="AD1214" i="9"/>
  <c r="AE1214" i="9" s="1"/>
  <c r="AB1214" i="9"/>
  <c r="AC1214" i="9" s="1"/>
  <c r="F1319" i="9"/>
  <c r="G1319" i="9" s="1"/>
  <c r="D1319" i="9"/>
  <c r="E1319" i="9" s="1"/>
  <c r="B1320" i="9"/>
  <c r="N1255" i="9"/>
  <c r="P1254" i="9"/>
  <c r="Q1254" i="9" s="1"/>
  <c r="R1254" i="9"/>
  <c r="S1254" i="9" s="1"/>
  <c r="Z1254" i="9"/>
  <c r="AD1253" i="9"/>
  <c r="AE1253" i="9" s="1"/>
  <c r="AB1253" i="9"/>
  <c r="AC1253" i="9" s="1"/>
  <c r="Z1332" i="9"/>
  <c r="AG1330" i="9"/>
  <c r="Z1319" i="9"/>
  <c r="AD1318" i="9"/>
  <c r="AE1318" i="9" s="1"/>
  <c r="AB1318" i="9"/>
  <c r="AC1318" i="9" s="1"/>
  <c r="N1346" i="9"/>
  <c r="U1344" i="9"/>
  <c r="N1333" i="9"/>
  <c r="P1332" i="9"/>
  <c r="Q1332" i="9" s="1"/>
  <c r="R1332" i="9"/>
  <c r="S1332" i="9" s="1"/>
  <c r="E1176" i="9"/>
  <c r="D1176" i="9"/>
  <c r="F1293" i="9"/>
  <c r="G1293" i="9" s="1"/>
  <c r="D1293" i="9"/>
  <c r="E1293" i="9" s="1"/>
  <c r="B1294" i="9"/>
  <c r="Z1267" i="9"/>
  <c r="AB1266" i="9"/>
  <c r="AC1266" i="9" s="1"/>
  <c r="AD1266" i="9"/>
  <c r="AE1266" i="9" s="1"/>
  <c r="N1216" i="9"/>
  <c r="P1215" i="9"/>
  <c r="Q1215" i="9" s="1"/>
  <c r="R1215" i="9"/>
  <c r="S1215" i="9" s="1"/>
  <c r="N1268" i="9"/>
  <c r="R1267" i="9"/>
  <c r="S1267" i="9" s="1"/>
  <c r="P1267" i="9"/>
  <c r="Q1267" i="9" s="1"/>
  <c r="F1267" i="9"/>
  <c r="G1267" i="9" s="1"/>
  <c r="D1267" i="9"/>
  <c r="E1267" i="9" s="1"/>
  <c r="B1268" i="9"/>
  <c r="F1254" i="9"/>
  <c r="G1254" i="9" s="1"/>
  <c r="D1254" i="9"/>
  <c r="E1254" i="9" s="1"/>
  <c r="B1255" i="9"/>
  <c r="N1294" i="9"/>
  <c r="P1293" i="9"/>
  <c r="Q1293" i="9" s="1"/>
  <c r="R1293" i="9"/>
  <c r="S1293" i="9" s="1"/>
  <c r="F1202" i="9"/>
  <c r="G1202" i="9" s="1"/>
  <c r="D1202" i="9"/>
  <c r="E1202" i="9" s="1"/>
  <c r="B1203" i="9"/>
  <c r="F1176" i="9"/>
  <c r="F1241" i="9"/>
  <c r="G1241" i="9" s="1"/>
  <c r="D1241" i="9"/>
  <c r="E1241" i="9" s="1"/>
  <c r="B1242" i="9"/>
  <c r="R1176" i="9"/>
  <c r="F1228" i="9"/>
  <c r="G1228" i="9" s="1"/>
  <c r="D1228" i="9"/>
  <c r="E1228" i="9" s="1"/>
  <c r="B1229" i="9"/>
  <c r="Z1228" i="9"/>
  <c r="AB1227" i="9"/>
  <c r="AC1227" i="9" s="1"/>
  <c r="AD1227" i="9"/>
  <c r="AE1227" i="9" s="1"/>
  <c r="C1438" i="13" l="1"/>
  <c r="F1371" i="13"/>
  <c r="G1371" i="13" s="1"/>
  <c r="H1371" i="13" s="1"/>
  <c r="D1371" i="13"/>
  <c r="E1371" i="13" s="1"/>
  <c r="F1370" i="13"/>
  <c r="G1370" i="13" s="1"/>
  <c r="H1370" i="13" s="1"/>
  <c r="D1370" i="13"/>
  <c r="E1370" i="13" s="1"/>
  <c r="F1367" i="13"/>
  <c r="G1367" i="13" s="1"/>
  <c r="D1367" i="13"/>
  <c r="E1367" i="13" s="1"/>
  <c r="H1349" i="13"/>
  <c r="L1339" i="13" s="1"/>
  <c r="H1357" i="13"/>
  <c r="H1352" i="13"/>
  <c r="G1364" i="13"/>
  <c r="H1356" i="13"/>
  <c r="C1437" i="13"/>
  <c r="C1458" i="13"/>
  <c r="C1461" i="13"/>
  <c r="H1360" i="13"/>
  <c r="F1374" i="13"/>
  <c r="G1374" i="13" s="1"/>
  <c r="H1374" i="13" s="1"/>
  <c r="D1374" i="13"/>
  <c r="E1374" i="13" s="1"/>
  <c r="F1375" i="13"/>
  <c r="G1375" i="13" s="1"/>
  <c r="D1375" i="13"/>
  <c r="E1375" i="13" s="1"/>
  <c r="F1369" i="13"/>
  <c r="G1369" i="13" s="1"/>
  <c r="D1369" i="13"/>
  <c r="E1369" i="13" s="1"/>
  <c r="F1368" i="13"/>
  <c r="G1368" i="13" s="1"/>
  <c r="D1368" i="13"/>
  <c r="E1368" i="13" s="1"/>
  <c r="F1373" i="13"/>
  <c r="G1373" i="13" s="1"/>
  <c r="H1373" i="13" s="1"/>
  <c r="D1373" i="13"/>
  <c r="E1373" i="13" s="1"/>
  <c r="F1372" i="13"/>
  <c r="G1372" i="13" s="1"/>
  <c r="D1372" i="13"/>
  <c r="E1372" i="13" s="1"/>
  <c r="K1398" i="13"/>
  <c r="B1384" i="13"/>
  <c r="B1382" i="13"/>
  <c r="B1388" i="13"/>
  <c r="B1385" i="13"/>
  <c r="B1390" i="13"/>
  <c r="B1389" i="13"/>
  <c r="B1391" i="13"/>
  <c r="B1387" i="13"/>
  <c r="B1392" i="13"/>
  <c r="B1386" i="13"/>
  <c r="B1393" i="13"/>
  <c r="B1383" i="13"/>
  <c r="C1433" i="13"/>
  <c r="C1430" i="13"/>
  <c r="C1442" i="13"/>
  <c r="C1464" i="13"/>
  <c r="C1462" i="13"/>
  <c r="F1378" i="13"/>
  <c r="G1378" i="13" s="1"/>
  <c r="H1378" i="13" s="1"/>
  <c r="D1378" i="13"/>
  <c r="E1378" i="13" s="1"/>
  <c r="F1377" i="13"/>
  <c r="G1377" i="13" s="1"/>
  <c r="D1377" i="13"/>
  <c r="E1377" i="13" s="1"/>
  <c r="F1376" i="13"/>
  <c r="G1376" i="13" s="1"/>
  <c r="H1376" i="13" s="1"/>
  <c r="D1376" i="13"/>
  <c r="E1376" i="13" s="1"/>
  <c r="E1364" i="13"/>
  <c r="H1355" i="13"/>
  <c r="H1364" i="13" s="1"/>
  <c r="L1354" i="13" s="1"/>
  <c r="C1459" i="13"/>
  <c r="AB1228" i="9"/>
  <c r="AC1228" i="9" s="1"/>
  <c r="Z1229" i="9"/>
  <c r="AD1228" i="9"/>
  <c r="AE1228" i="9" s="1"/>
  <c r="B1269" i="9"/>
  <c r="F1268" i="9"/>
  <c r="G1268" i="9" s="1"/>
  <c r="D1268" i="9"/>
  <c r="E1268" i="9" s="1"/>
  <c r="R1216" i="9"/>
  <c r="S1216" i="9" s="1"/>
  <c r="P1216" i="9"/>
  <c r="Q1216" i="9" s="1"/>
  <c r="N1217" i="9"/>
  <c r="B1295" i="9"/>
  <c r="D1294" i="9"/>
  <c r="E1294" i="9" s="1"/>
  <c r="F1294" i="9"/>
  <c r="G1294" i="9" s="1"/>
  <c r="AB1254" i="9"/>
  <c r="AC1254" i="9" s="1"/>
  <c r="Z1255" i="9"/>
  <c r="AD1254" i="9"/>
  <c r="AE1254" i="9" s="1"/>
  <c r="AB1215" i="9"/>
  <c r="AC1215" i="9" s="1"/>
  <c r="Z1216" i="9"/>
  <c r="AD1215" i="9"/>
  <c r="AE1215" i="9" s="1"/>
  <c r="AB1293" i="9"/>
  <c r="AC1293" i="9" s="1"/>
  <c r="Z1294" i="9"/>
  <c r="AD1293" i="9"/>
  <c r="AE1293" i="9" s="1"/>
  <c r="R1281" i="9"/>
  <c r="S1281" i="9" s="1"/>
  <c r="P1281" i="9"/>
  <c r="Q1281" i="9" s="1"/>
  <c r="N1282" i="9"/>
  <c r="T1176" i="9"/>
  <c r="R1320" i="9"/>
  <c r="S1320" i="9" s="1"/>
  <c r="P1320" i="9"/>
  <c r="Q1320" i="9" s="1"/>
  <c r="N1321" i="9"/>
  <c r="B1217" i="9"/>
  <c r="F1216" i="9"/>
  <c r="G1216" i="9" s="1"/>
  <c r="D1216" i="9"/>
  <c r="E1216" i="9" s="1"/>
  <c r="B1230" i="9"/>
  <c r="F1229" i="9"/>
  <c r="G1229" i="9" s="1"/>
  <c r="D1229" i="9"/>
  <c r="E1229" i="9" s="1"/>
  <c r="F1203" i="9"/>
  <c r="G1203" i="9" s="1"/>
  <c r="G1204" i="9" s="1"/>
  <c r="D1203" i="9"/>
  <c r="E1203" i="9" s="1"/>
  <c r="B1256" i="9"/>
  <c r="D1255" i="9"/>
  <c r="E1255" i="9" s="1"/>
  <c r="F1255" i="9"/>
  <c r="G1255" i="9" s="1"/>
  <c r="R1268" i="9"/>
  <c r="S1268" i="9" s="1"/>
  <c r="P1268" i="9"/>
  <c r="Q1268" i="9" s="1"/>
  <c r="N1269" i="9"/>
  <c r="R1333" i="9"/>
  <c r="S1333" i="9" s="1"/>
  <c r="P1333" i="9"/>
  <c r="Q1333" i="9" s="1"/>
  <c r="N1334" i="9"/>
  <c r="AB1332" i="9"/>
  <c r="AC1332" i="9" s="1"/>
  <c r="Z1346" i="9"/>
  <c r="AG1344" i="9"/>
  <c r="Z1333" i="9"/>
  <c r="AD1332" i="9"/>
  <c r="AE1332" i="9" s="1"/>
  <c r="R1255" i="9"/>
  <c r="S1255" i="9" s="1"/>
  <c r="P1255" i="9"/>
  <c r="Q1255" i="9" s="1"/>
  <c r="N1256" i="9"/>
  <c r="AB1202" i="9"/>
  <c r="AC1202" i="9" s="1"/>
  <c r="Z1203" i="9"/>
  <c r="AD1202" i="9"/>
  <c r="AE1202" i="9" s="1"/>
  <c r="AB1306" i="9"/>
  <c r="AC1306" i="9" s="1"/>
  <c r="Z1307" i="9"/>
  <c r="AD1306" i="9"/>
  <c r="AE1306" i="9" s="1"/>
  <c r="B1334" i="9"/>
  <c r="D1333" i="9"/>
  <c r="E1333" i="9" s="1"/>
  <c r="F1333" i="9"/>
  <c r="G1333" i="9" s="1"/>
  <c r="AF1162" i="9"/>
  <c r="R1203" i="9"/>
  <c r="S1203" i="9" s="1"/>
  <c r="S1204" i="9" s="1"/>
  <c r="P1203" i="9"/>
  <c r="Q1203" i="9" s="1"/>
  <c r="B1243" i="9"/>
  <c r="D1242" i="9"/>
  <c r="E1242" i="9" s="1"/>
  <c r="F1242" i="9"/>
  <c r="G1242" i="9" s="1"/>
  <c r="R1294" i="9"/>
  <c r="S1294" i="9" s="1"/>
  <c r="P1294" i="9"/>
  <c r="Q1294" i="9" s="1"/>
  <c r="N1295" i="9"/>
  <c r="H1176" i="9"/>
  <c r="B1321" i="9"/>
  <c r="D1320" i="9"/>
  <c r="E1320" i="9" s="1"/>
  <c r="F1320" i="9"/>
  <c r="G1320" i="9" s="1"/>
  <c r="AB1241" i="9"/>
  <c r="AC1241" i="9" s="1"/>
  <c r="Z1242" i="9"/>
  <c r="AD1241" i="9"/>
  <c r="AE1241" i="9" s="1"/>
  <c r="AB1189" i="9"/>
  <c r="AC1189" i="9" s="1"/>
  <c r="AD1189" i="9"/>
  <c r="AE1189" i="9" s="1"/>
  <c r="AE1190" i="9" s="1"/>
  <c r="B1308" i="9"/>
  <c r="D1307" i="9"/>
  <c r="E1307" i="9" s="1"/>
  <c r="F1307" i="9"/>
  <c r="G1307" i="9" s="1"/>
  <c r="AB1280" i="9"/>
  <c r="AC1280" i="9" s="1"/>
  <c r="Z1281" i="9"/>
  <c r="AD1280" i="9"/>
  <c r="AE1280" i="9" s="1"/>
  <c r="AD1176" i="9"/>
  <c r="R1242" i="9"/>
  <c r="S1242" i="9" s="1"/>
  <c r="P1242" i="9"/>
  <c r="Q1242" i="9" s="1"/>
  <c r="N1243" i="9"/>
  <c r="E1190" i="9"/>
  <c r="D1190" i="9"/>
  <c r="R1307" i="9"/>
  <c r="S1307" i="9" s="1"/>
  <c r="P1307" i="9"/>
  <c r="Q1307" i="9" s="1"/>
  <c r="N1308" i="9"/>
  <c r="R1190" i="9"/>
  <c r="AB1267" i="9"/>
  <c r="AC1267" i="9" s="1"/>
  <c r="Z1268" i="9"/>
  <c r="AD1267" i="9"/>
  <c r="AE1267" i="9" s="1"/>
  <c r="R1346" i="9"/>
  <c r="S1346" i="9" s="1"/>
  <c r="P1346" i="9"/>
  <c r="Q1346" i="9" s="1"/>
  <c r="N1360" i="9"/>
  <c r="U1358" i="9"/>
  <c r="N1347" i="9"/>
  <c r="AB1319" i="9"/>
  <c r="AC1319" i="9" s="1"/>
  <c r="Z1320" i="9"/>
  <c r="AD1319" i="9"/>
  <c r="AE1319" i="9" s="1"/>
  <c r="B1282" i="9"/>
  <c r="F1281" i="9"/>
  <c r="G1281" i="9" s="1"/>
  <c r="D1281" i="9"/>
  <c r="E1281" i="9" s="1"/>
  <c r="R1229" i="9"/>
  <c r="S1229" i="9" s="1"/>
  <c r="P1229" i="9"/>
  <c r="Q1229" i="9" s="1"/>
  <c r="N1230" i="9"/>
  <c r="AC1176" i="9"/>
  <c r="AB1176" i="9"/>
  <c r="B1360" i="9"/>
  <c r="I1358" i="9"/>
  <c r="B1347" i="9"/>
  <c r="F1346" i="9"/>
  <c r="G1346" i="9" s="1"/>
  <c r="D1346" i="9"/>
  <c r="E1346" i="9" s="1"/>
  <c r="F1190" i="9"/>
  <c r="Q1190" i="9"/>
  <c r="P1190" i="9"/>
  <c r="F1386" i="13" l="1"/>
  <c r="G1386" i="13" s="1"/>
  <c r="H1386" i="13" s="1"/>
  <c r="D1386" i="13"/>
  <c r="E1386" i="13" s="1"/>
  <c r="F1389" i="13"/>
  <c r="G1389" i="13" s="1"/>
  <c r="H1389" i="13" s="1"/>
  <c r="D1389" i="13"/>
  <c r="E1389" i="13" s="1"/>
  <c r="F1382" i="13"/>
  <c r="G1382" i="13" s="1"/>
  <c r="D1382" i="13"/>
  <c r="E1382" i="13" s="1"/>
  <c r="H1372" i="13"/>
  <c r="H1368" i="13"/>
  <c r="H1375" i="13"/>
  <c r="H1377" i="13"/>
  <c r="C1477" i="13"/>
  <c r="C1457" i="13"/>
  <c r="C1448" i="13"/>
  <c r="F1392" i="13"/>
  <c r="G1392" i="13" s="1"/>
  <c r="D1392" i="13"/>
  <c r="E1392" i="13" s="1"/>
  <c r="F1390" i="13"/>
  <c r="G1390" i="13" s="1"/>
  <c r="H1390" i="13" s="1"/>
  <c r="D1390" i="13"/>
  <c r="E1390" i="13" s="1"/>
  <c r="F1384" i="13"/>
  <c r="G1384" i="13" s="1"/>
  <c r="H1384" i="13" s="1"/>
  <c r="D1384" i="13"/>
  <c r="E1384" i="13" s="1"/>
  <c r="H1369" i="13"/>
  <c r="C1476" i="13"/>
  <c r="C1452" i="13"/>
  <c r="H1367" i="13"/>
  <c r="G1379" i="13"/>
  <c r="C1474" i="13"/>
  <c r="F1383" i="13"/>
  <c r="G1383" i="13" s="1"/>
  <c r="D1383" i="13"/>
  <c r="E1383" i="13" s="1"/>
  <c r="F1387" i="13"/>
  <c r="G1387" i="13" s="1"/>
  <c r="D1387" i="13"/>
  <c r="E1387" i="13" s="1"/>
  <c r="F1385" i="13"/>
  <c r="G1385" i="13" s="1"/>
  <c r="D1385" i="13"/>
  <c r="E1385" i="13" s="1"/>
  <c r="K1413" i="13"/>
  <c r="B1399" i="13"/>
  <c r="B1397" i="13"/>
  <c r="B1405" i="13"/>
  <c r="B1407" i="13"/>
  <c r="B1403" i="13"/>
  <c r="B1400" i="13"/>
  <c r="B1406" i="13"/>
  <c r="B1402" i="13"/>
  <c r="B1404" i="13"/>
  <c r="B1401" i="13"/>
  <c r="B1408" i="13"/>
  <c r="B1398" i="13"/>
  <c r="C1479" i="13"/>
  <c r="C1445" i="13"/>
  <c r="F1393" i="13"/>
  <c r="G1393" i="13" s="1"/>
  <c r="D1393" i="13"/>
  <c r="E1393" i="13" s="1"/>
  <c r="F1391" i="13"/>
  <c r="G1391" i="13" s="1"/>
  <c r="D1391" i="13"/>
  <c r="E1391" i="13" s="1"/>
  <c r="F1388" i="13"/>
  <c r="G1388" i="13" s="1"/>
  <c r="D1388" i="13"/>
  <c r="E1388" i="13" s="1"/>
  <c r="H1388" i="13" s="1"/>
  <c r="E1379" i="13"/>
  <c r="C1473" i="13"/>
  <c r="C1453" i="13"/>
  <c r="AF1176" i="9"/>
  <c r="D1347" i="9"/>
  <c r="E1347" i="9" s="1"/>
  <c r="B1348" i="9"/>
  <c r="F1347" i="9"/>
  <c r="G1347" i="9" s="1"/>
  <c r="Z1282" i="9"/>
  <c r="AD1281" i="9"/>
  <c r="AE1281" i="9" s="1"/>
  <c r="AB1281" i="9"/>
  <c r="AC1281" i="9" s="1"/>
  <c r="D1308" i="9"/>
  <c r="E1308" i="9" s="1"/>
  <c r="B1309" i="9"/>
  <c r="F1308" i="9"/>
  <c r="G1308" i="9" s="1"/>
  <c r="N1257" i="9"/>
  <c r="R1256" i="9"/>
  <c r="S1256" i="9" s="1"/>
  <c r="P1256" i="9"/>
  <c r="Q1256" i="9" s="1"/>
  <c r="N1322" i="9"/>
  <c r="P1321" i="9"/>
  <c r="Q1321" i="9" s="1"/>
  <c r="R1321" i="9"/>
  <c r="S1321" i="9" s="1"/>
  <c r="Z1256" i="9"/>
  <c r="AB1255" i="9"/>
  <c r="AC1255" i="9" s="1"/>
  <c r="AD1255" i="9"/>
  <c r="AE1255" i="9" s="1"/>
  <c r="D1269" i="9"/>
  <c r="E1269" i="9" s="1"/>
  <c r="B1270" i="9"/>
  <c r="F1269" i="9"/>
  <c r="G1269" i="9" s="1"/>
  <c r="Z1230" i="9"/>
  <c r="AD1229" i="9"/>
  <c r="AE1229" i="9" s="1"/>
  <c r="AB1229" i="9"/>
  <c r="AC1229" i="9" s="1"/>
  <c r="Z1269" i="9"/>
  <c r="AB1268" i="9"/>
  <c r="AC1268" i="9" s="1"/>
  <c r="AD1268" i="9"/>
  <c r="AE1268" i="9" s="1"/>
  <c r="AD1190" i="9"/>
  <c r="Z1243" i="9"/>
  <c r="AB1242" i="9"/>
  <c r="AC1242" i="9" s="1"/>
  <c r="AD1242" i="9"/>
  <c r="AE1242" i="9" s="1"/>
  <c r="Z1308" i="9"/>
  <c r="AD1307" i="9"/>
  <c r="AE1307" i="9" s="1"/>
  <c r="AB1307" i="9"/>
  <c r="AC1307" i="9" s="1"/>
  <c r="Z1334" i="9"/>
  <c r="AD1333" i="9"/>
  <c r="AE1333" i="9" s="1"/>
  <c r="AB1333" i="9"/>
  <c r="AC1333" i="9" s="1"/>
  <c r="N1283" i="9"/>
  <c r="P1282" i="9"/>
  <c r="Q1282" i="9" s="1"/>
  <c r="R1282" i="9"/>
  <c r="S1282" i="9" s="1"/>
  <c r="N1348" i="9"/>
  <c r="R1347" i="9"/>
  <c r="S1347" i="9" s="1"/>
  <c r="P1347" i="9"/>
  <c r="Q1347" i="9" s="1"/>
  <c r="T1190" i="9"/>
  <c r="D1360" i="9"/>
  <c r="E1360" i="9" s="1"/>
  <c r="B1374" i="9"/>
  <c r="I1372" i="9"/>
  <c r="B1361" i="9"/>
  <c r="F1360" i="9"/>
  <c r="G1360" i="9" s="1"/>
  <c r="N1231" i="9"/>
  <c r="R1230" i="9"/>
  <c r="S1230" i="9" s="1"/>
  <c r="P1230" i="9"/>
  <c r="Q1230" i="9" s="1"/>
  <c r="D1282" i="9"/>
  <c r="E1282" i="9" s="1"/>
  <c r="B1283" i="9"/>
  <c r="F1282" i="9"/>
  <c r="G1282" i="9" s="1"/>
  <c r="N1309" i="9"/>
  <c r="P1308" i="9"/>
  <c r="Q1308" i="9" s="1"/>
  <c r="R1308" i="9"/>
  <c r="S1308" i="9" s="1"/>
  <c r="H1190" i="9"/>
  <c r="AC1190" i="9"/>
  <c r="AF1190" i="9" s="1"/>
  <c r="AB1190" i="9"/>
  <c r="N1296" i="9"/>
  <c r="P1295" i="9"/>
  <c r="Q1295" i="9" s="1"/>
  <c r="R1295" i="9"/>
  <c r="S1295" i="9" s="1"/>
  <c r="Q1204" i="9"/>
  <c r="P1204" i="9"/>
  <c r="AB1203" i="9"/>
  <c r="AC1203" i="9" s="1"/>
  <c r="AD1203" i="9"/>
  <c r="AE1203" i="9" s="1"/>
  <c r="AE1204" i="9" s="1"/>
  <c r="N1270" i="9"/>
  <c r="P1269" i="9"/>
  <c r="Q1269" i="9" s="1"/>
  <c r="R1269" i="9"/>
  <c r="S1269" i="9" s="1"/>
  <c r="E1204" i="9"/>
  <c r="D1204" i="9"/>
  <c r="D1295" i="9"/>
  <c r="E1295" i="9" s="1"/>
  <c r="B1296" i="9"/>
  <c r="F1295" i="9"/>
  <c r="G1295" i="9" s="1"/>
  <c r="Z1321" i="9"/>
  <c r="AD1320" i="9"/>
  <c r="AE1320" i="9" s="1"/>
  <c r="AB1320" i="9"/>
  <c r="AC1320" i="9" s="1"/>
  <c r="N1374" i="9"/>
  <c r="U1372" i="9"/>
  <c r="N1361" i="9"/>
  <c r="P1360" i="9"/>
  <c r="Q1360" i="9" s="1"/>
  <c r="R1360" i="9"/>
  <c r="S1360" i="9" s="1"/>
  <c r="N1244" i="9"/>
  <c r="R1243" i="9"/>
  <c r="S1243" i="9" s="1"/>
  <c r="P1243" i="9"/>
  <c r="Q1243" i="9" s="1"/>
  <c r="D1321" i="9"/>
  <c r="E1321" i="9" s="1"/>
  <c r="B1322" i="9"/>
  <c r="F1321" i="9"/>
  <c r="G1321" i="9" s="1"/>
  <c r="D1243" i="9"/>
  <c r="E1243" i="9" s="1"/>
  <c r="B1244" i="9"/>
  <c r="F1243" i="9"/>
  <c r="G1243" i="9" s="1"/>
  <c r="R1204" i="9"/>
  <c r="D1334" i="9"/>
  <c r="E1334" i="9" s="1"/>
  <c r="B1335" i="9"/>
  <c r="F1334" i="9"/>
  <c r="G1334" i="9" s="1"/>
  <c r="Z1360" i="9"/>
  <c r="AG1358" i="9"/>
  <c r="Z1347" i="9"/>
  <c r="AB1346" i="9"/>
  <c r="AC1346" i="9" s="1"/>
  <c r="AD1346" i="9"/>
  <c r="AE1346" i="9" s="1"/>
  <c r="N1335" i="9"/>
  <c r="R1334" i="9"/>
  <c r="S1334" i="9" s="1"/>
  <c r="P1334" i="9"/>
  <c r="Q1334" i="9" s="1"/>
  <c r="D1256" i="9"/>
  <c r="E1256" i="9" s="1"/>
  <c r="B1257" i="9"/>
  <c r="F1256" i="9"/>
  <c r="G1256" i="9" s="1"/>
  <c r="F1204" i="9"/>
  <c r="D1230" i="9"/>
  <c r="E1230" i="9" s="1"/>
  <c r="B1231" i="9"/>
  <c r="F1230" i="9"/>
  <c r="G1230" i="9" s="1"/>
  <c r="D1217" i="9"/>
  <c r="E1217" i="9" s="1"/>
  <c r="F1217" i="9"/>
  <c r="G1217" i="9" s="1"/>
  <c r="G1218" i="9" s="1"/>
  <c r="Z1295" i="9"/>
  <c r="AD1294" i="9"/>
  <c r="AE1294" i="9" s="1"/>
  <c r="AB1294" i="9"/>
  <c r="AC1294" i="9" s="1"/>
  <c r="Z1217" i="9"/>
  <c r="AD1216" i="9"/>
  <c r="AE1216" i="9" s="1"/>
  <c r="AB1216" i="9"/>
  <c r="AC1216" i="9" s="1"/>
  <c r="P1217" i="9"/>
  <c r="Q1217" i="9" s="1"/>
  <c r="R1217" i="9"/>
  <c r="S1217" i="9" s="1"/>
  <c r="S1218" i="9" s="1"/>
  <c r="C1468" i="13" l="1"/>
  <c r="C1494" i="13"/>
  <c r="F1401" i="13"/>
  <c r="G1401" i="13" s="1"/>
  <c r="D1401" i="13"/>
  <c r="E1401" i="13" s="1"/>
  <c r="F1400" i="13"/>
  <c r="G1400" i="13" s="1"/>
  <c r="D1400" i="13"/>
  <c r="E1400" i="13" s="1"/>
  <c r="H1400" i="13" s="1"/>
  <c r="F1397" i="13"/>
  <c r="G1397" i="13" s="1"/>
  <c r="D1397" i="13"/>
  <c r="E1397" i="13" s="1"/>
  <c r="H1385" i="13"/>
  <c r="H1383" i="13"/>
  <c r="H1394" i="13" s="1"/>
  <c r="L1384" i="13" s="1"/>
  <c r="C1491" i="13"/>
  <c r="C1463" i="13"/>
  <c r="H1379" i="13"/>
  <c r="L1369" i="13" s="1"/>
  <c r="H1393" i="13"/>
  <c r="F1404" i="13"/>
  <c r="G1404" i="13" s="1"/>
  <c r="D1404" i="13"/>
  <c r="E1404" i="13" s="1"/>
  <c r="F1403" i="13"/>
  <c r="G1403" i="13" s="1"/>
  <c r="D1403" i="13"/>
  <c r="E1403" i="13" s="1"/>
  <c r="F1399" i="13"/>
  <c r="G1399" i="13" s="1"/>
  <c r="D1399" i="13"/>
  <c r="E1399" i="13" s="1"/>
  <c r="H1387" i="13"/>
  <c r="C1492" i="13"/>
  <c r="C1488" i="13"/>
  <c r="H1391" i="13"/>
  <c r="F1398" i="13"/>
  <c r="G1398" i="13" s="1"/>
  <c r="D1398" i="13"/>
  <c r="E1398" i="13" s="1"/>
  <c r="F1402" i="13"/>
  <c r="G1402" i="13" s="1"/>
  <c r="D1402" i="13"/>
  <c r="E1402" i="13" s="1"/>
  <c r="F1407" i="13"/>
  <c r="G1407" i="13" s="1"/>
  <c r="D1407" i="13"/>
  <c r="E1407" i="13" s="1"/>
  <c r="K1428" i="13"/>
  <c r="B1414" i="13"/>
  <c r="B1412" i="13"/>
  <c r="B1415" i="13"/>
  <c r="B1417" i="13"/>
  <c r="B1420" i="13"/>
  <c r="B1418" i="13"/>
  <c r="B1421" i="13"/>
  <c r="B1419" i="13"/>
  <c r="B1422" i="13"/>
  <c r="B1416" i="13"/>
  <c r="B1423" i="13"/>
  <c r="B1413" i="13"/>
  <c r="C1489" i="13"/>
  <c r="C1467" i="13"/>
  <c r="H1392" i="13"/>
  <c r="C1460" i="13"/>
  <c r="F1408" i="13"/>
  <c r="G1408" i="13" s="1"/>
  <c r="D1408" i="13"/>
  <c r="E1408" i="13" s="1"/>
  <c r="F1406" i="13"/>
  <c r="G1406" i="13" s="1"/>
  <c r="D1406" i="13"/>
  <c r="E1406" i="13" s="1"/>
  <c r="H1406" i="13" s="1"/>
  <c r="F1405" i="13"/>
  <c r="G1405" i="13" s="1"/>
  <c r="D1405" i="13"/>
  <c r="E1405" i="13" s="1"/>
  <c r="H1405" i="13" s="1"/>
  <c r="E1394" i="13"/>
  <c r="C1472" i="13"/>
  <c r="H1382" i="13"/>
  <c r="G1394" i="13"/>
  <c r="E1218" i="9"/>
  <c r="D1218" i="9"/>
  <c r="R1218" i="9"/>
  <c r="AD1295" i="9"/>
  <c r="AE1295" i="9" s="1"/>
  <c r="AB1295" i="9"/>
  <c r="AC1295" i="9" s="1"/>
  <c r="Z1296" i="9"/>
  <c r="B1245" i="9"/>
  <c r="F1244" i="9"/>
  <c r="G1244" i="9" s="1"/>
  <c r="D1244" i="9"/>
  <c r="E1244" i="9" s="1"/>
  <c r="B1323" i="9"/>
  <c r="F1322" i="9"/>
  <c r="G1322" i="9" s="1"/>
  <c r="D1322" i="9"/>
  <c r="E1322" i="9" s="1"/>
  <c r="AD1321" i="9"/>
  <c r="AE1321" i="9" s="1"/>
  <c r="AB1321" i="9"/>
  <c r="AC1321" i="9" s="1"/>
  <c r="Z1322" i="9"/>
  <c r="B1297" i="9"/>
  <c r="D1296" i="9"/>
  <c r="E1296" i="9" s="1"/>
  <c r="F1296" i="9"/>
  <c r="G1296" i="9" s="1"/>
  <c r="AD1204" i="9"/>
  <c r="P1296" i="9"/>
  <c r="Q1296" i="9" s="1"/>
  <c r="N1297" i="9"/>
  <c r="R1296" i="9"/>
  <c r="S1296" i="9" s="1"/>
  <c r="P1309" i="9"/>
  <c r="Q1309" i="9" s="1"/>
  <c r="N1310" i="9"/>
  <c r="R1309" i="9"/>
  <c r="S1309" i="9" s="1"/>
  <c r="B1362" i="9"/>
  <c r="F1361" i="9"/>
  <c r="G1361" i="9" s="1"/>
  <c r="D1361" i="9"/>
  <c r="E1361" i="9" s="1"/>
  <c r="Q1218" i="9"/>
  <c r="T1218" i="9" s="1"/>
  <c r="P1218" i="9"/>
  <c r="AD1217" i="9"/>
  <c r="AE1217" i="9" s="1"/>
  <c r="AE1218" i="9" s="1"/>
  <c r="AB1217" i="9"/>
  <c r="AC1217" i="9" s="1"/>
  <c r="AD1347" i="9"/>
  <c r="AE1347" i="9" s="1"/>
  <c r="AB1347" i="9"/>
  <c r="AC1347" i="9" s="1"/>
  <c r="Z1348" i="9"/>
  <c r="P1244" i="9"/>
  <c r="Q1244" i="9" s="1"/>
  <c r="N1245" i="9"/>
  <c r="R1244" i="9"/>
  <c r="S1244" i="9" s="1"/>
  <c r="P1374" i="9"/>
  <c r="Q1374" i="9" s="1"/>
  <c r="N1388" i="9"/>
  <c r="U1386" i="9"/>
  <c r="N1375" i="9"/>
  <c r="R1374" i="9"/>
  <c r="S1374" i="9" s="1"/>
  <c r="AC1204" i="9"/>
  <c r="AB1204" i="9"/>
  <c r="T1204" i="9"/>
  <c r="P1348" i="9"/>
  <c r="Q1348" i="9" s="1"/>
  <c r="N1349" i="9"/>
  <c r="R1348" i="9"/>
  <c r="S1348" i="9" s="1"/>
  <c r="AD1243" i="9"/>
  <c r="AE1243" i="9" s="1"/>
  <c r="AB1243" i="9"/>
  <c r="AC1243" i="9" s="1"/>
  <c r="Z1244" i="9"/>
  <c r="B1271" i="9"/>
  <c r="F1270" i="9"/>
  <c r="G1270" i="9" s="1"/>
  <c r="D1270" i="9"/>
  <c r="E1270" i="9" s="1"/>
  <c r="AD1256" i="9"/>
  <c r="AE1256" i="9" s="1"/>
  <c r="AB1256" i="9"/>
  <c r="AC1256" i="9" s="1"/>
  <c r="Z1257" i="9"/>
  <c r="P1322" i="9"/>
  <c r="Q1322" i="9" s="1"/>
  <c r="N1323" i="9"/>
  <c r="R1322" i="9"/>
  <c r="S1322" i="9" s="1"/>
  <c r="P1257" i="9"/>
  <c r="Q1257" i="9" s="1"/>
  <c r="N1258" i="9"/>
  <c r="R1257" i="9"/>
  <c r="S1257" i="9" s="1"/>
  <c r="B1310" i="9"/>
  <c r="F1309" i="9"/>
  <c r="G1309" i="9" s="1"/>
  <c r="D1309" i="9"/>
  <c r="E1309" i="9" s="1"/>
  <c r="AD1282" i="9"/>
  <c r="AE1282" i="9" s="1"/>
  <c r="AB1282" i="9"/>
  <c r="AC1282" i="9" s="1"/>
  <c r="Z1283" i="9"/>
  <c r="D1231" i="9"/>
  <c r="E1231" i="9" s="1"/>
  <c r="F1231" i="9"/>
  <c r="G1231" i="9" s="1"/>
  <c r="G1232" i="9" s="1"/>
  <c r="F1218" i="9"/>
  <c r="B1258" i="9"/>
  <c r="D1257" i="9"/>
  <c r="E1257" i="9" s="1"/>
  <c r="F1257" i="9"/>
  <c r="G1257" i="9" s="1"/>
  <c r="P1335" i="9"/>
  <c r="Q1335" i="9" s="1"/>
  <c r="N1336" i="9"/>
  <c r="R1335" i="9"/>
  <c r="S1335" i="9" s="1"/>
  <c r="B1336" i="9"/>
  <c r="D1335" i="9"/>
  <c r="E1335" i="9" s="1"/>
  <c r="F1335" i="9"/>
  <c r="G1335" i="9" s="1"/>
  <c r="P1270" i="9"/>
  <c r="Q1270" i="9" s="1"/>
  <c r="N1271" i="9"/>
  <c r="R1270" i="9"/>
  <c r="S1270" i="9" s="1"/>
  <c r="B1284" i="9"/>
  <c r="F1283" i="9"/>
  <c r="G1283" i="9" s="1"/>
  <c r="D1283" i="9"/>
  <c r="E1283" i="9" s="1"/>
  <c r="P1231" i="9"/>
  <c r="Q1231" i="9" s="1"/>
  <c r="R1231" i="9"/>
  <c r="S1231" i="9" s="1"/>
  <c r="S1232" i="9" s="1"/>
  <c r="B1388" i="9"/>
  <c r="I1386" i="9"/>
  <c r="B1375" i="9"/>
  <c r="F1374" i="9"/>
  <c r="G1374" i="9" s="1"/>
  <c r="D1374" i="9"/>
  <c r="E1374" i="9" s="1"/>
  <c r="AD1308" i="9"/>
  <c r="AE1308" i="9" s="1"/>
  <c r="AB1308" i="9"/>
  <c r="AC1308" i="9" s="1"/>
  <c r="Z1309" i="9"/>
  <c r="AD1269" i="9"/>
  <c r="AE1269" i="9" s="1"/>
  <c r="AB1269" i="9"/>
  <c r="AC1269" i="9" s="1"/>
  <c r="Z1270" i="9"/>
  <c r="AD1360" i="9"/>
  <c r="AE1360" i="9" s="1"/>
  <c r="AB1360" i="9"/>
  <c r="AC1360" i="9" s="1"/>
  <c r="Z1374" i="9"/>
  <c r="AG1372" i="9"/>
  <c r="Z1361" i="9"/>
  <c r="P1361" i="9"/>
  <c r="Q1361" i="9" s="1"/>
  <c r="N1362" i="9"/>
  <c r="R1361" i="9"/>
  <c r="S1361" i="9" s="1"/>
  <c r="H1204" i="9"/>
  <c r="P1283" i="9"/>
  <c r="Q1283" i="9" s="1"/>
  <c r="N1284" i="9"/>
  <c r="R1283" i="9"/>
  <c r="S1283" i="9" s="1"/>
  <c r="AD1334" i="9"/>
  <c r="AE1334" i="9" s="1"/>
  <c r="AB1334" i="9"/>
  <c r="AC1334" i="9" s="1"/>
  <c r="Z1335" i="9"/>
  <c r="AD1230" i="9"/>
  <c r="AE1230" i="9" s="1"/>
  <c r="AB1230" i="9"/>
  <c r="AC1230" i="9" s="1"/>
  <c r="Z1231" i="9"/>
  <c r="B1349" i="9"/>
  <c r="D1348" i="9"/>
  <c r="E1348" i="9" s="1"/>
  <c r="F1348" i="9"/>
  <c r="G1348" i="9" s="1"/>
  <c r="C1487" i="13" l="1"/>
  <c r="C1482" i="13"/>
  <c r="F1423" i="13"/>
  <c r="G1423" i="13" s="1"/>
  <c r="D1423" i="13"/>
  <c r="E1423" i="13" s="1"/>
  <c r="F1421" i="13"/>
  <c r="G1421" i="13" s="1"/>
  <c r="H1421" i="13" s="1"/>
  <c r="D1421" i="13"/>
  <c r="E1421" i="13" s="1"/>
  <c r="F1415" i="13"/>
  <c r="G1415" i="13" s="1"/>
  <c r="H1415" i="13" s="1"/>
  <c r="D1415" i="13"/>
  <c r="E1415" i="13" s="1"/>
  <c r="E1409" i="13"/>
  <c r="C1475" i="13"/>
  <c r="F1416" i="13"/>
  <c r="G1416" i="13" s="1"/>
  <c r="D1416" i="13"/>
  <c r="E1416" i="13" s="1"/>
  <c r="F1418" i="13"/>
  <c r="G1418" i="13" s="1"/>
  <c r="H1418" i="13" s="1"/>
  <c r="D1418" i="13"/>
  <c r="E1418" i="13" s="1"/>
  <c r="F1412" i="13"/>
  <c r="G1412" i="13" s="1"/>
  <c r="D1412" i="13"/>
  <c r="E1412" i="13" s="1"/>
  <c r="H1407" i="13"/>
  <c r="H1398" i="13"/>
  <c r="H1399" i="13"/>
  <c r="H1404" i="13"/>
  <c r="C1478" i="13"/>
  <c r="F1422" i="13"/>
  <c r="G1422" i="13" s="1"/>
  <c r="D1422" i="13"/>
  <c r="E1422" i="13" s="1"/>
  <c r="H1422" i="13" s="1"/>
  <c r="F1420" i="13"/>
  <c r="G1420" i="13" s="1"/>
  <c r="H1420" i="13" s="1"/>
  <c r="D1420" i="13"/>
  <c r="E1420" i="13" s="1"/>
  <c r="F1414" i="13"/>
  <c r="G1414" i="13" s="1"/>
  <c r="D1414" i="13"/>
  <c r="E1414" i="13" s="1"/>
  <c r="H1408" i="13"/>
  <c r="F1413" i="13"/>
  <c r="G1413" i="13" s="1"/>
  <c r="D1413" i="13"/>
  <c r="E1413" i="13" s="1"/>
  <c r="F1419" i="13"/>
  <c r="G1419" i="13" s="1"/>
  <c r="D1419" i="13"/>
  <c r="E1419" i="13" s="1"/>
  <c r="F1417" i="13"/>
  <c r="G1417" i="13" s="1"/>
  <c r="D1417" i="13"/>
  <c r="E1417" i="13" s="1"/>
  <c r="K1443" i="13"/>
  <c r="B1429" i="13"/>
  <c r="B1427" i="13"/>
  <c r="B1432" i="13"/>
  <c r="B1435" i="13"/>
  <c r="B1434" i="13"/>
  <c r="B1436" i="13"/>
  <c r="B1430" i="13"/>
  <c r="B1433" i="13"/>
  <c r="B1437" i="13"/>
  <c r="B1431" i="13"/>
  <c r="B1438" i="13"/>
  <c r="B1428" i="13"/>
  <c r="H1402" i="13"/>
  <c r="H1403" i="13"/>
  <c r="H1397" i="13"/>
  <c r="G1409" i="13"/>
  <c r="H1401" i="13"/>
  <c r="C1483" i="13"/>
  <c r="AF1204" i="9"/>
  <c r="F1336" i="9"/>
  <c r="G1336" i="9" s="1"/>
  <c r="D1336" i="9"/>
  <c r="E1336" i="9" s="1"/>
  <c r="B1337" i="9"/>
  <c r="F1232" i="9"/>
  <c r="F1310" i="9"/>
  <c r="G1310" i="9" s="1"/>
  <c r="D1310" i="9"/>
  <c r="E1310" i="9" s="1"/>
  <c r="B1311" i="9"/>
  <c r="Z1258" i="9"/>
  <c r="AB1257" i="9"/>
  <c r="AC1257" i="9" s="1"/>
  <c r="AD1257" i="9"/>
  <c r="AE1257" i="9" s="1"/>
  <c r="Z1245" i="9"/>
  <c r="AB1244" i="9"/>
  <c r="AC1244" i="9" s="1"/>
  <c r="AD1244" i="9"/>
  <c r="AE1244" i="9" s="1"/>
  <c r="N1376" i="9"/>
  <c r="P1375" i="9"/>
  <c r="Q1375" i="9" s="1"/>
  <c r="R1375" i="9"/>
  <c r="S1375" i="9" s="1"/>
  <c r="AC1218" i="9"/>
  <c r="AB1218" i="9"/>
  <c r="F1362" i="9"/>
  <c r="G1362" i="9" s="1"/>
  <c r="D1362" i="9"/>
  <c r="E1362" i="9" s="1"/>
  <c r="B1363" i="9"/>
  <c r="F1245" i="9"/>
  <c r="G1245" i="9" s="1"/>
  <c r="G1246" i="9" s="1"/>
  <c r="D1245" i="9"/>
  <c r="E1245" i="9" s="1"/>
  <c r="AB1231" i="9"/>
  <c r="AC1231" i="9" s="1"/>
  <c r="AD1231" i="9"/>
  <c r="AE1231" i="9" s="1"/>
  <c r="AE1232" i="9" s="1"/>
  <c r="Z1336" i="9"/>
  <c r="AB1335" i="9"/>
  <c r="AC1335" i="9" s="1"/>
  <c r="AD1335" i="9"/>
  <c r="AE1335" i="9" s="1"/>
  <c r="N1285" i="9"/>
  <c r="R1284" i="9"/>
  <c r="S1284" i="9" s="1"/>
  <c r="P1284" i="9"/>
  <c r="Q1284" i="9" s="1"/>
  <c r="N1363" i="9"/>
  <c r="P1362" i="9"/>
  <c r="Q1362" i="9" s="1"/>
  <c r="R1362" i="9"/>
  <c r="S1362" i="9" s="1"/>
  <c r="Z1362" i="9"/>
  <c r="AB1361" i="9"/>
  <c r="AC1361" i="9" s="1"/>
  <c r="AD1361" i="9"/>
  <c r="AE1361" i="9" s="1"/>
  <c r="Z1310" i="9"/>
  <c r="AB1309" i="9"/>
  <c r="AC1309" i="9" s="1"/>
  <c r="AD1309" i="9"/>
  <c r="AE1309" i="9" s="1"/>
  <c r="F1388" i="9"/>
  <c r="G1388" i="9" s="1"/>
  <c r="D1388" i="9"/>
  <c r="E1388" i="9" s="1"/>
  <c r="B1402" i="9"/>
  <c r="I1400" i="9"/>
  <c r="B1389" i="9"/>
  <c r="N1272" i="9"/>
  <c r="P1271" i="9"/>
  <c r="Q1271" i="9" s="1"/>
  <c r="R1271" i="9"/>
  <c r="S1271" i="9" s="1"/>
  <c r="E1232" i="9"/>
  <c r="H1232" i="9" s="1"/>
  <c r="D1232" i="9"/>
  <c r="F1271" i="9"/>
  <c r="G1271" i="9" s="1"/>
  <c r="D1271" i="9"/>
  <c r="E1271" i="9" s="1"/>
  <c r="B1272" i="9"/>
  <c r="N1350" i="9"/>
  <c r="P1349" i="9"/>
  <c r="Q1349" i="9" s="1"/>
  <c r="R1349" i="9"/>
  <c r="S1349" i="9" s="1"/>
  <c r="AD1218" i="9"/>
  <c r="F1323" i="9"/>
  <c r="G1323" i="9" s="1"/>
  <c r="D1323" i="9"/>
  <c r="E1323" i="9" s="1"/>
  <c r="B1324" i="9"/>
  <c r="H1218" i="9"/>
  <c r="Z1271" i="9"/>
  <c r="AD1270" i="9"/>
  <c r="AE1270" i="9" s="1"/>
  <c r="AB1270" i="9"/>
  <c r="AC1270" i="9" s="1"/>
  <c r="R1232" i="9"/>
  <c r="F1284" i="9"/>
  <c r="G1284" i="9" s="1"/>
  <c r="D1284" i="9"/>
  <c r="E1284" i="9" s="1"/>
  <c r="B1285" i="9"/>
  <c r="N1337" i="9"/>
  <c r="R1336" i="9"/>
  <c r="S1336" i="9" s="1"/>
  <c r="P1336" i="9"/>
  <c r="Q1336" i="9" s="1"/>
  <c r="F1258" i="9"/>
  <c r="G1258" i="9" s="1"/>
  <c r="D1258" i="9"/>
  <c r="E1258" i="9" s="1"/>
  <c r="B1259" i="9"/>
  <c r="N1259" i="9"/>
  <c r="P1258" i="9"/>
  <c r="Q1258" i="9" s="1"/>
  <c r="R1258" i="9"/>
  <c r="S1258" i="9" s="1"/>
  <c r="N1324" i="9"/>
  <c r="R1323" i="9"/>
  <c r="S1323" i="9" s="1"/>
  <c r="P1323" i="9"/>
  <c r="Q1323" i="9" s="1"/>
  <c r="N1402" i="9"/>
  <c r="U1400" i="9"/>
  <c r="N1389" i="9"/>
  <c r="P1388" i="9"/>
  <c r="Q1388" i="9" s="1"/>
  <c r="R1388" i="9"/>
  <c r="S1388" i="9" s="1"/>
  <c r="N1311" i="9"/>
  <c r="R1310" i="9"/>
  <c r="S1310" i="9" s="1"/>
  <c r="P1310" i="9"/>
  <c r="Q1310" i="9" s="1"/>
  <c r="N1298" i="9"/>
  <c r="R1297" i="9"/>
  <c r="S1297" i="9" s="1"/>
  <c r="P1297" i="9"/>
  <c r="Q1297" i="9" s="1"/>
  <c r="F1297" i="9"/>
  <c r="G1297" i="9" s="1"/>
  <c r="D1297" i="9"/>
  <c r="E1297" i="9" s="1"/>
  <c r="B1298" i="9"/>
  <c r="F1349" i="9"/>
  <c r="G1349" i="9" s="1"/>
  <c r="D1349" i="9"/>
  <c r="E1349" i="9" s="1"/>
  <c r="B1350" i="9"/>
  <c r="Z1388" i="9"/>
  <c r="AG1386" i="9"/>
  <c r="Z1375" i="9"/>
  <c r="AD1374" i="9"/>
  <c r="AE1374" i="9" s="1"/>
  <c r="AB1374" i="9"/>
  <c r="AC1374" i="9" s="1"/>
  <c r="F1375" i="9"/>
  <c r="G1375" i="9" s="1"/>
  <c r="D1375" i="9"/>
  <c r="E1375" i="9" s="1"/>
  <c r="B1376" i="9"/>
  <c r="Q1232" i="9"/>
  <c r="P1232" i="9"/>
  <c r="Z1284" i="9"/>
  <c r="AD1283" i="9"/>
  <c r="AE1283" i="9" s="1"/>
  <c r="AB1283" i="9"/>
  <c r="AC1283" i="9" s="1"/>
  <c r="P1245" i="9"/>
  <c r="Q1245" i="9" s="1"/>
  <c r="R1245" i="9"/>
  <c r="S1245" i="9" s="1"/>
  <c r="S1246" i="9" s="1"/>
  <c r="Z1349" i="9"/>
  <c r="AB1348" i="9"/>
  <c r="AC1348" i="9" s="1"/>
  <c r="AD1348" i="9"/>
  <c r="AE1348" i="9" s="1"/>
  <c r="Z1323" i="9"/>
  <c r="AB1322" i="9"/>
  <c r="AC1322" i="9" s="1"/>
  <c r="AD1322" i="9"/>
  <c r="AE1322" i="9" s="1"/>
  <c r="Z1297" i="9"/>
  <c r="AB1296" i="9"/>
  <c r="AC1296" i="9" s="1"/>
  <c r="AD1296" i="9"/>
  <c r="AE1296" i="9" s="1"/>
  <c r="F1437" i="13" l="1"/>
  <c r="G1437" i="13" s="1"/>
  <c r="D1437" i="13"/>
  <c r="E1437" i="13" s="1"/>
  <c r="H1437" i="13" s="1"/>
  <c r="F1434" i="13"/>
  <c r="G1434" i="13" s="1"/>
  <c r="D1434" i="13"/>
  <c r="E1434" i="13" s="1"/>
  <c r="F1429" i="13"/>
  <c r="G1429" i="13" s="1"/>
  <c r="D1429" i="13"/>
  <c r="E1429" i="13" s="1"/>
  <c r="H1429" i="13" s="1"/>
  <c r="H1419" i="13"/>
  <c r="H1416" i="13"/>
  <c r="F1428" i="13"/>
  <c r="G1428" i="13" s="1"/>
  <c r="H1428" i="13" s="1"/>
  <c r="D1428" i="13"/>
  <c r="E1428" i="13" s="1"/>
  <c r="F1433" i="13"/>
  <c r="G1433" i="13" s="1"/>
  <c r="H1433" i="13" s="1"/>
  <c r="D1433" i="13"/>
  <c r="E1433" i="13" s="1"/>
  <c r="F1435" i="13"/>
  <c r="G1435" i="13" s="1"/>
  <c r="H1435" i="13" s="1"/>
  <c r="D1435" i="13"/>
  <c r="E1435" i="13" s="1"/>
  <c r="K1458" i="13"/>
  <c r="B1444" i="13"/>
  <c r="B1442" i="13"/>
  <c r="B1445" i="13"/>
  <c r="B1449" i="13"/>
  <c r="B1451" i="13"/>
  <c r="B1448" i="13"/>
  <c r="B1447" i="13"/>
  <c r="B1450" i="13"/>
  <c r="B1452" i="13"/>
  <c r="B1446" i="13"/>
  <c r="B1453" i="13"/>
  <c r="B1443" i="13"/>
  <c r="H1412" i="13"/>
  <c r="G1424" i="13"/>
  <c r="C1497" i="13"/>
  <c r="C1498" i="13"/>
  <c r="F1438" i="13"/>
  <c r="G1438" i="13" s="1"/>
  <c r="H1438" i="13" s="1"/>
  <c r="D1438" i="13"/>
  <c r="E1438" i="13" s="1"/>
  <c r="F1430" i="13"/>
  <c r="G1430" i="13" s="1"/>
  <c r="D1430" i="13"/>
  <c r="E1430" i="13" s="1"/>
  <c r="F1432" i="13"/>
  <c r="G1432" i="13" s="1"/>
  <c r="D1432" i="13"/>
  <c r="E1432" i="13" s="1"/>
  <c r="E1424" i="13"/>
  <c r="H1409" i="13"/>
  <c r="L1399" i="13" s="1"/>
  <c r="H1423" i="13"/>
  <c r="F1431" i="13"/>
  <c r="G1431" i="13" s="1"/>
  <c r="D1431" i="13"/>
  <c r="E1431" i="13" s="1"/>
  <c r="H1431" i="13" s="1"/>
  <c r="F1436" i="13"/>
  <c r="G1436" i="13" s="1"/>
  <c r="D1436" i="13"/>
  <c r="E1436" i="13" s="1"/>
  <c r="H1436" i="13" s="1"/>
  <c r="F1427" i="13"/>
  <c r="G1427" i="13" s="1"/>
  <c r="D1427" i="13"/>
  <c r="E1427" i="13" s="1"/>
  <c r="H1417" i="13"/>
  <c r="H1413" i="13"/>
  <c r="H1424" i="13" s="1"/>
  <c r="L1414" i="13" s="1"/>
  <c r="H1414" i="13"/>
  <c r="C1493" i="13"/>
  <c r="C1490" i="13"/>
  <c r="T1232" i="9"/>
  <c r="AB1323" i="9"/>
  <c r="AC1323" i="9" s="1"/>
  <c r="Z1324" i="9"/>
  <c r="AD1323" i="9"/>
  <c r="AE1323" i="9" s="1"/>
  <c r="Q1246" i="9"/>
  <c r="P1246" i="9"/>
  <c r="AB1375" i="9"/>
  <c r="AC1375" i="9" s="1"/>
  <c r="Z1376" i="9"/>
  <c r="AD1375" i="9"/>
  <c r="AE1375" i="9" s="1"/>
  <c r="R1402" i="9"/>
  <c r="S1402" i="9" s="1"/>
  <c r="P1402" i="9"/>
  <c r="Q1402" i="9" s="1"/>
  <c r="N1416" i="9"/>
  <c r="U1414" i="9"/>
  <c r="N1403" i="9"/>
  <c r="B1416" i="9"/>
  <c r="I1414" i="9"/>
  <c r="B1403" i="9"/>
  <c r="D1402" i="9"/>
  <c r="E1402" i="9" s="1"/>
  <c r="F1402" i="9"/>
  <c r="G1402" i="9" s="1"/>
  <c r="AB1362" i="9"/>
  <c r="AC1362" i="9" s="1"/>
  <c r="Z1363" i="9"/>
  <c r="AD1362" i="9"/>
  <c r="AE1362" i="9" s="1"/>
  <c r="AC1232" i="9"/>
  <c r="AB1232" i="9"/>
  <c r="F1246" i="9"/>
  <c r="AB1297" i="9"/>
  <c r="AC1297" i="9" s="1"/>
  <c r="Z1298" i="9"/>
  <c r="AD1297" i="9"/>
  <c r="AE1297" i="9" s="1"/>
  <c r="AB1284" i="9"/>
  <c r="AC1284" i="9" s="1"/>
  <c r="Z1285" i="9"/>
  <c r="AD1284" i="9"/>
  <c r="AE1284" i="9" s="1"/>
  <c r="B1351" i="9"/>
  <c r="F1350" i="9"/>
  <c r="G1350" i="9" s="1"/>
  <c r="D1350" i="9"/>
  <c r="E1350" i="9" s="1"/>
  <c r="B1299" i="9"/>
  <c r="D1298" i="9"/>
  <c r="E1298" i="9" s="1"/>
  <c r="F1298" i="9"/>
  <c r="G1298" i="9" s="1"/>
  <c r="R1311" i="9"/>
  <c r="S1311" i="9" s="1"/>
  <c r="P1311" i="9"/>
  <c r="Q1311" i="9" s="1"/>
  <c r="N1312" i="9"/>
  <c r="F1259" i="9"/>
  <c r="G1259" i="9" s="1"/>
  <c r="G1260" i="9" s="1"/>
  <c r="D1259" i="9"/>
  <c r="E1259" i="9" s="1"/>
  <c r="R1350" i="9"/>
  <c r="S1350" i="9" s="1"/>
  <c r="P1350" i="9"/>
  <c r="Q1350" i="9" s="1"/>
  <c r="N1351" i="9"/>
  <c r="R1272" i="9"/>
  <c r="S1272" i="9" s="1"/>
  <c r="P1272" i="9"/>
  <c r="Q1272" i="9" s="1"/>
  <c r="N1273" i="9"/>
  <c r="B1364" i="9"/>
  <c r="D1363" i="9"/>
  <c r="E1363" i="9" s="1"/>
  <c r="F1363" i="9"/>
  <c r="G1363" i="9" s="1"/>
  <c r="AB1258" i="9"/>
  <c r="AC1258" i="9" s="1"/>
  <c r="Z1259" i="9"/>
  <c r="AD1258" i="9"/>
  <c r="AE1258" i="9" s="1"/>
  <c r="AB1349" i="9"/>
  <c r="AC1349" i="9" s="1"/>
  <c r="Z1350" i="9"/>
  <c r="AD1349" i="9"/>
  <c r="AE1349" i="9" s="1"/>
  <c r="B1377" i="9"/>
  <c r="D1376" i="9"/>
  <c r="E1376" i="9" s="1"/>
  <c r="F1376" i="9"/>
  <c r="G1376" i="9" s="1"/>
  <c r="AB1388" i="9"/>
  <c r="AC1388" i="9" s="1"/>
  <c r="Z1402" i="9"/>
  <c r="AG1400" i="9"/>
  <c r="Z1389" i="9"/>
  <c r="AD1388" i="9"/>
  <c r="AE1388" i="9" s="1"/>
  <c r="R1298" i="9"/>
  <c r="S1298" i="9" s="1"/>
  <c r="P1298" i="9"/>
  <c r="Q1298" i="9" s="1"/>
  <c r="N1299" i="9"/>
  <c r="R1389" i="9"/>
  <c r="S1389" i="9" s="1"/>
  <c r="P1389" i="9"/>
  <c r="Q1389" i="9" s="1"/>
  <c r="N1390" i="9"/>
  <c r="R1259" i="9"/>
  <c r="S1259" i="9" s="1"/>
  <c r="S1260" i="9" s="1"/>
  <c r="P1259" i="9"/>
  <c r="Q1259" i="9" s="1"/>
  <c r="R1337" i="9"/>
  <c r="S1337" i="9" s="1"/>
  <c r="P1337" i="9"/>
  <c r="Q1337" i="9" s="1"/>
  <c r="N1338" i="9"/>
  <c r="AB1271" i="9"/>
  <c r="AC1271" i="9" s="1"/>
  <c r="Z1272" i="9"/>
  <c r="AD1271" i="9"/>
  <c r="AE1271" i="9" s="1"/>
  <c r="B1325" i="9"/>
  <c r="D1324" i="9"/>
  <c r="E1324" i="9" s="1"/>
  <c r="F1324" i="9"/>
  <c r="G1324" i="9" s="1"/>
  <c r="B1273" i="9"/>
  <c r="D1272" i="9"/>
  <c r="E1272" i="9" s="1"/>
  <c r="F1272" i="9"/>
  <c r="G1272" i="9" s="1"/>
  <c r="B1390" i="9"/>
  <c r="F1389" i="9"/>
  <c r="G1389" i="9" s="1"/>
  <c r="D1389" i="9"/>
  <c r="E1389" i="9" s="1"/>
  <c r="AB1336" i="9"/>
  <c r="AC1336" i="9" s="1"/>
  <c r="Z1337" i="9"/>
  <c r="AD1336" i="9"/>
  <c r="AE1336" i="9" s="1"/>
  <c r="AF1218" i="9"/>
  <c r="R1376" i="9"/>
  <c r="S1376" i="9" s="1"/>
  <c r="P1376" i="9"/>
  <c r="Q1376" i="9" s="1"/>
  <c r="N1377" i="9"/>
  <c r="AB1245" i="9"/>
  <c r="AC1245" i="9" s="1"/>
  <c r="AD1245" i="9"/>
  <c r="AE1245" i="9" s="1"/>
  <c r="AE1246" i="9" s="1"/>
  <c r="B1312" i="9"/>
  <c r="D1311" i="9"/>
  <c r="E1311" i="9" s="1"/>
  <c r="F1311" i="9"/>
  <c r="G1311" i="9" s="1"/>
  <c r="R1246" i="9"/>
  <c r="R1324" i="9"/>
  <c r="S1324" i="9" s="1"/>
  <c r="P1324" i="9"/>
  <c r="Q1324" i="9" s="1"/>
  <c r="N1325" i="9"/>
  <c r="B1286" i="9"/>
  <c r="D1285" i="9"/>
  <c r="E1285" i="9" s="1"/>
  <c r="F1285" i="9"/>
  <c r="G1285" i="9" s="1"/>
  <c r="AB1310" i="9"/>
  <c r="AC1310" i="9" s="1"/>
  <c r="Z1311" i="9"/>
  <c r="AD1310" i="9"/>
  <c r="AE1310" i="9" s="1"/>
  <c r="R1363" i="9"/>
  <c r="S1363" i="9" s="1"/>
  <c r="P1363" i="9"/>
  <c r="Q1363" i="9" s="1"/>
  <c r="N1364" i="9"/>
  <c r="R1285" i="9"/>
  <c r="S1285" i="9" s="1"/>
  <c r="P1285" i="9"/>
  <c r="Q1285" i="9" s="1"/>
  <c r="N1286" i="9"/>
  <c r="AD1232" i="9"/>
  <c r="E1246" i="9"/>
  <c r="H1246" i="9" s="1"/>
  <c r="D1246" i="9"/>
  <c r="B1338" i="9"/>
  <c r="F1337" i="9"/>
  <c r="G1337" i="9" s="1"/>
  <c r="D1337" i="9"/>
  <c r="E1337" i="9" s="1"/>
  <c r="H1430" i="13" l="1"/>
  <c r="F1452" i="13"/>
  <c r="G1452" i="13" s="1"/>
  <c r="D1452" i="13"/>
  <c r="E1452" i="13" s="1"/>
  <c r="H1452" i="13" s="1"/>
  <c r="F1451" i="13"/>
  <c r="G1451" i="13" s="1"/>
  <c r="D1451" i="13"/>
  <c r="E1451" i="13" s="1"/>
  <c r="F1444" i="13"/>
  <c r="G1444" i="13" s="1"/>
  <c r="D1444" i="13"/>
  <c r="E1444" i="13" s="1"/>
  <c r="H1434" i="13"/>
  <c r="H1427" i="13"/>
  <c r="G1439" i="13"/>
  <c r="H1432" i="13"/>
  <c r="F1443" i="13"/>
  <c r="G1443" i="13" s="1"/>
  <c r="H1443" i="13" s="1"/>
  <c r="D1443" i="13"/>
  <c r="E1443" i="13" s="1"/>
  <c r="F1450" i="13"/>
  <c r="G1450" i="13" s="1"/>
  <c r="H1450" i="13" s="1"/>
  <c r="D1450" i="13"/>
  <c r="E1450" i="13" s="1"/>
  <c r="F1449" i="13"/>
  <c r="G1449" i="13" s="1"/>
  <c r="H1449" i="13" s="1"/>
  <c r="D1449" i="13"/>
  <c r="E1449" i="13" s="1"/>
  <c r="K1473" i="13"/>
  <c r="B1459" i="13"/>
  <c r="B1457" i="13"/>
  <c r="B1465" i="13"/>
  <c r="B1467" i="13"/>
  <c r="B1463" i="13"/>
  <c r="B1466" i="13"/>
  <c r="B1460" i="13"/>
  <c r="B1462" i="13"/>
  <c r="B1464" i="13"/>
  <c r="B1461" i="13"/>
  <c r="B1468" i="13"/>
  <c r="B1458" i="13"/>
  <c r="F1453" i="13"/>
  <c r="G1453" i="13" s="1"/>
  <c r="H1453" i="13" s="1"/>
  <c r="D1453" i="13"/>
  <c r="E1453" i="13" s="1"/>
  <c r="F1447" i="13"/>
  <c r="G1447" i="13" s="1"/>
  <c r="H1447" i="13" s="1"/>
  <c r="D1447" i="13"/>
  <c r="E1447" i="13" s="1"/>
  <c r="F1445" i="13"/>
  <c r="G1445" i="13" s="1"/>
  <c r="D1445" i="13"/>
  <c r="E1445" i="13" s="1"/>
  <c r="E1439" i="13"/>
  <c r="F1446" i="13"/>
  <c r="G1446" i="13" s="1"/>
  <c r="D1446" i="13"/>
  <c r="E1446" i="13" s="1"/>
  <c r="F1448" i="13"/>
  <c r="G1448" i="13" s="1"/>
  <c r="H1448" i="13" s="1"/>
  <c r="D1448" i="13"/>
  <c r="E1448" i="13" s="1"/>
  <c r="F1442" i="13"/>
  <c r="G1442" i="13" s="1"/>
  <c r="D1442" i="13"/>
  <c r="E1442" i="13" s="1"/>
  <c r="H1439" i="13"/>
  <c r="L1429" i="13" s="1"/>
  <c r="N1287" i="9"/>
  <c r="R1286" i="9"/>
  <c r="S1286" i="9" s="1"/>
  <c r="P1286" i="9"/>
  <c r="Q1286" i="9" s="1"/>
  <c r="AC1246" i="9"/>
  <c r="AB1246" i="9"/>
  <c r="N1391" i="9"/>
  <c r="R1390" i="9"/>
  <c r="S1390" i="9" s="1"/>
  <c r="P1390" i="9"/>
  <c r="Q1390" i="9" s="1"/>
  <c r="Z1286" i="9"/>
  <c r="AD1285" i="9"/>
  <c r="AE1285" i="9" s="1"/>
  <c r="AB1285" i="9"/>
  <c r="AC1285" i="9" s="1"/>
  <c r="Z1299" i="9"/>
  <c r="AB1298" i="9"/>
  <c r="AC1298" i="9" s="1"/>
  <c r="AD1298" i="9"/>
  <c r="AE1298" i="9" s="1"/>
  <c r="N1404" i="9"/>
  <c r="P1403" i="9"/>
  <c r="Q1403" i="9" s="1"/>
  <c r="R1403" i="9"/>
  <c r="S1403" i="9" s="1"/>
  <c r="D1338" i="9"/>
  <c r="E1338" i="9" s="1"/>
  <c r="B1339" i="9"/>
  <c r="F1338" i="9"/>
  <c r="G1338" i="9" s="1"/>
  <c r="D1286" i="9"/>
  <c r="E1286" i="9" s="1"/>
  <c r="B1287" i="9"/>
  <c r="F1286" i="9"/>
  <c r="G1286" i="9" s="1"/>
  <c r="N1378" i="9"/>
  <c r="R1377" i="9"/>
  <c r="S1377" i="9" s="1"/>
  <c r="P1377" i="9"/>
  <c r="Q1377" i="9" s="1"/>
  <c r="Z1338" i="9"/>
  <c r="AB1337" i="9"/>
  <c r="AC1337" i="9" s="1"/>
  <c r="AD1337" i="9"/>
  <c r="AE1337" i="9" s="1"/>
  <c r="Z1273" i="9"/>
  <c r="AD1272" i="9"/>
  <c r="AE1272" i="9" s="1"/>
  <c r="AB1272" i="9"/>
  <c r="AC1272" i="9" s="1"/>
  <c r="Z1416" i="9"/>
  <c r="AG1414" i="9"/>
  <c r="Z1403" i="9"/>
  <c r="AB1402" i="9"/>
  <c r="AC1402" i="9" s="1"/>
  <c r="AD1402" i="9"/>
  <c r="AE1402" i="9" s="1"/>
  <c r="Z1351" i="9"/>
  <c r="AB1350" i="9"/>
  <c r="AC1350" i="9" s="1"/>
  <c r="AD1350" i="9"/>
  <c r="AE1350" i="9" s="1"/>
  <c r="AB1259" i="9"/>
  <c r="AC1259" i="9" s="1"/>
  <c r="AD1259" i="9"/>
  <c r="AE1259" i="9" s="1"/>
  <c r="AE1260" i="9" s="1"/>
  <c r="D1364" i="9"/>
  <c r="E1364" i="9" s="1"/>
  <c r="B1365" i="9"/>
  <c r="F1364" i="9"/>
  <c r="G1364" i="9" s="1"/>
  <c r="Z1364" i="9"/>
  <c r="AD1363" i="9"/>
  <c r="AE1363" i="9" s="1"/>
  <c r="AB1363" i="9"/>
  <c r="AC1363" i="9" s="1"/>
  <c r="D1416" i="9"/>
  <c r="E1416" i="9" s="1"/>
  <c r="B1430" i="9"/>
  <c r="I1428" i="9"/>
  <c r="B1417" i="9"/>
  <c r="F1416" i="9"/>
  <c r="G1416" i="9" s="1"/>
  <c r="N1326" i="9"/>
  <c r="P1325" i="9"/>
  <c r="Q1325" i="9" s="1"/>
  <c r="R1325" i="9"/>
  <c r="S1325" i="9" s="1"/>
  <c r="D1312" i="9"/>
  <c r="E1312" i="9" s="1"/>
  <c r="B1313" i="9"/>
  <c r="F1312" i="9"/>
  <c r="G1312" i="9" s="1"/>
  <c r="D1325" i="9"/>
  <c r="E1325" i="9" s="1"/>
  <c r="B1326" i="9"/>
  <c r="F1325" i="9"/>
  <c r="G1325" i="9" s="1"/>
  <c r="Q1260" i="9"/>
  <c r="P1260" i="9"/>
  <c r="R1273" i="9"/>
  <c r="S1273" i="9" s="1"/>
  <c r="S1274" i="9" s="1"/>
  <c r="P1273" i="9"/>
  <c r="Q1273" i="9" s="1"/>
  <c r="N1352" i="9"/>
  <c r="P1351" i="9"/>
  <c r="Q1351" i="9" s="1"/>
  <c r="R1351" i="9"/>
  <c r="S1351" i="9" s="1"/>
  <c r="E1260" i="9"/>
  <c r="D1260" i="9"/>
  <c r="N1313" i="9"/>
  <c r="P1312" i="9"/>
  <c r="Q1312" i="9" s="1"/>
  <c r="R1312" i="9"/>
  <c r="S1312" i="9" s="1"/>
  <c r="D1351" i="9"/>
  <c r="E1351" i="9" s="1"/>
  <c r="B1352" i="9"/>
  <c r="F1351" i="9"/>
  <c r="G1351" i="9" s="1"/>
  <c r="N1430" i="9"/>
  <c r="U1428" i="9"/>
  <c r="N1417" i="9"/>
  <c r="R1416" i="9"/>
  <c r="S1416" i="9" s="1"/>
  <c r="P1416" i="9"/>
  <c r="Q1416" i="9" s="1"/>
  <c r="N1365" i="9"/>
  <c r="P1364" i="9"/>
  <c r="Q1364" i="9" s="1"/>
  <c r="R1364" i="9"/>
  <c r="S1364" i="9" s="1"/>
  <c r="Z1312" i="9"/>
  <c r="AD1311" i="9"/>
  <c r="AE1311" i="9" s="1"/>
  <c r="AB1311" i="9"/>
  <c r="AC1311" i="9" s="1"/>
  <c r="AD1246" i="9"/>
  <c r="D1390" i="9"/>
  <c r="E1390" i="9" s="1"/>
  <c r="B1391" i="9"/>
  <c r="F1390" i="9"/>
  <c r="G1390" i="9" s="1"/>
  <c r="D1273" i="9"/>
  <c r="E1273" i="9" s="1"/>
  <c r="F1273" i="9"/>
  <c r="G1273" i="9" s="1"/>
  <c r="G1274" i="9" s="1"/>
  <c r="N1339" i="9"/>
  <c r="P1338" i="9"/>
  <c r="Q1338" i="9" s="1"/>
  <c r="R1338" i="9"/>
  <c r="S1338" i="9" s="1"/>
  <c r="R1260" i="9"/>
  <c r="N1300" i="9"/>
  <c r="P1299" i="9"/>
  <c r="Q1299" i="9" s="1"/>
  <c r="R1299" i="9"/>
  <c r="S1299" i="9" s="1"/>
  <c r="Z1390" i="9"/>
  <c r="AD1389" i="9"/>
  <c r="AE1389" i="9" s="1"/>
  <c r="AB1389" i="9"/>
  <c r="AC1389" i="9" s="1"/>
  <c r="D1377" i="9"/>
  <c r="E1377" i="9" s="1"/>
  <c r="B1378" i="9"/>
  <c r="F1377" i="9"/>
  <c r="G1377" i="9" s="1"/>
  <c r="F1260" i="9"/>
  <c r="D1299" i="9"/>
  <c r="E1299" i="9" s="1"/>
  <c r="B1300" i="9"/>
  <c r="F1299" i="9"/>
  <c r="G1299" i="9" s="1"/>
  <c r="AF1232" i="9"/>
  <c r="D1403" i="9"/>
  <c r="E1403" i="9" s="1"/>
  <c r="B1404" i="9"/>
  <c r="F1403" i="9"/>
  <c r="G1403" i="9" s="1"/>
  <c r="Z1377" i="9"/>
  <c r="AD1376" i="9"/>
  <c r="AE1376" i="9" s="1"/>
  <c r="AB1376" i="9"/>
  <c r="AC1376" i="9" s="1"/>
  <c r="T1246" i="9"/>
  <c r="Z1325" i="9"/>
  <c r="AD1324" i="9"/>
  <c r="AE1324" i="9" s="1"/>
  <c r="AB1324" i="9"/>
  <c r="AC1324" i="9" s="1"/>
  <c r="F1458" i="13" l="1"/>
  <c r="G1458" i="13" s="1"/>
  <c r="H1458" i="13" s="1"/>
  <c r="D1458" i="13"/>
  <c r="E1458" i="13" s="1"/>
  <c r="F1462" i="13"/>
  <c r="G1462" i="13" s="1"/>
  <c r="D1462" i="13"/>
  <c r="E1462" i="13" s="1"/>
  <c r="H1462" i="13" s="1"/>
  <c r="F1467" i="13"/>
  <c r="G1467" i="13" s="1"/>
  <c r="D1467" i="13"/>
  <c r="E1467" i="13" s="1"/>
  <c r="K1488" i="13"/>
  <c r="B1474" i="13"/>
  <c r="B1472" i="13"/>
  <c r="B1475" i="13"/>
  <c r="B1478" i="13"/>
  <c r="B1479" i="13"/>
  <c r="B1477" i="13"/>
  <c r="B1482" i="13"/>
  <c r="B1480" i="13"/>
  <c r="B1481" i="13"/>
  <c r="B1476" i="13"/>
  <c r="B1483" i="13"/>
  <c r="B1473" i="13"/>
  <c r="H1446" i="13"/>
  <c r="H1454" i="13" s="1"/>
  <c r="L1444" i="13" s="1"/>
  <c r="H1445" i="13"/>
  <c r="F1468" i="13"/>
  <c r="G1468" i="13" s="1"/>
  <c r="D1468" i="13"/>
  <c r="E1468" i="13" s="1"/>
  <c r="F1460" i="13"/>
  <c r="G1460" i="13" s="1"/>
  <c r="H1460" i="13" s="1"/>
  <c r="D1460" i="13"/>
  <c r="E1460" i="13" s="1"/>
  <c r="F1465" i="13"/>
  <c r="G1465" i="13" s="1"/>
  <c r="D1465" i="13"/>
  <c r="E1465" i="13" s="1"/>
  <c r="E1454" i="13"/>
  <c r="H1444" i="13"/>
  <c r="H1442" i="13"/>
  <c r="G1454" i="13"/>
  <c r="F1461" i="13"/>
  <c r="G1461" i="13" s="1"/>
  <c r="D1461" i="13"/>
  <c r="E1461" i="13" s="1"/>
  <c r="F1466" i="13"/>
  <c r="G1466" i="13" s="1"/>
  <c r="H1466" i="13" s="1"/>
  <c r="D1466" i="13"/>
  <c r="E1466" i="13" s="1"/>
  <c r="F1457" i="13"/>
  <c r="G1457" i="13" s="1"/>
  <c r="D1457" i="13"/>
  <c r="E1457" i="13" s="1"/>
  <c r="F1464" i="13"/>
  <c r="G1464" i="13" s="1"/>
  <c r="D1464" i="13"/>
  <c r="E1464" i="13" s="1"/>
  <c r="F1463" i="13"/>
  <c r="G1463" i="13" s="1"/>
  <c r="D1463" i="13"/>
  <c r="E1463" i="13" s="1"/>
  <c r="H1463" i="13" s="1"/>
  <c r="F1459" i="13"/>
  <c r="G1459" i="13" s="1"/>
  <c r="D1459" i="13"/>
  <c r="E1459" i="13" s="1"/>
  <c r="H1451" i="13"/>
  <c r="F1274" i="9"/>
  <c r="AD1312" i="9"/>
  <c r="AE1312" i="9" s="1"/>
  <c r="AB1312" i="9"/>
  <c r="AC1312" i="9" s="1"/>
  <c r="Z1313" i="9"/>
  <c r="P1430" i="9"/>
  <c r="Q1430" i="9" s="1"/>
  <c r="N1444" i="9"/>
  <c r="U1442" i="9"/>
  <c r="N1431" i="9"/>
  <c r="R1430" i="9"/>
  <c r="S1430" i="9" s="1"/>
  <c r="H1260" i="9"/>
  <c r="Q1274" i="9"/>
  <c r="P1274" i="9"/>
  <c r="T1260" i="9"/>
  <c r="B1444" i="9"/>
  <c r="I1442" i="9"/>
  <c r="B1431" i="9"/>
  <c r="F1430" i="9"/>
  <c r="G1430" i="9" s="1"/>
  <c r="D1430" i="9"/>
  <c r="E1430" i="9" s="1"/>
  <c r="AD1403" i="9"/>
  <c r="AE1403" i="9" s="1"/>
  <c r="AB1403" i="9"/>
  <c r="AC1403" i="9" s="1"/>
  <c r="Z1404" i="9"/>
  <c r="AD1299" i="9"/>
  <c r="AE1299" i="9" s="1"/>
  <c r="AB1299" i="9"/>
  <c r="AC1299" i="9" s="1"/>
  <c r="Z1300" i="9"/>
  <c r="E1274" i="9"/>
  <c r="D1274" i="9"/>
  <c r="R1274" i="9"/>
  <c r="AD1260" i="9"/>
  <c r="AD1351" i="9"/>
  <c r="AE1351" i="9" s="1"/>
  <c r="AB1351" i="9"/>
  <c r="AC1351" i="9" s="1"/>
  <c r="Z1352" i="9"/>
  <c r="P1378" i="9"/>
  <c r="Q1378" i="9" s="1"/>
  <c r="N1379" i="9"/>
  <c r="R1378" i="9"/>
  <c r="S1378" i="9" s="1"/>
  <c r="F1287" i="9"/>
  <c r="G1287" i="9" s="1"/>
  <c r="G1288" i="9" s="1"/>
  <c r="D1287" i="9"/>
  <c r="E1287" i="9" s="1"/>
  <c r="P1391" i="9"/>
  <c r="Q1391" i="9" s="1"/>
  <c r="N1392" i="9"/>
  <c r="R1391" i="9"/>
  <c r="S1391" i="9" s="1"/>
  <c r="P1287" i="9"/>
  <c r="Q1287" i="9" s="1"/>
  <c r="R1287" i="9"/>
  <c r="S1287" i="9" s="1"/>
  <c r="S1288" i="9" s="1"/>
  <c r="P1300" i="9"/>
  <c r="Q1300" i="9" s="1"/>
  <c r="N1301" i="9"/>
  <c r="R1300" i="9"/>
  <c r="S1300" i="9" s="1"/>
  <c r="P1417" i="9"/>
  <c r="Q1417" i="9" s="1"/>
  <c r="N1418" i="9"/>
  <c r="R1417" i="9"/>
  <c r="S1417" i="9" s="1"/>
  <c r="B1353" i="9"/>
  <c r="D1352" i="9"/>
  <c r="E1352" i="9" s="1"/>
  <c r="F1352" i="9"/>
  <c r="G1352" i="9" s="1"/>
  <c r="P1313" i="9"/>
  <c r="Q1313" i="9" s="1"/>
  <c r="N1314" i="9"/>
  <c r="R1313" i="9"/>
  <c r="S1313" i="9" s="1"/>
  <c r="B1327" i="9"/>
  <c r="F1326" i="9"/>
  <c r="G1326" i="9" s="1"/>
  <c r="D1326" i="9"/>
  <c r="E1326" i="9" s="1"/>
  <c r="B1314" i="9"/>
  <c r="F1313" i="9"/>
  <c r="G1313" i="9" s="1"/>
  <c r="D1313" i="9"/>
  <c r="E1313" i="9" s="1"/>
  <c r="P1326" i="9"/>
  <c r="Q1326" i="9" s="1"/>
  <c r="N1327" i="9"/>
  <c r="R1326" i="9"/>
  <c r="S1326" i="9" s="1"/>
  <c r="B1418" i="9"/>
  <c r="F1417" i="9"/>
  <c r="G1417" i="9" s="1"/>
  <c r="D1417" i="9"/>
  <c r="E1417" i="9" s="1"/>
  <c r="AD1364" i="9"/>
  <c r="AE1364" i="9" s="1"/>
  <c r="AB1364" i="9"/>
  <c r="AC1364" i="9" s="1"/>
  <c r="Z1365" i="9"/>
  <c r="AC1260" i="9"/>
  <c r="AF1260" i="9" s="1"/>
  <c r="AB1260" i="9"/>
  <c r="AD1416" i="9"/>
  <c r="AE1416" i="9" s="1"/>
  <c r="AB1416" i="9"/>
  <c r="AC1416" i="9" s="1"/>
  <c r="Z1430" i="9"/>
  <c r="AG1428" i="9"/>
  <c r="Z1417" i="9"/>
  <c r="AD1338" i="9"/>
  <c r="AE1338" i="9" s="1"/>
  <c r="AB1338" i="9"/>
  <c r="AC1338" i="9" s="1"/>
  <c r="Z1339" i="9"/>
  <c r="B1340" i="9"/>
  <c r="F1339" i="9"/>
  <c r="G1339" i="9" s="1"/>
  <c r="D1339" i="9"/>
  <c r="E1339" i="9" s="1"/>
  <c r="P1404" i="9"/>
  <c r="Q1404" i="9" s="1"/>
  <c r="N1405" i="9"/>
  <c r="R1404" i="9"/>
  <c r="S1404" i="9" s="1"/>
  <c r="B1301" i="9"/>
  <c r="F1300" i="9"/>
  <c r="G1300" i="9" s="1"/>
  <c r="D1300" i="9"/>
  <c r="E1300" i="9" s="1"/>
  <c r="AD1325" i="9"/>
  <c r="AE1325" i="9" s="1"/>
  <c r="AB1325" i="9"/>
  <c r="AC1325" i="9" s="1"/>
  <c r="Z1326" i="9"/>
  <c r="AD1377" i="9"/>
  <c r="AE1377" i="9" s="1"/>
  <c r="AB1377" i="9"/>
  <c r="AC1377" i="9" s="1"/>
  <c r="Z1378" i="9"/>
  <c r="B1405" i="9"/>
  <c r="F1404" i="9"/>
  <c r="G1404" i="9" s="1"/>
  <c r="D1404" i="9"/>
  <c r="E1404" i="9" s="1"/>
  <c r="B1379" i="9"/>
  <c r="D1378" i="9"/>
  <c r="E1378" i="9" s="1"/>
  <c r="F1378" i="9"/>
  <c r="G1378" i="9" s="1"/>
  <c r="AD1390" i="9"/>
  <c r="AE1390" i="9" s="1"/>
  <c r="AB1390" i="9"/>
  <c r="AC1390" i="9" s="1"/>
  <c r="Z1391" i="9"/>
  <c r="P1339" i="9"/>
  <c r="Q1339" i="9" s="1"/>
  <c r="N1340" i="9"/>
  <c r="R1339" i="9"/>
  <c r="S1339" i="9" s="1"/>
  <c r="B1392" i="9"/>
  <c r="D1391" i="9"/>
  <c r="E1391" i="9" s="1"/>
  <c r="F1391" i="9"/>
  <c r="G1391" i="9" s="1"/>
  <c r="P1365" i="9"/>
  <c r="Q1365" i="9" s="1"/>
  <c r="N1366" i="9"/>
  <c r="R1365" i="9"/>
  <c r="S1365" i="9" s="1"/>
  <c r="P1352" i="9"/>
  <c r="Q1352" i="9" s="1"/>
  <c r="N1353" i="9"/>
  <c r="R1352" i="9"/>
  <c r="S1352" i="9" s="1"/>
  <c r="B1366" i="9"/>
  <c r="D1365" i="9"/>
  <c r="E1365" i="9" s="1"/>
  <c r="F1365" i="9"/>
  <c r="G1365" i="9" s="1"/>
  <c r="AD1273" i="9"/>
  <c r="AE1273" i="9" s="1"/>
  <c r="AE1274" i="9" s="1"/>
  <c r="AB1273" i="9"/>
  <c r="AC1273" i="9" s="1"/>
  <c r="AD1286" i="9"/>
  <c r="AE1286" i="9" s="1"/>
  <c r="AB1286" i="9"/>
  <c r="AC1286" i="9" s="1"/>
  <c r="Z1287" i="9"/>
  <c r="AF1246" i="9"/>
  <c r="F1479" i="13" l="1"/>
  <c r="G1479" i="13" s="1"/>
  <c r="D1479" i="13"/>
  <c r="E1479" i="13" s="1"/>
  <c r="H1479" i="13" s="1"/>
  <c r="H1459" i="13"/>
  <c r="H1464" i="13"/>
  <c r="H1469" i="13" s="1"/>
  <c r="L1459" i="13" s="1"/>
  <c r="H1465" i="13"/>
  <c r="H1468" i="13"/>
  <c r="F1473" i="13"/>
  <c r="G1473" i="13" s="1"/>
  <c r="D1473" i="13"/>
  <c r="E1473" i="13" s="1"/>
  <c r="F1480" i="13"/>
  <c r="G1480" i="13" s="1"/>
  <c r="D1480" i="13"/>
  <c r="E1480" i="13" s="1"/>
  <c r="F1478" i="13"/>
  <c r="G1478" i="13" s="1"/>
  <c r="D1478" i="13"/>
  <c r="E1478" i="13" s="1"/>
  <c r="B1489" i="13"/>
  <c r="B1487" i="13"/>
  <c r="B1496" i="13"/>
  <c r="B1494" i="13"/>
  <c r="B1495" i="13"/>
  <c r="B1493" i="13"/>
  <c r="B1490" i="13"/>
  <c r="B1497" i="13"/>
  <c r="B1492" i="13"/>
  <c r="B1491" i="13"/>
  <c r="B1498" i="13"/>
  <c r="B1488" i="13"/>
  <c r="F1481" i="13"/>
  <c r="G1481" i="13" s="1"/>
  <c r="H1481" i="13" s="1"/>
  <c r="D1481" i="13"/>
  <c r="E1481" i="13" s="1"/>
  <c r="F1483" i="13"/>
  <c r="G1483" i="13" s="1"/>
  <c r="D1483" i="13"/>
  <c r="E1483" i="13" s="1"/>
  <c r="H1483" i="13" s="1"/>
  <c r="F1482" i="13"/>
  <c r="G1482" i="13" s="1"/>
  <c r="H1482" i="13" s="1"/>
  <c r="D1482" i="13"/>
  <c r="E1482" i="13" s="1"/>
  <c r="F1475" i="13"/>
  <c r="G1475" i="13" s="1"/>
  <c r="D1475" i="13"/>
  <c r="E1475" i="13" s="1"/>
  <c r="H1475" i="13" s="1"/>
  <c r="H1467" i="13"/>
  <c r="E1469" i="13"/>
  <c r="H1457" i="13"/>
  <c r="G1469" i="13"/>
  <c r="F1474" i="13"/>
  <c r="G1474" i="13" s="1"/>
  <c r="D1474" i="13"/>
  <c r="E1474" i="13" s="1"/>
  <c r="H1461" i="13"/>
  <c r="F1476" i="13"/>
  <c r="G1476" i="13" s="1"/>
  <c r="D1476" i="13"/>
  <c r="E1476" i="13" s="1"/>
  <c r="F1477" i="13"/>
  <c r="G1477" i="13" s="1"/>
  <c r="D1477" i="13"/>
  <c r="E1477" i="13" s="1"/>
  <c r="F1472" i="13"/>
  <c r="G1472" i="13" s="1"/>
  <c r="D1472" i="13"/>
  <c r="E1472" i="13" s="1"/>
  <c r="H1274" i="9"/>
  <c r="AC1274" i="9"/>
  <c r="AB1274" i="9"/>
  <c r="F1392" i="9"/>
  <c r="G1392" i="9" s="1"/>
  <c r="D1392" i="9"/>
  <c r="E1392" i="9" s="1"/>
  <c r="B1393" i="9"/>
  <c r="Z1392" i="9"/>
  <c r="AD1391" i="9"/>
  <c r="AE1391" i="9" s="1"/>
  <c r="AB1391" i="9"/>
  <c r="AC1391" i="9" s="1"/>
  <c r="F1405" i="9"/>
  <c r="G1405" i="9" s="1"/>
  <c r="D1405" i="9"/>
  <c r="E1405" i="9" s="1"/>
  <c r="B1406" i="9"/>
  <c r="Z1444" i="9"/>
  <c r="AG1442" i="9"/>
  <c r="Z1431" i="9"/>
  <c r="AD1430" i="9"/>
  <c r="AE1430" i="9" s="1"/>
  <c r="AB1430" i="9"/>
  <c r="AC1430" i="9" s="1"/>
  <c r="F1327" i="9"/>
  <c r="G1327" i="9" s="1"/>
  <c r="D1327" i="9"/>
  <c r="E1327" i="9" s="1"/>
  <c r="B1328" i="9"/>
  <c r="R1288" i="9"/>
  <c r="N1393" i="9"/>
  <c r="R1392" i="9"/>
  <c r="S1392" i="9" s="1"/>
  <c r="P1392" i="9"/>
  <c r="Q1392" i="9" s="1"/>
  <c r="F1288" i="9"/>
  <c r="Z1353" i="9"/>
  <c r="AD1352" i="9"/>
  <c r="AE1352" i="9" s="1"/>
  <c r="AB1352" i="9"/>
  <c r="AC1352" i="9" s="1"/>
  <c r="Z1405" i="9"/>
  <c r="AB1404" i="9"/>
  <c r="AC1404" i="9" s="1"/>
  <c r="AD1404" i="9"/>
  <c r="AE1404" i="9" s="1"/>
  <c r="T1274" i="9"/>
  <c r="N1432" i="9"/>
  <c r="R1431" i="9"/>
  <c r="S1431" i="9" s="1"/>
  <c r="P1431" i="9"/>
  <c r="Q1431" i="9" s="1"/>
  <c r="AD1274" i="9"/>
  <c r="N1354" i="9"/>
  <c r="P1353" i="9"/>
  <c r="Q1353" i="9" s="1"/>
  <c r="R1353" i="9"/>
  <c r="S1353" i="9" s="1"/>
  <c r="F1379" i="9"/>
  <c r="G1379" i="9" s="1"/>
  <c r="D1379" i="9"/>
  <c r="E1379" i="9" s="1"/>
  <c r="B1380" i="9"/>
  <c r="Z1327" i="9"/>
  <c r="AB1326" i="9"/>
  <c r="AC1326" i="9" s="1"/>
  <c r="AD1326" i="9"/>
  <c r="AE1326" i="9" s="1"/>
  <c r="N1406" i="9"/>
  <c r="P1405" i="9"/>
  <c r="Q1405" i="9" s="1"/>
  <c r="R1405" i="9"/>
  <c r="S1405" i="9" s="1"/>
  <c r="Z1366" i="9"/>
  <c r="AB1365" i="9"/>
  <c r="AC1365" i="9" s="1"/>
  <c r="AD1365" i="9"/>
  <c r="AE1365" i="9" s="1"/>
  <c r="N1328" i="9"/>
  <c r="R1327" i="9"/>
  <c r="S1327" i="9" s="1"/>
  <c r="P1327" i="9"/>
  <c r="Q1327" i="9" s="1"/>
  <c r="F1314" i="9"/>
  <c r="G1314" i="9" s="1"/>
  <c r="D1314" i="9"/>
  <c r="E1314" i="9" s="1"/>
  <c r="B1315" i="9"/>
  <c r="N1419" i="9"/>
  <c r="P1418" i="9"/>
  <c r="Q1418" i="9" s="1"/>
  <c r="R1418" i="9"/>
  <c r="S1418" i="9" s="1"/>
  <c r="Q1288" i="9"/>
  <c r="T1288" i="9" s="1"/>
  <c r="P1288" i="9"/>
  <c r="Z1301" i="9"/>
  <c r="AB1300" i="9"/>
  <c r="AC1300" i="9" s="1"/>
  <c r="AD1300" i="9"/>
  <c r="AE1300" i="9" s="1"/>
  <c r="F1431" i="9"/>
  <c r="G1431" i="9" s="1"/>
  <c r="D1431" i="9"/>
  <c r="E1431" i="9" s="1"/>
  <c r="B1432" i="9"/>
  <c r="AB1287" i="9"/>
  <c r="AC1287" i="9" s="1"/>
  <c r="AD1287" i="9"/>
  <c r="AE1287" i="9" s="1"/>
  <c r="AE1288" i="9" s="1"/>
  <c r="N1341" i="9"/>
  <c r="P1340" i="9"/>
  <c r="Q1340" i="9" s="1"/>
  <c r="R1340" i="9"/>
  <c r="S1340" i="9" s="1"/>
  <c r="Z1379" i="9"/>
  <c r="AB1378" i="9"/>
  <c r="AC1378" i="9" s="1"/>
  <c r="AD1378" i="9"/>
  <c r="AE1378" i="9" s="1"/>
  <c r="F1301" i="9"/>
  <c r="G1301" i="9" s="1"/>
  <c r="G1302" i="9" s="1"/>
  <c r="D1301" i="9"/>
  <c r="E1301" i="9" s="1"/>
  <c r="F1340" i="9"/>
  <c r="G1340" i="9" s="1"/>
  <c r="D1340" i="9"/>
  <c r="E1340" i="9" s="1"/>
  <c r="B1341" i="9"/>
  <c r="Z1418" i="9"/>
  <c r="AB1417" i="9"/>
  <c r="AC1417" i="9" s="1"/>
  <c r="AD1417" i="9"/>
  <c r="AE1417" i="9" s="1"/>
  <c r="P1301" i="9"/>
  <c r="Q1301" i="9" s="1"/>
  <c r="R1301" i="9"/>
  <c r="S1301" i="9" s="1"/>
  <c r="S1302" i="9" s="1"/>
  <c r="N1380" i="9"/>
  <c r="R1379" i="9"/>
  <c r="S1379" i="9" s="1"/>
  <c r="P1379" i="9"/>
  <c r="Q1379" i="9" s="1"/>
  <c r="N1458" i="9"/>
  <c r="U1456" i="9"/>
  <c r="N1445" i="9"/>
  <c r="R1444" i="9"/>
  <c r="S1444" i="9" s="1"/>
  <c r="P1444" i="9"/>
  <c r="Q1444" i="9" s="1"/>
  <c r="Z1314" i="9"/>
  <c r="AB1313" i="9"/>
  <c r="AC1313" i="9" s="1"/>
  <c r="AD1313" i="9"/>
  <c r="AE1313" i="9" s="1"/>
  <c r="F1366" i="9"/>
  <c r="G1366" i="9" s="1"/>
  <c r="D1366" i="9"/>
  <c r="E1366" i="9" s="1"/>
  <c r="B1367" i="9"/>
  <c r="N1367" i="9"/>
  <c r="R1366" i="9"/>
  <c r="S1366" i="9" s="1"/>
  <c r="P1366" i="9"/>
  <c r="Q1366" i="9" s="1"/>
  <c r="Z1340" i="9"/>
  <c r="AD1339" i="9"/>
  <c r="AE1339" i="9" s="1"/>
  <c r="AB1339" i="9"/>
  <c r="AC1339" i="9" s="1"/>
  <c r="F1418" i="9"/>
  <c r="G1418" i="9" s="1"/>
  <c r="D1418" i="9"/>
  <c r="E1418" i="9" s="1"/>
  <c r="B1419" i="9"/>
  <c r="N1315" i="9"/>
  <c r="R1314" i="9"/>
  <c r="S1314" i="9" s="1"/>
  <c r="P1314" i="9"/>
  <c r="Q1314" i="9" s="1"/>
  <c r="F1353" i="9"/>
  <c r="G1353" i="9" s="1"/>
  <c r="D1353" i="9"/>
  <c r="E1353" i="9" s="1"/>
  <c r="B1354" i="9"/>
  <c r="E1288" i="9"/>
  <c r="D1288" i="9"/>
  <c r="F1444" i="9"/>
  <c r="G1444" i="9" s="1"/>
  <c r="D1444" i="9"/>
  <c r="E1444" i="9" s="1"/>
  <c r="B1458" i="9"/>
  <c r="I1456" i="9"/>
  <c r="B1445" i="9"/>
  <c r="E1484" i="13" l="1"/>
  <c r="H1477" i="13"/>
  <c r="F1498" i="13"/>
  <c r="G1498" i="13" s="1"/>
  <c r="D1498" i="13"/>
  <c r="E1498" i="13" s="1"/>
  <c r="F1490" i="13"/>
  <c r="G1490" i="13" s="1"/>
  <c r="D1490" i="13"/>
  <c r="E1490" i="13" s="1"/>
  <c r="F1496" i="13"/>
  <c r="G1496" i="13" s="1"/>
  <c r="D1496" i="13"/>
  <c r="E1496" i="13" s="1"/>
  <c r="H1478" i="13"/>
  <c r="H1473" i="13"/>
  <c r="F1488" i="13"/>
  <c r="G1488" i="13" s="1"/>
  <c r="D1488" i="13"/>
  <c r="E1488" i="13" s="1"/>
  <c r="H1474" i="13"/>
  <c r="F1491" i="13"/>
  <c r="G1491" i="13" s="1"/>
  <c r="D1491" i="13"/>
  <c r="E1491" i="13" s="1"/>
  <c r="H1491" i="13" s="1"/>
  <c r="F1493" i="13"/>
  <c r="G1493" i="13" s="1"/>
  <c r="H1493" i="13" s="1"/>
  <c r="D1493" i="13"/>
  <c r="E1493" i="13" s="1"/>
  <c r="F1487" i="13"/>
  <c r="G1487" i="13" s="1"/>
  <c r="D1487" i="13"/>
  <c r="E1487" i="13" s="1"/>
  <c r="H1472" i="13"/>
  <c r="G1484" i="13"/>
  <c r="F1497" i="13"/>
  <c r="G1497" i="13" s="1"/>
  <c r="D1497" i="13"/>
  <c r="E1497" i="13" s="1"/>
  <c r="F1494" i="13"/>
  <c r="G1494" i="13" s="1"/>
  <c r="H1494" i="13" s="1"/>
  <c r="D1494" i="13"/>
  <c r="E1494" i="13" s="1"/>
  <c r="H1476" i="13"/>
  <c r="F1492" i="13"/>
  <c r="G1492" i="13" s="1"/>
  <c r="D1492" i="13"/>
  <c r="E1492" i="13" s="1"/>
  <c r="H1492" i="13" s="1"/>
  <c r="F1495" i="13"/>
  <c r="G1495" i="13" s="1"/>
  <c r="D1495" i="13"/>
  <c r="E1495" i="13" s="1"/>
  <c r="F1489" i="13"/>
  <c r="G1489" i="13" s="1"/>
  <c r="D1489" i="13"/>
  <c r="E1489" i="13" s="1"/>
  <c r="H1480" i="13"/>
  <c r="H1288" i="9"/>
  <c r="B1472" i="9"/>
  <c r="I1470" i="9"/>
  <c r="B1459" i="9"/>
  <c r="D1458" i="9"/>
  <c r="E1458" i="9" s="1"/>
  <c r="F1458" i="9"/>
  <c r="G1458" i="9" s="1"/>
  <c r="R1367" i="9"/>
  <c r="S1367" i="9" s="1"/>
  <c r="P1367" i="9"/>
  <c r="Q1367" i="9" s="1"/>
  <c r="N1368" i="9"/>
  <c r="R1458" i="9"/>
  <c r="S1458" i="9" s="1"/>
  <c r="P1458" i="9"/>
  <c r="Q1458" i="9" s="1"/>
  <c r="N1472" i="9"/>
  <c r="U1470" i="9"/>
  <c r="N1459" i="9"/>
  <c r="Q1302" i="9"/>
  <c r="P1302" i="9"/>
  <c r="B1342" i="9"/>
  <c r="D1341" i="9"/>
  <c r="E1341" i="9" s="1"/>
  <c r="F1341" i="9"/>
  <c r="G1341" i="9" s="1"/>
  <c r="R1341" i="9"/>
  <c r="S1341" i="9" s="1"/>
  <c r="P1341" i="9"/>
  <c r="Q1341" i="9" s="1"/>
  <c r="N1342" i="9"/>
  <c r="AC1288" i="9"/>
  <c r="AB1288" i="9"/>
  <c r="R1419" i="9"/>
  <c r="S1419" i="9" s="1"/>
  <c r="P1419" i="9"/>
  <c r="Q1419" i="9" s="1"/>
  <c r="N1420" i="9"/>
  <c r="R1354" i="9"/>
  <c r="S1354" i="9" s="1"/>
  <c r="P1354" i="9"/>
  <c r="Q1354" i="9" s="1"/>
  <c r="N1355" i="9"/>
  <c r="AB1353" i="9"/>
  <c r="AC1353" i="9" s="1"/>
  <c r="Z1354" i="9"/>
  <c r="AD1353" i="9"/>
  <c r="AE1353" i="9" s="1"/>
  <c r="AB1431" i="9"/>
  <c r="AC1431" i="9" s="1"/>
  <c r="Z1432" i="9"/>
  <c r="AD1431" i="9"/>
  <c r="AE1431" i="9" s="1"/>
  <c r="AF1274" i="9"/>
  <c r="B1355" i="9"/>
  <c r="D1354" i="9"/>
  <c r="E1354" i="9" s="1"/>
  <c r="F1354" i="9"/>
  <c r="G1354" i="9" s="1"/>
  <c r="AB1340" i="9"/>
  <c r="AC1340" i="9" s="1"/>
  <c r="Z1341" i="9"/>
  <c r="AD1340" i="9"/>
  <c r="AE1340" i="9" s="1"/>
  <c r="B1368" i="9"/>
  <c r="D1367" i="9"/>
  <c r="E1367" i="9" s="1"/>
  <c r="F1367" i="9"/>
  <c r="G1367" i="9" s="1"/>
  <c r="R1380" i="9"/>
  <c r="S1380" i="9" s="1"/>
  <c r="P1380" i="9"/>
  <c r="Q1380" i="9" s="1"/>
  <c r="N1381" i="9"/>
  <c r="E1302" i="9"/>
  <c r="D1302" i="9"/>
  <c r="AB1379" i="9"/>
  <c r="AC1379" i="9" s="1"/>
  <c r="Z1380" i="9"/>
  <c r="AD1379" i="9"/>
  <c r="AE1379" i="9" s="1"/>
  <c r="R1393" i="9"/>
  <c r="S1393" i="9" s="1"/>
  <c r="P1393" i="9"/>
  <c r="Q1393" i="9" s="1"/>
  <c r="N1394" i="9"/>
  <c r="B1329" i="9"/>
  <c r="D1328" i="9"/>
  <c r="E1328" i="9" s="1"/>
  <c r="F1328" i="9"/>
  <c r="G1328" i="9" s="1"/>
  <c r="B1407" i="9"/>
  <c r="D1406" i="9"/>
  <c r="E1406" i="9" s="1"/>
  <c r="F1406" i="9"/>
  <c r="G1406" i="9" s="1"/>
  <c r="B1446" i="9"/>
  <c r="D1445" i="9"/>
  <c r="E1445" i="9" s="1"/>
  <c r="F1445" i="9"/>
  <c r="G1445" i="9" s="1"/>
  <c r="R1315" i="9"/>
  <c r="S1315" i="9" s="1"/>
  <c r="S1316" i="9" s="1"/>
  <c r="P1315" i="9"/>
  <c r="Q1315" i="9" s="1"/>
  <c r="R1445" i="9"/>
  <c r="S1445" i="9" s="1"/>
  <c r="P1445" i="9"/>
  <c r="Q1445" i="9" s="1"/>
  <c r="N1446" i="9"/>
  <c r="F1302" i="9"/>
  <c r="AB1301" i="9"/>
  <c r="AC1301" i="9" s="1"/>
  <c r="AD1301" i="9"/>
  <c r="AE1301" i="9" s="1"/>
  <c r="AE1302" i="9" s="1"/>
  <c r="D1315" i="9"/>
  <c r="E1315" i="9" s="1"/>
  <c r="F1315" i="9"/>
  <c r="G1315" i="9" s="1"/>
  <c r="G1316" i="9" s="1"/>
  <c r="AB1366" i="9"/>
  <c r="AC1366" i="9" s="1"/>
  <c r="Z1367" i="9"/>
  <c r="AD1366" i="9"/>
  <c r="AE1366" i="9" s="1"/>
  <c r="AB1327" i="9"/>
  <c r="AC1327" i="9" s="1"/>
  <c r="Z1328" i="9"/>
  <c r="AD1327" i="9"/>
  <c r="AE1327" i="9" s="1"/>
  <c r="AB1405" i="9"/>
  <c r="AC1405" i="9" s="1"/>
  <c r="Z1406" i="9"/>
  <c r="AD1405" i="9"/>
  <c r="AE1405" i="9" s="1"/>
  <c r="AB1444" i="9"/>
  <c r="AC1444" i="9" s="1"/>
  <c r="Z1458" i="9"/>
  <c r="AG1456" i="9"/>
  <c r="Z1445" i="9"/>
  <c r="AD1444" i="9"/>
  <c r="AE1444" i="9" s="1"/>
  <c r="AB1392" i="9"/>
  <c r="AC1392" i="9" s="1"/>
  <c r="Z1393" i="9"/>
  <c r="AD1392" i="9"/>
  <c r="AE1392" i="9" s="1"/>
  <c r="B1420" i="9"/>
  <c r="F1419" i="9"/>
  <c r="G1419" i="9" s="1"/>
  <c r="D1419" i="9"/>
  <c r="E1419" i="9" s="1"/>
  <c r="AB1314" i="9"/>
  <c r="AC1314" i="9" s="1"/>
  <c r="Z1315" i="9"/>
  <c r="AD1314" i="9"/>
  <c r="AE1314" i="9" s="1"/>
  <c r="R1302" i="9"/>
  <c r="AB1418" i="9"/>
  <c r="AC1418" i="9" s="1"/>
  <c r="Z1419" i="9"/>
  <c r="AD1418" i="9"/>
  <c r="AE1418" i="9" s="1"/>
  <c r="AD1288" i="9"/>
  <c r="B1433" i="9"/>
  <c r="D1432" i="9"/>
  <c r="E1432" i="9" s="1"/>
  <c r="F1432" i="9"/>
  <c r="G1432" i="9" s="1"/>
  <c r="R1328" i="9"/>
  <c r="S1328" i="9" s="1"/>
  <c r="P1328" i="9"/>
  <c r="Q1328" i="9" s="1"/>
  <c r="N1329" i="9"/>
  <c r="R1406" i="9"/>
  <c r="S1406" i="9" s="1"/>
  <c r="P1406" i="9"/>
  <c r="Q1406" i="9" s="1"/>
  <c r="N1407" i="9"/>
  <c r="B1381" i="9"/>
  <c r="F1380" i="9"/>
  <c r="G1380" i="9" s="1"/>
  <c r="D1380" i="9"/>
  <c r="E1380" i="9" s="1"/>
  <c r="R1432" i="9"/>
  <c r="S1432" i="9" s="1"/>
  <c r="P1432" i="9"/>
  <c r="Q1432" i="9" s="1"/>
  <c r="N1433" i="9"/>
  <c r="B1394" i="9"/>
  <c r="F1393" i="9"/>
  <c r="G1393" i="9" s="1"/>
  <c r="D1393" i="9"/>
  <c r="E1393" i="9" s="1"/>
  <c r="E1499" i="13" l="1"/>
  <c r="H1489" i="13"/>
  <c r="H1497" i="13"/>
  <c r="H1488" i="13"/>
  <c r="H1499" i="13" s="1"/>
  <c r="L1489" i="13" s="1"/>
  <c r="O4" i="13" s="1"/>
  <c r="O6" i="13" s="1"/>
  <c r="O3" i="13" s="1"/>
  <c r="B77" i="7" s="1"/>
  <c r="I6" i="12" s="1"/>
  <c r="H1496" i="13"/>
  <c r="H1498" i="13"/>
  <c r="H1487" i="13"/>
  <c r="G1499" i="13"/>
  <c r="H1484" i="13"/>
  <c r="L1474" i="13" s="1"/>
  <c r="H1495" i="13"/>
  <c r="H1490" i="13"/>
  <c r="N1434" i="9"/>
  <c r="P1433" i="9"/>
  <c r="Q1433" i="9" s="1"/>
  <c r="R1433" i="9"/>
  <c r="S1433" i="9" s="1"/>
  <c r="E1316" i="9"/>
  <c r="D1316" i="9"/>
  <c r="Q1316" i="9"/>
  <c r="P1316" i="9"/>
  <c r="D1446" i="9"/>
  <c r="E1446" i="9" s="1"/>
  <c r="B1447" i="9"/>
  <c r="F1446" i="9"/>
  <c r="G1446" i="9" s="1"/>
  <c r="D1407" i="9"/>
  <c r="E1407" i="9" s="1"/>
  <c r="B1408" i="9"/>
  <c r="F1407" i="9"/>
  <c r="G1407" i="9" s="1"/>
  <c r="N1395" i="9"/>
  <c r="R1394" i="9"/>
  <c r="S1394" i="9" s="1"/>
  <c r="P1394" i="9"/>
  <c r="Q1394" i="9" s="1"/>
  <c r="Z1355" i="9"/>
  <c r="AB1354" i="9"/>
  <c r="AC1354" i="9" s="1"/>
  <c r="AD1354" i="9"/>
  <c r="AE1354" i="9" s="1"/>
  <c r="D1342" i="9"/>
  <c r="E1342" i="9" s="1"/>
  <c r="B1343" i="9"/>
  <c r="F1342" i="9"/>
  <c r="G1342" i="9" s="1"/>
  <c r="N1460" i="9"/>
  <c r="R1459" i="9"/>
  <c r="S1459" i="9" s="1"/>
  <c r="P1459" i="9"/>
  <c r="Q1459" i="9" s="1"/>
  <c r="D1459" i="9"/>
  <c r="E1459" i="9" s="1"/>
  <c r="B1460" i="9"/>
  <c r="F1459" i="9"/>
  <c r="G1459" i="9" s="1"/>
  <c r="D1433" i="9"/>
  <c r="E1433" i="9" s="1"/>
  <c r="B1434" i="9"/>
  <c r="F1433" i="9"/>
  <c r="G1433" i="9" s="1"/>
  <c r="Z1420" i="9"/>
  <c r="AD1419" i="9"/>
  <c r="AE1419" i="9" s="1"/>
  <c r="AB1419" i="9"/>
  <c r="AC1419" i="9" s="1"/>
  <c r="D1420" i="9"/>
  <c r="E1420" i="9" s="1"/>
  <c r="B1421" i="9"/>
  <c r="F1420" i="9"/>
  <c r="G1420" i="9" s="1"/>
  <c r="Z1472" i="9"/>
  <c r="AG1470" i="9"/>
  <c r="Z1459" i="9"/>
  <c r="AB1458" i="9"/>
  <c r="AC1458" i="9" s="1"/>
  <c r="AD1458" i="9"/>
  <c r="AE1458" i="9" s="1"/>
  <c r="Z1368" i="9"/>
  <c r="AB1367" i="9"/>
  <c r="AC1367" i="9" s="1"/>
  <c r="AD1367" i="9"/>
  <c r="AE1367" i="9" s="1"/>
  <c r="AD1302" i="9"/>
  <c r="N1447" i="9"/>
  <c r="P1446" i="9"/>
  <c r="Q1446" i="9" s="1"/>
  <c r="R1446" i="9"/>
  <c r="S1446" i="9" s="1"/>
  <c r="R1316" i="9"/>
  <c r="H1302" i="9"/>
  <c r="D1368" i="9"/>
  <c r="E1368" i="9" s="1"/>
  <c r="B1369" i="9"/>
  <c r="F1368" i="9"/>
  <c r="G1368" i="9" s="1"/>
  <c r="Z1433" i="9"/>
  <c r="AD1432" i="9"/>
  <c r="AE1432" i="9" s="1"/>
  <c r="AB1432" i="9"/>
  <c r="AC1432" i="9" s="1"/>
  <c r="N1356" i="9"/>
  <c r="R1355" i="9"/>
  <c r="S1355" i="9" s="1"/>
  <c r="P1355" i="9"/>
  <c r="Q1355" i="9" s="1"/>
  <c r="AF1288" i="9"/>
  <c r="D1394" i="9"/>
  <c r="E1394" i="9" s="1"/>
  <c r="B1395" i="9"/>
  <c r="F1394" i="9"/>
  <c r="G1394" i="9" s="1"/>
  <c r="D1381" i="9"/>
  <c r="E1381" i="9" s="1"/>
  <c r="B1382" i="9"/>
  <c r="F1381" i="9"/>
  <c r="G1381" i="9" s="1"/>
  <c r="Z1394" i="9"/>
  <c r="AB1393" i="9"/>
  <c r="AC1393" i="9" s="1"/>
  <c r="AD1393" i="9"/>
  <c r="AE1393" i="9" s="1"/>
  <c r="Z1407" i="9"/>
  <c r="AD1406" i="9"/>
  <c r="AE1406" i="9" s="1"/>
  <c r="AB1406" i="9"/>
  <c r="AC1406" i="9" s="1"/>
  <c r="Z1329" i="9"/>
  <c r="AD1328" i="9"/>
  <c r="AE1328" i="9" s="1"/>
  <c r="AB1328" i="9"/>
  <c r="AC1328" i="9" s="1"/>
  <c r="AC1302" i="9"/>
  <c r="AB1302" i="9"/>
  <c r="Z1381" i="9"/>
  <c r="AB1380" i="9"/>
  <c r="AC1380" i="9" s="1"/>
  <c r="AD1380" i="9"/>
  <c r="AE1380" i="9" s="1"/>
  <c r="N1382" i="9"/>
  <c r="P1381" i="9"/>
  <c r="Q1381" i="9" s="1"/>
  <c r="R1381" i="9"/>
  <c r="S1381" i="9" s="1"/>
  <c r="N1343" i="9"/>
  <c r="R1342" i="9"/>
  <c r="S1342" i="9" s="1"/>
  <c r="P1342" i="9"/>
  <c r="Q1342" i="9" s="1"/>
  <c r="N1486" i="9"/>
  <c r="U1484" i="9"/>
  <c r="N1473" i="9"/>
  <c r="R1472" i="9"/>
  <c r="S1472" i="9" s="1"/>
  <c r="P1472" i="9"/>
  <c r="Q1472" i="9" s="1"/>
  <c r="D1472" i="9"/>
  <c r="E1472" i="9" s="1"/>
  <c r="B1486" i="9"/>
  <c r="I1484" i="9"/>
  <c r="B1473" i="9"/>
  <c r="F1472" i="9"/>
  <c r="G1472" i="9" s="1"/>
  <c r="N1408" i="9"/>
  <c r="P1407" i="9"/>
  <c r="Q1407" i="9" s="1"/>
  <c r="R1407" i="9"/>
  <c r="S1407" i="9" s="1"/>
  <c r="P1329" i="9"/>
  <c r="Q1329" i="9" s="1"/>
  <c r="R1329" i="9"/>
  <c r="S1329" i="9" s="1"/>
  <c r="S1330" i="9" s="1"/>
  <c r="AD1315" i="9"/>
  <c r="AE1315" i="9" s="1"/>
  <c r="AE1316" i="9" s="1"/>
  <c r="AB1315" i="9"/>
  <c r="AC1315" i="9" s="1"/>
  <c r="Z1446" i="9"/>
  <c r="AD1445" i="9"/>
  <c r="AE1445" i="9" s="1"/>
  <c r="AB1445" i="9"/>
  <c r="AC1445" i="9" s="1"/>
  <c r="F1316" i="9"/>
  <c r="D1329" i="9"/>
  <c r="E1329" i="9" s="1"/>
  <c r="F1329" i="9"/>
  <c r="G1329" i="9" s="1"/>
  <c r="G1330" i="9" s="1"/>
  <c r="Z1342" i="9"/>
  <c r="AD1341" i="9"/>
  <c r="AE1341" i="9" s="1"/>
  <c r="AB1341" i="9"/>
  <c r="AC1341" i="9" s="1"/>
  <c r="D1355" i="9"/>
  <c r="E1355" i="9" s="1"/>
  <c r="B1356" i="9"/>
  <c r="F1355" i="9"/>
  <c r="G1355" i="9" s="1"/>
  <c r="N1421" i="9"/>
  <c r="P1420" i="9"/>
  <c r="Q1420" i="9" s="1"/>
  <c r="R1420" i="9"/>
  <c r="S1420" i="9" s="1"/>
  <c r="T1302" i="9"/>
  <c r="N1369" i="9"/>
  <c r="P1368" i="9"/>
  <c r="Q1368" i="9" s="1"/>
  <c r="R1368" i="9"/>
  <c r="S1368" i="9" s="1"/>
  <c r="B78" i="7" l="1"/>
  <c r="D81" i="7"/>
  <c r="D76" i="7"/>
  <c r="D82" i="7"/>
  <c r="D77" i="7"/>
  <c r="D83" i="7"/>
  <c r="D78" i="7"/>
  <c r="D80" i="7"/>
  <c r="D73" i="7"/>
  <c r="D84" i="7"/>
  <c r="D79" i="7"/>
  <c r="D74" i="7"/>
  <c r="D75" i="7"/>
  <c r="AF1302" i="9"/>
  <c r="P1421" i="9"/>
  <c r="Q1421" i="9" s="1"/>
  <c r="N1422" i="9"/>
  <c r="R1421" i="9"/>
  <c r="S1421" i="9" s="1"/>
  <c r="AD1446" i="9"/>
  <c r="AE1446" i="9" s="1"/>
  <c r="AB1446" i="9"/>
  <c r="AC1446" i="9" s="1"/>
  <c r="Z1447" i="9"/>
  <c r="Q1330" i="9"/>
  <c r="P1330" i="9"/>
  <c r="P1486" i="9"/>
  <c r="Q1486" i="9" s="1"/>
  <c r="N1500" i="9"/>
  <c r="U1498" i="9"/>
  <c r="N1487" i="9"/>
  <c r="R1486" i="9"/>
  <c r="S1486" i="9" s="1"/>
  <c r="B1396" i="9"/>
  <c r="F1395" i="9"/>
  <c r="G1395" i="9" s="1"/>
  <c r="D1395" i="9"/>
  <c r="E1395" i="9" s="1"/>
  <c r="AD1433" i="9"/>
  <c r="AE1433" i="9" s="1"/>
  <c r="AB1433" i="9"/>
  <c r="AC1433" i="9" s="1"/>
  <c r="Z1434" i="9"/>
  <c r="B1422" i="9"/>
  <c r="D1421" i="9"/>
  <c r="E1421" i="9" s="1"/>
  <c r="F1421" i="9"/>
  <c r="G1421" i="9" s="1"/>
  <c r="AD1420" i="9"/>
  <c r="AE1420" i="9" s="1"/>
  <c r="AB1420" i="9"/>
  <c r="AC1420" i="9" s="1"/>
  <c r="Z1421" i="9"/>
  <c r="P1460" i="9"/>
  <c r="Q1460" i="9" s="1"/>
  <c r="N1461" i="9"/>
  <c r="R1460" i="9"/>
  <c r="S1460" i="9" s="1"/>
  <c r="B1409" i="9"/>
  <c r="D1408" i="9"/>
  <c r="E1408" i="9" s="1"/>
  <c r="F1408" i="9"/>
  <c r="G1408" i="9" s="1"/>
  <c r="P1369" i="9"/>
  <c r="Q1369" i="9" s="1"/>
  <c r="N1370" i="9"/>
  <c r="R1369" i="9"/>
  <c r="S1369" i="9" s="1"/>
  <c r="AC1316" i="9"/>
  <c r="AB1316" i="9"/>
  <c r="B1474" i="9"/>
  <c r="D1473" i="9"/>
  <c r="E1473" i="9" s="1"/>
  <c r="F1473" i="9"/>
  <c r="G1473" i="9" s="1"/>
  <c r="AD1381" i="9"/>
  <c r="AE1381" i="9" s="1"/>
  <c r="AB1381" i="9"/>
  <c r="AC1381" i="9" s="1"/>
  <c r="Z1382" i="9"/>
  <c r="AD1394" i="9"/>
  <c r="AE1394" i="9" s="1"/>
  <c r="AB1394" i="9"/>
  <c r="AC1394" i="9" s="1"/>
  <c r="Z1395" i="9"/>
  <c r="P1356" i="9"/>
  <c r="Q1356" i="9" s="1"/>
  <c r="N1357" i="9"/>
  <c r="R1356" i="9"/>
  <c r="S1356" i="9" s="1"/>
  <c r="P1447" i="9"/>
  <c r="Q1447" i="9" s="1"/>
  <c r="N1448" i="9"/>
  <c r="R1447" i="9"/>
  <c r="S1447" i="9" s="1"/>
  <c r="AD1459" i="9"/>
  <c r="AE1459" i="9" s="1"/>
  <c r="AB1459" i="9"/>
  <c r="AC1459" i="9" s="1"/>
  <c r="Z1460" i="9"/>
  <c r="H1316" i="9"/>
  <c r="P1434" i="9"/>
  <c r="Q1434" i="9" s="1"/>
  <c r="N1435" i="9"/>
  <c r="R1434" i="9"/>
  <c r="S1434" i="9" s="1"/>
  <c r="F1330" i="9"/>
  <c r="AD1316" i="9"/>
  <c r="P1473" i="9"/>
  <c r="Q1473" i="9" s="1"/>
  <c r="N1474" i="9"/>
  <c r="R1473" i="9"/>
  <c r="S1473" i="9" s="1"/>
  <c r="P1382" i="9"/>
  <c r="Q1382" i="9" s="1"/>
  <c r="N1383" i="9"/>
  <c r="R1382" i="9"/>
  <c r="S1382" i="9" s="1"/>
  <c r="AD1407" i="9"/>
  <c r="AE1407" i="9" s="1"/>
  <c r="AB1407" i="9"/>
  <c r="AC1407" i="9" s="1"/>
  <c r="Z1408" i="9"/>
  <c r="AD1368" i="9"/>
  <c r="AE1368" i="9" s="1"/>
  <c r="AB1368" i="9"/>
  <c r="AC1368" i="9" s="1"/>
  <c r="Z1369" i="9"/>
  <c r="B1435" i="9"/>
  <c r="F1434" i="9"/>
  <c r="G1434" i="9" s="1"/>
  <c r="D1434" i="9"/>
  <c r="E1434" i="9" s="1"/>
  <c r="B1461" i="9"/>
  <c r="D1460" i="9"/>
  <c r="E1460" i="9" s="1"/>
  <c r="F1460" i="9"/>
  <c r="G1460" i="9" s="1"/>
  <c r="D1343" i="9"/>
  <c r="E1343" i="9" s="1"/>
  <c r="F1343" i="9"/>
  <c r="G1343" i="9" s="1"/>
  <c r="G1344" i="9" s="1"/>
  <c r="P1395" i="9"/>
  <c r="Q1395" i="9" s="1"/>
  <c r="N1396" i="9"/>
  <c r="R1395" i="9"/>
  <c r="S1395" i="9" s="1"/>
  <c r="B1357" i="9"/>
  <c r="D1356" i="9"/>
  <c r="E1356" i="9" s="1"/>
  <c r="F1356" i="9"/>
  <c r="G1356" i="9" s="1"/>
  <c r="AD1342" i="9"/>
  <c r="AE1342" i="9" s="1"/>
  <c r="AB1342" i="9"/>
  <c r="AC1342" i="9" s="1"/>
  <c r="Z1343" i="9"/>
  <c r="E1330" i="9"/>
  <c r="D1330" i="9"/>
  <c r="R1330" i="9"/>
  <c r="P1408" i="9"/>
  <c r="Q1408" i="9" s="1"/>
  <c r="N1409" i="9"/>
  <c r="R1408" i="9"/>
  <c r="S1408" i="9" s="1"/>
  <c r="B1500" i="9"/>
  <c r="I1498" i="9"/>
  <c r="B1487" i="9"/>
  <c r="F1486" i="9"/>
  <c r="G1486" i="9" s="1"/>
  <c r="D1486" i="9"/>
  <c r="E1486" i="9" s="1"/>
  <c r="P1343" i="9"/>
  <c r="Q1343" i="9" s="1"/>
  <c r="R1343" i="9"/>
  <c r="S1343" i="9" s="1"/>
  <c r="S1344" i="9" s="1"/>
  <c r="AD1329" i="9"/>
  <c r="AE1329" i="9" s="1"/>
  <c r="AE1330" i="9" s="1"/>
  <c r="AB1329" i="9"/>
  <c r="AC1329" i="9" s="1"/>
  <c r="B1383" i="9"/>
  <c r="F1382" i="9"/>
  <c r="G1382" i="9" s="1"/>
  <c r="D1382" i="9"/>
  <c r="E1382" i="9" s="1"/>
  <c r="B1370" i="9"/>
  <c r="F1369" i="9"/>
  <c r="G1369" i="9" s="1"/>
  <c r="D1369" i="9"/>
  <c r="E1369" i="9" s="1"/>
  <c r="AD1472" i="9"/>
  <c r="AE1472" i="9" s="1"/>
  <c r="AB1472" i="9"/>
  <c r="AC1472" i="9" s="1"/>
  <c r="Z1486" i="9"/>
  <c r="AG1484" i="9"/>
  <c r="Z1473" i="9"/>
  <c r="AD1355" i="9"/>
  <c r="AE1355" i="9" s="1"/>
  <c r="AB1355" i="9"/>
  <c r="AC1355" i="9" s="1"/>
  <c r="Z1356" i="9"/>
  <c r="B1448" i="9"/>
  <c r="F1447" i="9"/>
  <c r="G1447" i="9" s="1"/>
  <c r="D1447" i="9"/>
  <c r="E1447" i="9" s="1"/>
  <c r="T1316" i="9"/>
  <c r="H74" i="7" l="1"/>
  <c r="I74" i="7" s="1"/>
  <c r="F74" i="7"/>
  <c r="G74" i="7" s="1"/>
  <c r="H80" i="7"/>
  <c r="I80" i="7" s="1"/>
  <c r="F80" i="7"/>
  <c r="G80" i="7" s="1"/>
  <c r="F82" i="7"/>
  <c r="G82" i="7" s="1"/>
  <c r="H82" i="7"/>
  <c r="I82" i="7" s="1"/>
  <c r="F79" i="7"/>
  <c r="G79" i="7" s="1"/>
  <c r="H79" i="7"/>
  <c r="I79" i="7" s="1"/>
  <c r="F78" i="7"/>
  <c r="G78" i="7" s="1"/>
  <c r="H78" i="7"/>
  <c r="I78" i="7" s="1"/>
  <c r="H76" i="7"/>
  <c r="I76" i="7" s="1"/>
  <c r="F76" i="7"/>
  <c r="G76" i="7" s="1"/>
  <c r="F84" i="7"/>
  <c r="G84" i="7" s="1"/>
  <c r="H84" i="7"/>
  <c r="I84" i="7" s="1"/>
  <c r="F83" i="7"/>
  <c r="G83" i="7" s="1"/>
  <c r="H83" i="7"/>
  <c r="I83" i="7" s="1"/>
  <c r="H81" i="7"/>
  <c r="I81" i="7" s="1"/>
  <c r="F81" i="7"/>
  <c r="G81" i="7" s="1"/>
  <c r="H75" i="7"/>
  <c r="I75" i="7" s="1"/>
  <c r="F75" i="7"/>
  <c r="G75" i="7" s="1"/>
  <c r="H73" i="7"/>
  <c r="F73" i="7"/>
  <c r="H77" i="7"/>
  <c r="I77" i="7" s="1"/>
  <c r="F77" i="7"/>
  <c r="G77" i="7" s="1"/>
  <c r="H1330" i="9"/>
  <c r="Z1500" i="9"/>
  <c r="AG1498" i="9"/>
  <c r="Z1487" i="9"/>
  <c r="AD1486" i="9"/>
  <c r="AE1486" i="9" s="1"/>
  <c r="AB1486" i="9"/>
  <c r="AC1486" i="9" s="1"/>
  <c r="AC1330" i="9"/>
  <c r="AB1330" i="9"/>
  <c r="F1500" i="9"/>
  <c r="G1500" i="9" s="1"/>
  <c r="D1500" i="9"/>
  <c r="E1500" i="9" s="1"/>
  <c r="B1514" i="9"/>
  <c r="I1512" i="9"/>
  <c r="B1501" i="9"/>
  <c r="AB1343" i="9"/>
  <c r="AC1343" i="9" s="1"/>
  <c r="AD1343" i="9"/>
  <c r="AE1343" i="9" s="1"/>
  <c r="AE1344" i="9" s="1"/>
  <c r="F1344" i="9"/>
  <c r="F1461" i="9"/>
  <c r="G1461" i="9" s="1"/>
  <c r="D1461" i="9"/>
  <c r="E1461" i="9" s="1"/>
  <c r="B1462" i="9"/>
  <c r="N1462" i="9"/>
  <c r="P1461" i="9"/>
  <c r="Q1461" i="9" s="1"/>
  <c r="R1461" i="9"/>
  <c r="S1461" i="9" s="1"/>
  <c r="Z1422" i="9"/>
  <c r="AD1421" i="9"/>
  <c r="AE1421" i="9" s="1"/>
  <c r="AB1421" i="9"/>
  <c r="AC1421" i="9" s="1"/>
  <c r="T1330" i="9"/>
  <c r="F1370" i="9"/>
  <c r="G1370" i="9" s="1"/>
  <c r="D1370" i="9"/>
  <c r="E1370" i="9" s="1"/>
  <c r="B1371" i="9"/>
  <c r="AD1330" i="9"/>
  <c r="F1357" i="9"/>
  <c r="G1357" i="9" s="1"/>
  <c r="G1358" i="9" s="1"/>
  <c r="D1357" i="9"/>
  <c r="E1357" i="9" s="1"/>
  <c r="E1344" i="9"/>
  <c r="D1344" i="9"/>
  <c r="Z1370" i="9"/>
  <c r="AB1369" i="9"/>
  <c r="AC1369" i="9" s="1"/>
  <c r="AD1369" i="9"/>
  <c r="AE1369" i="9" s="1"/>
  <c r="Z1409" i="9"/>
  <c r="AB1408" i="9"/>
  <c r="AC1408" i="9" s="1"/>
  <c r="AD1408" i="9"/>
  <c r="AE1408" i="9" s="1"/>
  <c r="N1475" i="9"/>
  <c r="P1474" i="9"/>
  <c r="Q1474" i="9" s="1"/>
  <c r="R1474" i="9"/>
  <c r="S1474" i="9" s="1"/>
  <c r="Z1396" i="9"/>
  <c r="AD1395" i="9"/>
  <c r="AE1395" i="9" s="1"/>
  <c r="AB1395" i="9"/>
  <c r="AC1395" i="9" s="1"/>
  <c r="Z1383" i="9"/>
  <c r="AD1382" i="9"/>
  <c r="AE1382" i="9" s="1"/>
  <c r="AB1382" i="9"/>
  <c r="AC1382" i="9" s="1"/>
  <c r="F1474" i="9"/>
  <c r="G1474" i="9" s="1"/>
  <c r="D1474" i="9"/>
  <c r="E1474" i="9" s="1"/>
  <c r="B1475" i="9"/>
  <c r="N1371" i="9"/>
  <c r="P1370" i="9"/>
  <c r="Q1370" i="9" s="1"/>
  <c r="R1370" i="9"/>
  <c r="S1370" i="9" s="1"/>
  <c r="F1422" i="9"/>
  <c r="G1422" i="9" s="1"/>
  <c r="D1422" i="9"/>
  <c r="E1422" i="9" s="1"/>
  <c r="B1423" i="9"/>
  <c r="Z1435" i="9"/>
  <c r="AB1434" i="9"/>
  <c r="AC1434" i="9" s="1"/>
  <c r="AD1434" i="9"/>
  <c r="AE1434" i="9" s="1"/>
  <c r="N1488" i="9"/>
  <c r="P1487" i="9"/>
  <c r="Q1487" i="9" s="1"/>
  <c r="R1487" i="9"/>
  <c r="S1487" i="9" s="1"/>
  <c r="Z1357" i="9"/>
  <c r="AB1356" i="9"/>
  <c r="AC1356" i="9" s="1"/>
  <c r="AD1356" i="9"/>
  <c r="AE1356" i="9" s="1"/>
  <c r="Z1474" i="9"/>
  <c r="AB1473" i="9"/>
  <c r="AC1473" i="9" s="1"/>
  <c r="AD1473" i="9"/>
  <c r="AE1473" i="9" s="1"/>
  <c r="F1383" i="9"/>
  <c r="G1383" i="9" s="1"/>
  <c r="D1383" i="9"/>
  <c r="E1383" i="9" s="1"/>
  <c r="B1384" i="9"/>
  <c r="R1344" i="9"/>
  <c r="F1487" i="9"/>
  <c r="G1487" i="9" s="1"/>
  <c r="D1487" i="9"/>
  <c r="E1487" i="9" s="1"/>
  <c r="B1488" i="9"/>
  <c r="N1410" i="9"/>
  <c r="R1409" i="9"/>
  <c r="S1409" i="9" s="1"/>
  <c r="P1409" i="9"/>
  <c r="Q1409" i="9" s="1"/>
  <c r="N1397" i="9"/>
  <c r="P1396" i="9"/>
  <c r="Q1396" i="9" s="1"/>
  <c r="R1396" i="9"/>
  <c r="S1396" i="9" s="1"/>
  <c r="N1384" i="9"/>
  <c r="P1383" i="9"/>
  <c r="Q1383" i="9" s="1"/>
  <c r="R1383" i="9"/>
  <c r="S1383" i="9" s="1"/>
  <c r="P1357" i="9"/>
  <c r="Q1357" i="9" s="1"/>
  <c r="R1357" i="9"/>
  <c r="S1357" i="9" s="1"/>
  <c r="S1358" i="9" s="1"/>
  <c r="F1409" i="9"/>
  <c r="G1409" i="9" s="1"/>
  <c r="D1409" i="9"/>
  <c r="E1409" i="9" s="1"/>
  <c r="B1410" i="9"/>
  <c r="F1396" i="9"/>
  <c r="G1396" i="9" s="1"/>
  <c r="D1396" i="9"/>
  <c r="E1396" i="9" s="1"/>
  <c r="B1397" i="9"/>
  <c r="Z1448" i="9"/>
  <c r="AB1447" i="9"/>
  <c r="AC1447" i="9" s="1"/>
  <c r="AD1447" i="9"/>
  <c r="AE1447" i="9" s="1"/>
  <c r="N1423" i="9"/>
  <c r="R1422" i="9"/>
  <c r="S1422" i="9" s="1"/>
  <c r="P1422" i="9"/>
  <c r="Q1422" i="9" s="1"/>
  <c r="F1448" i="9"/>
  <c r="G1448" i="9" s="1"/>
  <c r="D1448" i="9"/>
  <c r="E1448" i="9" s="1"/>
  <c r="B1449" i="9"/>
  <c r="Q1344" i="9"/>
  <c r="P1344" i="9"/>
  <c r="F1435" i="9"/>
  <c r="G1435" i="9" s="1"/>
  <c r="D1435" i="9"/>
  <c r="E1435" i="9" s="1"/>
  <c r="B1436" i="9"/>
  <c r="N1436" i="9"/>
  <c r="R1435" i="9"/>
  <c r="S1435" i="9" s="1"/>
  <c r="P1435" i="9"/>
  <c r="Q1435" i="9" s="1"/>
  <c r="Z1461" i="9"/>
  <c r="AB1460" i="9"/>
  <c r="AC1460" i="9" s="1"/>
  <c r="AD1460" i="9"/>
  <c r="AE1460" i="9" s="1"/>
  <c r="N1449" i="9"/>
  <c r="R1448" i="9"/>
  <c r="S1448" i="9" s="1"/>
  <c r="P1448" i="9"/>
  <c r="Q1448" i="9" s="1"/>
  <c r="AF1316" i="9"/>
  <c r="N1514" i="9"/>
  <c r="U1512" i="9"/>
  <c r="N1501" i="9"/>
  <c r="R1500" i="9"/>
  <c r="S1500" i="9" s="1"/>
  <c r="P1500" i="9"/>
  <c r="Q1500" i="9" s="1"/>
  <c r="N75" i="7" l="1"/>
  <c r="N83" i="7"/>
  <c r="N77" i="7"/>
  <c r="N76" i="7"/>
  <c r="N80" i="7"/>
  <c r="N78" i="7"/>
  <c r="N82" i="7"/>
  <c r="N79" i="7"/>
  <c r="G73" i="7"/>
  <c r="F85" i="7"/>
  <c r="N81" i="7"/>
  <c r="N84" i="7"/>
  <c r="N74" i="7"/>
  <c r="I73" i="7"/>
  <c r="I85" i="7" s="1"/>
  <c r="H85" i="7"/>
  <c r="T1344" i="9"/>
  <c r="H1344" i="9"/>
  <c r="R1501" i="9"/>
  <c r="S1501" i="9" s="1"/>
  <c r="P1501" i="9"/>
  <c r="Q1501" i="9" s="1"/>
  <c r="N1502" i="9"/>
  <c r="B1398" i="9"/>
  <c r="F1397" i="9"/>
  <c r="G1397" i="9" s="1"/>
  <c r="D1397" i="9"/>
  <c r="E1397" i="9" s="1"/>
  <c r="Q1358" i="9"/>
  <c r="P1358" i="9"/>
  <c r="R1397" i="9"/>
  <c r="S1397" i="9" s="1"/>
  <c r="P1397" i="9"/>
  <c r="Q1397" i="9" s="1"/>
  <c r="N1398" i="9"/>
  <c r="B1489" i="9"/>
  <c r="D1488" i="9"/>
  <c r="E1488" i="9" s="1"/>
  <c r="F1488" i="9"/>
  <c r="G1488" i="9" s="1"/>
  <c r="AB1474" i="9"/>
  <c r="AC1474" i="9" s="1"/>
  <c r="Z1475" i="9"/>
  <c r="AD1474" i="9"/>
  <c r="AE1474" i="9" s="1"/>
  <c r="B1476" i="9"/>
  <c r="F1475" i="9"/>
  <c r="G1475" i="9" s="1"/>
  <c r="D1475" i="9"/>
  <c r="E1475" i="9" s="1"/>
  <c r="AB1409" i="9"/>
  <c r="AC1409" i="9" s="1"/>
  <c r="Z1410" i="9"/>
  <c r="AD1409" i="9"/>
  <c r="AE1409" i="9" s="1"/>
  <c r="AB1370" i="9"/>
  <c r="AC1370" i="9" s="1"/>
  <c r="Z1371" i="9"/>
  <c r="AD1370" i="9"/>
  <c r="AE1370" i="9" s="1"/>
  <c r="AB1422" i="9"/>
  <c r="AC1422" i="9" s="1"/>
  <c r="Z1423" i="9"/>
  <c r="AD1422" i="9"/>
  <c r="AE1422" i="9" s="1"/>
  <c r="B1502" i="9"/>
  <c r="D1501" i="9"/>
  <c r="E1501" i="9" s="1"/>
  <c r="F1501" i="9"/>
  <c r="G1501" i="9" s="1"/>
  <c r="AF1330" i="9"/>
  <c r="AB1487" i="9"/>
  <c r="AC1487" i="9" s="1"/>
  <c r="Z1488" i="9"/>
  <c r="AD1487" i="9"/>
  <c r="AE1487" i="9" s="1"/>
  <c r="R1436" i="9"/>
  <c r="S1436" i="9" s="1"/>
  <c r="P1436" i="9"/>
  <c r="Q1436" i="9" s="1"/>
  <c r="N1437" i="9"/>
  <c r="B1450" i="9"/>
  <c r="D1449" i="9"/>
  <c r="E1449" i="9" s="1"/>
  <c r="F1449" i="9"/>
  <c r="G1449" i="9" s="1"/>
  <c r="AB1448" i="9"/>
  <c r="AC1448" i="9" s="1"/>
  <c r="Z1449" i="9"/>
  <c r="AD1448" i="9"/>
  <c r="AE1448" i="9" s="1"/>
  <c r="B1385" i="9"/>
  <c r="D1384" i="9"/>
  <c r="E1384" i="9" s="1"/>
  <c r="F1384" i="9"/>
  <c r="G1384" i="9" s="1"/>
  <c r="AB1435" i="9"/>
  <c r="AC1435" i="9" s="1"/>
  <c r="Z1436" i="9"/>
  <c r="AD1435" i="9"/>
  <c r="AE1435" i="9" s="1"/>
  <c r="AB1396" i="9"/>
  <c r="AC1396" i="9" s="1"/>
  <c r="Z1397" i="9"/>
  <c r="AD1396" i="9"/>
  <c r="AE1396" i="9" s="1"/>
  <c r="R1475" i="9"/>
  <c r="S1475" i="9" s="1"/>
  <c r="P1475" i="9"/>
  <c r="Q1475" i="9" s="1"/>
  <c r="N1476" i="9"/>
  <c r="E1358" i="9"/>
  <c r="D1358" i="9"/>
  <c r="B1463" i="9"/>
  <c r="F1462" i="9"/>
  <c r="G1462" i="9" s="1"/>
  <c r="D1462" i="9"/>
  <c r="E1462" i="9" s="1"/>
  <c r="R1514" i="9"/>
  <c r="S1514" i="9" s="1"/>
  <c r="P1514" i="9"/>
  <c r="Q1514" i="9" s="1"/>
  <c r="N1528" i="9"/>
  <c r="U1526" i="9"/>
  <c r="N1515" i="9"/>
  <c r="AB1461" i="9"/>
  <c r="AC1461" i="9" s="1"/>
  <c r="Z1462" i="9"/>
  <c r="AD1461" i="9"/>
  <c r="AE1461" i="9" s="1"/>
  <c r="B1437" i="9"/>
  <c r="D1436" i="9"/>
  <c r="E1436" i="9" s="1"/>
  <c r="F1436" i="9"/>
  <c r="G1436" i="9" s="1"/>
  <c r="R1423" i="9"/>
  <c r="S1423" i="9" s="1"/>
  <c r="P1423" i="9"/>
  <c r="Q1423" i="9" s="1"/>
  <c r="N1424" i="9"/>
  <c r="B1411" i="9"/>
  <c r="D1410" i="9"/>
  <c r="E1410" i="9" s="1"/>
  <c r="F1410" i="9"/>
  <c r="G1410" i="9" s="1"/>
  <c r="R1488" i="9"/>
  <c r="S1488" i="9" s="1"/>
  <c r="P1488" i="9"/>
  <c r="Q1488" i="9" s="1"/>
  <c r="N1489" i="9"/>
  <c r="B1424" i="9"/>
  <c r="D1423" i="9"/>
  <c r="E1423" i="9" s="1"/>
  <c r="F1423" i="9"/>
  <c r="G1423" i="9" s="1"/>
  <c r="AB1383" i="9"/>
  <c r="AC1383" i="9" s="1"/>
  <c r="Z1384" i="9"/>
  <c r="AD1383" i="9"/>
  <c r="AE1383" i="9" s="1"/>
  <c r="F1358" i="9"/>
  <c r="AD1344" i="9"/>
  <c r="B1528" i="9"/>
  <c r="I1526" i="9"/>
  <c r="B1515" i="9"/>
  <c r="D1514" i="9"/>
  <c r="E1514" i="9" s="1"/>
  <c r="F1514" i="9"/>
  <c r="G1514" i="9" s="1"/>
  <c r="AB1500" i="9"/>
  <c r="AC1500" i="9" s="1"/>
  <c r="Z1514" i="9"/>
  <c r="AG1512" i="9"/>
  <c r="Z1501" i="9"/>
  <c r="AD1500" i="9"/>
  <c r="AE1500" i="9" s="1"/>
  <c r="R1449" i="9"/>
  <c r="S1449" i="9" s="1"/>
  <c r="P1449" i="9"/>
  <c r="Q1449" i="9" s="1"/>
  <c r="N1450" i="9"/>
  <c r="R1358" i="9"/>
  <c r="R1384" i="9"/>
  <c r="S1384" i="9" s="1"/>
  <c r="P1384" i="9"/>
  <c r="Q1384" i="9" s="1"/>
  <c r="N1385" i="9"/>
  <c r="R1410" i="9"/>
  <c r="S1410" i="9" s="1"/>
  <c r="P1410" i="9"/>
  <c r="Q1410" i="9" s="1"/>
  <c r="N1411" i="9"/>
  <c r="AB1357" i="9"/>
  <c r="AC1357" i="9" s="1"/>
  <c r="AD1357" i="9"/>
  <c r="AE1357" i="9" s="1"/>
  <c r="AE1358" i="9" s="1"/>
  <c r="R1371" i="9"/>
  <c r="S1371" i="9" s="1"/>
  <c r="S1372" i="9" s="1"/>
  <c r="P1371" i="9"/>
  <c r="Q1371" i="9" s="1"/>
  <c r="D1371" i="9"/>
  <c r="E1371" i="9" s="1"/>
  <c r="F1371" i="9"/>
  <c r="G1371" i="9" s="1"/>
  <c r="G1372" i="9" s="1"/>
  <c r="R1462" i="9"/>
  <c r="S1462" i="9" s="1"/>
  <c r="P1462" i="9"/>
  <c r="Q1462" i="9" s="1"/>
  <c r="N1463" i="9"/>
  <c r="AC1344" i="9"/>
  <c r="AF1344" i="9" s="1"/>
  <c r="AB1344" i="9"/>
  <c r="N73" i="7" l="1"/>
  <c r="N85" i="7" s="1"/>
  <c r="B81" i="7" s="1"/>
  <c r="B82" i="7" s="1"/>
  <c r="J6" i="12" s="1"/>
  <c r="G85" i="7"/>
  <c r="D1528" i="9"/>
  <c r="E1528" i="9" s="1"/>
  <c r="B1542" i="9"/>
  <c r="I1540" i="9"/>
  <c r="B1529" i="9"/>
  <c r="F1528" i="9"/>
  <c r="G1528" i="9" s="1"/>
  <c r="H1358" i="9"/>
  <c r="Z1437" i="9"/>
  <c r="AD1436" i="9"/>
  <c r="AE1436" i="9" s="1"/>
  <c r="AB1436" i="9"/>
  <c r="AC1436" i="9" s="1"/>
  <c r="D1450" i="9"/>
  <c r="E1450" i="9" s="1"/>
  <c r="B1451" i="9"/>
  <c r="F1450" i="9"/>
  <c r="G1450" i="9" s="1"/>
  <c r="Z1424" i="9"/>
  <c r="AB1423" i="9"/>
  <c r="AC1423" i="9" s="1"/>
  <c r="AD1423" i="9"/>
  <c r="AE1423" i="9" s="1"/>
  <c r="Z1476" i="9"/>
  <c r="AB1475" i="9"/>
  <c r="AC1475" i="9" s="1"/>
  <c r="AD1475" i="9"/>
  <c r="AE1475" i="9" s="1"/>
  <c r="D1398" i="9"/>
  <c r="E1398" i="9" s="1"/>
  <c r="B1399" i="9"/>
  <c r="F1398" i="9"/>
  <c r="G1398" i="9" s="1"/>
  <c r="Q1372" i="9"/>
  <c r="P1372" i="9"/>
  <c r="AD1358" i="9"/>
  <c r="Z1502" i="9"/>
  <c r="AD1501" i="9"/>
  <c r="AE1501" i="9" s="1"/>
  <c r="AB1501" i="9"/>
  <c r="AC1501" i="9" s="1"/>
  <c r="Z1385" i="9"/>
  <c r="AD1384" i="9"/>
  <c r="AE1384" i="9" s="1"/>
  <c r="AB1384" i="9"/>
  <c r="AC1384" i="9" s="1"/>
  <c r="D1437" i="9"/>
  <c r="E1437" i="9" s="1"/>
  <c r="B1438" i="9"/>
  <c r="F1437" i="9"/>
  <c r="G1437" i="9" s="1"/>
  <c r="N1516" i="9"/>
  <c r="P1515" i="9"/>
  <c r="Q1515" i="9" s="1"/>
  <c r="R1515" i="9"/>
  <c r="S1515" i="9" s="1"/>
  <c r="N1477" i="9"/>
  <c r="P1476" i="9"/>
  <c r="Q1476" i="9" s="1"/>
  <c r="R1476" i="9"/>
  <c r="S1476" i="9" s="1"/>
  <c r="Z1398" i="9"/>
  <c r="AD1397" i="9"/>
  <c r="AE1397" i="9" s="1"/>
  <c r="AB1397" i="9"/>
  <c r="AC1397" i="9" s="1"/>
  <c r="D1502" i="9"/>
  <c r="E1502" i="9" s="1"/>
  <c r="B1503" i="9"/>
  <c r="F1502" i="9"/>
  <c r="G1502" i="9" s="1"/>
  <c r="D1489" i="9"/>
  <c r="E1489" i="9" s="1"/>
  <c r="B1490" i="9"/>
  <c r="F1489" i="9"/>
  <c r="G1489" i="9" s="1"/>
  <c r="N1464" i="9"/>
  <c r="P1463" i="9"/>
  <c r="Q1463" i="9" s="1"/>
  <c r="R1463" i="9"/>
  <c r="S1463" i="9" s="1"/>
  <c r="F1372" i="9"/>
  <c r="R1372" i="9"/>
  <c r="AC1358" i="9"/>
  <c r="AB1358" i="9"/>
  <c r="R1385" i="9"/>
  <c r="S1385" i="9" s="1"/>
  <c r="S1386" i="9" s="1"/>
  <c r="P1385" i="9"/>
  <c r="Q1385" i="9" s="1"/>
  <c r="N1451" i="9"/>
  <c r="P1450" i="9"/>
  <c r="Q1450" i="9" s="1"/>
  <c r="R1450" i="9"/>
  <c r="S1450" i="9" s="1"/>
  <c r="D1515" i="9"/>
  <c r="E1515" i="9" s="1"/>
  <c r="B1516" i="9"/>
  <c r="F1515" i="9"/>
  <c r="G1515" i="9" s="1"/>
  <c r="D1424" i="9"/>
  <c r="E1424" i="9" s="1"/>
  <c r="B1425" i="9"/>
  <c r="F1424" i="9"/>
  <c r="G1424" i="9" s="1"/>
  <c r="D1411" i="9"/>
  <c r="E1411" i="9" s="1"/>
  <c r="B1412" i="9"/>
  <c r="F1411" i="9"/>
  <c r="G1411" i="9" s="1"/>
  <c r="D1385" i="9"/>
  <c r="E1385" i="9" s="1"/>
  <c r="F1385" i="9"/>
  <c r="G1385" i="9" s="1"/>
  <c r="G1386" i="9" s="1"/>
  <c r="Z1450" i="9"/>
  <c r="AD1449" i="9"/>
  <c r="AE1449" i="9" s="1"/>
  <c r="AB1449" i="9"/>
  <c r="AC1449" i="9" s="1"/>
  <c r="N1438" i="9"/>
  <c r="P1437" i="9"/>
  <c r="Q1437" i="9" s="1"/>
  <c r="R1437" i="9"/>
  <c r="S1437" i="9" s="1"/>
  <c r="Z1489" i="9"/>
  <c r="AD1488" i="9"/>
  <c r="AE1488" i="9" s="1"/>
  <c r="AB1488" i="9"/>
  <c r="AC1488" i="9" s="1"/>
  <c r="Z1411" i="9"/>
  <c r="AB1410" i="9"/>
  <c r="AC1410" i="9" s="1"/>
  <c r="AD1410" i="9"/>
  <c r="AE1410" i="9" s="1"/>
  <c r="D1476" i="9"/>
  <c r="E1476" i="9" s="1"/>
  <c r="B1477" i="9"/>
  <c r="F1476" i="9"/>
  <c r="G1476" i="9" s="1"/>
  <c r="N1399" i="9"/>
  <c r="R1398" i="9"/>
  <c r="S1398" i="9" s="1"/>
  <c r="P1398" i="9"/>
  <c r="Q1398" i="9" s="1"/>
  <c r="E1372" i="9"/>
  <c r="H1372" i="9" s="1"/>
  <c r="D1372" i="9"/>
  <c r="N1412" i="9"/>
  <c r="P1411" i="9"/>
  <c r="Q1411" i="9" s="1"/>
  <c r="R1411" i="9"/>
  <c r="S1411" i="9" s="1"/>
  <c r="Z1528" i="9"/>
  <c r="AG1526" i="9"/>
  <c r="Z1515" i="9"/>
  <c r="AB1514" i="9"/>
  <c r="AC1514" i="9" s="1"/>
  <c r="AD1514" i="9"/>
  <c r="AE1514" i="9" s="1"/>
  <c r="N1490" i="9"/>
  <c r="R1489" i="9"/>
  <c r="S1489" i="9" s="1"/>
  <c r="P1489" i="9"/>
  <c r="Q1489" i="9" s="1"/>
  <c r="N1425" i="9"/>
  <c r="R1424" i="9"/>
  <c r="S1424" i="9" s="1"/>
  <c r="P1424" i="9"/>
  <c r="Q1424" i="9" s="1"/>
  <c r="Z1463" i="9"/>
  <c r="AB1462" i="9"/>
  <c r="AC1462" i="9" s="1"/>
  <c r="AD1462" i="9"/>
  <c r="AE1462" i="9" s="1"/>
  <c r="N1542" i="9"/>
  <c r="U1540" i="9"/>
  <c r="N1529" i="9"/>
  <c r="R1528" i="9"/>
  <c r="S1528" i="9" s="1"/>
  <c r="P1528" i="9"/>
  <c r="Q1528" i="9" s="1"/>
  <c r="D1463" i="9"/>
  <c r="E1463" i="9" s="1"/>
  <c r="B1464" i="9"/>
  <c r="F1463" i="9"/>
  <c r="G1463" i="9" s="1"/>
  <c r="AD1371" i="9"/>
  <c r="AE1371" i="9" s="1"/>
  <c r="AE1372" i="9" s="1"/>
  <c r="AB1371" i="9"/>
  <c r="AC1371" i="9" s="1"/>
  <c r="T1358" i="9"/>
  <c r="N1503" i="9"/>
  <c r="R1502" i="9"/>
  <c r="S1502" i="9" s="1"/>
  <c r="P1502" i="9"/>
  <c r="Q1502" i="9" s="1"/>
  <c r="A82" i="7" l="1"/>
  <c r="B83" i="7"/>
  <c r="K6" i="12" s="1"/>
  <c r="AF1358" i="9"/>
  <c r="AD1372" i="9"/>
  <c r="P1542" i="9"/>
  <c r="Q1542" i="9" s="1"/>
  <c r="N1556" i="9"/>
  <c r="U1554" i="9"/>
  <c r="N1543" i="9"/>
  <c r="R1542" i="9"/>
  <c r="S1542" i="9" s="1"/>
  <c r="AD1515" i="9"/>
  <c r="AE1515" i="9" s="1"/>
  <c r="AB1515" i="9"/>
  <c r="AC1515" i="9" s="1"/>
  <c r="Z1516" i="9"/>
  <c r="AD1450" i="9"/>
  <c r="AE1450" i="9" s="1"/>
  <c r="AB1450" i="9"/>
  <c r="AC1450" i="9" s="1"/>
  <c r="Z1451" i="9"/>
  <c r="B1426" i="9"/>
  <c r="F1425" i="9"/>
  <c r="G1425" i="9" s="1"/>
  <c r="D1425" i="9"/>
  <c r="E1425" i="9" s="1"/>
  <c r="P1451" i="9"/>
  <c r="Q1451" i="9" s="1"/>
  <c r="N1452" i="9"/>
  <c r="R1451" i="9"/>
  <c r="S1451" i="9" s="1"/>
  <c r="P1477" i="9"/>
  <c r="Q1477" i="9" s="1"/>
  <c r="N1478" i="9"/>
  <c r="R1477" i="9"/>
  <c r="S1477" i="9" s="1"/>
  <c r="P1516" i="9"/>
  <c r="Q1516" i="9" s="1"/>
  <c r="N1517" i="9"/>
  <c r="R1516" i="9"/>
  <c r="S1516" i="9" s="1"/>
  <c r="D1399" i="9"/>
  <c r="E1399" i="9" s="1"/>
  <c r="F1399" i="9"/>
  <c r="G1399" i="9" s="1"/>
  <c r="G1400" i="9" s="1"/>
  <c r="AD1476" i="9"/>
  <c r="AE1476" i="9" s="1"/>
  <c r="AB1476" i="9"/>
  <c r="AC1476" i="9" s="1"/>
  <c r="Z1477" i="9"/>
  <c r="B1452" i="9"/>
  <c r="F1451" i="9"/>
  <c r="G1451" i="9" s="1"/>
  <c r="D1451" i="9"/>
  <c r="E1451" i="9" s="1"/>
  <c r="P1490" i="9"/>
  <c r="Q1490" i="9" s="1"/>
  <c r="N1491" i="9"/>
  <c r="R1490" i="9"/>
  <c r="S1490" i="9" s="1"/>
  <c r="P1438" i="9"/>
  <c r="Q1438" i="9" s="1"/>
  <c r="N1439" i="9"/>
  <c r="R1438" i="9"/>
  <c r="S1438" i="9" s="1"/>
  <c r="F1386" i="9"/>
  <c r="B1413" i="9"/>
  <c r="F1412" i="9"/>
  <c r="G1412" i="9" s="1"/>
  <c r="D1412" i="9"/>
  <c r="E1412" i="9" s="1"/>
  <c r="Q1386" i="9"/>
  <c r="P1386" i="9"/>
  <c r="P1464" i="9"/>
  <c r="Q1464" i="9" s="1"/>
  <c r="N1465" i="9"/>
  <c r="R1464" i="9"/>
  <c r="S1464" i="9" s="1"/>
  <c r="B1491" i="9"/>
  <c r="D1490" i="9"/>
  <c r="E1490" i="9" s="1"/>
  <c r="F1490" i="9"/>
  <c r="G1490" i="9" s="1"/>
  <c r="AD1398" i="9"/>
  <c r="AE1398" i="9" s="1"/>
  <c r="AB1398" i="9"/>
  <c r="AC1398" i="9" s="1"/>
  <c r="Z1399" i="9"/>
  <c r="AD1437" i="9"/>
  <c r="AE1437" i="9" s="1"/>
  <c r="AB1437" i="9"/>
  <c r="AC1437" i="9" s="1"/>
  <c r="Z1438" i="9"/>
  <c r="B1530" i="9"/>
  <c r="F1529" i="9"/>
  <c r="G1529" i="9" s="1"/>
  <c r="D1529" i="9"/>
  <c r="E1529" i="9" s="1"/>
  <c r="B1465" i="9"/>
  <c r="D1464" i="9"/>
  <c r="E1464" i="9" s="1"/>
  <c r="F1464" i="9"/>
  <c r="G1464" i="9" s="1"/>
  <c r="P1529" i="9"/>
  <c r="Q1529" i="9" s="1"/>
  <c r="N1530" i="9"/>
  <c r="R1529" i="9"/>
  <c r="S1529" i="9" s="1"/>
  <c r="P1425" i="9"/>
  <c r="Q1425" i="9" s="1"/>
  <c r="N1426" i="9"/>
  <c r="R1425" i="9"/>
  <c r="S1425" i="9" s="1"/>
  <c r="AD1528" i="9"/>
  <c r="AE1528" i="9" s="1"/>
  <c r="AB1528" i="9"/>
  <c r="AC1528" i="9" s="1"/>
  <c r="Z1542" i="9"/>
  <c r="AG1540" i="9"/>
  <c r="Z1529" i="9"/>
  <c r="B1478" i="9"/>
  <c r="D1477" i="9"/>
  <c r="E1477" i="9" s="1"/>
  <c r="F1477" i="9"/>
  <c r="G1477" i="9" s="1"/>
  <c r="AD1411" i="9"/>
  <c r="AE1411" i="9" s="1"/>
  <c r="AB1411" i="9"/>
  <c r="AC1411" i="9" s="1"/>
  <c r="Z1412" i="9"/>
  <c r="AD1489" i="9"/>
  <c r="AE1489" i="9" s="1"/>
  <c r="AB1489" i="9"/>
  <c r="AC1489" i="9" s="1"/>
  <c r="Z1490" i="9"/>
  <c r="E1386" i="9"/>
  <c r="D1386" i="9"/>
  <c r="R1386" i="9"/>
  <c r="B1439" i="9"/>
  <c r="F1438" i="9"/>
  <c r="G1438" i="9" s="1"/>
  <c r="D1438" i="9"/>
  <c r="E1438" i="9" s="1"/>
  <c r="AD1385" i="9"/>
  <c r="AE1385" i="9" s="1"/>
  <c r="AE1386" i="9" s="1"/>
  <c r="AB1385" i="9"/>
  <c r="AC1385" i="9" s="1"/>
  <c r="AD1424" i="9"/>
  <c r="AE1424" i="9" s="1"/>
  <c r="AB1424" i="9"/>
  <c r="AC1424" i="9" s="1"/>
  <c r="Z1425" i="9"/>
  <c r="P1503" i="9"/>
  <c r="Q1503" i="9" s="1"/>
  <c r="N1504" i="9"/>
  <c r="R1503" i="9"/>
  <c r="S1503" i="9" s="1"/>
  <c r="AC1372" i="9"/>
  <c r="AF1372" i="9" s="1"/>
  <c r="AB1372" i="9"/>
  <c r="AD1463" i="9"/>
  <c r="AE1463" i="9" s="1"/>
  <c r="AB1463" i="9"/>
  <c r="AC1463" i="9" s="1"/>
  <c r="Z1464" i="9"/>
  <c r="P1412" i="9"/>
  <c r="Q1412" i="9" s="1"/>
  <c r="N1413" i="9"/>
  <c r="R1412" i="9"/>
  <c r="S1412" i="9" s="1"/>
  <c r="P1399" i="9"/>
  <c r="Q1399" i="9" s="1"/>
  <c r="R1399" i="9"/>
  <c r="S1399" i="9" s="1"/>
  <c r="S1400" i="9" s="1"/>
  <c r="B1517" i="9"/>
  <c r="F1516" i="9"/>
  <c r="G1516" i="9" s="1"/>
  <c r="D1516" i="9"/>
  <c r="E1516" i="9" s="1"/>
  <c r="B1504" i="9"/>
  <c r="F1503" i="9"/>
  <c r="G1503" i="9" s="1"/>
  <c r="D1503" i="9"/>
  <c r="E1503" i="9" s="1"/>
  <c r="AD1502" i="9"/>
  <c r="AE1502" i="9" s="1"/>
  <c r="AB1502" i="9"/>
  <c r="AC1502" i="9" s="1"/>
  <c r="Z1503" i="9"/>
  <c r="T1372" i="9"/>
  <c r="B1556" i="9"/>
  <c r="I1554" i="9"/>
  <c r="B1543" i="9"/>
  <c r="F1542" i="9"/>
  <c r="G1542" i="9" s="1"/>
  <c r="D1542" i="9"/>
  <c r="E1542" i="9" s="1"/>
  <c r="H1386" i="9" l="1"/>
  <c r="Z1504" i="9"/>
  <c r="AB1503" i="9"/>
  <c r="AC1503" i="9" s="1"/>
  <c r="AD1503" i="9"/>
  <c r="AE1503" i="9" s="1"/>
  <c r="F1543" i="9"/>
  <c r="G1543" i="9" s="1"/>
  <c r="D1543" i="9"/>
  <c r="E1543" i="9" s="1"/>
  <c r="B1544" i="9"/>
  <c r="F1504" i="9"/>
  <c r="G1504" i="9" s="1"/>
  <c r="D1504" i="9"/>
  <c r="E1504" i="9" s="1"/>
  <c r="B1505" i="9"/>
  <c r="F1517" i="9"/>
  <c r="G1517" i="9" s="1"/>
  <c r="D1517" i="9"/>
  <c r="E1517" i="9" s="1"/>
  <c r="B1518" i="9"/>
  <c r="Q1400" i="9"/>
  <c r="P1400" i="9"/>
  <c r="N1505" i="9"/>
  <c r="R1504" i="9"/>
  <c r="S1504" i="9" s="1"/>
  <c r="P1504" i="9"/>
  <c r="Q1504" i="9" s="1"/>
  <c r="Z1413" i="9"/>
  <c r="AB1412" i="9"/>
  <c r="AC1412" i="9" s="1"/>
  <c r="AD1412" i="9"/>
  <c r="AE1412" i="9" s="1"/>
  <c r="Z1556" i="9"/>
  <c r="AG1554" i="9"/>
  <c r="Z1543" i="9"/>
  <c r="AD1542" i="9"/>
  <c r="AE1542" i="9" s="1"/>
  <c r="AB1542" i="9"/>
  <c r="AC1542" i="9" s="1"/>
  <c r="F1530" i="9"/>
  <c r="G1530" i="9" s="1"/>
  <c r="D1530" i="9"/>
  <c r="E1530" i="9" s="1"/>
  <c r="B1531" i="9"/>
  <c r="AD1399" i="9"/>
  <c r="AE1399" i="9" s="1"/>
  <c r="AE1400" i="9" s="1"/>
  <c r="AB1399" i="9"/>
  <c r="AC1399" i="9" s="1"/>
  <c r="N1466" i="9"/>
  <c r="P1465" i="9"/>
  <c r="Q1465" i="9" s="1"/>
  <c r="R1465" i="9"/>
  <c r="S1465" i="9" s="1"/>
  <c r="T1386" i="9"/>
  <c r="N1440" i="9"/>
  <c r="R1439" i="9"/>
  <c r="S1439" i="9" s="1"/>
  <c r="P1439" i="9"/>
  <c r="Q1439" i="9" s="1"/>
  <c r="Z1452" i="9"/>
  <c r="AB1451" i="9"/>
  <c r="AC1451" i="9" s="1"/>
  <c r="AD1451" i="9"/>
  <c r="AE1451" i="9" s="1"/>
  <c r="Z1426" i="9"/>
  <c r="AB1425" i="9"/>
  <c r="AC1425" i="9" s="1"/>
  <c r="AD1425" i="9"/>
  <c r="AE1425" i="9" s="1"/>
  <c r="Z1491" i="9"/>
  <c r="AB1490" i="9"/>
  <c r="AC1490" i="9" s="1"/>
  <c r="AD1490" i="9"/>
  <c r="AE1490" i="9" s="1"/>
  <c r="F1478" i="9"/>
  <c r="G1478" i="9" s="1"/>
  <c r="D1478" i="9"/>
  <c r="E1478" i="9" s="1"/>
  <c r="B1479" i="9"/>
  <c r="N1531" i="9"/>
  <c r="R1530" i="9"/>
  <c r="S1530" i="9" s="1"/>
  <c r="P1530" i="9"/>
  <c r="Q1530" i="9" s="1"/>
  <c r="F1465" i="9"/>
  <c r="G1465" i="9" s="1"/>
  <c r="D1465" i="9"/>
  <c r="E1465" i="9" s="1"/>
  <c r="B1466" i="9"/>
  <c r="N1492" i="9"/>
  <c r="R1491" i="9"/>
  <c r="S1491" i="9" s="1"/>
  <c r="P1491" i="9"/>
  <c r="Q1491" i="9" s="1"/>
  <c r="F1452" i="9"/>
  <c r="G1452" i="9" s="1"/>
  <c r="D1452" i="9"/>
  <c r="E1452" i="9" s="1"/>
  <c r="B1453" i="9"/>
  <c r="F1400" i="9"/>
  <c r="N1544" i="9"/>
  <c r="R1543" i="9"/>
  <c r="S1543" i="9" s="1"/>
  <c r="P1543" i="9"/>
  <c r="Q1543" i="9" s="1"/>
  <c r="F1556" i="9"/>
  <c r="G1556" i="9" s="1"/>
  <c r="D1556" i="9"/>
  <c r="E1556" i="9" s="1"/>
  <c r="B1570" i="9"/>
  <c r="I1568" i="9"/>
  <c r="B1557" i="9"/>
  <c r="P1413" i="9"/>
  <c r="Q1413" i="9" s="1"/>
  <c r="R1413" i="9"/>
  <c r="S1413" i="9" s="1"/>
  <c r="S1414" i="9" s="1"/>
  <c r="Z1465" i="9"/>
  <c r="AD1464" i="9"/>
  <c r="AE1464" i="9" s="1"/>
  <c r="AB1464" i="9"/>
  <c r="AC1464" i="9" s="1"/>
  <c r="AC1386" i="9"/>
  <c r="AB1386" i="9"/>
  <c r="F1439" i="9"/>
  <c r="G1439" i="9" s="1"/>
  <c r="D1439" i="9"/>
  <c r="E1439" i="9" s="1"/>
  <c r="B1440" i="9"/>
  <c r="Z1530" i="9"/>
  <c r="AB1529" i="9"/>
  <c r="AC1529" i="9" s="1"/>
  <c r="AD1529" i="9"/>
  <c r="AE1529" i="9" s="1"/>
  <c r="N1427" i="9"/>
  <c r="P1426" i="9"/>
  <c r="Q1426" i="9" s="1"/>
  <c r="R1426" i="9"/>
  <c r="S1426" i="9" s="1"/>
  <c r="Z1439" i="9"/>
  <c r="AB1438" i="9"/>
  <c r="AC1438" i="9" s="1"/>
  <c r="AD1438" i="9"/>
  <c r="AE1438" i="9" s="1"/>
  <c r="F1491" i="9"/>
  <c r="G1491" i="9" s="1"/>
  <c r="D1491" i="9"/>
  <c r="E1491" i="9" s="1"/>
  <c r="B1492" i="9"/>
  <c r="Z1478" i="9"/>
  <c r="AD1477" i="9"/>
  <c r="AE1477" i="9" s="1"/>
  <c r="AB1477" i="9"/>
  <c r="AC1477" i="9" s="1"/>
  <c r="E1400" i="9"/>
  <c r="D1400" i="9"/>
  <c r="N1518" i="9"/>
  <c r="P1517" i="9"/>
  <c r="Q1517" i="9" s="1"/>
  <c r="R1517" i="9"/>
  <c r="S1517" i="9" s="1"/>
  <c r="N1479" i="9"/>
  <c r="P1478" i="9"/>
  <c r="Q1478" i="9" s="1"/>
  <c r="R1478" i="9"/>
  <c r="S1478" i="9" s="1"/>
  <c r="N1453" i="9"/>
  <c r="R1452" i="9"/>
  <c r="S1452" i="9" s="1"/>
  <c r="P1452" i="9"/>
  <c r="Q1452" i="9" s="1"/>
  <c r="F1426" i="9"/>
  <c r="G1426" i="9" s="1"/>
  <c r="D1426" i="9"/>
  <c r="E1426" i="9" s="1"/>
  <c r="B1427" i="9"/>
  <c r="R1400" i="9"/>
  <c r="AD1386" i="9"/>
  <c r="F1413" i="9"/>
  <c r="G1413" i="9" s="1"/>
  <c r="G1414" i="9" s="1"/>
  <c r="D1413" i="9"/>
  <c r="E1413" i="9" s="1"/>
  <c r="Z1517" i="9"/>
  <c r="AB1516" i="9"/>
  <c r="AC1516" i="9" s="1"/>
  <c r="AD1516" i="9"/>
  <c r="AE1516" i="9" s="1"/>
  <c r="N1570" i="9"/>
  <c r="U1568" i="9"/>
  <c r="N1557" i="9"/>
  <c r="P1556" i="9"/>
  <c r="Q1556" i="9" s="1"/>
  <c r="R1556" i="9"/>
  <c r="S1556" i="9" s="1"/>
  <c r="H1400" i="9" l="1"/>
  <c r="F1414" i="9"/>
  <c r="F1427" i="9"/>
  <c r="G1427" i="9" s="1"/>
  <c r="G1428" i="9" s="1"/>
  <c r="D1427" i="9"/>
  <c r="E1427" i="9" s="1"/>
  <c r="R1518" i="9"/>
  <c r="S1518" i="9" s="1"/>
  <c r="P1518" i="9"/>
  <c r="Q1518" i="9" s="1"/>
  <c r="N1519" i="9"/>
  <c r="AB1530" i="9"/>
  <c r="AC1530" i="9" s="1"/>
  <c r="Z1531" i="9"/>
  <c r="AD1530" i="9"/>
  <c r="AE1530" i="9" s="1"/>
  <c r="Q1414" i="9"/>
  <c r="P1414" i="9"/>
  <c r="B1467" i="9"/>
  <c r="D1466" i="9"/>
  <c r="E1466" i="9" s="1"/>
  <c r="F1466" i="9"/>
  <c r="G1466" i="9" s="1"/>
  <c r="B1480" i="9"/>
  <c r="D1479" i="9"/>
  <c r="E1479" i="9" s="1"/>
  <c r="F1479" i="9"/>
  <c r="G1479" i="9" s="1"/>
  <c r="AD1400" i="9"/>
  <c r="AB1413" i="9"/>
  <c r="AC1413" i="9" s="1"/>
  <c r="AD1413" i="9"/>
  <c r="AE1413" i="9" s="1"/>
  <c r="AE1414" i="9" s="1"/>
  <c r="R1505" i="9"/>
  <c r="S1505" i="9" s="1"/>
  <c r="P1505" i="9"/>
  <c r="Q1505" i="9" s="1"/>
  <c r="N1506" i="9"/>
  <c r="B1519" i="9"/>
  <c r="D1518" i="9"/>
  <c r="E1518" i="9" s="1"/>
  <c r="F1518" i="9"/>
  <c r="G1518" i="9" s="1"/>
  <c r="R1557" i="9"/>
  <c r="S1557" i="9" s="1"/>
  <c r="P1557" i="9"/>
  <c r="Q1557" i="9" s="1"/>
  <c r="N1558" i="9"/>
  <c r="R1453" i="9"/>
  <c r="S1453" i="9" s="1"/>
  <c r="P1453" i="9"/>
  <c r="Q1453" i="9" s="1"/>
  <c r="N1454" i="9"/>
  <c r="R1479" i="9"/>
  <c r="S1479" i="9" s="1"/>
  <c r="P1479" i="9"/>
  <c r="Q1479" i="9" s="1"/>
  <c r="N1480" i="9"/>
  <c r="AB1478" i="9"/>
  <c r="AC1478" i="9" s="1"/>
  <c r="Z1479" i="9"/>
  <c r="AD1478" i="9"/>
  <c r="AE1478" i="9" s="1"/>
  <c r="B1584" i="9"/>
  <c r="I1582" i="9"/>
  <c r="B1571" i="9"/>
  <c r="F1570" i="9"/>
  <c r="G1570" i="9" s="1"/>
  <c r="D1570" i="9"/>
  <c r="E1570" i="9" s="1"/>
  <c r="R1544" i="9"/>
  <c r="S1544" i="9" s="1"/>
  <c r="P1544" i="9"/>
  <c r="Q1544" i="9" s="1"/>
  <c r="N1545" i="9"/>
  <c r="R1531" i="9"/>
  <c r="S1531" i="9" s="1"/>
  <c r="P1531" i="9"/>
  <c r="Q1531" i="9" s="1"/>
  <c r="N1532" i="9"/>
  <c r="AB1491" i="9"/>
  <c r="AC1491" i="9" s="1"/>
  <c r="Z1492" i="9"/>
  <c r="AD1491" i="9"/>
  <c r="AE1491" i="9" s="1"/>
  <c r="R1440" i="9"/>
  <c r="S1440" i="9" s="1"/>
  <c r="P1440" i="9"/>
  <c r="Q1440" i="9" s="1"/>
  <c r="N1441" i="9"/>
  <c r="B1532" i="9"/>
  <c r="D1531" i="9"/>
  <c r="E1531" i="9" s="1"/>
  <c r="F1531" i="9"/>
  <c r="G1531" i="9" s="1"/>
  <c r="AB1556" i="9"/>
  <c r="AC1556" i="9" s="1"/>
  <c r="Z1570" i="9"/>
  <c r="AG1568" i="9"/>
  <c r="Z1557" i="9"/>
  <c r="AD1556" i="9"/>
  <c r="AE1556" i="9" s="1"/>
  <c r="B1493" i="9"/>
  <c r="F1492" i="9"/>
  <c r="G1492" i="9" s="1"/>
  <c r="D1492" i="9"/>
  <c r="E1492" i="9" s="1"/>
  <c r="B1441" i="9"/>
  <c r="D1440" i="9"/>
  <c r="E1440" i="9" s="1"/>
  <c r="F1440" i="9"/>
  <c r="G1440" i="9" s="1"/>
  <c r="AF1386" i="9"/>
  <c r="AB1465" i="9"/>
  <c r="AC1465" i="9" s="1"/>
  <c r="Z1466" i="9"/>
  <c r="AD1465" i="9"/>
  <c r="AE1465" i="9" s="1"/>
  <c r="AB1426" i="9"/>
  <c r="AC1426" i="9" s="1"/>
  <c r="Z1427" i="9"/>
  <c r="AD1426" i="9"/>
  <c r="AE1426" i="9" s="1"/>
  <c r="AB1452" i="9"/>
  <c r="AC1452" i="9" s="1"/>
  <c r="Z1453" i="9"/>
  <c r="AD1452" i="9"/>
  <c r="AE1452" i="9" s="1"/>
  <c r="R1466" i="9"/>
  <c r="S1466" i="9" s="1"/>
  <c r="P1466" i="9"/>
  <c r="Q1466" i="9" s="1"/>
  <c r="N1467" i="9"/>
  <c r="B1545" i="9"/>
  <c r="D1544" i="9"/>
  <c r="E1544" i="9" s="1"/>
  <c r="F1544" i="9"/>
  <c r="G1544" i="9" s="1"/>
  <c r="R1570" i="9"/>
  <c r="S1570" i="9" s="1"/>
  <c r="P1570" i="9"/>
  <c r="Q1570" i="9" s="1"/>
  <c r="N1584" i="9"/>
  <c r="U1582" i="9"/>
  <c r="N1571" i="9"/>
  <c r="AB1517" i="9"/>
  <c r="AC1517" i="9" s="1"/>
  <c r="Z1518" i="9"/>
  <c r="AD1517" i="9"/>
  <c r="AE1517" i="9" s="1"/>
  <c r="E1414" i="9"/>
  <c r="H1414" i="9" s="1"/>
  <c r="D1414" i="9"/>
  <c r="AB1439" i="9"/>
  <c r="AC1439" i="9" s="1"/>
  <c r="Z1440" i="9"/>
  <c r="AD1439" i="9"/>
  <c r="AE1439" i="9" s="1"/>
  <c r="R1427" i="9"/>
  <c r="S1427" i="9" s="1"/>
  <c r="S1428" i="9" s="1"/>
  <c r="P1427" i="9"/>
  <c r="Q1427" i="9" s="1"/>
  <c r="R1414" i="9"/>
  <c r="B1558" i="9"/>
  <c r="D1557" i="9"/>
  <c r="E1557" i="9" s="1"/>
  <c r="F1557" i="9"/>
  <c r="G1557" i="9" s="1"/>
  <c r="B1454" i="9"/>
  <c r="D1453" i="9"/>
  <c r="E1453" i="9" s="1"/>
  <c r="F1453" i="9"/>
  <c r="G1453" i="9" s="1"/>
  <c r="R1492" i="9"/>
  <c r="S1492" i="9" s="1"/>
  <c r="P1492" i="9"/>
  <c r="Q1492" i="9" s="1"/>
  <c r="N1493" i="9"/>
  <c r="AC1400" i="9"/>
  <c r="AB1400" i="9"/>
  <c r="AB1543" i="9"/>
  <c r="AC1543" i="9" s="1"/>
  <c r="Z1544" i="9"/>
  <c r="AD1543" i="9"/>
  <c r="AE1543" i="9" s="1"/>
  <c r="T1400" i="9"/>
  <c r="B1506" i="9"/>
  <c r="F1505" i="9"/>
  <c r="G1505" i="9" s="1"/>
  <c r="D1505" i="9"/>
  <c r="E1505" i="9" s="1"/>
  <c r="AB1504" i="9"/>
  <c r="AC1504" i="9" s="1"/>
  <c r="Z1505" i="9"/>
  <c r="AD1504" i="9"/>
  <c r="AE1504" i="9" s="1"/>
  <c r="AF1400" i="9" l="1"/>
  <c r="Z1545" i="9"/>
  <c r="AD1544" i="9"/>
  <c r="AE1544" i="9" s="1"/>
  <c r="AB1544" i="9"/>
  <c r="AC1544" i="9" s="1"/>
  <c r="Q1428" i="9"/>
  <c r="P1428" i="9"/>
  <c r="Z1519" i="9"/>
  <c r="AD1518" i="9"/>
  <c r="AE1518" i="9" s="1"/>
  <c r="AB1518" i="9"/>
  <c r="AC1518" i="9" s="1"/>
  <c r="N1598" i="9"/>
  <c r="U1596" i="9"/>
  <c r="N1585" i="9"/>
  <c r="P1584" i="9"/>
  <c r="Q1584" i="9" s="1"/>
  <c r="R1584" i="9"/>
  <c r="S1584" i="9" s="1"/>
  <c r="D1545" i="9"/>
  <c r="E1545" i="9" s="1"/>
  <c r="B1546" i="9"/>
  <c r="F1545" i="9"/>
  <c r="G1545" i="9" s="1"/>
  <c r="Z1454" i="9"/>
  <c r="AD1453" i="9"/>
  <c r="AE1453" i="9" s="1"/>
  <c r="AB1453" i="9"/>
  <c r="AC1453" i="9" s="1"/>
  <c r="AD1427" i="9"/>
  <c r="AE1427" i="9" s="1"/>
  <c r="AE1428" i="9" s="1"/>
  <c r="AB1427" i="9"/>
  <c r="AC1427" i="9" s="1"/>
  <c r="P1441" i="9"/>
  <c r="Q1441" i="9" s="1"/>
  <c r="R1441" i="9"/>
  <c r="S1441" i="9" s="1"/>
  <c r="S1442" i="9" s="1"/>
  <c r="D1584" i="9"/>
  <c r="E1584" i="9" s="1"/>
  <c r="B1598" i="9"/>
  <c r="I1596" i="9"/>
  <c r="B1585" i="9"/>
  <c r="F1584" i="9"/>
  <c r="G1584" i="9" s="1"/>
  <c r="N1455" i="9"/>
  <c r="P1454" i="9"/>
  <c r="Q1454" i="9" s="1"/>
  <c r="R1454" i="9"/>
  <c r="S1454" i="9" s="1"/>
  <c r="N1559" i="9"/>
  <c r="R1558" i="9"/>
  <c r="S1558" i="9" s="1"/>
  <c r="P1558" i="9"/>
  <c r="Q1558" i="9" s="1"/>
  <c r="N1520" i="9"/>
  <c r="P1519" i="9"/>
  <c r="Q1519" i="9" s="1"/>
  <c r="R1519" i="9"/>
  <c r="S1519" i="9" s="1"/>
  <c r="F1428" i="9"/>
  <c r="Z1506" i="9"/>
  <c r="AD1505" i="9"/>
  <c r="AE1505" i="9" s="1"/>
  <c r="AB1505" i="9"/>
  <c r="AC1505" i="9" s="1"/>
  <c r="D1506" i="9"/>
  <c r="E1506" i="9" s="1"/>
  <c r="B1507" i="9"/>
  <c r="F1506" i="9"/>
  <c r="G1506" i="9" s="1"/>
  <c r="D1558" i="9"/>
  <c r="E1558" i="9" s="1"/>
  <c r="B1559" i="9"/>
  <c r="F1558" i="9"/>
  <c r="G1558" i="9" s="1"/>
  <c r="R1428" i="9"/>
  <c r="Z1584" i="9"/>
  <c r="AG1582" i="9"/>
  <c r="Z1571" i="9"/>
  <c r="AB1570" i="9"/>
  <c r="AC1570" i="9" s="1"/>
  <c r="AD1570" i="9"/>
  <c r="AE1570" i="9" s="1"/>
  <c r="Z1493" i="9"/>
  <c r="AB1492" i="9"/>
  <c r="AC1492" i="9" s="1"/>
  <c r="AD1492" i="9"/>
  <c r="AE1492" i="9" s="1"/>
  <c r="N1533" i="9"/>
  <c r="P1532" i="9"/>
  <c r="Q1532" i="9" s="1"/>
  <c r="R1532" i="9"/>
  <c r="S1532" i="9" s="1"/>
  <c r="N1546" i="9"/>
  <c r="P1545" i="9"/>
  <c r="Q1545" i="9" s="1"/>
  <c r="R1545" i="9"/>
  <c r="S1545" i="9" s="1"/>
  <c r="N1481" i="9"/>
  <c r="R1480" i="9"/>
  <c r="S1480" i="9" s="1"/>
  <c r="P1480" i="9"/>
  <c r="Q1480" i="9" s="1"/>
  <c r="D1519" i="9"/>
  <c r="E1519" i="9" s="1"/>
  <c r="B1520" i="9"/>
  <c r="F1519" i="9"/>
  <c r="G1519" i="9" s="1"/>
  <c r="AD1414" i="9"/>
  <c r="D1467" i="9"/>
  <c r="E1467" i="9" s="1"/>
  <c r="B1468" i="9"/>
  <c r="F1467" i="9"/>
  <c r="G1467" i="9" s="1"/>
  <c r="T1414" i="9"/>
  <c r="N1494" i="9"/>
  <c r="P1493" i="9"/>
  <c r="Q1493" i="9" s="1"/>
  <c r="R1493" i="9"/>
  <c r="S1493" i="9" s="1"/>
  <c r="N1572" i="9"/>
  <c r="R1571" i="9"/>
  <c r="S1571" i="9" s="1"/>
  <c r="P1571" i="9"/>
  <c r="Q1571" i="9" s="1"/>
  <c r="Z1467" i="9"/>
  <c r="AB1466" i="9"/>
  <c r="AC1466" i="9" s="1"/>
  <c r="AD1466" i="9"/>
  <c r="AE1466" i="9" s="1"/>
  <c r="D1493" i="9"/>
  <c r="E1493" i="9" s="1"/>
  <c r="B1494" i="9"/>
  <c r="F1493" i="9"/>
  <c r="G1493" i="9" s="1"/>
  <c r="D1571" i="9"/>
  <c r="E1571" i="9" s="1"/>
  <c r="B1572" i="9"/>
  <c r="F1571" i="9"/>
  <c r="G1571" i="9" s="1"/>
  <c r="N1507" i="9"/>
  <c r="P1506" i="9"/>
  <c r="Q1506" i="9" s="1"/>
  <c r="R1506" i="9"/>
  <c r="S1506" i="9" s="1"/>
  <c r="AC1414" i="9"/>
  <c r="AF1414" i="9" s="1"/>
  <c r="AB1414" i="9"/>
  <c r="D1480" i="9"/>
  <c r="E1480" i="9" s="1"/>
  <c r="B1481" i="9"/>
  <c r="F1480" i="9"/>
  <c r="G1480" i="9" s="1"/>
  <c r="D1454" i="9"/>
  <c r="E1454" i="9" s="1"/>
  <c r="B1455" i="9"/>
  <c r="F1454" i="9"/>
  <c r="G1454" i="9" s="1"/>
  <c r="Z1441" i="9"/>
  <c r="AD1440" i="9"/>
  <c r="AE1440" i="9" s="1"/>
  <c r="AB1440" i="9"/>
  <c r="AC1440" i="9" s="1"/>
  <c r="N1468" i="9"/>
  <c r="R1467" i="9"/>
  <c r="S1467" i="9" s="1"/>
  <c r="P1467" i="9"/>
  <c r="Q1467" i="9" s="1"/>
  <c r="D1441" i="9"/>
  <c r="E1441" i="9" s="1"/>
  <c r="F1441" i="9"/>
  <c r="G1441" i="9" s="1"/>
  <c r="G1442" i="9" s="1"/>
  <c r="Z1558" i="9"/>
  <c r="AD1557" i="9"/>
  <c r="AE1557" i="9" s="1"/>
  <c r="AB1557" i="9"/>
  <c r="AC1557" i="9" s="1"/>
  <c r="D1532" i="9"/>
  <c r="E1532" i="9" s="1"/>
  <c r="B1533" i="9"/>
  <c r="F1532" i="9"/>
  <c r="G1532" i="9" s="1"/>
  <c r="Z1480" i="9"/>
  <c r="AB1479" i="9"/>
  <c r="AC1479" i="9" s="1"/>
  <c r="AD1479" i="9"/>
  <c r="AE1479" i="9" s="1"/>
  <c r="Z1532" i="9"/>
  <c r="AD1531" i="9"/>
  <c r="AE1531" i="9" s="1"/>
  <c r="AB1531" i="9"/>
  <c r="AC1531" i="9" s="1"/>
  <c r="E1428" i="9"/>
  <c r="H1428" i="9" s="1"/>
  <c r="D1428" i="9"/>
  <c r="AD1480" i="9" l="1"/>
  <c r="AE1480" i="9" s="1"/>
  <c r="AB1480" i="9"/>
  <c r="AC1480" i="9" s="1"/>
  <c r="Z1481" i="9"/>
  <c r="AD1558" i="9"/>
  <c r="AE1558" i="9" s="1"/>
  <c r="AB1558" i="9"/>
  <c r="AC1558" i="9" s="1"/>
  <c r="Z1559" i="9"/>
  <c r="P1481" i="9"/>
  <c r="Q1481" i="9" s="1"/>
  <c r="N1482" i="9"/>
  <c r="R1481" i="9"/>
  <c r="S1481" i="9" s="1"/>
  <c r="P1533" i="9"/>
  <c r="Q1533" i="9" s="1"/>
  <c r="N1534" i="9"/>
  <c r="R1533" i="9"/>
  <c r="S1533" i="9" s="1"/>
  <c r="AD1571" i="9"/>
  <c r="AE1571" i="9" s="1"/>
  <c r="AB1571" i="9"/>
  <c r="AC1571" i="9" s="1"/>
  <c r="Z1572" i="9"/>
  <c r="P1585" i="9"/>
  <c r="Q1585" i="9" s="1"/>
  <c r="N1586" i="9"/>
  <c r="R1585" i="9"/>
  <c r="S1585" i="9" s="1"/>
  <c r="T1428" i="9"/>
  <c r="AD1532" i="9"/>
  <c r="AE1532" i="9" s="1"/>
  <c r="AB1532" i="9"/>
  <c r="AC1532" i="9" s="1"/>
  <c r="Z1533" i="9"/>
  <c r="F1442" i="9"/>
  <c r="F1455" i="9"/>
  <c r="G1455" i="9" s="1"/>
  <c r="G1456" i="9" s="1"/>
  <c r="D1455" i="9"/>
  <c r="E1455" i="9" s="1"/>
  <c r="P1507" i="9"/>
  <c r="Q1507" i="9" s="1"/>
  <c r="N1508" i="9"/>
  <c r="R1507" i="9"/>
  <c r="S1507" i="9" s="1"/>
  <c r="P1494" i="9"/>
  <c r="Q1494" i="9" s="1"/>
  <c r="N1495" i="9"/>
  <c r="R1494" i="9"/>
  <c r="S1494" i="9" s="1"/>
  <c r="P1546" i="9"/>
  <c r="Q1546" i="9" s="1"/>
  <c r="N1547" i="9"/>
  <c r="R1546" i="9"/>
  <c r="S1546" i="9" s="1"/>
  <c r="B1560" i="9"/>
  <c r="D1559" i="9"/>
  <c r="E1559" i="9" s="1"/>
  <c r="F1559" i="9"/>
  <c r="G1559" i="9" s="1"/>
  <c r="B1508" i="9"/>
  <c r="F1507" i="9"/>
  <c r="G1507" i="9" s="1"/>
  <c r="D1507" i="9"/>
  <c r="E1507" i="9" s="1"/>
  <c r="AD1506" i="9"/>
  <c r="AE1506" i="9" s="1"/>
  <c r="AB1506" i="9"/>
  <c r="AC1506" i="9" s="1"/>
  <c r="Z1507" i="9"/>
  <c r="B1586" i="9"/>
  <c r="F1585" i="9"/>
  <c r="G1585" i="9" s="1"/>
  <c r="D1585" i="9"/>
  <c r="E1585" i="9" s="1"/>
  <c r="R1442" i="9"/>
  <c r="AC1428" i="9"/>
  <c r="AB1428" i="9"/>
  <c r="AD1454" i="9"/>
  <c r="AE1454" i="9" s="1"/>
  <c r="AB1454" i="9"/>
  <c r="AC1454" i="9" s="1"/>
  <c r="Z1455" i="9"/>
  <c r="AD1519" i="9"/>
  <c r="AE1519" i="9" s="1"/>
  <c r="AB1519" i="9"/>
  <c r="AC1519" i="9" s="1"/>
  <c r="Z1520" i="9"/>
  <c r="AD1545" i="9"/>
  <c r="AE1545" i="9" s="1"/>
  <c r="AB1545" i="9"/>
  <c r="AC1545" i="9" s="1"/>
  <c r="Z1546" i="9"/>
  <c r="E1442" i="9"/>
  <c r="H1442" i="9" s="1"/>
  <c r="D1442" i="9"/>
  <c r="P1468" i="9"/>
  <c r="Q1468" i="9" s="1"/>
  <c r="N1469" i="9"/>
  <c r="R1468" i="9"/>
  <c r="S1468" i="9" s="1"/>
  <c r="B1573" i="9"/>
  <c r="D1572" i="9"/>
  <c r="E1572" i="9" s="1"/>
  <c r="F1572" i="9"/>
  <c r="G1572" i="9" s="1"/>
  <c r="B1469" i="9"/>
  <c r="D1468" i="9"/>
  <c r="E1468" i="9" s="1"/>
  <c r="F1468" i="9"/>
  <c r="G1468" i="9" s="1"/>
  <c r="AD1584" i="9"/>
  <c r="AE1584" i="9" s="1"/>
  <c r="AB1584" i="9"/>
  <c r="AC1584" i="9" s="1"/>
  <c r="Z1598" i="9"/>
  <c r="AG1596" i="9"/>
  <c r="Z1585" i="9"/>
  <c r="P1520" i="9"/>
  <c r="Q1520" i="9" s="1"/>
  <c r="N1521" i="9"/>
  <c r="R1520" i="9"/>
  <c r="S1520" i="9" s="1"/>
  <c r="Q1442" i="9"/>
  <c r="T1442" i="9" s="1"/>
  <c r="P1442" i="9"/>
  <c r="AD1428" i="9"/>
  <c r="P1598" i="9"/>
  <c r="Q1598" i="9" s="1"/>
  <c r="N1612" i="9"/>
  <c r="U1610" i="9"/>
  <c r="N1599" i="9"/>
  <c r="R1598" i="9"/>
  <c r="S1598" i="9" s="1"/>
  <c r="B1534" i="9"/>
  <c r="F1533" i="9"/>
  <c r="G1533" i="9" s="1"/>
  <c r="D1533" i="9"/>
  <c r="E1533" i="9" s="1"/>
  <c r="AD1441" i="9"/>
  <c r="AE1441" i="9" s="1"/>
  <c r="AE1442" i="9" s="1"/>
  <c r="AB1441" i="9"/>
  <c r="AC1441" i="9" s="1"/>
  <c r="B1482" i="9"/>
  <c r="D1481" i="9"/>
  <c r="E1481" i="9" s="1"/>
  <c r="F1481" i="9"/>
  <c r="G1481" i="9" s="1"/>
  <c r="B1495" i="9"/>
  <c r="F1494" i="9"/>
  <c r="G1494" i="9" s="1"/>
  <c r="D1494" i="9"/>
  <c r="E1494" i="9" s="1"/>
  <c r="AD1467" i="9"/>
  <c r="AE1467" i="9" s="1"/>
  <c r="AB1467" i="9"/>
  <c r="AC1467" i="9" s="1"/>
  <c r="Z1468" i="9"/>
  <c r="P1572" i="9"/>
  <c r="Q1572" i="9" s="1"/>
  <c r="N1573" i="9"/>
  <c r="R1572" i="9"/>
  <c r="S1572" i="9" s="1"/>
  <c r="B1521" i="9"/>
  <c r="D1520" i="9"/>
  <c r="E1520" i="9" s="1"/>
  <c r="F1520" i="9"/>
  <c r="G1520" i="9" s="1"/>
  <c r="AD1493" i="9"/>
  <c r="AE1493" i="9" s="1"/>
  <c r="AB1493" i="9"/>
  <c r="AC1493" i="9" s="1"/>
  <c r="Z1494" i="9"/>
  <c r="P1559" i="9"/>
  <c r="Q1559" i="9" s="1"/>
  <c r="N1560" i="9"/>
  <c r="R1559" i="9"/>
  <c r="S1559" i="9" s="1"/>
  <c r="P1455" i="9"/>
  <c r="Q1455" i="9" s="1"/>
  <c r="R1455" i="9"/>
  <c r="S1455" i="9" s="1"/>
  <c r="S1456" i="9" s="1"/>
  <c r="B1612" i="9"/>
  <c r="I1610" i="9"/>
  <c r="B1599" i="9"/>
  <c r="F1598" i="9"/>
  <c r="G1598" i="9" s="1"/>
  <c r="D1598" i="9"/>
  <c r="E1598" i="9" s="1"/>
  <c r="B1547" i="9"/>
  <c r="F1546" i="9"/>
  <c r="G1546" i="9" s="1"/>
  <c r="D1546" i="9"/>
  <c r="E1546" i="9" s="1"/>
  <c r="R1456" i="9" l="1"/>
  <c r="F1521" i="9"/>
  <c r="G1521" i="9" s="1"/>
  <c r="D1521" i="9"/>
  <c r="E1521" i="9" s="1"/>
  <c r="B1522" i="9"/>
  <c r="F1482" i="9"/>
  <c r="G1482" i="9" s="1"/>
  <c r="D1482" i="9"/>
  <c r="E1482" i="9" s="1"/>
  <c r="B1483" i="9"/>
  <c r="P1469" i="9"/>
  <c r="Q1469" i="9" s="1"/>
  <c r="R1469" i="9"/>
  <c r="S1469" i="9" s="1"/>
  <c r="S1470" i="9" s="1"/>
  <c r="Z1508" i="9"/>
  <c r="AD1507" i="9"/>
  <c r="AE1507" i="9" s="1"/>
  <c r="AB1507" i="9"/>
  <c r="AC1507" i="9" s="1"/>
  <c r="F1560" i="9"/>
  <c r="G1560" i="9" s="1"/>
  <c r="D1560" i="9"/>
  <c r="E1560" i="9" s="1"/>
  <c r="B1561" i="9"/>
  <c r="F1456" i="9"/>
  <c r="Z1482" i="9"/>
  <c r="AB1481" i="9"/>
  <c r="AC1481" i="9" s="1"/>
  <c r="AD1481" i="9"/>
  <c r="AE1481" i="9" s="1"/>
  <c r="F1547" i="9"/>
  <c r="G1547" i="9" s="1"/>
  <c r="D1547" i="9"/>
  <c r="E1547" i="9" s="1"/>
  <c r="B1548" i="9"/>
  <c r="F1599" i="9"/>
  <c r="G1599" i="9" s="1"/>
  <c r="D1599" i="9"/>
  <c r="E1599" i="9" s="1"/>
  <c r="B1600" i="9"/>
  <c r="Q1456" i="9"/>
  <c r="P1456" i="9"/>
  <c r="Z1495" i="9"/>
  <c r="AD1494" i="9"/>
  <c r="AE1494" i="9" s="1"/>
  <c r="AB1494" i="9"/>
  <c r="AC1494" i="9" s="1"/>
  <c r="AC1442" i="9"/>
  <c r="AB1442" i="9"/>
  <c r="F1534" i="9"/>
  <c r="G1534" i="9" s="1"/>
  <c r="D1534" i="9"/>
  <c r="E1534" i="9" s="1"/>
  <c r="B1535" i="9"/>
  <c r="N1600" i="9"/>
  <c r="P1599" i="9"/>
  <c r="Q1599" i="9" s="1"/>
  <c r="R1599" i="9"/>
  <c r="S1599" i="9" s="1"/>
  <c r="Z1586" i="9"/>
  <c r="AB1585" i="9"/>
  <c r="AC1585" i="9" s="1"/>
  <c r="AD1585" i="9"/>
  <c r="AE1585" i="9" s="1"/>
  <c r="F1469" i="9"/>
  <c r="G1469" i="9" s="1"/>
  <c r="G1470" i="9" s="1"/>
  <c r="D1469" i="9"/>
  <c r="E1469" i="9" s="1"/>
  <c r="AB1455" i="9"/>
  <c r="AC1455" i="9" s="1"/>
  <c r="AD1455" i="9"/>
  <c r="AE1455" i="9" s="1"/>
  <c r="AE1456" i="9" s="1"/>
  <c r="AF1428" i="9"/>
  <c r="F1508" i="9"/>
  <c r="G1508" i="9" s="1"/>
  <c r="D1508" i="9"/>
  <c r="E1508" i="9" s="1"/>
  <c r="B1509" i="9"/>
  <c r="N1509" i="9"/>
  <c r="R1508" i="9"/>
  <c r="S1508" i="9" s="1"/>
  <c r="P1508" i="9"/>
  <c r="Q1508" i="9" s="1"/>
  <c r="N1587" i="9"/>
  <c r="P1586" i="9"/>
  <c r="Q1586" i="9" s="1"/>
  <c r="R1586" i="9"/>
  <c r="S1586" i="9" s="1"/>
  <c r="Z1573" i="9"/>
  <c r="AB1572" i="9"/>
  <c r="AC1572" i="9" s="1"/>
  <c r="AD1572" i="9"/>
  <c r="AE1572" i="9" s="1"/>
  <c r="Z1560" i="9"/>
  <c r="AB1559" i="9"/>
  <c r="AC1559" i="9" s="1"/>
  <c r="AD1559" i="9"/>
  <c r="AE1559" i="9" s="1"/>
  <c r="Z1469" i="9"/>
  <c r="AB1468" i="9"/>
  <c r="AC1468" i="9" s="1"/>
  <c r="AD1468" i="9"/>
  <c r="AE1468" i="9" s="1"/>
  <c r="AD1442" i="9"/>
  <c r="F1573" i="9"/>
  <c r="G1573" i="9" s="1"/>
  <c r="D1573" i="9"/>
  <c r="E1573" i="9" s="1"/>
  <c r="B1574" i="9"/>
  <c r="Z1521" i="9"/>
  <c r="AB1520" i="9"/>
  <c r="AC1520" i="9" s="1"/>
  <c r="AD1520" i="9"/>
  <c r="AE1520" i="9" s="1"/>
  <c r="N1535" i="9"/>
  <c r="R1534" i="9"/>
  <c r="S1534" i="9" s="1"/>
  <c r="P1534" i="9"/>
  <c r="Q1534" i="9" s="1"/>
  <c r="F1612" i="9"/>
  <c r="G1612" i="9" s="1"/>
  <c r="D1612" i="9"/>
  <c r="E1612" i="9" s="1"/>
  <c r="B1626" i="9"/>
  <c r="I1624" i="9"/>
  <c r="B1613" i="9"/>
  <c r="N1561" i="9"/>
  <c r="R1560" i="9"/>
  <c r="S1560" i="9" s="1"/>
  <c r="P1560" i="9"/>
  <c r="Q1560" i="9" s="1"/>
  <c r="N1574" i="9"/>
  <c r="P1573" i="9"/>
  <c r="Q1573" i="9" s="1"/>
  <c r="R1573" i="9"/>
  <c r="S1573" i="9" s="1"/>
  <c r="F1495" i="9"/>
  <c r="G1495" i="9" s="1"/>
  <c r="D1495" i="9"/>
  <c r="E1495" i="9" s="1"/>
  <c r="B1496" i="9"/>
  <c r="N1626" i="9"/>
  <c r="U1624" i="9"/>
  <c r="N1613" i="9"/>
  <c r="P1612" i="9"/>
  <c r="Q1612" i="9" s="1"/>
  <c r="R1612" i="9"/>
  <c r="S1612" i="9" s="1"/>
  <c r="N1522" i="9"/>
  <c r="R1521" i="9"/>
  <c r="S1521" i="9" s="1"/>
  <c r="P1521" i="9"/>
  <c r="Q1521" i="9" s="1"/>
  <c r="Z1612" i="9"/>
  <c r="AG1610" i="9"/>
  <c r="Z1599" i="9"/>
  <c r="AD1598" i="9"/>
  <c r="AE1598" i="9" s="1"/>
  <c r="AB1598" i="9"/>
  <c r="AC1598" i="9" s="1"/>
  <c r="Z1547" i="9"/>
  <c r="AB1546" i="9"/>
  <c r="AC1546" i="9" s="1"/>
  <c r="AD1546" i="9"/>
  <c r="AE1546" i="9" s="1"/>
  <c r="F1586" i="9"/>
  <c r="G1586" i="9" s="1"/>
  <c r="D1586" i="9"/>
  <c r="E1586" i="9" s="1"/>
  <c r="B1587" i="9"/>
  <c r="N1548" i="9"/>
  <c r="R1547" i="9"/>
  <c r="S1547" i="9" s="1"/>
  <c r="P1547" i="9"/>
  <c r="Q1547" i="9" s="1"/>
  <c r="N1496" i="9"/>
  <c r="P1495" i="9"/>
  <c r="Q1495" i="9" s="1"/>
  <c r="R1495" i="9"/>
  <c r="S1495" i="9" s="1"/>
  <c r="E1456" i="9"/>
  <c r="H1456" i="9" s="1"/>
  <c r="D1456" i="9"/>
  <c r="Z1534" i="9"/>
  <c r="AB1533" i="9"/>
  <c r="AC1533" i="9" s="1"/>
  <c r="AD1533" i="9"/>
  <c r="AE1533" i="9" s="1"/>
  <c r="N1483" i="9"/>
  <c r="P1482" i="9"/>
  <c r="Q1482" i="9" s="1"/>
  <c r="R1482" i="9"/>
  <c r="S1482" i="9" s="1"/>
  <c r="T1456" i="9" l="1"/>
  <c r="R1496" i="9"/>
  <c r="S1496" i="9" s="1"/>
  <c r="P1496" i="9"/>
  <c r="Q1496" i="9" s="1"/>
  <c r="N1497" i="9"/>
  <c r="B1588" i="9"/>
  <c r="D1587" i="9"/>
  <c r="E1587" i="9" s="1"/>
  <c r="F1587" i="9"/>
  <c r="G1587" i="9" s="1"/>
  <c r="R1522" i="9"/>
  <c r="S1522" i="9" s="1"/>
  <c r="P1522" i="9"/>
  <c r="Q1522" i="9" s="1"/>
  <c r="N1523" i="9"/>
  <c r="B1614" i="9"/>
  <c r="F1613" i="9"/>
  <c r="G1613" i="9" s="1"/>
  <c r="D1613" i="9"/>
  <c r="E1613" i="9" s="1"/>
  <c r="R1535" i="9"/>
  <c r="S1535" i="9" s="1"/>
  <c r="P1535" i="9"/>
  <c r="Q1535" i="9" s="1"/>
  <c r="N1536" i="9"/>
  <c r="B1575" i="9"/>
  <c r="F1574" i="9"/>
  <c r="G1574" i="9" s="1"/>
  <c r="D1574" i="9"/>
  <c r="E1574" i="9" s="1"/>
  <c r="AB1586" i="9"/>
  <c r="AC1586" i="9" s="1"/>
  <c r="Z1587" i="9"/>
  <c r="AD1586" i="9"/>
  <c r="AE1586" i="9" s="1"/>
  <c r="AB1612" i="9"/>
  <c r="AC1612" i="9" s="1"/>
  <c r="Z1626" i="9"/>
  <c r="AG1624" i="9"/>
  <c r="Z1613" i="9"/>
  <c r="AD1612" i="9"/>
  <c r="AE1612" i="9" s="1"/>
  <c r="R1626" i="9"/>
  <c r="S1626" i="9" s="1"/>
  <c r="P1626" i="9"/>
  <c r="Q1626" i="9" s="1"/>
  <c r="N1640" i="9"/>
  <c r="U1638" i="9"/>
  <c r="N1627" i="9"/>
  <c r="AB1560" i="9"/>
  <c r="AC1560" i="9" s="1"/>
  <c r="Z1561" i="9"/>
  <c r="AD1560" i="9"/>
  <c r="AE1560" i="9" s="1"/>
  <c r="R1509" i="9"/>
  <c r="S1509" i="9" s="1"/>
  <c r="P1509" i="9"/>
  <c r="Q1509" i="9" s="1"/>
  <c r="N1510" i="9"/>
  <c r="AD1456" i="9"/>
  <c r="E1470" i="9"/>
  <c r="D1470" i="9"/>
  <c r="R1600" i="9"/>
  <c r="S1600" i="9" s="1"/>
  <c r="P1600" i="9"/>
  <c r="Q1600" i="9" s="1"/>
  <c r="N1601" i="9"/>
  <c r="B1549" i="9"/>
  <c r="D1548" i="9"/>
  <c r="E1548" i="9" s="1"/>
  <c r="F1548" i="9"/>
  <c r="G1548" i="9" s="1"/>
  <c r="B1562" i="9"/>
  <c r="F1561" i="9"/>
  <c r="G1561" i="9" s="1"/>
  <c r="D1561" i="9"/>
  <c r="E1561" i="9" s="1"/>
  <c r="R1470" i="9"/>
  <c r="B1523" i="9"/>
  <c r="D1522" i="9"/>
  <c r="E1522" i="9" s="1"/>
  <c r="F1522" i="9"/>
  <c r="G1522" i="9" s="1"/>
  <c r="B1497" i="9"/>
  <c r="D1496" i="9"/>
  <c r="E1496" i="9" s="1"/>
  <c r="F1496" i="9"/>
  <c r="G1496" i="9" s="1"/>
  <c r="B1640" i="9"/>
  <c r="I1638" i="9"/>
  <c r="B1627" i="9"/>
  <c r="D1626" i="9"/>
  <c r="E1626" i="9" s="1"/>
  <c r="F1626" i="9"/>
  <c r="G1626" i="9" s="1"/>
  <c r="AB1521" i="9"/>
  <c r="AC1521" i="9" s="1"/>
  <c r="Z1522" i="9"/>
  <c r="AD1521" i="9"/>
  <c r="AE1521" i="9" s="1"/>
  <c r="AB1573" i="9"/>
  <c r="AC1573" i="9" s="1"/>
  <c r="Z1574" i="9"/>
  <c r="AD1573" i="9"/>
  <c r="AE1573" i="9" s="1"/>
  <c r="R1587" i="9"/>
  <c r="S1587" i="9" s="1"/>
  <c r="P1587" i="9"/>
  <c r="Q1587" i="9" s="1"/>
  <c r="N1588" i="9"/>
  <c r="B1510" i="9"/>
  <c r="D1509" i="9"/>
  <c r="E1509" i="9" s="1"/>
  <c r="F1509" i="9"/>
  <c r="G1509" i="9" s="1"/>
  <c r="AC1456" i="9"/>
  <c r="AB1456" i="9"/>
  <c r="F1470" i="9"/>
  <c r="B1601" i="9"/>
  <c r="D1600" i="9"/>
  <c r="E1600" i="9" s="1"/>
  <c r="F1600" i="9"/>
  <c r="G1600" i="9" s="1"/>
  <c r="AB1482" i="9"/>
  <c r="AC1482" i="9" s="1"/>
  <c r="Z1483" i="9"/>
  <c r="AD1482" i="9"/>
  <c r="AE1482" i="9" s="1"/>
  <c r="AB1508" i="9"/>
  <c r="AC1508" i="9" s="1"/>
  <c r="Z1509" i="9"/>
  <c r="AD1508" i="9"/>
  <c r="AE1508" i="9" s="1"/>
  <c r="Q1470" i="9"/>
  <c r="P1470" i="9"/>
  <c r="F1483" i="9"/>
  <c r="G1483" i="9" s="1"/>
  <c r="G1484" i="9" s="1"/>
  <c r="D1483" i="9"/>
  <c r="E1483" i="9" s="1"/>
  <c r="R1483" i="9"/>
  <c r="S1483" i="9" s="1"/>
  <c r="S1484" i="9" s="1"/>
  <c r="P1483" i="9"/>
  <c r="Q1483" i="9" s="1"/>
  <c r="AB1534" i="9"/>
  <c r="AC1534" i="9" s="1"/>
  <c r="Z1535" i="9"/>
  <c r="AD1534" i="9"/>
  <c r="AE1534" i="9" s="1"/>
  <c r="R1548" i="9"/>
  <c r="S1548" i="9" s="1"/>
  <c r="P1548" i="9"/>
  <c r="Q1548" i="9" s="1"/>
  <c r="N1549" i="9"/>
  <c r="AB1547" i="9"/>
  <c r="AC1547" i="9" s="1"/>
  <c r="Z1548" i="9"/>
  <c r="AD1547" i="9"/>
  <c r="AE1547" i="9" s="1"/>
  <c r="AB1599" i="9"/>
  <c r="AC1599" i="9" s="1"/>
  <c r="Z1600" i="9"/>
  <c r="AD1599" i="9"/>
  <c r="AE1599" i="9" s="1"/>
  <c r="R1613" i="9"/>
  <c r="S1613" i="9" s="1"/>
  <c r="P1613" i="9"/>
  <c r="Q1613" i="9" s="1"/>
  <c r="N1614" i="9"/>
  <c r="R1574" i="9"/>
  <c r="S1574" i="9" s="1"/>
  <c r="P1574" i="9"/>
  <c r="Q1574" i="9" s="1"/>
  <c r="N1575" i="9"/>
  <c r="R1561" i="9"/>
  <c r="S1561" i="9" s="1"/>
  <c r="P1561" i="9"/>
  <c r="Q1561" i="9" s="1"/>
  <c r="N1562" i="9"/>
  <c r="AB1469" i="9"/>
  <c r="AC1469" i="9" s="1"/>
  <c r="AD1469" i="9"/>
  <c r="AE1469" i="9" s="1"/>
  <c r="AE1470" i="9" s="1"/>
  <c r="B1536" i="9"/>
  <c r="D1535" i="9"/>
  <c r="E1535" i="9" s="1"/>
  <c r="F1535" i="9"/>
  <c r="G1535" i="9" s="1"/>
  <c r="AF1442" i="9"/>
  <c r="AB1495" i="9"/>
  <c r="AC1495" i="9" s="1"/>
  <c r="Z1496" i="9"/>
  <c r="AD1495" i="9"/>
  <c r="AE1495" i="9" s="1"/>
  <c r="AF1456" i="9" l="1"/>
  <c r="T1470" i="9"/>
  <c r="N1563" i="9"/>
  <c r="P1562" i="9"/>
  <c r="Q1562" i="9" s="1"/>
  <c r="R1562" i="9"/>
  <c r="S1562" i="9" s="1"/>
  <c r="E1484" i="9"/>
  <c r="D1484" i="9"/>
  <c r="Z1523" i="9"/>
  <c r="AB1522" i="9"/>
  <c r="AC1522" i="9" s="1"/>
  <c r="AD1522" i="9"/>
  <c r="AE1522" i="9" s="1"/>
  <c r="D1640" i="9"/>
  <c r="E1640" i="9" s="1"/>
  <c r="B1654" i="9"/>
  <c r="I1652" i="9"/>
  <c r="B1641" i="9"/>
  <c r="F1640" i="9"/>
  <c r="G1640" i="9" s="1"/>
  <c r="D1497" i="9"/>
  <c r="E1497" i="9" s="1"/>
  <c r="F1497" i="9"/>
  <c r="G1497" i="9" s="1"/>
  <c r="G1498" i="9" s="1"/>
  <c r="D1523" i="9"/>
  <c r="E1523" i="9" s="1"/>
  <c r="B1524" i="9"/>
  <c r="F1523" i="9"/>
  <c r="G1523" i="9" s="1"/>
  <c r="D1562" i="9"/>
  <c r="E1562" i="9" s="1"/>
  <c r="B1563" i="9"/>
  <c r="F1562" i="9"/>
  <c r="G1562" i="9" s="1"/>
  <c r="D1549" i="9"/>
  <c r="E1549" i="9" s="1"/>
  <c r="B1550" i="9"/>
  <c r="F1549" i="9"/>
  <c r="G1549" i="9" s="1"/>
  <c r="N1511" i="9"/>
  <c r="R1510" i="9"/>
  <c r="S1510" i="9" s="1"/>
  <c r="P1510" i="9"/>
  <c r="Q1510" i="9" s="1"/>
  <c r="Z1562" i="9"/>
  <c r="AB1561" i="9"/>
  <c r="AC1561" i="9" s="1"/>
  <c r="AD1561" i="9"/>
  <c r="AE1561" i="9" s="1"/>
  <c r="Z1588" i="9"/>
  <c r="AD1587" i="9"/>
  <c r="AE1587" i="9" s="1"/>
  <c r="AB1587" i="9"/>
  <c r="AC1587" i="9" s="1"/>
  <c r="Z1497" i="9"/>
  <c r="AD1496" i="9"/>
  <c r="AE1496" i="9" s="1"/>
  <c r="AB1496" i="9"/>
  <c r="AC1496" i="9" s="1"/>
  <c r="Z1549" i="9"/>
  <c r="AD1548" i="9"/>
  <c r="AE1548" i="9" s="1"/>
  <c r="AB1548" i="9"/>
  <c r="AC1548" i="9" s="1"/>
  <c r="Q1484" i="9"/>
  <c r="P1484" i="9"/>
  <c r="F1484" i="9"/>
  <c r="N1602" i="9"/>
  <c r="R1601" i="9"/>
  <c r="S1601" i="9" s="1"/>
  <c r="P1601" i="9"/>
  <c r="Q1601" i="9" s="1"/>
  <c r="H1470" i="9"/>
  <c r="N1628" i="9"/>
  <c r="R1627" i="9"/>
  <c r="S1627" i="9" s="1"/>
  <c r="P1627" i="9"/>
  <c r="Q1627" i="9" s="1"/>
  <c r="Z1614" i="9"/>
  <c r="AD1613" i="9"/>
  <c r="AE1613" i="9" s="1"/>
  <c r="AB1613" i="9"/>
  <c r="AC1613" i="9" s="1"/>
  <c r="D1575" i="9"/>
  <c r="E1575" i="9" s="1"/>
  <c r="B1576" i="9"/>
  <c r="F1575" i="9"/>
  <c r="G1575" i="9" s="1"/>
  <c r="D1588" i="9"/>
  <c r="E1588" i="9" s="1"/>
  <c r="B1589" i="9"/>
  <c r="F1588" i="9"/>
  <c r="G1588" i="9" s="1"/>
  <c r="D1536" i="9"/>
  <c r="E1536" i="9" s="1"/>
  <c r="B1537" i="9"/>
  <c r="F1536" i="9"/>
  <c r="G1536" i="9" s="1"/>
  <c r="AD1470" i="9"/>
  <c r="N1615" i="9"/>
  <c r="R1614" i="9"/>
  <c r="S1614" i="9" s="1"/>
  <c r="P1614" i="9"/>
  <c r="Q1614" i="9" s="1"/>
  <c r="Z1601" i="9"/>
  <c r="AD1600" i="9"/>
  <c r="AE1600" i="9" s="1"/>
  <c r="AB1600" i="9"/>
  <c r="AC1600" i="9" s="1"/>
  <c r="R1484" i="9"/>
  <c r="D1510" i="9"/>
  <c r="E1510" i="9" s="1"/>
  <c r="B1511" i="9"/>
  <c r="F1510" i="9"/>
  <c r="G1510" i="9" s="1"/>
  <c r="D1627" i="9"/>
  <c r="E1627" i="9" s="1"/>
  <c r="B1628" i="9"/>
  <c r="F1627" i="9"/>
  <c r="G1627" i="9" s="1"/>
  <c r="N1537" i="9"/>
  <c r="P1536" i="9"/>
  <c r="Q1536" i="9" s="1"/>
  <c r="R1536" i="9"/>
  <c r="S1536" i="9" s="1"/>
  <c r="D1614" i="9"/>
  <c r="E1614" i="9" s="1"/>
  <c r="B1615" i="9"/>
  <c r="F1614" i="9"/>
  <c r="G1614" i="9" s="1"/>
  <c r="R1497" i="9"/>
  <c r="S1497" i="9" s="1"/>
  <c r="S1498" i="9" s="1"/>
  <c r="P1497" i="9"/>
  <c r="Q1497" i="9" s="1"/>
  <c r="AC1470" i="9"/>
  <c r="AF1470" i="9" s="1"/>
  <c r="AB1470" i="9"/>
  <c r="N1576" i="9"/>
  <c r="P1575" i="9"/>
  <c r="Q1575" i="9" s="1"/>
  <c r="R1575" i="9"/>
  <c r="S1575" i="9" s="1"/>
  <c r="N1550" i="9"/>
  <c r="P1549" i="9"/>
  <c r="Q1549" i="9" s="1"/>
  <c r="R1549" i="9"/>
  <c r="S1549" i="9" s="1"/>
  <c r="Z1536" i="9"/>
  <c r="AD1535" i="9"/>
  <c r="AE1535" i="9" s="1"/>
  <c r="AB1535" i="9"/>
  <c r="AC1535" i="9" s="1"/>
  <c r="Z1510" i="9"/>
  <c r="AD1509" i="9"/>
  <c r="AE1509" i="9" s="1"/>
  <c r="AB1509" i="9"/>
  <c r="AC1509" i="9" s="1"/>
  <c r="AB1483" i="9"/>
  <c r="AC1483" i="9" s="1"/>
  <c r="AD1483" i="9"/>
  <c r="AE1483" i="9" s="1"/>
  <c r="AE1484" i="9" s="1"/>
  <c r="D1601" i="9"/>
  <c r="E1601" i="9" s="1"/>
  <c r="B1602" i="9"/>
  <c r="F1601" i="9"/>
  <c r="G1601" i="9" s="1"/>
  <c r="N1589" i="9"/>
  <c r="P1588" i="9"/>
  <c r="Q1588" i="9" s="1"/>
  <c r="R1588" i="9"/>
  <c r="S1588" i="9" s="1"/>
  <c r="Z1575" i="9"/>
  <c r="AB1574" i="9"/>
  <c r="AC1574" i="9" s="1"/>
  <c r="AD1574" i="9"/>
  <c r="AE1574" i="9" s="1"/>
  <c r="N1654" i="9"/>
  <c r="U1652" i="9"/>
  <c r="N1641" i="9"/>
  <c r="R1640" i="9"/>
  <c r="S1640" i="9" s="1"/>
  <c r="P1640" i="9"/>
  <c r="Q1640" i="9" s="1"/>
  <c r="Z1640" i="9"/>
  <c r="AG1638" i="9"/>
  <c r="Z1627" i="9"/>
  <c r="AB1626" i="9"/>
  <c r="AC1626" i="9" s="1"/>
  <c r="AD1626" i="9"/>
  <c r="AE1626" i="9" s="1"/>
  <c r="N1524" i="9"/>
  <c r="P1523" i="9"/>
  <c r="Q1523" i="9" s="1"/>
  <c r="R1523" i="9"/>
  <c r="S1523" i="9" s="1"/>
  <c r="AD1627" i="9" l="1"/>
  <c r="AE1627" i="9" s="1"/>
  <c r="AB1627" i="9"/>
  <c r="AC1627" i="9" s="1"/>
  <c r="Z1628" i="9"/>
  <c r="P1654" i="9"/>
  <c r="Q1654" i="9" s="1"/>
  <c r="N1668" i="9"/>
  <c r="U1666" i="9"/>
  <c r="N1655" i="9"/>
  <c r="R1654" i="9"/>
  <c r="S1654" i="9" s="1"/>
  <c r="AD1536" i="9"/>
  <c r="AE1536" i="9" s="1"/>
  <c r="AB1536" i="9"/>
  <c r="AC1536" i="9" s="1"/>
  <c r="Z1537" i="9"/>
  <c r="B1616" i="9"/>
  <c r="D1615" i="9"/>
  <c r="E1615" i="9" s="1"/>
  <c r="F1615" i="9"/>
  <c r="G1615" i="9" s="1"/>
  <c r="B1577" i="9"/>
  <c r="D1576" i="9"/>
  <c r="E1576" i="9" s="1"/>
  <c r="F1576" i="9"/>
  <c r="G1576" i="9" s="1"/>
  <c r="P1628" i="9"/>
  <c r="Q1628" i="9" s="1"/>
  <c r="N1629" i="9"/>
  <c r="R1628" i="9"/>
  <c r="S1628" i="9" s="1"/>
  <c r="T1484" i="9"/>
  <c r="AD1588" i="9"/>
  <c r="AE1588" i="9" s="1"/>
  <c r="AB1588" i="9"/>
  <c r="AC1588" i="9" s="1"/>
  <c r="Z1589" i="9"/>
  <c r="B1642" i="9"/>
  <c r="F1641" i="9"/>
  <c r="G1641" i="9" s="1"/>
  <c r="D1641" i="9"/>
  <c r="E1641" i="9" s="1"/>
  <c r="AD1523" i="9"/>
  <c r="AE1523" i="9" s="1"/>
  <c r="AB1523" i="9"/>
  <c r="AC1523" i="9" s="1"/>
  <c r="Z1524" i="9"/>
  <c r="P1589" i="9"/>
  <c r="Q1589" i="9" s="1"/>
  <c r="N1590" i="9"/>
  <c r="R1589" i="9"/>
  <c r="S1589" i="9" s="1"/>
  <c r="AD1484" i="9"/>
  <c r="AD1510" i="9"/>
  <c r="AE1510" i="9" s="1"/>
  <c r="AB1510" i="9"/>
  <c r="AC1510" i="9" s="1"/>
  <c r="Z1511" i="9"/>
  <c r="Q1498" i="9"/>
  <c r="P1498" i="9"/>
  <c r="P1537" i="9"/>
  <c r="Q1537" i="9" s="1"/>
  <c r="N1538" i="9"/>
  <c r="R1537" i="9"/>
  <c r="S1537" i="9" s="1"/>
  <c r="P1615" i="9"/>
  <c r="Q1615" i="9" s="1"/>
  <c r="N1616" i="9"/>
  <c r="R1615" i="9"/>
  <c r="S1615" i="9" s="1"/>
  <c r="B1590" i="9"/>
  <c r="D1589" i="9"/>
  <c r="E1589" i="9" s="1"/>
  <c r="F1589" i="9"/>
  <c r="G1589" i="9" s="1"/>
  <c r="P1602" i="9"/>
  <c r="Q1602" i="9" s="1"/>
  <c r="N1603" i="9"/>
  <c r="R1602" i="9"/>
  <c r="S1602" i="9" s="1"/>
  <c r="AD1562" i="9"/>
  <c r="AE1562" i="9" s="1"/>
  <c r="AB1562" i="9"/>
  <c r="AC1562" i="9" s="1"/>
  <c r="Z1563" i="9"/>
  <c r="P1511" i="9"/>
  <c r="Q1511" i="9" s="1"/>
  <c r="R1511" i="9"/>
  <c r="S1511" i="9" s="1"/>
  <c r="S1512" i="9" s="1"/>
  <c r="B1525" i="9"/>
  <c r="F1524" i="9"/>
  <c r="G1524" i="9" s="1"/>
  <c r="D1524" i="9"/>
  <c r="E1524" i="9" s="1"/>
  <c r="F1498" i="9"/>
  <c r="P1563" i="9"/>
  <c r="Q1563" i="9" s="1"/>
  <c r="N1564" i="9"/>
  <c r="R1563" i="9"/>
  <c r="S1563" i="9" s="1"/>
  <c r="P1524" i="9"/>
  <c r="Q1524" i="9" s="1"/>
  <c r="N1525" i="9"/>
  <c r="R1524" i="9"/>
  <c r="S1524" i="9" s="1"/>
  <c r="AD1640" i="9"/>
  <c r="AE1640" i="9" s="1"/>
  <c r="AB1640" i="9"/>
  <c r="AC1640" i="9" s="1"/>
  <c r="Z1654" i="9"/>
  <c r="AG1652" i="9"/>
  <c r="Z1641" i="9"/>
  <c r="P1641" i="9"/>
  <c r="Q1641" i="9" s="1"/>
  <c r="N1642" i="9"/>
  <c r="R1641" i="9"/>
  <c r="S1641" i="9" s="1"/>
  <c r="AD1575" i="9"/>
  <c r="AE1575" i="9" s="1"/>
  <c r="AB1575" i="9"/>
  <c r="AC1575" i="9" s="1"/>
  <c r="Z1576" i="9"/>
  <c r="AC1484" i="9"/>
  <c r="AF1484" i="9" s="1"/>
  <c r="AB1484" i="9"/>
  <c r="P1576" i="9"/>
  <c r="Q1576" i="9" s="1"/>
  <c r="N1577" i="9"/>
  <c r="R1576" i="9"/>
  <c r="S1576" i="9" s="1"/>
  <c r="R1498" i="9"/>
  <c r="B1629" i="9"/>
  <c r="F1628" i="9"/>
  <c r="G1628" i="9" s="1"/>
  <c r="D1628" i="9"/>
  <c r="E1628" i="9" s="1"/>
  <c r="F1511" i="9"/>
  <c r="G1511" i="9" s="1"/>
  <c r="G1512" i="9" s="1"/>
  <c r="D1511" i="9"/>
  <c r="E1511" i="9" s="1"/>
  <c r="AD1601" i="9"/>
  <c r="AE1601" i="9" s="1"/>
  <c r="AB1601" i="9"/>
  <c r="AC1601" i="9" s="1"/>
  <c r="Z1602" i="9"/>
  <c r="B1538" i="9"/>
  <c r="F1537" i="9"/>
  <c r="G1537" i="9" s="1"/>
  <c r="D1537" i="9"/>
  <c r="E1537" i="9" s="1"/>
  <c r="B1564" i="9"/>
  <c r="F1563" i="9"/>
  <c r="G1563" i="9" s="1"/>
  <c r="D1563" i="9"/>
  <c r="E1563" i="9" s="1"/>
  <c r="E1498" i="9"/>
  <c r="H1498" i="9" s="1"/>
  <c r="D1498" i="9"/>
  <c r="B1668" i="9"/>
  <c r="I1666" i="9"/>
  <c r="B1655" i="9"/>
  <c r="F1654" i="9"/>
  <c r="G1654" i="9" s="1"/>
  <c r="D1654" i="9"/>
  <c r="E1654" i="9" s="1"/>
  <c r="H1484" i="9"/>
  <c r="B1603" i="9"/>
  <c r="D1602" i="9"/>
  <c r="E1602" i="9" s="1"/>
  <c r="F1602" i="9"/>
  <c r="G1602" i="9" s="1"/>
  <c r="P1550" i="9"/>
  <c r="Q1550" i="9" s="1"/>
  <c r="N1551" i="9"/>
  <c r="R1550" i="9"/>
  <c r="S1550" i="9" s="1"/>
  <c r="AD1614" i="9"/>
  <c r="AE1614" i="9" s="1"/>
  <c r="AB1614" i="9"/>
  <c r="AC1614" i="9" s="1"/>
  <c r="Z1615" i="9"/>
  <c r="AD1549" i="9"/>
  <c r="AE1549" i="9" s="1"/>
  <c r="AB1549" i="9"/>
  <c r="AC1549" i="9" s="1"/>
  <c r="Z1550" i="9"/>
  <c r="AD1497" i="9"/>
  <c r="AE1497" i="9" s="1"/>
  <c r="AE1498" i="9" s="1"/>
  <c r="AB1497" i="9"/>
  <c r="AC1497" i="9" s="1"/>
  <c r="B1551" i="9"/>
  <c r="F1550" i="9"/>
  <c r="G1550" i="9" s="1"/>
  <c r="D1550" i="9"/>
  <c r="E1550" i="9" s="1"/>
  <c r="Z1551" i="9" l="1"/>
  <c r="AB1550" i="9"/>
  <c r="AC1550" i="9" s="1"/>
  <c r="AD1550" i="9"/>
  <c r="AE1550" i="9" s="1"/>
  <c r="N1552" i="9"/>
  <c r="R1551" i="9"/>
  <c r="S1551" i="9" s="1"/>
  <c r="P1551" i="9"/>
  <c r="Q1551" i="9" s="1"/>
  <c r="F1603" i="9"/>
  <c r="G1603" i="9" s="1"/>
  <c r="D1603" i="9"/>
  <c r="E1603" i="9" s="1"/>
  <c r="B1604" i="9"/>
  <c r="F1668" i="9"/>
  <c r="G1668" i="9" s="1"/>
  <c r="D1668" i="9"/>
  <c r="E1668" i="9" s="1"/>
  <c r="B1682" i="9"/>
  <c r="I1680" i="9"/>
  <c r="B1669" i="9"/>
  <c r="Z1577" i="9"/>
  <c r="AD1576" i="9"/>
  <c r="AE1576" i="9" s="1"/>
  <c r="AB1576" i="9"/>
  <c r="AC1576" i="9" s="1"/>
  <c r="N1643" i="9"/>
  <c r="P1642" i="9"/>
  <c r="Q1642" i="9" s="1"/>
  <c r="R1642" i="9"/>
  <c r="S1642" i="9" s="1"/>
  <c r="Z1668" i="9"/>
  <c r="AG1666" i="9"/>
  <c r="Z1655" i="9"/>
  <c r="AD1654" i="9"/>
  <c r="AE1654" i="9" s="1"/>
  <c r="AB1654" i="9"/>
  <c r="AC1654" i="9" s="1"/>
  <c r="F1525" i="9"/>
  <c r="G1525" i="9" s="1"/>
  <c r="G1526" i="9" s="1"/>
  <c r="D1525" i="9"/>
  <c r="E1525" i="9" s="1"/>
  <c r="N1539" i="9"/>
  <c r="R1538" i="9"/>
  <c r="S1538" i="9" s="1"/>
  <c r="P1538" i="9"/>
  <c r="Q1538" i="9" s="1"/>
  <c r="N1591" i="9"/>
  <c r="R1590" i="9"/>
  <c r="S1590" i="9" s="1"/>
  <c r="P1590" i="9"/>
  <c r="Q1590" i="9" s="1"/>
  <c r="Z1590" i="9"/>
  <c r="AB1589" i="9"/>
  <c r="AC1589" i="9" s="1"/>
  <c r="AD1589" i="9"/>
  <c r="AE1589" i="9" s="1"/>
  <c r="Z1538" i="9"/>
  <c r="AB1537" i="9"/>
  <c r="AC1537" i="9" s="1"/>
  <c r="AD1537" i="9"/>
  <c r="AE1537" i="9" s="1"/>
  <c r="N1656" i="9"/>
  <c r="R1655" i="9"/>
  <c r="S1655" i="9" s="1"/>
  <c r="P1655" i="9"/>
  <c r="Q1655" i="9" s="1"/>
  <c r="Z1616" i="9"/>
  <c r="AD1615" i="9"/>
  <c r="AE1615" i="9" s="1"/>
  <c r="AB1615" i="9"/>
  <c r="AC1615" i="9" s="1"/>
  <c r="F1564" i="9"/>
  <c r="G1564" i="9" s="1"/>
  <c r="D1564" i="9"/>
  <c r="E1564" i="9" s="1"/>
  <c r="B1565" i="9"/>
  <c r="F1538" i="9"/>
  <c r="G1538" i="9" s="1"/>
  <c r="D1538" i="9"/>
  <c r="E1538" i="9" s="1"/>
  <c r="B1539" i="9"/>
  <c r="E1512" i="9"/>
  <c r="D1512" i="9"/>
  <c r="F1629" i="9"/>
  <c r="G1629" i="9" s="1"/>
  <c r="D1629" i="9"/>
  <c r="E1629" i="9" s="1"/>
  <c r="B1630" i="9"/>
  <c r="N1565" i="9"/>
  <c r="P1564" i="9"/>
  <c r="Q1564" i="9" s="1"/>
  <c r="R1564" i="9"/>
  <c r="S1564" i="9" s="1"/>
  <c r="R1512" i="9"/>
  <c r="N1604" i="9"/>
  <c r="R1603" i="9"/>
  <c r="S1603" i="9" s="1"/>
  <c r="P1603" i="9"/>
  <c r="Q1603" i="9" s="1"/>
  <c r="F1590" i="9"/>
  <c r="G1590" i="9" s="1"/>
  <c r="D1590" i="9"/>
  <c r="E1590" i="9" s="1"/>
  <c r="B1591" i="9"/>
  <c r="T1498" i="9"/>
  <c r="F1642" i="9"/>
  <c r="G1642" i="9" s="1"/>
  <c r="D1642" i="9"/>
  <c r="E1642" i="9" s="1"/>
  <c r="B1643" i="9"/>
  <c r="F1577" i="9"/>
  <c r="G1577" i="9" s="1"/>
  <c r="D1577" i="9"/>
  <c r="E1577" i="9" s="1"/>
  <c r="B1578" i="9"/>
  <c r="F1551" i="9"/>
  <c r="G1551" i="9" s="1"/>
  <c r="D1551" i="9"/>
  <c r="E1551" i="9" s="1"/>
  <c r="B1552" i="9"/>
  <c r="AC1498" i="9"/>
  <c r="AB1498" i="9"/>
  <c r="F1655" i="9"/>
  <c r="G1655" i="9" s="1"/>
  <c r="D1655" i="9"/>
  <c r="E1655" i="9" s="1"/>
  <c r="B1656" i="9"/>
  <c r="Z1603" i="9"/>
  <c r="AB1602" i="9"/>
  <c r="AC1602" i="9" s="1"/>
  <c r="AD1602" i="9"/>
  <c r="AE1602" i="9" s="1"/>
  <c r="F1512" i="9"/>
  <c r="N1578" i="9"/>
  <c r="P1577" i="9"/>
  <c r="Q1577" i="9" s="1"/>
  <c r="R1577" i="9"/>
  <c r="S1577" i="9" s="1"/>
  <c r="Z1642" i="9"/>
  <c r="AB1641" i="9"/>
  <c r="AC1641" i="9" s="1"/>
  <c r="AD1641" i="9"/>
  <c r="AE1641" i="9" s="1"/>
  <c r="P1525" i="9"/>
  <c r="Q1525" i="9" s="1"/>
  <c r="R1525" i="9"/>
  <c r="S1525" i="9" s="1"/>
  <c r="S1526" i="9" s="1"/>
  <c r="Q1512" i="9"/>
  <c r="T1512" i="9" s="1"/>
  <c r="P1512" i="9"/>
  <c r="AB1511" i="9"/>
  <c r="AC1511" i="9" s="1"/>
  <c r="AD1511" i="9"/>
  <c r="AE1511" i="9" s="1"/>
  <c r="AE1512" i="9" s="1"/>
  <c r="N1682" i="9"/>
  <c r="U1680" i="9"/>
  <c r="N1669" i="9"/>
  <c r="R1668" i="9"/>
  <c r="S1668" i="9" s="1"/>
  <c r="P1668" i="9"/>
  <c r="Q1668" i="9" s="1"/>
  <c r="Z1629" i="9"/>
  <c r="AB1628" i="9"/>
  <c r="AC1628" i="9" s="1"/>
  <c r="AD1628" i="9"/>
  <c r="AE1628" i="9" s="1"/>
  <c r="AD1498" i="9"/>
  <c r="Z1564" i="9"/>
  <c r="AD1563" i="9"/>
  <c r="AE1563" i="9" s="1"/>
  <c r="AB1563" i="9"/>
  <c r="AC1563" i="9" s="1"/>
  <c r="N1617" i="9"/>
  <c r="R1616" i="9"/>
  <c r="S1616" i="9" s="1"/>
  <c r="P1616" i="9"/>
  <c r="Q1616" i="9" s="1"/>
  <c r="Z1525" i="9"/>
  <c r="AB1524" i="9"/>
  <c r="AC1524" i="9" s="1"/>
  <c r="AD1524" i="9"/>
  <c r="AE1524" i="9" s="1"/>
  <c r="N1630" i="9"/>
  <c r="P1629" i="9"/>
  <c r="Q1629" i="9" s="1"/>
  <c r="R1629" i="9"/>
  <c r="S1629" i="9" s="1"/>
  <c r="F1616" i="9"/>
  <c r="G1616" i="9" s="1"/>
  <c r="D1616" i="9"/>
  <c r="E1616" i="9" s="1"/>
  <c r="B1617" i="9"/>
  <c r="AB1629" i="9" l="1"/>
  <c r="AC1629" i="9" s="1"/>
  <c r="Z1630" i="9"/>
  <c r="AD1629" i="9"/>
  <c r="AE1629" i="9" s="1"/>
  <c r="AD1512" i="9"/>
  <c r="Q1526" i="9"/>
  <c r="P1526" i="9"/>
  <c r="B1553" i="9"/>
  <c r="D1552" i="9"/>
  <c r="E1552" i="9" s="1"/>
  <c r="F1552" i="9"/>
  <c r="G1552" i="9" s="1"/>
  <c r="R1604" i="9"/>
  <c r="S1604" i="9" s="1"/>
  <c r="P1604" i="9"/>
  <c r="Q1604" i="9" s="1"/>
  <c r="N1605" i="9"/>
  <c r="B1631" i="9"/>
  <c r="F1630" i="9"/>
  <c r="G1630" i="9" s="1"/>
  <c r="D1630" i="9"/>
  <c r="E1630" i="9" s="1"/>
  <c r="H1512" i="9"/>
  <c r="AB1538" i="9"/>
  <c r="AC1538" i="9" s="1"/>
  <c r="Z1539" i="9"/>
  <c r="AD1538" i="9"/>
  <c r="AE1538" i="9" s="1"/>
  <c r="R1539" i="9"/>
  <c r="S1539" i="9" s="1"/>
  <c r="S1540" i="9" s="1"/>
  <c r="P1539" i="9"/>
  <c r="Q1539" i="9" s="1"/>
  <c r="AB1668" i="9"/>
  <c r="AC1668" i="9" s="1"/>
  <c r="Z1682" i="9"/>
  <c r="AG1680" i="9"/>
  <c r="Z1669" i="9"/>
  <c r="AD1668" i="9"/>
  <c r="AE1668" i="9" s="1"/>
  <c r="B1696" i="9"/>
  <c r="I1694" i="9"/>
  <c r="B1683" i="9"/>
  <c r="D1682" i="9"/>
  <c r="E1682" i="9" s="1"/>
  <c r="F1682" i="9"/>
  <c r="G1682" i="9" s="1"/>
  <c r="R1630" i="9"/>
  <c r="S1630" i="9" s="1"/>
  <c r="P1630" i="9"/>
  <c r="Q1630" i="9" s="1"/>
  <c r="N1631" i="9"/>
  <c r="AB1525" i="9"/>
  <c r="AC1525" i="9" s="1"/>
  <c r="AD1525" i="9"/>
  <c r="AE1525" i="9" s="1"/>
  <c r="AE1526" i="9" s="1"/>
  <c r="R1682" i="9"/>
  <c r="S1682" i="9" s="1"/>
  <c r="P1682" i="9"/>
  <c r="Q1682" i="9" s="1"/>
  <c r="N1696" i="9"/>
  <c r="U1694" i="9"/>
  <c r="N1683" i="9"/>
  <c r="AC1512" i="9"/>
  <c r="AB1512" i="9"/>
  <c r="AB1642" i="9"/>
  <c r="AC1642" i="9" s="1"/>
  <c r="Z1643" i="9"/>
  <c r="AD1642" i="9"/>
  <c r="AE1642" i="9" s="1"/>
  <c r="R1578" i="9"/>
  <c r="S1578" i="9" s="1"/>
  <c r="P1578" i="9"/>
  <c r="Q1578" i="9" s="1"/>
  <c r="N1579" i="9"/>
  <c r="R1565" i="9"/>
  <c r="S1565" i="9" s="1"/>
  <c r="P1565" i="9"/>
  <c r="Q1565" i="9" s="1"/>
  <c r="N1566" i="9"/>
  <c r="D1539" i="9"/>
  <c r="E1539" i="9" s="1"/>
  <c r="F1539" i="9"/>
  <c r="G1539" i="9" s="1"/>
  <c r="G1540" i="9" s="1"/>
  <c r="B1566" i="9"/>
  <c r="D1565" i="9"/>
  <c r="E1565" i="9" s="1"/>
  <c r="F1565" i="9"/>
  <c r="G1565" i="9" s="1"/>
  <c r="AB1616" i="9"/>
  <c r="AC1616" i="9" s="1"/>
  <c r="Z1617" i="9"/>
  <c r="AD1616" i="9"/>
  <c r="AE1616" i="9" s="1"/>
  <c r="R1656" i="9"/>
  <c r="S1656" i="9" s="1"/>
  <c r="P1656" i="9"/>
  <c r="Q1656" i="9" s="1"/>
  <c r="N1657" i="9"/>
  <c r="AB1590" i="9"/>
  <c r="AC1590" i="9" s="1"/>
  <c r="Z1591" i="9"/>
  <c r="AD1590" i="9"/>
  <c r="AE1590" i="9" s="1"/>
  <c r="R1591" i="9"/>
  <c r="S1591" i="9" s="1"/>
  <c r="P1591" i="9"/>
  <c r="Q1591" i="9" s="1"/>
  <c r="N1592" i="9"/>
  <c r="E1526" i="9"/>
  <c r="D1526" i="9"/>
  <c r="B1605" i="9"/>
  <c r="F1604" i="9"/>
  <c r="G1604" i="9" s="1"/>
  <c r="D1604" i="9"/>
  <c r="E1604" i="9" s="1"/>
  <c r="R1617" i="9"/>
  <c r="S1617" i="9" s="1"/>
  <c r="P1617" i="9"/>
  <c r="Q1617" i="9" s="1"/>
  <c r="N1618" i="9"/>
  <c r="AB1603" i="9"/>
  <c r="AC1603" i="9" s="1"/>
  <c r="Z1604" i="9"/>
  <c r="AD1603" i="9"/>
  <c r="AE1603" i="9" s="1"/>
  <c r="F1526" i="9"/>
  <c r="AB1655" i="9"/>
  <c r="AC1655" i="9" s="1"/>
  <c r="Z1656" i="9"/>
  <c r="AD1655" i="9"/>
  <c r="AE1655" i="9" s="1"/>
  <c r="AB1577" i="9"/>
  <c r="AC1577" i="9" s="1"/>
  <c r="Z1578" i="9"/>
  <c r="AD1577" i="9"/>
  <c r="AE1577" i="9" s="1"/>
  <c r="B1670" i="9"/>
  <c r="D1669" i="9"/>
  <c r="E1669" i="9" s="1"/>
  <c r="F1669" i="9"/>
  <c r="G1669" i="9" s="1"/>
  <c r="R1552" i="9"/>
  <c r="S1552" i="9" s="1"/>
  <c r="P1552" i="9"/>
  <c r="Q1552" i="9" s="1"/>
  <c r="N1553" i="9"/>
  <c r="AB1551" i="9"/>
  <c r="AC1551" i="9" s="1"/>
  <c r="Z1552" i="9"/>
  <c r="AD1551" i="9"/>
  <c r="AE1551" i="9" s="1"/>
  <c r="B1618" i="9"/>
  <c r="F1617" i="9"/>
  <c r="G1617" i="9" s="1"/>
  <c r="D1617" i="9"/>
  <c r="E1617" i="9" s="1"/>
  <c r="AB1564" i="9"/>
  <c r="AC1564" i="9" s="1"/>
  <c r="Z1565" i="9"/>
  <c r="AD1564" i="9"/>
  <c r="AE1564" i="9" s="1"/>
  <c r="R1669" i="9"/>
  <c r="S1669" i="9" s="1"/>
  <c r="P1669" i="9"/>
  <c r="Q1669" i="9" s="1"/>
  <c r="N1670" i="9"/>
  <c r="R1526" i="9"/>
  <c r="B1657" i="9"/>
  <c r="D1656" i="9"/>
  <c r="E1656" i="9" s="1"/>
  <c r="F1656" i="9"/>
  <c r="G1656" i="9" s="1"/>
  <c r="AF1498" i="9"/>
  <c r="B1579" i="9"/>
  <c r="D1578" i="9"/>
  <c r="E1578" i="9" s="1"/>
  <c r="F1578" i="9"/>
  <c r="G1578" i="9" s="1"/>
  <c r="B1644" i="9"/>
  <c r="F1643" i="9"/>
  <c r="G1643" i="9" s="1"/>
  <c r="D1643" i="9"/>
  <c r="E1643" i="9" s="1"/>
  <c r="B1592" i="9"/>
  <c r="D1591" i="9"/>
  <c r="E1591" i="9" s="1"/>
  <c r="F1591" i="9"/>
  <c r="G1591" i="9" s="1"/>
  <c r="R1643" i="9"/>
  <c r="S1643" i="9" s="1"/>
  <c r="P1643" i="9"/>
  <c r="Q1643" i="9" s="1"/>
  <c r="N1644" i="9"/>
  <c r="AF1512" i="9" l="1"/>
  <c r="N1645" i="9"/>
  <c r="P1644" i="9"/>
  <c r="Q1644" i="9" s="1"/>
  <c r="R1644" i="9"/>
  <c r="S1644" i="9" s="1"/>
  <c r="D1579" i="9"/>
  <c r="E1579" i="9" s="1"/>
  <c r="B1580" i="9"/>
  <c r="F1579" i="9"/>
  <c r="G1579" i="9" s="1"/>
  <c r="D1657" i="9"/>
  <c r="E1657" i="9" s="1"/>
  <c r="B1658" i="9"/>
  <c r="F1657" i="9"/>
  <c r="G1657" i="9" s="1"/>
  <c r="N1671" i="9"/>
  <c r="R1670" i="9"/>
  <c r="S1670" i="9" s="1"/>
  <c r="P1670" i="9"/>
  <c r="Q1670" i="9" s="1"/>
  <c r="D1618" i="9"/>
  <c r="E1618" i="9" s="1"/>
  <c r="B1619" i="9"/>
  <c r="F1618" i="9"/>
  <c r="G1618" i="9" s="1"/>
  <c r="D1670" i="9"/>
  <c r="E1670" i="9" s="1"/>
  <c r="B1671" i="9"/>
  <c r="F1670" i="9"/>
  <c r="G1670" i="9" s="1"/>
  <c r="Z1605" i="9"/>
  <c r="AB1604" i="9"/>
  <c r="AC1604" i="9" s="1"/>
  <c r="AD1604" i="9"/>
  <c r="AE1604" i="9" s="1"/>
  <c r="D1566" i="9"/>
  <c r="E1566" i="9" s="1"/>
  <c r="B1567" i="9"/>
  <c r="F1566" i="9"/>
  <c r="G1566" i="9" s="1"/>
  <c r="N1567" i="9"/>
  <c r="R1566" i="9"/>
  <c r="S1566" i="9" s="1"/>
  <c r="P1566" i="9"/>
  <c r="Q1566" i="9" s="1"/>
  <c r="N1580" i="9"/>
  <c r="R1579" i="9"/>
  <c r="S1579" i="9" s="1"/>
  <c r="P1579" i="9"/>
  <c r="Q1579" i="9" s="1"/>
  <c r="Z1644" i="9"/>
  <c r="AD1643" i="9"/>
  <c r="AE1643" i="9" s="1"/>
  <c r="AB1643" i="9"/>
  <c r="AC1643" i="9" s="1"/>
  <c r="N1710" i="9"/>
  <c r="U1708" i="9"/>
  <c r="N1697" i="9"/>
  <c r="R1696" i="9"/>
  <c r="S1696" i="9" s="1"/>
  <c r="P1696" i="9"/>
  <c r="Q1696" i="9" s="1"/>
  <c r="D1696" i="9"/>
  <c r="E1696" i="9" s="1"/>
  <c r="B1710" i="9"/>
  <c r="I1708" i="9"/>
  <c r="B1697" i="9"/>
  <c r="F1696" i="9"/>
  <c r="G1696" i="9" s="1"/>
  <c r="Z1696" i="9"/>
  <c r="AG1694" i="9"/>
  <c r="Z1683" i="9"/>
  <c r="AD1682" i="9"/>
  <c r="AE1682" i="9" s="1"/>
  <c r="AB1682" i="9"/>
  <c r="AC1682" i="9" s="1"/>
  <c r="AD1539" i="9"/>
  <c r="AE1539" i="9" s="1"/>
  <c r="AE1540" i="9" s="1"/>
  <c r="AB1539" i="9"/>
  <c r="AC1539" i="9" s="1"/>
  <c r="D1553" i="9"/>
  <c r="E1553" i="9" s="1"/>
  <c r="F1553" i="9"/>
  <c r="G1553" i="9" s="1"/>
  <c r="G1554" i="9" s="1"/>
  <c r="D1644" i="9"/>
  <c r="E1644" i="9" s="1"/>
  <c r="B1645" i="9"/>
  <c r="F1644" i="9"/>
  <c r="G1644" i="9" s="1"/>
  <c r="P1553" i="9"/>
  <c r="Q1553" i="9" s="1"/>
  <c r="R1553" i="9"/>
  <c r="S1553" i="9" s="1"/>
  <c r="S1554" i="9" s="1"/>
  <c r="Z1657" i="9"/>
  <c r="AD1656" i="9"/>
  <c r="AE1656" i="9" s="1"/>
  <c r="AB1656" i="9"/>
  <c r="AC1656" i="9" s="1"/>
  <c r="N1593" i="9"/>
  <c r="P1592" i="9"/>
  <c r="Q1592" i="9" s="1"/>
  <c r="R1592" i="9"/>
  <c r="S1592" i="9" s="1"/>
  <c r="Z1592" i="9"/>
  <c r="AB1591" i="9"/>
  <c r="AC1591" i="9" s="1"/>
  <c r="AD1591" i="9"/>
  <c r="AE1591" i="9" s="1"/>
  <c r="F1540" i="9"/>
  <c r="AD1526" i="9"/>
  <c r="Q1540" i="9"/>
  <c r="P1540" i="9"/>
  <c r="D1592" i="9"/>
  <c r="E1592" i="9" s="1"/>
  <c r="B1593" i="9"/>
  <c r="F1592" i="9"/>
  <c r="G1592" i="9" s="1"/>
  <c r="Z1566" i="9"/>
  <c r="AD1565" i="9"/>
  <c r="AE1565" i="9" s="1"/>
  <c r="AB1565" i="9"/>
  <c r="AC1565" i="9" s="1"/>
  <c r="Z1579" i="9"/>
  <c r="AB1578" i="9"/>
  <c r="AC1578" i="9" s="1"/>
  <c r="AD1578" i="9"/>
  <c r="AE1578" i="9" s="1"/>
  <c r="N1619" i="9"/>
  <c r="R1618" i="9"/>
  <c r="S1618" i="9" s="1"/>
  <c r="P1618" i="9"/>
  <c r="Q1618" i="9" s="1"/>
  <c r="E1540" i="9"/>
  <c r="D1540" i="9"/>
  <c r="N1684" i="9"/>
  <c r="P1683" i="9"/>
  <c r="Q1683" i="9" s="1"/>
  <c r="R1683" i="9"/>
  <c r="S1683" i="9" s="1"/>
  <c r="AC1526" i="9"/>
  <c r="AB1526" i="9"/>
  <c r="D1683" i="9"/>
  <c r="E1683" i="9" s="1"/>
  <c r="B1684" i="9"/>
  <c r="F1683" i="9"/>
  <c r="G1683" i="9" s="1"/>
  <c r="Z1670" i="9"/>
  <c r="AD1669" i="9"/>
  <c r="AE1669" i="9" s="1"/>
  <c r="AB1669" i="9"/>
  <c r="AC1669" i="9" s="1"/>
  <c r="R1540" i="9"/>
  <c r="D1631" i="9"/>
  <c r="E1631" i="9" s="1"/>
  <c r="B1632" i="9"/>
  <c r="F1631" i="9"/>
  <c r="G1631" i="9" s="1"/>
  <c r="T1526" i="9"/>
  <c r="Z1631" i="9"/>
  <c r="AD1630" i="9"/>
  <c r="AE1630" i="9" s="1"/>
  <c r="AB1630" i="9"/>
  <c r="AC1630" i="9" s="1"/>
  <c r="Z1553" i="9"/>
  <c r="AD1552" i="9"/>
  <c r="AE1552" i="9" s="1"/>
  <c r="AB1552" i="9"/>
  <c r="AC1552" i="9" s="1"/>
  <c r="D1605" i="9"/>
  <c r="E1605" i="9" s="1"/>
  <c r="B1606" i="9"/>
  <c r="F1605" i="9"/>
  <c r="G1605" i="9" s="1"/>
  <c r="H1526" i="9"/>
  <c r="N1658" i="9"/>
  <c r="R1657" i="9"/>
  <c r="S1657" i="9" s="1"/>
  <c r="P1657" i="9"/>
  <c r="Q1657" i="9" s="1"/>
  <c r="Z1618" i="9"/>
  <c r="AB1617" i="9"/>
  <c r="AC1617" i="9" s="1"/>
  <c r="AD1617" i="9"/>
  <c r="AE1617" i="9" s="1"/>
  <c r="N1632" i="9"/>
  <c r="P1631" i="9"/>
  <c r="Q1631" i="9" s="1"/>
  <c r="R1631" i="9"/>
  <c r="S1631" i="9" s="1"/>
  <c r="N1606" i="9"/>
  <c r="P1605" i="9"/>
  <c r="Q1605" i="9" s="1"/>
  <c r="R1605" i="9"/>
  <c r="S1605" i="9" s="1"/>
  <c r="H1540" i="9" l="1"/>
  <c r="AF1526" i="9"/>
  <c r="P1606" i="9"/>
  <c r="Q1606" i="9" s="1"/>
  <c r="N1607" i="9"/>
  <c r="R1606" i="9"/>
  <c r="S1606" i="9" s="1"/>
  <c r="AD1553" i="9"/>
  <c r="AE1553" i="9" s="1"/>
  <c r="AE1554" i="9" s="1"/>
  <c r="AB1553" i="9"/>
  <c r="AC1553" i="9" s="1"/>
  <c r="AD1631" i="9"/>
  <c r="AE1631" i="9" s="1"/>
  <c r="AB1631" i="9"/>
  <c r="AC1631" i="9" s="1"/>
  <c r="Z1632" i="9"/>
  <c r="AD1670" i="9"/>
  <c r="AE1670" i="9" s="1"/>
  <c r="AB1670" i="9"/>
  <c r="AC1670" i="9" s="1"/>
  <c r="Z1671" i="9"/>
  <c r="AD1657" i="9"/>
  <c r="AE1657" i="9" s="1"/>
  <c r="AB1657" i="9"/>
  <c r="AC1657" i="9" s="1"/>
  <c r="Z1658" i="9"/>
  <c r="E1554" i="9"/>
  <c r="D1554" i="9"/>
  <c r="AC1540" i="9"/>
  <c r="AB1540" i="9"/>
  <c r="AD1683" i="9"/>
  <c r="AE1683" i="9" s="1"/>
  <c r="AB1683" i="9"/>
  <c r="AC1683" i="9" s="1"/>
  <c r="Z1684" i="9"/>
  <c r="B1698" i="9"/>
  <c r="F1697" i="9"/>
  <c r="G1697" i="9" s="1"/>
  <c r="D1697" i="9"/>
  <c r="E1697" i="9" s="1"/>
  <c r="P1671" i="9"/>
  <c r="Q1671" i="9" s="1"/>
  <c r="N1672" i="9"/>
  <c r="R1671" i="9"/>
  <c r="S1671" i="9" s="1"/>
  <c r="P1632" i="9"/>
  <c r="Q1632" i="9" s="1"/>
  <c r="N1633" i="9"/>
  <c r="R1632" i="9"/>
  <c r="S1632" i="9" s="1"/>
  <c r="B1607" i="9"/>
  <c r="F1606" i="9"/>
  <c r="G1606" i="9" s="1"/>
  <c r="D1606" i="9"/>
  <c r="E1606" i="9" s="1"/>
  <c r="AD1566" i="9"/>
  <c r="AE1566" i="9" s="1"/>
  <c r="AB1566" i="9"/>
  <c r="AC1566" i="9" s="1"/>
  <c r="Z1567" i="9"/>
  <c r="T1540" i="9"/>
  <c r="P1593" i="9"/>
  <c r="Q1593" i="9" s="1"/>
  <c r="N1594" i="9"/>
  <c r="R1593" i="9"/>
  <c r="S1593" i="9" s="1"/>
  <c r="AD1540" i="9"/>
  <c r="P1697" i="9"/>
  <c r="Q1697" i="9" s="1"/>
  <c r="N1698" i="9"/>
  <c r="R1697" i="9"/>
  <c r="S1697" i="9" s="1"/>
  <c r="P1580" i="9"/>
  <c r="Q1580" i="9" s="1"/>
  <c r="N1581" i="9"/>
  <c r="R1580" i="9"/>
  <c r="S1580" i="9" s="1"/>
  <c r="P1567" i="9"/>
  <c r="Q1567" i="9" s="1"/>
  <c r="R1567" i="9"/>
  <c r="S1567" i="9" s="1"/>
  <c r="S1568" i="9" s="1"/>
  <c r="AD1605" i="9"/>
  <c r="AE1605" i="9" s="1"/>
  <c r="AB1605" i="9"/>
  <c r="AC1605" i="9" s="1"/>
  <c r="Z1606" i="9"/>
  <c r="B1581" i="9"/>
  <c r="D1580" i="9"/>
  <c r="E1580" i="9" s="1"/>
  <c r="F1580" i="9"/>
  <c r="G1580" i="9" s="1"/>
  <c r="P1645" i="9"/>
  <c r="Q1645" i="9" s="1"/>
  <c r="N1646" i="9"/>
  <c r="R1645" i="9"/>
  <c r="S1645" i="9" s="1"/>
  <c r="P1658" i="9"/>
  <c r="Q1658" i="9" s="1"/>
  <c r="N1659" i="9"/>
  <c r="R1658" i="9"/>
  <c r="S1658" i="9" s="1"/>
  <c r="B1685" i="9"/>
  <c r="F1684" i="9"/>
  <c r="G1684" i="9" s="1"/>
  <c r="D1684" i="9"/>
  <c r="E1684" i="9" s="1"/>
  <c r="P1684" i="9"/>
  <c r="Q1684" i="9" s="1"/>
  <c r="N1685" i="9"/>
  <c r="R1684" i="9"/>
  <c r="S1684" i="9" s="1"/>
  <c r="AD1579" i="9"/>
  <c r="AE1579" i="9" s="1"/>
  <c r="AB1579" i="9"/>
  <c r="AC1579" i="9" s="1"/>
  <c r="Z1580" i="9"/>
  <c r="AD1592" i="9"/>
  <c r="AE1592" i="9" s="1"/>
  <c r="AB1592" i="9"/>
  <c r="AC1592" i="9" s="1"/>
  <c r="Z1593" i="9"/>
  <c r="R1554" i="9"/>
  <c r="B1646" i="9"/>
  <c r="D1645" i="9"/>
  <c r="E1645" i="9" s="1"/>
  <c r="F1645" i="9"/>
  <c r="G1645" i="9" s="1"/>
  <c r="AD1696" i="9"/>
  <c r="AE1696" i="9" s="1"/>
  <c r="AB1696" i="9"/>
  <c r="AC1696" i="9" s="1"/>
  <c r="Z1710" i="9"/>
  <c r="AG1708" i="9"/>
  <c r="Z1697" i="9"/>
  <c r="B1724" i="9"/>
  <c r="I1722" i="9"/>
  <c r="B1711" i="9"/>
  <c r="F1710" i="9"/>
  <c r="G1710" i="9" s="1"/>
  <c r="D1710" i="9"/>
  <c r="E1710" i="9" s="1"/>
  <c r="AD1644" i="9"/>
  <c r="AE1644" i="9" s="1"/>
  <c r="AB1644" i="9"/>
  <c r="AC1644" i="9" s="1"/>
  <c r="Z1645" i="9"/>
  <c r="B1659" i="9"/>
  <c r="F1658" i="9"/>
  <c r="G1658" i="9" s="1"/>
  <c r="D1658" i="9"/>
  <c r="E1658" i="9" s="1"/>
  <c r="AD1618" i="9"/>
  <c r="AE1618" i="9" s="1"/>
  <c r="AB1618" i="9"/>
  <c r="AC1618" i="9" s="1"/>
  <c r="Z1619" i="9"/>
  <c r="B1633" i="9"/>
  <c r="D1632" i="9"/>
  <c r="E1632" i="9" s="1"/>
  <c r="F1632" i="9"/>
  <c r="G1632" i="9" s="1"/>
  <c r="P1619" i="9"/>
  <c r="Q1619" i="9" s="1"/>
  <c r="N1620" i="9"/>
  <c r="R1619" i="9"/>
  <c r="S1619" i="9" s="1"/>
  <c r="B1594" i="9"/>
  <c r="F1593" i="9"/>
  <c r="G1593" i="9" s="1"/>
  <c r="D1593" i="9"/>
  <c r="E1593" i="9" s="1"/>
  <c r="Q1554" i="9"/>
  <c r="P1554" i="9"/>
  <c r="F1554" i="9"/>
  <c r="P1710" i="9"/>
  <c r="Q1710" i="9" s="1"/>
  <c r="N1724" i="9"/>
  <c r="U1722" i="9"/>
  <c r="N1711" i="9"/>
  <c r="R1710" i="9"/>
  <c r="S1710" i="9" s="1"/>
  <c r="D1567" i="9"/>
  <c r="E1567" i="9" s="1"/>
  <c r="F1567" i="9"/>
  <c r="G1567" i="9" s="1"/>
  <c r="G1568" i="9" s="1"/>
  <c r="B1672" i="9"/>
  <c r="F1671" i="9"/>
  <c r="G1671" i="9" s="1"/>
  <c r="D1671" i="9"/>
  <c r="E1671" i="9" s="1"/>
  <c r="B1620" i="9"/>
  <c r="F1619" i="9"/>
  <c r="G1619" i="9" s="1"/>
  <c r="D1619" i="9"/>
  <c r="E1619" i="9" s="1"/>
  <c r="T1554" i="9" l="1"/>
  <c r="F1672" i="9"/>
  <c r="G1672" i="9" s="1"/>
  <c r="D1672" i="9"/>
  <c r="E1672" i="9" s="1"/>
  <c r="B1673" i="9"/>
  <c r="F1594" i="9"/>
  <c r="G1594" i="9" s="1"/>
  <c r="D1594" i="9"/>
  <c r="E1594" i="9" s="1"/>
  <c r="B1595" i="9"/>
  <c r="Z1646" i="9"/>
  <c r="AD1645" i="9"/>
  <c r="AE1645" i="9" s="1"/>
  <c r="AB1645" i="9"/>
  <c r="AC1645" i="9" s="1"/>
  <c r="Z1698" i="9"/>
  <c r="AB1697" i="9"/>
  <c r="AC1697" i="9" s="1"/>
  <c r="AD1697" i="9"/>
  <c r="AE1697" i="9" s="1"/>
  <c r="Q1568" i="9"/>
  <c r="P1568" i="9"/>
  <c r="AB1567" i="9"/>
  <c r="AC1567" i="9" s="1"/>
  <c r="AD1567" i="9"/>
  <c r="AE1567" i="9" s="1"/>
  <c r="AE1568" i="9" s="1"/>
  <c r="N1634" i="9"/>
  <c r="R1633" i="9"/>
  <c r="S1633" i="9" s="1"/>
  <c r="P1633" i="9"/>
  <c r="Q1633" i="9" s="1"/>
  <c r="H1554" i="9"/>
  <c r="N1608" i="9"/>
  <c r="P1607" i="9"/>
  <c r="Q1607" i="9" s="1"/>
  <c r="R1607" i="9"/>
  <c r="S1607" i="9" s="1"/>
  <c r="F1620" i="9"/>
  <c r="G1620" i="9" s="1"/>
  <c r="D1620" i="9"/>
  <c r="E1620" i="9" s="1"/>
  <c r="B1621" i="9"/>
  <c r="N1712" i="9"/>
  <c r="P1711" i="9"/>
  <c r="Q1711" i="9" s="1"/>
  <c r="R1711" i="9"/>
  <c r="S1711" i="9" s="1"/>
  <c r="F1711" i="9"/>
  <c r="G1711" i="9" s="1"/>
  <c r="D1711" i="9"/>
  <c r="E1711" i="9" s="1"/>
  <c r="B1712" i="9"/>
  <c r="N1686" i="9"/>
  <c r="R1685" i="9"/>
  <c r="S1685" i="9" s="1"/>
  <c r="P1685" i="9"/>
  <c r="Q1685" i="9" s="1"/>
  <c r="N1647" i="9"/>
  <c r="R1646" i="9"/>
  <c r="S1646" i="9" s="1"/>
  <c r="P1646" i="9"/>
  <c r="Q1646" i="9" s="1"/>
  <c r="F1581" i="9"/>
  <c r="G1581" i="9" s="1"/>
  <c r="G1582" i="9" s="1"/>
  <c r="D1581" i="9"/>
  <c r="E1581" i="9" s="1"/>
  <c r="F1698" i="9"/>
  <c r="G1698" i="9" s="1"/>
  <c r="D1698" i="9"/>
  <c r="E1698" i="9" s="1"/>
  <c r="B1699" i="9"/>
  <c r="Z1659" i="9"/>
  <c r="AB1658" i="9"/>
  <c r="AC1658" i="9" s="1"/>
  <c r="AD1658" i="9"/>
  <c r="AE1658" i="9" s="1"/>
  <c r="AC1554" i="9"/>
  <c r="AB1554" i="9"/>
  <c r="F1568" i="9"/>
  <c r="N1621" i="9"/>
  <c r="P1620" i="9"/>
  <c r="Q1620" i="9" s="1"/>
  <c r="R1620" i="9"/>
  <c r="S1620" i="9" s="1"/>
  <c r="Z1620" i="9"/>
  <c r="AD1619" i="9"/>
  <c r="AE1619" i="9" s="1"/>
  <c r="AB1619" i="9"/>
  <c r="AC1619" i="9" s="1"/>
  <c r="Z1724" i="9"/>
  <c r="AG1722" i="9"/>
  <c r="Z1711" i="9"/>
  <c r="AD1710" i="9"/>
  <c r="AE1710" i="9" s="1"/>
  <c r="AB1710" i="9"/>
  <c r="AC1710" i="9" s="1"/>
  <c r="F1685" i="9"/>
  <c r="G1685" i="9" s="1"/>
  <c r="D1685" i="9"/>
  <c r="E1685" i="9" s="1"/>
  <c r="B1686" i="9"/>
  <c r="N1660" i="9"/>
  <c r="R1659" i="9"/>
  <c r="S1659" i="9" s="1"/>
  <c r="P1659" i="9"/>
  <c r="Q1659" i="9" s="1"/>
  <c r="Z1607" i="9"/>
  <c r="AD1606" i="9"/>
  <c r="AE1606" i="9" s="1"/>
  <c r="AB1606" i="9"/>
  <c r="AC1606" i="9" s="1"/>
  <c r="P1581" i="9"/>
  <c r="Q1581" i="9" s="1"/>
  <c r="R1581" i="9"/>
  <c r="S1581" i="9" s="1"/>
  <c r="S1582" i="9" s="1"/>
  <c r="F1607" i="9"/>
  <c r="G1607" i="9" s="1"/>
  <c r="D1607" i="9"/>
  <c r="E1607" i="9" s="1"/>
  <c r="B1608" i="9"/>
  <c r="Z1685" i="9"/>
  <c r="AB1684" i="9"/>
  <c r="AC1684" i="9" s="1"/>
  <c r="AD1684" i="9"/>
  <c r="AE1684" i="9" s="1"/>
  <c r="AF1540" i="9"/>
  <c r="Z1633" i="9"/>
  <c r="AD1632" i="9"/>
  <c r="AE1632" i="9" s="1"/>
  <c r="AB1632" i="9"/>
  <c r="AC1632" i="9" s="1"/>
  <c r="AD1554" i="9"/>
  <c r="E1568" i="9"/>
  <c r="H1568" i="9" s="1"/>
  <c r="D1568" i="9"/>
  <c r="N1738" i="9"/>
  <c r="U1736" i="9"/>
  <c r="N1725" i="9"/>
  <c r="P1724" i="9"/>
  <c r="Q1724" i="9" s="1"/>
  <c r="R1724" i="9"/>
  <c r="S1724" i="9" s="1"/>
  <c r="F1633" i="9"/>
  <c r="G1633" i="9" s="1"/>
  <c r="D1633" i="9"/>
  <c r="E1633" i="9" s="1"/>
  <c r="B1634" i="9"/>
  <c r="F1659" i="9"/>
  <c r="G1659" i="9" s="1"/>
  <c r="D1659" i="9"/>
  <c r="E1659" i="9" s="1"/>
  <c r="B1660" i="9"/>
  <c r="F1724" i="9"/>
  <c r="G1724" i="9" s="1"/>
  <c r="D1724" i="9"/>
  <c r="E1724" i="9" s="1"/>
  <c r="B1738" i="9"/>
  <c r="I1736" i="9"/>
  <c r="B1725" i="9"/>
  <c r="F1646" i="9"/>
  <c r="G1646" i="9" s="1"/>
  <c r="D1646" i="9"/>
  <c r="E1646" i="9" s="1"/>
  <c r="B1647" i="9"/>
  <c r="Z1594" i="9"/>
  <c r="AB1593" i="9"/>
  <c r="AC1593" i="9" s="1"/>
  <c r="AD1593" i="9"/>
  <c r="AE1593" i="9" s="1"/>
  <c r="Z1581" i="9"/>
  <c r="AB1580" i="9"/>
  <c r="AC1580" i="9" s="1"/>
  <c r="AD1580" i="9"/>
  <c r="AE1580" i="9" s="1"/>
  <c r="R1568" i="9"/>
  <c r="N1699" i="9"/>
  <c r="R1698" i="9"/>
  <c r="S1698" i="9" s="1"/>
  <c r="P1698" i="9"/>
  <c r="Q1698" i="9" s="1"/>
  <c r="N1595" i="9"/>
  <c r="P1594" i="9"/>
  <c r="Q1594" i="9" s="1"/>
  <c r="R1594" i="9"/>
  <c r="S1594" i="9" s="1"/>
  <c r="N1673" i="9"/>
  <c r="R1672" i="9"/>
  <c r="S1672" i="9" s="1"/>
  <c r="P1672" i="9"/>
  <c r="Q1672" i="9" s="1"/>
  <c r="Z1672" i="9"/>
  <c r="AB1671" i="9"/>
  <c r="AC1671" i="9" s="1"/>
  <c r="AD1671" i="9"/>
  <c r="AE1671" i="9" s="1"/>
  <c r="R1699" i="9" l="1"/>
  <c r="S1699" i="9" s="1"/>
  <c r="P1699" i="9"/>
  <c r="Q1699" i="9" s="1"/>
  <c r="N1700" i="9"/>
  <c r="AB1633" i="9"/>
  <c r="AC1633" i="9" s="1"/>
  <c r="Z1634" i="9"/>
  <c r="AD1633" i="9"/>
  <c r="AE1633" i="9" s="1"/>
  <c r="AB1620" i="9"/>
  <c r="AC1620" i="9" s="1"/>
  <c r="Z1621" i="9"/>
  <c r="AD1620" i="9"/>
  <c r="AE1620" i="9" s="1"/>
  <c r="E1582" i="9"/>
  <c r="D1582" i="9"/>
  <c r="R1647" i="9"/>
  <c r="S1647" i="9" s="1"/>
  <c r="P1647" i="9"/>
  <c r="Q1647" i="9" s="1"/>
  <c r="N1648" i="9"/>
  <c r="R1712" i="9"/>
  <c r="S1712" i="9" s="1"/>
  <c r="P1712" i="9"/>
  <c r="Q1712" i="9" s="1"/>
  <c r="N1713" i="9"/>
  <c r="AB1646" i="9"/>
  <c r="AC1646" i="9" s="1"/>
  <c r="Z1647" i="9"/>
  <c r="AD1646" i="9"/>
  <c r="AE1646" i="9" s="1"/>
  <c r="R1595" i="9"/>
  <c r="S1595" i="9" s="1"/>
  <c r="S1596" i="9" s="1"/>
  <c r="P1595" i="9"/>
  <c r="Q1595" i="9" s="1"/>
  <c r="AB1594" i="9"/>
  <c r="AC1594" i="9" s="1"/>
  <c r="Z1595" i="9"/>
  <c r="AD1594" i="9"/>
  <c r="AE1594" i="9" s="1"/>
  <c r="B1752" i="9"/>
  <c r="I1750" i="9"/>
  <c r="B1739" i="9"/>
  <c r="D1738" i="9"/>
  <c r="E1738" i="9" s="1"/>
  <c r="F1738" i="9"/>
  <c r="G1738" i="9" s="1"/>
  <c r="B1635" i="9"/>
  <c r="D1634" i="9"/>
  <c r="E1634" i="9" s="1"/>
  <c r="F1634" i="9"/>
  <c r="G1634" i="9" s="1"/>
  <c r="R1738" i="9"/>
  <c r="S1738" i="9" s="1"/>
  <c r="P1738" i="9"/>
  <c r="Q1738" i="9" s="1"/>
  <c r="N1752" i="9"/>
  <c r="U1750" i="9"/>
  <c r="N1739" i="9"/>
  <c r="R1582" i="9"/>
  <c r="AB1607" i="9"/>
  <c r="AC1607" i="9" s="1"/>
  <c r="Z1608" i="9"/>
  <c r="AD1607" i="9"/>
  <c r="AE1607" i="9" s="1"/>
  <c r="AB1711" i="9"/>
  <c r="AC1711" i="9" s="1"/>
  <c r="Z1712" i="9"/>
  <c r="AD1711" i="9"/>
  <c r="AE1711" i="9" s="1"/>
  <c r="AB1659" i="9"/>
  <c r="AC1659" i="9" s="1"/>
  <c r="Z1660" i="9"/>
  <c r="AD1659" i="9"/>
  <c r="AE1659" i="9" s="1"/>
  <c r="F1582" i="9"/>
  <c r="B1622" i="9"/>
  <c r="F1621" i="9"/>
  <c r="G1621" i="9" s="1"/>
  <c r="D1621" i="9"/>
  <c r="E1621" i="9" s="1"/>
  <c r="R1634" i="9"/>
  <c r="S1634" i="9" s="1"/>
  <c r="P1634" i="9"/>
  <c r="Q1634" i="9" s="1"/>
  <c r="N1635" i="9"/>
  <c r="D1595" i="9"/>
  <c r="E1595" i="9" s="1"/>
  <c r="F1595" i="9"/>
  <c r="G1595" i="9" s="1"/>
  <c r="G1596" i="9" s="1"/>
  <c r="B1674" i="9"/>
  <c r="F1673" i="9"/>
  <c r="G1673" i="9" s="1"/>
  <c r="D1673" i="9"/>
  <c r="E1673" i="9" s="1"/>
  <c r="AB1672" i="9"/>
  <c r="AC1672" i="9" s="1"/>
  <c r="Z1673" i="9"/>
  <c r="AD1672" i="9"/>
  <c r="AE1672" i="9" s="1"/>
  <c r="R1673" i="9"/>
  <c r="S1673" i="9" s="1"/>
  <c r="P1673" i="9"/>
  <c r="Q1673" i="9" s="1"/>
  <c r="N1674" i="9"/>
  <c r="AB1581" i="9"/>
  <c r="AC1581" i="9" s="1"/>
  <c r="AD1581" i="9"/>
  <c r="AE1581" i="9" s="1"/>
  <c r="AE1582" i="9" s="1"/>
  <c r="B1648" i="9"/>
  <c r="D1647" i="9"/>
  <c r="E1647" i="9" s="1"/>
  <c r="F1647" i="9"/>
  <c r="G1647" i="9" s="1"/>
  <c r="B1661" i="9"/>
  <c r="F1660" i="9"/>
  <c r="G1660" i="9" s="1"/>
  <c r="D1660" i="9"/>
  <c r="E1660" i="9" s="1"/>
  <c r="AB1685" i="9"/>
  <c r="AC1685" i="9" s="1"/>
  <c r="Z1686" i="9"/>
  <c r="AD1685" i="9"/>
  <c r="AE1685" i="9" s="1"/>
  <c r="B1609" i="9"/>
  <c r="F1608" i="9"/>
  <c r="G1608" i="9" s="1"/>
  <c r="D1608" i="9"/>
  <c r="E1608" i="9" s="1"/>
  <c r="Q1582" i="9"/>
  <c r="T1582" i="9" s="1"/>
  <c r="P1582" i="9"/>
  <c r="R1660" i="9"/>
  <c r="S1660" i="9" s="1"/>
  <c r="P1660" i="9"/>
  <c r="Q1660" i="9" s="1"/>
  <c r="N1661" i="9"/>
  <c r="AF1554" i="9"/>
  <c r="B1700" i="9"/>
  <c r="D1699" i="9"/>
  <c r="E1699" i="9" s="1"/>
  <c r="F1699" i="9"/>
  <c r="G1699" i="9" s="1"/>
  <c r="R1608" i="9"/>
  <c r="S1608" i="9" s="1"/>
  <c r="P1608" i="9"/>
  <c r="Q1608" i="9" s="1"/>
  <c r="N1609" i="9"/>
  <c r="AD1568" i="9"/>
  <c r="B1726" i="9"/>
  <c r="D1725" i="9"/>
  <c r="E1725" i="9" s="1"/>
  <c r="F1725" i="9"/>
  <c r="G1725" i="9" s="1"/>
  <c r="R1725" i="9"/>
  <c r="S1725" i="9" s="1"/>
  <c r="P1725" i="9"/>
  <c r="Q1725" i="9" s="1"/>
  <c r="N1726" i="9"/>
  <c r="B1687" i="9"/>
  <c r="D1686" i="9"/>
  <c r="E1686" i="9" s="1"/>
  <c r="F1686" i="9"/>
  <c r="G1686" i="9" s="1"/>
  <c r="AB1724" i="9"/>
  <c r="AC1724" i="9" s="1"/>
  <c r="Z1738" i="9"/>
  <c r="AG1736" i="9"/>
  <c r="Z1725" i="9"/>
  <c r="AD1724" i="9"/>
  <c r="AE1724" i="9" s="1"/>
  <c r="R1621" i="9"/>
  <c r="S1621" i="9" s="1"/>
  <c r="P1621" i="9"/>
  <c r="Q1621" i="9" s="1"/>
  <c r="N1622" i="9"/>
  <c r="R1686" i="9"/>
  <c r="S1686" i="9" s="1"/>
  <c r="P1686" i="9"/>
  <c r="Q1686" i="9" s="1"/>
  <c r="N1687" i="9"/>
  <c r="B1713" i="9"/>
  <c r="F1712" i="9"/>
  <c r="G1712" i="9" s="1"/>
  <c r="D1712" i="9"/>
  <c r="E1712" i="9" s="1"/>
  <c r="AC1568" i="9"/>
  <c r="AB1568" i="9"/>
  <c r="T1568" i="9"/>
  <c r="AB1698" i="9"/>
  <c r="AC1698" i="9" s="1"/>
  <c r="Z1699" i="9"/>
  <c r="AD1698" i="9"/>
  <c r="AE1698" i="9" s="1"/>
  <c r="AF1568" i="9" l="1"/>
  <c r="Z1752" i="9"/>
  <c r="AG1750" i="9"/>
  <c r="Z1739" i="9"/>
  <c r="AB1738" i="9"/>
  <c r="AC1738" i="9" s="1"/>
  <c r="AD1738" i="9"/>
  <c r="AE1738" i="9" s="1"/>
  <c r="D1609" i="9"/>
  <c r="E1609" i="9" s="1"/>
  <c r="F1609" i="9"/>
  <c r="G1609" i="9" s="1"/>
  <c r="G1610" i="9" s="1"/>
  <c r="D1648" i="9"/>
  <c r="E1648" i="9" s="1"/>
  <c r="B1649" i="9"/>
  <c r="F1648" i="9"/>
  <c r="G1648" i="9" s="1"/>
  <c r="E1596" i="9"/>
  <c r="D1596" i="9"/>
  <c r="Z1661" i="9"/>
  <c r="AD1660" i="9"/>
  <c r="AE1660" i="9" s="1"/>
  <c r="AB1660" i="9"/>
  <c r="AC1660" i="9" s="1"/>
  <c r="Z1609" i="9"/>
  <c r="AD1608" i="9"/>
  <c r="AE1608" i="9" s="1"/>
  <c r="AB1608" i="9"/>
  <c r="AC1608" i="9" s="1"/>
  <c r="N1740" i="9"/>
  <c r="R1739" i="9"/>
  <c r="S1739" i="9" s="1"/>
  <c r="P1739" i="9"/>
  <c r="Q1739" i="9" s="1"/>
  <c r="D1739" i="9"/>
  <c r="E1739" i="9" s="1"/>
  <c r="B1740" i="9"/>
  <c r="F1739" i="9"/>
  <c r="G1739" i="9" s="1"/>
  <c r="R1596" i="9"/>
  <c r="N1714" i="9"/>
  <c r="R1713" i="9"/>
  <c r="S1713" i="9" s="1"/>
  <c r="P1713" i="9"/>
  <c r="Q1713" i="9" s="1"/>
  <c r="N1649" i="9"/>
  <c r="R1648" i="9"/>
  <c r="S1648" i="9" s="1"/>
  <c r="P1648" i="9"/>
  <c r="Q1648" i="9" s="1"/>
  <c r="H1582" i="9"/>
  <c r="Z1700" i="9"/>
  <c r="AD1699" i="9"/>
  <c r="AE1699" i="9" s="1"/>
  <c r="AB1699" i="9"/>
  <c r="AC1699" i="9" s="1"/>
  <c r="D1726" i="9"/>
  <c r="E1726" i="9" s="1"/>
  <c r="B1727" i="9"/>
  <c r="F1726" i="9"/>
  <c r="G1726" i="9" s="1"/>
  <c r="N1662" i="9"/>
  <c r="P1661" i="9"/>
  <c r="Q1661" i="9" s="1"/>
  <c r="R1661" i="9"/>
  <c r="S1661" i="9" s="1"/>
  <c r="AD1582" i="9"/>
  <c r="N1675" i="9"/>
  <c r="P1674" i="9"/>
  <c r="Q1674" i="9" s="1"/>
  <c r="R1674" i="9"/>
  <c r="S1674" i="9" s="1"/>
  <c r="Z1674" i="9"/>
  <c r="AD1673" i="9"/>
  <c r="AE1673" i="9" s="1"/>
  <c r="AB1673" i="9"/>
  <c r="AC1673" i="9" s="1"/>
  <c r="D1674" i="9"/>
  <c r="E1674" i="9" s="1"/>
  <c r="B1675" i="9"/>
  <c r="F1674" i="9"/>
  <c r="G1674" i="9" s="1"/>
  <c r="D1622" i="9"/>
  <c r="E1622" i="9" s="1"/>
  <c r="B1623" i="9"/>
  <c r="F1622" i="9"/>
  <c r="G1622" i="9" s="1"/>
  <c r="D1635" i="9"/>
  <c r="E1635" i="9" s="1"/>
  <c r="B1636" i="9"/>
  <c r="F1635" i="9"/>
  <c r="G1635" i="9" s="1"/>
  <c r="AD1595" i="9"/>
  <c r="AE1595" i="9" s="1"/>
  <c r="AE1596" i="9" s="1"/>
  <c r="AB1595" i="9"/>
  <c r="AC1595" i="9" s="1"/>
  <c r="Z1648" i="9"/>
  <c r="AB1647" i="9"/>
  <c r="AC1647" i="9" s="1"/>
  <c r="AD1647" i="9"/>
  <c r="AE1647" i="9" s="1"/>
  <c r="Z1622" i="9"/>
  <c r="AD1621" i="9"/>
  <c r="AE1621" i="9" s="1"/>
  <c r="AB1621" i="9"/>
  <c r="AC1621" i="9" s="1"/>
  <c r="N1701" i="9"/>
  <c r="P1700" i="9"/>
  <c r="Q1700" i="9" s="1"/>
  <c r="R1700" i="9"/>
  <c r="S1700" i="9" s="1"/>
  <c r="D1713" i="9"/>
  <c r="E1713" i="9" s="1"/>
  <c r="B1714" i="9"/>
  <c r="F1713" i="9"/>
  <c r="G1713" i="9" s="1"/>
  <c r="N1623" i="9"/>
  <c r="R1622" i="9"/>
  <c r="S1622" i="9" s="1"/>
  <c r="P1622" i="9"/>
  <c r="Q1622" i="9" s="1"/>
  <c r="Z1726" i="9"/>
  <c r="AD1725" i="9"/>
  <c r="AE1725" i="9" s="1"/>
  <c r="AB1725" i="9"/>
  <c r="AC1725" i="9" s="1"/>
  <c r="D1687" i="9"/>
  <c r="E1687" i="9" s="1"/>
  <c r="B1688" i="9"/>
  <c r="F1687" i="9"/>
  <c r="G1687" i="9" s="1"/>
  <c r="N1727" i="9"/>
  <c r="R1726" i="9"/>
  <c r="S1726" i="9" s="1"/>
  <c r="P1726" i="9"/>
  <c r="Q1726" i="9" s="1"/>
  <c r="R1609" i="9"/>
  <c r="S1609" i="9" s="1"/>
  <c r="S1610" i="9" s="1"/>
  <c r="P1609" i="9"/>
  <c r="Q1609" i="9" s="1"/>
  <c r="Z1687" i="9"/>
  <c r="AD1686" i="9"/>
  <c r="AE1686" i="9" s="1"/>
  <c r="AB1686" i="9"/>
  <c r="AC1686" i="9" s="1"/>
  <c r="AC1582" i="9"/>
  <c r="AF1582" i="9" s="1"/>
  <c r="AB1582" i="9"/>
  <c r="N1766" i="9"/>
  <c r="U1764" i="9"/>
  <c r="N1753" i="9"/>
  <c r="R1752" i="9"/>
  <c r="S1752" i="9" s="1"/>
  <c r="P1752" i="9"/>
  <c r="Q1752" i="9" s="1"/>
  <c r="D1752" i="9"/>
  <c r="E1752" i="9" s="1"/>
  <c r="B1766" i="9"/>
  <c r="I1764" i="9"/>
  <c r="B1753" i="9"/>
  <c r="F1752" i="9"/>
  <c r="G1752" i="9" s="1"/>
  <c r="Z1635" i="9"/>
  <c r="AB1634" i="9"/>
  <c r="AC1634" i="9" s="1"/>
  <c r="AD1634" i="9"/>
  <c r="AE1634" i="9" s="1"/>
  <c r="N1688" i="9"/>
  <c r="P1687" i="9"/>
  <c r="Q1687" i="9" s="1"/>
  <c r="R1687" i="9"/>
  <c r="S1687" i="9" s="1"/>
  <c r="D1700" i="9"/>
  <c r="E1700" i="9" s="1"/>
  <c r="B1701" i="9"/>
  <c r="F1700" i="9"/>
  <c r="G1700" i="9" s="1"/>
  <c r="D1661" i="9"/>
  <c r="E1661" i="9" s="1"/>
  <c r="B1662" i="9"/>
  <c r="F1661" i="9"/>
  <c r="G1661" i="9" s="1"/>
  <c r="F1596" i="9"/>
  <c r="N1636" i="9"/>
  <c r="R1635" i="9"/>
  <c r="S1635" i="9" s="1"/>
  <c r="P1635" i="9"/>
  <c r="Q1635" i="9" s="1"/>
  <c r="Z1713" i="9"/>
  <c r="AD1712" i="9"/>
  <c r="AE1712" i="9" s="1"/>
  <c r="AB1712" i="9"/>
  <c r="AC1712" i="9" s="1"/>
  <c r="Q1596" i="9"/>
  <c r="T1596" i="9" s="1"/>
  <c r="P1596" i="9"/>
  <c r="B1663" i="9" l="1"/>
  <c r="F1662" i="9"/>
  <c r="G1662" i="9" s="1"/>
  <c r="D1662" i="9"/>
  <c r="E1662" i="9" s="1"/>
  <c r="B1702" i="9"/>
  <c r="F1701" i="9"/>
  <c r="G1701" i="9" s="1"/>
  <c r="D1701" i="9"/>
  <c r="E1701" i="9" s="1"/>
  <c r="B1780" i="9"/>
  <c r="I1778" i="9"/>
  <c r="B1767" i="9"/>
  <c r="F1766" i="9"/>
  <c r="G1766" i="9" s="1"/>
  <c r="D1766" i="9"/>
  <c r="E1766" i="9" s="1"/>
  <c r="Q1610" i="9"/>
  <c r="P1610" i="9"/>
  <c r="B1715" i="9"/>
  <c r="D1714" i="9"/>
  <c r="E1714" i="9" s="1"/>
  <c r="F1714" i="9"/>
  <c r="G1714" i="9" s="1"/>
  <c r="AD1596" i="9"/>
  <c r="P1675" i="9"/>
  <c r="Q1675" i="9" s="1"/>
  <c r="N1676" i="9"/>
  <c r="R1675" i="9"/>
  <c r="S1675" i="9" s="1"/>
  <c r="B1728" i="9"/>
  <c r="D1727" i="9"/>
  <c r="E1727" i="9" s="1"/>
  <c r="F1727" i="9"/>
  <c r="G1727" i="9" s="1"/>
  <c r="P1714" i="9"/>
  <c r="Q1714" i="9" s="1"/>
  <c r="N1715" i="9"/>
  <c r="R1714" i="9"/>
  <c r="S1714" i="9" s="1"/>
  <c r="AD1609" i="9"/>
  <c r="AE1609" i="9" s="1"/>
  <c r="AE1610" i="9" s="1"/>
  <c r="AB1609" i="9"/>
  <c r="AC1609" i="9" s="1"/>
  <c r="P1766" i="9"/>
  <c r="Q1766" i="9" s="1"/>
  <c r="N1780" i="9"/>
  <c r="U1778" i="9"/>
  <c r="N1767" i="9"/>
  <c r="R1766" i="9"/>
  <c r="S1766" i="9" s="1"/>
  <c r="R1610" i="9"/>
  <c r="P1727" i="9"/>
  <c r="Q1727" i="9" s="1"/>
  <c r="N1728" i="9"/>
  <c r="R1727" i="9"/>
  <c r="S1727" i="9" s="1"/>
  <c r="AD1648" i="9"/>
  <c r="AE1648" i="9" s="1"/>
  <c r="AB1648" i="9"/>
  <c r="AC1648" i="9" s="1"/>
  <c r="Z1649" i="9"/>
  <c r="B1676" i="9"/>
  <c r="F1675" i="9"/>
  <c r="G1675" i="9" s="1"/>
  <c r="D1675" i="9"/>
  <c r="E1675" i="9" s="1"/>
  <c r="AD1674" i="9"/>
  <c r="AE1674" i="9" s="1"/>
  <c r="AB1674" i="9"/>
  <c r="AC1674" i="9" s="1"/>
  <c r="Z1675" i="9"/>
  <c r="AD1700" i="9"/>
  <c r="AE1700" i="9" s="1"/>
  <c r="AB1700" i="9"/>
  <c r="AC1700" i="9" s="1"/>
  <c r="Z1701" i="9"/>
  <c r="P1649" i="9"/>
  <c r="Q1649" i="9" s="1"/>
  <c r="N1650" i="9"/>
  <c r="R1649" i="9"/>
  <c r="S1649" i="9" s="1"/>
  <c r="P1740" i="9"/>
  <c r="Q1740" i="9" s="1"/>
  <c r="N1741" i="9"/>
  <c r="R1740" i="9"/>
  <c r="S1740" i="9" s="1"/>
  <c r="H1596" i="9"/>
  <c r="AD1752" i="9"/>
  <c r="AE1752" i="9" s="1"/>
  <c r="AB1752" i="9"/>
  <c r="AC1752" i="9" s="1"/>
  <c r="Z1766" i="9"/>
  <c r="AG1764" i="9"/>
  <c r="Z1753" i="9"/>
  <c r="AD1713" i="9"/>
  <c r="AE1713" i="9" s="1"/>
  <c r="AB1713" i="9"/>
  <c r="AC1713" i="9" s="1"/>
  <c r="Z1714" i="9"/>
  <c r="P1636" i="9"/>
  <c r="Q1636" i="9" s="1"/>
  <c r="N1637" i="9"/>
  <c r="R1636" i="9"/>
  <c r="S1636" i="9" s="1"/>
  <c r="AD1635" i="9"/>
  <c r="AE1635" i="9" s="1"/>
  <c r="AB1635" i="9"/>
  <c r="AC1635" i="9" s="1"/>
  <c r="Z1636" i="9"/>
  <c r="B1754" i="9"/>
  <c r="F1753" i="9"/>
  <c r="G1753" i="9" s="1"/>
  <c r="D1753" i="9"/>
  <c r="E1753" i="9" s="1"/>
  <c r="AD1687" i="9"/>
  <c r="AE1687" i="9" s="1"/>
  <c r="AB1687" i="9"/>
  <c r="AC1687" i="9" s="1"/>
  <c r="Z1688" i="9"/>
  <c r="P1623" i="9"/>
  <c r="Q1623" i="9" s="1"/>
  <c r="R1623" i="9"/>
  <c r="S1623" i="9" s="1"/>
  <c r="S1624" i="9" s="1"/>
  <c r="B1637" i="9"/>
  <c r="F1636" i="9"/>
  <c r="G1636" i="9" s="1"/>
  <c r="D1636" i="9"/>
  <c r="E1636" i="9" s="1"/>
  <c r="D1623" i="9"/>
  <c r="E1623" i="9" s="1"/>
  <c r="F1623" i="9"/>
  <c r="G1623" i="9" s="1"/>
  <c r="G1624" i="9" s="1"/>
  <c r="P1662" i="9"/>
  <c r="Q1662" i="9" s="1"/>
  <c r="N1663" i="9"/>
  <c r="R1662" i="9"/>
  <c r="S1662" i="9" s="1"/>
  <c r="B1650" i="9"/>
  <c r="D1649" i="9"/>
  <c r="E1649" i="9" s="1"/>
  <c r="F1649" i="9"/>
  <c r="G1649" i="9" s="1"/>
  <c r="F1610" i="9"/>
  <c r="P1688" i="9"/>
  <c r="Q1688" i="9" s="1"/>
  <c r="N1689" i="9"/>
  <c r="R1688" i="9"/>
  <c r="S1688" i="9" s="1"/>
  <c r="P1753" i="9"/>
  <c r="Q1753" i="9" s="1"/>
  <c r="N1754" i="9"/>
  <c r="R1753" i="9"/>
  <c r="S1753" i="9" s="1"/>
  <c r="B1689" i="9"/>
  <c r="F1688" i="9"/>
  <c r="G1688" i="9" s="1"/>
  <c r="D1688" i="9"/>
  <c r="E1688" i="9" s="1"/>
  <c r="AD1726" i="9"/>
  <c r="AE1726" i="9" s="1"/>
  <c r="AB1726" i="9"/>
  <c r="AC1726" i="9" s="1"/>
  <c r="Z1727" i="9"/>
  <c r="P1701" i="9"/>
  <c r="Q1701" i="9" s="1"/>
  <c r="N1702" i="9"/>
  <c r="R1701" i="9"/>
  <c r="S1701" i="9" s="1"/>
  <c r="AD1622" i="9"/>
  <c r="AE1622" i="9" s="1"/>
  <c r="AB1622" i="9"/>
  <c r="AC1622" i="9" s="1"/>
  <c r="Z1623" i="9"/>
  <c r="AC1596" i="9"/>
  <c r="AF1596" i="9" s="1"/>
  <c r="AB1596" i="9"/>
  <c r="B1741" i="9"/>
  <c r="F1740" i="9"/>
  <c r="G1740" i="9" s="1"/>
  <c r="D1740" i="9"/>
  <c r="E1740" i="9" s="1"/>
  <c r="AD1661" i="9"/>
  <c r="AE1661" i="9" s="1"/>
  <c r="AB1661" i="9"/>
  <c r="AC1661" i="9" s="1"/>
  <c r="Z1662" i="9"/>
  <c r="E1610" i="9"/>
  <c r="H1610" i="9" s="1"/>
  <c r="D1610" i="9"/>
  <c r="AD1739" i="9"/>
  <c r="AE1739" i="9" s="1"/>
  <c r="AB1739" i="9"/>
  <c r="AC1739" i="9" s="1"/>
  <c r="Z1740" i="9"/>
  <c r="R1624" i="9" l="1"/>
  <c r="N1651" i="9"/>
  <c r="P1650" i="9"/>
  <c r="Q1650" i="9" s="1"/>
  <c r="R1650" i="9"/>
  <c r="S1650" i="9" s="1"/>
  <c r="N1768" i="9"/>
  <c r="R1767" i="9"/>
  <c r="S1767" i="9" s="1"/>
  <c r="P1767" i="9"/>
  <c r="Q1767" i="9" s="1"/>
  <c r="AD1610" i="9"/>
  <c r="F1702" i="9"/>
  <c r="G1702" i="9" s="1"/>
  <c r="D1702" i="9"/>
  <c r="E1702" i="9" s="1"/>
  <c r="B1703" i="9"/>
  <c r="Z1663" i="9"/>
  <c r="AD1662" i="9"/>
  <c r="AE1662" i="9" s="1"/>
  <c r="AB1662" i="9"/>
  <c r="AC1662" i="9" s="1"/>
  <c r="Z1728" i="9"/>
  <c r="AB1727" i="9"/>
  <c r="AC1727" i="9" s="1"/>
  <c r="AD1727" i="9"/>
  <c r="AE1727" i="9" s="1"/>
  <c r="N1755" i="9"/>
  <c r="P1754" i="9"/>
  <c r="Q1754" i="9" s="1"/>
  <c r="R1754" i="9"/>
  <c r="S1754" i="9" s="1"/>
  <c r="N1690" i="9"/>
  <c r="R1689" i="9"/>
  <c r="S1689" i="9" s="1"/>
  <c r="P1689" i="9"/>
  <c r="Q1689" i="9" s="1"/>
  <c r="F1624" i="9"/>
  <c r="F1637" i="9"/>
  <c r="G1637" i="9" s="1"/>
  <c r="G1638" i="9" s="1"/>
  <c r="D1637" i="9"/>
  <c r="E1637" i="9" s="1"/>
  <c r="Q1624" i="9"/>
  <c r="T1624" i="9" s="1"/>
  <c r="P1624" i="9"/>
  <c r="Z1715" i="9"/>
  <c r="AD1714" i="9"/>
  <c r="AE1714" i="9" s="1"/>
  <c r="AB1714" i="9"/>
  <c r="AC1714" i="9" s="1"/>
  <c r="Z1754" i="9"/>
  <c r="AB1753" i="9"/>
  <c r="AC1753" i="9" s="1"/>
  <c r="AD1753" i="9"/>
  <c r="AE1753" i="9" s="1"/>
  <c r="Z1650" i="9"/>
  <c r="AB1649" i="9"/>
  <c r="AC1649" i="9" s="1"/>
  <c r="AD1649" i="9"/>
  <c r="AE1649" i="9" s="1"/>
  <c r="N1677" i="9"/>
  <c r="R1676" i="9"/>
  <c r="S1676" i="9" s="1"/>
  <c r="P1676" i="9"/>
  <c r="Q1676" i="9" s="1"/>
  <c r="T1610" i="9"/>
  <c r="F1767" i="9"/>
  <c r="G1767" i="9" s="1"/>
  <c r="D1767" i="9"/>
  <c r="E1767" i="9" s="1"/>
  <c r="B1768" i="9"/>
  <c r="F1741" i="9"/>
  <c r="G1741" i="9" s="1"/>
  <c r="D1741" i="9"/>
  <c r="E1741" i="9" s="1"/>
  <c r="B1742" i="9"/>
  <c r="AD1623" i="9"/>
  <c r="AE1623" i="9" s="1"/>
  <c r="AE1624" i="9" s="1"/>
  <c r="AB1623" i="9"/>
  <c r="AC1623" i="9" s="1"/>
  <c r="N1703" i="9"/>
  <c r="R1702" i="9"/>
  <c r="S1702" i="9" s="1"/>
  <c r="P1702" i="9"/>
  <c r="Q1702" i="9" s="1"/>
  <c r="F1689" i="9"/>
  <c r="G1689" i="9" s="1"/>
  <c r="D1689" i="9"/>
  <c r="E1689" i="9" s="1"/>
  <c r="B1690" i="9"/>
  <c r="F1650" i="9"/>
  <c r="G1650" i="9" s="1"/>
  <c r="D1650" i="9"/>
  <c r="E1650" i="9" s="1"/>
  <c r="B1651" i="9"/>
  <c r="E1624" i="9"/>
  <c r="H1624" i="9" s="1"/>
  <c r="D1624" i="9"/>
  <c r="Z1689" i="9"/>
  <c r="AB1688" i="9"/>
  <c r="AC1688" i="9" s="1"/>
  <c r="AD1688" i="9"/>
  <c r="AE1688" i="9" s="1"/>
  <c r="F1754" i="9"/>
  <c r="G1754" i="9" s="1"/>
  <c r="D1754" i="9"/>
  <c r="E1754" i="9" s="1"/>
  <c r="B1755" i="9"/>
  <c r="Z1702" i="9"/>
  <c r="AB1701" i="9"/>
  <c r="AC1701" i="9" s="1"/>
  <c r="AD1701" i="9"/>
  <c r="AE1701" i="9" s="1"/>
  <c r="Z1676" i="9"/>
  <c r="AD1675" i="9"/>
  <c r="AE1675" i="9" s="1"/>
  <c r="AB1675" i="9"/>
  <c r="AC1675" i="9" s="1"/>
  <c r="N1794" i="9"/>
  <c r="U1792" i="9"/>
  <c r="N1781" i="9"/>
  <c r="P1780" i="9"/>
  <c r="Q1780" i="9" s="1"/>
  <c r="R1780" i="9"/>
  <c r="S1780" i="9" s="1"/>
  <c r="N1716" i="9"/>
  <c r="R1715" i="9"/>
  <c r="S1715" i="9" s="1"/>
  <c r="P1715" i="9"/>
  <c r="Q1715" i="9" s="1"/>
  <c r="Z1741" i="9"/>
  <c r="AB1740" i="9"/>
  <c r="AC1740" i="9" s="1"/>
  <c r="AD1740" i="9"/>
  <c r="AE1740" i="9" s="1"/>
  <c r="N1664" i="9"/>
  <c r="R1663" i="9"/>
  <c r="S1663" i="9" s="1"/>
  <c r="P1663" i="9"/>
  <c r="Q1663" i="9" s="1"/>
  <c r="Z1637" i="9"/>
  <c r="AB1636" i="9"/>
  <c r="AC1636" i="9" s="1"/>
  <c r="AD1636" i="9"/>
  <c r="AE1636" i="9" s="1"/>
  <c r="P1637" i="9"/>
  <c r="Q1637" i="9" s="1"/>
  <c r="R1637" i="9"/>
  <c r="S1637" i="9" s="1"/>
  <c r="S1638" i="9" s="1"/>
  <c r="Z1780" i="9"/>
  <c r="AG1778" i="9"/>
  <c r="Z1767" i="9"/>
  <c r="AD1766" i="9"/>
  <c r="AE1766" i="9" s="1"/>
  <c r="AB1766" i="9"/>
  <c r="AC1766" i="9" s="1"/>
  <c r="N1742" i="9"/>
  <c r="P1741" i="9"/>
  <c r="Q1741" i="9" s="1"/>
  <c r="R1741" i="9"/>
  <c r="S1741" i="9" s="1"/>
  <c r="F1676" i="9"/>
  <c r="G1676" i="9" s="1"/>
  <c r="D1676" i="9"/>
  <c r="E1676" i="9" s="1"/>
  <c r="B1677" i="9"/>
  <c r="N1729" i="9"/>
  <c r="R1728" i="9"/>
  <c r="S1728" i="9" s="1"/>
  <c r="P1728" i="9"/>
  <c r="Q1728" i="9" s="1"/>
  <c r="AC1610" i="9"/>
  <c r="AF1610" i="9" s="1"/>
  <c r="AB1610" i="9"/>
  <c r="F1728" i="9"/>
  <c r="G1728" i="9" s="1"/>
  <c r="D1728" i="9"/>
  <c r="E1728" i="9" s="1"/>
  <c r="B1729" i="9"/>
  <c r="F1715" i="9"/>
  <c r="G1715" i="9" s="1"/>
  <c r="D1715" i="9"/>
  <c r="E1715" i="9" s="1"/>
  <c r="B1716" i="9"/>
  <c r="F1780" i="9"/>
  <c r="G1780" i="9" s="1"/>
  <c r="D1780" i="9"/>
  <c r="E1780" i="9" s="1"/>
  <c r="B1794" i="9"/>
  <c r="I1792" i="9"/>
  <c r="B1781" i="9"/>
  <c r="F1663" i="9"/>
  <c r="G1663" i="9" s="1"/>
  <c r="D1663" i="9"/>
  <c r="E1663" i="9" s="1"/>
  <c r="B1664" i="9"/>
  <c r="B1717" i="9" l="1"/>
  <c r="F1716" i="9"/>
  <c r="G1716" i="9" s="1"/>
  <c r="D1716" i="9"/>
  <c r="E1716" i="9" s="1"/>
  <c r="B1678" i="9"/>
  <c r="D1677" i="9"/>
  <c r="E1677" i="9" s="1"/>
  <c r="F1677" i="9"/>
  <c r="G1677" i="9" s="1"/>
  <c r="R1638" i="9"/>
  <c r="AB1637" i="9"/>
  <c r="AC1637" i="9" s="1"/>
  <c r="AD1637" i="9"/>
  <c r="AE1637" i="9" s="1"/>
  <c r="AE1638" i="9" s="1"/>
  <c r="R1716" i="9"/>
  <c r="S1716" i="9" s="1"/>
  <c r="P1716" i="9"/>
  <c r="Q1716" i="9" s="1"/>
  <c r="N1717" i="9"/>
  <c r="R1781" i="9"/>
  <c r="S1781" i="9" s="1"/>
  <c r="P1781" i="9"/>
  <c r="Q1781" i="9" s="1"/>
  <c r="N1782" i="9"/>
  <c r="R1703" i="9"/>
  <c r="S1703" i="9" s="1"/>
  <c r="P1703" i="9"/>
  <c r="Q1703" i="9" s="1"/>
  <c r="N1704" i="9"/>
  <c r="R1755" i="9"/>
  <c r="S1755" i="9" s="1"/>
  <c r="P1755" i="9"/>
  <c r="Q1755" i="9" s="1"/>
  <c r="N1756" i="9"/>
  <c r="AB1663" i="9"/>
  <c r="AC1663" i="9" s="1"/>
  <c r="Z1664" i="9"/>
  <c r="AD1663" i="9"/>
  <c r="AE1663" i="9" s="1"/>
  <c r="R1651" i="9"/>
  <c r="S1651" i="9" s="1"/>
  <c r="S1652" i="9" s="1"/>
  <c r="P1651" i="9"/>
  <c r="Q1651" i="9" s="1"/>
  <c r="B1782" i="9"/>
  <c r="F1781" i="9"/>
  <c r="G1781" i="9" s="1"/>
  <c r="D1781" i="9"/>
  <c r="E1781" i="9" s="1"/>
  <c r="R1742" i="9"/>
  <c r="S1742" i="9" s="1"/>
  <c r="P1742" i="9"/>
  <c r="Q1742" i="9" s="1"/>
  <c r="N1743" i="9"/>
  <c r="AB1767" i="9"/>
  <c r="AC1767" i="9" s="1"/>
  <c r="Z1768" i="9"/>
  <c r="AD1767" i="9"/>
  <c r="AE1767" i="9" s="1"/>
  <c r="Q1638" i="9"/>
  <c r="P1638" i="9"/>
  <c r="R1664" i="9"/>
  <c r="S1664" i="9" s="1"/>
  <c r="P1664" i="9"/>
  <c r="Q1664" i="9" s="1"/>
  <c r="N1665" i="9"/>
  <c r="AB1741" i="9"/>
  <c r="AC1741" i="9" s="1"/>
  <c r="Z1742" i="9"/>
  <c r="AD1741" i="9"/>
  <c r="AE1741" i="9" s="1"/>
  <c r="AB1702" i="9"/>
  <c r="AC1702" i="9" s="1"/>
  <c r="Z1703" i="9"/>
  <c r="AD1702" i="9"/>
  <c r="AE1702" i="9" s="1"/>
  <c r="B1756" i="9"/>
  <c r="D1755" i="9"/>
  <c r="E1755" i="9" s="1"/>
  <c r="F1755" i="9"/>
  <c r="G1755" i="9" s="1"/>
  <c r="AC1624" i="9"/>
  <c r="AB1624" i="9"/>
  <c r="AB1715" i="9"/>
  <c r="AC1715" i="9" s="1"/>
  <c r="Z1716" i="9"/>
  <c r="AD1715" i="9"/>
  <c r="AE1715" i="9" s="1"/>
  <c r="E1638" i="9"/>
  <c r="D1638" i="9"/>
  <c r="R1690" i="9"/>
  <c r="S1690" i="9" s="1"/>
  <c r="P1690" i="9"/>
  <c r="Q1690" i="9" s="1"/>
  <c r="N1691" i="9"/>
  <c r="R1768" i="9"/>
  <c r="S1768" i="9" s="1"/>
  <c r="P1768" i="9"/>
  <c r="Q1768" i="9" s="1"/>
  <c r="N1769" i="9"/>
  <c r="B1665" i="9"/>
  <c r="D1664" i="9"/>
  <c r="E1664" i="9" s="1"/>
  <c r="F1664" i="9"/>
  <c r="G1664" i="9" s="1"/>
  <c r="R1794" i="9"/>
  <c r="S1794" i="9" s="1"/>
  <c r="P1794" i="9"/>
  <c r="Q1794" i="9" s="1"/>
  <c r="N1808" i="9"/>
  <c r="U1806" i="9"/>
  <c r="N1795" i="9"/>
  <c r="AB1676" i="9"/>
  <c r="AC1676" i="9" s="1"/>
  <c r="Z1677" i="9"/>
  <c r="AD1676" i="9"/>
  <c r="AE1676" i="9" s="1"/>
  <c r="AD1624" i="9"/>
  <c r="AB1754" i="9"/>
  <c r="AC1754" i="9" s="1"/>
  <c r="Z1755" i="9"/>
  <c r="AD1754" i="9"/>
  <c r="AE1754" i="9" s="1"/>
  <c r="F1638" i="9"/>
  <c r="B1808" i="9"/>
  <c r="I1806" i="9"/>
  <c r="B1795" i="9"/>
  <c r="F1794" i="9"/>
  <c r="G1794" i="9" s="1"/>
  <c r="D1794" i="9"/>
  <c r="E1794" i="9" s="1"/>
  <c r="B1730" i="9"/>
  <c r="F1729" i="9"/>
  <c r="G1729" i="9" s="1"/>
  <c r="D1729" i="9"/>
  <c r="E1729" i="9" s="1"/>
  <c r="R1729" i="9"/>
  <c r="S1729" i="9" s="1"/>
  <c r="P1729" i="9"/>
  <c r="Q1729" i="9" s="1"/>
  <c r="N1730" i="9"/>
  <c r="AB1780" i="9"/>
  <c r="AC1780" i="9" s="1"/>
  <c r="Z1794" i="9"/>
  <c r="AG1792" i="9"/>
  <c r="Z1781" i="9"/>
  <c r="AD1780" i="9"/>
  <c r="AE1780" i="9" s="1"/>
  <c r="AB1689" i="9"/>
  <c r="AC1689" i="9" s="1"/>
  <c r="Z1690" i="9"/>
  <c r="AD1689" i="9"/>
  <c r="AE1689" i="9" s="1"/>
  <c r="F1651" i="9"/>
  <c r="G1651" i="9" s="1"/>
  <c r="G1652" i="9" s="1"/>
  <c r="D1651" i="9"/>
  <c r="E1651" i="9" s="1"/>
  <c r="B1691" i="9"/>
  <c r="D1690" i="9"/>
  <c r="E1690" i="9" s="1"/>
  <c r="F1690" i="9"/>
  <c r="G1690" i="9" s="1"/>
  <c r="B1743" i="9"/>
  <c r="F1742" i="9"/>
  <c r="G1742" i="9" s="1"/>
  <c r="D1742" i="9"/>
  <c r="E1742" i="9" s="1"/>
  <c r="B1769" i="9"/>
  <c r="D1768" i="9"/>
  <c r="E1768" i="9" s="1"/>
  <c r="F1768" i="9"/>
  <c r="G1768" i="9" s="1"/>
  <c r="R1677" i="9"/>
  <c r="S1677" i="9" s="1"/>
  <c r="P1677" i="9"/>
  <c r="Q1677" i="9" s="1"/>
  <c r="N1678" i="9"/>
  <c r="AB1650" i="9"/>
  <c r="AC1650" i="9" s="1"/>
  <c r="Z1651" i="9"/>
  <c r="AD1650" i="9"/>
  <c r="AE1650" i="9" s="1"/>
  <c r="AB1728" i="9"/>
  <c r="AC1728" i="9" s="1"/>
  <c r="Z1729" i="9"/>
  <c r="AD1728" i="9"/>
  <c r="AE1728" i="9" s="1"/>
  <c r="B1704" i="9"/>
  <c r="D1703" i="9"/>
  <c r="E1703" i="9" s="1"/>
  <c r="F1703" i="9"/>
  <c r="G1703" i="9" s="1"/>
  <c r="T1638" i="9" l="1"/>
  <c r="D1769" i="9"/>
  <c r="E1769" i="9" s="1"/>
  <c r="B1770" i="9"/>
  <c r="F1769" i="9"/>
  <c r="G1769" i="9" s="1"/>
  <c r="F1652" i="9"/>
  <c r="Z1782" i="9"/>
  <c r="AD1781" i="9"/>
  <c r="AE1781" i="9" s="1"/>
  <c r="AB1781" i="9"/>
  <c r="AC1781" i="9" s="1"/>
  <c r="D1730" i="9"/>
  <c r="E1730" i="9" s="1"/>
  <c r="B1731" i="9"/>
  <c r="F1730" i="9"/>
  <c r="G1730" i="9" s="1"/>
  <c r="N1796" i="9"/>
  <c r="P1795" i="9"/>
  <c r="Q1795" i="9" s="1"/>
  <c r="R1795" i="9"/>
  <c r="S1795" i="9" s="1"/>
  <c r="N1770" i="9"/>
  <c r="R1769" i="9"/>
  <c r="S1769" i="9" s="1"/>
  <c r="P1769" i="9"/>
  <c r="Q1769" i="9" s="1"/>
  <c r="R1665" i="9"/>
  <c r="S1665" i="9" s="1"/>
  <c r="S1666" i="9" s="1"/>
  <c r="P1665" i="9"/>
  <c r="Q1665" i="9" s="1"/>
  <c r="N1744" i="9"/>
  <c r="P1743" i="9"/>
  <c r="Q1743" i="9" s="1"/>
  <c r="R1743" i="9"/>
  <c r="S1743" i="9" s="1"/>
  <c r="D1782" i="9"/>
  <c r="E1782" i="9" s="1"/>
  <c r="B1783" i="9"/>
  <c r="F1782" i="9"/>
  <c r="G1782" i="9" s="1"/>
  <c r="Z1665" i="9"/>
  <c r="AD1664" i="9"/>
  <c r="AE1664" i="9" s="1"/>
  <c r="AB1664" i="9"/>
  <c r="AC1664" i="9" s="1"/>
  <c r="N1705" i="9"/>
  <c r="P1704" i="9"/>
  <c r="Q1704" i="9" s="1"/>
  <c r="R1704" i="9"/>
  <c r="S1704" i="9" s="1"/>
  <c r="N1783" i="9"/>
  <c r="R1782" i="9"/>
  <c r="S1782" i="9" s="1"/>
  <c r="P1782" i="9"/>
  <c r="Q1782" i="9" s="1"/>
  <c r="D1717" i="9"/>
  <c r="E1717" i="9" s="1"/>
  <c r="B1718" i="9"/>
  <c r="F1717" i="9"/>
  <c r="G1717" i="9" s="1"/>
  <c r="D1704" i="9"/>
  <c r="E1704" i="9" s="1"/>
  <c r="B1705" i="9"/>
  <c r="F1704" i="9"/>
  <c r="G1704" i="9" s="1"/>
  <c r="D1808" i="9"/>
  <c r="E1808" i="9" s="1"/>
  <c r="B1822" i="9"/>
  <c r="I1820" i="9"/>
  <c r="B1809" i="9"/>
  <c r="F1808" i="9"/>
  <c r="G1808" i="9" s="1"/>
  <c r="D1665" i="9"/>
  <c r="E1665" i="9" s="1"/>
  <c r="F1665" i="9"/>
  <c r="G1665" i="9" s="1"/>
  <c r="G1666" i="9" s="1"/>
  <c r="Z1717" i="9"/>
  <c r="AB1716" i="9"/>
  <c r="AC1716" i="9" s="1"/>
  <c r="AD1716" i="9"/>
  <c r="AE1716" i="9" s="1"/>
  <c r="D1756" i="9"/>
  <c r="E1756" i="9" s="1"/>
  <c r="B1757" i="9"/>
  <c r="F1756" i="9"/>
  <c r="G1756" i="9" s="1"/>
  <c r="N1679" i="9"/>
  <c r="R1678" i="9"/>
  <c r="S1678" i="9" s="1"/>
  <c r="P1678" i="9"/>
  <c r="Q1678" i="9" s="1"/>
  <c r="D1691" i="9"/>
  <c r="E1691" i="9" s="1"/>
  <c r="B1692" i="9"/>
  <c r="F1691" i="9"/>
  <c r="G1691" i="9" s="1"/>
  <c r="Z1691" i="9"/>
  <c r="AD1690" i="9"/>
  <c r="AE1690" i="9" s="1"/>
  <c r="AB1690" i="9"/>
  <c r="AC1690" i="9" s="1"/>
  <c r="Z1808" i="9"/>
  <c r="AG1806" i="9"/>
  <c r="Z1795" i="9"/>
  <c r="AD1794" i="9"/>
  <c r="AE1794" i="9" s="1"/>
  <c r="AB1794" i="9"/>
  <c r="AC1794" i="9" s="1"/>
  <c r="N1731" i="9"/>
  <c r="P1730" i="9"/>
  <c r="Q1730" i="9" s="1"/>
  <c r="R1730" i="9"/>
  <c r="S1730" i="9" s="1"/>
  <c r="Z1678" i="9"/>
  <c r="AD1677" i="9"/>
  <c r="AE1677" i="9" s="1"/>
  <c r="AB1677" i="9"/>
  <c r="AC1677" i="9" s="1"/>
  <c r="N1822" i="9"/>
  <c r="U1820" i="9"/>
  <c r="N1809" i="9"/>
  <c r="P1808" i="9"/>
  <c r="Q1808" i="9" s="1"/>
  <c r="R1808" i="9"/>
  <c r="S1808" i="9" s="1"/>
  <c r="AF1624" i="9"/>
  <c r="Z1743" i="9"/>
  <c r="AD1742" i="9"/>
  <c r="AE1742" i="9" s="1"/>
  <c r="AB1742" i="9"/>
  <c r="AC1742" i="9" s="1"/>
  <c r="Z1769" i="9"/>
  <c r="AD1768" i="9"/>
  <c r="AE1768" i="9" s="1"/>
  <c r="AB1768" i="9"/>
  <c r="AC1768" i="9" s="1"/>
  <c r="Q1652" i="9"/>
  <c r="P1652" i="9"/>
  <c r="AD1638" i="9"/>
  <c r="Z1730" i="9"/>
  <c r="AB1729" i="9"/>
  <c r="AC1729" i="9" s="1"/>
  <c r="AD1729" i="9"/>
  <c r="AE1729" i="9" s="1"/>
  <c r="AB1651" i="9"/>
  <c r="AC1651" i="9" s="1"/>
  <c r="AD1651" i="9"/>
  <c r="AE1651" i="9" s="1"/>
  <c r="AE1652" i="9" s="1"/>
  <c r="D1743" i="9"/>
  <c r="E1743" i="9" s="1"/>
  <c r="B1744" i="9"/>
  <c r="F1743" i="9"/>
  <c r="G1743" i="9" s="1"/>
  <c r="E1652" i="9"/>
  <c r="D1652" i="9"/>
  <c r="D1795" i="9"/>
  <c r="E1795" i="9" s="1"/>
  <c r="B1796" i="9"/>
  <c r="F1795" i="9"/>
  <c r="G1795" i="9" s="1"/>
  <c r="Z1756" i="9"/>
  <c r="AD1755" i="9"/>
  <c r="AE1755" i="9" s="1"/>
  <c r="AB1755" i="9"/>
  <c r="AC1755" i="9" s="1"/>
  <c r="N1692" i="9"/>
  <c r="P1691" i="9"/>
  <c r="Q1691" i="9" s="1"/>
  <c r="R1691" i="9"/>
  <c r="S1691" i="9" s="1"/>
  <c r="H1638" i="9"/>
  <c r="Z1704" i="9"/>
  <c r="AD1703" i="9"/>
  <c r="AE1703" i="9" s="1"/>
  <c r="AB1703" i="9"/>
  <c r="AC1703" i="9" s="1"/>
  <c r="R1652" i="9"/>
  <c r="N1757" i="9"/>
  <c r="P1756" i="9"/>
  <c r="Q1756" i="9" s="1"/>
  <c r="R1756" i="9"/>
  <c r="S1756" i="9" s="1"/>
  <c r="N1718" i="9"/>
  <c r="R1717" i="9"/>
  <c r="S1717" i="9" s="1"/>
  <c r="P1717" i="9"/>
  <c r="Q1717" i="9" s="1"/>
  <c r="AC1638" i="9"/>
  <c r="AB1638" i="9"/>
  <c r="D1678" i="9"/>
  <c r="E1678" i="9" s="1"/>
  <c r="B1679" i="9"/>
  <c r="F1678" i="9"/>
  <c r="G1678" i="9" s="1"/>
  <c r="H1652" i="9" l="1"/>
  <c r="AF1638" i="9"/>
  <c r="P1718" i="9"/>
  <c r="Q1718" i="9" s="1"/>
  <c r="N1719" i="9"/>
  <c r="R1718" i="9"/>
  <c r="S1718" i="9" s="1"/>
  <c r="AD1704" i="9"/>
  <c r="AE1704" i="9" s="1"/>
  <c r="AB1704" i="9"/>
  <c r="AC1704" i="9" s="1"/>
  <c r="Z1705" i="9"/>
  <c r="P1692" i="9"/>
  <c r="Q1692" i="9" s="1"/>
  <c r="N1693" i="9"/>
  <c r="R1692" i="9"/>
  <c r="S1692" i="9" s="1"/>
  <c r="AD1769" i="9"/>
  <c r="AE1769" i="9" s="1"/>
  <c r="AB1769" i="9"/>
  <c r="AC1769" i="9" s="1"/>
  <c r="Z1770" i="9"/>
  <c r="AD1678" i="9"/>
  <c r="AE1678" i="9" s="1"/>
  <c r="AB1678" i="9"/>
  <c r="AC1678" i="9" s="1"/>
  <c r="Z1679" i="9"/>
  <c r="AD1795" i="9"/>
  <c r="AE1795" i="9" s="1"/>
  <c r="AB1795" i="9"/>
  <c r="AC1795" i="9" s="1"/>
  <c r="Z1796" i="9"/>
  <c r="B1693" i="9"/>
  <c r="F1692" i="9"/>
  <c r="G1692" i="9" s="1"/>
  <c r="D1692" i="9"/>
  <c r="E1692" i="9" s="1"/>
  <c r="P1679" i="9"/>
  <c r="Q1679" i="9" s="1"/>
  <c r="R1679" i="9"/>
  <c r="S1679" i="9" s="1"/>
  <c r="S1680" i="9" s="1"/>
  <c r="B1758" i="9"/>
  <c r="D1757" i="9"/>
  <c r="E1757" i="9" s="1"/>
  <c r="F1757" i="9"/>
  <c r="G1757" i="9" s="1"/>
  <c r="AD1717" i="9"/>
  <c r="AE1717" i="9" s="1"/>
  <c r="AB1717" i="9"/>
  <c r="AC1717" i="9" s="1"/>
  <c r="Z1718" i="9"/>
  <c r="E1666" i="9"/>
  <c r="D1666" i="9"/>
  <c r="B1784" i="9"/>
  <c r="D1783" i="9"/>
  <c r="E1783" i="9" s="1"/>
  <c r="F1783" i="9"/>
  <c r="G1783" i="9" s="1"/>
  <c r="R1666" i="9"/>
  <c r="B1732" i="9"/>
  <c r="F1731" i="9"/>
  <c r="G1731" i="9" s="1"/>
  <c r="D1731" i="9"/>
  <c r="E1731" i="9" s="1"/>
  <c r="AD1782" i="9"/>
  <c r="AE1782" i="9" s="1"/>
  <c r="AB1782" i="9"/>
  <c r="AC1782" i="9" s="1"/>
  <c r="Z1783" i="9"/>
  <c r="B1771" i="9"/>
  <c r="F1770" i="9"/>
  <c r="G1770" i="9" s="1"/>
  <c r="D1770" i="9"/>
  <c r="E1770" i="9" s="1"/>
  <c r="F1679" i="9"/>
  <c r="G1679" i="9" s="1"/>
  <c r="G1680" i="9" s="1"/>
  <c r="D1679" i="9"/>
  <c r="E1679" i="9" s="1"/>
  <c r="P1757" i="9"/>
  <c r="Q1757" i="9" s="1"/>
  <c r="N1758" i="9"/>
  <c r="R1757" i="9"/>
  <c r="S1757" i="9" s="1"/>
  <c r="AD1756" i="9"/>
  <c r="AE1756" i="9" s="1"/>
  <c r="AB1756" i="9"/>
  <c r="AC1756" i="9" s="1"/>
  <c r="Z1757" i="9"/>
  <c r="B1745" i="9"/>
  <c r="D1744" i="9"/>
  <c r="E1744" i="9" s="1"/>
  <c r="F1744" i="9"/>
  <c r="G1744" i="9" s="1"/>
  <c r="AD1652" i="9"/>
  <c r="AD1730" i="9"/>
  <c r="AE1730" i="9" s="1"/>
  <c r="AB1730" i="9"/>
  <c r="AC1730" i="9" s="1"/>
  <c r="Z1731" i="9"/>
  <c r="T1652" i="9"/>
  <c r="P1822" i="9"/>
  <c r="Q1822" i="9" s="1"/>
  <c r="N1836" i="9"/>
  <c r="U1834" i="9"/>
  <c r="N1823" i="9"/>
  <c r="R1822" i="9"/>
  <c r="S1822" i="9" s="1"/>
  <c r="P1731" i="9"/>
  <c r="Q1731" i="9" s="1"/>
  <c r="N1732" i="9"/>
  <c r="R1731" i="9"/>
  <c r="S1731" i="9" s="1"/>
  <c r="B1836" i="9"/>
  <c r="I1834" i="9"/>
  <c r="B1823" i="9"/>
  <c r="F1822" i="9"/>
  <c r="G1822" i="9" s="1"/>
  <c r="D1822" i="9"/>
  <c r="E1822" i="9" s="1"/>
  <c r="P1796" i="9"/>
  <c r="Q1796" i="9" s="1"/>
  <c r="N1797" i="9"/>
  <c r="R1796" i="9"/>
  <c r="S1796" i="9" s="1"/>
  <c r="AC1652" i="9"/>
  <c r="AB1652" i="9"/>
  <c r="AD1808" i="9"/>
  <c r="AE1808" i="9" s="1"/>
  <c r="AB1808" i="9"/>
  <c r="AC1808" i="9" s="1"/>
  <c r="Z1822" i="9"/>
  <c r="AG1820" i="9"/>
  <c r="Z1809" i="9"/>
  <c r="AD1691" i="9"/>
  <c r="AE1691" i="9" s="1"/>
  <c r="AB1691" i="9"/>
  <c r="AC1691" i="9" s="1"/>
  <c r="Z1692" i="9"/>
  <c r="B1719" i="9"/>
  <c r="F1718" i="9"/>
  <c r="G1718" i="9" s="1"/>
  <c r="D1718" i="9"/>
  <c r="E1718" i="9" s="1"/>
  <c r="P1705" i="9"/>
  <c r="Q1705" i="9" s="1"/>
  <c r="N1706" i="9"/>
  <c r="R1705" i="9"/>
  <c r="S1705" i="9" s="1"/>
  <c r="AD1665" i="9"/>
  <c r="AE1665" i="9" s="1"/>
  <c r="AE1666" i="9" s="1"/>
  <c r="AB1665" i="9"/>
  <c r="AC1665" i="9" s="1"/>
  <c r="P1744" i="9"/>
  <c r="Q1744" i="9" s="1"/>
  <c r="N1745" i="9"/>
  <c r="R1744" i="9"/>
  <c r="S1744" i="9" s="1"/>
  <c r="B1797" i="9"/>
  <c r="F1796" i="9"/>
  <c r="G1796" i="9" s="1"/>
  <c r="D1796" i="9"/>
  <c r="E1796" i="9" s="1"/>
  <c r="AD1743" i="9"/>
  <c r="AE1743" i="9" s="1"/>
  <c r="AB1743" i="9"/>
  <c r="AC1743" i="9" s="1"/>
  <c r="Z1744" i="9"/>
  <c r="P1809" i="9"/>
  <c r="Q1809" i="9" s="1"/>
  <c r="N1810" i="9"/>
  <c r="R1809" i="9"/>
  <c r="S1809" i="9" s="1"/>
  <c r="F1666" i="9"/>
  <c r="B1810" i="9"/>
  <c r="F1809" i="9"/>
  <c r="G1809" i="9" s="1"/>
  <c r="D1809" i="9"/>
  <c r="E1809" i="9" s="1"/>
  <c r="B1706" i="9"/>
  <c r="F1705" i="9"/>
  <c r="G1705" i="9" s="1"/>
  <c r="D1705" i="9"/>
  <c r="E1705" i="9" s="1"/>
  <c r="P1783" i="9"/>
  <c r="Q1783" i="9" s="1"/>
  <c r="N1784" i="9"/>
  <c r="R1783" i="9"/>
  <c r="S1783" i="9" s="1"/>
  <c r="Q1666" i="9"/>
  <c r="T1666" i="9" s="1"/>
  <c r="P1666" i="9"/>
  <c r="P1770" i="9"/>
  <c r="Q1770" i="9" s="1"/>
  <c r="N1771" i="9"/>
  <c r="R1770" i="9"/>
  <c r="S1770" i="9" s="1"/>
  <c r="AF1652" i="9" l="1"/>
  <c r="N1772" i="9"/>
  <c r="R1771" i="9"/>
  <c r="S1771" i="9" s="1"/>
  <c r="P1771" i="9"/>
  <c r="Q1771" i="9" s="1"/>
  <c r="N1785" i="9"/>
  <c r="R1784" i="9"/>
  <c r="S1784" i="9" s="1"/>
  <c r="P1784" i="9"/>
  <c r="Q1784" i="9" s="1"/>
  <c r="Z1745" i="9"/>
  <c r="AD1744" i="9"/>
  <c r="AE1744" i="9" s="1"/>
  <c r="AB1744" i="9"/>
  <c r="AC1744" i="9" s="1"/>
  <c r="N1746" i="9"/>
  <c r="R1745" i="9"/>
  <c r="S1745" i="9" s="1"/>
  <c r="P1745" i="9"/>
  <c r="Q1745" i="9" s="1"/>
  <c r="F1823" i="9"/>
  <c r="G1823" i="9" s="1"/>
  <c r="D1823" i="9"/>
  <c r="E1823" i="9" s="1"/>
  <c r="B1824" i="9"/>
  <c r="N1850" i="9"/>
  <c r="U1848" i="9"/>
  <c r="N1837" i="9"/>
  <c r="R1836" i="9"/>
  <c r="S1836" i="9" s="1"/>
  <c r="P1836" i="9"/>
  <c r="Q1836" i="9" s="1"/>
  <c r="Z1758" i="9"/>
  <c r="AB1757" i="9"/>
  <c r="AC1757" i="9" s="1"/>
  <c r="AD1757" i="9"/>
  <c r="AE1757" i="9" s="1"/>
  <c r="F1680" i="9"/>
  <c r="Z1784" i="9"/>
  <c r="AD1783" i="9"/>
  <c r="AE1783" i="9" s="1"/>
  <c r="AB1783" i="9"/>
  <c r="AC1783" i="9" s="1"/>
  <c r="H1666" i="9"/>
  <c r="Q1680" i="9"/>
  <c r="P1680" i="9"/>
  <c r="Z1797" i="9"/>
  <c r="AB1796" i="9"/>
  <c r="AC1796" i="9" s="1"/>
  <c r="AD1796" i="9"/>
  <c r="AE1796" i="9" s="1"/>
  <c r="N1811" i="9"/>
  <c r="P1810" i="9"/>
  <c r="Q1810" i="9" s="1"/>
  <c r="R1810" i="9"/>
  <c r="S1810" i="9" s="1"/>
  <c r="N1707" i="9"/>
  <c r="R1706" i="9"/>
  <c r="S1706" i="9" s="1"/>
  <c r="P1706" i="9"/>
  <c r="Q1706" i="9" s="1"/>
  <c r="Z1810" i="9"/>
  <c r="AB1809" i="9"/>
  <c r="AC1809" i="9" s="1"/>
  <c r="AD1809" i="9"/>
  <c r="AE1809" i="9" s="1"/>
  <c r="N1759" i="9"/>
  <c r="R1758" i="9"/>
  <c r="S1758" i="9" s="1"/>
  <c r="P1758" i="9"/>
  <c r="Q1758" i="9" s="1"/>
  <c r="F1732" i="9"/>
  <c r="G1732" i="9" s="1"/>
  <c r="D1732" i="9"/>
  <c r="E1732" i="9" s="1"/>
  <c r="B1733" i="9"/>
  <c r="F1784" i="9"/>
  <c r="G1784" i="9" s="1"/>
  <c r="D1784" i="9"/>
  <c r="E1784" i="9" s="1"/>
  <c r="B1785" i="9"/>
  <c r="Z1719" i="9"/>
  <c r="AD1718" i="9"/>
  <c r="AE1718" i="9" s="1"/>
  <c r="AB1718" i="9"/>
  <c r="AC1718" i="9" s="1"/>
  <c r="R1693" i="9"/>
  <c r="S1693" i="9" s="1"/>
  <c r="S1694" i="9" s="1"/>
  <c r="P1693" i="9"/>
  <c r="Q1693" i="9" s="1"/>
  <c r="N1720" i="9"/>
  <c r="P1719" i="9"/>
  <c r="Q1719" i="9" s="1"/>
  <c r="R1719" i="9"/>
  <c r="S1719" i="9" s="1"/>
  <c r="F1706" i="9"/>
  <c r="G1706" i="9" s="1"/>
  <c r="D1706" i="9"/>
  <c r="E1706" i="9" s="1"/>
  <c r="B1707" i="9"/>
  <c r="F1810" i="9"/>
  <c r="G1810" i="9" s="1"/>
  <c r="D1810" i="9"/>
  <c r="E1810" i="9" s="1"/>
  <c r="B1811" i="9"/>
  <c r="AC1666" i="9"/>
  <c r="AB1666" i="9"/>
  <c r="Z1693" i="9"/>
  <c r="AB1692" i="9"/>
  <c r="AC1692" i="9" s="1"/>
  <c r="AD1692" i="9"/>
  <c r="AE1692" i="9" s="1"/>
  <c r="N1798" i="9"/>
  <c r="R1797" i="9"/>
  <c r="S1797" i="9" s="1"/>
  <c r="P1797" i="9"/>
  <c r="Q1797" i="9" s="1"/>
  <c r="F1836" i="9"/>
  <c r="G1836" i="9" s="1"/>
  <c r="D1836" i="9"/>
  <c r="E1836" i="9" s="1"/>
  <c r="B1850" i="9"/>
  <c r="I1848" i="9"/>
  <c r="B1837" i="9"/>
  <c r="N1733" i="9"/>
  <c r="P1732" i="9"/>
  <c r="Q1732" i="9" s="1"/>
  <c r="R1732" i="9"/>
  <c r="S1732" i="9" s="1"/>
  <c r="N1824" i="9"/>
  <c r="P1823" i="9"/>
  <c r="Q1823" i="9" s="1"/>
  <c r="R1823" i="9"/>
  <c r="S1823" i="9" s="1"/>
  <c r="F1745" i="9"/>
  <c r="G1745" i="9" s="1"/>
  <c r="D1745" i="9"/>
  <c r="E1745" i="9" s="1"/>
  <c r="B1746" i="9"/>
  <c r="F1758" i="9"/>
  <c r="G1758" i="9" s="1"/>
  <c r="D1758" i="9"/>
  <c r="E1758" i="9" s="1"/>
  <c r="B1759" i="9"/>
  <c r="Z1771" i="9"/>
  <c r="AB1770" i="9"/>
  <c r="AC1770" i="9" s="1"/>
  <c r="AD1770" i="9"/>
  <c r="AE1770" i="9" s="1"/>
  <c r="F1797" i="9"/>
  <c r="G1797" i="9" s="1"/>
  <c r="D1797" i="9"/>
  <c r="E1797" i="9" s="1"/>
  <c r="B1798" i="9"/>
  <c r="AD1666" i="9"/>
  <c r="F1719" i="9"/>
  <c r="G1719" i="9" s="1"/>
  <c r="D1719" i="9"/>
  <c r="E1719" i="9" s="1"/>
  <c r="B1720" i="9"/>
  <c r="Z1836" i="9"/>
  <c r="AG1834" i="9"/>
  <c r="Z1823" i="9"/>
  <c r="AD1822" i="9"/>
  <c r="AE1822" i="9" s="1"/>
  <c r="AB1822" i="9"/>
  <c r="AC1822" i="9" s="1"/>
  <c r="Z1732" i="9"/>
  <c r="AD1731" i="9"/>
  <c r="AE1731" i="9" s="1"/>
  <c r="AB1731" i="9"/>
  <c r="AC1731" i="9" s="1"/>
  <c r="E1680" i="9"/>
  <c r="D1680" i="9"/>
  <c r="F1771" i="9"/>
  <c r="G1771" i="9" s="1"/>
  <c r="D1771" i="9"/>
  <c r="E1771" i="9" s="1"/>
  <c r="B1772" i="9"/>
  <c r="R1680" i="9"/>
  <c r="F1693" i="9"/>
  <c r="G1693" i="9" s="1"/>
  <c r="G1694" i="9" s="1"/>
  <c r="D1693" i="9"/>
  <c r="E1693" i="9" s="1"/>
  <c r="AB1679" i="9"/>
  <c r="AC1679" i="9" s="1"/>
  <c r="AD1679" i="9"/>
  <c r="AE1679" i="9" s="1"/>
  <c r="AE1680" i="9" s="1"/>
  <c r="Z1706" i="9"/>
  <c r="AB1705" i="9"/>
  <c r="AC1705" i="9" s="1"/>
  <c r="AD1705" i="9"/>
  <c r="AE1705" i="9" s="1"/>
  <c r="H1680" i="9" l="1"/>
  <c r="AD1680" i="9"/>
  <c r="AB1836" i="9"/>
  <c r="AC1836" i="9" s="1"/>
  <c r="Z1850" i="9"/>
  <c r="AG1848" i="9"/>
  <c r="Z1837" i="9"/>
  <c r="AD1836" i="9"/>
  <c r="AE1836" i="9" s="1"/>
  <c r="B1799" i="9"/>
  <c r="D1798" i="9"/>
  <c r="E1798" i="9" s="1"/>
  <c r="F1798" i="9"/>
  <c r="G1798" i="9" s="1"/>
  <c r="B1760" i="9"/>
  <c r="D1759" i="9"/>
  <c r="E1759" i="9" s="1"/>
  <c r="F1759" i="9"/>
  <c r="G1759" i="9" s="1"/>
  <c r="B1747" i="9"/>
  <c r="D1746" i="9"/>
  <c r="E1746" i="9" s="1"/>
  <c r="F1746" i="9"/>
  <c r="G1746" i="9" s="1"/>
  <c r="B1864" i="9"/>
  <c r="I1862" i="9"/>
  <c r="B1851" i="9"/>
  <c r="D1850" i="9"/>
  <c r="E1850" i="9" s="1"/>
  <c r="F1850" i="9"/>
  <c r="G1850" i="9" s="1"/>
  <c r="R1798" i="9"/>
  <c r="S1798" i="9" s="1"/>
  <c r="P1798" i="9"/>
  <c r="Q1798" i="9" s="1"/>
  <c r="N1799" i="9"/>
  <c r="AF1666" i="9"/>
  <c r="R1720" i="9"/>
  <c r="S1720" i="9" s="1"/>
  <c r="P1720" i="9"/>
  <c r="Q1720" i="9" s="1"/>
  <c r="N1721" i="9"/>
  <c r="AB1797" i="9"/>
  <c r="AC1797" i="9" s="1"/>
  <c r="Z1798" i="9"/>
  <c r="AD1797" i="9"/>
  <c r="AE1797" i="9" s="1"/>
  <c r="AB1784" i="9"/>
  <c r="AC1784" i="9" s="1"/>
  <c r="Z1785" i="9"/>
  <c r="AD1784" i="9"/>
  <c r="AE1784" i="9" s="1"/>
  <c r="B1825" i="9"/>
  <c r="F1824" i="9"/>
  <c r="G1824" i="9" s="1"/>
  <c r="D1824" i="9"/>
  <c r="E1824" i="9" s="1"/>
  <c r="R1746" i="9"/>
  <c r="S1746" i="9" s="1"/>
  <c r="P1746" i="9"/>
  <c r="Q1746" i="9" s="1"/>
  <c r="N1747" i="9"/>
  <c r="AC1680" i="9"/>
  <c r="AF1680" i="9" s="1"/>
  <c r="AB1680" i="9"/>
  <c r="AB1732" i="9"/>
  <c r="AC1732" i="9" s="1"/>
  <c r="Z1733" i="9"/>
  <c r="AD1732" i="9"/>
  <c r="AE1732" i="9" s="1"/>
  <c r="R1733" i="9"/>
  <c r="S1733" i="9" s="1"/>
  <c r="P1733" i="9"/>
  <c r="Q1733" i="9" s="1"/>
  <c r="N1734" i="9"/>
  <c r="AB1693" i="9"/>
  <c r="AC1693" i="9" s="1"/>
  <c r="AD1693" i="9"/>
  <c r="AE1693" i="9" s="1"/>
  <c r="AE1694" i="9" s="1"/>
  <c r="Q1694" i="9"/>
  <c r="P1694" i="9"/>
  <c r="AB1719" i="9"/>
  <c r="AC1719" i="9" s="1"/>
  <c r="Z1720" i="9"/>
  <c r="AD1719" i="9"/>
  <c r="AE1719" i="9" s="1"/>
  <c r="R1811" i="9"/>
  <c r="S1811" i="9" s="1"/>
  <c r="P1811" i="9"/>
  <c r="Q1811" i="9" s="1"/>
  <c r="N1812" i="9"/>
  <c r="AB1758" i="9"/>
  <c r="AC1758" i="9" s="1"/>
  <c r="Z1759" i="9"/>
  <c r="AD1758" i="9"/>
  <c r="AE1758" i="9" s="1"/>
  <c r="R1837" i="9"/>
  <c r="S1837" i="9" s="1"/>
  <c r="P1837" i="9"/>
  <c r="Q1837" i="9" s="1"/>
  <c r="N1838" i="9"/>
  <c r="R1772" i="9"/>
  <c r="S1772" i="9" s="1"/>
  <c r="P1772" i="9"/>
  <c r="Q1772" i="9" s="1"/>
  <c r="N1773" i="9"/>
  <c r="AB1706" i="9"/>
  <c r="AC1706" i="9" s="1"/>
  <c r="Z1707" i="9"/>
  <c r="AD1706" i="9"/>
  <c r="AE1706" i="9" s="1"/>
  <c r="E1694" i="9"/>
  <c r="D1694" i="9"/>
  <c r="B1773" i="9"/>
  <c r="F1772" i="9"/>
  <c r="G1772" i="9" s="1"/>
  <c r="D1772" i="9"/>
  <c r="E1772" i="9" s="1"/>
  <c r="AB1823" i="9"/>
  <c r="AC1823" i="9" s="1"/>
  <c r="Z1824" i="9"/>
  <c r="AD1823" i="9"/>
  <c r="AE1823" i="9" s="1"/>
  <c r="B1721" i="9"/>
  <c r="F1720" i="9"/>
  <c r="G1720" i="9" s="1"/>
  <c r="D1720" i="9"/>
  <c r="E1720" i="9" s="1"/>
  <c r="R1824" i="9"/>
  <c r="S1824" i="9" s="1"/>
  <c r="P1824" i="9"/>
  <c r="Q1824" i="9" s="1"/>
  <c r="N1825" i="9"/>
  <c r="B1838" i="9"/>
  <c r="D1837" i="9"/>
  <c r="E1837" i="9" s="1"/>
  <c r="F1837" i="9"/>
  <c r="G1837" i="9" s="1"/>
  <c r="D1707" i="9"/>
  <c r="E1707" i="9" s="1"/>
  <c r="F1707" i="9"/>
  <c r="G1707" i="9" s="1"/>
  <c r="G1708" i="9" s="1"/>
  <c r="R1694" i="9"/>
  <c r="B1786" i="9"/>
  <c r="F1785" i="9"/>
  <c r="G1785" i="9" s="1"/>
  <c r="D1785" i="9"/>
  <c r="E1785" i="9" s="1"/>
  <c r="B1734" i="9"/>
  <c r="D1733" i="9"/>
  <c r="E1733" i="9" s="1"/>
  <c r="F1733" i="9"/>
  <c r="G1733" i="9" s="1"/>
  <c r="AB1810" i="9"/>
  <c r="AC1810" i="9" s="1"/>
  <c r="Z1811" i="9"/>
  <c r="AD1810" i="9"/>
  <c r="AE1810" i="9" s="1"/>
  <c r="R1707" i="9"/>
  <c r="S1707" i="9" s="1"/>
  <c r="S1708" i="9" s="1"/>
  <c r="P1707" i="9"/>
  <c r="Q1707" i="9" s="1"/>
  <c r="T1680" i="9"/>
  <c r="R1785" i="9"/>
  <c r="S1785" i="9" s="1"/>
  <c r="P1785" i="9"/>
  <c r="Q1785" i="9" s="1"/>
  <c r="N1786" i="9"/>
  <c r="F1694" i="9"/>
  <c r="AB1771" i="9"/>
  <c r="AC1771" i="9" s="1"/>
  <c r="Z1772" i="9"/>
  <c r="AD1771" i="9"/>
  <c r="AE1771" i="9" s="1"/>
  <c r="B1812" i="9"/>
  <c r="F1811" i="9"/>
  <c r="G1811" i="9" s="1"/>
  <c r="D1811" i="9"/>
  <c r="E1811" i="9" s="1"/>
  <c r="R1759" i="9"/>
  <c r="S1759" i="9" s="1"/>
  <c r="P1759" i="9"/>
  <c r="Q1759" i="9" s="1"/>
  <c r="N1760" i="9"/>
  <c r="R1850" i="9"/>
  <c r="S1850" i="9" s="1"/>
  <c r="P1850" i="9"/>
  <c r="Q1850" i="9" s="1"/>
  <c r="N1864" i="9"/>
  <c r="U1862" i="9"/>
  <c r="N1851" i="9"/>
  <c r="AB1745" i="9"/>
  <c r="AC1745" i="9" s="1"/>
  <c r="Z1746" i="9"/>
  <c r="AD1745" i="9"/>
  <c r="AE1745" i="9" s="1"/>
  <c r="N1852" i="9" l="1"/>
  <c r="R1851" i="9"/>
  <c r="S1851" i="9" s="1"/>
  <c r="P1851" i="9"/>
  <c r="Q1851" i="9" s="1"/>
  <c r="N1787" i="9"/>
  <c r="R1786" i="9"/>
  <c r="S1786" i="9" s="1"/>
  <c r="P1786" i="9"/>
  <c r="Q1786" i="9" s="1"/>
  <c r="R1708" i="9"/>
  <c r="N1826" i="9"/>
  <c r="R1825" i="9"/>
  <c r="S1825" i="9" s="1"/>
  <c r="P1825" i="9"/>
  <c r="Q1825" i="9" s="1"/>
  <c r="Z1721" i="9"/>
  <c r="AD1720" i="9"/>
  <c r="AE1720" i="9" s="1"/>
  <c r="AB1720" i="9"/>
  <c r="AC1720" i="9" s="1"/>
  <c r="AD1694" i="9"/>
  <c r="N1735" i="9"/>
  <c r="R1734" i="9"/>
  <c r="S1734" i="9" s="1"/>
  <c r="P1734" i="9"/>
  <c r="Q1734" i="9" s="1"/>
  <c r="Z1786" i="9"/>
  <c r="AB1785" i="9"/>
  <c r="AC1785" i="9" s="1"/>
  <c r="AD1785" i="9"/>
  <c r="AE1785" i="9" s="1"/>
  <c r="Z1799" i="9"/>
  <c r="AD1798" i="9"/>
  <c r="AE1798" i="9" s="1"/>
  <c r="AB1798" i="9"/>
  <c r="AC1798" i="9" s="1"/>
  <c r="R1721" i="9"/>
  <c r="S1721" i="9" s="1"/>
  <c r="S1722" i="9" s="1"/>
  <c r="P1721" i="9"/>
  <c r="Q1721" i="9" s="1"/>
  <c r="N1800" i="9"/>
  <c r="P1799" i="9"/>
  <c r="Q1799" i="9" s="1"/>
  <c r="R1799" i="9"/>
  <c r="S1799" i="9" s="1"/>
  <c r="Z1747" i="9"/>
  <c r="AB1746" i="9"/>
  <c r="AC1746" i="9" s="1"/>
  <c r="AD1746" i="9"/>
  <c r="AE1746" i="9" s="1"/>
  <c r="N1761" i="9"/>
  <c r="P1760" i="9"/>
  <c r="Q1760" i="9" s="1"/>
  <c r="R1760" i="9"/>
  <c r="S1760" i="9" s="1"/>
  <c r="F1708" i="9"/>
  <c r="Z1825" i="9"/>
  <c r="AD1824" i="9"/>
  <c r="AE1824" i="9" s="1"/>
  <c r="AB1824" i="9"/>
  <c r="AC1824" i="9" s="1"/>
  <c r="D1773" i="9"/>
  <c r="E1773" i="9" s="1"/>
  <c r="B1774" i="9"/>
  <c r="F1773" i="9"/>
  <c r="G1773" i="9" s="1"/>
  <c r="AD1707" i="9"/>
  <c r="AE1707" i="9" s="1"/>
  <c r="AE1708" i="9" s="1"/>
  <c r="AB1707" i="9"/>
  <c r="AC1707" i="9" s="1"/>
  <c r="AC1694" i="9"/>
  <c r="AF1694" i="9" s="1"/>
  <c r="AB1694" i="9"/>
  <c r="Z1734" i="9"/>
  <c r="AD1733" i="9"/>
  <c r="AE1733" i="9" s="1"/>
  <c r="AB1733" i="9"/>
  <c r="AC1733" i="9" s="1"/>
  <c r="N1748" i="9"/>
  <c r="R1747" i="9"/>
  <c r="S1747" i="9" s="1"/>
  <c r="P1747" i="9"/>
  <c r="Q1747" i="9" s="1"/>
  <c r="D1851" i="9"/>
  <c r="E1851" i="9" s="1"/>
  <c r="B1852" i="9"/>
  <c r="F1851" i="9"/>
  <c r="G1851" i="9" s="1"/>
  <c r="D1760" i="9"/>
  <c r="E1760" i="9" s="1"/>
  <c r="B1761" i="9"/>
  <c r="F1760" i="9"/>
  <c r="G1760" i="9" s="1"/>
  <c r="D1799" i="9"/>
  <c r="E1799" i="9" s="1"/>
  <c r="B1800" i="9"/>
  <c r="F1799" i="9"/>
  <c r="G1799" i="9" s="1"/>
  <c r="Z1864" i="9"/>
  <c r="AG1862" i="9"/>
  <c r="Z1851" i="9"/>
  <c r="AB1850" i="9"/>
  <c r="AC1850" i="9" s="1"/>
  <c r="AD1850" i="9"/>
  <c r="AE1850" i="9" s="1"/>
  <c r="N1878" i="9"/>
  <c r="U1876" i="9"/>
  <c r="N1865" i="9"/>
  <c r="R1864" i="9"/>
  <c r="S1864" i="9" s="1"/>
  <c r="P1864" i="9"/>
  <c r="Q1864" i="9" s="1"/>
  <c r="Z1812" i="9"/>
  <c r="AD1811" i="9"/>
  <c r="AE1811" i="9" s="1"/>
  <c r="AB1811" i="9"/>
  <c r="AC1811" i="9" s="1"/>
  <c r="D1786" i="9"/>
  <c r="E1786" i="9" s="1"/>
  <c r="B1787" i="9"/>
  <c r="F1786" i="9"/>
  <c r="G1786" i="9" s="1"/>
  <c r="E1708" i="9"/>
  <c r="D1708" i="9"/>
  <c r="D1825" i="9"/>
  <c r="E1825" i="9" s="1"/>
  <c r="B1826" i="9"/>
  <c r="F1825" i="9"/>
  <c r="G1825" i="9" s="1"/>
  <c r="D1747" i="9"/>
  <c r="E1747" i="9" s="1"/>
  <c r="B1748" i="9"/>
  <c r="F1747" i="9"/>
  <c r="G1747" i="9" s="1"/>
  <c r="D1812" i="9"/>
  <c r="E1812" i="9" s="1"/>
  <c r="B1813" i="9"/>
  <c r="F1812" i="9"/>
  <c r="G1812" i="9" s="1"/>
  <c r="Z1773" i="9"/>
  <c r="AD1772" i="9"/>
  <c r="AE1772" i="9" s="1"/>
  <c r="AB1772" i="9"/>
  <c r="AC1772" i="9" s="1"/>
  <c r="Q1708" i="9"/>
  <c r="P1708" i="9"/>
  <c r="D1734" i="9"/>
  <c r="E1734" i="9" s="1"/>
  <c r="B1735" i="9"/>
  <c r="F1734" i="9"/>
  <c r="G1734" i="9" s="1"/>
  <c r="D1838" i="9"/>
  <c r="E1838" i="9" s="1"/>
  <c r="B1839" i="9"/>
  <c r="F1838" i="9"/>
  <c r="G1838" i="9" s="1"/>
  <c r="D1721" i="9"/>
  <c r="E1721" i="9" s="1"/>
  <c r="F1721" i="9"/>
  <c r="G1721" i="9" s="1"/>
  <c r="G1722" i="9" s="1"/>
  <c r="H1694" i="9"/>
  <c r="N1774" i="9"/>
  <c r="P1773" i="9"/>
  <c r="Q1773" i="9" s="1"/>
  <c r="R1773" i="9"/>
  <c r="S1773" i="9" s="1"/>
  <c r="N1839" i="9"/>
  <c r="P1838" i="9"/>
  <c r="Q1838" i="9" s="1"/>
  <c r="R1838" i="9"/>
  <c r="S1838" i="9" s="1"/>
  <c r="Z1760" i="9"/>
  <c r="AB1759" i="9"/>
  <c r="AC1759" i="9" s="1"/>
  <c r="AD1759" i="9"/>
  <c r="AE1759" i="9" s="1"/>
  <c r="N1813" i="9"/>
  <c r="P1812" i="9"/>
  <c r="Q1812" i="9" s="1"/>
  <c r="R1812" i="9"/>
  <c r="S1812" i="9" s="1"/>
  <c r="T1694" i="9"/>
  <c r="D1864" i="9"/>
  <c r="E1864" i="9" s="1"/>
  <c r="B1878" i="9"/>
  <c r="I1876" i="9"/>
  <c r="B1865" i="9"/>
  <c r="F1864" i="9"/>
  <c r="G1864" i="9" s="1"/>
  <c r="Z1838" i="9"/>
  <c r="AD1837" i="9"/>
  <c r="AE1837" i="9" s="1"/>
  <c r="AB1837" i="9"/>
  <c r="AC1837" i="9" s="1"/>
  <c r="H1708" i="9" l="1"/>
  <c r="T1708" i="9"/>
  <c r="AD1838" i="9"/>
  <c r="AE1838" i="9" s="1"/>
  <c r="AB1838" i="9"/>
  <c r="AC1838" i="9" s="1"/>
  <c r="Z1839" i="9"/>
  <c r="B1892" i="9"/>
  <c r="I1890" i="9"/>
  <c r="B1879" i="9"/>
  <c r="F1878" i="9"/>
  <c r="G1878" i="9" s="1"/>
  <c r="D1878" i="9"/>
  <c r="E1878" i="9" s="1"/>
  <c r="AD1760" i="9"/>
  <c r="AE1760" i="9" s="1"/>
  <c r="AB1760" i="9"/>
  <c r="AC1760" i="9" s="1"/>
  <c r="Z1761" i="9"/>
  <c r="F1722" i="9"/>
  <c r="B1840" i="9"/>
  <c r="F1839" i="9"/>
  <c r="G1839" i="9" s="1"/>
  <c r="D1839" i="9"/>
  <c r="E1839" i="9" s="1"/>
  <c r="D1735" i="9"/>
  <c r="E1735" i="9" s="1"/>
  <c r="F1735" i="9"/>
  <c r="G1735" i="9" s="1"/>
  <c r="G1736" i="9" s="1"/>
  <c r="B1788" i="9"/>
  <c r="F1787" i="9"/>
  <c r="G1787" i="9" s="1"/>
  <c r="D1787" i="9"/>
  <c r="E1787" i="9" s="1"/>
  <c r="AD1812" i="9"/>
  <c r="AE1812" i="9" s="1"/>
  <c r="AB1812" i="9"/>
  <c r="AC1812" i="9" s="1"/>
  <c r="Z1813" i="9"/>
  <c r="P1865" i="9"/>
  <c r="Q1865" i="9" s="1"/>
  <c r="N1866" i="9"/>
  <c r="R1865" i="9"/>
  <c r="S1865" i="9" s="1"/>
  <c r="B1762" i="9"/>
  <c r="F1761" i="9"/>
  <c r="G1761" i="9" s="1"/>
  <c r="D1761" i="9"/>
  <c r="E1761" i="9" s="1"/>
  <c r="AD1734" i="9"/>
  <c r="AE1734" i="9" s="1"/>
  <c r="AB1734" i="9"/>
  <c r="AC1734" i="9" s="1"/>
  <c r="Z1735" i="9"/>
  <c r="AC1708" i="9"/>
  <c r="AB1708" i="9"/>
  <c r="P1761" i="9"/>
  <c r="Q1761" i="9" s="1"/>
  <c r="N1762" i="9"/>
  <c r="R1761" i="9"/>
  <c r="S1761" i="9" s="1"/>
  <c r="AD1747" i="9"/>
  <c r="AE1747" i="9" s="1"/>
  <c r="AB1747" i="9"/>
  <c r="AC1747" i="9" s="1"/>
  <c r="Z1748" i="9"/>
  <c r="R1722" i="9"/>
  <c r="P1735" i="9"/>
  <c r="Q1735" i="9" s="1"/>
  <c r="R1735" i="9"/>
  <c r="S1735" i="9" s="1"/>
  <c r="S1736" i="9" s="1"/>
  <c r="P1826" i="9"/>
  <c r="Q1826" i="9" s="1"/>
  <c r="N1827" i="9"/>
  <c r="R1826" i="9"/>
  <c r="S1826" i="9" s="1"/>
  <c r="P1813" i="9"/>
  <c r="Q1813" i="9" s="1"/>
  <c r="N1814" i="9"/>
  <c r="R1813" i="9"/>
  <c r="S1813" i="9" s="1"/>
  <c r="E1722" i="9"/>
  <c r="H1722" i="9" s="1"/>
  <c r="D1722" i="9"/>
  <c r="B1814" i="9"/>
  <c r="D1813" i="9"/>
  <c r="E1813" i="9" s="1"/>
  <c r="F1813" i="9"/>
  <c r="G1813" i="9" s="1"/>
  <c r="B1827" i="9"/>
  <c r="D1826" i="9"/>
  <c r="E1826" i="9" s="1"/>
  <c r="F1826" i="9"/>
  <c r="G1826" i="9" s="1"/>
  <c r="AD1851" i="9"/>
  <c r="AE1851" i="9" s="1"/>
  <c r="AB1851" i="9"/>
  <c r="AC1851" i="9" s="1"/>
  <c r="Z1852" i="9"/>
  <c r="B1801" i="9"/>
  <c r="F1800" i="9"/>
  <c r="G1800" i="9" s="1"/>
  <c r="D1800" i="9"/>
  <c r="E1800" i="9" s="1"/>
  <c r="P1748" i="9"/>
  <c r="Q1748" i="9" s="1"/>
  <c r="N1749" i="9"/>
  <c r="R1748" i="9"/>
  <c r="S1748" i="9" s="1"/>
  <c r="AD1708" i="9"/>
  <c r="AD1721" i="9"/>
  <c r="AE1721" i="9" s="1"/>
  <c r="AE1722" i="9" s="1"/>
  <c r="AB1721" i="9"/>
  <c r="AC1721" i="9" s="1"/>
  <c r="P1787" i="9"/>
  <c r="Q1787" i="9" s="1"/>
  <c r="N1788" i="9"/>
  <c r="R1787" i="9"/>
  <c r="S1787" i="9" s="1"/>
  <c r="P1774" i="9"/>
  <c r="Q1774" i="9" s="1"/>
  <c r="N1775" i="9"/>
  <c r="R1774" i="9"/>
  <c r="S1774" i="9" s="1"/>
  <c r="B1749" i="9"/>
  <c r="F1748" i="9"/>
  <c r="G1748" i="9" s="1"/>
  <c r="D1748" i="9"/>
  <c r="E1748" i="9" s="1"/>
  <c r="P1878" i="9"/>
  <c r="Q1878" i="9" s="1"/>
  <c r="N1892" i="9"/>
  <c r="U1890" i="9"/>
  <c r="N1879" i="9"/>
  <c r="R1878" i="9"/>
  <c r="S1878" i="9" s="1"/>
  <c r="P1800" i="9"/>
  <c r="Q1800" i="9" s="1"/>
  <c r="N1801" i="9"/>
  <c r="R1800" i="9"/>
  <c r="S1800" i="9" s="1"/>
  <c r="AD1786" i="9"/>
  <c r="AE1786" i="9" s="1"/>
  <c r="AB1786" i="9"/>
  <c r="AC1786" i="9" s="1"/>
  <c r="Z1787" i="9"/>
  <c r="B1866" i="9"/>
  <c r="D1865" i="9"/>
  <c r="E1865" i="9" s="1"/>
  <c r="F1865" i="9"/>
  <c r="G1865" i="9" s="1"/>
  <c r="P1839" i="9"/>
  <c r="Q1839" i="9" s="1"/>
  <c r="N1840" i="9"/>
  <c r="R1839" i="9"/>
  <c r="S1839" i="9" s="1"/>
  <c r="AD1773" i="9"/>
  <c r="AE1773" i="9" s="1"/>
  <c r="AB1773" i="9"/>
  <c r="AC1773" i="9" s="1"/>
  <c r="Z1774" i="9"/>
  <c r="AD1864" i="9"/>
  <c r="AE1864" i="9" s="1"/>
  <c r="AB1864" i="9"/>
  <c r="AC1864" i="9" s="1"/>
  <c r="Z1878" i="9"/>
  <c r="AG1876" i="9"/>
  <c r="Z1865" i="9"/>
  <c r="B1853" i="9"/>
  <c r="F1852" i="9"/>
  <c r="G1852" i="9" s="1"/>
  <c r="D1852" i="9"/>
  <c r="E1852" i="9" s="1"/>
  <c r="B1775" i="9"/>
  <c r="F1774" i="9"/>
  <c r="G1774" i="9" s="1"/>
  <c r="D1774" i="9"/>
  <c r="E1774" i="9" s="1"/>
  <c r="AD1825" i="9"/>
  <c r="AE1825" i="9" s="1"/>
  <c r="AB1825" i="9"/>
  <c r="AC1825" i="9" s="1"/>
  <c r="Z1826" i="9"/>
  <c r="Q1722" i="9"/>
  <c r="P1722" i="9"/>
  <c r="AD1799" i="9"/>
  <c r="AE1799" i="9" s="1"/>
  <c r="AB1799" i="9"/>
  <c r="AC1799" i="9" s="1"/>
  <c r="Z1800" i="9"/>
  <c r="P1852" i="9"/>
  <c r="Q1852" i="9" s="1"/>
  <c r="N1853" i="9"/>
  <c r="R1852" i="9"/>
  <c r="S1852" i="9" s="1"/>
  <c r="T1722" i="9" l="1"/>
  <c r="Z1892" i="9"/>
  <c r="AG1890" i="9"/>
  <c r="Z1879" i="9"/>
  <c r="AD1878" i="9"/>
  <c r="AE1878" i="9" s="1"/>
  <c r="AB1878" i="9"/>
  <c r="AC1878" i="9" s="1"/>
  <c r="N1841" i="9"/>
  <c r="R1840" i="9"/>
  <c r="S1840" i="9" s="1"/>
  <c r="P1840" i="9"/>
  <c r="Q1840" i="9" s="1"/>
  <c r="F1866" i="9"/>
  <c r="G1866" i="9" s="1"/>
  <c r="D1866" i="9"/>
  <c r="E1866" i="9" s="1"/>
  <c r="B1867" i="9"/>
  <c r="Z1788" i="9"/>
  <c r="AD1787" i="9"/>
  <c r="AE1787" i="9" s="1"/>
  <c r="AB1787" i="9"/>
  <c r="AC1787" i="9" s="1"/>
  <c r="N1880" i="9"/>
  <c r="R1879" i="9"/>
  <c r="S1879" i="9" s="1"/>
  <c r="P1879" i="9"/>
  <c r="Q1879" i="9" s="1"/>
  <c r="AD1722" i="9"/>
  <c r="R1736" i="9"/>
  <c r="AF1708" i="9"/>
  <c r="F1762" i="9"/>
  <c r="G1762" i="9" s="1"/>
  <c r="D1762" i="9"/>
  <c r="E1762" i="9" s="1"/>
  <c r="B1763" i="9"/>
  <c r="Z1762" i="9"/>
  <c r="AB1761" i="9"/>
  <c r="AC1761" i="9" s="1"/>
  <c r="AD1761" i="9"/>
  <c r="AE1761" i="9" s="1"/>
  <c r="Z1840" i="9"/>
  <c r="AB1839" i="9"/>
  <c r="AC1839" i="9" s="1"/>
  <c r="AD1839" i="9"/>
  <c r="AE1839" i="9" s="1"/>
  <c r="Z1827" i="9"/>
  <c r="AD1826" i="9"/>
  <c r="AE1826" i="9" s="1"/>
  <c r="AB1826" i="9"/>
  <c r="AC1826" i="9" s="1"/>
  <c r="F1853" i="9"/>
  <c r="G1853" i="9" s="1"/>
  <c r="D1853" i="9"/>
  <c r="E1853" i="9" s="1"/>
  <c r="B1854" i="9"/>
  <c r="N1789" i="9"/>
  <c r="P1788" i="9"/>
  <c r="Q1788" i="9" s="1"/>
  <c r="R1788" i="9"/>
  <c r="S1788" i="9" s="1"/>
  <c r="P1749" i="9"/>
  <c r="Q1749" i="9" s="1"/>
  <c r="R1749" i="9"/>
  <c r="S1749" i="9" s="1"/>
  <c r="S1750" i="9" s="1"/>
  <c r="F1827" i="9"/>
  <c r="G1827" i="9" s="1"/>
  <c r="D1827" i="9"/>
  <c r="E1827" i="9" s="1"/>
  <c r="B1828" i="9"/>
  <c r="F1814" i="9"/>
  <c r="G1814" i="9" s="1"/>
  <c r="D1814" i="9"/>
  <c r="E1814" i="9" s="1"/>
  <c r="B1815" i="9"/>
  <c r="N1815" i="9"/>
  <c r="R1814" i="9"/>
  <c r="S1814" i="9" s="1"/>
  <c r="P1814" i="9"/>
  <c r="Q1814" i="9" s="1"/>
  <c r="N1828" i="9"/>
  <c r="R1827" i="9"/>
  <c r="S1827" i="9" s="1"/>
  <c r="P1827" i="9"/>
  <c r="Q1827" i="9" s="1"/>
  <c r="Q1736" i="9"/>
  <c r="P1736" i="9"/>
  <c r="Z1814" i="9"/>
  <c r="AD1813" i="9"/>
  <c r="AE1813" i="9" s="1"/>
  <c r="AB1813" i="9"/>
  <c r="AC1813" i="9" s="1"/>
  <c r="F1736" i="9"/>
  <c r="F1840" i="9"/>
  <c r="G1840" i="9" s="1"/>
  <c r="D1840" i="9"/>
  <c r="E1840" i="9" s="1"/>
  <c r="B1841" i="9"/>
  <c r="F1879" i="9"/>
  <c r="G1879" i="9" s="1"/>
  <c r="D1879" i="9"/>
  <c r="E1879" i="9" s="1"/>
  <c r="B1880" i="9"/>
  <c r="N1854" i="9"/>
  <c r="P1853" i="9"/>
  <c r="Q1853" i="9" s="1"/>
  <c r="R1853" i="9"/>
  <c r="S1853" i="9" s="1"/>
  <c r="Z1801" i="9"/>
  <c r="AB1800" i="9"/>
  <c r="AC1800" i="9" s="1"/>
  <c r="AD1800" i="9"/>
  <c r="AE1800" i="9" s="1"/>
  <c r="F1775" i="9"/>
  <c r="G1775" i="9" s="1"/>
  <c r="D1775" i="9"/>
  <c r="E1775" i="9" s="1"/>
  <c r="B1776" i="9"/>
  <c r="Z1866" i="9"/>
  <c r="AB1865" i="9"/>
  <c r="AC1865" i="9" s="1"/>
  <c r="AD1865" i="9"/>
  <c r="AE1865" i="9" s="1"/>
  <c r="Z1775" i="9"/>
  <c r="AD1774" i="9"/>
  <c r="AE1774" i="9" s="1"/>
  <c r="AB1774" i="9"/>
  <c r="AC1774" i="9" s="1"/>
  <c r="N1802" i="9"/>
  <c r="R1801" i="9"/>
  <c r="S1801" i="9" s="1"/>
  <c r="P1801" i="9"/>
  <c r="Q1801" i="9" s="1"/>
  <c r="N1906" i="9"/>
  <c r="U1904" i="9"/>
  <c r="N1893" i="9"/>
  <c r="R1892" i="9"/>
  <c r="S1892" i="9" s="1"/>
  <c r="P1892" i="9"/>
  <c r="Q1892" i="9" s="1"/>
  <c r="F1749" i="9"/>
  <c r="G1749" i="9" s="1"/>
  <c r="G1750" i="9" s="1"/>
  <c r="D1749" i="9"/>
  <c r="E1749" i="9" s="1"/>
  <c r="F1801" i="9"/>
  <c r="G1801" i="9" s="1"/>
  <c r="D1801" i="9"/>
  <c r="E1801" i="9" s="1"/>
  <c r="B1802" i="9"/>
  <c r="AB1735" i="9"/>
  <c r="AC1735" i="9" s="1"/>
  <c r="AD1735" i="9"/>
  <c r="AE1735" i="9" s="1"/>
  <c r="AE1736" i="9" s="1"/>
  <c r="N1867" i="9"/>
  <c r="P1866" i="9"/>
  <c r="Q1866" i="9" s="1"/>
  <c r="R1866" i="9"/>
  <c r="S1866" i="9" s="1"/>
  <c r="F1788" i="9"/>
  <c r="G1788" i="9" s="1"/>
  <c r="D1788" i="9"/>
  <c r="E1788" i="9" s="1"/>
  <c r="B1789" i="9"/>
  <c r="E1736" i="9"/>
  <c r="H1736" i="9" s="1"/>
  <c r="D1736" i="9"/>
  <c r="N1776" i="9"/>
  <c r="R1775" i="9"/>
  <c r="S1775" i="9" s="1"/>
  <c r="P1775" i="9"/>
  <c r="Q1775" i="9" s="1"/>
  <c r="AC1722" i="9"/>
  <c r="AB1722" i="9"/>
  <c r="Z1853" i="9"/>
  <c r="AB1852" i="9"/>
  <c r="AC1852" i="9" s="1"/>
  <c r="AD1852" i="9"/>
  <c r="AE1852" i="9" s="1"/>
  <c r="Z1749" i="9"/>
  <c r="AB1748" i="9"/>
  <c r="AC1748" i="9" s="1"/>
  <c r="AD1748" i="9"/>
  <c r="AE1748" i="9" s="1"/>
  <c r="N1763" i="9"/>
  <c r="P1762" i="9"/>
  <c r="Q1762" i="9" s="1"/>
  <c r="R1762" i="9"/>
  <c r="S1762" i="9" s="1"/>
  <c r="F1892" i="9"/>
  <c r="G1892" i="9" s="1"/>
  <c r="D1892" i="9"/>
  <c r="E1892" i="9" s="1"/>
  <c r="B1906" i="9"/>
  <c r="I1904" i="9"/>
  <c r="B1893" i="9"/>
  <c r="AF1722" i="9" l="1"/>
  <c r="T1736" i="9"/>
  <c r="R1763" i="9"/>
  <c r="S1763" i="9" s="1"/>
  <c r="S1764" i="9" s="1"/>
  <c r="P1763" i="9"/>
  <c r="Q1763" i="9" s="1"/>
  <c r="AB1853" i="9"/>
  <c r="AC1853" i="9" s="1"/>
  <c r="Z1854" i="9"/>
  <c r="AD1853" i="9"/>
  <c r="AE1853" i="9" s="1"/>
  <c r="R1867" i="9"/>
  <c r="S1867" i="9" s="1"/>
  <c r="P1867" i="9"/>
  <c r="Q1867" i="9" s="1"/>
  <c r="N1868" i="9"/>
  <c r="R1750" i="9"/>
  <c r="R1789" i="9"/>
  <c r="S1789" i="9" s="1"/>
  <c r="P1789" i="9"/>
  <c r="Q1789" i="9" s="1"/>
  <c r="N1790" i="9"/>
  <c r="B1855" i="9"/>
  <c r="F1854" i="9"/>
  <c r="G1854" i="9" s="1"/>
  <c r="D1854" i="9"/>
  <c r="E1854" i="9" s="1"/>
  <c r="AB1840" i="9"/>
  <c r="AC1840" i="9" s="1"/>
  <c r="Z1841" i="9"/>
  <c r="AD1840" i="9"/>
  <c r="AE1840" i="9" s="1"/>
  <c r="D1763" i="9"/>
  <c r="E1763" i="9" s="1"/>
  <c r="F1763" i="9"/>
  <c r="G1763" i="9" s="1"/>
  <c r="G1764" i="9" s="1"/>
  <c r="AB1788" i="9"/>
  <c r="AC1788" i="9" s="1"/>
  <c r="Z1789" i="9"/>
  <c r="AD1788" i="9"/>
  <c r="AE1788" i="9" s="1"/>
  <c r="AB1892" i="9"/>
  <c r="AC1892" i="9" s="1"/>
  <c r="Z1906" i="9"/>
  <c r="AG1904" i="9"/>
  <c r="Z1893" i="9"/>
  <c r="AD1892" i="9"/>
  <c r="AE1892" i="9" s="1"/>
  <c r="B1894" i="9"/>
  <c r="D1893" i="9"/>
  <c r="E1893" i="9" s="1"/>
  <c r="F1893" i="9"/>
  <c r="G1893" i="9" s="1"/>
  <c r="AD1736" i="9"/>
  <c r="E1750" i="9"/>
  <c r="D1750" i="9"/>
  <c r="R1893" i="9"/>
  <c r="S1893" i="9" s="1"/>
  <c r="P1893" i="9"/>
  <c r="Q1893" i="9" s="1"/>
  <c r="N1894" i="9"/>
  <c r="AB1775" i="9"/>
  <c r="AC1775" i="9" s="1"/>
  <c r="Z1776" i="9"/>
  <c r="AD1775" i="9"/>
  <c r="AE1775" i="9" s="1"/>
  <c r="R1854" i="9"/>
  <c r="S1854" i="9" s="1"/>
  <c r="P1854" i="9"/>
  <c r="Q1854" i="9" s="1"/>
  <c r="N1855" i="9"/>
  <c r="B1842" i="9"/>
  <c r="D1841" i="9"/>
  <c r="E1841" i="9" s="1"/>
  <c r="F1841" i="9"/>
  <c r="G1841" i="9" s="1"/>
  <c r="R1828" i="9"/>
  <c r="S1828" i="9" s="1"/>
  <c r="P1828" i="9"/>
  <c r="Q1828" i="9" s="1"/>
  <c r="N1829" i="9"/>
  <c r="R1815" i="9"/>
  <c r="S1815" i="9" s="1"/>
  <c r="P1815" i="9"/>
  <c r="Q1815" i="9" s="1"/>
  <c r="N1816" i="9"/>
  <c r="B1829" i="9"/>
  <c r="F1828" i="9"/>
  <c r="G1828" i="9" s="1"/>
  <c r="D1828" i="9"/>
  <c r="E1828" i="9" s="1"/>
  <c r="Q1750" i="9"/>
  <c r="T1750" i="9" s="1"/>
  <c r="P1750" i="9"/>
  <c r="AB1827" i="9"/>
  <c r="AC1827" i="9" s="1"/>
  <c r="Z1828" i="9"/>
  <c r="AD1827" i="9"/>
  <c r="AE1827" i="9" s="1"/>
  <c r="AB1762" i="9"/>
  <c r="AC1762" i="9" s="1"/>
  <c r="Z1763" i="9"/>
  <c r="AD1762" i="9"/>
  <c r="AE1762" i="9" s="1"/>
  <c r="B1868" i="9"/>
  <c r="F1867" i="9"/>
  <c r="G1867" i="9" s="1"/>
  <c r="D1867" i="9"/>
  <c r="E1867" i="9" s="1"/>
  <c r="B1920" i="9"/>
  <c r="I1918" i="9"/>
  <c r="B1907" i="9"/>
  <c r="D1906" i="9"/>
  <c r="E1906" i="9" s="1"/>
  <c r="F1906" i="9"/>
  <c r="G1906" i="9" s="1"/>
  <c r="R1776" i="9"/>
  <c r="S1776" i="9" s="1"/>
  <c r="P1776" i="9"/>
  <c r="Q1776" i="9" s="1"/>
  <c r="N1777" i="9"/>
  <c r="AC1736" i="9"/>
  <c r="AF1736" i="9" s="1"/>
  <c r="AB1736" i="9"/>
  <c r="B1803" i="9"/>
  <c r="D1802" i="9"/>
  <c r="E1802" i="9" s="1"/>
  <c r="F1802" i="9"/>
  <c r="G1802" i="9" s="1"/>
  <c r="F1750" i="9"/>
  <c r="R1802" i="9"/>
  <c r="S1802" i="9" s="1"/>
  <c r="P1802" i="9"/>
  <c r="Q1802" i="9" s="1"/>
  <c r="N1803" i="9"/>
  <c r="AB1866" i="9"/>
  <c r="AC1866" i="9" s="1"/>
  <c r="Z1867" i="9"/>
  <c r="AD1866" i="9"/>
  <c r="AE1866" i="9" s="1"/>
  <c r="AB1801" i="9"/>
  <c r="AC1801" i="9" s="1"/>
  <c r="Z1802" i="9"/>
  <c r="AD1801" i="9"/>
  <c r="AE1801" i="9" s="1"/>
  <c r="B1881" i="9"/>
  <c r="D1880" i="9"/>
  <c r="E1880" i="9" s="1"/>
  <c r="F1880" i="9"/>
  <c r="G1880" i="9" s="1"/>
  <c r="AB1814" i="9"/>
  <c r="AC1814" i="9" s="1"/>
  <c r="Z1815" i="9"/>
  <c r="AD1814" i="9"/>
  <c r="AE1814" i="9" s="1"/>
  <c r="B1816" i="9"/>
  <c r="D1815" i="9"/>
  <c r="E1815" i="9" s="1"/>
  <c r="F1815" i="9"/>
  <c r="G1815" i="9" s="1"/>
  <c r="R1841" i="9"/>
  <c r="S1841" i="9" s="1"/>
  <c r="P1841" i="9"/>
  <c r="Q1841" i="9" s="1"/>
  <c r="N1842" i="9"/>
  <c r="AB1879" i="9"/>
  <c r="AC1879" i="9" s="1"/>
  <c r="Z1880" i="9"/>
  <c r="AD1879" i="9"/>
  <c r="AE1879" i="9" s="1"/>
  <c r="AB1749" i="9"/>
  <c r="AC1749" i="9" s="1"/>
  <c r="AD1749" i="9"/>
  <c r="AE1749" i="9" s="1"/>
  <c r="AE1750" i="9" s="1"/>
  <c r="B1790" i="9"/>
  <c r="F1789" i="9"/>
  <c r="G1789" i="9" s="1"/>
  <c r="D1789" i="9"/>
  <c r="E1789" i="9" s="1"/>
  <c r="R1906" i="9"/>
  <c r="S1906" i="9" s="1"/>
  <c r="P1906" i="9"/>
  <c r="Q1906" i="9" s="1"/>
  <c r="N1920" i="9"/>
  <c r="U1918" i="9"/>
  <c r="N1907" i="9"/>
  <c r="B1777" i="9"/>
  <c r="D1776" i="9"/>
  <c r="E1776" i="9" s="1"/>
  <c r="F1776" i="9"/>
  <c r="G1776" i="9" s="1"/>
  <c r="R1880" i="9"/>
  <c r="S1880" i="9" s="1"/>
  <c r="P1880" i="9"/>
  <c r="Q1880" i="9" s="1"/>
  <c r="N1881" i="9"/>
  <c r="N1908" i="9" l="1"/>
  <c r="P1907" i="9"/>
  <c r="Q1907" i="9" s="1"/>
  <c r="R1907" i="9"/>
  <c r="S1907" i="9" s="1"/>
  <c r="AD1750" i="9"/>
  <c r="N1843" i="9"/>
  <c r="P1842" i="9"/>
  <c r="Q1842" i="9" s="1"/>
  <c r="R1842" i="9"/>
  <c r="S1842" i="9" s="1"/>
  <c r="D1803" i="9"/>
  <c r="E1803" i="9" s="1"/>
  <c r="B1804" i="9"/>
  <c r="F1803" i="9"/>
  <c r="G1803" i="9" s="1"/>
  <c r="D1920" i="9"/>
  <c r="E1920" i="9" s="1"/>
  <c r="B1934" i="9"/>
  <c r="I1932" i="9"/>
  <c r="B1921" i="9"/>
  <c r="F1920" i="9"/>
  <c r="G1920" i="9" s="1"/>
  <c r="AD1763" i="9"/>
  <c r="AE1763" i="9" s="1"/>
  <c r="AE1764" i="9" s="1"/>
  <c r="AB1763" i="9"/>
  <c r="AC1763" i="9" s="1"/>
  <c r="Z1829" i="9"/>
  <c r="AB1828" i="9"/>
  <c r="AC1828" i="9" s="1"/>
  <c r="AD1828" i="9"/>
  <c r="AE1828" i="9" s="1"/>
  <c r="N1817" i="9"/>
  <c r="R1816" i="9"/>
  <c r="S1816" i="9" s="1"/>
  <c r="P1816" i="9"/>
  <c r="Q1816" i="9" s="1"/>
  <c r="Z1790" i="9"/>
  <c r="AD1789" i="9"/>
  <c r="AE1789" i="9" s="1"/>
  <c r="AB1789" i="9"/>
  <c r="AC1789" i="9" s="1"/>
  <c r="E1764" i="9"/>
  <c r="D1764" i="9"/>
  <c r="Z1855" i="9"/>
  <c r="AD1854" i="9"/>
  <c r="AE1854" i="9" s="1"/>
  <c r="AB1854" i="9"/>
  <c r="AC1854" i="9" s="1"/>
  <c r="AC1750" i="9"/>
  <c r="AB1750" i="9"/>
  <c r="Z1816" i="9"/>
  <c r="AB1815" i="9"/>
  <c r="AC1815" i="9" s="1"/>
  <c r="AD1815" i="9"/>
  <c r="AE1815" i="9" s="1"/>
  <c r="D1881" i="9"/>
  <c r="E1881" i="9" s="1"/>
  <c r="B1882" i="9"/>
  <c r="F1881" i="9"/>
  <c r="G1881" i="9" s="1"/>
  <c r="N1804" i="9"/>
  <c r="P1803" i="9"/>
  <c r="Q1803" i="9" s="1"/>
  <c r="R1803" i="9"/>
  <c r="S1803" i="9" s="1"/>
  <c r="N1895" i="9"/>
  <c r="R1894" i="9"/>
  <c r="S1894" i="9" s="1"/>
  <c r="P1894" i="9"/>
  <c r="Q1894" i="9" s="1"/>
  <c r="H1750" i="9"/>
  <c r="Z1894" i="9"/>
  <c r="AD1893" i="9"/>
  <c r="AE1893" i="9" s="1"/>
  <c r="AB1893" i="9"/>
  <c r="AC1893" i="9" s="1"/>
  <c r="N1869" i="9"/>
  <c r="P1868" i="9"/>
  <c r="Q1868" i="9" s="1"/>
  <c r="R1868" i="9"/>
  <c r="S1868" i="9" s="1"/>
  <c r="N1882" i="9"/>
  <c r="R1881" i="9"/>
  <c r="S1881" i="9" s="1"/>
  <c r="P1881" i="9"/>
  <c r="Q1881" i="9" s="1"/>
  <c r="D1777" i="9"/>
  <c r="E1777" i="9" s="1"/>
  <c r="F1777" i="9"/>
  <c r="G1777" i="9" s="1"/>
  <c r="G1778" i="9" s="1"/>
  <c r="N1934" i="9"/>
  <c r="U1932" i="9"/>
  <c r="N1921" i="9"/>
  <c r="R1920" i="9"/>
  <c r="S1920" i="9" s="1"/>
  <c r="P1920" i="9"/>
  <c r="Q1920" i="9" s="1"/>
  <c r="Z1881" i="9"/>
  <c r="AD1880" i="9"/>
  <c r="AE1880" i="9" s="1"/>
  <c r="AB1880" i="9"/>
  <c r="AC1880" i="9" s="1"/>
  <c r="Z1868" i="9"/>
  <c r="AB1867" i="9"/>
  <c r="AC1867" i="9" s="1"/>
  <c r="AD1867" i="9"/>
  <c r="AE1867" i="9" s="1"/>
  <c r="D1907" i="9"/>
  <c r="E1907" i="9" s="1"/>
  <c r="B1908" i="9"/>
  <c r="F1907" i="9"/>
  <c r="G1907" i="9" s="1"/>
  <c r="D1868" i="9"/>
  <c r="E1868" i="9" s="1"/>
  <c r="B1869" i="9"/>
  <c r="F1868" i="9"/>
  <c r="G1868" i="9" s="1"/>
  <c r="D1842" i="9"/>
  <c r="E1842" i="9" s="1"/>
  <c r="B1843" i="9"/>
  <c r="F1842" i="9"/>
  <c r="G1842" i="9" s="1"/>
  <c r="Z1842" i="9"/>
  <c r="AD1841" i="9"/>
  <c r="AE1841" i="9" s="1"/>
  <c r="AB1841" i="9"/>
  <c r="AC1841" i="9" s="1"/>
  <c r="D1855" i="9"/>
  <c r="E1855" i="9" s="1"/>
  <c r="B1856" i="9"/>
  <c r="F1855" i="9"/>
  <c r="G1855" i="9" s="1"/>
  <c r="Q1764" i="9"/>
  <c r="P1764" i="9"/>
  <c r="D1790" i="9"/>
  <c r="E1790" i="9" s="1"/>
  <c r="B1791" i="9"/>
  <c r="F1790" i="9"/>
  <c r="G1790" i="9" s="1"/>
  <c r="D1816" i="9"/>
  <c r="E1816" i="9" s="1"/>
  <c r="B1817" i="9"/>
  <c r="F1816" i="9"/>
  <c r="G1816" i="9" s="1"/>
  <c r="Z1803" i="9"/>
  <c r="AD1802" i="9"/>
  <c r="AE1802" i="9" s="1"/>
  <c r="AB1802" i="9"/>
  <c r="AC1802" i="9" s="1"/>
  <c r="R1777" i="9"/>
  <c r="S1777" i="9" s="1"/>
  <c r="S1778" i="9" s="1"/>
  <c r="P1777" i="9"/>
  <c r="Q1777" i="9" s="1"/>
  <c r="D1829" i="9"/>
  <c r="E1829" i="9" s="1"/>
  <c r="B1830" i="9"/>
  <c r="F1829" i="9"/>
  <c r="G1829" i="9" s="1"/>
  <c r="N1830" i="9"/>
  <c r="R1829" i="9"/>
  <c r="S1829" i="9" s="1"/>
  <c r="P1829" i="9"/>
  <c r="Q1829" i="9" s="1"/>
  <c r="N1856" i="9"/>
  <c r="P1855" i="9"/>
  <c r="Q1855" i="9" s="1"/>
  <c r="R1855" i="9"/>
  <c r="S1855" i="9" s="1"/>
  <c r="Z1777" i="9"/>
  <c r="AD1776" i="9"/>
  <c r="AE1776" i="9" s="1"/>
  <c r="AB1776" i="9"/>
  <c r="AC1776" i="9" s="1"/>
  <c r="D1894" i="9"/>
  <c r="E1894" i="9" s="1"/>
  <c r="B1895" i="9"/>
  <c r="F1894" i="9"/>
  <c r="G1894" i="9" s="1"/>
  <c r="Z1920" i="9"/>
  <c r="AG1918" i="9"/>
  <c r="Z1907" i="9"/>
  <c r="AD1906" i="9"/>
  <c r="AE1906" i="9" s="1"/>
  <c r="AB1906" i="9"/>
  <c r="AC1906" i="9" s="1"/>
  <c r="F1764" i="9"/>
  <c r="N1791" i="9"/>
  <c r="R1790" i="9"/>
  <c r="S1790" i="9" s="1"/>
  <c r="P1790" i="9"/>
  <c r="Q1790" i="9" s="1"/>
  <c r="R1764" i="9"/>
  <c r="AF1750" i="9" l="1"/>
  <c r="P1856" i="9"/>
  <c r="Q1856" i="9" s="1"/>
  <c r="N1857" i="9"/>
  <c r="R1856" i="9"/>
  <c r="S1856" i="9" s="1"/>
  <c r="P1830" i="9"/>
  <c r="Q1830" i="9" s="1"/>
  <c r="N1831" i="9"/>
  <c r="R1830" i="9"/>
  <c r="S1830" i="9" s="1"/>
  <c r="Q1778" i="9"/>
  <c r="P1778" i="9"/>
  <c r="AD1803" i="9"/>
  <c r="AE1803" i="9" s="1"/>
  <c r="AB1803" i="9"/>
  <c r="AC1803" i="9" s="1"/>
  <c r="Z1804" i="9"/>
  <c r="AD1868" i="9"/>
  <c r="AE1868" i="9" s="1"/>
  <c r="AB1868" i="9"/>
  <c r="AC1868" i="9" s="1"/>
  <c r="Z1869" i="9"/>
  <c r="AD1881" i="9"/>
  <c r="AE1881" i="9" s="1"/>
  <c r="AB1881" i="9"/>
  <c r="AC1881" i="9" s="1"/>
  <c r="Z1882" i="9"/>
  <c r="P1921" i="9"/>
  <c r="Q1921" i="9" s="1"/>
  <c r="N1922" i="9"/>
  <c r="R1921" i="9"/>
  <c r="S1921" i="9" s="1"/>
  <c r="E1778" i="9"/>
  <c r="D1778" i="9"/>
  <c r="AD1907" i="9"/>
  <c r="AE1907" i="9" s="1"/>
  <c r="AB1907" i="9"/>
  <c r="AC1907" i="9" s="1"/>
  <c r="Z1908" i="9"/>
  <c r="B1896" i="9"/>
  <c r="F1895" i="9"/>
  <c r="G1895" i="9" s="1"/>
  <c r="D1895" i="9"/>
  <c r="E1895" i="9" s="1"/>
  <c r="AD1777" i="9"/>
  <c r="AE1777" i="9" s="1"/>
  <c r="AE1778" i="9" s="1"/>
  <c r="AB1777" i="9"/>
  <c r="AC1777" i="9" s="1"/>
  <c r="R1778" i="9"/>
  <c r="D1791" i="9"/>
  <c r="E1791" i="9" s="1"/>
  <c r="F1791" i="9"/>
  <c r="G1791" i="9" s="1"/>
  <c r="G1792" i="9" s="1"/>
  <c r="B1857" i="9"/>
  <c r="D1856" i="9"/>
  <c r="E1856" i="9" s="1"/>
  <c r="F1856" i="9"/>
  <c r="G1856" i="9" s="1"/>
  <c r="AD1842" i="9"/>
  <c r="AE1842" i="9" s="1"/>
  <c r="AB1842" i="9"/>
  <c r="AC1842" i="9" s="1"/>
  <c r="Z1843" i="9"/>
  <c r="B1844" i="9"/>
  <c r="F1843" i="9"/>
  <c r="G1843" i="9" s="1"/>
  <c r="D1843" i="9"/>
  <c r="E1843" i="9" s="1"/>
  <c r="P1804" i="9"/>
  <c r="Q1804" i="9" s="1"/>
  <c r="N1805" i="9"/>
  <c r="R1804" i="9"/>
  <c r="S1804" i="9" s="1"/>
  <c r="AD1790" i="9"/>
  <c r="AE1790" i="9" s="1"/>
  <c r="AB1790" i="9"/>
  <c r="AC1790" i="9" s="1"/>
  <c r="Z1791" i="9"/>
  <c r="AD1829" i="9"/>
  <c r="AE1829" i="9" s="1"/>
  <c r="AB1829" i="9"/>
  <c r="AC1829" i="9" s="1"/>
  <c r="Z1830" i="9"/>
  <c r="B1948" i="9"/>
  <c r="I1946" i="9"/>
  <c r="B1935" i="9"/>
  <c r="F1934" i="9"/>
  <c r="G1934" i="9" s="1"/>
  <c r="D1934" i="9"/>
  <c r="E1934" i="9" s="1"/>
  <c r="P1791" i="9"/>
  <c r="Q1791" i="9" s="1"/>
  <c r="R1791" i="9"/>
  <c r="S1791" i="9" s="1"/>
  <c r="S1792" i="9" s="1"/>
  <c r="B1831" i="9"/>
  <c r="F1830" i="9"/>
  <c r="G1830" i="9" s="1"/>
  <c r="D1830" i="9"/>
  <c r="E1830" i="9" s="1"/>
  <c r="B1818" i="9"/>
  <c r="F1817" i="9"/>
  <c r="G1817" i="9" s="1"/>
  <c r="D1817" i="9"/>
  <c r="E1817" i="9" s="1"/>
  <c r="T1764" i="9"/>
  <c r="B1870" i="9"/>
  <c r="D1869" i="9"/>
  <c r="E1869" i="9" s="1"/>
  <c r="F1869" i="9"/>
  <c r="G1869" i="9" s="1"/>
  <c r="B1909" i="9"/>
  <c r="F1908" i="9"/>
  <c r="G1908" i="9" s="1"/>
  <c r="D1908" i="9"/>
  <c r="E1908" i="9" s="1"/>
  <c r="P1934" i="9"/>
  <c r="Q1934" i="9" s="1"/>
  <c r="N1948" i="9"/>
  <c r="U1946" i="9"/>
  <c r="N1935" i="9"/>
  <c r="R1934" i="9"/>
  <c r="S1934" i="9" s="1"/>
  <c r="P1882" i="9"/>
  <c r="Q1882" i="9" s="1"/>
  <c r="N1883" i="9"/>
  <c r="R1882" i="9"/>
  <c r="S1882" i="9" s="1"/>
  <c r="AD1894" i="9"/>
  <c r="AE1894" i="9" s="1"/>
  <c r="AB1894" i="9"/>
  <c r="AC1894" i="9" s="1"/>
  <c r="Z1895" i="9"/>
  <c r="P1895" i="9"/>
  <c r="Q1895" i="9" s="1"/>
  <c r="N1896" i="9"/>
  <c r="R1895" i="9"/>
  <c r="S1895" i="9" s="1"/>
  <c r="H1764" i="9"/>
  <c r="P1817" i="9"/>
  <c r="Q1817" i="9" s="1"/>
  <c r="N1818" i="9"/>
  <c r="R1817" i="9"/>
  <c r="S1817" i="9" s="1"/>
  <c r="AC1764" i="9"/>
  <c r="AB1764" i="9"/>
  <c r="AD1920" i="9"/>
  <c r="AE1920" i="9" s="1"/>
  <c r="AB1920" i="9"/>
  <c r="AC1920" i="9" s="1"/>
  <c r="Z1934" i="9"/>
  <c r="AG1932" i="9"/>
  <c r="Z1921" i="9"/>
  <c r="F1778" i="9"/>
  <c r="P1869" i="9"/>
  <c r="Q1869" i="9" s="1"/>
  <c r="N1870" i="9"/>
  <c r="R1869" i="9"/>
  <c r="S1869" i="9" s="1"/>
  <c r="B1883" i="9"/>
  <c r="F1882" i="9"/>
  <c r="G1882" i="9" s="1"/>
  <c r="D1882" i="9"/>
  <c r="E1882" i="9" s="1"/>
  <c r="AD1816" i="9"/>
  <c r="AE1816" i="9" s="1"/>
  <c r="AB1816" i="9"/>
  <c r="AC1816" i="9" s="1"/>
  <c r="Z1817" i="9"/>
  <c r="AD1855" i="9"/>
  <c r="AE1855" i="9" s="1"/>
  <c r="AB1855" i="9"/>
  <c r="AC1855" i="9" s="1"/>
  <c r="Z1856" i="9"/>
  <c r="AD1764" i="9"/>
  <c r="B1922" i="9"/>
  <c r="F1921" i="9"/>
  <c r="G1921" i="9" s="1"/>
  <c r="D1921" i="9"/>
  <c r="E1921" i="9" s="1"/>
  <c r="B1805" i="9"/>
  <c r="F1804" i="9"/>
  <c r="G1804" i="9" s="1"/>
  <c r="D1804" i="9"/>
  <c r="E1804" i="9" s="1"/>
  <c r="P1843" i="9"/>
  <c r="Q1843" i="9" s="1"/>
  <c r="N1844" i="9"/>
  <c r="R1843" i="9"/>
  <c r="S1843" i="9" s="1"/>
  <c r="P1908" i="9"/>
  <c r="Q1908" i="9" s="1"/>
  <c r="N1909" i="9"/>
  <c r="R1908" i="9"/>
  <c r="S1908" i="9" s="1"/>
  <c r="N1910" i="9" l="1"/>
  <c r="R1909" i="9"/>
  <c r="S1909" i="9" s="1"/>
  <c r="P1909" i="9"/>
  <c r="Q1909" i="9" s="1"/>
  <c r="N1845" i="9"/>
  <c r="R1844" i="9"/>
  <c r="S1844" i="9" s="1"/>
  <c r="P1844" i="9"/>
  <c r="Q1844" i="9" s="1"/>
  <c r="AF1764" i="9"/>
  <c r="N1897" i="9"/>
  <c r="R1896" i="9"/>
  <c r="S1896" i="9" s="1"/>
  <c r="P1896" i="9"/>
  <c r="Q1896" i="9" s="1"/>
  <c r="N1884" i="9"/>
  <c r="R1883" i="9"/>
  <c r="S1883" i="9" s="1"/>
  <c r="P1883" i="9"/>
  <c r="Q1883" i="9" s="1"/>
  <c r="F1870" i="9"/>
  <c r="G1870" i="9" s="1"/>
  <c r="D1870" i="9"/>
  <c r="E1870" i="9" s="1"/>
  <c r="B1871" i="9"/>
  <c r="F1831" i="9"/>
  <c r="G1831" i="9" s="1"/>
  <c r="D1831" i="9"/>
  <c r="E1831" i="9" s="1"/>
  <c r="B1832" i="9"/>
  <c r="F1948" i="9"/>
  <c r="G1948" i="9" s="1"/>
  <c r="D1948" i="9"/>
  <c r="E1948" i="9" s="1"/>
  <c r="B1962" i="9"/>
  <c r="I1960" i="9"/>
  <c r="B1949" i="9"/>
  <c r="F1792" i="9"/>
  <c r="AD1778" i="9"/>
  <c r="Z1909" i="9"/>
  <c r="AB1908" i="9"/>
  <c r="AC1908" i="9" s="1"/>
  <c r="AD1908" i="9"/>
  <c r="AE1908" i="9" s="1"/>
  <c r="H1778" i="9"/>
  <c r="Z1883" i="9"/>
  <c r="AB1882" i="9"/>
  <c r="AC1882" i="9" s="1"/>
  <c r="AD1882" i="9"/>
  <c r="AE1882" i="9" s="1"/>
  <c r="F1805" i="9"/>
  <c r="G1805" i="9" s="1"/>
  <c r="G1806" i="9" s="1"/>
  <c r="D1805" i="9"/>
  <c r="E1805" i="9" s="1"/>
  <c r="F1922" i="9"/>
  <c r="G1922" i="9" s="1"/>
  <c r="D1922" i="9"/>
  <c r="E1922" i="9" s="1"/>
  <c r="B1923" i="9"/>
  <c r="Z1818" i="9"/>
  <c r="AB1817" i="9"/>
  <c r="AC1817" i="9" s="1"/>
  <c r="AD1817" i="9"/>
  <c r="AE1817" i="9" s="1"/>
  <c r="Z1948" i="9"/>
  <c r="AG1946" i="9"/>
  <c r="Z1935" i="9"/>
  <c r="AD1934" i="9"/>
  <c r="AE1934" i="9" s="1"/>
  <c r="AB1934" i="9"/>
  <c r="AC1934" i="9" s="1"/>
  <c r="N1962" i="9"/>
  <c r="U1960" i="9"/>
  <c r="N1949" i="9"/>
  <c r="P1948" i="9"/>
  <c r="Q1948" i="9" s="1"/>
  <c r="R1948" i="9"/>
  <c r="S1948" i="9" s="1"/>
  <c r="F1909" i="9"/>
  <c r="G1909" i="9" s="1"/>
  <c r="D1909" i="9"/>
  <c r="E1909" i="9" s="1"/>
  <c r="B1910" i="9"/>
  <c r="F1818" i="9"/>
  <c r="G1818" i="9" s="1"/>
  <c r="D1818" i="9"/>
  <c r="E1818" i="9" s="1"/>
  <c r="B1819" i="9"/>
  <c r="R1792" i="9"/>
  <c r="R1805" i="9"/>
  <c r="S1805" i="9" s="1"/>
  <c r="S1806" i="9" s="1"/>
  <c r="P1805" i="9"/>
  <c r="Q1805" i="9" s="1"/>
  <c r="F1844" i="9"/>
  <c r="G1844" i="9" s="1"/>
  <c r="D1844" i="9"/>
  <c r="E1844" i="9" s="1"/>
  <c r="B1845" i="9"/>
  <c r="E1792" i="9"/>
  <c r="H1792" i="9" s="1"/>
  <c r="D1792" i="9"/>
  <c r="Z1805" i="9"/>
  <c r="AB1804" i="9"/>
  <c r="AC1804" i="9" s="1"/>
  <c r="AD1804" i="9"/>
  <c r="AE1804" i="9" s="1"/>
  <c r="T1778" i="9"/>
  <c r="Z1857" i="9"/>
  <c r="AD1856" i="9"/>
  <c r="AE1856" i="9" s="1"/>
  <c r="AB1856" i="9"/>
  <c r="AC1856" i="9" s="1"/>
  <c r="F1883" i="9"/>
  <c r="G1883" i="9" s="1"/>
  <c r="D1883" i="9"/>
  <c r="E1883" i="9" s="1"/>
  <c r="B1884" i="9"/>
  <c r="N1819" i="9"/>
  <c r="P1818" i="9"/>
  <c r="Q1818" i="9" s="1"/>
  <c r="R1818" i="9"/>
  <c r="S1818" i="9" s="1"/>
  <c r="Z1896" i="9"/>
  <c r="AB1895" i="9"/>
  <c r="AC1895" i="9" s="1"/>
  <c r="AD1895" i="9"/>
  <c r="AE1895" i="9" s="1"/>
  <c r="Q1792" i="9"/>
  <c r="P1792" i="9"/>
  <c r="F1935" i="9"/>
  <c r="G1935" i="9" s="1"/>
  <c r="D1935" i="9"/>
  <c r="E1935" i="9" s="1"/>
  <c r="B1936" i="9"/>
  <c r="Z1831" i="9"/>
  <c r="AD1830" i="9"/>
  <c r="AE1830" i="9" s="1"/>
  <c r="AB1830" i="9"/>
  <c r="AC1830" i="9" s="1"/>
  <c r="AD1791" i="9"/>
  <c r="AE1791" i="9" s="1"/>
  <c r="AE1792" i="9" s="1"/>
  <c r="AB1791" i="9"/>
  <c r="AC1791" i="9" s="1"/>
  <c r="Z1844" i="9"/>
  <c r="AB1843" i="9"/>
  <c r="AC1843" i="9" s="1"/>
  <c r="AD1843" i="9"/>
  <c r="AE1843" i="9" s="1"/>
  <c r="N1923" i="9"/>
  <c r="R1922" i="9"/>
  <c r="S1922" i="9" s="1"/>
  <c r="P1922" i="9"/>
  <c r="Q1922" i="9" s="1"/>
  <c r="N1858" i="9"/>
  <c r="R1857" i="9"/>
  <c r="S1857" i="9" s="1"/>
  <c r="P1857" i="9"/>
  <c r="Q1857" i="9" s="1"/>
  <c r="N1871" i="9"/>
  <c r="P1870" i="9"/>
  <c r="Q1870" i="9" s="1"/>
  <c r="R1870" i="9"/>
  <c r="S1870" i="9" s="1"/>
  <c r="Z1922" i="9"/>
  <c r="AB1921" i="9"/>
  <c r="AC1921" i="9" s="1"/>
  <c r="AD1921" i="9"/>
  <c r="AE1921" i="9" s="1"/>
  <c r="N1936" i="9"/>
  <c r="P1935" i="9"/>
  <c r="Q1935" i="9" s="1"/>
  <c r="R1935" i="9"/>
  <c r="S1935" i="9" s="1"/>
  <c r="F1857" i="9"/>
  <c r="G1857" i="9" s="1"/>
  <c r="D1857" i="9"/>
  <c r="E1857" i="9" s="1"/>
  <c r="B1858" i="9"/>
  <c r="AC1778" i="9"/>
  <c r="AF1778" i="9" s="1"/>
  <c r="AB1778" i="9"/>
  <c r="F1896" i="9"/>
  <c r="G1896" i="9" s="1"/>
  <c r="D1896" i="9"/>
  <c r="E1896" i="9" s="1"/>
  <c r="B1897" i="9"/>
  <c r="Z1870" i="9"/>
  <c r="AD1869" i="9"/>
  <c r="AE1869" i="9" s="1"/>
  <c r="AB1869" i="9"/>
  <c r="AC1869" i="9" s="1"/>
  <c r="N1832" i="9"/>
  <c r="P1831" i="9"/>
  <c r="Q1831" i="9" s="1"/>
  <c r="R1831" i="9"/>
  <c r="S1831" i="9" s="1"/>
  <c r="T1792" i="9" l="1"/>
  <c r="R1832" i="9"/>
  <c r="S1832" i="9" s="1"/>
  <c r="P1832" i="9"/>
  <c r="Q1832" i="9" s="1"/>
  <c r="N1833" i="9"/>
  <c r="AB1870" i="9"/>
  <c r="AC1870" i="9" s="1"/>
  <c r="Z1871" i="9"/>
  <c r="AD1870" i="9"/>
  <c r="AE1870" i="9" s="1"/>
  <c r="R1936" i="9"/>
  <c r="S1936" i="9" s="1"/>
  <c r="P1936" i="9"/>
  <c r="Q1936" i="9" s="1"/>
  <c r="N1937" i="9"/>
  <c r="AB1857" i="9"/>
  <c r="AC1857" i="9" s="1"/>
  <c r="Z1858" i="9"/>
  <c r="AD1857" i="9"/>
  <c r="AE1857" i="9" s="1"/>
  <c r="B1846" i="9"/>
  <c r="D1845" i="9"/>
  <c r="E1845" i="9" s="1"/>
  <c r="F1845" i="9"/>
  <c r="G1845" i="9" s="1"/>
  <c r="Q1806" i="9"/>
  <c r="P1806" i="9"/>
  <c r="F1819" i="9"/>
  <c r="G1819" i="9" s="1"/>
  <c r="G1820" i="9" s="1"/>
  <c r="D1819" i="9"/>
  <c r="E1819" i="9" s="1"/>
  <c r="R1949" i="9"/>
  <c r="S1949" i="9" s="1"/>
  <c r="P1949" i="9"/>
  <c r="Q1949" i="9" s="1"/>
  <c r="N1950" i="9"/>
  <c r="AB1818" i="9"/>
  <c r="AC1818" i="9" s="1"/>
  <c r="Z1819" i="9"/>
  <c r="AD1818" i="9"/>
  <c r="AE1818" i="9" s="1"/>
  <c r="E1806" i="9"/>
  <c r="D1806" i="9"/>
  <c r="B1976" i="9"/>
  <c r="I1974" i="9"/>
  <c r="B1963" i="9"/>
  <c r="D1962" i="9"/>
  <c r="E1962" i="9" s="1"/>
  <c r="F1962" i="9"/>
  <c r="G1962" i="9" s="1"/>
  <c r="AB1922" i="9"/>
  <c r="AC1922" i="9" s="1"/>
  <c r="Z1923" i="9"/>
  <c r="AD1922" i="9"/>
  <c r="AE1922" i="9" s="1"/>
  <c r="R1871" i="9"/>
  <c r="S1871" i="9" s="1"/>
  <c r="P1871" i="9"/>
  <c r="Q1871" i="9" s="1"/>
  <c r="N1872" i="9"/>
  <c r="R1923" i="9"/>
  <c r="S1923" i="9" s="1"/>
  <c r="P1923" i="9"/>
  <c r="Q1923" i="9" s="1"/>
  <c r="N1924" i="9"/>
  <c r="AC1792" i="9"/>
  <c r="AB1792" i="9"/>
  <c r="AB1831" i="9"/>
  <c r="AC1831" i="9" s="1"/>
  <c r="Z1832" i="9"/>
  <c r="AD1831" i="9"/>
  <c r="AE1831" i="9" s="1"/>
  <c r="AB1805" i="9"/>
  <c r="AC1805" i="9" s="1"/>
  <c r="AD1805" i="9"/>
  <c r="AE1805" i="9" s="1"/>
  <c r="AE1806" i="9" s="1"/>
  <c r="R1806" i="9"/>
  <c r="AB1935" i="9"/>
  <c r="AC1935" i="9" s="1"/>
  <c r="Z1936" i="9"/>
  <c r="AD1935" i="9"/>
  <c r="AE1935" i="9" s="1"/>
  <c r="B1924" i="9"/>
  <c r="D1923" i="9"/>
  <c r="E1923" i="9" s="1"/>
  <c r="F1923" i="9"/>
  <c r="G1923" i="9" s="1"/>
  <c r="F1806" i="9"/>
  <c r="B1872" i="9"/>
  <c r="D1871" i="9"/>
  <c r="E1871" i="9" s="1"/>
  <c r="F1871" i="9"/>
  <c r="G1871" i="9" s="1"/>
  <c r="R1910" i="9"/>
  <c r="S1910" i="9" s="1"/>
  <c r="P1910" i="9"/>
  <c r="Q1910" i="9" s="1"/>
  <c r="N1911" i="9"/>
  <c r="B1898" i="9"/>
  <c r="F1897" i="9"/>
  <c r="G1897" i="9" s="1"/>
  <c r="D1897" i="9"/>
  <c r="E1897" i="9" s="1"/>
  <c r="R1858" i="9"/>
  <c r="S1858" i="9" s="1"/>
  <c r="P1858" i="9"/>
  <c r="Q1858" i="9" s="1"/>
  <c r="N1859" i="9"/>
  <c r="AB1844" i="9"/>
  <c r="AC1844" i="9" s="1"/>
  <c r="Z1845" i="9"/>
  <c r="AD1844" i="9"/>
  <c r="AE1844" i="9" s="1"/>
  <c r="AD1792" i="9"/>
  <c r="B1937" i="9"/>
  <c r="F1936" i="9"/>
  <c r="G1936" i="9" s="1"/>
  <c r="D1936" i="9"/>
  <c r="E1936" i="9" s="1"/>
  <c r="R1819" i="9"/>
  <c r="S1819" i="9" s="1"/>
  <c r="S1820" i="9" s="1"/>
  <c r="P1819" i="9"/>
  <c r="Q1819" i="9" s="1"/>
  <c r="R1962" i="9"/>
  <c r="S1962" i="9" s="1"/>
  <c r="P1962" i="9"/>
  <c r="Q1962" i="9" s="1"/>
  <c r="N1976" i="9"/>
  <c r="U1974" i="9"/>
  <c r="N1963" i="9"/>
  <c r="B1950" i="9"/>
  <c r="D1949" i="9"/>
  <c r="E1949" i="9" s="1"/>
  <c r="F1949" i="9"/>
  <c r="G1949" i="9" s="1"/>
  <c r="B1833" i="9"/>
  <c r="F1832" i="9"/>
  <c r="G1832" i="9" s="1"/>
  <c r="D1832" i="9"/>
  <c r="E1832" i="9" s="1"/>
  <c r="R1897" i="9"/>
  <c r="S1897" i="9" s="1"/>
  <c r="P1897" i="9"/>
  <c r="Q1897" i="9" s="1"/>
  <c r="N1898" i="9"/>
  <c r="R1845" i="9"/>
  <c r="S1845" i="9" s="1"/>
  <c r="P1845" i="9"/>
  <c r="Q1845" i="9" s="1"/>
  <c r="N1846" i="9"/>
  <c r="B1859" i="9"/>
  <c r="D1858" i="9"/>
  <c r="E1858" i="9" s="1"/>
  <c r="F1858" i="9"/>
  <c r="G1858" i="9" s="1"/>
  <c r="AB1896" i="9"/>
  <c r="AC1896" i="9" s="1"/>
  <c r="Z1897" i="9"/>
  <c r="AD1896" i="9"/>
  <c r="AE1896" i="9" s="1"/>
  <c r="B1885" i="9"/>
  <c r="F1884" i="9"/>
  <c r="G1884" i="9" s="1"/>
  <c r="D1884" i="9"/>
  <c r="E1884" i="9" s="1"/>
  <c r="B1911" i="9"/>
  <c r="D1910" i="9"/>
  <c r="E1910" i="9" s="1"/>
  <c r="F1910" i="9"/>
  <c r="G1910" i="9" s="1"/>
  <c r="AB1948" i="9"/>
  <c r="AC1948" i="9" s="1"/>
  <c r="Z1962" i="9"/>
  <c r="AG1960" i="9"/>
  <c r="Z1949" i="9"/>
  <c r="AD1948" i="9"/>
  <c r="AE1948" i="9" s="1"/>
  <c r="AB1883" i="9"/>
  <c r="AC1883" i="9" s="1"/>
  <c r="Z1884" i="9"/>
  <c r="AD1883" i="9"/>
  <c r="AE1883" i="9" s="1"/>
  <c r="AB1909" i="9"/>
  <c r="AC1909" i="9" s="1"/>
  <c r="Z1910" i="9"/>
  <c r="AD1909" i="9"/>
  <c r="AE1909" i="9" s="1"/>
  <c r="R1884" i="9"/>
  <c r="S1884" i="9" s="1"/>
  <c r="P1884" i="9"/>
  <c r="Q1884" i="9" s="1"/>
  <c r="N1885" i="9"/>
  <c r="Z1885" i="9" l="1"/>
  <c r="AD1884" i="9"/>
  <c r="AE1884" i="9" s="1"/>
  <c r="AB1884" i="9"/>
  <c r="AC1884" i="9" s="1"/>
  <c r="Z1950" i="9"/>
  <c r="AD1949" i="9"/>
  <c r="AE1949" i="9" s="1"/>
  <c r="AB1949" i="9"/>
  <c r="AC1949" i="9" s="1"/>
  <c r="D1859" i="9"/>
  <c r="E1859" i="9" s="1"/>
  <c r="B1860" i="9"/>
  <c r="F1859" i="9"/>
  <c r="G1859" i="9" s="1"/>
  <c r="N1899" i="9"/>
  <c r="P1898" i="9"/>
  <c r="Q1898" i="9" s="1"/>
  <c r="R1898" i="9"/>
  <c r="S1898" i="9" s="1"/>
  <c r="N1964" i="9"/>
  <c r="R1963" i="9"/>
  <c r="S1963" i="9" s="1"/>
  <c r="P1963" i="9"/>
  <c r="Q1963" i="9" s="1"/>
  <c r="R1820" i="9"/>
  <c r="D1872" i="9"/>
  <c r="E1872" i="9" s="1"/>
  <c r="B1873" i="9"/>
  <c r="F1872" i="9"/>
  <c r="G1872" i="9" s="1"/>
  <c r="D1924" i="9"/>
  <c r="E1924" i="9" s="1"/>
  <c r="B1925" i="9"/>
  <c r="F1924" i="9"/>
  <c r="G1924" i="9" s="1"/>
  <c r="N1873" i="9"/>
  <c r="R1872" i="9"/>
  <c r="S1872" i="9" s="1"/>
  <c r="P1872" i="9"/>
  <c r="Q1872" i="9" s="1"/>
  <c r="Z1924" i="9"/>
  <c r="AD1923" i="9"/>
  <c r="AE1923" i="9" s="1"/>
  <c r="AB1923" i="9"/>
  <c r="AC1923" i="9" s="1"/>
  <c r="D1976" i="9"/>
  <c r="E1976" i="9" s="1"/>
  <c r="B1990" i="9"/>
  <c r="I1988" i="9"/>
  <c r="B1977" i="9"/>
  <c r="F1976" i="9"/>
  <c r="G1976" i="9" s="1"/>
  <c r="AD1819" i="9"/>
  <c r="AE1819" i="9" s="1"/>
  <c r="AE1820" i="9" s="1"/>
  <c r="AB1819" i="9"/>
  <c r="AC1819" i="9" s="1"/>
  <c r="Z1911" i="9"/>
  <c r="AD1910" i="9"/>
  <c r="AE1910" i="9" s="1"/>
  <c r="AB1910" i="9"/>
  <c r="AC1910" i="9" s="1"/>
  <c r="Z1898" i="9"/>
  <c r="AD1897" i="9"/>
  <c r="AE1897" i="9" s="1"/>
  <c r="AB1897" i="9"/>
  <c r="AC1897" i="9" s="1"/>
  <c r="N1847" i="9"/>
  <c r="P1846" i="9"/>
  <c r="Q1846" i="9" s="1"/>
  <c r="R1846" i="9"/>
  <c r="S1846" i="9" s="1"/>
  <c r="N1860" i="9"/>
  <c r="R1859" i="9"/>
  <c r="S1859" i="9" s="1"/>
  <c r="P1859" i="9"/>
  <c r="Q1859" i="9" s="1"/>
  <c r="N1925" i="9"/>
  <c r="P1924" i="9"/>
  <c r="Q1924" i="9" s="1"/>
  <c r="R1924" i="9"/>
  <c r="S1924" i="9" s="1"/>
  <c r="D1846" i="9"/>
  <c r="E1846" i="9" s="1"/>
  <c r="B1847" i="9"/>
  <c r="F1846" i="9"/>
  <c r="G1846" i="9" s="1"/>
  <c r="N1938" i="9"/>
  <c r="R1937" i="9"/>
  <c r="S1937" i="9" s="1"/>
  <c r="P1937" i="9"/>
  <c r="Q1937" i="9" s="1"/>
  <c r="Z1872" i="9"/>
  <c r="AB1871" i="9"/>
  <c r="AC1871" i="9" s="1"/>
  <c r="AD1871" i="9"/>
  <c r="AE1871" i="9" s="1"/>
  <c r="N1886" i="9"/>
  <c r="P1885" i="9"/>
  <c r="Q1885" i="9" s="1"/>
  <c r="R1885" i="9"/>
  <c r="S1885" i="9" s="1"/>
  <c r="Z1976" i="9"/>
  <c r="AG1974" i="9"/>
  <c r="Z1963" i="9"/>
  <c r="AB1962" i="9"/>
  <c r="AC1962" i="9" s="1"/>
  <c r="AD1962" i="9"/>
  <c r="AE1962" i="9" s="1"/>
  <c r="D1911" i="9"/>
  <c r="E1911" i="9" s="1"/>
  <c r="B1912" i="9"/>
  <c r="F1911" i="9"/>
  <c r="G1911" i="9" s="1"/>
  <c r="D1833" i="9"/>
  <c r="E1833" i="9" s="1"/>
  <c r="F1833" i="9"/>
  <c r="G1833" i="9" s="1"/>
  <c r="G1834" i="9" s="1"/>
  <c r="N1990" i="9"/>
  <c r="U1988" i="9"/>
  <c r="N1977" i="9"/>
  <c r="R1976" i="9"/>
  <c r="S1976" i="9" s="1"/>
  <c r="P1976" i="9"/>
  <c r="Q1976" i="9" s="1"/>
  <c r="D1937" i="9"/>
  <c r="E1937" i="9" s="1"/>
  <c r="B1938" i="9"/>
  <c r="F1937" i="9"/>
  <c r="G1937" i="9" s="1"/>
  <c r="Z1846" i="9"/>
  <c r="AD1845" i="9"/>
  <c r="AE1845" i="9" s="1"/>
  <c r="AB1845" i="9"/>
  <c r="AC1845" i="9" s="1"/>
  <c r="N1912" i="9"/>
  <c r="P1911" i="9"/>
  <c r="Q1911" i="9" s="1"/>
  <c r="R1911" i="9"/>
  <c r="S1911" i="9" s="1"/>
  <c r="AD1806" i="9"/>
  <c r="AF1792" i="9"/>
  <c r="D1963" i="9"/>
  <c r="E1963" i="9" s="1"/>
  <c r="B1964" i="9"/>
  <c r="F1963" i="9"/>
  <c r="G1963" i="9" s="1"/>
  <c r="H1806" i="9"/>
  <c r="N1951" i="9"/>
  <c r="R1950" i="9"/>
  <c r="S1950" i="9" s="1"/>
  <c r="P1950" i="9"/>
  <c r="Q1950" i="9" s="1"/>
  <c r="E1820" i="9"/>
  <c r="D1820" i="9"/>
  <c r="T1806" i="9"/>
  <c r="D1885" i="9"/>
  <c r="E1885" i="9" s="1"/>
  <c r="B1886" i="9"/>
  <c r="F1885" i="9"/>
  <c r="G1885" i="9" s="1"/>
  <c r="D1950" i="9"/>
  <c r="E1950" i="9" s="1"/>
  <c r="B1951" i="9"/>
  <c r="F1950" i="9"/>
  <c r="G1950" i="9" s="1"/>
  <c r="Q1820" i="9"/>
  <c r="P1820" i="9"/>
  <c r="D1898" i="9"/>
  <c r="E1898" i="9" s="1"/>
  <c r="B1899" i="9"/>
  <c r="F1898" i="9"/>
  <c r="G1898" i="9" s="1"/>
  <c r="Z1937" i="9"/>
  <c r="AD1936" i="9"/>
  <c r="AE1936" i="9" s="1"/>
  <c r="AB1936" i="9"/>
  <c r="AC1936" i="9" s="1"/>
  <c r="AC1806" i="9"/>
  <c r="AB1806" i="9"/>
  <c r="Z1833" i="9"/>
  <c r="AD1832" i="9"/>
  <c r="AE1832" i="9" s="1"/>
  <c r="AB1832" i="9"/>
  <c r="AC1832" i="9" s="1"/>
  <c r="F1820" i="9"/>
  <c r="Z1859" i="9"/>
  <c r="AB1858" i="9"/>
  <c r="AC1858" i="9" s="1"/>
  <c r="AD1858" i="9"/>
  <c r="AE1858" i="9" s="1"/>
  <c r="R1833" i="9"/>
  <c r="S1833" i="9" s="1"/>
  <c r="S1834" i="9" s="1"/>
  <c r="P1833" i="9"/>
  <c r="Q1833" i="9" s="1"/>
  <c r="AF1806" i="9" l="1"/>
  <c r="T1820" i="9"/>
  <c r="AD1937" i="9"/>
  <c r="AE1937" i="9" s="1"/>
  <c r="AB1937" i="9"/>
  <c r="AC1937" i="9" s="1"/>
  <c r="Z1938" i="9"/>
  <c r="H1820" i="9"/>
  <c r="P1912" i="9"/>
  <c r="Q1912" i="9" s="1"/>
  <c r="N1913" i="9"/>
  <c r="R1912" i="9"/>
  <c r="S1912" i="9" s="1"/>
  <c r="E1834" i="9"/>
  <c r="D1834" i="9"/>
  <c r="AD1976" i="9"/>
  <c r="AE1976" i="9" s="1"/>
  <c r="AB1976" i="9"/>
  <c r="AC1976" i="9" s="1"/>
  <c r="Z1990" i="9"/>
  <c r="AG1988" i="9"/>
  <c r="Z1977" i="9"/>
  <c r="P1860" i="9"/>
  <c r="Q1860" i="9" s="1"/>
  <c r="N1861" i="9"/>
  <c r="R1860" i="9"/>
  <c r="S1860" i="9" s="1"/>
  <c r="AC1820" i="9"/>
  <c r="AB1820" i="9"/>
  <c r="B1926" i="9"/>
  <c r="F1925" i="9"/>
  <c r="G1925" i="9" s="1"/>
  <c r="D1925" i="9"/>
  <c r="E1925" i="9" s="1"/>
  <c r="B1861" i="9"/>
  <c r="F1860" i="9"/>
  <c r="G1860" i="9" s="1"/>
  <c r="D1860" i="9"/>
  <c r="E1860" i="9" s="1"/>
  <c r="B1900" i="9"/>
  <c r="F1899" i="9"/>
  <c r="G1899" i="9" s="1"/>
  <c r="D1899" i="9"/>
  <c r="E1899" i="9" s="1"/>
  <c r="B1952" i="9"/>
  <c r="D1951" i="9"/>
  <c r="E1951" i="9" s="1"/>
  <c r="F1951" i="9"/>
  <c r="G1951" i="9" s="1"/>
  <c r="B1887" i="9"/>
  <c r="F1886" i="9"/>
  <c r="G1886" i="9" s="1"/>
  <c r="D1886" i="9"/>
  <c r="E1886" i="9" s="1"/>
  <c r="B1939" i="9"/>
  <c r="D1938" i="9"/>
  <c r="E1938" i="9" s="1"/>
  <c r="F1938" i="9"/>
  <c r="G1938" i="9" s="1"/>
  <c r="P1990" i="9"/>
  <c r="Q1990" i="9" s="1"/>
  <c r="N2004" i="9"/>
  <c r="U2002" i="9"/>
  <c r="N1991" i="9"/>
  <c r="R1990" i="9"/>
  <c r="S1990" i="9" s="1"/>
  <c r="B1913" i="9"/>
  <c r="F1912" i="9"/>
  <c r="G1912" i="9" s="1"/>
  <c r="D1912" i="9"/>
  <c r="E1912" i="9" s="1"/>
  <c r="P1938" i="9"/>
  <c r="Q1938" i="9" s="1"/>
  <c r="N1939" i="9"/>
  <c r="R1938" i="9"/>
  <c r="S1938" i="9" s="1"/>
  <c r="F1847" i="9"/>
  <c r="G1847" i="9" s="1"/>
  <c r="G1848" i="9" s="1"/>
  <c r="D1847" i="9"/>
  <c r="E1847" i="9" s="1"/>
  <c r="AD1911" i="9"/>
  <c r="AE1911" i="9" s="1"/>
  <c r="AB1911" i="9"/>
  <c r="AC1911" i="9" s="1"/>
  <c r="Z1912" i="9"/>
  <c r="AD1820" i="9"/>
  <c r="B2004" i="9"/>
  <c r="I2002" i="9"/>
  <c r="B1991" i="9"/>
  <c r="F1990" i="9"/>
  <c r="G1990" i="9" s="1"/>
  <c r="D1990" i="9"/>
  <c r="E1990" i="9" s="1"/>
  <c r="P1964" i="9"/>
  <c r="Q1964" i="9" s="1"/>
  <c r="N1965" i="9"/>
  <c r="R1964" i="9"/>
  <c r="S1964" i="9" s="1"/>
  <c r="AD1885" i="9"/>
  <c r="AE1885" i="9" s="1"/>
  <c r="AB1885" i="9"/>
  <c r="AC1885" i="9" s="1"/>
  <c r="Z1886" i="9"/>
  <c r="Q1834" i="9"/>
  <c r="P1834" i="9"/>
  <c r="AD1859" i="9"/>
  <c r="AE1859" i="9" s="1"/>
  <c r="AB1859" i="9"/>
  <c r="AC1859" i="9" s="1"/>
  <c r="Z1860" i="9"/>
  <c r="B1965" i="9"/>
  <c r="F1964" i="9"/>
  <c r="G1964" i="9" s="1"/>
  <c r="D1964" i="9"/>
  <c r="E1964" i="9" s="1"/>
  <c r="AD1963" i="9"/>
  <c r="AE1963" i="9" s="1"/>
  <c r="AB1963" i="9"/>
  <c r="AC1963" i="9" s="1"/>
  <c r="Z1964" i="9"/>
  <c r="AD1872" i="9"/>
  <c r="AE1872" i="9" s="1"/>
  <c r="AB1872" i="9"/>
  <c r="AC1872" i="9" s="1"/>
  <c r="Z1873" i="9"/>
  <c r="P1873" i="9"/>
  <c r="Q1873" i="9" s="1"/>
  <c r="N1874" i="9"/>
  <c r="R1873" i="9"/>
  <c r="S1873" i="9" s="1"/>
  <c r="P1899" i="9"/>
  <c r="Q1899" i="9" s="1"/>
  <c r="N1900" i="9"/>
  <c r="R1899" i="9"/>
  <c r="S1899" i="9" s="1"/>
  <c r="AD1950" i="9"/>
  <c r="AE1950" i="9" s="1"/>
  <c r="AB1950" i="9"/>
  <c r="AC1950" i="9" s="1"/>
  <c r="Z1951" i="9"/>
  <c r="R1834" i="9"/>
  <c r="AD1833" i="9"/>
  <c r="AE1833" i="9" s="1"/>
  <c r="AE1834" i="9" s="1"/>
  <c r="AB1833" i="9"/>
  <c r="AC1833" i="9" s="1"/>
  <c r="P1951" i="9"/>
  <c r="Q1951" i="9" s="1"/>
  <c r="N1952" i="9"/>
  <c r="R1951" i="9"/>
  <c r="S1951" i="9" s="1"/>
  <c r="AD1846" i="9"/>
  <c r="AE1846" i="9" s="1"/>
  <c r="AB1846" i="9"/>
  <c r="AC1846" i="9" s="1"/>
  <c r="Z1847" i="9"/>
  <c r="P1977" i="9"/>
  <c r="Q1977" i="9" s="1"/>
  <c r="N1978" i="9"/>
  <c r="R1977" i="9"/>
  <c r="S1977" i="9" s="1"/>
  <c r="F1834" i="9"/>
  <c r="P1886" i="9"/>
  <c r="Q1886" i="9" s="1"/>
  <c r="N1887" i="9"/>
  <c r="R1886" i="9"/>
  <c r="S1886" i="9" s="1"/>
  <c r="P1925" i="9"/>
  <c r="Q1925" i="9" s="1"/>
  <c r="N1926" i="9"/>
  <c r="R1925" i="9"/>
  <c r="S1925" i="9" s="1"/>
  <c r="P1847" i="9"/>
  <c r="Q1847" i="9" s="1"/>
  <c r="R1847" i="9"/>
  <c r="S1847" i="9" s="1"/>
  <c r="S1848" i="9" s="1"/>
  <c r="AD1898" i="9"/>
  <c r="AE1898" i="9" s="1"/>
  <c r="AB1898" i="9"/>
  <c r="AC1898" i="9" s="1"/>
  <c r="Z1899" i="9"/>
  <c r="B1978" i="9"/>
  <c r="F1977" i="9"/>
  <c r="G1977" i="9" s="1"/>
  <c r="D1977" i="9"/>
  <c r="E1977" i="9" s="1"/>
  <c r="AD1924" i="9"/>
  <c r="AE1924" i="9" s="1"/>
  <c r="AB1924" i="9"/>
  <c r="AC1924" i="9" s="1"/>
  <c r="Z1925" i="9"/>
  <c r="B1874" i="9"/>
  <c r="D1873" i="9"/>
  <c r="E1873" i="9" s="1"/>
  <c r="F1873" i="9"/>
  <c r="G1873" i="9" s="1"/>
  <c r="N1979" i="9" l="1"/>
  <c r="P1978" i="9"/>
  <c r="Q1978" i="9" s="1"/>
  <c r="R1978" i="9"/>
  <c r="S1978" i="9" s="1"/>
  <c r="N1901" i="9"/>
  <c r="R1900" i="9"/>
  <c r="S1900" i="9" s="1"/>
  <c r="P1900" i="9"/>
  <c r="Q1900" i="9" s="1"/>
  <c r="Z1965" i="9"/>
  <c r="AB1964" i="9"/>
  <c r="AC1964" i="9" s="1"/>
  <c r="AD1964" i="9"/>
  <c r="AE1964" i="9" s="1"/>
  <c r="F1965" i="9"/>
  <c r="G1965" i="9" s="1"/>
  <c r="D1965" i="9"/>
  <c r="E1965" i="9" s="1"/>
  <c r="B1966" i="9"/>
  <c r="Z1887" i="9"/>
  <c r="AD1886" i="9"/>
  <c r="AE1886" i="9" s="1"/>
  <c r="AB1886" i="9"/>
  <c r="AC1886" i="9" s="1"/>
  <c r="N1966" i="9"/>
  <c r="P1965" i="9"/>
  <c r="Q1965" i="9" s="1"/>
  <c r="R1965" i="9"/>
  <c r="S1965" i="9" s="1"/>
  <c r="F2004" i="9"/>
  <c r="G2004" i="9" s="1"/>
  <c r="D2004" i="9"/>
  <c r="E2004" i="9" s="1"/>
  <c r="B2018" i="9"/>
  <c r="I2016" i="9"/>
  <c r="B2005" i="9"/>
  <c r="F1848" i="9"/>
  <c r="N1992" i="9"/>
  <c r="R1991" i="9"/>
  <c r="S1991" i="9" s="1"/>
  <c r="P1991" i="9"/>
  <c r="Q1991" i="9" s="1"/>
  <c r="F1939" i="9"/>
  <c r="G1939" i="9" s="1"/>
  <c r="D1939" i="9"/>
  <c r="E1939" i="9" s="1"/>
  <c r="B1940" i="9"/>
  <c r="F1926" i="9"/>
  <c r="G1926" i="9" s="1"/>
  <c r="D1926" i="9"/>
  <c r="E1926" i="9" s="1"/>
  <c r="B1927" i="9"/>
  <c r="Z2004" i="9"/>
  <c r="AG2002" i="9"/>
  <c r="Z1991" i="9"/>
  <c r="AD1990" i="9"/>
  <c r="AE1990" i="9" s="1"/>
  <c r="AB1990" i="9"/>
  <c r="AC1990" i="9" s="1"/>
  <c r="N1914" i="9"/>
  <c r="R1913" i="9"/>
  <c r="S1913" i="9" s="1"/>
  <c r="P1913" i="9"/>
  <c r="Q1913" i="9" s="1"/>
  <c r="F1978" i="9"/>
  <c r="G1978" i="9" s="1"/>
  <c r="D1978" i="9"/>
  <c r="E1978" i="9" s="1"/>
  <c r="B1979" i="9"/>
  <c r="N1927" i="9"/>
  <c r="R1926" i="9"/>
  <c r="S1926" i="9" s="1"/>
  <c r="P1926" i="9"/>
  <c r="Q1926" i="9" s="1"/>
  <c r="N1875" i="9"/>
  <c r="P1874" i="9"/>
  <c r="Q1874" i="9" s="1"/>
  <c r="R1874" i="9"/>
  <c r="S1874" i="9" s="1"/>
  <c r="Z1874" i="9"/>
  <c r="AB1873" i="9"/>
  <c r="AC1873" i="9" s="1"/>
  <c r="AD1873" i="9"/>
  <c r="AE1873" i="9" s="1"/>
  <c r="F1861" i="9"/>
  <c r="G1861" i="9" s="1"/>
  <c r="G1862" i="9" s="1"/>
  <c r="D1861" i="9"/>
  <c r="E1861" i="9" s="1"/>
  <c r="Z1939" i="9"/>
  <c r="AD1938" i="9"/>
  <c r="AE1938" i="9" s="1"/>
  <c r="AB1938" i="9"/>
  <c r="AC1938" i="9" s="1"/>
  <c r="F1874" i="9"/>
  <c r="G1874" i="9" s="1"/>
  <c r="D1874" i="9"/>
  <c r="E1874" i="9" s="1"/>
  <c r="B1875" i="9"/>
  <c r="R1848" i="9"/>
  <c r="AB1847" i="9"/>
  <c r="AC1847" i="9" s="1"/>
  <c r="AD1847" i="9"/>
  <c r="AE1847" i="9" s="1"/>
  <c r="AE1848" i="9" s="1"/>
  <c r="N1953" i="9"/>
  <c r="R1952" i="9"/>
  <c r="S1952" i="9" s="1"/>
  <c r="P1952" i="9"/>
  <c r="Q1952" i="9" s="1"/>
  <c r="AC1834" i="9"/>
  <c r="AB1834" i="9"/>
  <c r="F1991" i="9"/>
  <c r="G1991" i="9" s="1"/>
  <c r="D1991" i="9"/>
  <c r="E1991" i="9" s="1"/>
  <c r="B1992" i="9"/>
  <c r="N1940" i="9"/>
  <c r="R1939" i="9"/>
  <c r="S1939" i="9" s="1"/>
  <c r="P1939" i="9"/>
  <c r="Q1939" i="9" s="1"/>
  <c r="F1913" i="9"/>
  <c r="G1913" i="9" s="1"/>
  <c r="D1913" i="9"/>
  <c r="E1913" i="9" s="1"/>
  <c r="B1914" i="9"/>
  <c r="N2018" i="9"/>
  <c r="U2016" i="9"/>
  <c r="N2005" i="9"/>
  <c r="P2004" i="9"/>
  <c r="Q2004" i="9" s="1"/>
  <c r="R2004" i="9"/>
  <c r="S2004" i="9" s="1"/>
  <c r="F1952" i="9"/>
  <c r="G1952" i="9" s="1"/>
  <c r="D1952" i="9"/>
  <c r="E1952" i="9" s="1"/>
  <c r="B1953" i="9"/>
  <c r="F1900" i="9"/>
  <c r="G1900" i="9" s="1"/>
  <c r="D1900" i="9"/>
  <c r="E1900" i="9" s="1"/>
  <c r="B1901" i="9"/>
  <c r="Z1978" i="9"/>
  <c r="AB1977" i="9"/>
  <c r="AC1977" i="9" s="1"/>
  <c r="AD1977" i="9"/>
  <c r="AE1977" i="9" s="1"/>
  <c r="H1834" i="9"/>
  <c r="Z1926" i="9"/>
  <c r="AB1925" i="9"/>
  <c r="AC1925" i="9" s="1"/>
  <c r="AD1925" i="9"/>
  <c r="AE1925" i="9" s="1"/>
  <c r="Z1900" i="9"/>
  <c r="AD1899" i="9"/>
  <c r="AE1899" i="9" s="1"/>
  <c r="AB1899" i="9"/>
  <c r="AC1899" i="9" s="1"/>
  <c r="Q1848" i="9"/>
  <c r="P1848" i="9"/>
  <c r="N1888" i="9"/>
  <c r="R1887" i="9"/>
  <c r="S1887" i="9" s="1"/>
  <c r="P1887" i="9"/>
  <c r="Q1887" i="9" s="1"/>
  <c r="AD1834" i="9"/>
  <c r="Z1952" i="9"/>
  <c r="AB1951" i="9"/>
  <c r="AC1951" i="9" s="1"/>
  <c r="AD1951" i="9"/>
  <c r="AE1951" i="9" s="1"/>
  <c r="Z1861" i="9"/>
  <c r="AB1860" i="9"/>
  <c r="AC1860" i="9" s="1"/>
  <c r="AD1860" i="9"/>
  <c r="AE1860" i="9" s="1"/>
  <c r="T1834" i="9"/>
  <c r="Z1913" i="9"/>
  <c r="AB1912" i="9"/>
  <c r="AC1912" i="9" s="1"/>
  <c r="AD1912" i="9"/>
  <c r="AE1912" i="9" s="1"/>
  <c r="E1848" i="9"/>
  <c r="D1848" i="9"/>
  <c r="F1887" i="9"/>
  <c r="G1887" i="9" s="1"/>
  <c r="D1887" i="9"/>
  <c r="E1887" i="9" s="1"/>
  <c r="B1888" i="9"/>
  <c r="AF1820" i="9"/>
  <c r="P1861" i="9"/>
  <c r="Q1861" i="9" s="1"/>
  <c r="R1861" i="9"/>
  <c r="S1861" i="9" s="1"/>
  <c r="S1862" i="9" s="1"/>
  <c r="T1848" i="9" l="1"/>
  <c r="H1848" i="9"/>
  <c r="R1862" i="9"/>
  <c r="AB1913" i="9"/>
  <c r="AC1913" i="9" s="1"/>
  <c r="Z1914" i="9"/>
  <c r="AD1913" i="9"/>
  <c r="AE1913" i="9" s="1"/>
  <c r="AB1978" i="9"/>
  <c r="AC1978" i="9" s="1"/>
  <c r="Z1979" i="9"/>
  <c r="AD1978" i="9"/>
  <c r="AE1978" i="9" s="1"/>
  <c r="R1940" i="9"/>
  <c r="S1940" i="9" s="1"/>
  <c r="P1940" i="9"/>
  <c r="Q1940" i="9" s="1"/>
  <c r="N1941" i="9"/>
  <c r="AF1834" i="9"/>
  <c r="AD1848" i="9"/>
  <c r="F1875" i="9"/>
  <c r="G1875" i="9" s="1"/>
  <c r="G1876" i="9" s="1"/>
  <c r="D1875" i="9"/>
  <c r="E1875" i="9" s="1"/>
  <c r="F1862" i="9"/>
  <c r="AB2004" i="9"/>
  <c r="AC2004" i="9" s="1"/>
  <c r="Z2018" i="9"/>
  <c r="AG2016" i="9"/>
  <c r="Z2005" i="9"/>
  <c r="AD2004" i="9"/>
  <c r="AE2004" i="9" s="1"/>
  <c r="B1941" i="9"/>
  <c r="F1940" i="9"/>
  <c r="G1940" i="9" s="1"/>
  <c r="D1940" i="9"/>
  <c r="E1940" i="9" s="1"/>
  <c r="B2032" i="9"/>
  <c r="I2030" i="9"/>
  <c r="B2019" i="9"/>
  <c r="F2018" i="9"/>
  <c r="G2018" i="9" s="1"/>
  <c r="D2018" i="9"/>
  <c r="E2018" i="9" s="1"/>
  <c r="Q1862" i="9"/>
  <c r="P1862" i="9"/>
  <c r="B1889" i="9"/>
  <c r="D1888" i="9"/>
  <c r="E1888" i="9" s="1"/>
  <c r="F1888" i="9"/>
  <c r="G1888" i="9" s="1"/>
  <c r="AB1861" i="9"/>
  <c r="AC1861" i="9" s="1"/>
  <c r="AD1861" i="9"/>
  <c r="AE1861" i="9" s="1"/>
  <c r="AE1862" i="9" s="1"/>
  <c r="AB1952" i="9"/>
  <c r="AC1952" i="9" s="1"/>
  <c r="Z1953" i="9"/>
  <c r="AD1952" i="9"/>
  <c r="AE1952" i="9" s="1"/>
  <c r="B1954" i="9"/>
  <c r="F1953" i="9"/>
  <c r="G1953" i="9" s="1"/>
  <c r="D1953" i="9"/>
  <c r="E1953" i="9" s="1"/>
  <c r="R2018" i="9"/>
  <c r="S2018" i="9" s="1"/>
  <c r="P2018" i="9"/>
  <c r="Q2018" i="9" s="1"/>
  <c r="N2032" i="9"/>
  <c r="U2030" i="9"/>
  <c r="N2019" i="9"/>
  <c r="B1993" i="9"/>
  <c r="D1992" i="9"/>
  <c r="E1992" i="9" s="1"/>
  <c r="F1992" i="9"/>
  <c r="G1992" i="9" s="1"/>
  <c r="AC1848" i="9"/>
  <c r="AF1848" i="9" s="1"/>
  <c r="AB1848" i="9"/>
  <c r="AB1939" i="9"/>
  <c r="AC1939" i="9" s="1"/>
  <c r="Z1940" i="9"/>
  <c r="AD1939" i="9"/>
  <c r="AE1939" i="9" s="1"/>
  <c r="B1928" i="9"/>
  <c r="D1927" i="9"/>
  <c r="E1927" i="9" s="1"/>
  <c r="F1927" i="9"/>
  <c r="G1927" i="9" s="1"/>
  <c r="AB1965" i="9"/>
  <c r="AC1965" i="9" s="1"/>
  <c r="Z1966" i="9"/>
  <c r="AD1965" i="9"/>
  <c r="AE1965" i="9" s="1"/>
  <c r="R1888" i="9"/>
  <c r="S1888" i="9" s="1"/>
  <c r="P1888" i="9"/>
  <c r="Q1888" i="9" s="1"/>
  <c r="N1889" i="9"/>
  <c r="AB1926" i="9"/>
  <c r="AC1926" i="9" s="1"/>
  <c r="Z1927" i="9"/>
  <c r="AD1926" i="9"/>
  <c r="AE1926" i="9" s="1"/>
  <c r="B1902" i="9"/>
  <c r="D1901" i="9"/>
  <c r="E1901" i="9" s="1"/>
  <c r="F1901" i="9"/>
  <c r="G1901" i="9" s="1"/>
  <c r="B1915" i="9"/>
  <c r="D1914" i="9"/>
  <c r="E1914" i="9" s="1"/>
  <c r="F1914" i="9"/>
  <c r="G1914" i="9" s="1"/>
  <c r="AB1874" i="9"/>
  <c r="AC1874" i="9" s="1"/>
  <c r="Z1875" i="9"/>
  <c r="AD1874" i="9"/>
  <c r="AE1874" i="9" s="1"/>
  <c r="R1875" i="9"/>
  <c r="S1875" i="9" s="1"/>
  <c r="S1876" i="9" s="1"/>
  <c r="P1875" i="9"/>
  <c r="Q1875" i="9" s="1"/>
  <c r="R1927" i="9"/>
  <c r="S1927" i="9" s="1"/>
  <c r="P1927" i="9"/>
  <c r="Q1927" i="9" s="1"/>
  <c r="N1928" i="9"/>
  <c r="R1914" i="9"/>
  <c r="S1914" i="9" s="1"/>
  <c r="P1914" i="9"/>
  <c r="Q1914" i="9" s="1"/>
  <c r="N1915" i="9"/>
  <c r="AB1991" i="9"/>
  <c r="AC1991" i="9" s="1"/>
  <c r="Z1992" i="9"/>
  <c r="AD1991" i="9"/>
  <c r="AE1991" i="9" s="1"/>
  <c r="R1992" i="9"/>
  <c r="S1992" i="9" s="1"/>
  <c r="P1992" i="9"/>
  <c r="Q1992" i="9" s="1"/>
  <c r="N1993" i="9"/>
  <c r="B2006" i="9"/>
  <c r="F2005" i="9"/>
  <c r="G2005" i="9" s="1"/>
  <c r="D2005" i="9"/>
  <c r="E2005" i="9" s="1"/>
  <c r="AB1887" i="9"/>
  <c r="AC1887" i="9" s="1"/>
  <c r="Z1888" i="9"/>
  <c r="AD1887" i="9"/>
  <c r="AE1887" i="9" s="1"/>
  <c r="R1901" i="9"/>
  <c r="S1901" i="9" s="1"/>
  <c r="P1901" i="9"/>
  <c r="Q1901" i="9" s="1"/>
  <c r="N1902" i="9"/>
  <c r="AB1900" i="9"/>
  <c r="AC1900" i="9" s="1"/>
  <c r="Z1901" i="9"/>
  <c r="AD1900" i="9"/>
  <c r="AE1900" i="9" s="1"/>
  <c r="R2005" i="9"/>
  <c r="S2005" i="9" s="1"/>
  <c r="P2005" i="9"/>
  <c r="Q2005" i="9" s="1"/>
  <c r="N2006" i="9"/>
  <c r="R1953" i="9"/>
  <c r="S1953" i="9" s="1"/>
  <c r="P1953" i="9"/>
  <c r="Q1953" i="9" s="1"/>
  <c r="N1954" i="9"/>
  <c r="E1862" i="9"/>
  <c r="H1862" i="9" s="1"/>
  <c r="D1862" i="9"/>
  <c r="B1980" i="9"/>
  <c r="D1979" i="9"/>
  <c r="E1979" i="9" s="1"/>
  <c r="F1979" i="9"/>
  <c r="G1979" i="9" s="1"/>
  <c r="R1966" i="9"/>
  <c r="S1966" i="9" s="1"/>
  <c r="P1966" i="9"/>
  <c r="Q1966" i="9" s="1"/>
  <c r="N1967" i="9"/>
  <c r="B1967" i="9"/>
  <c r="F1966" i="9"/>
  <c r="G1966" i="9" s="1"/>
  <c r="D1966" i="9"/>
  <c r="E1966" i="9" s="1"/>
  <c r="R1979" i="9"/>
  <c r="S1979" i="9" s="1"/>
  <c r="P1979" i="9"/>
  <c r="Q1979" i="9" s="1"/>
  <c r="N1980" i="9"/>
  <c r="T1862" i="9" l="1"/>
  <c r="N1981" i="9"/>
  <c r="P1980" i="9"/>
  <c r="Q1980" i="9" s="1"/>
  <c r="R1980" i="9"/>
  <c r="S1980" i="9" s="1"/>
  <c r="N1968" i="9"/>
  <c r="P1967" i="9"/>
  <c r="Q1967" i="9" s="1"/>
  <c r="R1967" i="9"/>
  <c r="S1967" i="9" s="1"/>
  <c r="D2006" i="9"/>
  <c r="E2006" i="9" s="1"/>
  <c r="B2007" i="9"/>
  <c r="F2006" i="9"/>
  <c r="G2006" i="9" s="1"/>
  <c r="R1876" i="9"/>
  <c r="Z1967" i="9"/>
  <c r="AD1966" i="9"/>
  <c r="AE1966" i="9" s="1"/>
  <c r="AB1966" i="9"/>
  <c r="AC1966" i="9" s="1"/>
  <c r="N2046" i="9"/>
  <c r="U2044" i="9"/>
  <c r="N2033" i="9"/>
  <c r="P2032" i="9"/>
  <c r="Q2032" i="9" s="1"/>
  <c r="R2032" i="9"/>
  <c r="S2032" i="9" s="1"/>
  <c r="AC1862" i="9"/>
  <c r="AB1862" i="9"/>
  <c r="D1889" i="9"/>
  <c r="E1889" i="9" s="1"/>
  <c r="F1889" i="9"/>
  <c r="G1889" i="9" s="1"/>
  <c r="G1890" i="9" s="1"/>
  <c r="D2032" i="9"/>
  <c r="E2032" i="9" s="1"/>
  <c r="B2046" i="9"/>
  <c r="I2044" i="9"/>
  <c r="B2033" i="9"/>
  <c r="F2032" i="9"/>
  <c r="G2032" i="9" s="1"/>
  <c r="E1876" i="9"/>
  <c r="D1876" i="9"/>
  <c r="N2007" i="9"/>
  <c r="R2006" i="9"/>
  <c r="S2006" i="9" s="1"/>
  <c r="P2006" i="9"/>
  <c r="Q2006" i="9" s="1"/>
  <c r="Z1902" i="9"/>
  <c r="AD1901" i="9"/>
  <c r="AE1901" i="9" s="1"/>
  <c r="AB1901" i="9"/>
  <c r="AC1901" i="9" s="1"/>
  <c r="N1994" i="9"/>
  <c r="R1993" i="9"/>
  <c r="S1993" i="9" s="1"/>
  <c r="P1993" i="9"/>
  <c r="Q1993" i="9" s="1"/>
  <c r="Z1993" i="9"/>
  <c r="AD1992" i="9"/>
  <c r="AE1992" i="9" s="1"/>
  <c r="AB1992" i="9"/>
  <c r="AC1992" i="9" s="1"/>
  <c r="D1902" i="9"/>
  <c r="E1902" i="9" s="1"/>
  <c r="B1903" i="9"/>
  <c r="F1902" i="9"/>
  <c r="G1902" i="9" s="1"/>
  <c r="R1889" i="9"/>
  <c r="S1889" i="9" s="1"/>
  <c r="S1890" i="9" s="1"/>
  <c r="P1889" i="9"/>
  <c r="Q1889" i="9" s="1"/>
  <c r="D1928" i="9"/>
  <c r="E1928" i="9" s="1"/>
  <c r="B1929" i="9"/>
  <c r="F1928" i="9"/>
  <c r="G1928" i="9" s="1"/>
  <c r="D1993" i="9"/>
  <c r="E1993" i="9" s="1"/>
  <c r="B1994" i="9"/>
  <c r="F1993" i="9"/>
  <c r="G1993" i="9" s="1"/>
  <c r="Z1954" i="9"/>
  <c r="AB1953" i="9"/>
  <c r="AC1953" i="9" s="1"/>
  <c r="AD1953" i="9"/>
  <c r="AE1953" i="9" s="1"/>
  <c r="Z2006" i="9"/>
  <c r="AD2005" i="9"/>
  <c r="AE2005" i="9" s="1"/>
  <c r="AB2005" i="9"/>
  <c r="AC2005" i="9" s="1"/>
  <c r="F1876" i="9"/>
  <c r="N1955" i="9"/>
  <c r="P1954" i="9"/>
  <c r="Q1954" i="9" s="1"/>
  <c r="R1954" i="9"/>
  <c r="S1954" i="9" s="1"/>
  <c r="N1903" i="9"/>
  <c r="R1902" i="9"/>
  <c r="S1902" i="9" s="1"/>
  <c r="P1902" i="9"/>
  <c r="Q1902" i="9" s="1"/>
  <c r="Z1889" i="9"/>
  <c r="AD1888" i="9"/>
  <c r="AE1888" i="9" s="1"/>
  <c r="AB1888" i="9"/>
  <c r="AC1888" i="9" s="1"/>
  <c r="AB1875" i="9"/>
  <c r="AC1875" i="9" s="1"/>
  <c r="AD1875" i="9"/>
  <c r="AE1875" i="9" s="1"/>
  <c r="AE1876" i="9" s="1"/>
  <c r="D1915" i="9"/>
  <c r="E1915" i="9" s="1"/>
  <c r="B1916" i="9"/>
  <c r="F1915" i="9"/>
  <c r="G1915" i="9" s="1"/>
  <c r="N2020" i="9"/>
  <c r="P2019" i="9"/>
  <c r="Q2019" i="9" s="1"/>
  <c r="R2019" i="9"/>
  <c r="S2019" i="9" s="1"/>
  <c r="D2019" i="9"/>
  <c r="E2019" i="9" s="1"/>
  <c r="B2020" i="9"/>
  <c r="F2019" i="9"/>
  <c r="G2019" i="9" s="1"/>
  <c r="N1942" i="9"/>
  <c r="R1941" i="9"/>
  <c r="S1941" i="9" s="1"/>
  <c r="P1941" i="9"/>
  <c r="Q1941" i="9" s="1"/>
  <c r="Z1980" i="9"/>
  <c r="AD1979" i="9"/>
  <c r="AE1979" i="9" s="1"/>
  <c r="AB1979" i="9"/>
  <c r="AC1979" i="9" s="1"/>
  <c r="Z1915" i="9"/>
  <c r="AD1914" i="9"/>
  <c r="AE1914" i="9" s="1"/>
  <c r="AB1914" i="9"/>
  <c r="AC1914" i="9" s="1"/>
  <c r="D1967" i="9"/>
  <c r="E1967" i="9" s="1"/>
  <c r="B1968" i="9"/>
  <c r="F1967" i="9"/>
  <c r="G1967" i="9" s="1"/>
  <c r="D1980" i="9"/>
  <c r="E1980" i="9" s="1"/>
  <c r="B1981" i="9"/>
  <c r="F1980" i="9"/>
  <c r="G1980" i="9" s="1"/>
  <c r="N1916" i="9"/>
  <c r="P1915" i="9"/>
  <c r="Q1915" i="9" s="1"/>
  <c r="R1915" i="9"/>
  <c r="S1915" i="9" s="1"/>
  <c r="N1929" i="9"/>
  <c r="P1928" i="9"/>
  <c r="Q1928" i="9" s="1"/>
  <c r="R1928" i="9"/>
  <c r="S1928" i="9" s="1"/>
  <c r="Q1876" i="9"/>
  <c r="T1876" i="9" s="1"/>
  <c r="P1876" i="9"/>
  <c r="Z1928" i="9"/>
  <c r="AD1927" i="9"/>
  <c r="AE1927" i="9" s="1"/>
  <c r="AB1927" i="9"/>
  <c r="AC1927" i="9" s="1"/>
  <c r="Z1941" i="9"/>
  <c r="AB1940" i="9"/>
  <c r="AC1940" i="9" s="1"/>
  <c r="AD1940" i="9"/>
  <c r="AE1940" i="9" s="1"/>
  <c r="D1954" i="9"/>
  <c r="E1954" i="9" s="1"/>
  <c r="B1955" i="9"/>
  <c r="F1954" i="9"/>
  <c r="G1954" i="9" s="1"/>
  <c r="AD1862" i="9"/>
  <c r="D1941" i="9"/>
  <c r="E1941" i="9" s="1"/>
  <c r="B1942" i="9"/>
  <c r="F1941" i="9"/>
  <c r="G1941" i="9" s="1"/>
  <c r="Z2032" i="9"/>
  <c r="AG2030" i="9"/>
  <c r="Z2019" i="9"/>
  <c r="AD2018" i="9"/>
  <c r="AE2018" i="9" s="1"/>
  <c r="AB2018" i="9"/>
  <c r="AC2018" i="9" s="1"/>
  <c r="AD2019" i="9" l="1"/>
  <c r="AE2019" i="9" s="1"/>
  <c r="AB2019" i="9"/>
  <c r="AC2019" i="9" s="1"/>
  <c r="Z2020" i="9"/>
  <c r="B1943" i="9"/>
  <c r="F1942" i="9"/>
  <c r="G1942" i="9" s="1"/>
  <c r="D1942" i="9"/>
  <c r="E1942" i="9" s="1"/>
  <c r="AD1928" i="9"/>
  <c r="AE1928" i="9" s="1"/>
  <c r="AB1928" i="9"/>
  <c r="AC1928" i="9" s="1"/>
  <c r="Z1929" i="9"/>
  <c r="B1982" i="9"/>
  <c r="D1981" i="9"/>
  <c r="E1981" i="9" s="1"/>
  <c r="F1981" i="9"/>
  <c r="G1981" i="9" s="1"/>
  <c r="P2020" i="9"/>
  <c r="Q2020" i="9" s="1"/>
  <c r="N2021" i="9"/>
  <c r="R2020" i="9"/>
  <c r="S2020" i="9" s="1"/>
  <c r="B1917" i="9"/>
  <c r="F1916" i="9"/>
  <c r="G1916" i="9" s="1"/>
  <c r="D1916" i="9"/>
  <c r="E1916" i="9" s="1"/>
  <c r="AD1889" i="9"/>
  <c r="AE1889" i="9" s="1"/>
  <c r="AE1890" i="9" s="1"/>
  <c r="AB1889" i="9"/>
  <c r="AC1889" i="9" s="1"/>
  <c r="Q1890" i="9"/>
  <c r="P1890" i="9"/>
  <c r="P2007" i="9"/>
  <c r="Q2007" i="9" s="1"/>
  <c r="N2008" i="9"/>
  <c r="R2007" i="9"/>
  <c r="S2007" i="9" s="1"/>
  <c r="E1890" i="9"/>
  <c r="D1890" i="9"/>
  <c r="P2046" i="9"/>
  <c r="Q2046" i="9" s="1"/>
  <c r="N2060" i="9"/>
  <c r="U2058" i="9"/>
  <c r="N2047" i="9"/>
  <c r="R2046" i="9"/>
  <c r="S2046" i="9" s="1"/>
  <c r="AD1967" i="9"/>
  <c r="AE1967" i="9" s="1"/>
  <c r="AB1967" i="9"/>
  <c r="AC1967" i="9" s="1"/>
  <c r="Z1968" i="9"/>
  <c r="P1942" i="9"/>
  <c r="Q1942" i="9" s="1"/>
  <c r="N1943" i="9"/>
  <c r="R1942" i="9"/>
  <c r="S1942" i="9" s="1"/>
  <c r="B2021" i="9"/>
  <c r="F2020" i="9"/>
  <c r="G2020" i="9" s="1"/>
  <c r="D2020" i="9"/>
  <c r="E2020" i="9" s="1"/>
  <c r="R1890" i="9"/>
  <c r="AD1902" i="9"/>
  <c r="AE1902" i="9" s="1"/>
  <c r="AB1902" i="9"/>
  <c r="AC1902" i="9" s="1"/>
  <c r="Z1903" i="9"/>
  <c r="B2034" i="9"/>
  <c r="F2033" i="9"/>
  <c r="G2033" i="9" s="1"/>
  <c r="D2033" i="9"/>
  <c r="E2033" i="9" s="1"/>
  <c r="B2008" i="9"/>
  <c r="D2007" i="9"/>
  <c r="E2007" i="9" s="1"/>
  <c r="F2007" i="9"/>
  <c r="G2007" i="9" s="1"/>
  <c r="AD2032" i="9"/>
  <c r="AE2032" i="9" s="1"/>
  <c r="AB2032" i="9"/>
  <c r="AC2032" i="9" s="1"/>
  <c r="Z2046" i="9"/>
  <c r="AG2044" i="9"/>
  <c r="Z2033" i="9"/>
  <c r="B1956" i="9"/>
  <c r="F1955" i="9"/>
  <c r="G1955" i="9" s="1"/>
  <c r="D1955" i="9"/>
  <c r="E1955" i="9" s="1"/>
  <c r="P1916" i="9"/>
  <c r="Q1916" i="9" s="1"/>
  <c r="N1917" i="9"/>
  <c r="R1916" i="9"/>
  <c r="S1916" i="9" s="1"/>
  <c r="AD1980" i="9"/>
  <c r="AE1980" i="9" s="1"/>
  <c r="AB1980" i="9"/>
  <c r="AC1980" i="9" s="1"/>
  <c r="Z1981" i="9"/>
  <c r="AD1876" i="9"/>
  <c r="P1955" i="9"/>
  <c r="Q1955" i="9" s="1"/>
  <c r="N1956" i="9"/>
  <c r="R1955" i="9"/>
  <c r="S1955" i="9" s="1"/>
  <c r="B1930" i="9"/>
  <c r="F1929" i="9"/>
  <c r="G1929" i="9" s="1"/>
  <c r="D1929" i="9"/>
  <c r="E1929" i="9" s="1"/>
  <c r="P1994" i="9"/>
  <c r="Q1994" i="9" s="1"/>
  <c r="N1995" i="9"/>
  <c r="R1994" i="9"/>
  <c r="S1994" i="9" s="1"/>
  <c r="AF1862" i="9"/>
  <c r="P2033" i="9"/>
  <c r="Q2033" i="9" s="1"/>
  <c r="N2034" i="9"/>
  <c r="R2033" i="9"/>
  <c r="S2033" i="9" s="1"/>
  <c r="P1981" i="9"/>
  <c r="Q1981" i="9" s="1"/>
  <c r="N1982" i="9"/>
  <c r="R1981" i="9"/>
  <c r="S1981" i="9" s="1"/>
  <c r="AD1941" i="9"/>
  <c r="AE1941" i="9" s="1"/>
  <c r="AB1941" i="9"/>
  <c r="AC1941" i="9" s="1"/>
  <c r="Z1942" i="9"/>
  <c r="P1929" i="9"/>
  <c r="Q1929" i="9" s="1"/>
  <c r="N1930" i="9"/>
  <c r="R1929" i="9"/>
  <c r="S1929" i="9" s="1"/>
  <c r="B1969" i="9"/>
  <c r="D1968" i="9"/>
  <c r="E1968" i="9" s="1"/>
  <c r="F1968" i="9"/>
  <c r="G1968" i="9" s="1"/>
  <c r="AD1915" i="9"/>
  <c r="AE1915" i="9" s="1"/>
  <c r="AB1915" i="9"/>
  <c r="AC1915" i="9" s="1"/>
  <c r="Z1916" i="9"/>
  <c r="AC1876" i="9"/>
  <c r="AF1876" i="9" s="1"/>
  <c r="AB1876" i="9"/>
  <c r="P1903" i="9"/>
  <c r="Q1903" i="9" s="1"/>
  <c r="R1903" i="9"/>
  <c r="S1903" i="9" s="1"/>
  <c r="S1904" i="9" s="1"/>
  <c r="AD2006" i="9"/>
  <c r="AE2006" i="9" s="1"/>
  <c r="AB2006" i="9"/>
  <c r="AC2006" i="9" s="1"/>
  <c r="Z2007" i="9"/>
  <c r="AD1954" i="9"/>
  <c r="AE1954" i="9" s="1"/>
  <c r="AB1954" i="9"/>
  <c r="AC1954" i="9" s="1"/>
  <c r="Z1955" i="9"/>
  <c r="B1995" i="9"/>
  <c r="F1994" i="9"/>
  <c r="G1994" i="9" s="1"/>
  <c r="D1994" i="9"/>
  <c r="E1994" i="9" s="1"/>
  <c r="F1903" i="9"/>
  <c r="G1903" i="9" s="1"/>
  <c r="G1904" i="9" s="1"/>
  <c r="D1903" i="9"/>
  <c r="E1903" i="9" s="1"/>
  <c r="AD1993" i="9"/>
  <c r="AE1993" i="9" s="1"/>
  <c r="AB1993" i="9"/>
  <c r="AC1993" i="9" s="1"/>
  <c r="Z1994" i="9"/>
  <c r="H1876" i="9"/>
  <c r="B2060" i="9"/>
  <c r="I2058" i="9"/>
  <c r="B2047" i="9"/>
  <c r="F2046" i="9"/>
  <c r="G2046" i="9" s="1"/>
  <c r="D2046" i="9"/>
  <c r="E2046" i="9" s="1"/>
  <c r="F1890" i="9"/>
  <c r="P1968" i="9"/>
  <c r="Q1968" i="9" s="1"/>
  <c r="N1969" i="9"/>
  <c r="R1968" i="9"/>
  <c r="S1968" i="9" s="1"/>
  <c r="Z1917" i="9" l="1"/>
  <c r="AB1916" i="9"/>
  <c r="AC1916" i="9" s="1"/>
  <c r="AD1916" i="9"/>
  <c r="AE1916" i="9" s="1"/>
  <c r="F1956" i="9"/>
  <c r="G1956" i="9" s="1"/>
  <c r="D1956" i="9"/>
  <c r="E1956" i="9" s="1"/>
  <c r="B1957" i="9"/>
  <c r="N2074" i="9"/>
  <c r="U2072" i="9"/>
  <c r="N2061" i="9"/>
  <c r="R2060" i="9"/>
  <c r="S2060" i="9" s="1"/>
  <c r="P2060" i="9"/>
  <c r="Q2060" i="9" s="1"/>
  <c r="N2009" i="9"/>
  <c r="R2008" i="9"/>
  <c r="S2008" i="9" s="1"/>
  <c r="P2008" i="9"/>
  <c r="Q2008" i="9" s="1"/>
  <c r="AD1890" i="9"/>
  <c r="F1982" i="9"/>
  <c r="G1982" i="9" s="1"/>
  <c r="D1982" i="9"/>
  <c r="E1982" i="9" s="1"/>
  <c r="B1983" i="9"/>
  <c r="Z2021" i="9"/>
  <c r="AB2020" i="9"/>
  <c r="AC2020" i="9" s="1"/>
  <c r="AD2020" i="9"/>
  <c r="AE2020" i="9" s="1"/>
  <c r="N1970" i="9"/>
  <c r="R1969" i="9"/>
  <c r="S1969" i="9" s="1"/>
  <c r="P1969" i="9"/>
  <c r="Q1969" i="9" s="1"/>
  <c r="F2060" i="9"/>
  <c r="G2060" i="9" s="1"/>
  <c r="D2060" i="9"/>
  <c r="E2060" i="9" s="1"/>
  <c r="B2074" i="9"/>
  <c r="I2072" i="9"/>
  <c r="B2061" i="9"/>
  <c r="E1904" i="9"/>
  <c r="D1904" i="9"/>
  <c r="F1995" i="9"/>
  <c r="G1995" i="9" s="1"/>
  <c r="D1995" i="9"/>
  <c r="E1995" i="9" s="1"/>
  <c r="B1996" i="9"/>
  <c r="F1969" i="9"/>
  <c r="G1969" i="9" s="1"/>
  <c r="D1969" i="9"/>
  <c r="E1969" i="9" s="1"/>
  <c r="B1970" i="9"/>
  <c r="N1996" i="9"/>
  <c r="R1995" i="9"/>
  <c r="S1995" i="9" s="1"/>
  <c r="P1995" i="9"/>
  <c r="Q1995" i="9" s="1"/>
  <c r="N1957" i="9"/>
  <c r="P1956" i="9"/>
  <c r="Q1956" i="9" s="1"/>
  <c r="R1956" i="9"/>
  <c r="S1956" i="9" s="1"/>
  <c r="Z1982" i="9"/>
  <c r="AB1981" i="9"/>
  <c r="AC1981" i="9" s="1"/>
  <c r="AD1981" i="9"/>
  <c r="AE1981" i="9" s="1"/>
  <c r="Z2034" i="9"/>
  <c r="AB2033" i="9"/>
  <c r="AC2033" i="9" s="1"/>
  <c r="AD2033" i="9"/>
  <c r="AE2033" i="9" s="1"/>
  <c r="F2034" i="9"/>
  <c r="G2034" i="9" s="1"/>
  <c r="D2034" i="9"/>
  <c r="E2034" i="9" s="1"/>
  <c r="B2035" i="9"/>
  <c r="AB1903" i="9"/>
  <c r="AC1903" i="9" s="1"/>
  <c r="AD1903" i="9"/>
  <c r="AE1903" i="9" s="1"/>
  <c r="AE1904" i="9" s="1"/>
  <c r="N1944" i="9"/>
  <c r="P1943" i="9"/>
  <c r="Q1943" i="9" s="1"/>
  <c r="R1943" i="9"/>
  <c r="S1943" i="9" s="1"/>
  <c r="H1890" i="9"/>
  <c r="N2022" i="9"/>
  <c r="R2021" i="9"/>
  <c r="S2021" i="9" s="1"/>
  <c r="P2021" i="9"/>
  <c r="Q2021" i="9" s="1"/>
  <c r="Z1995" i="9"/>
  <c r="AB1994" i="9"/>
  <c r="AC1994" i="9" s="1"/>
  <c r="AD1994" i="9"/>
  <c r="AE1994" i="9" s="1"/>
  <c r="F1904" i="9"/>
  <c r="Z1956" i="9"/>
  <c r="AD1955" i="9"/>
  <c r="AE1955" i="9" s="1"/>
  <c r="AB1955" i="9"/>
  <c r="AC1955" i="9" s="1"/>
  <c r="Z2008" i="9"/>
  <c r="AD2007" i="9"/>
  <c r="AE2007" i="9" s="1"/>
  <c r="AB2007" i="9"/>
  <c r="AC2007" i="9" s="1"/>
  <c r="R1904" i="9"/>
  <c r="N2035" i="9"/>
  <c r="P2034" i="9"/>
  <c r="Q2034" i="9" s="1"/>
  <c r="R2034" i="9"/>
  <c r="S2034" i="9" s="1"/>
  <c r="F1930" i="9"/>
  <c r="G1930" i="9" s="1"/>
  <c r="D1930" i="9"/>
  <c r="E1930" i="9" s="1"/>
  <c r="B1931" i="9"/>
  <c r="R1917" i="9"/>
  <c r="S1917" i="9" s="1"/>
  <c r="S1918" i="9" s="1"/>
  <c r="P1917" i="9"/>
  <c r="Q1917" i="9" s="1"/>
  <c r="F2008" i="9"/>
  <c r="G2008" i="9" s="1"/>
  <c r="D2008" i="9"/>
  <c r="E2008" i="9" s="1"/>
  <c r="B2009" i="9"/>
  <c r="Z1969" i="9"/>
  <c r="AD1968" i="9"/>
  <c r="AE1968" i="9" s="1"/>
  <c r="AB1968" i="9"/>
  <c r="AC1968" i="9" s="1"/>
  <c r="N2048" i="9"/>
  <c r="P2047" i="9"/>
  <c r="Q2047" i="9" s="1"/>
  <c r="R2047" i="9"/>
  <c r="S2047" i="9" s="1"/>
  <c r="Z1930" i="9"/>
  <c r="AB1929" i="9"/>
  <c r="AC1929" i="9" s="1"/>
  <c r="AD1929" i="9"/>
  <c r="AE1929" i="9" s="1"/>
  <c r="F2047" i="9"/>
  <c r="G2047" i="9" s="1"/>
  <c r="D2047" i="9"/>
  <c r="E2047" i="9" s="1"/>
  <c r="B2048" i="9"/>
  <c r="Q1904" i="9"/>
  <c r="P1904" i="9"/>
  <c r="N1931" i="9"/>
  <c r="R1930" i="9"/>
  <c r="S1930" i="9" s="1"/>
  <c r="P1930" i="9"/>
  <c r="Q1930" i="9" s="1"/>
  <c r="Z1943" i="9"/>
  <c r="AD1942" i="9"/>
  <c r="AE1942" i="9" s="1"/>
  <c r="AB1942" i="9"/>
  <c r="AC1942" i="9" s="1"/>
  <c r="N1983" i="9"/>
  <c r="R1982" i="9"/>
  <c r="S1982" i="9" s="1"/>
  <c r="P1982" i="9"/>
  <c r="Q1982" i="9" s="1"/>
  <c r="Z2060" i="9"/>
  <c r="AG2058" i="9"/>
  <c r="Z2047" i="9"/>
  <c r="AD2046" i="9"/>
  <c r="AE2046" i="9" s="1"/>
  <c r="AB2046" i="9"/>
  <c r="AC2046" i="9" s="1"/>
  <c r="F2021" i="9"/>
  <c r="G2021" i="9" s="1"/>
  <c r="D2021" i="9"/>
  <c r="E2021" i="9" s="1"/>
  <c r="B2022" i="9"/>
  <c r="T1890" i="9"/>
  <c r="AC1890" i="9"/>
  <c r="AF1890" i="9" s="1"/>
  <c r="AB1890" i="9"/>
  <c r="F1917" i="9"/>
  <c r="G1917" i="9" s="1"/>
  <c r="G1918" i="9" s="1"/>
  <c r="D1917" i="9"/>
  <c r="E1917" i="9" s="1"/>
  <c r="F1943" i="9"/>
  <c r="G1943" i="9" s="1"/>
  <c r="D1943" i="9"/>
  <c r="E1943" i="9" s="1"/>
  <c r="B1944" i="9"/>
  <c r="T1904" i="9" l="1"/>
  <c r="AB2047" i="9"/>
  <c r="AC2047" i="9" s="1"/>
  <c r="Z2048" i="9"/>
  <c r="AD2047" i="9"/>
  <c r="AE2047" i="9" s="1"/>
  <c r="R1931" i="9"/>
  <c r="S1931" i="9" s="1"/>
  <c r="S1932" i="9" s="1"/>
  <c r="P1931" i="9"/>
  <c r="Q1931" i="9" s="1"/>
  <c r="AB1930" i="9"/>
  <c r="AC1930" i="9" s="1"/>
  <c r="Z1931" i="9"/>
  <c r="AD1930" i="9"/>
  <c r="AE1930" i="9" s="1"/>
  <c r="AB1969" i="9"/>
  <c r="AC1969" i="9" s="1"/>
  <c r="Z1970" i="9"/>
  <c r="AD1969" i="9"/>
  <c r="AE1969" i="9" s="1"/>
  <c r="AB2008" i="9"/>
  <c r="AC2008" i="9" s="1"/>
  <c r="Z2009" i="9"/>
  <c r="AD2008" i="9"/>
  <c r="AE2008" i="9" s="1"/>
  <c r="AB1995" i="9"/>
  <c r="AC1995" i="9" s="1"/>
  <c r="Z1996" i="9"/>
  <c r="AD1995" i="9"/>
  <c r="AE1995" i="9" s="1"/>
  <c r="R2022" i="9"/>
  <c r="S2022" i="9" s="1"/>
  <c r="P2022" i="9"/>
  <c r="Q2022" i="9" s="1"/>
  <c r="N2023" i="9"/>
  <c r="AD1904" i="9"/>
  <c r="AB2034" i="9"/>
  <c r="AC2034" i="9" s="1"/>
  <c r="Z2035" i="9"/>
  <c r="AD2034" i="9"/>
  <c r="AE2034" i="9" s="1"/>
  <c r="B1971" i="9"/>
  <c r="D1970" i="9"/>
  <c r="E1970" i="9" s="1"/>
  <c r="F1970" i="9"/>
  <c r="G1970" i="9" s="1"/>
  <c r="B2062" i="9"/>
  <c r="D2061" i="9"/>
  <c r="E2061" i="9" s="1"/>
  <c r="F2061" i="9"/>
  <c r="G2061" i="9" s="1"/>
  <c r="AB2021" i="9"/>
  <c r="AC2021" i="9" s="1"/>
  <c r="Z2022" i="9"/>
  <c r="AD2021" i="9"/>
  <c r="AE2021" i="9" s="1"/>
  <c r="B1958" i="9"/>
  <c r="D1957" i="9"/>
  <c r="E1957" i="9" s="1"/>
  <c r="F1957" i="9"/>
  <c r="G1957" i="9" s="1"/>
  <c r="AB1943" i="9"/>
  <c r="AC1943" i="9" s="1"/>
  <c r="Z1944" i="9"/>
  <c r="AD1943" i="9"/>
  <c r="AE1943" i="9" s="1"/>
  <c r="R2048" i="9"/>
  <c r="S2048" i="9" s="1"/>
  <c r="P2048" i="9"/>
  <c r="Q2048" i="9" s="1"/>
  <c r="N2049" i="9"/>
  <c r="R2035" i="9"/>
  <c r="S2035" i="9" s="1"/>
  <c r="P2035" i="9"/>
  <c r="Q2035" i="9" s="1"/>
  <c r="N2036" i="9"/>
  <c r="AC1904" i="9"/>
  <c r="AB1904" i="9"/>
  <c r="R1970" i="9"/>
  <c r="S1970" i="9" s="1"/>
  <c r="P1970" i="9"/>
  <c r="Q1970" i="9" s="1"/>
  <c r="N1971" i="9"/>
  <c r="B1984" i="9"/>
  <c r="D1983" i="9"/>
  <c r="E1983" i="9" s="1"/>
  <c r="F1983" i="9"/>
  <c r="G1983" i="9" s="1"/>
  <c r="R2009" i="9"/>
  <c r="S2009" i="9" s="1"/>
  <c r="P2009" i="9"/>
  <c r="Q2009" i="9" s="1"/>
  <c r="N2010" i="9"/>
  <c r="R2061" i="9"/>
  <c r="S2061" i="9" s="1"/>
  <c r="P2061" i="9"/>
  <c r="Q2061" i="9" s="1"/>
  <c r="N2062" i="9"/>
  <c r="E1918" i="9"/>
  <c r="D1918" i="9"/>
  <c r="B2023" i="9"/>
  <c r="D2022" i="9"/>
  <c r="E2022" i="9" s="1"/>
  <c r="F2022" i="9"/>
  <c r="G2022" i="9" s="1"/>
  <c r="AB2060" i="9"/>
  <c r="AC2060" i="9" s="1"/>
  <c r="Z2074" i="9"/>
  <c r="AG2072" i="9"/>
  <c r="Z2061" i="9"/>
  <c r="AD2060" i="9"/>
  <c r="AE2060" i="9" s="1"/>
  <c r="R1983" i="9"/>
  <c r="S1983" i="9" s="1"/>
  <c r="P1983" i="9"/>
  <c r="Q1983" i="9" s="1"/>
  <c r="N1984" i="9"/>
  <c r="B2010" i="9"/>
  <c r="F2009" i="9"/>
  <c r="G2009" i="9" s="1"/>
  <c r="D2009" i="9"/>
  <c r="E2009" i="9" s="1"/>
  <c r="Q1918" i="9"/>
  <c r="P1918" i="9"/>
  <c r="D1931" i="9"/>
  <c r="E1931" i="9" s="1"/>
  <c r="F1931" i="9"/>
  <c r="G1931" i="9" s="1"/>
  <c r="G1932" i="9" s="1"/>
  <c r="B2036" i="9"/>
  <c r="F2035" i="9"/>
  <c r="G2035" i="9" s="1"/>
  <c r="D2035" i="9"/>
  <c r="E2035" i="9" s="1"/>
  <c r="R1957" i="9"/>
  <c r="S1957" i="9" s="1"/>
  <c r="P1957" i="9"/>
  <c r="Q1957" i="9" s="1"/>
  <c r="N1958" i="9"/>
  <c r="R1996" i="9"/>
  <c r="S1996" i="9" s="1"/>
  <c r="P1996" i="9"/>
  <c r="Q1996" i="9" s="1"/>
  <c r="N1997" i="9"/>
  <c r="B2088" i="9"/>
  <c r="I2086" i="9"/>
  <c r="B2075" i="9"/>
  <c r="D2074" i="9"/>
  <c r="E2074" i="9" s="1"/>
  <c r="F2074" i="9"/>
  <c r="G2074" i="9" s="1"/>
  <c r="B1945" i="9"/>
  <c r="F1944" i="9"/>
  <c r="G1944" i="9" s="1"/>
  <c r="D1944" i="9"/>
  <c r="E1944" i="9" s="1"/>
  <c r="F1918" i="9"/>
  <c r="B2049" i="9"/>
  <c r="F2048" i="9"/>
  <c r="G2048" i="9" s="1"/>
  <c r="D2048" i="9"/>
  <c r="E2048" i="9" s="1"/>
  <c r="R1918" i="9"/>
  <c r="AB1956" i="9"/>
  <c r="AC1956" i="9" s="1"/>
  <c r="Z1957" i="9"/>
  <c r="AD1956" i="9"/>
  <c r="AE1956" i="9" s="1"/>
  <c r="R1944" i="9"/>
  <c r="S1944" i="9" s="1"/>
  <c r="P1944" i="9"/>
  <c r="Q1944" i="9" s="1"/>
  <c r="N1945" i="9"/>
  <c r="AB1982" i="9"/>
  <c r="AC1982" i="9" s="1"/>
  <c r="Z1983" i="9"/>
  <c r="AD1982" i="9"/>
  <c r="AE1982" i="9" s="1"/>
  <c r="B1997" i="9"/>
  <c r="F1996" i="9"/>
  <c r="G1996" i="9" s="1"/>
  <c r="D1996" i="9"/>
  <c r="E1996" i="9" s="1"/>
  <c r="H1904" i="9"/>
  <c r="R2074" i="9"/>
  <c r="S2074" i="9" s="1"/>
  <c r="P2074" i="9"/>
  <c r="Q2074" i="9" s="1"/>
  <c r="N2088" i="9"/>
  <c r="U2086" i="9"/>
  <c r="N2075" i="9"/>
  <c r="AB1917" i="9"/>
  <c r="AC1917" i="9" s="1"/>
  <c r="AD1917" i="9"/>
  <c r="AE1917" i="9" s="1"/>
  <c r="AE1918" i="9" s="1"/>
  <c r="AF1904" i="9" l="1"/>
  <c r="AD1918" i="9"/>
  <c r="N2076" i="9"/>
  <c r="R2075" i="9"/>
  <c r="S2075" i="9" s="1"/>
  <c r="P2075" i="9"/>
  <c r="Q2075" i="9" s="1"/>
  <c r="Z1984" i="9"/>
  <c r="AB1983" i="9"/>
  <c r="AC1983" i="9" s="1"/>
  <c r="AD1983" i="9"/>
  <c r="AE1983" i="9" s="1"/>
  <c r="D1945" i="9"/>
  <c r="E1945" i="9" s="1"/>
  <c r="F1945" i="9"/>
  <c r="G1945" i="9" s="1"/>
  <c r="G1946" i="9" s="1"/>
  <c r="D2010" i="9"/>
  <c r="E2010" i="9" s="1"/>
  <c r="B2011" i="9"/>
  <c r="F2010" i="9"/>
  <c r="G2010" i="9" s="1"/>
  <c r="Z2088" i="9"/>
  <c r="AG2086" i="9"/>
  <c r="Z2075" i="9"/>
  <c r="AB2074" i="9"/>
  <c r="AC2074" i="9" s="1"/>
  <c r="AD2074" i="9"/>
  <c r="AE2074" i="9" s="1"/>
  <c r="H1918" i="9"/>
  <c r="N2011" i="9"/>
  <c r="R2010" i="9"/>
  <c r="S2010" i="9" s="1"/>
  <c r="P2010" i="9"/>
  <c r="Q2010" i="9" s="1"/>
  <c r="D1971" i="9"/>
  <c r="E1971" i="9" s="1"/>
  <c r="B1972" i="9"/>
  <c r="F1971" i="9"/>
  <c r="G1971" i="9" s="1"/>
  <c r="N2024" i="9"/>
  <c r="P2023" i="9"/>
  <c r="Q2023" i="9" s="1"/>
  <c r="R2023" i="9"/>
  <c r="S2023" i="9" s="1"/>
  <c r="Z1997" i="9"/>
  <c r="AD1996" i="9"/>
  <c r="AE1996" i="9" s="1"/>
  <c r="AB1996" i="9"/>
  <c r="AC1996" i="9" s="1"/>
  <c r="Q1932" i="9"/>
  <c r="P1932" i="9"/>
  <c r="AC1918" i="9"/>
  <c r="AB1918" i="9"/>
  <c r="D2088" i="9"/>
  <c r="E2088" i="9" s="1"/>
  <c r="B2102" i="9"/>
  <c r="I2100" i="9"/>
  <c r="B2089" i="9"/>
  <c r="F2088" i="9"/>
  <c r="G2088" i="9" s="1"/>
  <c r="N1959" i="9"/>
  <c r="R1958" i="9"/>
  <c r="S1958" i="9" s="1"/>
  <c r="P1958" i="9"/>
  <c r="Q1958" i="9" s="1"/>
  <c r="T1918" i="9"/>
  <c r="N2063" i="9"/>
  <c r="P2062" i="9"/>
  <c r="Q2062" i="9" s="1"/>
  <c r="R2062" i="9"/>
  <c r="S2062" i="9" s="1"/>
  <c r="D1984" i="9"/>
  <c r="E1984" i="9" s="1"/>
  <c r="B1985" i="9"/>
  <c r="F1984" i="9"/>
  <c r="G1984" i="9" s="1"/>
  <c r="N2050" i="9"/>
  <c r="R2049" i="9"/>
  <c r="S2049" i="9" s="1"/>
  <c r="P2049" i="9"/>
  <c r="Q2049" i="9" s="1"/>
  <c r="Z1945" i="9"/>
  <c r="AD1944" i="9"/>
  <c r="AE1944" i="9" s="1"/>
  <c r="AB1944" i="9"/>
  <c r="AC1944" i="9" s="1"/>
  <c r="D1958" i="9"/>
  <c r="E1958" i="9" s="1"/>
  <c r="B1959" i="9"/>
  <c r="F1958" i="9"/>
  <c r="G1958" i="9" s="1"/>
  <c r="D2062" i="9"/>
  <c r="E2062" i="9" s="1"/>
  <c r="B2063" i="9"/>
  <c r="F2062" i="9"/>
  <c r="G2062" i="9" s="1"/>
  <c r="AD1931" i="9"/>
  <c r="AE1931" i="9" s="1"/>
  <c r="AE1932" i="9" s="1"/>
  <c r="AB1931" i="9"/>
  <c r="AC1931" i="9" s="1"/>
  <c r="R1932" i="9"/>
  <c r="N2102" i="9"/>
  <c r="U2100" i="9"/>
  <c r="N2089" i="9"/>
  <c r="R2088" i="9"/>
  <c r="S2088" i="9" s="1"/>
  <c r="P2088" i="9"/>
  <c r="Q2088" i="9" s="1"/>
  <c r="D1997" i="9"/>
  <c r="E1997" i="9" s="1"/>
  <c r="B1998" i="9"/>
  <c r="F1997" i="9"/>
  <c r="G1997" i="9" s="1"/>
  <c r="Z1958" i="9"/>
  <c r="AD1957" i="9"/>
  <c r="AE1957" i="9" s="1"/>
  <c r="AB1957" i="9"/>
  <c r="AC1957" i="9" s="1"/>
  <c r="N1998" i="9"/>
  <c r="P1997" i="9"/>
  <c r="Q1997" i="9" s="1"/>
  <c r="R1997" i="9"/>
  <c r="S1997" i="9" s="1"/>
  <c r="F1932" i="9"/>
  <c r="N1985" i="9"/>
  <c r="P1984" i="9"/>
  <c r="Q1984" i="9" s="1"/>
  <c r="R1984" i="9"/>
  <c r="S1984" i="9" s="1"/>
  <c r="Z2062" i="9"/>
  <c r="AD2061" i="9"/>
  <c r="AE2061" i="9" s="1"/>
  <c r="AB2061" i="9"/>
  <c r="AC2061" i="9" s="1"/>
  <c r="D2023" i="9"/>
  <c r="E2023" i="9" s="1"/>
  <c r="B2024" i="9"/>
  <c r="F2023" i="9"/>
  <c r="G2023" i="9" s="1"/>
  <c r="N1972" i="9"/>
  <c r="R1971" i="9"/>
  <c r="S1971" i="9" s="1"/>
  <c r="P1971" i="9"/>
  <c r="Q1971" i="9" s="1"/>
  <c r="N2037" i="9"/>
  <c r="P2036" i="9"/>
  <c r="Q2036" i="9" s="1"/>
  <c r="R2036" i="9"/>
  <c r="S2036" i="9" s="1"/>
  <c r="Z2036" i="9"/>
  <c r="AD2035" i="9"/>
  <c r="AE2035" i="9" s="1"/>
  <c r="AB2035" i="9"/>
  <c r="AC2035" i="9" s="1"/>
  <c r="Z1971" i="9"/>
  <c r="AB1970" i="9"/>
  <c r="AC1970" i="9" s="1"/>
  <c r="AD1970" i="9"/>
  <c r="AE1970" i="9" s="1"/>
  <c r="R1945" i="9"/>
  <c r="S1945" i="9" s="1"/>
  <c r="S1946" i="9" s="1"/>
  <c r="P1945" i="9"/>
  <c r="Q1945" i="9" s="1"/>
  <c r="D2049" i="9"/>
  <c r="E2049" i="9" s="1"/>
  <c r="B2050" i="9"/>
  <c r="F2049" i="9"/>
  <c r="G2049" i="9" s="1"/>
  <c r="D2075" i="9"/>
  <c r="E2075" i="9" s="1"/>
  <c r="B2076" i="9"/>
  <c r="F2075" i="9"/>
  <c r="G2075" i="9" s="1"/>
  <c r="D2036" i="9"/>
  <c r="E2036" i="9" s="1"/>
  <c r="B2037" i="9"/>
  <c r="F2036" i="9"/>
  <c r="G2036" i="9" s="1"/>
  <c r="E1932" i="9"/>
  <c r="D1932" i="9"/>
  <c r="Z2023" i="9"/>
  <c r="AD2022" i="9"/>
  <c r="AE2022" i="9" s="1"/>
  <c r="AB2022" i="9"/>
  <c r="AC2022" i="9" s="1"/>
  <c r="Z2010" i="9"/>
  <c r="AB2009" i="9"/>
  <c r="AC2009" i="9" s="1"/>
  <c r="AD2009" i="9"/>
  <c r="AE2009" i="9" s="1"/>
  <c r="Z2049" i="9"/>
  <c r="AD2048" i="9"/>
  <c r="AE2048" i="9" s="1"/>
  <c r="AB2048" i="9"/>
  <c r="AC2048" i="9" s="1"/>
  <c r="H1932" i="9" l="1"/>
  <c r="AF1918" i="9"/>
  <c r="B2051" i="9"/>
  <c r="D2050" i="9"/>
  <c r="E2050" i="9" s="1"/>
  <c r="F2050" i="9"/>
  <c r="G2050" i="9" s="1"/>
  <c r="P1972" i="9"/>
  <c r="Q1972" i="9" s="1"/>
  <c r="N1973" i="9"/>
  <c r="R1972" i="9"/>
  <c r="S1972" i="9" s="1"/>
  <c r="P1985" i="9"/>
  <c r="Q1985" i="9" s="1"/>
  <c r="N1986" i="9"/>
  <c r="R1985" i="9"/>
  <c r="S1985" i="9" s="1"/>
  <c r="P1998" i="9"/>
  <c r="Q1998" i="9" s="1"/>
  <c r="N1999" i="9"/>
  <c r="R1998" i="9"/>
  <c r="S1998" i="9" s="1"/>
  <c r="B2064" i="9"/>
  <c r="F2063" i="9"/>
  <c r="G2063" i="9" s="1"/>
  <c r="D2063" i="9"/>
  <c r="E2063" i="9" s="1"/>
  <c r="D1959" i="9"/>
  <c r="E1959" i="9" s="1"/>
  <c r="F1959" i="9"/>
  <c r="G1959" i="9" s="1"/>
  <c r="G1960" i="9" s="1"/>
  <c r="AD1945" i="9"/>
  <c r="AE1945" i="9" s="1"/>
  <c r="AE1946" i="9" s="1"/>
  <c r="AB1945" i="9"/>
  <c r="AC1945" i="9" s="1"/>
  <c r="P1959" i="9"/>
  <c r="Q1959" i="9" s="1"/>
  <c r="R1959" i="9"/>
  <c r="S1959" i="9" s="1"/>
  <c r="S1960" i="9" s="1"/>
  <c r="B2116" i="9"/>
  <c r="I2114" i="9"/>
  <c r="B2103" i="9"/>
  <c r="F2102" i="9"/>
  <c r="G2102" i="9" s="1"/>
  <c r="D2102" i="9"/>
  <c r="E2102" i="9" s="1"/>
  <c r="AD1984" i="9"/>
  <c r="AE1984" i="9" s="1"/>
  <c r="AB1984" i="9"/>
  <c r="AC1984" i="9" s="1"/>
  <c r="Z1985" i="9"/>
  <c r="P2037" i="9"/>
  <c r="Q2037" i="9" s="1"/>
  <c r="N2038" i="9"/>
  <c r="R2037" i="9"/>
  <c r="S2037" i="9" s="1"/>
  <c r="B2025" i="9"/>
  <c r="F2024" i="9"/>
  <c r="G2024" i="9" s="1"/>
  <c r="D2024" i="9"/>
  <c r="E2024" i="9" s="1"/>
  <c r="AD2062" i="9"/>
  <c r="AE2062" i="9" s="1"/>
  <c r="AB2062" i="9"/>
  <c r="AC2062" i="9" s="1"/>
  <c r="Z2063" i="9"/>
  <c r="AD1958" i="9"/>
  <c r="AE1958" i="9" s="1"/>
  <c r="AB1958" i="9"/>
  <c r="AC1958" i="9" s="1"/>
  <c r="Z1959" i="9"/>
  <c r="P2102" i="9"/>
  <c r="Q2102" i="9" s="1"/>
  <c r="N2116" i="9"/>
  <c r="U2114" i="9"/>
  <c r="N2103" i="9"/>
  <c r="R2102" i="9"/>
  <c r="S2102" i="9" s="1"/>
  <c r="AC1932" i="9"/>
  <c r="AB1932" i="9"/>
  <c r="T1932" i="9"/>
  <c r="P2024" i="9"/>
  <c r="Q2024" i="9" s="1"/>
  <c r="N2025" i="9"/>
  <c r="R2024" i="9"/>
  <c r="S2024" i="9" s="1"/>
  <c r="AD2088" i="9"/>
  <c r="AE2088" i="9" s="1"/>
  <c r="AB2088" i="9"/>
  <c r="AC2088" i="9" s="1"/>
  <c r="Z2102" i="9"/>
  <c r="AG2100" i="9"/>
  <c r="Z2089" i="9"/>
  <c r="P2076" i="9"/>
  <c r="Q2076" i="9" s="1"/>
  <c r="N2077" i="9"/>
  <c r="R2076" i="9"/>
  <c r="S2076" i="9" s="1"/>
  <c r="AD2049" i="9"/>
  <c r="AE2049" i="9" s="1"/>
  <c r="AB2049" i="9"/>
  <c r="AC2049" i="9" s="1"/>
  <c r="Z2050" i="9"/>
  <c r="AD2023" i="9"/>
  <c r="AE2023" i="9" s="1"/>
  <c r="AB2023" i="9"/>
  <c r="AC2023" i="9" s="1"/>
  <c r="Z2024" i="9"/>
  <c r="B2038" i="9"/>
  <c r="D2037" i="9"/>
  <c r="E2037" i="9" s="1"/>
  <c r="F2037" i="9"/>
  <c r="G2037" i="9" s="1"/>
  <c r="Q1946" i="9"/>
  <c r="P1946" i="9"/>
  <c r="AD2036" i="9"/>
  <c r="AE2036" i="9" s="1"/>
  <c r="AB2036" i="9"/>
  <c r="AC2036" i="9" s="1"/>
  <c r="Z2037" i="9"/>
  <c r="AD1932" i="9"/>
  <c r="B1986" i="9"/>
  <c r="F1985" i="9"/>
  <c r="G1985" i="9" s="1"/>
  <c r="D1985" i="9"/>
  <c r="E1985" i="9" s="1"/>
  <c r="P2063" i="9"/>
  <c r="Q2063" i="9" s="1"/>
  <c r="N2064" i="9"/>
  <c r="R2063" i="9"/>
  <c r="S2063" i="9" s="1"/>
  <c r="B2090" i="9"/>
  <c r="D2089" i="9"/>
  <c r="E2089" i="9" s="1"/>
  <c r="F2089" i="9"/>
  <c r="G2089" i="9" s="1"/>
  <c r="AD1997" i="9"/>
  <c r="AE1997" i="9" s="1"/>
  <c r="AB1997" i="9"/>
  <c r="AC1997" i="9" s="1"/>
  <c r="Z1998" i="9"/>
  <c r="F1946" i="9"/>
  <c r="AD2010" i="9"/>
  <c r="AE2010" i="9" s="1"/>
  <c r="AB2010" i="9"/>
  <c r="AC2010" i="9" s="1"/>
  <c r="Z2011" i="9"/>
  <c r="B2077" i="9"/>
  <c r="F2076" i="9"/>
  <c r="G2076" i="9" s="1"/>
  <c r="D2076" i="9"/>
  <c r="E2076" i="9" s="1"/>
  <c r="R1946" i="9"/>
  <c r="AD1971" i="9"/>
  <c r="AE1971" i="9" s="1"/>
  <c r="AB1971" i="9"/>
  <c r="AC1971" i="9" s="1"/>
  <c r="Z1972" i="9"/>
  <c r="B1999" i="9"/>
  <c r="F1998" i="9"/>
  <c r="G1998" i="9" s="1"/>
  <c r="D1998" i="9"/>
  <c r="E1998" i="9" s="1"/>
  <c r="P2089" i="9"/>
  <c r="Q2089" i="9" s="1"/>
  <c r="N2090" i="9"/>
  <c r="R2089" i="9"/>
  <c r="S2089" i="9" s="1"/>
  <c r="P2050" i="9"/>
  <c r="Q2050" i="9" s="1"/>
  <c r="N2051" i="9"/>
  <c r="R2050" i="9"/>
  <c r="S2050" i="9" s="1"/>
  <c r="B1973" i="9"/>
  <c r="F1972" i="9"/>
  <c r="G1972" i="9" s="1"/>
  <c r="D1972" i="9"/>
  <c r="E1972" i="9" s="1"/>
  <c r="P2011" i="9"/>
  <c r="Q2011" i="9" s="1"/>
  <c r="N2012" i="9"/>
  <c r="R2011" i="9"/>
  <c r="S2011" i="9" s="1"/>
  <c r="AD2075" i="9"/>
  <c r="AE2075" i="9" s="1"/>
  <c r="AB2075" i="9"/>
  <c r="AC2075" i="9" s="1"/>
  <c r="Z2076" i="9"/>
  <c r="B2012" i="9"/>
  <c r="F2011" i="9"/>
  <c r="G2011" i="9" s="1"/>
  <c r="D2011" i="9"/>
  <c r="E2011" i="9" s="1"/>
  <c r="E1946" i="9"/>
  <c r="D1946" i="9"/>
  <c r="H1946" i="9" l="1"/>
  <c r="F2012" i="9"/>
  <c r="G2012" i="9" s="1"/>
  <c r="D2012" i="9"/>
  <c r="E2012" i="9" s="1"/>
  <c r="B2013" i="9"/>
  <c r="N2052" i="9"/>
  <c r="R2051" i="9"/>
  <c r="S2051" i="9" s="1"/>
  <c r="P2051" i="9"/>
  <c r="Q2051" i="9" s="1"/>
  <c r="Z1999" i="9"/>
  <c r="AD1998" i="9"/>
  <c r="AE1998" i="9" s="1"/>
  <c r="AB1998" i="9"/>
  <c r="AC1998" i="9" s="1"/>
  <c r="Z2116" i="9"/>
  <c r="AG2114" i="9"/>
  <c r="Z2103" i="9"/>
  <c r="AD2102" i="9"/>
  <c r="AE2102" i="9" s="1"/>
  <c r="AB2102" i="9"/>
  <c r="AC2102" i="9" s="1"/>
  <c r="N2026" i="9"/>
  <c r="R2025" i="9"/>
  <c r="S2025" i="9" s="1"/>
  <c r="P2025" i="9"/>
  <c r="Q2025" i="9" s="1"/>
  <c r="AD1946" i="9"/>
  <c r="N2000" i="9"/>
  <c r="R1999" i="9"/>
  <c r="S1999" i="9" s="1"/>
  <c r="P1999" i="9"/>
  <c r="Q1999" i="9" s="1"/>
  <c r="N1987" i="9"/>
  <c r="P1986" i="9"/>
  <c r="Q1986" i="9" s="1"/>
  <c r="R1986" i="9"/>
  <c r="S1986" i="9" s="1"/>
  <c r="Z2077" i="9"/>
  <c r="AB2076" i="9"/>
  <c r="AC2076" i="9" s="1"/>
  <c r="AD2076" i="9"/>
  <c r="AE2076" i="9" s="1"/>
  <c r="N2013" i="9"/>
  <c r="P2012" i="9"/>
  <c r="Q2012" i="9" s="1"/>
  <c r="R2012" i="9"/>
  <c r="S2012" i="9" s="1"/>
  <c r="N2091" i="9"/>
  <c r="P2090" i="9"/>
  <c r="Q2090" i="9" s="1"/>
  <c r="R2090" i="9"/>
  <c r="S2090" i="9" s="1"/>
  <c r="F1999" i="9"/>
  <c r="G1999" i="9" s="1"/>
  <c r="D1999" i="9"/>
  <c r="E1999" i="9" s="1"/>
  <c r="B2000" i="9"/>
  <c r="F2077" i="9"/>
  <c r="G2077" i="9" s="1"/>
  <c r="D2077" i="9"/>
  <c r="E2077" i="9" s="1"/>
  <c r="B2078" i="9"/>
  <c r="AF1932" i="9"/>
  <c r="N2130" i="9"/>
  <c r="U2128" i="9"/>
  <c r="N2117" i="9"/>
  <c r="R2116" i="9"/>
  <c r="S2116" i="9" s="1"/>
  <c r="P2116" i="9"/>
  <c r="Q2116" i="9" s="1"/>
  <c r="AB1959" i="9"/>
  <c r="AC1959" i="9" s="1"/>
  <c r="AD1959" i="9"/>
  <c r="AE1959" i="9" s="1"/>
  <c r="AE1960" i="9" s="1"/>
  <c r="N2039" i="9"/>
  <c r="R2038" i="9"/>
  <c r="S2038" i="9" s="1"/>
  <c r="P2038" i="9"/>
  <c r="Q2038" i="9" s="1"/>
  <c r="Z1986" i="9"/>
  <c r="AB1985" i="9"/>
  <c r="AC1985" i="9" s="1"/>
  <c r="AD1985" i="9"/>
  <c r="AE1985" i="9" s="1"/>
  <c r="F2116" i="9"/>
  <c r="G2116" i="9" s="1"/>
  <c r="D2116" i="9"/>
  <c r="E2116" i="9" s="1"/>
  <c r="B2130" i="9"/>
  <c r="I2128" i="9"/>
  <c r="B2117" i="9"/>
  <c r="F1960" i="9"/>
  <c r="F2064" i="9"/>
  <c r="G2064" i="9" s="1"/>
  <c r="D2064" i="9"/>
  <c r="E2064" i="9" s="1"/>
  <c r="B2065" i="9"/>
  <c r="F1973" i="9"/>
  <c r="G1973" i="9" s="1"/>
  <c r="G1974" i="9" s="1"/>
  <c r="D1973" i="9"/>
  <c r="E1973" i="9" s="1"/>
  <c r="Z1973" i="9"/>
  <c r="AB1972" i="9"/>
  <c r="AC1972" i="9" s="1"/>
  <c r="AD1972" i="9"/>
  <c r="AE1972" i="9" s="1"/>
  <c r="Z2012" i="9"/>
  <c r="AD2011" i="9"/>
  <c r="AE2011" i="9" s="1"/>
  <c r="AB2011" i="9"/>
  <c r="AC2011" i="9" s="1"/>
  <c r="N2065" i="9"/>
  <c r="R2064" i="9"/>
  <c r="S2064" i="9" s="1"/>
  <c r="P2064" i="9"/>
  <c r="Q2064" i="9" s="1"/>
  <c r="F1986" i="9"/>
  <c r="G1986" i="9" s="1"/>
  <c r="D1986" i="9"/>
  <c r="E1986" i="9" s="1"/>
  <c r="B1987" i="9"/>
  <c r="Z2038" i="9"/>
  <c r="AD2037" i="9"/>
  <c r="AE2037" i="9" s="1"/>
  <c r="AB2037" i="9"/>
  <c r="AC2037" i="9" s="1"/>
  <c r="F2038" i="9"/>
  <c r="G2038" i="9" s="1"/>
  <c r="D2038" i="9"/>
  <c r="E2038" i="9" s="1"/>
  <c r="B2039" i="9"/>
  <c r="Z2051" i="9"/>
  <c r="AD2050" i="9"/>
  <c r="AE2050" i="9" s="1"/>
  <c r="AB2050" i="9"/>
  <c r="AC2050" i="9" s="1"/>
  <c r="N2078" i="9"/>
  <c r="P2077" i="9"/>
  <c r="Q2077" i="9" s="1"/>
  <c r="R2077" i="9"/>
  <c r="S2077" i="9" s="1"/>
  <c r="Z2090" i="9"/>
  <c r="AB2089" i="9"/>
  <c r="AC2089" i="9" s="1"/>
  <c r="AD2089" i="9"/>
  <c r="AE2089" i="9" s="1"/>
  <c r="Z2064" i="9"/>
  <c r="AB2063" i="9"/>
  <c r="AC2063" i="9" s="1"/>
  <c r="AD2063" i="9"/>
  <c r="AE2063" i="9" s="1"/>
  <c r="R1960" i="9"/>
  <c r="E1960" i="9"/>
  <c r="D1960" i="9"/>
  <c r="F2090" i="9"/>
  <c r="G2090" i="9" s="1"/>
  <c r="D2090" i="9"/>
  <c r="E2090" i="9" s="1"/>
  <c r="B2091" i="9"/>
  <c r="T1946" i="9"/>
  <c r="Z2025" i="9"/>
  <c r="AB2024" i="9"/>
  <c r="AC2024" i="9" s="1"/>
  <c r="AD2024" i="9"/>
  <c r="AE2024" i="9" s="1"/>
  <c r="N2104" i="9"/>
  <c r="R2103" i="9"/>
  <c r="S2103" i="9" s="1"/>
  <c r="P2103" i="9"/>
  <c r="Q2103" i="9" s="1"/>
  <c r="F2025" i="9"/>
  <c r="G2025" i="9" s="1"/>
  <c r="D2025" i="9"/>
  <c r="E2025" i="9" s="1"/>
  <c r="B2026" i="9"/>
  <c r="F2103" i="9"/>
  <c r="G2103" i="9" s="1"/>
  <c r="D2103" i="9"/>
  <c r="E2103" i="9" s="1"/>
  <c r="B2104" i="9"/>
  <c r="Q1960" i="9"/>
  <c r="T1960" i="9" s="1"/>
  <c r="P1960" i="9"/>
  <c r="AC1946" i="9"/>
  <c r="AF1946" i="9" s="1"/>
  <c r="AB1946" i="9"/>
  <c r="P1973" i="9"/>
  <c r="Q1973" i="9" s="1"/>
  <c r="R1973" i="9"/>
  <c r="S1973" i="9" s="1"/>
  <c r="S1974" i="9" s="1"/>
  <c r="F2051" i="9"/>
  <c r="G2051" i="9" s="1"/>
  <c r="D2051" i="9"/>
  <c r="E2051" i="9" s="1"/>
  <c r="B2052" i="9"/>
  <c r="H1960" i="9" l="1"/>
  <c r="B2105" i="9"/>
  <c r="D2104" i="9"/>
  <c r="E2104" i="9" s="1"/>
  <c r="F2104" i="9"/>
  <c r="G2104" i="9" s="1"/>
  <c r="R2104" i="9"/>
  <c r="S2104" i="9" s="1"/>
  <c r="P2104" i="9"/>
  <c r="Q2104" i="9" s="1"/>
  <c r="N2105" i="9"/>
  <c r="AB2090" i="9"/>
  <c r="AC2090" i="9" s="1"/>
  <c r="Z2091" i="9"/>
  <c r="AD2090" i="9"/>
  <c r="AE2090" i="9" s="1"/>
  <c r="AB2038" i="9"/>
  <c r="AC2038" i="9" s="1"/>
  <c r="Z2039" i="9"/>
  <c r="AD2038" i="9"/>
  <c r="AE2038" i="9" s="1"/>
  <c r="F1974" i="9"/>
  <c r="R2130" i="9"/>
  <c r="S2130" i="9" s="1"/>
  <c r="P2130" i="9"/>
  <c r="Q2130" i="9" s="1"/>
  <c r="N2144" i="9"/>
  <c r="U2142" i="9"/>
  <c r="N2131" i="9"/>
  <c r="AB2077" i="9"/>
  <c r="AC2077" i="9" s="1"/>
  <c r="Z2078" i="9"/>
  <c r="AD2077" i="9"/>
  <c r="AE2077" i="9" s="1"/>
  <c r="R2000" i="9"/>
  <c r="S2000" i="9" s="1"/>
  <c r="P2000" i="9"/>
  <c r="Q2000" i="9" s="1"/>
  <c r="N2001" i="9"/>
  <c r="B2092" i="9"/>
  <c r="F2091" i="9"/>
  <c r="G2091" i="9" s="1"/>
  <c r="D2091" i="9"/>
  <c r="E2091" i="9" s="1"/>
  <c r="AB2064" i="9"/>
  <c r="AC2064" i="9" s="1"/>
  <c r="Z2065" i="9"/>
  <c r="AD2064" i="9"/>
  <c r="AE2064" i="9" s="1"/>
  <c r="B2066" i="9"/>
  <c r="D2065" i="9"/>
  <c r="E2065" i="9" s="1"/>
  <c r="F2065" i="9"/>
  <c r="G2065" i="9" s="1"/>
  <c r="B2144" i="9"/>
  <c r="I2142" i="9"/>
  <c r="B2131" i="9"/>
  <c r="D2130" i="9"/>
  <c r="E2130" i="9" s="1"/>
  <c r="F2130" i="9"/>
  <c r="G2130" i="9" s="1"/>
  <c r="AB1986" i="9"/>
  <c r="AC1986" i="9" s="1"/>
  <c r="Z1987" i="9"/>
  <c r="AD1986" i="9"/>
  <c r="AE1986" i="9" s="1"/>
  <c r="R2039" i="9"/>
  <c r="S2039" i="9" s="1"/>
  <c r="P2039" i="9"/>
  <c r="Q2039" i="9" s="1"/>
  <c r="N2040" i="9"/>
  <c r="B2001" i="9"/>
  <c r="D2000" i="9"/>
  <c r="E2000" i="9" s="1"/>
  <c r="F2000" i="9"/>
  <c r="G2000" i="9" s="1"/>
  <c r="R2013" i="9"/>
  <c r="S2013" i="9" s="1"/>
  <c r="P2013" i="9"/>
  <c r="Q2013" i="9" s="1"/>
  <c r="N2014" i="9"/>
  <c r="R1987" i="9"/>
  <c r="S1987" i="9" s="1"/>
  <c r="S1988" i="9" s="1"/>
  <c r="P1987" i="9"/>
  <c r="Q1987" i="9" s="1"/>
  <c r="R2026" i="9"/>
  <c r="S2026" i="9" s="1"/>
  <c r="P2026" i="9"/>
  <c r="Q2026" i="9" s="1"/>
  <c r="N2027" i="9"/>
  <c r="AB2103" i="9"/>
  <c r="AC2103" i="9" s="1"/>
  <c r="Z2104" i="9"/>
  <c r="AD2103" i="9"/>
  <c r="AE2103" i="9" s="1"/>
  <c r="B2014" i="9"/>
  <c r="F2013" i="9"/>
  <c r="G2013" i="9" s="1"/>
  <c r="D2013" i="9"/>
  <c r="E2013" i="9" s="1"/>
  <c r="B2053" i="9"/>
  <c r="F2052" i="9"/>
  <c r="G2052" i="9" s="1"/>
  <c r="D2052" i="9"/>
  <c r="E2052" i="9" s="1"/>
  <c r="R1974" i="9"/>
  <c r="B2027" i="9"/>
  <c r="D2026" i="9"/>
  <c r="E2026" i="9" s="1"/>
  <c r="F2026" i="9"/>
  <c r="G2026" i="9" s="1"/>
  <c r="AB2025" i="9"/>
  <c r="AC2025" i="9" s="1"/>
  <c r="Z2026" i="9"/>
  <c r="AD2025" i="9"/>
  <c r="AE2025" i="9" s="1"/>
  <c r="AB2051" i="9"/>
  <c r="AC2051" i="9" s="1"/>
  <c r="Z2052" i="9"/>
  <c r="AD2051" i="9"/>
  <c r="AE2051" i="9" s="1"/>
  <c r="D1987" i="9"/>
  <c r="E1987" i="9" s="1"/>
  <c r="F1987" i="9"/>
  <c r="G1987" i="9" s="1"/>
  <c r="G1988" i="9" s="1"/>
  <c r="AB1973" i="9"/>
  <c r="AC1973" i="9" s="1"/>
  <c r="AD1973" i="9"/>
  <c r="AE1973" i="9" s="1"/>
  <c r="AE1974" i="9" s="1"/>
  <c r="AD1960" i="9"/>
  <c r="R2117" i="9"/>
  <c r="S2117" i="9" s="1"/>
  <c r="P2117" i="9"/>
  <c r="Q2117" i="9" s="1"/>
  <c r="N2118" i="9"/>
  <c r="B2079" i="9"/>
  <c r="F2078" i="9"/>
  <c r="G2078" i="9" s="1"/>
  <c r="D2078" i="9"/>
  <c r="E2078" i="9" s="1"/>
  <c r="R2091" i="9"/>
  <c r="S2091" i="9" s="1"/>
  <c r="P2091" i="9"/>
  <c r="Q2091" i="9" s="1"/>
  <c r="N2092" i="9"/>
  <c r="R2052" i="9"/>
  <c r="S2052" i="9" s="1"/>
  <c r="P2052" i="9"/>
  <c r="Q2052" i="9" s="1"/>
  <c r="N2053" i="9"/>
  <c r="Q1974" i="9"/>
  <c r="P1974" i="9"/>
  <c r="R2078" i="9"/>
  <c r="S2078" i="9" s="1"/>
  <c r="P2078" i="9"/>
  <c r="Q2078" i="9" s="1"/>
  <c r="N2079" i="9"/>
  <c r="B2040" i="9"/>
  <c r="D2039" i="9"/>
  <c r="E2039" i="9" s="1"/>
  <c r="F2039" i="9"/>
  <c r="G2039" i="9" s="1"/>
  <c r="R2065" i="9"/>
  <c r="S2065" i="9" s="1"/>
  <c r="P2065" i="9"/>
  <c r="Q2065" i="9" s="1"/>
  <c r="N2066" i="9"/>
  <c r="AB2012" i="9"/>
  <c r="AC2012" i="9" s="1"/>
  <c r="Z2013" i="9"/>
  <c r="AD2012" i="9"/>
  <c r="AE2012" i="9" s="1"/>
  <c r="E1974" i="9"/>
  <c r="H1974" i="9" s="1"/>
  <c r="D1974" i="9"/>
  <c r="B2118" i="9"/>
  <c r="D2117" i="9"/>
  <c r="E2117" i="9" s="1"/>
  <c r="F2117" i="9"/>
  <c r="G2117" i="9" s="1"/>
  <c r="AC1960" i="9"/>
  <c r="AB1960" i="9"/>
  <c r="AB2116" i="9"/>
  <c r="AC2116" i="9" s="1"/>
  <c r="Z2130" i="9"/>
  <c r="AG2128" i="9"/>
  <c r="Z2117" i="9"/>
  <c r="AD2116" i="9"/>
  <c r="AE2116" i="9" s="1"/>
  <c r="AB1999" i="9"/>
  <c r="AC1999" i="9" s="1"/>
  <c r="Z2000" i="9"/>
  <c r="AD1999" i="9"/>
  <c r="AE1999" i="9" s="1"/>
  <c r="AF1960" i="9" l="1"/>
  <c r="T1974" i="9"/>
  <c r="Z2144" i="9"/>
  <c r="AG2142" i="9"/>
  <c r="Z2131" i="9"/>
  <c r="AD2130" i="9"/>
  <c r="AE2130" i="9" s="1"/>
  <c r="AB2130" i="9"/>
  <c r="AC2130" i="9" s="1"/>
  <c r="D2118" i="9"/>
  <c r="E2118" i="9" s="1"/>
  <c r="B2119" i="9"/>
  <c r="F2118" i="9"/>
  <c r="G2118" i="9" s="1"/>
  <c r="N2067" i="9"/>
  <c r="P2066" i="9"/>
  <c r="Q2066" i="9" s="1"/>
  <c r="R2066" i="9"/>
  <c r="S2066" i="9" s="1"/>
  <c r="AC1974" i="9"/>
  <c r="AB1974" i="9"/>
  <c r="Z2053" i="9"/>
  <c r="AB2052" i="9"/>
  <c r="AC2052" i="9" s="1"/>
  <c r="AD2052" i="9"/>
  <c r="AE2052" i="9" s="1"/>
  <c r="Z2027" i="9"/>
  <c r="AD2026" i="9"/>
  <c r="AE2026" i="9" s="1"/>
  <c r="AB2026" i="9"/>
  <c r="AC2026" i="9" s="1"/>
  <c r="D2027" i="9"/>
  <c r="E2027" i="9" s="1"/>
  <c r="B2028" i="9"/>
  <c r="F2027" i="9"/>
  <c r="G2027" i="9" s="1"/>
  <c r="D2014" i="9"/>
  <c r="E2014" i="9" s="1"/>
  <c r="B2015" i="9"/>
  <c r="F2014" i="9"/>
  <c r="G2014" i="9" s="1"/>
  <c r="N2028" i="9"/>
  <c r="P2027" i="9"/>
  <c r="Q2027" i="9" s="1"/>
  <c r="R2027" i="9"/>
  <c r="S2027" i="9" s="1"/>
  <c r="R1988" i="9"/>
  <c r="N2041" i="9"/>
  <c r="R2040" i="9"/>
  <c r="S2040" i="9" s="1"/>
  <c r="P2040" i="9"/>
  <c r="Q2040" i="9" s="1"/>
  <c r="AD1987" i="9"/>
  <c r="AE1987" i="9" s="1"/>
  <c r="AE1988" i="9" s="1"/>
  <c r="AB1987" i="9"/>
  <c r="AC1987" i="9" s="1"/>
  <c r="Z2040" i="9"/>
  <c r="AB2039" i="9"/>
  <c r="AC2039" i="9" s="1"/>
  <c r="AD2039" i="9"/>
  <c r="AE2039" i="9" s="1"/>
  <c r="D2040" i="9"/>
  <c r="E2040" i="9" s="1"/>
  <c r="B2041" i="9"/>
  <c r="F2040" i="9"/>
  <c r="G2040" i="9" s="1"/>
  <c r="N2054" i="9"/>
  <c r="R2053" i="9"/>
  <c r="S2053" i="9" s="1"/>
  <c r="P2053" i="9"/>
  <c r="Q2053" i="9" s="1"/>
  <c r="N2093" i="9"/>
  <c r="P2092" i="9"/>
  <c r="Q2092" i="9" s="1"/>
  <c r="R2092" i="9"/>
  <c r="S2092" i="9" s="1"/>
  <c r="N2119" i="9"/>
  <c r="R2118" i="9"/>
  <c r="S2118" i="9" s="1"/>
  <c r="P2118" i="9"/>
  <c r="Q2118" i="9" s="1"/>
  <c r="F1988" i="9"/>
  <c r="D2053" i="9"/>
  <c r="E2053" i="9" s="1"/>
  <c r="B2054" i="9"/>
  <c r="F2053" i="9"/>
  <c r="G2053" i="9" s="1"/>
  <c r="D2131" i="9"/>
  <c r="E2131" i="9" s="1"/>
  <c r="B2132" i="9"/>
  <c r="F2131" i="9"/>
  <c r="G2131" i="9" s="1"/>
  <c r="Z2066" i="9"/>
  <c r="AD2065" i="9"/>
  <c r="AE2065" i="9" s="1"/>
  <c r="AB2065" i="9"/>
  <c r="AC2065" i="9" s="1"/>
  <c r="D2092" i="9"/>
  <c r="E2092" i="9" s="1"/>
  <c r="B2093" i="9"/>
  <c r="F2092" i="9"/>
  <c r="G2092" i="9" s="1"/>
  <c r="N2158" i="9"/>
  <c r="U2156" i="9"/>
  <c r="N2145" i="9"/>
  <c r="R2144" i="9"/>
  <c r="S2144" i="9" s="1"/>
  <c r="P2144" i="9"/>
  <c r="Q2144" i="9" s="1"/>
  <c r="N2106" i="9"/>
  <c r="R2105" i="9"/>
  <c r="S2105" i="9" s="1"/>
  <c r="P2105" i="9"/>
  <c r="Q2105" i="9" s="1"/>
  <c r="Z2118" i="9"/>
  <c r="AD2117" i="9"/>
  <c r="AE2117" i="9" s="1"/>
  <c r="AB2117" i="9"/>
  <c r="AC2117" i="9" s="1"/>
  <c r="Z2014" i="9"/>
  <c r="AD2013" i="9"/>
  <c r="AE2013" i="9" s="1"/>
  <c r="AB2013" i="9"/>
  <c r="AC2013" i="9" s="1"/>
  <c r="N2080" i="9"/>
  <c r="P2079" i="9"/>
  <c r="Q2079" i="9" s="1"/>
  <c r="R2079" i="9"/>
  <c r="S2079" i="9" s="1"/>
  <c r="D2079" i="9"/>
  <c r="E2079" i="9" s="1"/>
  <c r="B2080" i="9"/>
  <c r="F2079" i="9"/>
  <c r="G2079" i="9" s="1"/>
  <c r="E1988" i="9"/>
  <c r="D1988" i="9"/>
  <c r="Z2105" i="9"/>
  <c r="AD2104" i="9"/>
  <c r="AE2104" i="9" s="1"/>
  <c r="AB2104" i="9"/>
  <c r="AC2104" i="9" s="1"/>
  <c r="N2015" i="9"/>
  <c r="R2014" i="9"/>
  <c r="S2014" i="9" s="1"/>
  <c r="P2014" i="9"/>
  <c r="Q2014" i="9" s="1"/>
  <c r="D2066" i="9"/>
  <c r="E2066" i="9" s="1"/>
  <c r="B2067" i="9"/>
  <c r="F2066" i="9"/>
  <c r="G2066" i="9" s="1"/>
  <c r="R2001" i="9"/>
  <c r="S2001" i="9" s="1"/>
  <c r="S2002" i="9" s="1"/>
  <c r="P2001" i="9"/>
  <c r="Q2001" i="9" s="1"/>
  <c r="Z2079" i="9"/>
  <c r="AD2078" i="9"/>
  <c r="AE2078" i="9" s="1"/>
  <c r="AB2078" i="9"/>
  <c r="AC2078" i="9" s="1"/>
  <c r="D2105" i="9"/>
  <c r="E2105" i="9" s="1"/>
  <c r="B2106" i="9"/>
  <c r="F2105" i="9"/>
  <c r="G2105" i="9" s="1"/>
  <c r="Z2001" i="9"/>
  <c r="AD2000" i="9"/>
  <c r="AE2000" i="9" s="1"/>
  <c r="AB2000" i="9"/>
  <c r="AC2000" i="9" s="1"/>
  <c r="AD1974" i="9"/>
  <c r="Q1988" i="9"/>
  <c r="T1988" i="9" s="1"/>
  <c r="P1988" i="9"/>
  <c r="D2001" i="9"/>
  <c r="E2001" i="9" s="1"/>
  <c r="F2001" i="9"/>
  <c r="G2001" i="9" s="1"/>
  <c r="G2002" i="9" s="1"/>
  <c r="D2144" i="9"/>
  <c r="E2144" i="9" s="1"/>
  <c r="B2158" i="9"/>
  <c r="I2156" i="9"/>
  <c r="B2145" i="9"/>
  <c r="F2144" i="9"/>
  <c r="G2144" i="9" s="1"/>
  <c r="N2132" i="9"/>
  <c r="P2131" i="9"/>
  <c r="Q2131" i="9" s="1"/>
  <c r="R2131" i="9"/>
  <c r="S2131" i="9" s="1"/>
  <c r="Z2092" i="9"/>
  <c r="AB2091" i="9"/>
  <c r="AC2091" i="9" s="1"/>
  <c r="AD2091" i="9"/>
  <c r="AE2091" i="9" s="1"/>
  <c r="H1988" i="9" l="1"/>
  <c r="B2146" i="9"/>
  <c r="F2145" i="9"/>
  <c r="G2145" i="9" s="1"/>
  <c r="D2145" i="9"/>
  <c r="E2145" i="9" s="1"/>
  <c r="E2002" i="9"/>
  <c r="D2002" i="9"/>
  <c r="B2081" i="9"/>
  <c r="D2080" i="9"/>
  <c r="E2080" i="9" s="1"/>
  <c r="F2080" i="9"/>
  <c r="G2080" i="9" s="1"/>
  <c r="P2106" i="9"/>
  <c r="Q2106" i="9" s="1"/>
  <c r="N2107" i="9"/>
  <c r="R2106" i="9"/>
  <c r="S2106" i="9" s="1"/>
  <c r="P2158" i="9"/>
  <c r="Q2158" i="9" s="1"/>
  <c r="N2172" i="9"/>
  <c r="U2170" i="9"/>
  <c r="N2159" i="9"/>
  <c r="R2158" i="9"/>
  <c r="S2158" i="9" s="1"/>
  <c r="AD1988" i="9"/>
  <c r="AD2144" i="9"/>
  <c r="AE2144" i="9" s="1"/>
  <c r="AB2144" i="9"/>
  <c r="AC2144" i="9" s="1"/>
  <c r="Z2158" i="9"/>
  <c r="AG2156" i="9"/>
  <c r="Z2145" i="9"/>
  <c r="B2107" i="9"/>
  <c r="F2106" i="9"/>
  <c r="G2106" i="9" s="1"/>
  <c r="D2106" i="9"/>
  <c r="E2106" i="9" s="1"/>
  <c r="AD2079" i="9"/>
  <c r="AE2079" i="9" s="1"/>
  <c r="AB2079" i="9"/>
  <c r="AC2079" i="9" s="1"/>
  <c r="Z2080" i="9"/>
  <c r="AD2014" i="9"/>
  <c r="AE2014" i="9" s="1"/>
  <c r="AB2014" i="9"/>
  <c r="AC2014" i="9" s="1"/>
  <c r="Z2015" i="9"/>
  <c r="AD2118" i="9"/>
  <c r="AE2118" i="9" s="1"/>
  <c r="AB2118" i="9"/>
  <c r="AC2118" i="9" s="1"/>
  <c r="Z2119" i="9"/>
  <c r="B2094" i="9"/>
  <c r="D2093" i="9"/>
  <c r="E2093" i="9" s="1"/>
  <c r="F2093" i="9"/>
  <c r="G2093" i="9" s="1"/>
  <c r="AD2066" i="9"/>
  <c r="AE2066" i="9" s="1"/>
  <c r="AB2066" i="9"/>
  <c r="AC2066" i="9" s="1"/>
  <c r="Z2067" i="9"/>
  <c r="P2054" i="9"/>
  <c r="Q2054" i="9" s="1"/>
  <c r="N2055" i="9"/>
  <c r="R2054" i="9"/>
  <c r="S2054" i="9" s="1"/>
  <c r="AD2040" i="9"/>
  <c r="AE2040" i="9" s="1"/>
  <c r="AB2040" i="9"/>
  <c r="AC2040" i="9" s="1"/>
  <c r="Z2041" i="9"/>
  <c r="P2028" i="9"/>
  <c r="Q2028" i="9" s="1"/>
  <c r="N2029" i="9"/>
  <c r="R2028" i="9"/>
  <c r="S2028" i="9" s="1"/>
  <c r="AD2053" i="9"/>
  <c r="AE2053" i="9" s="1"/>
  <c r="AB2053" i="9"/>
  <c r="AC2053" i="9" s="1"/>
  <c r="Z2054" i="9"/>
  <c r="B2120" i="9"/>
  <c r="F2119" i="9"/>
  <c r="G2119" i="9" s="1"/>
  <c r="D2119" i="9"/>
  <c r="E2119" i="9" s="1"/>
  <c r="B2172" i="9"/>
  <c r="I2170" i="9"/>
  <c r="B2159" i="9"/>
  <c r="F2158" i="9"/>
  <c r="G2158" i="9" s="1"/>
  <c r="D2158" i="9"/>
  <c r="E2158" i="9" s="1"/>
  <c r="Q2002" i="9"/>
  <c r="P2002" i="9"/>
  <c r="B2068" i="9"/>
  <c r="F2067" i="9"/>
  <c r="G2067" i="9" s="1"/>
  <c r="D2067" i="9"/>
  <c r="E2067" i="9" s="1"/>
  <c r="AD2105" i="9"/>
  <c r="AE2105" i="9" s="1"/>
  <c r="AB2105" i="9"/>
  <c r="AC2105" i="9" s="1"/>
  <c r="Z2106" i="9"/>
  <c r="P2080" i="9"/>
  <c r="Q2080" i="9" s="1"/>
  <c r="N2081" i="9"/>
  <c r="R2080" i="9"/>
  <c r="S2080" i="9" s="1"/>
  <c r="P2145" i="9"/>
  <c r="Q2145" i="9" s="1"/>
  <c r="N2146" i="9"/>
  <c r="R2145" i="9"/>
  <c r="S2145" i="9" s="1"/>
  <c r="P2093" i="9"/>
  <c r="Q2093" i="9" s="1"/>
  <c r="N2094" i="9"/>
  <c r="R2093" i="9"/>
  <c r="S2093" i="9" s="1"/>
  <c r="B2029" i="9"/>
  <c r="F2028" i="9"/>
  <c r="G2028" i="9" s="1"/>
  <c r="D2028" i="9"/>
  <c r="E2028" i="9" s="1"/>
  <c r="AD2027" i="9"/>
  <c r="AE2027" i="9" s="1"/>
  <c r="AB2027" i="9"/>
  <c r="AC2027" i="9" s="1"/>
  <c r="Z2028" i="9"/>
  <c r="AD2131" i="9"/>
  <c r="AE2131" i="9" s="1"/>
  <c r="AB2131" i="9"/>
  <c r="AC2131" i="9" s="1"/>
  <c r="Z2132" i="9"/>
  <c r="AD2092" i="9"/>
  <c r="AE2092" i="9" s="1"/>
  <c r="AB2092" i="9"/>
  <c r="AC2092" i="9" s="1"/>
  <c r="Z2093" i="9"/>
  <c r="P2132" i="9"/>
  <c r="Q2132" i="9" s="1"/>
  <c r="N2133" i="9"/>
  <c r="R2132" i="9"/>
  <c r="S2132" i="9" s="1"/>
  <c r="F2002" i="9"/>
  <c r="AD2001" i="9"/>
  <c r="AE2001" i="9" s="1"/>
  <c r="AE2002" i="9" s="1"/>
  <c r="AB2001" i="9"/>
  <c r="AC2001" i="9" s="1"/>
  <c r="R2002" i="9"/>
  <c r="P2015" i="9"/>
  <c r="Q2015" i="9" s="1"/>
  <c r="R2015" i="9"/>
  <c r="S2015" i="9" s="1"/>
  <c r="S2016" i="9" s="1"/>
  <c r="B2133" i="9"/>
  <c r="F2132" i="9"/>
  <c r="G2132" i="9" s="1"/>
  <c r="D2132" i="9"/>
  <c r="E2132" i="9" s="1"/>
  <c r="B2055" i="9"/>
  <c r="F2054" i="9"/>
  <c r="G2054" i="9" s="1"/>
  <c r="D2054" i="9"/>
  <c r="E2054" i="9" s="1"/>
  <c r="P2119" i="9"/>
  <c r="Q2119" i="9" s="1"/>
  <c r="N2120" i="9"/>
  <c r="R2119" i="9"/>
  <c r="S2119" i="9" s="1"/>
  <c r="B2042" i="9"/>
  <c r="F2041" i="9"/>
  <c r="G2041" i="9" s="1"/>
  <c r="D2041" i="9"/>
  <c r="E2041" i="9" s="1"/>
  <c r="AC1988" i="9"/>
  <c r="AB1988" i="9"/>
  <c r="P2041" i="9"/>
  <c r="Q2041" i="9" s="1"/>
  <c r="N2042" i="9"/>
  <c r="R2041" i="9"/>
  <c r="S2041" i="9" s="1"/>
  <c r="D2015" i="9"/>
  <c r="E2015" i="9" s="1"/>
  <c r="F2015" i="9"/>
  <c r="G2015" i="9" s="1"/>
  <c r="G2016" i="9" s="1"/>
  <c r="AF1974" i="9"/>
  <c r="P2067" i="9"/>
  <c r="Q2067" i="9" s="1"/>
  <c r="N2068" i="9"/>
  <c r="R2067" i="9"/>
  <c r="S2067" i="9" s="1"/>
  <c r="AF1988" i="9" l="1"/>
  <c r="N2043" i="9"/>
  <c r="P2042" i="9"/>
  <c r="Q2042" i="9" s="1"/>
  <c r="R2042" i="9"/>
  <c r="S2042" i="9" s="1"/>
  <c r="F2042" i="9"/>
  <c r="G2042" i="9" s="1"/>
  <c r="D2042" i="9"/>
  <c r="E2042" i="9" s="1"/>
  <c r="B2043" i="9"/>
  <c r="R2016" i="9"/>
  <c r="AD2002" i="9"/>
  <c r="Z2133" i="9"/>
  <c r="AB2132" i="9"/>
  <c r="AC2132" i="9" s="1"/>
  <c r="AD2132" i="9"/>
  <c r="AE2132" i="9" s="1"/>
  <c r="F2029" i="9"/>
  <c r="G2029" i="9" s="1"/>
  <c r="G2030" i="9" s="1"/>
  <c r="D2029" i="9"/>
  <c r="E2029" i="9" s="1"/>
  <c r="N2095" i="9"/>
  <c r="P2094" i="9"/>
  <c r="Q2094" i="9" s="1"/>
  <c r="R2094" i="9"/>
  <c r="S2094" i="9" s="1"/>
  <c r="N2082" i="9"/>
  <c r="R2081" i="9"/>
  <c r="S2081" i="9" s="1"/>
  <c r="P2081" i="9"/>
  <c r="Q2081" i="9" s="1"/>
  <c r="F2120" i="9"/>
  <c r="G2120" i="9" s="1"/>
  <c r="D2120" i="9"/>
  <c r="E2120" i="9" s="1"/>
  <c r="B2121" i="9"/>
  <c r="Z2042" i="9"/>
  <c r="AB2041" i="9"/>
  <c r="AC2041" i="9" s="1"/>
  <c r="AD2041" i="9"/>
  <c r="AE2041" i="9" s="1"/>
  <c r="Z2068" i="9"/>
  <c r="AB2067" i="9"/>
  <c r="AC2067" i="9" s="1"/>
  <c r="AD2067" i="9"/>
  <c r="AE2067" i="9" s="1"/>
  <c r="Z2120" i="9"/>
  <c r="AB2119" i="9"/>
  <c r="AC2119" i="9" s="1"/>
  <c r="AD2119" i="9"/>
  <c r="AE2119" i="9" s="1"/>
  <c r="F2107" i="9"/>
  <c r="G2107" i="9" s="1"/>
  <c r="D2107" i="9"/>
  <c r="E2107" i="9" s="1"/>
  <c r="B2108" i="9"/>
  <c r="N2160" i="9"/>
  <c r="P2159" i="9"/>
  <c r="Q2159" i="9" s="1"/>
  <c r="R2159" i="9"/>
  <c r="S2159" i="9" s="1"/>
  <c r="F2016" i="9"/>
  <c r="F2133" i="9"/>
  <c r="G2133" i="9" s="1"/>
  <c r="D2133" i="9"/>
  <c r="E2133" i="9" s="1"/>
  <c r="B2134" i="9"/>
  <c r="Q2016" i="9"/>
  <c r="P2016" i="9"/>
  <c r="Z2094" i="9"/>
  <c r="AD2093" i="9"/>
  <c r="AE2093" i="9" s="1"/>
  <c r="AB2093" i="9"/>
  <c r="AC2093" i="9" s="1"/>
  <c r="T2002" i="9"/>
  <c r="F2172" i="9"/>
  <c r="G2172" i="9" s="1"/>
  <c r="D2172" i="9"/>
  <c r="E2172" i="9" s="1"/>
  <c r="B2186" i="9"/>
  <c r="I2184" i="9"/>
  <c r="B2173" i="9"/>
  <c r="Z2055" i="9"/>
  <c r="AD2054" i="9"/>
  <c r="AE2054" i="9" s="1"/>
  <c r="AB2054" i="9"/>
  <c r="AC2054" i="9" s="1"/>
  <c r="R2029" i="9"/>
  <c r="S2029" i="9" s="1"/>
  <c r="S2030" i="9" s="1"/>
  <c r="P2029" i="9"/>
  <c r="Q2029" i="9" s="1"/>
  <c r="N2056" i="9"/>
  <c r="P2055" i="9"/>
  <c r="Q2055" i="9" s="1"/>
  <c r="R2055" i="9"/>
  <c r="S2055" i="9" s="1"/>
  <c r="F2094" i="9"/>
  <c r="G2094" i="9" s="1"/>
  <c r="D2094" i="9"/>
  <c r="E2094" i="9" s="1"/>
  <c r="B2095" i="9"/>
  <c r="Z2172" i="9"/>
  <c r="AG2170" i="9"/>
  <c r="Z2159" i="9"/>
  <c r="AD2158" i="9"/>
  <c r="AE2158" i="9" s="1"/>
  <c r="AB2158" i="9"/>
  <c r="AC2158" i="9" s="1"/>
  <c r="N2069" i="9"/>
  <c r="R2068" i="9"/>
  <c r="S2068" i="9" s="1"/>
  <c r="P2068" i="9"/>
  <c r="Q2068" i="9" s="1"/>
  <c r="E2016" i="9"/>
  <c r="D2016" i="9"/>
  <c r="N2121" i="9"/>
  <c r="R2120" i="9"/>
  <c r="S2120" i="9" s="1"/>
  <c r="P2120" i="9"/>
  <c r="Q2120" i="9" s="1"/>
  <c r="F2055" i="9"/>
  <c r="G2055" i="9" s="1"/>
  <c r="D2055" i="9"/>
  <c r="E2055" i="9" s="1"/>
  <c r="B2056" i="9"/>
  <c r="N2134" i="9"/>
  <c r="R2133" i="9"/>
  <c r="S2133" i="9" s="1"/>
  <c r="P2133" i="9"/>
  <c r="Q2133" i="9" s="1"/>
  <c r="Z2107" i="9"/>
  <c r="AB2106" i="9"/>
  <c r="AC2106" i="9" s="1"/>
  <c r="AD2106" i="9"/>
  <c r="AE2106" i="9" s="1"/>
  <c r="Z2081" i="9"/>
  <c r="AD2080" i="9"/>
  <c r="AE2080" i="9" s="1"/>
  <c r="AB2080" i="9"/>
  <c r="AC2080" i="9" s="1"/>
  <c r="N2186" i="9"/>
  <c r="U2184" i="9"/>
  <c r="N2173" i="9"/>
  <c r="P2172" i="9"/>
  <c r="Q2172" i="9" s="1"/>
  <c r="R2172" i="9"/>
  <c r="S2172" i="9" s="1"/>
  <c r="H2002" i="9"/>
  <c r="F2146" i="9"/>
  <c r="G2146" i="9" s="1"/>
  <c r="D2146" i="9"/>
  <c r="E2146" i="9" s="1"/>
  <c r="B2147" i="9"/>
  <c r="AC2002" i="9"/>
  <c r="AF2002" i="9" s="1"/>
  <c r="AB2002" i="9"/>
  <c r="Z2029" i="9"/>
  <c r="AB2028" i="9"/>
  <c r="AC2028" i="9" s="1"/>
  <c r="AD2028" i="9"/>
  <c r="AE2028" i="9" s="1"/>
  <c r="N2147" i="9"/>
  <c r="R2146" i="9"/>
  <c r="S2146" i="9" s="1"/>
  <c r="P2146" i="9"/>
  <c r="Q2146" i="9" s="1"/>
  <c r="F2068" i="9"/>
  <c r="G2068" i="9" s="1"/>
  <c r="D2068" i="9"/>
  <c r="E2068" i="9" s="1"/>
  <c r="B2069" i="9"/>
  <c r="F2159" i="9"/>
  <c r="G2159" i="9" s="1"/>
  <c r="D2159" i="9"/>
  <c r="E2159" i="9" s="1"/>
  <c r="B2160" i="9"/>
  <c r="AD2015" i="9"/>
  <c r="AE2015" i="9" s="1"/>
  <c r="AE2016" i="9" s="1"/>
  <c r="AB2015" i="9"/>
  <c r="AC2015" i="9" s="1"/>
  <c r="Z2146" i="9"/>
  <c r="AB2145" i="9"/>
  <c r="AC2145" i="9" s="1"/>
  <c r="AD2145" i="9"/>
  <c r="AE2145" i="9" s="1"/>
  <c r="N2108" i="9"/>
  <c r="R2107" i="9"/>
  <c r="S2107" i="9" s="1"/>
  <c r="P2107" i="9"/>
  <c r="Q2107" i="9" s="1"/>
  <c r="F2081" i="9"/>
  <c r="G2081" i="9" s="1"/>
  <c r="D2081" i="9"/>
  <c r="E2081" i="9" s="1"/>
  <c r="B2082" i="9"/>
  <c r="T2016" i="9" l="1"/>
  <c r="H2016" i="9"/>
  <c r="AC2016" i="9"/>
  <c r="AB2016" i="9"/>
  <c r="AB2029" i="9"/>
  <c r="AC2029" i="9" s="1"/>
  <c r="AD2029" i="9"/>
  <c r="AE2029" i="9" s="1"/>
  <c r="AE2030" i="9" s="1"/>
  <c r="B2148" i="9"/>
  <c r="D2147" i="9"/>
  <c r="E2147" i="9" s="1"/>
  <c r="F2147" i="9"/>
  <c r="G2147" i="9" s="1"/>
  <c r="R2186" i="9"/>
  <c r="S2186" i="9" s="1"/>
  <c r="P2186" i="9"/>
  <c r="Q2186" i="9" s="1"/>
  <c r="N2200" i="9"/>
  <c r="U2198" i="9"/>
  <c r="N2187" i="9"/>
  <c r="AB2081" i="9"/>
  <c r="AC2081" i="9" s="1"/>
  <c r="Z2082" i="9"/>
  <c r="AD2081" i="9"/>
  <c r="AE2081" i="9" s="1"/>
  <c r="AB2107" i="9"/>
  <c r="AC2107" i="9" s="1"/>
  <c r="Z2108" i="9"/>
  <c r="AD2107" i="9"/>
  <c r="AE2107" i="9" s="1"/>
  <c r="R2134" i="9"/>
  <c r="S2134" i="9" s="1"/>
  <c r="P2134" i="9"/>
  <c r="Q2134" i="9" s="1"/>
  <c r="N2135" i="9"/>
  <c r="R2069" i="9"/>
  <c r="S2069" i="9" s="1"/>
  <c r="P2069" i="9"/>
  <c r="Q2069" i="9" s="1"/>
  <c r="N2070" i="9"/>
  <c r="Q2030" i="9"/>
  <c r="P2030" i="9"/>
  <c r="AB2055" i="9"/>
  <c r="AC2055" i="9" s="1"/>
  <c r="Z2056" i="9"/>
  <c r="AD2055" i="9"/>
  <c r="AE2055" i="9" s="1"/>
  <c r="B2200" i="9"/>
  <c r="I2198" i="9"/>
  <c r="B2187" i="9"/>
  <c r="D2186" i="9"/>
  <c r="E2186" i="9" s="1"/>
  <c r="F2186" i="9"/>
  <c r="G2186" i="9" s="1"/>
  <c r="AB2094" i="9"/>
  <c r="AC2094" i="9" s="1"/>
  <c r="Z2095" i="9"/>
  <c r="AD2094" i="9"/>
  <c r="AE2094" i="9" s="1"/>
  <c r="F2030" i="9"/>
  <c r="B2083" i="9"/>
  <c r="D2082" i="9"/>
  <c r="E2082" i="9" s="1"/>
  <c r="F2082" i="9"/>
  <c r="G2082" i="9" s="1"/>
  <c r="AB2146" i="9"/>
  <c r="AC2146" i="9" s="1"/>
  <c r="Z2147" i="9"/>
  <c r="AD2146" i="9"/>
  <c r="AE2146" i="9" s="1"/>
  <c r="AD2016" i="9"/>
  <c r="AB2172" i="9"/>
  <c r="AC2172" i="9" s="1"/>
  <c r="Z2186" i="9"/>
  <c r="AG2184" i="9"/>
  <c r="Z2173" i="9"/>
  <c r="AD2172" i="9"/>
  <c r="AE2172" i="9" s="1"/>
  <c r="R2030" i="9"/>
  <c r="B2109" i="9"/>
  <c r="F2108" i="9"/>
  <c r="G2108" i="9" s="1"/>
  <c r="D2108" i="9"/>
  <c r="E2108" i="9" s="1"/>
  <c r="AB2042" i="9"/>
  <c r="AC2042" i="9" s="1"/>
  <c r="Z2043" i="9"/>
  <c r="AD2042" i="9"/>
  <c r="AE2042" i="9" s="1"/>
  <c r="R2108" i="9"/>
  <c r="S2108" i="9" s="1"/>
  <c r="P2108" i="9"/>
  <c r="Q2108" i="9" s="1"/>
  <c r="N2109" i="9"/>
  <c r="B2070" i="9"/>
  <c r="D2069" i="9"/>
  <c r="E2069" i="9" s="1"/>
  <c r="F2069" i="9"/>
  <c r="G2069" i="9" s="1"/>
  <c r="R2173" i="9"/>
  <c r="S2173" i="9" s="1"/>
  <c r="P2173" i="9"/>
  <c r="Q2173" i="9" s="1"/>
  <c r="N2174" i="9"/>
  <c r="B2057" i="9"/>
  <c r="F2056" i="9"/>
  <c r="G2056" i="9" s="1"/>
  <c r="D2056" i="9"/>
  <c r="E2056" i="9" s="1"/>
  <c r="B2096" i="9"/>
  <c r="D2095" i="9"/>
  <c r="E2095" i="9" s="1"/>
  <c r="F2095" i="9"/>
  <c r="G2095" i="9" s="1"/>
  <c r="B2174" i="9"/>
  <c r="D2173" i="9"/>
  <c r="E2173" i="9" s="1"/>
  <c r="F2173" i="9"/>
  <c r="G2173" i="9" s="1"/>
  <c r="B2135" i="9"/>
  <c r="D2134" i="9"/>
  <c r="E2134" i="9" s="1"/>
  <c r="F2134" i="9"/>
  <c r="G2134" i="9" s="1"/>
  <c r="R2160" i="9"/>
  <c r="S2160" i="9" s="1"/>
  <c r="P2160" i="9"/>
  <c r="Q2160" i="9" s="1"/>
  <c r="N2161" i="9"/>
  <c r="AB2068" i="9"/>
  <c r="AC2068" i="9" s="1"/>
  <c r="Z2069" i="9"/>
  <c r="AD2068" i="9"/>
  <c r="AE2068" i="9" s="1"/>
  <c r="B2122" i="9"/>
  <c r="F2121" i="9"/>
  <c r="G2121" i="9" s="1"/>
  <c r="D2121" i="9"/>
  <c r="E2121" i="9" s="1"/>
  <c r="R2095" i="9"/>
  <c r="S2095" i="9" s="1"/>
  <c r="P2095" i="9"/>
  <c r="Q2095" i="9" s="1"/>
  <c r="N2096" i="9"/>
  <c r="F2043" i="9"/>
  <c r="G2043" i="9" s="1"/>
  <c r="G2044" i="9" s="1"/>
  <c r="D2043" i="9"/>
  <c r="E2043" i="9" s="1"/>
  <c r="B2161" i="9"/>
  <c r="F2160" i="9"/>
  <c r="G2160" i="9" s="1"/>
  <c r="D2160" i="9"/>
  <c r="E2160" i="9" s="1"/>
  <c r="R2147" i="9"/>
  <c r="S2147" i="9" s="1"/>
  <c r="P2147" i="9"/>
  <c r="Q2147" i="9" s="1"/>
  <c r="N2148" i="9"/>
  <c r="R2121" i="9"/>
  <c r="S2121" i="9" s="1"/>
  <c r="P2121" i="9"/>
  <c r="Q2121" i="9" s="1"/>
  <c r="N2122" i="9"/>
  <c r="AB2159" i="9"/>
  <c r="AC2159" i="9" s="1"/>
  <c r="Z2160" i="9"/>
  <c r="AD2159" i="9"/>
  <c r="AE2159" i="9" s="1"/>
  <c r="R2056" i="9"/>
  <c r="S2056" i="9" s="1"/>
  <c r="P2056" i="9"/>
  <c r="Q2056" i="9" s="1"/>
  <c r="N2057" i="9"/>
  <c r="AB2120" i="9"/>
  <c r="AC2120" i="9" s="1"/>
  <c r="Z2121" i="9"/>
  <c r="AD2120" i="9"/>
  <c r="AE2120" i="9" s="1"/>
  <c r="R2082" i="9"/>
  <c r="S2082" i="9" s="1"/>
  <c r="P2082" i="9"/>
  <c r="Q2082" i="9" s="1"/>
  <c r="N2083" i="9"/>
  <c r="E2030" i="9"/>
  <c r="D2030" i="9"/>
  <c r="AB2133" i="9"/>
  <c r="AC2133" i="9" s="1"/>
  <c r="Z2134" i="9"/>
  <c r="AD2133" i="9"/>
  <c r="AE2133" i="9" s="1"/>
  <c r="R2043" i="9"/>
  <c r="S2043" i="9" s="1"/>
  <c r="S2044" i="9" s="1"/>
  <c r="P2043" i="9"/>
  <c r="Q2043" i="9" s="1"/>
  <c r="H2030" i="9" l="1"/>
  <c r="Q2044" i="9"/>
  <c r="P2044" i="9"/>
  <c r="Z2122" i="9"/>
  <c r="AD2121" i="9"/>
  <c r="AE2121" i="9" s="1"/>
  <c r="AB2121" i="9"/>
  <c r="AC2121" i="9" s="1"/>
  <c r="Z2161" i="9"/>
  <c r="AD2160" i="9"/>
  <c r="AE2160" i="9" s="1"/>
  <c r="AB2160" i="9"/>
  <c r="AC2160" i="9" s="1"/>
  <c r="N2149" i="9"/>
  <c r="P2148" i="9"/>
  <c r="Q2148" i="9" s="1"/>
  <c r="R2148" i="9"/>
  <c r="S2148" i="9" s="1"/>
  <c r="N2097" i="9"/>
  <c r="R2096" i="9"/>
  <c r="S2096" i="9" s="1"/>
  <c r="P2096" i="9"/>
  <c r="Q2096" i="9" s="1"/>
  <c r="N2162" i="9"/>
  <c r="R2161" i="9"/>
  <c r="S2161" i="9" s="1"/>
  <c r="P2161" i="9"/>
  <c r="Q2161" i="9" s="1"/>
  <c r="D2096" i="9"/>
  <c r="E2096" i="9" s="1"/>
  <c r="B2097" i="9"/>
  <c r="F2096" i="9"/>
  <c r="G2096" i="9" s="1"/>
  <c r="Z2096" i="9"/>
  <c r="AB2095" i="9"/>
  <c r="AC2095" i="9" s="1"/>
  <c r="AD2095" i="9"/>
  <c r="AE2095" i="9" s="1"/>
  <c r="T2030" i="9"/>
  <c r="N2136" i="9"/>
  <c r="P2135" i="9"/>
  <c r="Q2135" i="9" s="1"/>
  <c r="R2135" i="9"/>
  <c r="S2135" i="9" s="1"/>
  <c r="Z2109" i="9"/>
  <c r="AD2108" i="9"/>
  <c r="AE2108" i="9" s="1"/>
  <c r="AB2108" i="9"/>
  <c r="AC2108" i="9" s="1"/>
  <c r="Z2083" i="9"/>
  <c r="AB2082" i="9"/>
  <c r="AC2082" i="9" s="1"/>
  <c r="AD2082" i="9"/>
  <c r="AE2082" i="9" s="1"/>
  <c r="D2148" i="9"/>
  <c r="E2148" i="9" s="1"/>
  <c r="B2149" i="9"/>
  <c r="F2148" i="9"/>
  <c r="G2148" i="9" s="1"/>
  <c r="AF2016" i="9"/>
  <c r="R2044" i="9"/>
  <c r="D2122" i="9"/>
  <c r="E2122" i="9" s="1"/>
  <c r="B2123" i="9"/>
  <c r="F2122" i="9"/>
  <c r="G2122" i="9" s="1"/>
  <c r="D2174" i="9"/>
  <c r="E2174" i="9" s="1"/>
  <c r="B2175" i="9"/>
  <c r="F2174" i="9"/>
  <c r="G2174" i="9" s="1"/>
  <c r="D2057" i="9"/>
  <c r="E2057" i="9" s="1"/>
  <c r="F2057" i="9"/>
  <c r="G2057" i="9" s="1"/>
  <c r="G2058" i="9" s="1"/>
  <c r="D2070" i="9"/>
  <c r="E2070" i="9" s="1"/>
  <c r="B2071" i="9"/>
  <c r="F2070" i="9"/>
  <c r="G2070" i="9" s="1"/>
  <c r="D2109" i="9"/>
  <c r="E2109" i="9" s="1"/>
  <c r="B2110" i="9"/>
  <c r="F2109" i="9"/>
  <c r="G2109" i="9" s="1"/>
  <c r="Z2174" i="9"/>
  <c r="AD2173" i="9"/>
  <c r="AE2173" i="9" s="1"/>
  <c r="AB2173" i="9"/>
  <c r="AC2173" i="9" s="1"/>
  <c r="D2187" i="9"/>
  <c r="E2187" i="9" s="1"/>
  <c r="B2188" i="9"/>
  <c r="F2187" i="9"/>
  <c r="G2187" i="9" s="1"/>
  <c r="Z2057" i="9"/>
  <c r="AD2056" i="9"/>
  <c r="AE2056" i="9" s="1"/>
  <c r="AB2056" i="9"/>
  <c r="AC2056" i="9" s="1"/>
  <c r="N2071" i="9"/>
  <c r="P2070" i="9"/>
  <c r="Q2070" i="9" s="1"/>
  <c r="R2070" i="9"/>
  <c r="S2070" i="9" s="1"/>
  <c r="N2214" i="9"/>
  <c r="U2212" i="9"/>
  <c r="N2201" i="9"/>
  <c r="R2200" i="9"/>
  <c r="S2200" i="9" s="1"/>
  <c r="P2200" i="9"/>
  <c r="Q2200" i="9" s="1"/>
  <c r="AD2030" i="9"/>
  <c r="R2057" i="9"/>
  <c r="S2057" i="9" s="1"/>
  <c r="S2058" i="9" s="1"/>
  <c r="P2057" i="9"/>
  <c r="Q2057" i="9" s="1"/>
  <c r="N2123" i="9"/>
  <c r="P2122" i="9"/>
  <c r="Q2122" i="9" s="1"/>
  <c r="R2122" i="9"/>
  <c r="S2122" i="9" s="1"/>
  <c r="E2044" i="9"/>
  <c r="D2044" i="9"/>
  <c r="N2175" i="9"/>
  <c r="R2174" i="9"/>
  <c r="S2174" i="9" s="1"/>
  <c r="P2174" i="9"/>
  <c r="Q2174" i="9" s="1"/>
  <c r="N2110" i="9"/>
  <c r="P2109" i="9"/>
  <c r="Q2109" i="9" s="1"/>
  <c r="R2109" i="9"/>
  <c r="S2109" i="9" s="1"/>
  <c r="Z2148" i="9"/>
  <c r="AD2147" i="9"/>
  <c r="AE2147" i="9" s="1"/>
  <c r="AB2147" i="9"/>
  <c r="AC2147" i="9" s="1"/>
  <c r="D2083" i="9"/>
  <c r="E2083" i="9" s="1"/>
  <c r="B2084" i="9"/>
  <c r="F2083" i="9"/>
  <c r="G2083" i="9" s="1"/>
  <c r="AC2030" i="9"/>
  <c r="AB2030" i="9"/>
  <c r="Z2135" i="9"/>
  <c r="AD2134" i="9"/>
  <c r="AE2134" i="9" s="1"/>
  <c r="AB2134" i="9"/>
  <c r="AC2134" i="9" s="1"/>
  <c r="N2084" i="9"/>
  <c r="R2083" i="9"/>
  <c r="S2083" i="9" s="1"/>
  <c r="P2083" i="9"/>
  <c r="Q2083" i="9" s="1"/>
  <c r="D2161" i="9"/>
  <c r="E2161" i="9" s="1"/>
  <c r="B2162" i="9"/>
  <c r="F2161" i="9"/>
  <c r="G2161" i="9" s="1"/>
  <c r="F2044" i="9"/>
  <c r="Z2070" i="9"/>
  <c r="AD2069" i="9"/>
  <c r="AE2069" i="9" s="1"/>
  <c r="AB2069" i="9"/>
  <c r="AC2069" i="9" s="1"/>
  <c r="D2135" i="9"/>
  <c r="E2135" i="9" s="1"/>
  <c r="B2136" i="9"/>
  <c r="F2135" i="9"/>
  <c r="G2135" i="9" s="1"/>
  <c r="AD2043" i="9"/>
  <c r="AE2043" i="9" s="1"/>
  <c r="AE2044" i="9" s="1"/>
  <c r="AB2043" i="9"/>
  <c r="AC2043" i="9" s="1"/>
  <c r="Z2200" i="9"/>
  <c r="AG2198" i="9"/>
  <c r="Z2187" i="9"/>
  <c r="AB2186" i="9"/>
  <c r="AC2186" i="9" s="1"/>
  <c r="AD2186" i="9"/>
  <c r="AE2186" i="9" s="1"/>
  <c r="D2200" i="9"/>
  <c r="E2200" i="9" s="1"/>
  <c r="B2214" i="9"/>
  <c r="I2212" i="9"/>
  <c r="B2201" i="9"/>
  <c r="F2200" i="9"/>
  <c r="G2200" i="9" s="1"/>
  <c r="N2188" i="9"/>
  <c r="R2187" i="9"/>
  <c r="S2187" i="9" s="1"/>
  <c r="P2187" i="9"/>
  <c r="Q2187" i="9" s="1"/>
  <c r="AF2030" i="9" l="1"/>
  <c r="B2202" i="9"/>
  <c r="F2201" i="9"/>
  <c r="G2201" i="9" s="1"/>
  <c r="D2201" i="9"/>
  <c r="E2201" i="9" s="1"/>
  <c r="AD2200" i="9"/>
  <c r="AE2200" i="9" s="1"/>
  <c r="AB2200" i="9"/>
  <c r="AC2200" i="9" s="1"/>
  <c r="Z2214" i="9"/>
  <c r="AG2212" i="9"/>
  <c r="Z2201" i="9"/>
  <c r="B2137" i="9"/>
  <c r="F2136" i="9"/>
  <c r="G2136" i="9" s="1"/>
  <c r="D2136" i="9"/>
  <c r="E2136" i="9" s="1"/>
  <c r="AD2135" i="9"/>
  <c r="AE2135" i="9" s="1"/>
  <c r="AB2135" i="9"/>
  <c r="AC2135" i="9" s="1"/>
  <c r="Z2136" i="9"/>
  <c r="B2085" i="9"/>
  <c r="F2084" i="9"/>
  <c r="G2084" i="9" s="1"/>
  <c r="D2084" i="9"/>
  <c r="E2084" i="9" s="1"/>
  <c r="P2110" i="9"/>
  <c r="Q2110" i="9" s="1"/>
  <c r="N2111" i="9"/>
  <c r="R2110" i="9"/>
  <c r="S2110" i="9" s="1"/>
  <c r="P2175" i="9"/>
  <c r="Q2175" i="9" s="1"/>
  <c r="N2176" i="9"/>
  <c r="R2175" i="9"/>
  <c r="S2175" i="9" s="1"/>
  <c r="Q2058" i="9"/>
  <c r="P2058" i="9"/>
  <c r="P2214" i="9"/>
  <c r="Q2214" i="9" s="1"/>
  <c r="N2228" i="9"/>
  <c r="U2226" i="9"/>
  <c r="N2215" i="9"/>
  <c r="R2214" i="9"/>
  <c r="S2214" i="9" s="1"/>
  <c r="B2189" i="9"/>
  <c r="F2188" i="9"/>
  <c r="G2188" i="9" s="1"/>
  <c r="D2188" i="9"/>
  <c r="E2188" i="9" s="1"/>
  <c r="E2058" i="9"/>
  <c r="D2058" i="9"/>
  <c r="AD2083" i="9"/>
  <c r="AE2083" i="9" s="1"/>
  <c r="AB2083" i="9"/>
  <c r="AC2083" i="9" s="1"/>
  <c r="Z2084" i="9"/>
  <c r="AD2096" i="9"/>
  <c r="AE2096" i="9" s="1"/>
  <c r="AB2096" i="9"/>
  <c r="AC2096" i="9" s="1"/>
  <c r="Z2097" i="9"/>
  <c r="AD2122" i="9"/>
  <c r="AE2122" i="9" s="1"/>
  <c r="AB2122" i="9"/>
  <c r="AC2122" i="9" s="1"/>
  <c r="Z2123" i="9"/>
  <c r="AC2044" i="9"/>
  <c r="AB2044" i="9"/>
  <c r="AD2070" i="9"/>
  <c r="AE2070" i="9" s="1"/>
  <c r="AB2070" i="9"/>
  <c r="AC2070" i="9" s="1"/>
  <c r="Z2071" i="9"/>
  <c r="P2084" i="9"/>
  <c r="Q2084" i="9" s="1"/>
  <c r="N2085" i="9"/>
  <c r="R2084" i="9"/>
  <c r="S2084" i="9" s="1"/>
  <c r="AD2148" i="9"/>
  <c r="AE2148" i="9" s="1"/>
  <c r="AB2148" i="9"/>
  <c r="AC2148" i="9" s="1"/>
  <c r="Z2149" i="9"/>
  <c r="R2058" i="9"/>
  <c r="B2111" i="9"/>
  <c r="F2110" i="9"/>
  <c r="G2110" i="9" s="1"/>
  <c r="D2110" i="9"/>
  <c r="E2110" i="9" s="1"/>
  <c r="F2071" i="9"/>
  <c r="G2071" i="9" s="1"/>
  <c r="G2072" i="9" s="1"/>
  <c r="D2071" i="9"/>
  <c r="E2071" i="9" s="1"/>
  <c r="B2124" i="9"/>
  <c r="F2123" i="9"/>
  <c r="G2123" i="9" s="1"/>
  <c r="D2123" i="9"/>
  <c r="E2123" i="9" s="1"/>
  <c r="AD2161" i="9"/>
  <c r="AE2161" i="9" s="1"/>
  <c r="AB2161" i="9"/>
  <c r="AC2161" i="9" s="1"/>
  <c r="Z2162" i="9"/>
  <c r="P2188" i="9"/>
  <c r="Q2188" i="9" s="1"/>
  <c r="N2189" i="9"/>
  <c r="R2188" i="9"/>
  <c r="S2188" i="9" s="1"/>
  <c r="B2228" i="9"/>
  <c r="I2226" i="9"/>
  <c r="B2215" i="9"/>
  <c r="F2214" i="9"/>
  <c r="G2214" i="9" s="1"/>
  <c r="D2214" i="9"/>
  <c r="E2214" i="9" s="1"/>
  <c r="AD2187" i="9"/>
  <c r="AE2187" i="9" s="1"/>
  <c r="AB2187" i="9"/>
  <c r="AC2187" i="9" s="1"/>
  <c r="Z2188" i="9"/>
  <c r="AD2044" i="9"/>
  <c r="H2044" i="9"/>
  <c r="P2201" i="9"/>
  <c r="Q2201" i="9" s="1"/>
  <c r="N2202" i="9"/>
  <c r="R2201" i="9"/>
  <c r="S2201" i="9" s="1"/>
  <c r="AD2057" i="9"/>
  <c r="AE2057" i="9" s="1"/>
  <c r="AE2058" i="9" s="1"/>
  <c r="AB2057" i="9"/>
  <c r="AC2057" i="9" s="1"/>
  <c r="AD2174" i="9"/>
  <c r="AE2174" i="9" s="1"/>
  <c r="AB2174" i="9"/>
  <c r="AC2174" i="9" s="1"/>
  <c r="Z2175" i="9"/>
  <c r="P2136" i="9"/>
  <c r="Q2136" i="9" s="1"/>
  <c r="N2137" i="9"/>
  <c r="R2136" i="9"/>
  <c r="S2136" i="9" s="1"/>
  <c r="B2098" i="9"/>
  <c r="D2097" i="9"/>
  <c r="E2097" i="9" s="1"/>
  <c r="F2097" i="9"/>
  <c r="G2097" i="9" s="1"/>
  <c r="P2162" i="9"/>
  <c r="Q2162" i="9" s="1"/>
  <c r="N2163" i="9"/>
  <c r="R2162" i="9"/>
  <c r="S2162" i="9" s="1"/>
  <c r="P2149" i="9"/>
  <c r="Q2149" i="9" s="1"/>
  <c r="N2150" i="9"/>
  <c r="R2149" i="9"/>
  <c r="S2149" i="9" s="1"/>
  <c r="T2044" i="9"/>
  <c r="B2163" i="9"/>
  <c r="D2162" i="9"/>
  <c r="E2162" i="9" s="1"/>
  <c r="F2162" i="9"/>
  <c r="G2162" i="9" s="1"/>
  <c r="P2123" i="9"/>
  <c r="Q2123" i="9" s="1"/>
  <c r="N2124" i="9"/>
  <c r="R2123" i="9"/>
  <c r="S2123" i="9" s="1"/>
  <c r="P2071" i="9"/>
  <c r="Q2071" i="9" s="1"/>
  <c r="R2071" i="9"/>
  <c r="S2071" i="9" s="1"/>
  <c r="S2072" i="9" s="1"/>
  <c r="F2058" i="9"/>
  <c r="B2176" i="9"/>
  <c r="D2175" i="9"/>
  <c r="E2175" i="9" s="1"/>
  <c r="F2175" i="9"/>
  <c r="G2175" i="9" s="1"/>
  <c r="B2150" i="9"/>
  <c r="F2149" i="9"/>
  <c r="G2149" i="9" s="1"/>
  <c r="D2149" i="9"/>
  <c r="E2149" i="9" s="1"/>
  <c r="AD2109" i="9"/>
  <c r="AE2109" i="9" s="1"/>
  <c r="AB2109" i="9"/>
  <c r="AC2109" i="9" s="1"/>
  <c r="Z2110" i="9"/>
  <c r="P2097" i="9"/>
  <c r="Q2097" i="9" s="1"/>
  <c r="N2098" i="9"/>
  <c r="R2097" i="9"/>
  <c r="S2097" i="9" s="1"/>
  <c r="N2099" i="9" l="1"/>
  <c r="P2098" i="9"/>
  <c r="Q2098" i="9" s="1"/>
  <c r="R2098" i="9"/>
  <c r="S2098" i="9" s="1"/>
  <c r="Z2111" i="9"/>
  <c r="AD2110" i="9"/>
  <c r="AE2110" i="9" s="1"/>
  <c r="AB2110" i="9"/>
  <c r="AC2110" i="9" s="1"/>
  <c r="F2163" i="9"/>
  <c r="G2163" i="9" s="1"/>
  <c r="D2163" i="9"/>
  <c r="E2163" i="9" s="1"/>
  <c r="B2164" i="9"/>
  <c r="N2151" i="9"/>
  <c r="R2150" i="9"/>
  <c r="S2150" i="9" s="1"/>
  <c r="P2150" i="9"/>
  <c r="Q2150" i="9" s="1"/>
  <c r="N2138" i="9"/>
  <c r="R2137" i="9"/>
  <c r="S2137" i="9" s="1"/>
  <c r="P2137" i="9"/>
  <c r="Q2137" i="9" s="1"/>
  <c r="AC2058" i="9"/>
  <c r="AB2058" i="9"/>
  <c r="F2072" i="9"/>
  <c r="AB2071" i="9"/>
  <c r="AC2071" i="9" s="1"/>
  <c r="AD2071" i="9"/>
  <c r="AE2071" i="9" s="1"/>
  <c r="AE2072" i="9" s="1"/>
  <c r="AF2044" i="9"/>
  <c r="Z2124" i="9"/>
  <c r="AD2123" i="9"/>
  <c r="AE2123" i="9" s="1"/>
  <c r="AB2123" i="9"/>
  <c r="AC2123" i="9" s="1"/>
  <c r="Z2085" i="9"/>
  <c r="AB2084" i="9"/>
  <c r="AC2084" i="9" s="1"/>
  <c r="AD2084" i="9"/>
  <c r="AE2084" i="9" s="1"/>
  <c r="N2216" i="9"/>
  <c r="R2215" i="9"/>
  <c r="S2215" i="9" s="1"/>
  <c r="P2215" i="9"/>
  <c r="Q2215" i="9" s="1"/>
  <c r="Z2228" i="9"/>
  <c r="AG2226" i="9"/>
  <c r="Z2215" i="9"/>
  <c r="AD2214" i="9"/>
  <c r="AE2214" i="9" s="1"/>
  <c r="AB2214" i="9"/>
  <c r="AC2214" i="9" s="1"/>
  <c r="F2202" i="9"/>
  <c r="G2202" i="9" s="1"/>
  <c r="D2202" i="9"/>
  <c r="E2202" i="9" s="1"/>
  <c r="B2203" i="9"/>
  <c r="F2150" i="9"/>
  <c r="G2150" i="9" s="1"/>
  <c r="D2150" i="9"/>
  <c r="E2150" i="9" s="1"/>
  <c r="B2151" i="9"/>
  <c r="F2176" i="9"/>
  <c r="G2176" i="9" s="1"/>
  <c r="D2176" i="9"/>
  <c r="E2176" i="9" s="1"/>
  <c r="B2177" i="9"/>
  <c r="R2072" i="9"/>
  <c r="N2125" i="9"/>
  <c r="R2124" i="9"/>
  <c r="S2124" i="9" s="1"/>
  <c r="P2124" i="9"/>
  <c r="Q2124" i="9" s="1"/>
  <c r="Z2176" i="9"/>
  <c r="AB2175" i="9"/>
  <c r="AC2175" i="9" s="1"/>
  <c r="AD2175" i="9"/>
  <c r="AE2175" i="9" s="1"/>
  <c r="AD2058" i="9"/>
  <c r="Z2189" i="9"/>
  <c r="AB2188" i="9"/>
  <c r="AC2188" i="9" s="1"/>
  <c r="AD2188" i="9"/>
  <c r="AE2188" i="9" s="1"/>
  <c r="F2228" i="9"/>
  <c r="G2228" i="9" s="1"/>
  <c r="D2228" i="9"/>
  <c r="E2228" i="9" s="1"/>
  <c r="B2242" i="9"/>
  <c r="I2240" i="9"/>
  <c r="B2229" i="9"/>
  <c r="Z2150" i="9"/>
  <c r="AB2149" i="9"/>
  <c r="AC2149" i="9" s="1"/>
  <c r="AD2149" i="9"/>
  <c r="AE2149" i="9" s="1"/>
  <c r="N2112" i="9"/>
  <c r="R2111" i="9"/>
  <c r="S2111" i="9" s="1"/>
  <c r="P2111" i="9"/>
  <c r="Q2111" i="9" s="1"/>
  <c r="F2085" i="9"/>
  <c r="G2085" i="9" s="1"/>
  <c r="G2086" i="9" s="1"/>
  <c r="D2085" i="9"/>
  <c r="E2085" i="9" s="1"/>
  <c r="F2137" i="9"/>
  <c r="G2137" i="9" s="1"/>
  <c r="D2137" i="9"/>
  <c r="E2137" i="9" s="1"/>
  <c r="B2138" i="9"/>
  <c r="Q2072" i="9"/>
  <c r="T2072" i="9" s="1"/>
  <c r="P2072" i="9"/>
  <c r="Z2163" i="9"/>
  <c r="AD2162" i="9"/>
  <c r="AE2162" i="9" s="1"/>
  <c r="AB2162" i="9"/>
  <c r="AC2162" i="9" s="1"/>
  <c r="F2124" i="9"/>
  <c r="G2124" i="9" s="1"/>
  <c r="D2124" i="9"/>
  <c r="E2124" i="9" s="1"/>
  <c r="B2125" i="9"/>
  <c r="P2085" i="9"/>
  <c r="Q2085" i="9" s="1"/>
  <c r="R2085" i="9"/>
  <c r="S2085" i="9" s="1"/>
  <c r="S2086" i="9" s="1"/>
  <c r="Z2098" i="9"/>
  <c r="AB2097" i="9"/>
  <c r="AC2097" i="9" s="1"/>
  <c r="AD2097" i="9"/>
  <c r="AE2097" i="9" s="1"/>
  <c r="H2058" i="9"/>
  <c r="F2189" i="9"/>
  <c r="G2189" i="9" s="1"/>
  <c r="D2189" i="9"/>
  <c r="E2189" i="9" s="1"/>
  <c r="B2190" i="9"/>
  <c r="N2242" i="9"/>
  <c r="U2240" i="9"/>
  <c r="N2229" i="9"/>
  <c r="P2228" i="9"/>
  <c r="Q2228" i="9" s="1"/>
  <c r="R2228" i="9"/>
  <c r="S2228" i="9" s="1"/>
  <c r="N2177" i="9"/>
  <c r="R2176" i="9"/>
  <c r="S2176" i="9" s="1"/>
  <c r="P2176" i="9"/>
  <c r="Q2176" i="9" s="1"/>
  <c r="Z2202" i="9"/>
  <c r="AB2201" i="9"/>
  <c r="AC2201" i="9" s="1"/>
  <c r="AD2201" i="9"/>
  <c r="AE2201" i="9" s="1"/>
  <c r="N2164" i="9"/>
  <c r="R2163" i="9"/>
  <c r="S2163" i="9" s="1"/>
  <c r="P2163" i="9"/>
  <c r="Q2163" i="9" s="1"/>
  <c r="F2098" i="9"/>
  <c r="G2098" i="9" s="1"/>
  <c r="D2098" i="9"/>
  <c r="E2098" i="9" s="1"/>
  <c r="B2099" i="9"/>
  <c r="N2203" i="9"/>
  <c r="P2202" i="9"/>
  <c r="Q2202" i="9" s="1"/>
  <c r="R2202" i="9"/>
  <c r="S2202" i="9" s="1"/>
  <c r="F2215" i="9"/>
  <c r="G2215" i="9" s="1"/>
  <c r="D2215" i="9"/>
  <c r="E2215" i="9" s="1"/>
  <c r="B2216" i="9"/>
  <c r="N2190" i="9"/>
  <c r="P2189" i="9"/>
  <c r="Q2189" i="9" s="1"/>
  <c r="R2189" i="9"/>
  <c r="S2189" i="9" s="1"/>
  <c r="E2072" i="9"/>
  <c r="H2072" i="9" s="1"/>
  <c r="D2072" i="9"/>
  <c r="F2111" i="9"/>
  <c r="G2111" i="9" s="1"/>
  <c r="D2111" i="9"/>
  <c r="E2111" i="9" s="1"/>
  <c r="B2112" i="9"/>
  <c r="T2058" i="9"/>
  <c r="Z2137" i="9"/>
  <c r="AB2136" i="9"/>
  <c r="AC2136" i="9" s="1"/>
  <c r="AD2136" i="9"/>
  <c r="AE2136" i="9" s="1"/>
  <c r="B2217" i="9" l="1"/>
  <c r="D2216" i="9"/>
  <c r="E2216" i="9" s="1"/>
  <c r="F2216" i="9"/>
  <c r="G2216" i="9" s="1"/>
  <c r="R2164" i="9"/>
  <c r="S2164" i="9" s="1"/>
  <c r="P2164" i="9"/>
  <c r="Q2164" i="9" s="1"/>
  <c r="N2165" i="9"/>
  <c r="R2177" i="9"/>
  <c r="S2177" i="9" s="1"/>
  <c r="P2177" i="9"/>
  <c r="Q2177" i="9" s="1"/>
  <c r="N2178" i="9"/>
  <c r="B2126" i="9"/>
  <c r="D2125" i="9"/>
  <c r="E2125" i="9" s="1"/>
  <c r="F2125" i="9"/>
  <c r="G2125" i="9" s="1"/>
  <c r="B2139" i="9"/>
  <c r="D2138" i="9"/>
  <c r="E2138" i="9" s="1"/>
  <c r="F2138" i="9"/>
  <c r="G2138" i="9" s="1"/>
  <c r="F2086" i="9"/>
  <c r="AB2150" i="9"/>
  <c r="AC2150" i="9" s="1"/>
  <c r="Z2151" i="9"/>
  <c r="AD2150" i="9"/>
  <c r="AE2150" i="9" s="1"/>
  <c r="AB2189" i="9"/>
  <c r="AC2189" i="9" s="1"/>
  <c r="Z2190" i="9"/>
  <c r="AD2189" i="9"/>
  <c r="AE2189" i="9" s="1"/>
  <c r="B2178" i="9"/>
  <c r="F2177" i="9"/>
  <c r="G2177" i="9" s="1"/>
  <c r="D2177" i="9"/>
  <c r="E2177" i="9" s="1"/>
  <c r="AB2215" i="9"/>
  <c r="AC2215" i="9" s="1"/>
  <c r="Z2216" i="9"/>
  <c r="AD2215" i="9"/>
  <c r="AE2215" i="9" s="1"/>
  <c r="AC2072" i="9"/>
  <c r="AB2072" i="9"/>
  <c r="AB2111" i="9"/>
  <c r="AC2111" i="9" s="1"/>
  <c r="Z2112" i="9"/>
  <c r="AD2111" i="9"/>
  <c r="AE2111" i="9" s="1"/>
  <c r="B2113" i="9"/>
  <c r="D2112" i="9"/>
  <c r="E2112" i="9" s="1"/>
  <c r="F2112" i="9"/>
  <c r="G2112" i="9" s="1"/>
  <c r="R2203" i="9"/>
  <c r="S2203" i="9" s="1"/>
  <c r="P2203" i="9"/>
  <c r="Q2203" i="9" s="1"/>
  <c r="N2204" i="9"/>
  <c r="AB2202" i="9"/>
  <c r="AC2202" i="9" s="1"/>
  <c r="Z2203" i="9"/>
  <c r="AD2202" i="9"/>
  <c r="AE2202" i="9" s="1"/>
  <c r="R2242" i="9"/>
  <c r="S2242" i="9" s="1"/>
  <c r="P2242" i="9"/>
  <c r="Q2242" i="9" s="1"/>
  <c r="N2256" i="9"/>
  <c r="U2254" i="9"/>
  <c r="N2243" i="9"/>
  <c r="AB2098" i="9"/>
  <c r="AC2098" i="9" s="1"/>
  <c r="Z2099" i="9"/>
  <c r="AD2098" i="9"/>
  <c r="AE2098" i="9" s="1"/>
  <c r="R2086" i="9"/>
  <c r="AB2163" i="9"/>
  <c r="AC2163" i="9" s="1"/>
  <c r="Z2164" i="9"/>
  <c r="AD2163" i="9"/>
  <c r="AE2163" i="9" s="1"/>
  <c r="B2256" i="9"/>
  <c r="I2254" i="9"/>
  <c r="B2243" i="9"/>
  <c r="F2242" i="9"/>
  <c r="G2242" i="9" s="1"/>
  <c r="D2242" i="9"/>
  <c r="E2242" i="9" s="1"/>
  <c r="R2125" i="9"/>
  <c r="S2125" i="9" s="1"/>
  <c r="P2125" i="9"/>
  <c r="Q2125" i="9" s="1"/>
  <c r="N2126" i="9"/>
  <c r="AB2124" i="9"/>
  <c r="AC2124" i="9" s="1"/>
  <c r="Z2125" i="9"/>
  <c r="AD2124" i="9"/>
  <c r="AE2124" i="9" s="1"/>
  <c r="B2165" i="9"/>
  <c r="F2164" i="9"/>
  <c r="G2164" i="9" s="1"/>
  <c r="D2164" i="9"/>
  <c r="E2164" i="9" s="1"/>
  <c r="AB2137" i="9"/>
  <c r="AC2137" i="9" s="1"/>
  <c r="Z2138" i="9"/>
  <c r="AD2137" i="9"/>
  <c r="AE2137" i="9" s="1"/>
  <c r="B2191" i="9"/>
  <c r="F2190" i="9"/>
  <c r="G2190" i="9" s="1"/>
  <c r="D2190" i="9"/>
  <c r="E2190" i="9" s="1"/>
  <c r="Q2086" i="9"/>
  <c r="P2086" i="9"/>
  <c r="AB2176" i="9"/>
  <c r="AC2176" i="9" s="1"/>
  <c r="Z2177" i="9"/>
  <c r="AD2176" i="9"/>
  <c r="AE2176" i="9" s="1"/>
  <c r="B2204" i="9"/>
  <c r="D2203" i="9"/>
  <c r="E2203" i="9" s="1"/>
  <c r="F2203" i="9"/>
  <c r="G2203" i="9" s="1"/>
  <c r="AB2228" i="9"/>
  <c r="AC2228" i="9" s="1"/>
  <c r="Z2242" i="9"/>
  <c r="AG2240" i="9"/>
  <c r="Z2229" i="9"/>
  <c r="AD2228" i="9"/>
  <c r="AE2228" i="9" s="1"/>
  <c r="R2216" i="9"/>
  <c r="S2216" i="9" s="1"/>
  <c r="P2216" i="9"/>
  <c r="Q2216" i="9" s="1"/>
  <c r="N2217" i="9"/>
  <c r="AB2085" i="9"/>
  <c r="AC2085" i="9" s="1"/>
  <c r="AD2085" i="9"/>
  <c r="AE2085" i="9" s="1"/>
  <c r="AE2086" i="9" s="1"/>
  <c r="AF2058" i="9"/>
  <c r="R2138" i="9"/>
  <c r="S2138" i="9" s="1"/>
  <c r="P2138" i="9"/>
  <c r="Q2138" i="9" s="1"/>
  <c r="N2139" i="9"/>
  <c r="R2190" i="9"/>
  <c r="S2190" i="9" s="1"/>
  <c r="P2190" i="9"/>
  <c r="Q2190" i="9" s="1"/>
  <c r="N2191" i="9"/>
  <c r="F2099" i="9"/>
  <c r="G2099" i="9" s="1"/>
  <c r="G2100" i="9" s="1"/>
  <c r="D2099" i="9"/>
  <c r="E2099" i="9" s="1"/>
  <c r="R2229" i="9"/>
  <c r="S2229" i="9" s="1"/>
  <c r="P2229" i="9"/>
  <c r="Q2229" i="9" s="1"/>
  <c r="N2230" i="9"/>
  <c r="E2086" i="9"/>
  <c r="D2086" i="9"/>
  <c r="R2112" i="9"/>
  <c r="S2112" i="9" s="1"/>
  <c r="P2112" i="9"/>
  <c r="Q2112" i="9" s="1"/>
  <c r="N2113" i="9"/>
  <c r="B2230" i="9"/>
  <c r="F2229" i="9"/>
  <c r="G2229" i="9" s="1"/>
  <c r="D2229" i="9"/>
  <c r="E2229" i="9" s="1"/>
  <c r="B2152" i="9"/>
  <c r="D2151" i="9"/>
  <c r="E2151" i="9" s="1"/>
  <c r="F2151" i="9"/>
  <c r="G2151" i="9" s="1"/>
  <c r="AD2072" i="9"/>
  <c r="R2151" i="9"/>
  <c r="S2151" i="9" s="1"/>
  <c r="P2151" i="9"/>
  <c r="Q2151" i="9" s="1"/>
  <c r="N2152" i="9"/>
  <c r="R2099" i="9"/>
  <c r="S2099" i="9" s="1"/>
  <c r="S2100" i="9" s="1"/>
  <c r="P2099" i="9"/>
  <c r="Q2099" i="9" s="1"/>
  <c r="H2086" i="9" l="1"/>
  <c r="T2086" i="9"/>
  <c r="N2192" i="9"/>
  <c r="P2191" i="9"/>
  <c r="Q2191" i="9" s="1"/>
  <c r="R2191" i="9"/>
  <c r="S2191" i="9" s="1"/>
  <c r="AD2086" i="9"/>
  <c r="Z2256" i="9"/>
  <c r="AG2254" i="9"/>
  <c r="Z2243" i="9"/>
  <c r="AD2242" i="9"/>
  <c r="AE2242" i="9" s="1"/>
  <c r="AB2242" i="9"/>
  <c r="AC2242" i="9" s="1"/>
  <c r="Z2178" i="9"/>
  <c r="AB2177" i="9"/>
  <c r="AC2177" i="9" s="1"/>
  <c r="AD2177" i="9"/>
  <c r="AE2177" i="9" s="1"/>
  <c r="D2191" i="9"/>
  <c r="E2191" i="9" s="1"/>
  <c r="B2192" i="9"/>
  <c r="F2191" i="9"/>
  <c r="G2191" i="9" s="1"/>
  <c r="Z2139" i="9"/>
  <c r="AD2138" i="9"/>
  <c r="AE2138" i="9" s="1"/>
  <c r="AB2138" i="9"/>
  <c r="AC2138" i="9" s="1"/>
  <c r="Z2126" i="9"/>
  <c r="AD2125" i="9"/>
  <c r="AE2125" i="9" s="1"/>
  <c r="AB2125" i="9"/>
  <c r="AC2125" i="9" s="1"/>
  <c r="D2256" i="9"/>
  <c r="E2256" i="9" s="1"/>
  <c r="B2270" i="9"/>
  <c r="I2268" i="9"/>
  <c r="B2257" i="9"/>
  <c r="F2256" i="9"/>
  <c r="G2256" i="9" s="1"/>
  <c r="Z2165" i="9"/>
  <c r="AB2164" i="9"/>
  <c r="AC2164" i="9" s="1"/>
  <c r="AD2164" i="9"/>
  <c r="AE2164" i="9" s="1"/>
  <c r="D2126" i="9"/>
  <c r="E2126" i="9" s="1"/>
  <c r="B2127" i="9"/>
  <c r="F2126" i="9"/>
  <c r="G2126" i="9" s="1"/>
  <c r="Q2100" i="9"/>
  <c r="P2100" i="9"/>
  <c r="N2231" i="9"/>
  <c r="R2230" i="9"/>
  <c r="S2230" i="9" s="1"/>
  <c r="P2230" i="9"/>
  <c r="Q2230" i="9" s="1"/>
  <c r="AC2086" i="9"/>
  <c r="AF2086" i="9" s="1"/>
  <c r="AB2086" i="9"/>
  <c r="D2165" i="9"/>
  <c r="E2165" i="9" s="1"/>
  <c r="B2166" i="9"/>
  <c r="F2165" i="9"/>
  <c r="G2165" i="9" s="1"/>
  <c r="AB2099" i="9"/>
  <c r="AC2099" i="9" s="1"/>
  <c r="AD2099" i="9"/>
  <c r="AE2099" i="9" s="1"/>
  <c r="AE2100" i="9" s="1"/>
  <c r="N2270" i="9"/>
  <c r="U2268" i="9"/>
  <c r="N2257" i="9"/>
  <c r="P2256" i="9"/>
  <c r="Q2256" i="9" s="1"/>
  <c r="R2256" i="9"/>
  <c r="S2256" i="9" s="1"/>
  <c r="Z2217" i="9"/>
  <c r="AD2216" i="9"/>
  <c r="AE2216" i="9" s="1"/>
  <c r="AB2216" i="9"/>
  <c r="AC2216" i="9" s="1"/>
  <c r="Z2191" i="9"/>
  <c r="AD2190" i="9"/>
  <c r="AE2190" i="9" s="1"/>
  <c r="AB2190" i="9"/>
  <c r="AC2190" i="9" s="1"/>
  <c r="Z2152" i="9"/>
  <c r="AD2151" i="9"/>
  <c r="AE2151" i="9" s="1"/>
  <c r="AB2151" i="9"/>
  <c r="AC2151" i="9" s="1"/>
  <c r="N2179" i="9"/>
  <c r="P2178" i="9"/>
  <c r="Q2178" i="9" s="1"/>
  <c r="R2178" i="9"/>
  <c r="S2178" i="9" s="1"/>
  <c r="N2166" i="9"/>
  <c r="R2165" i="9"/>
  <c r="S2165" i="9" s="1"/>
  <c r="P2165" i="9"/>
  <c r="Q2165" i="9" s="1"/>
  <c r="R2100" i="9"/>
  <c r="D2152" i="9"/>
  <c r="E2152" i="9" s="1"/>
  <c r="B2153" i="9"/>
  <c r="F2152" i="9"/>
  <c r="G2152" i="9" s="1"/>
  <c r="R2113" i="9"/>
  <c r="S2113" i="9" s="1"/>
  <c r="S2114" i="9" s="1"/>
  <c r="P2113" i="9"/>
  <c r="Q2113" i="9" s="1"/>
  <c r="E2100" i="9"/>
  <c r="D2100" i="9"/>
  <c r="N2218" i="9"/>
  <c r="R2217" i="9"/>
  <c r="S2217" i="9" s="1"/>
  <c r="P2217" i="9"/>
  <c r="Q2217" i="9" s="1"/>
  <c r="Z2230" i="9"/>
  <c r="AD2229" i="9"/>
  <c r="AE2229" i="9" s="1"/>
  <c r="AB2229" i="9"/>
  <c r="AC2229" i="9" s="1"/>
  <c r="D2204" i="9"/>
  <c r="E2204" i="9" s="1"/>
  <c r="B2205" i="9"/>
  <c r="F2204" i="9"/>
  <c r="G2204" i="9" s="1"/>
  <c r="N2127" i="9"/>
  <c r="R2126" i="9"/>
  <c r="S2126" i="9" s="1"/>
  <c r="P2126" i="9"/>
  <c r="Q2126" i="9" s="1"/>
  <c r="D2243" i="9"/>
  <c r="E2243" i="9" s="1"/>
  <c r="B2244" i="9"/>
  <c r="F2243" i="9"/>
  <c r="G2243" i="9" s="1"/>
  <c r="N2205" i="9"/>
  <c r="P2204" i="9"/>
  <c r="Q2204" i="9" s="1"/>
  <c r="R2204" i="9"/>
  <c r="S2204" i="9" s="1"/>
  <c r="Z2113" i="9"/>
  <c r="AD2112" i="9"/>
  <c r="AE2112" i="9" s="1"/>
  <c r="AB2112" i="9"/>
  <c r="AC2112" i="9" s="1"/>
  <c r="D2217" i="9"/>
  <c r="E2217" i="9" s="1"/>
  <c r="B2218" i="9"/>
  <c r="F2217" i="9"/>
  <c r="G2217" i="9" s="1"/>
  <c r="N2153" i="9"/>
  <c r="P2152" i="9"/>
  <c r="Q2152" i="9" s="1"/>
  <c r="R2152" i="9"/>
  <c r="S2152" i="9" s="1"/>
  <c r="D2230" i="9"/>
  <c r="E2230" i="9" s="1"/>
  <c r="B2231" i="9"/>
  <c r="F2230" i="9"/>
  <c r="G2230" i="9" s="1"/>
  <c r="F2100" i="9"/>
  <c r="N2140" i="9"/>
  <c r="P2139" i="9"/>
  <c r="Q2139" i="9" s="1"/>
  <c r="R2139" i="9"/>
  <c r="S2139" i="9" s="1"/>
  <c r="N2244" i="9"/>
  <c r="P2243" i="9"/>
  <c r="Q2243" i="9" s="1"/>
  <c r="R2243" i="9"/>
  <c r="S2243" i="9" s="1"/>
  <c r="Z2204" i="9"/>
  <c r="AD2203" i="9"/>
  <c r="AE2203" i="9" s="1"/>
  <c r="AB2203" i="9"/>
  <c r="AC2203" i="9" s="1"/>
  <c r="D2113" i="9"/>
  <c r="E2113" i="9" s="1"/>
  <c r="F2113" i="9"/>
  <c r="G2113" i="9" s="1"/>
  <c r="G2114" i="9" s="1"/>
  <c r="AF2072" i="9"/>
  <c r="D2178" i="9"/>
  <c r="E2178" i="9" s="1"/>
  <c r="B2179" i="9"/>
  <c r="F2178" i="9"/>
  <c r="G2178" i="9" s="1"/>
  <c r="D2139" i="9"/>
  <c r="E2139" i="9" s="1"/>
  <c r="B2140" i="9"/>
  <c r="F2139" i="9"/>
  <c r="G2139" i="9" s="1"/>
  <c r="B2141" i="9" l="1"/>
  <c r="F2140" i="9"/>
  <c r="G2140" i="9" s="1"/>
  <c r="D2140" i="9"/>
  <c r="E2140" i="9" s="1"/>
  <c r="F2114" i="9"/>
  <c r="AD2204" i="9"/>
  <c r="AE2204" i="9" s="1"/>
  <c r="AB2204" i="9"/>
  <c r="AC2204" i="9" s="1"/>
  <c r="Z2205" i="9"/>
  <c r="P2205" i="9"/>
  <c r="Q2205" i="9" s="1"/>
  <c r="N2206" i="9"/>
  <c r="R2205" i="9"/>
  <c r="S2205" i="9" s="1"/>
  <c r="B2206" i="9"/>
  <c r="D2205" i="9"/>
  <c r="E2205" i="9" s="1"/>
  <c r="F2205" i="9"/>
  <c r="G2205" i="9" s="1"/>
  <c r="AD2230" i="9"/>
  <c r="AE2230" i="9" s="1"/>
  <c r="AB2230" i="9"/>
  <c r="AC2230" i="9" s="1"/>
  <c r="Z2231" i="9"/>
  <c r="AD2191" i="9"/>
  <c r="AE2191" i="9" s="1"/>
  <c r="AB2191" i="9"/>
  <c r="AC2191" i="9" s="1"/>
  <c r="Z2192" i="9"/>
  <c r="P2257" i="9"/>
  <c r="Q2257" i="9" s="1"/>
  <c r="N2258" i="9"/>
  <c r="R2257" i="9"/>
  <c r="S2257" i="9" s="1"/>
  <c r="AC2100" i="9"/>
  <c r="AB2100" i="9"/>
  <c r="B2167" i="9"/>
  <c r="F2166" i="9"/>
  <c r="G2166" i="9" s="1"/>
  <c r="D2166" i="9"/>
  <c r="E2166" i="9" s="1"/>
  <c r="AD2139" i="9"/>
  <c r="AE2139" i="9" s="1"/>
  <c r="AB2139" i="9"/>
  <c r="AC2139" i="9" s="1"/>
  <c r="Z2140" i="9"/>
  <c r="E2114" i="9"/>
  <c r="H2114" i="9" s="1"/>
  <c r="D2114" i="9"/>
  <c r="P2244" i="9"/>
  <c r="Q2244" i="9" s="1"/>
  <c r="N2245" i="9"/>
  <c r="R2244" i="9"/>
  <c r="S2244" i="9" s="1"/>
  <c r="P2153" i="9"/>
  <c r="Q2153" i="9" s="1"/>
  <c r="N2154" i="9"/>
  <c r="R2153" i="9"/>
  <c r="S2153" i="9" s="1"/>
  <c r="AD2113" i="9"/>
  <c r="AE2113" i="9" s="1"/>
  <c r="AE2114" i="9" s="1"/>
  <c r="AB2113" i="9"/>
  <c r="AC2113" i="9" s="1"/>
  <c r="H2100" i="9"/>
  <c r="B2154" i="9"/>
  <c r="F2153" i="9"/>
  <c r="G2153" i="9" s="1"/>
  <c r="D2153" i="9"/>
  <c r="E2153" i="9" s="1"/>
  <c r="AD2152" i="9"/>
  <c r="AE2152" i="9" s="1"/>
  <c r="AB2152" i="9"/>
  <c r="AC2152" i="9" s="1"/>
  <c r="Z2153" i="9"/>
  <c r="T2100" i="9"/>
  <c r="AD2165" i="9"/>
  <c r="AE2165" i="9" s="1"/>
  <c r="AB2165" i="9"/>
  <c r="AC2165" i="9" s="1"/>
  <c r="Z2166" i="9"/>
  <c r="B2284" i="9"/>
  <c r="I2282" i="9"/>
  <c r="B2271" i="9"/>
  <c r="F2270" i="9"/>
  <c r="G2270" i="9" s="1"/>
  <c r="D2270" i="9"/>
  <c r="E2270" i="9" s="1"/>
  <c r="AD2243" i="9"/>
  <c r="AE2243" i="9" s="1"/>
  <c r="AB2243" i="9"/>
  <c r="AC2243" i="9" s="1"/>
  <c r="Z2244" i="9"/>
  <c r="B2245" i="9"/>
  <c r="F2244" i="9"/>
  <c r="G2244" i="9" s="1"/>
  <c r="D2244" i="9"/>
  <c r="E2244" i="9" s="1"/>
  <c r="Q2114" i="9"/>
  <c r="P2114" i="9"/>
  <c r="P2179" i="9"/>
  <c r="Q2179" i="9" s="1"/>
  <c r="N2180" i="9"/>
  <c r="R2179" i="9"/>
  <c r="S2179" i="9" s="1"/>
  <c r="P2270" i="9"/>
  <c r="Q2270" i="9" s="1"/>
  <c r="N2284" i="9"/>
  <c r="U2282" i="9"/>
  <c r="N2271" i="9"/>
  <c r="R2270" i="9"/>
  <c r="S2270" i="9" s="1"/>
  <c r="B2193" i="9"/>
  <c r="D2192" i="9"/>
  <c r="E2192" i="9" s="1"/>
  <c r="F2192" i="9"/>
  <c r="G2192" i="9" s="1"/>
  <c r="AD2178" i="9"/>
  <c r="AE2178" i="9" s="1"/>
  <c r="AB2178" i="9"/>
  <c r="AC2178" i="9" s="1"/>
  <c r="Z2179" i="9"/>
  <c r="P2192" i="9"/>
  <c r="Q2192" i="9" s="1"/>
  <c r="N2193" i="9"/>
  <c r="R2192" i="9"/>
  <c r="S2192" i="9" s="1"/>
  <c r="B2180" i="9"/>
  <c r="F2179" i="9"/>
  <c r="G2179" i="9" s="1"/>
  <c r="D2179" i="9"/>
  <c r="E2179" i="9" s="1"/>
  <c r="P2140" i="9"/>
  <c r="Q2140" i="9" s="1"/>
  <c r="N2141" i="9"/>
  <c r="R2140" i="9"/>
  <c r="S2140" i="9" s="1"/>
  <c r="B2232" i="9"/>
  <c r="D2231" i="9"/>
  <c r="E2231" i="9" s="1"/>
  <c r="F2231" i="9"/>
  <c r="G2231" i="9" s="1"/>
  <c r="B2219" i="9"/>
  <c r="F2218" i="9"/>
  <c r="G2218" i="9" s="1"/>
  <c r="D2218" i="9"/>
  <c r="E2218" i="9" s="1"/>
  <c r="P2127" i="9"/>
  <c r="Q2127" i="9" s="1"/>
  <c r="R2127" i="9"/>
  <c r="S2127" i="9" s="1"/>
  <c r="S2128" i="9" s="1"/>
  <c r="P2218" i="9"/>
  <c r="Q2218" i="9" s="1"/>
  <c r="N2219" i="9"/>
  <c r="R2218" i="9"/>
  <c r="S2218" i="9" s="1"/>
  <c r="R2114" i="9"/>
  <c r="P2166" i="9"/>
  <c r="Q2166" i="9" s="1"/>
  <c r="N2167" i="9"/>
  <c r="R2166" i="9"/>
  <c r="S2166" i="9" s="1"/>
  <c r="AD2217" i="9"/>
  <c r="AE2217" i="9" s="1"/>
  <c r="AB2217" i="9"/>
  <c r="AC2217" i="9" s="1"/>
  <c r="Z2218" i="9"/>
  <c r="AD2100" i="9"/>
  <c r="P2231" i="9"/>
  <c r="Q2231" i="9" s="1"/>
  <c r="N2232" i="9"/>
  <c r="R2231" i="9"/>
  <c r="S2231" i="9" s="1"/>
  <c r="F2127" i="9"/>
  <c r="G2127" i="9" s="1"/>
  <c r="G2128" i="9" s="1"/>
  <c r="D2127" i="9"/>
  <c r="E2127" i="9" s="1"/>
  <c r="B2258" i="9"/>
  <c r="F2257" i="9"/>
  <c r="G2257" i="9" s="1"/>
  <c r="D2257" i="9"/>
  <c r="E2257" i="9" s="1"/>
  <c r="AD2126" i="9"/>
  <c r="AE2126" i="9" s="1"/>
  <c r="AB2126" i="9"/>
  <c r="AC2126" i="9" s="1"/>
  <c r="Z2127" i="9"/>
  <c r="AD2256" i="9"/>
  <c r="AE2256" i="9" s="1"/>
  <c r="AB2256" i="9"/>
  <c r="AC2256" i="9" s="1"/>
  <c r="Z2270" i="9"/>
  <c r="AG2268" i="9"/>
  <c r="Z2257" i="9"/>
  <c r="Z2258" i="9" l="1"/>
  <c r="AB2257" i="9"/>
  <c r="AC2257" i="9" s="1"/>
  <c r="AD2257" i="9"/>
  <c r="AE2257" i="9" s="1"/>
  <c r="F2128" i="9"/>
  <c r="N2220" i="9"/>
  <c r="R2219" i="9"/>
  <c r="S2219" i="9" s="1"/>
  <c r="P2219" i="9"/>
  <c r="Q2219" i="9" s="1"/>
  <c r="F2232" i="9"/>
  <c r="G2232" i="9" s="1"/>
  <c r="D2232" i="9"/>
  <c r="E2232" i="9" s="1"/>
  <c r="B2233" i="9"/>
  <c r="F2193" i="9"/>
  <c r="G2193" i="9" s="1"/>
  <c r="D2193" i="9"/>
  <c r="E2193" i="9" s="1"/>
  <c r="B2194" i="9"/>
  <c r="Z2206" i="9"/>
  <c r="AB2205" i="9"/>
  <c r="AC2205" i="9" s="1"/>
  <c r="AD2205" i="9"/>
  <c r="AE2205" i="9" s="1"/>
  <c r="AB2127" i="9"/>
  <c r="AC2127" i="9" s="1"/>
  <c r="AD2127" i="9"/>
  <c r="AE2127" i="9" s="1"/>
  <c r="AE2128" i="9" s="1"/>
  <c r="Z2219" i="9"/>
  <c r="AB2218" i="9"/>
  <c r="AC2218" i="9" s="1"/>
  <c r="AD2218" i="9"/>
  <c r="AE2218" i="9" s="1"/>
  <c r="F2219" i="9"/>
  <c r="G2219" i="9" s="1"/>
  <c r="D2219" i="9"/>
  <c r="E2219" i="9" s="1"/>
  <c r="B2220" i="9"/>
  <c r="N2194" i="9"/>
  <c r="R2193" i="9"/>
  <c r="S2193" i="9" s="1"/>
  <c r="P2193" i="9"/>
  <c r="Q2193" i="9" s="1"/>
  <c r="N2272" i="9"/>
  <c r="P2271" i="9"/>
  <c r="Q2271" i="9" s="1"/>
  <c r="R2271" i="9"/>
  <c r="S2271" i="9" s="1"/>
  <c r="F2284" i="9"/>
  <c r="G2284" i="9" s="1"/>
  <c r="D2284" i="9"/>
  <c r="E2284" i="9" s="1"/>
  <c r="B2298" i="9"/>
  <c r="I2296" i="9"/>
  <c r="B2285" i="9"/>
  <c r="F2154" i="9"/>
  <c r="G2154" i="9" s="1"/>
  <c r="D2154" i="9"/>
  <c r="E2154" i="9" s="1"/>
  <c r="B2155" i="9"/>
  <c r="N2246" i="9"/>
  <c r="R2245" i="9"/>
  <c r="S2245" i="9" s="1"/>
  <c r="P2245" i="9"/>
  <c r="Q2245" i="9" s="1"/>
  <c r="AF2100" i="9"/>
  <c r="Z2193" i="9"/>
  <c r="AD2192" i="9"/>
  <c r="AE2192" i="9" s="1"/>
  <c r="AB2192" i="9"/>
  <c r="AC2192" i="9" s="1"/>
  <c r="F2141" i="9"/>
  <c r="G2141" i="9" s="1"/>
  <c r="G2142" i="9" s="1"/>
  <c r="D2141" i="9"/>
  <c r="E2141" i="9" s="1"/>
  <c r="Z2284" i="9"/>
  <c r="AG2282" i="9"/>
  <c r="Z2271" i="9"/>
  <c r="AD2270" i="9"/>
  <c r="AE2270" i="9" s="1"/>
  <c r="AB2270" i="9"/>
  <c r="AC2270" i="9" s="1"/>
  <c r="N2233" i="9"/>
  <c r="R2232" i="9"/>
  <c r="S2232" i="9" s="1"/>
  <c r="P2232" i="9"/>
  <c r="Q2232" i="9" s="1"/>
  <c r="R2128" i="9"/>
  <c r="R2141" i="9"/>
  <c r="S2141" i="9" s="1"/>
  <c r="S2142" i="9" s="1"/>
  <c r="P2141" i="9"/>
  <c r="Q2141" i="9" s="1"/>
  <c r="N2181" i="9"/>
  <c r="P2180" i="9"/>
  <c r="Q2180" i="9" s="1"/>
  <c r="R2180" i="9"/>
  <c r="S2180" i="9" s="1"/>
  <c r="F2245" i="9"/>
  <c r="G2245" i="9" s="1"/>
  <c r="D2245" i="9"/>
  <c r="E2245" i="9" s="1"/>
  <c r="B2246" i="9"/>
  <c r="Z2245" i="9"/>
  <c r="AB2244" i="9"/>
  <c r="AC2244" i="9" s="1"/>
  <c r="AD2244" i="9"/>
  <c r="AE2244" i="9" s="1"/>
  <c r="Z2167" i="9"/>
  <c r="AD2166" i="9"/>
  <c r="AE2166" i="9" s="1"/>
  <c r="AB2166" i="9"/>
  <c r="AC2166" i="9" s="1"/>
  <c r="Z2154" i="9"/>
  <c r="AB2153" i="9"/>
  <c r="AC2153" i="9" s="1"/>
  <c r="AD2153" i="9"/>
  <c r="AE2153" i="9" s="1"/>
  <c r="AC2114" i="9"/>
  <c r="AB2114" i="9"/>
  <c r="N2155" i="9"/>
  <c r="R2154" i="9"/>
  <c r="S2154" i="9" s="1"/>
  <c r="P2154" i="9"/>
  <c r="Q2154" i="9" s="1"/>
  <c r="Z2141" i="9"/>
  <c r="AB2140" i="9"/>
  <c r="AC2140" i="9" s="1"/>
  <c r="AD2140" i="9"/>
  <c r="AE2140" i="9" s="1"/>
  <c r="F2167" i="9"/>
  <c r="G2167" i="9" s="1"/>
  <c r="D2167" i="9"/>
  <c r="E2167" i="9" s="1"/>
  <c r="B2168" i="9"/>
  <c r="Z2232" i="9"/>
  <c r="AD2231" i="9"/>
  <c r="AE2231" i="9" s="1"/>
  <c r="AB2231" i="9"/>
  <c r="AC2231" i="9" s="1"/>
  <c r="N2207" i="9"/>
  <c r="R2206" i="9"/>
  <c r="S2206" i="9" s="1"/>
  <c r="P2206" i="9"/>
  <c r="Q2206" i="9" s="1"/>
  <c r="F2258" i="9"/>
  <c r="G2258" i="9" s="1"/>
  <c r="D2258" i="9"/>
  <c r="E2258" i="9" s="1"/>
  <c r="B2259" i="9"/>
  <c r="E2128" i="9"/>
  <c r="H2128" i="9" s="1"/>
  <c r="D2128" i="9"/>
  <c r="N2168" i="9"/>
  <c r="P2167" i="9"/>
  <c r="Q2167" i="9" s="1"/>
  <c r="R2167" i="9"/>
  <c r="S2167" i="9" s="1"/>
  <c r="Q2128" i="9"/>
  <c r="T2128" i="9" s="1"/>
  <c r="P2128" i="9"/>
  <c r="F2180" i="9"/>
  <c r="G2180" i="9" s="1"/>
  <c r="D2180" i="9"/>
  <c r="E2180" i="9" s="1"/>
  <c r="B2181" i="9"/>
  <c r="Z2180" i="9"/>
  <c r="AD2179" i="9"/>
  <c r="AE2179" i="9" s="1"/>
  <c r="AB2179" i="9"/>
  <c r="AC2179" i="9" s="1"/>
  <c r="N2298" i="9"/>
  <c r="U2296" i="9"/>
  <c r="N2285" i="9"/>
  <c r="R2284" i="9"/>
  <c r="S2284" i="9" s="1"/>
  <c r="P2284" i="9"/>
  <c r="Q2284" i="9" s="1"/>
  <c r="T2114" i="9"/>
  <c r="F2271" i="9"/>
  <c r="G2271" i="9" s="1"/>
  <c r="D2271" i="9"/>
  <c r="E2271" i="9" s="1"/>
  <c r="B2272" i="9"/>
  <c r="AD2114" i="9"/>
  <c r="N2259" i="9"/>
  <c r="P2258" i="9"/>
  <c r="Q2258" i="9" s="1"/>
  <c r="R2258" i="9"/>
  <c r="S2258" i="9" s="1"/>
  <c r="F2206" i="9"/>
  <c r="G2206" i="9" s="1"/>
  <c r="D2206" i="9"/>
  <c r="E2206" i="9" s="1"/>
  <c r="B2207" i="9"/>
  <c r="B2169" i="9" l="1"/>
  <c r="F2168" i="9"/>
  <c r="G2168" i="9" s="1"/>
  <c r="D2168" i="9"/>
  <c r="E2168" i="9" s="1"/>
  <c r="R2155" i="9"/>
  <c r="S2155" i="9" s="1"/>
  <c r="S2156" i="9" s="1"/>
  <c r="P2155" i="9"/>
  <c r="Q2155" i="9" s="1"/>
  <c r="AB2167" i="9"/>
  <c r="AC2167" i="9" s="1"/>
  <c r="Z2168" i="9"/>
  <c r="AD2167" i="9"/>
  <c r="AE2167" i="9" s="1"/>
  <c r="R2181" i="9"/>
  <c r="S2181" i="9" s="1"/>
  <c r="P2181" i="9"/>
  <c r="Q2181" i="9" s="1"/>
  <c r="N2182" i="9"/>
  <c r="Q2142" i="9"/>
  <c r="P2142" i="9"/>
  <c r="AB2193" i="9"/>
  <c r="AC2193" i="9" s="1"/>
  <c r="Z2194" i="9"/>
  <c r="AD2193" i="9"/>
  <c r="AE2193" i="9" s="1"/>
  <c r="B2312" i="9"/>
  <c r="I2310" i="9"/>
  <c r="B2299" i="9"/>
  <c r="D2298" i="9"/>
  <c r="E2298" i="9" s="1"/>
  <c r="F2298" i="9"/>
  <c r="G2298" i="9" s="1"/>
  <c r="R2194" i="9"/>
  <c r="S2194" i="9" s="1"/>
  <c r="P2194" i="9"/>
  <c r="Q2194" i="9" s="1"/>
  <c r="N2195" i="9"/>
  <c r="AB2219" i="9"/>
  <c r="AC2219" i="9" s="1"/>
  <c r="Z2220" i="9"/>
  <c r="AD2219" i="9"/>
  <c r="AE2219" i="9" s="1"/>
  <c r="AC2128" i="9"/>
  <c r="AB2128" i="9"/>
  <c r="B2234" i="9"/>
  <c r="F2233" i="9"/>
  <c r="G2233" i="9" s="1"/>
  <c r="D2233" i="9"/>
  <c r="E2233" i="9" s="1"/>
  <c r="B2208" i="9"/>
  <c r="D2207" i="9"/>
  <c r="E2207" i="9" s="1"/>
  <c r="F2207" i="9"/>
  <c r="G2207" i="9" s="1"/>
  <c r="B2273" i="9"/>
  <c r="F2272" i="9"/>
  <c r="G2272" i="9" s="1"/>
  <c r="D2272" i="9"/>
  <c r="E2272" i="9" s="1"/>
  <c r="R2298" i="9"/>
  <c r="S2298" i="9" s="1"/>
  <c r="P2298" i="9"/>
  <c r="Q2298" i="9" s="1"/>
  <c r="N2312" i="9"/>
  <c r="U2310" i="9"/>
  <c r="N2299" i="9"/>
  <c r="AB2180" i="9"/>
  <c r="AC2180" i="9" s="1"/>
  <c r="Z2181" i="9"/>
  <c r="AD2180" i="9"/>
  <c r="AE2180" i="9" s="1"/>
  <c r="R2168" i="9"/>
  <c r="S2168" i="9" s="1"/>
  <c r="P2168" i="9"/>
  <c r="Q2168" i="9" s="1"/>
  <c r="N2169" i="9"/>
  <c r="AB2232" i="9"/>
  <c r="AC2232" i="9" s="1"/>
  <c r="Z2233" i="9"/>
  <c r="AD2232" i="9"/>
  <c r="AE2232" i="9" s="1"/>
  <c r="AB2141" i="9"/>
  <c r="AC2141" i="9" s="1"/>
  <c r="AD2141" i="9"/>
  <c r="AE2141" i="9" s="1"/>
  <c r="AE2142" i="9" s="1"/>
  <c r="AB2154" i="9"/>
  <c r="AC2154" i="9" s="1"/>
  <c r="Z2155" i="9"/>
  <c r="AD2154" i="9"/>
  <c r="AE2154" i="9" s="1"/>
  <c r="AB2245" i="9"/>
  <c r="AC2245" i="9" s="1"/>
  <c r="Z2246" i="9"/>
  <c r="AD2245" i="9"/>
  <c r="AE2245" i="9" s="1"/>
  <c r="R2142" i="9"/>
  <c r="AB2271" i="9"/>
  <c r="AC2271" i="9" s="1"/>
  <c r="Z2272" i="9"/>
  <c r="AD2271" i="9"/>
  <c r="AE2271" i="9" s="1"/>
  <c r="E2142" i="9"/>
  <c r="D2142" i="9"/>
  <c r="R2246" i="9"/>
  <c r="S2246" i="9" s="1"/>
  <c r="P2246" i="9"/>
  <c r="Q2246" i="9" s="1"/>
  <c r="N2247" i="9"/>
  <c r="R2272" i="9"/>
  <c r="S2272" i="9" s="1"/>
  <c r="P2272" i="9"/>
  <c r="Q2272" i="9" s="1"/>
  <c r="N2273" i="9"/>
  <c r="B2221" i="9"/>
  <c r="F2220" i="9"/>
  <c r="G2220" i="9" s="1"/>
  <c r="D2220" i="9"/>
  <c r="E2220" i="9" s="1"/>
  <c r="B2195" i="9"/>
  <c r="D2194" i="9"/>
  <c r="E2194" i="9" s="1"/>
  <c r="F2194" i="9"/>
  <c r="G2194" i="9" s="1"/>
  <c r="R2220" i="9"/>
  <c r="S2220" i="9" s="1"/>
  <c r="P2220" i="9"/>
  <c r="Q2220" i="9" s="1"/>
  <c r="N2221" i="9"/>
  <c r="R2259" i="9"/>
  <c r="S2259" i="9" s="1"/>
  <c r="P2259" i="9"/>
  <c r="Q2259" i="9" s="1"/>
  <c r="N2260" i="9"/>
  <c r="B2182" i="9"/>
  <c r="D2181" i="9"/>
  <c r="E2181" i="9" s="1"/>
  <c r="F2181" i="9"/>
  <c r="G2181" i="9" s="1"/>
  <c r="B2260" i="9"/>
  <c r="F2259" i="9"/>
  <c r="G2259" i="9" s="1"/>
  <c r="D2259" i="9"/>
  <c r="E2259" i="9" s="1"/>
  <c r="R2207" i="9"/>
  <c r="S2207" i="9" s="1"/>
  <c r="P2207" i="9"/>
  <c r="Q2207" i="9" s="1"/>
  <c r="N2208" i="9"/>
  <c r="AF2114" i="9"/>
  <c r="R2233" i="9"/>
  <c r="S2233" i="9" s="1"/>
  <c r="P2233" i="9"/>
  <c r="Q2233" i="9" s="1"/>
  <c r="N2234" i="9"/>
  <c r="F2142" i="9"/>
  <c r="D2155" i="9"/>
  <c r="E2155" i="9" s="1"/>
  <c r="F2155" i="9"/>
  <c r="G2155" i="9" s="1"/>
  <c r="G2156" i="9" s="1"/>
  <c r="B2286" i="9"/>
  <c r="D2285" i="9"/>
  <c r="E2285" i="9" s="1"/>
  <c r="F2285" i="9"/>
  <c r="G2285" i="9" s="1"/>
  <c r="AB2206" i="9"/>
  <c r="AC2206" i="9" s="1"/>
  <c r="Z2207" i="9"/>
  <c r="AD2206" i="9"/>
  <c r="AE2206" i="9" s="1"/>
  <c r="R2285" i="9"/>
  <c r="S2285" i="9" s="1"/>
  <c r="P2285" i="9"/>
  <c r="Q2285" i="9" s="1"/>
  <c r="N2286" i="9"/>
  <c r="B2247" i="9"/>
  <c r="D2246" i="9"/>
  <c r="E2246" i="9" s="1"/>
  <c r="F2246" i="9"/>
  <c r="G2246" i="9" s="1"/>
  <c r="AB2284" i="9"/>
  <c r="AC2284" i="9" s="1"/>
  <c r="Z2298" i="9"/>
  <c r="AG2296" i="9"/>
  <c r="Z2285" i="9"/>
  <c r="AD2284" i="9"/>
  <c r="AE2284" i="9" s="1"/>
  <c r="AD2128" i="9"/>
  <c r="AB2258" i="9"/>
  <c r="AC2258" i="9" s="1"/>
  <c r="Z2259" i="9"/>
  <c r="AD2258" i="9"/>
  <c r="AE2258" i="9" s="1"/>
  <c r="Z2260" i="9" l="1"/>
  <c r="AD2259" i="9"/>
  <c r="AE2259" i="9" s="1"/>
  <c r="AB2259" i="9"/>
  <c r="AC2259" i="9" s="1"/>
  <c r="F2156" i="9"/>
  <c r="N2235" i="9"/>
  <c r="R2234" i="9"/>
  <c r="S2234" i="9" s="1"/>
  <c r="P2234" i="9"/>
  <c r="Q2234" i="9" s="1"/>
  <c r="N2261" i="9"/>
  <c r="P2260" i="9"/>
  <c r="Q2260" i="9" s="1"/>
  <c r="R2260" i="9"/>
  <c r="S2260" i="9" s="1"/>
  <c r="Z2234" i="9"/>
  <c r="AB2233" i="9"/>
  <c r="AC2233" i="9" s="1"/>
  <c r="AD2233" i="9"/>
  <c r="AE2233" i="9" s="1"/>
  <c r="D2273" i="9"/>
  <c r="E2273" i="9" s="1"/>
  <c r="B2274" i="9"/>
  <c r="F2273" i="9"/>
  <c r="G2273" i="9" s="1"/>
  <c r="Z2221" i="9"/>
  <c r="AD2220" i="9"/>
  <c r="AE2220" i="9" s="1"/>
  <c r="AB2220" i="9"/>
  <c r="AC2220" i="9" s="1"/>
  <c r="D2299" i="9"/>
  <c r="E2299" i="9" s="1"/>
  <c r="B2300" i="9"/>
  <c r="F2299" i="9"/>
  <c r="G2299" i="9" s="1"/>
  <c r="Z2195" i="9"/>
  <c r="AB2194" i="9"/>
  <c r="AC2194" i="9" s="1"/>
  <c r="AD2194" i="9"/>
  <c r="AE2194" i="9" s="1"/>
  <c r="Z2312" i="9"/>
  <c r="AG2310" i="9"/>
  <c r="Z2299" i="9"/>
  <c r="AB2298" i="9"/>
  <c r="AC2298" i="9" s="1"/>
  <c r="AD2298" i="9"/>
  <c r="AE2298" i="9" s="1"/>
  <c r="E2156" i="9"/>
  <c r="H2156" i="9" s="1"/>
  <c r="D2156" i="9"/>
  <c r="N2209" i="9"/>
  <c r="P2208" i="9"/>
  <c r="Q2208" i="9" s="1"/>
  <c r="R2208" i="9"/>
  <c r="S2208" i="9" s="1"/>
  <c r="D2182" i="9"/>
  <c r="E2182" i="9" s="1"/>
  <c r="B2183" i="9"/>
  <c r="F2182" i="9"/>
  <c r="G2182" i="9" s="1"/>
  <c r="N2222" i="9"/>
  <c r="P2221" i="9"/>
  <c r="Q2221" i="9" s="1"/>
  <c r="R2221" i="9"/>
  <c r="S2221" i="9" s="1"/>
  <c r="D2195" i="9"/>
  <c r="E2195" i="9" s="1"/>
  <c r="B2196" i="9"/>
  <c r="F2195" i="9"/>
  <c r="G2195" i="9" s="1"/>
  <c r="D2221" i="9"/>
  <c r="E2221" i="9" s="1"/>
  <c r="B2222" i="9"/>
  <c r="F2221" i="9"/>
  <c r="G2221" i="9" s="1"/>
  <c r="Z2273" i="9"/>
  <c r="AD2272" i="9"/>
  <c r="AE2272" i="9" s="1"/>
  <c r="AB2272" i="9"/>
  <c r="AC2272" i="9" s="1"/>
  <c r="AD2142" i="9"/>
  <c r="R2169" i="9"/>
  <c r="S2169" i="9" s="1"/>
  <c r="S2170" i="9" s="1"/>
  <c r="P2169" i="9"/>
  <c r="Q2169" i="9" s="1"/>
  <c r="Z2182" i="9"/>
  <c r="AD2181" i="9"/>
  <c r="AE2181" i="9" s="1"/>
  <c r="AB2181" i="9"/>
  <c r="AC2181" i="9" s="1"/>
  <c r="N2326" i="9"/>
  <c r="U2324" i="9"/>
  <c r="N2313" i="9"/>
  <c r="R2312" i="9"/>
  <c r="S2312" i="9" s="1"/>
  <c r="P2312" i="9"/>
  <c r="Q2312" i="9" s="1"/>
  <c r="D2208" i="9"/>
  <c r="E2208" i="9" s="1"/>
  <c r="B2209" i="9"/>
  <c r="F2208" i="9"/>
  <c r="G2208" i="9" s="1"/>
  <c r="Q2156" i="9"/>
  <c r="P2156" i="9"/>
  <c r="D2169" i="9"/>
  <c r="E2169" i="9" s="1"/>
  <c r="F2169" i="9"/>
  <c r="G2169" i="9" s="1"/>
  <c r="G2170" i="9" s="1"/>
  <c r="D2260" i="9"/>
  <c r="E2260" i="9" s="1"/>
  <c r="B2261" i="9"/>
  <c r="F2260" i="9"/>
  <c r="G2260" i="9" s="1"/>
  <c r="N2274" i="9"/>
  <c r="R2273" i="9"/>
  <c r="S2273" i="9" s="1"/>
  <c r="P2273" i="9"/>
  <c r="Q2273" i="9" s="1"/>
  <c r="AC2142" i="9"/>
  <c r="AB2142" i="9"/>
  <c r="D2234" i="9"/>
  <c r="E2234" i="9" s="1"/>
  <c r="B2235" i="9"/>
  <c r="F2234" i="9"/>
  <c r="G2234" i="9" s="1"/>
  <c r="AF2128" i="9"/>
  <c r="N2196" i="9"/>
  <c r="R2195" i="9"/>
  <c r="S2195" i="9" s="1"/>
  <c r="P2195" i="9"/>
  <c r="Q2195" i="9" s="1"/>
  <c r="D2312" i="9"/>
  <c r="E2312" i="9" s="1"/>
  <c r="B2326" i="9"/>
  <c r="I2324" i="9"/>
  <c r="B2313" i="9"/>
  <c r="F2312" i="9"/>
  <c r="G2312" i="9" s="1"/>
  <c r="T2142" i="9"/>
  <c r="R2156" i="9"/>
  <c r="Z2286" i="9"/>
  <c r="AD2285" i="9"/>
  <c r="AE2285" i="9" s="1"/>
  <c r="AB2285" i="9"/>
  <c r="AC2285" i="9" s="1"/>
  <c r="D2247" i="9"/>
  <c r="E2247" i="9" s="1"/>
  <c r="B2248" i="9"/>
  <c r="F2247" i="9"/>
  <c r="G2247" i="9" s="1"/>
  <c r="N2287" i="9"/>
  <c r="P2286" i="9"/>
  <c r="Q2286" i="9" s="1"/>
  <c r="R2286" i="9"/>
  <c r="S2286" i="9" s="1"/>
  <c r="Z2208" i="9"/>
  <c r="AB2207" i="9"/>
  <c r="AC2207" i="9" s="1"/>
  <c r="AD2207" i="9"/>
  <c r="AE2207" i="9" s="1"/>
  <c r="D2286" i="9"/>
  <c r="E2286" i="9" s="1"/>
  <c r="B2287" i="9"/>
  <c r="F2286" i="9"/>
  <c r="G2286" i="9" s="1"/>
  <c r="N2248" i="9"/>
  <c r="P2247" i="9"/>
  <c r="Q2247" i="9" s="1"/>
  <c r="R2247" i="9"/>
  <c r="S2247" i="9" s="1"/>
  <c r="H2142" i="9"/>
  <c r="Z2247" i="9"/>
  <c r="AD2246" i="9"/>
  <c r="AE2246" i="9" s="1"/>
  <c r="AB2246" i="9"/>
  <c r="AC2246" i="9" s="1"/>
  <c r="AD2155" i="9"/>
  <c r="AE2155" i="9" s="1"/>
  <c r="AE2156" i="9" s="1"/>
  <c r="AB2155" i="9"/>
  <c r="AC2155" i="9" s="1"/>
  <c r="N2300" i="9"/>
  <c r="R2299" i="9"/>
  <c r="S2299" i="9" s="1"/>
  <c r="P2299" i="9"/>
  <c r="Q2299" i="9" s="1"/>
  <c r="N2183" i="9"/>
  <c r="R2182" i="9"/>
  <c r="S2182" i="9" s="1"/>
  <c r="P2182" i="9"/>
  <c r="Q2182" i="9" s="1"/>
  <c r="Z2169" i="9"/>
  <c r="AD2168" i="9"/>
  <c r="AE2168" i="9" s="1"/>
  <c r="AB2168" i="9"/>
  <c r="AC2168" i="9" s="1"/>
  <c r="AF2142" i="9" l="1"/>
  <c r="AD2156" i="9"/>
  <c r="B2249" i="9"/>
  <c r="F2248" i="9"/>
  <c r="G2248" i="9" s="1"/>
  <c r="D2248" i="9"/>
  <c r="E2248" i="9" s="1"/>
  <c r="AD2286" i="9"/>
  <c r="AE2286" i="9" s="1"/>
  <c r="AB2286" i="9"/>
  <c r="AC2286" i="9" s="1"/>
  <c r="Z2287" i="9"/>
  <c r="P2274" i="9"/>
  <c r="Q2274" i="9" s="1"/>
  <c r="N2275" i="9"/>
  <c r="R2274" i="9"/>
  <c r="S2274" i="9" s="1"/>
  <c r="E2170" i="9"/>
  <c r="D2170" i="9"/>
  <c r="R2170" i="9"/>
  <c r="P2209" i="9"/>
  <c r="Q2209" i="9" s="1"/>
  <c r="N2210" i="9"/>
  <c r="R2209" i="9"/>
  <c r="S2209" i="9" s="1"/>
  <c r="AD2312" i="9"/>
  <c r="AE2312" i="9" s="1"/>
  <c r="AB2312" i="9"/>
  <c r="AC2312" i="9" s="1"/>
  <c r="Z2326" i="9"/>
  <c r="AG2324" i="9"/>
  <c r="Z2313" i="9"/>
  <c r="B2275" i="9"/>
  <c r="D2274" i="9"/>
  <c r="E2274" i="9" s="1"/>
  <c r="F2274" i="9"/>
  <c r="G2274" i="9" s="1"/>
  <c r="AD2260" i="9"/>
  <c r="AE2260" i="9" s="1"/>
  <c r="AB2260" i="9"/>
  <c r="AC2260" i="9" s="1"/>
  <c r="Z2261" i="9"/>
  <c r="AD2169" i="9"/>
  <c r="AE2169" i="9" s="1"/>
  <c r="AE2170" i="9" s="1"/>
  <c r="AB2169" i="9"/>
  <c r="AC2169" i="9" s="1"/>
  <c r="P2183" i="9"/>
  <c r="Q2183" i="9" s="1"/>
  <c r="R2183" i="9"/>
  <c r="S2183" i="9" s="1"/>
  <c r="S2184" i="9" s="1"/>
  <c r="B2314" i="9"/>
  <c r="D2313" i="9"/>
  <c r="E2313" i="9" s="1"/>
  <c r="F2313" i="9"/>
  <c r="G2313" i="9" s="1"/>
  <c r="P2196" i="9"/>
  <c r="Q2196" i="9" s="1"/>
  <c r="N2197" i="9"/>
  <c r="R2196" i="9"/>
  <c r="S2196" i="9" s="1"/>
  <c r="B2236" i="9"/>
  <c r="F2235" i="9"/>
  <c r="G2235" i="9" s="1"/>
  <c r="D2235" i="9"/>
  <c r="E2235" i="9" s="1"/>
  <c r="B2262" i="9"/>
  <c r="D2261" i="9"/>
  <c r="E2261" i="9" s="1"/>
  <c r="F2261" i="9"/>
  <c r="G2261" i="9" s="1"/>
  <c r="P2313" i="9"/>
  <c r="Q2313" i="9" s="1"/>
  <c r="N2314" i="9"/>
  <c r="R2313" i="9"/>
  <c r="S2313" i="9" s="1"/>
  <c r="B2223" i="9"/>
  <c r="F2222" i="9"/>
  <c r="G2222" i="9" s="1"/>
  <c r="D2222" i="9"/>
  <c r="E2222" i="9" s="1"/>
  <c r="B2197" i="9"/>
  <c r="F2196" i="9"/>
  <c r="G2196" i="9" s="1"/>
  <c r="D2196" i="9"/>
  <c r="E2196" i="9" s="1"/>
  <c r="P2222" i="9"/>
  <c r="Q2222" i="9" s="1"/>
  <c r="N2223" i="9"/>
  <c r="R2222" i="9"/>
  <c r="S2222" i="9" s="1"/>
  <c r="B2301" i="9"/>
  <c r="F2300" i="9"/>
  <c r="G2300" i="9" s="1"/>
  <c r="D2300" i="9"/>
  <c r="E2300" i="9" s="1"/>
  <c r="AD2221" i="9"/>
  <c r="AE2221" i="9" s="1"/>
  <c r="AB2221" i="9"/>
  <c r="AC2221" i="9" s="1"/>
  <c r="Z2222" i="9"/>
  <c r="AD2234" i="9"/>
  <c r="AE2234" i="9" s="1"/>
  <c r="AB2234" i="9"/>
  <c r="AC2234" i="9" s="1"/>
  <c r="Z2235" i="9"/>
  <c r="P2300" i="9"/>
  <c r="Q2300" i="9" s="1"/>
  <c r="N2301" i="9"/>
  <c r="R2300" i="9"/>
  <c r="S2300" i="9" s="1"/>
  <c r="B2288" i="9"/>
  <c r="F2287" i="9"/>
  <c r="G2287" i="9" s="1"/>
  <c r="D2287" i="9"/>
  <c r="E2287" i="9" s="1"/>
  <c r="P2287" i="9"/>
  <c r="Q2287" i="9" s="1"/>
  <c r="N2288" i="9"/>
  <c r="R2287" i="9"/>
  <c r="S2287" i="9" s="1"/>
  <c r="T2156" i="9"/>
  <c r="AD2182" i="9"/>
  <c r="AE2182" i="9" s="1"/>
  <c r="AB2182" i="9"/>
  <c r="AC2182" i="9" s="1"/>
  <c r="Z2183" i="9"/>
  <c r="AD2273" i="9"/>
  <c r="AE2273" i="9" s="1"/>
  <c r="AB2273" i="9"/>
  <c r="AC2273" i="9" s="1"/>
  <c r="Z2274" i="9"/>
  <c r="AD2299" i="9"/>
  <c r="AE2299" i="9" s="1"/>
  <c r="AB2299" i="9"/>
  <c r="AC2299" i="9" s="1"/>
  <c r="Z2300" i="9"/>
  <c r="P2235" i="9"/>
  <c r="Q2235" i="9" s="1"/>
  <c r="N2236" i="9"/>
  <c r="R2235" i="9"/>
  <c r="S2235" i="9" s="1"/>
  <c r="AC2156" i="9"/>
  <c r="AF2156" i="9" s="1"/>
  <c r="AB2156" i="9"/>
  <c r="AD2247" i="9"/>
  <c r="AE2247" i="9" s="1"/>
  <c r="AB2247" i="9"/>
  <c r="AC2247" i="9" s="1"/>
  <c r="Z2248" i="9"/>
  <c r="P2248" i="9"/>
  <c r="Q2248" i="9" s="1"/>
  <c r="N2249" i="9"/>
  <c r="R2248" i="9"/>
  <c r="S2248" i="9" s="1"/>
  <c r="AD2208" i="9"/>
  <c r="AE2208" i="9" s="1"/>
  <c r="AB2208" i="9"/>
  <c r="AC2208" i="9" s="1"/>
  <c r="Z2209" i="9"/>
  <c r="B2340" i="9"/>
  <c r="I2338" i="9"/>
  <c r="B2327" i="9"/>
  <c r="F2326" i="9"/>
  <c r="G2326" i="9" s="1"/>
  <c r="D2326" i="9"/>
  <c r="E2326" i="9" s="1"/>
  <c r="F2170" i="9"/>
  <c r="B2210" i="9"/>
  <c r="F2209" i="9"/>
  <c r="G2209" i="9" s="1"/>
  <c r="D2209" i="9"/>
  <c r="E2209" i="9" s="1"/>
  <c r="P2326" i="9"/>
  <c r="Q2326" i="9" s="1"/>
  <c r="N2340" i="9"/>
  <c r="U2338" i="9"/>
  <c r="N2327" i="9"/>
  <c r="R2326" i="9"/>
  <c r="S2326" i="9" s="1"/>
  <c r="Q2170" i="9"/>
  <c r="T2170" i="9" s="1"/>
  <c r="P2170" i="9"/>
  <c r="D2183" i="9"/>
  <c r="E2183" i="9" s="1"/>
  <c r="F2183" i="9"/>
  <c r="G2183" i="9" s="1"/>
  <c r="G2184" i="9" s="1"/>
  <c r="AD2195" i="9"/>
  <c r="AE2195" i="9" s="1"/>
  <c r="AB2195" i="9"/>
  <c r="AC2195" i="9" s="1"/>
  <c r="Z2196" i="9"/>
  <c r="P2261" i="9"/>
  <c r="Q2261" i="9" s="1"/>
  <c r="N2262" i="9"/>
  <c r="R2261" i="9"/>
  <c r="S2261" i="9" s="1"/>
  <c r="Z2197" i="9" l="1"/>
  <c r="AB2196" i="9"/>
  <c r="AC2196" i="9" s="1"/>
  <c r="AD2196" i="9"/>
  <c r="AE2196" i="9" s="1"/>
  <c r="F2184" i="9"/>
  <c r="N2354" i="9"/>
  <c r="U2352" i="9"/>
  <c r="N2341" i="9"/>
  <c r="R2340" i="9"/>
  <c r="S2340" i="9" s="1"/>
  <c r="P2340" i="9"/>
  <c r="Q2340" i="9" s="1"/>
  <c r="F2327" i="9"/>
  <c r="G2327" i="9" s="1"/>
  <c r="D2327" i="9"/>
  <c r="E2327" i="9" s="1"/>
  <c r="B2328" i="9"/>
  <c r="N2237" i="9"/>
  <c r="P2236" i="9"/>
  <c r="Q2236" i="9" s="1"/>
  <c r="R2236" i="9"/>
  <c r="S2236" i="9" s="1"/>
  <c r="Z2275" i="9"/>
  <c r="AD2274" i="9"/>
  <c r="AE2274" i="9" s="1"/>
  <c r="AB2274" i="9"/>
  <c r="AC2274" i="9" s="1"/>
  <c r="N2289" i="9"/>
  <c r="R2288" i="9"/>
  <c r="S2288" i="9" s="1"/>
  <c r="P2288" i="9"/>
  <c r="Q2288" i="9" s="1"/>
  <c r="F2288" i="9"/>
  <c r="G2288" i="9" s="1"/>
  <c r="D2288" i="9"/>
  <c r="E2288" i="9" s="1"/>
  <c r="B2289" i="9"/>
  <c r="N2302" i="9"/>
  <c r="P2301" i="9"/>
  <c r="Q2301" i="9" s="1"/>
  <c r="R2301" i="9"/>
  <c r="S2301" i="9" s="1"/>
  <c r="F2301" i="9"/>
  <c r="G2301" i="9" s="1"/>
  <c r="D2301" i="9"/>
  <c r="E2301" i="9" s="1"/>
  <c r="B2302" i="9"/>
  <c r="N2224" i="9"/>
  <c r="R2223" i="9"/>
  <c r="S2223" i="9" s="1"/>
  <c r="P2223" i="9"/>
  <c r="Q2223" i="9" s="1"/>
  <c r="F2197" i="9"/>
  <c r="G2197" i="9" s="1"/>
  <c r="G2198" i="9" s="1"/>
  <c r="D2197" i="9"/>
  <c r="E2197" i="9" s="1"/>
  <c r="F2236" i="9"/>
  <c r="G2236" i="9" s="1"/>
  <c r="D2236" i="9"/>
  <c r="E2236" i="9" s="1"/>
  <c r="B2237" i="9"/>
  <c r="AD2170" i="9"/>
  <c r="F2275" i="9"/>
  <c r="G2275" i="9" s="1"/>
  <c r="D2275" i="9"/>
  <c r="E2275" i="9" s="1"/>
  <c r="B2276" i="9"/>
  <c r="Z2340" i="9"/>
  <c r="AG2338" i="9"/>
  <c r="Z2327" i="9"/>
  <c r="AD2326" i="9"/>
  <c r="AE2326" i="9" s="1"/>
  <c r="AB2326" i="9"/>
  <c r="AC2326" i="9" s="1"/>
  <c r="F2249" i="9"/>
  <c r="G2249" i="9" s="1"/>
  <c r="D2249" i="9"/>
  <c r="E2249" i="9" s="1"/>
  <c r="B2250" i="9"/>
  <c r="E2184" i="9"/>
  <c r="D2184" i="9"/>
  <c r="Z2249" i="9"/>
  <c r="AB2248" i="9"/>
  <c r="AC2248" i="9" s="1"/>
  <c r="AD2248" i="9"/>
  <c r="AE2248" i="9" s="1"/>
  <c r="N2315" i="9"/>
  <c r="P2314" i="9"/>
  <c r="Q2314" i="9" s="1"/>
  <c r="R2314" i="9"/>
  <c r="S2314" i="9" s="1"/>
  <c r="R2184" i="9"/>
  <c r="Z2262" i="9"/>
  <c r="AD2261" i="9"/>
  <c r="AE2261" i="9" s="1"/>
  <c r="AB2261" i="9"/>
  <c r="AC2261" i="9" s="1"/>
  <c r="N2276" i="9"/>
  <c r="R2275" i="9"/>
  <c r="S2275" i="9" s="1"/>
  <c r="P2275" i="9"/>
  <c r="Q2275" i="9" s="1"/>
  <c r="N2263" i="9"/>
  <c r="R2262" i="9"/>
  <c r="S2262" i="9" s="1"/>
  <c r="P2262" i="9"/>
  <c r="Q2262" i="9" s="1"/>
  <c r="N2328" i="9"/>
  <c r="R2327" i="9"/>
  <c r="S2327" i="9" s="1"/>
  <c r="P2327" i="9"/>
  <c r="Q2327" i="9" s="1"/>
  <c r="F2210" i="9"/>
  <c r="G2210" i="9" s="1"/>
  <c r="D2210" i="9"/>
  <c r="E2210" i="9" s="1"/>
  <c r="B2211" i="9"/>
  <c r="F2340" i="9"/>
  <c r="G2340" i="9" s="1"/>
  <c r="D2340" i="9"/>
  <c r="E2340" i="9" s="1"/>
  <c r="B2354" i="9"/>
  <c r="I2352" i="9"/>
  <c r="B2341" i="9"/>
  <c r="P2197" i="9"/>
  <c r="Q2197" i="9" s="1"/>
  <c r="R2197" i="9"/>
  <c r="S2197" i="9" s="1"/>
  <c r="S2198" i="9" s="1"/>
  <c r="Q2184" i="9"/>
  <c r="T2184" i="9" s="1"/>
  <c r="P2184" i="9"/>
  <c r="Z2314" i="9"/>
  <c r="AB2313" i="9"/>
  <c r="AC2313" i="9" s="1"/>
  <c r="AD2313" i="9"/>
  <c r="AE2313" i="9" s="1"/>
  <c r="N2211" i="9"/>
  <c r="P2210" i="9"/>
  <c r="Q2210" i="9" s="1"/>
  <c r="R2210" i="9"/>
  <c r="S2210" i="9" s="1"/>
  <c r="H2170" i="9"/>
  <c r="Z2210" i="9"/>
  <c r="AB2209" i="9"/>
  <c r="AC2209" i="9" s="1"/>
  <c r="AD2209" i="9"/>
  <c r="AE2209" i="9" s="1"/>
  <c r="N2250" i="9"/>
  <c r="R2249" i="9"/>
  <c r="S2249" i="9" s="1"/>
  <c r="P2249" i="9"/>
  <c r="Q2249" i="9" s="1"/>
  <c r="Z2301" i="9"/>
  <c r="AB2300" i="9"/>
  <c r="AC2300" i="9" s="1"/>
  <c r="AD2300" i="9"/>
  <c r="AE2300" i="9" s="1"/>
  <c r="AB2183" i="9"/>
  <c r="AC2183" i="9" s="1"/>
  <c r="AD2183" i="9"/>
  <c r="AE2183" i="9" s="1"/>
  <c r="AE2184" i="9" s="1"/>
  <c r="Z2236" i="9"/>
  <c r="AD2235" i="9"/>
  <c r="AE2235" i="9" s="1"/>
  <c r="AB2235" i="9"/>
  <c r="AC2235" i="9" s="1"/>
  <c r="Z2223" i="9"/>
  <c r="AD2222" i="9"/>
  <c r="AE2222" i="9" s="1"/>
  <c r="AB2222" i="9"/>
  <c r="AC2222" i="9" s="1"/>
  <c r="F2223" i="9"/>
  <c r="G2223" i="9" s="1"/>
  <c r="D2223" i="9"/>
  <c r="E2223" i="9" s="1"/>
  <c r="B2224" i="9"/>
  <c r="F2262" i="9"/>
  <c r="G2262" i="9" s="1"/>
  <c r="D2262" i="9"/>
  <c r="E2262" i="9" s="1"/>
  <c r="B2263" i="9"/>
  <c r="F2314" i="9"/>
  <c r="G2314" i="9" s="1"/>
  <c r="D2314" i="9"/>
  <c r="E2314" i="9" s="1"/>
  <c r="B2315" i="9"/>
  <c r="AC2170" i="9"/>
  <c r="AF2170" i="9" s="1"/>
  <c r="AB2170" i="9"/>
  <c r="Z2288" i="9"/>
  <c r="AB2287" i="9"/>
  <c r="AC2287" i="9" s="1"/>
  <c r="AD2287" i="9"/>
  <c r="AE2287" i="9" s="1"/>
  <c r="H2184" i="9" l="1"/>
  <c r="B2316" i="9"/>
  <c r="F2315" i="9"/>
  <c r="G2315" i="9" s="1"/>
  <c r="D2315" i="9"/>
  <c r="E2315" i="9" s="1"/>
  <c r="AB2236" i="9"/>
  <c r="AC2236" i="9" s="1"/>
  <c r="Z2237" i="9"/>
  <c r="AD2236" i="9"/>
  <c r="AE2236" i="9" s="1"/>
  <c r="AB2210" i="9"/>
  <c r="AC2210" i="9" s="1"/>
  <c r="Z2211" i="9"/>
  <c r="AD2210" i="9"/>
  <c r="AE2210" i="9" s="1"/>
  <c r="R2211" i="9"/>
  <c r="S2211" i="9" s="1"/>
  <c r="S2212" i="9" s="1"/>
  <c r="P2211" i="9"/>
  <c r="Q2211" i="9" s="1"/>
  <c r="B2368" i="9"/>
  <c r="I2366" i="9"/>
  <c r="B2355" i="9"/>
  <c r="D2354" i="9"/>
  <c r="E2354" i="9" s="1"/>
  <c r="F2354" i="9"/>
  <c r="G2354" i="9" s="1"/>
  <c r="B2251" i="9"/>
  <c r="D2250" i="9"/>
  <c r="E2250" i="9" s="1"/>
  <c r="F2250" i="9"/>
  <c r="G2250" i="9" s="1"/>
  <c r="B2277" i="9"/>
  <c r="F2276" i="9"/>
  <c r="G2276" i="9" s="1"/>
  <c r="D2276" i="9"/>
  <c r="E2276" i="9" s="1"/>
  <c r="B2238" i="9"/>
  <c r="F2237" i="9"/>
  <c r="G2237" i="9" s="1"/>
  <c r="D2237" i="9"/>
  <c r="E2237" i="9" s="1"/>
  <c r="E2198" i="9"/>
  <c r="D2198" i="9"/>
  <c r="R2224" i="9"/>
  <c r="S2224" i="9" s="1"/>
  <c r="P2224" i="9"/>
  <c r="Q2224" i="9" s="1"/>
  <c r="N2225" i="9"/>
  <c r="R2289" i="9"/>
  <c r="S2289" i="9" s="1"/>
  <c r="P2289" i="9"/>
  <c r="Q2289" i="9" s="1"/>
  <c r="N2290" i="9"/>
  <c r="AB2197" i="9"/>
  <c r="AC2197" i="9" s="1"/>
  <c r="AD2197" i="9"/>
  <c r="AE2197" i="9" s="1"/>
  <c r="AE2198" i="9" s="1"/>
  <c r="AB2223" i="9"/>
  <c r="AC2223" i="9" s="1"/>
  <c r="Z2224" i="9"/>
  <c r="AD2223" i="9"/>
  <c r="AE2223" i="9" s="1"/>
  <c r="R2250" i="9"/>
  <c r="S2250" i="9" s="1"/>
  <c r="P2250" i="9"/>
  <c r="Q2250" i="9" s="1"/>
  <c r="N2251" i="9"/>
  <c r="AB2314" i="9"/>
  <c r="AC2314" i="9" s="1"/>
  <c r="Z2315" i="9"/>
  <c r="AD2314" i="9"/>
  <c r="AE2314" i="9" s="1"/>
  <c r="D2211" i="9"/>
  <c r="E2211" i="9" s="1"/>
  <c r="F2211" i="9"/>
  <c r="G2211" i="9" s="1"/>
  <c r="G2212" i="9" s="1"/>
  <c r="R2263" i="9"/>
  <c r="S2263" i="9" s="1"/>
  <c r="P2263" i="9"/>
  <c r="Q2263" i="9" s="1"/>
  <c r="N2264" i="9"/>
  <c r="R2276" i="9"/>
  <c r="S2276" i="9" s="1"/>
  <c r="P2276" i="9"/>
  <c r="Q2276" i="9" s="1"/>
  <c r="N2277" i="9"/>
  <c r="AB2327" i="9"/>
  <c r="AC2327" i="9" s="1"/>
  <c r="Z2328" i="9"/>
  <c r="AD2327" i="9"/>
  <c r="AE2327" i="9" s="1"/>
  <c r="F2198" i="9"/>
  <c r="B2303" i="9"/>
  <c r="F2302" i="9"/>
  <c r="G2302" i="9" s="1"/>
  <c r="D2302" i="9"/>
  <c r="E2302" i="9" s="1"/>
  <c r="R2341" i="9"/>
  <c r="S2341" i="9" s="1"/>
  <c r="P2341" i="9"/>
  <c r="Q2341" i="9" s="1"/>
  <c r="N2342" i="9"/>
  <c r="AB2288" i="9"/>
  <c r="AC2288" i="9" s="1"/>
  <c r="Z2289" i="9"/>
  <c r="AD2288" i="9"/>
  <c r="AE2288" i="9" s="1"/>
  <c r="B2225" i="9"/>
  <c r="D2224" i="9"/>
  <c r="E2224" i="9" s="1"/>
  <c r="F2224" i="9"/>
  <c r="G2224" i="9" s="1"/>
  <c r="AD2184" i="9"/>
  <c r="AB2301" i="9"/>
  <c r="AC2301" i="9" s="1"/>
  <c r="Z2302" i="9"/>
  <c r="AD2301" i="9"/>
  <c r="AE2301" i="9" s="1"/>
  <c r="R2198" i="9"/>
  <c r="B2342" i="9"/>
  <c r="D2341" i="9"/>
  <c r="E2341" i="9" s="1"/>
  <c r="F2341" i="9"/>
  <c r="G2341" i="9" s="1"/>
  <c r="R2328" i="9"/>
  <c r="S2328" i="9" s="1"/>
  <c r="P2328" i="9"/>
  <c r="Q2328" i="9" s="1"/>
  <c r="N2329" i="9"/>
  <c r="AB2262" i="9"/>
  <c r="AC2262" i="9" s="1"/>
  <c r="Z2263" i="9"/>
  <c r="AD2262" i="9"/>
  <c r="AE2262" i="9" s="1"/>
  <c r="R2315" i="9"/>
  <c r="S2315" i="9" s="1"/>
  <c r="P2315" i="9"/>
  <c r="Q2315" i="9" s="1"/>
  <c r="N2316" i="9"/>
  <c r="AB2249" i="9"/>
  <c r="AC2249" i="9" s="1"/>
  <c r="Z2250" i="9"/>
  <c r="AD2249" i="9"/>
  <c r="AE2249" i="9" s="1"/>
  <c r="R2302" i="9"/>
  <c r="S2302" i="9" s="1"/>
  <c r="P2302" i="9"/>
  <c r="Q2302" i="9" s="1"/>
  <c r="N2303" i="9"/>
  <c r="R2237" i="9"/>
  <c r="S2237" i="9" s="1"/>
  <c r="P2237" i="9"/>
  <c r="Q2237" i="9" s="1"/>
  <c r="N2238" i="9"/>
  <c r="B2264" i="9"/>
  <c r="D2263" i="9"/>
  <c r="E2263" i="9" s="1"/>
  <c r="F2263" i="9"/>
  <c r="G2263" i="9" s="1"/>
  <c r="AC2184" i="9"/>
  <c r="AB2184" i="9"/>
  <c r="Q2198" i="9"/>
  <c r="T2198" i="9" s="1"/>
  <c r="P2198" i="9"/>
  <c r="AB2340" i="9"/>
  <c r="AC2340" i="9" s="1"/>
  <c r="Z2354" i="9"/>
  <c r="AG2352" i="9"/>
  <c r="Z2341" i="9"/>
  <c r="AD2340" i="9"/>
  <c r="AE2340" i="9" s="1"/>
  <c r="B2290" i="9"/>
  <c r="D2289" i="9"/>
  <c r="E2289" i="9" s="1"/>
  <c r="F2289" i="9"/>
  <c r="G2289" i="9" s="1"/>
  <c r="AB2275" i="9"/>
  <c r="AC2275" i="9" s="1"/>
  <c r="Z2276" i="9"/>
  <c r="AD2275" i="9"/>
  <c r="AE2275" i="9" s="1"/>
  <c r="B2329" i="9"/>
  <c r="D2328" i="9"/>
  <c r="E2328" i="9" s="1"/>
  <c r="F2328" i="9"/>
  <c r="G2328" i="9" s="1"/>
  <c r="R2354" i="9"/>
  <c r="S2354" i="9" s="1"/>
  <c r="P2354" i="9"/>
  <c r="Q2354" i="9" s="1"/>
  <c r="N2368" i="9"/>
  <c r="U2366" i="9"/>
  <c r="N2355" i="9"/>
  <c r="AF2184" i="9" l="1"/>
  <c r="Z2277" i="9"/>
  <c r="AB2276" i="9"/>
  <c r="AC2276" i="9" s="1"/>
  <c r="AD2276" i="9"/>
  <c r="AE2276" i="9" s="1"/>
  <c r="Z2342" i="9"/>
  <c r="AD2341" i="9"/>
  <c r="AE2341" i="9" s="1"/>
  <c r="AB2341" i="9"/>
  <c r="AC2341" i="9" s="1"/>
  <c r="N2239" i="9"/>
  <c r="R2238" i="9"/>
  <c r="S2238" i="9" s="1"/>
  <c r="P2238" i="9"/>
  <c r="Q2238" i="9" s="1"/>
  <c r="D2342" i="9"/>
  <c r="E2342" i="9" s="1"/>
  <c r="B2343" i="9"/>
  <c r="F2342" i="9"/>
  <c r="G2342" i="9" s="1"/>
  <c r="Z2238" i="9"/>
  <c r="AD2237" i="9"/>
  <c r="AE2237" i="9" s="1"/>
  <c r="AB2237" i="9"/>
  <c r="AC2237" i="9" s="1"/>
  <c r="D2316" i="9"/>
  <c r="E2316" i="9" s="1"/>
  <c r="B2317" i="9"/>
  <c r="F2316" i="9"/>
  <c r="G2316" i="9" s="1"/>
  <c r="N2356" i="9"/>
  <c r="P2355" i="9"/>
  <c r="Q2355" i="9" s="1"/>
  <c r="R2355" i="9"/>
  <c r="S2355" i="9" s="1"/>
  <c r="N2304" i="9"/>
  <c r="P2303" i="9"/>
  <c r="Q2303" i="9" s="1"/>
  <c r="R2303" i="9"/>
  <c r="S2303" i="9" s="1"/>
  <c r="Z2251" i="9"/>
  <c r="AD2250" i="9"/>
  <c r="AE2250" i="9" s="1"/>
  <c r="AB2250" i="9"/>
  <c r="AC2250" i="9" s="1"/>
  <c r="N2330" i="9"/>
  <c r="R2329" i="9"/>
  <c r="S2329" i="9" s="1"/>
  <c r="P2329" i="9"/>
  <c r="Q2329" i="9" s="1"/>
  <c r="Z2290" i="9"/>
  <c r="AD2289" i="9"/>
  <c r="AE2289" i="9" s="1"/>
  <c r="AB2289" i="9"/>
  <c r="AC2289" i="9" s="1"/>
  <c r="F2212" i="9"/>
  <c r="D2277" i="9"/>
  <c r="E2277" i="9" s="1"/>
  <c r="B2278" i="9"/>
  <c r="F2277" i="9"/>
  <c r="G2277" i="9" s="1"/>
  <c r="D2355" i="9"/>
  <c r="E2355" i="9" s="1"/>
  <c r="B2356" i="9"/>
  <c r="F2355" i="9"/>
  <c r="G2355" i="9" s="1"/>
  <c r="Q2212" i="9"/>
  <c r="P2212" i="9"/>
  <c r="AD2211" i="9"/>
  <c r="AE2211" i="9" s="1"/>
  <c r="AE2212" i="9" s="1"/>
  <c r="AB2211" i="9"/>
  <c r="AC2211" i="9" s="1"/>
  <c r="D2329" i="9"/>
  <c r="E2329" i="9" s="1"/>
  <c r="B2330" i="9"/>
  <c r="F2329" i="9"/>
  <c r="G2329" i="9" s="1"/>
  <c r="D2290" i="9"/>
  <c r="E2290" i="9" s="1"/>
  <c r="B2291" i="9"/>
  <c r="F2290" i="9"/>
  <c r="G2290" i="9" s="1"/>
  <c r="Z2368" i="9"/>
  <c r="AG2366" i="9"/>
  <c r="Z2355" i="9"/>
  <c r="AD2354" i="9"/>
  <c r="AE2354" i="9" s="1"/>
  <c r="AB2354" i="9"/>
  <c r="AC2354" i="9" s="1"/>
  <c r="D2225" i="9"/>
  <c r="E2225" i="9" s="1"/>
  <c r="F2225" i="9"/>
  <c r="G2225" i="9" s="1"/>
  <c r="G2226" i="9" s="1"/>
  <c r="D2303" i="9"/>
  <c r="E2303" i="9" s="1"/>
  <c r="B2304" i="9"/>
  <c r="F2303" i="9"/>
  <c r="G2303" i="9" s="1"/>
  <c r="Z2329" i="9"/>
  <c r="AD2328" i="9"/>
  <c r="AE2328" i="9" s="1"/>
  <c r="AB2328" i="9"/>
  <c r="AC2328" i="9" s="1"/>
  <c r="N2265" i="9"/>
  <c r="R2264" i="9"/>
  <c r="S2264" i="9" s="1"/>
  <c r="P2264" i="9"/>
  <c r="Q2264" i="9" s="1"/>
  <c r="E2212" i="9"/>
  <c r="D2212" i="9"/>
  <c r="Z2316" i="9"/>
  <c r="AB2315" i="9"/>
  <c r="AC2315" i="9" s="1"/>
  <c r="AD2315" i="9"/>
  <c r="AE2315" i="9" s="1"/>
  <c r="N2252" i="9"/>
  <c r="P2251" i="9"/>
  <c r="Q2251" i="9" s="1"/>
  <c r="R2251" i="9"/>
  <c r="S2251" i="9" s="1"/>
  <c r="Z2225" i="9"/>
  <c r="AD2224" i="9"/>
  <c r="AE2224" i="9" s="1"/>
  <c r="AB2224" i="9"/>
  <c r="AC2224" i="9" s="1"/>
  <c r="AD2198" i="9"/>
  <c r="N2291" i="9"/>
  <c r="P2290" i="9"/>
  <c r="Q2290" i="9" s="1"/>
  <c r="R2290" i="9"/>
  <c r="S2290" i="9" s="1"/>
  <c r="D2238" i="9"/>
  <c r="E2238" i="9" s="1"/>
  <c r="B2239" i="9"/>
  <c r="F2238" i="9"/>
  <c r="G2238" i="9" s="1"/>
  <c r="D2251" i="9"/>
  <c r="E2251" i="9" s="1"/>
  <c r="B2252" i="9"/>
  <c r="F2251" i="9"/>
  <c r="G2251" i="9" s="1"/>
  <c r="R2212" i="9"/>
  <c r="N2382" i="9"/>
  <c r="U2380" i="9"/>
  <c r="N2369" i="9"/>
  <c r="R2368" i="9"/>
  <c r="S2368" i="9" s="1"/>
  <c r="P2368" i="9"/>
  <c r="Q2368" i="9" s="1"/>
  <c r="D2264" i="9"/>
  <c r="E2264" i="9" s="1"/>
  <c r="B2265" i="9"/>
  <c r="F2264" i="9"/>
  <c r="G2264" i="9" s="1"/>
  <c r="N2317" i="9"/>
  <c r="P2316" i="9"/>
  <c r="Q2316" i="9" s="1"/>
  <c r="R2316" i="9"/>
  <c r="S2316" i="9" s="1"/>
  <c r="Z2264" i="9"/>
  <c r="AB2263" i="9"/>
  <c r="AC2263" i="9" s="1"/>
  <c r="AD2263" i="9"/>
  <c r="AE2263" i="9" s="1"/>
  <c r="Z2303" i="9"/>
  <c r="AD2302" i="9"/>
  <c r="AE2302" i="9" s="1"/>
  <c r="AB2302" i="9"/>
  <c r="AC2302" i="9" s="1"/>
  <c r="N2343" i="9"/>
  <c r="R2342" i="9"/>
  <c r="S2342" i="9" s="1"/>
  <c r="P2342" i="9"/>
  <c r="Q2342" i="9" s="1"/>
  <c r="N2278" i="9"/>
  <c r="R2277" i="9"/>
  <c r="S2277" i="9" s="1"/>
  <c r="P2277" i="9"/>
  <c r="Q2277" i="9" s="1"/>
  <c r="AC2198" i="9"/>
  <c r="AF2198" i="9" s="1"/>
  <c r="AB2198" i="9"/>
  <c r="R2225" i="9"/>
  <c r="S2225" i="9" s="1"/>
  <c r="S2226" i="9" s="1"/>
  <c r="P2225" i="9"/>
  <c r="Q2225" i="9" s="1"/>
  <c r="H2198" i="9"/>
  <c r="D2368" i="9"/>
  <c r="E2368" i="9" s="1"/>
  <c r="B2382" i="9"/>
  <c r="I2380" i="9"/>
  <c r="B2369" i="9"/>
  <c r="F2368" i="9"/>
  <c r="G2368" i="9" s="1"/>
  <c r="H2212" i="9" l="1"/>
  <c r="P2317" i="9"/>
  <c r="Q2317" i="9" s="1"/>
  <c r="N2318" i="9"/>
  <c r="R2317" i="9"/>
  <c r="S2317" i="9" s="1"/>
  <c r="AD2225" i="9"/>
  <c r="AE2225" i="9" s="1"/>
  <c r="AE2226" i="9" s="1"/>
  <c r="AB2225" i="9"/>
  <c r="AC2225" i="9" s="1"/>
  <c r="B2305" i="9"/>
  <c r="D2304" i="9"/>
  <c r="E2304" i="9" s="1"/>
  <c r="F2304" i="9"/>
  <c r="G2304" i="9" s="1"/>
  <c r="E2226" i="9"/>
  <c r="D2226" i="9"/>
  <c r="T2212" i="9"/>
  <c r="B2318" i="9"/>
  <c r="D2317" i="9"/>
  <c r="E2317" i="9" s="1"/>
  <c r="F2317" i="9"/>
  <c r="G2317" i="9" s="1"/>
  <c r="AD2238" i="9"/>
  <c r="AE2238" i="9" s="1"/>
  <c r="AB2238" i="9"/>
  <c r="AC2238" i="9" s="1"/>
  <c r="Z2239" i="9"/>
  <c r="B2396" i="9"/>
  <c r="I2394" i="9"/>
  <c r="B2383" i="9"/>
  <c r="F2382" i="9"/>
  <c r="G2382" i="9" s="1"/>
  <c r="D2382" i="9"/>
  <c r="E2382" i="9" s="1"/>
  <c r="AD2264" i="9"/>
  <c r="AE2264" i="9" s="1"/>
  <c r="AB2264" i="9"/>
  <c r="AC2264" i="9" s="1"/>
  <c r="Z2265" i="9"/>
  <c r="P2369" i="9"/>
  <c r="Q2369" i="9" s="1"/>
  <c r="N2370" i="9"/>
  <c r="R2369" i="9"/>
  <c r="S2369" i="9" s="1"/>
  <c r="AD2368" i="9"/>
  <c r="AE2368" i="9" s="1"/>
  <c r="AB2368" i="9"/>
  <c r="AC2368" i="9" s="1"/>
  <c r="Z2382" i="9"/>
  <c r="AG2380" i="9"/>
  <c r="Z2369" i="9"/>
  <c r="AC2212" i="9"/>
  <c r="AB2212" i="9"/>
  <c r="P2330" i="9"/>
  <c r="Q2330" i="9" s="1"/>
  <c r="N2331" i="9"/>
  <c r="R2330" i="9"/>
  <c r="S2330" i="9" s="1"/>
  <c r="AD2342" i="9"/>
  <c r="AE2342" i="9" s="1"/>
  <c r="AB2342" i="9"/>
  <c r="AC2342" i="9" s="1"/>
  <c r="Z2343" i="9"/>
  <c r="Q2226" i="9"/>
  <c r="P2226" i="9"/>
  <c r="AD2303" i="9"/>
  <c r="AE2303" i="9" s="1"/>
  <c r="AB2303" i="9"/>
  <c r="AC2303" i="9" s="1"/>
  <c r="Z2304" i="9"/>
  <c r="B2266" i="9"/>
  <c r="F2265" i="9"/>
  <c r="G2265" i="9" s="1"/>
  <c r="D2265" i="9"/>
  <c r="E2265" i="9" s="1"/>
  <c r="B2253" i="9"/>
  <c r="F2252" i="9"/>
  <c r="G2252" i="9" s="1"/>
  <c r="D2252" i="9"/>
  <c r="E2252" i="9" s="1"/>
  <c r="D2239" i="9"/>
  <c r="E2239" i="9" s="1"/>
  <c r="F2239" i="9"/>
  <c r="G2239" i="9" s="1"/>
  <c r="G2240" i="9" s="1"/>
  <c r="AD2316" i="9"/>
  <c r="AE2316" i="9" s="1"/>
  <c r="AB2316" i="9"/>
  <c r="AC2316" i="9" s="1"/>
  <c r="Z2317" i="9"/>
  <c r="AD2329" i="9"/>
  <c r="AE2329" i="9" s="1"/>
  <c r="AB2329" i="9"/>
  <c r="AC2329" i="9" s="1"/>
  <c r="Z2330" i="9"/>
  <c r="B2331" i="9"/>
  <c r="F2330" i="9"/>
  <c r="G2330" i="9" s="1"/>
  <c r="D2330" i="9"/>
  <c r="E2330" i="9" s="1"/>
  <c r="AD2212" i="9"/>
  <c r="B2357" i="9"/>
  <c r="F2356" i="9"/>
  <c r="G2356" i="9" s="1"/>
  <c r="D2356" i="9"/>
  <c r="E2356" i="9" s="1"/>
  <c r="B2279" i="9"/>
  <c r="F2278" i="9"/>
  <c r="G2278" i="9" s="1"/>
  <c r="D2278" i="9"/>
  <c r="E2278" i="9" s="1"/>
  <c r="AD2290" i="9"/>
  <c r="AE2290" i="9" s="1"/>
  <c r="AB2290" i="9"/>
  <c r="AC2290" i="9" s="1"/>
  <c r="Z2291" i="9"/>
  <c r="AD2251" i="9"/>
  <c r="AE2251" i="9" s="1"/>
  <c r="AB2251" i="9"/>
  <c r="AC2251" i="9" s="1"/>
  <c r="Z2252" i="9"/>
  <c r="P2304" i="9"/>
  <c r="Q2304" i="9" s="1"/>
  <c r="N2305" i="9"/>
  <c r="R2304" i="9"/>
  <c r="S2304" i="9" s="1"/>
  <c r="P2356" i="9"/>
  <c r="Q2356" i="9" s="1"/>
  <c r="N2357" i="9"/>
  <c r="R2356" i="9"/>
  <c r="S2356" i="9" s="1"/>
  <c r="P2239" i="9"/>
  <c r="Q2239" i="9" s="1"/>
  <c r="R2239" i="9"/>
  <c r="S2239" i="9" s="1"/>
  <c r="S2240" i="9" s="1"/>
  <c r="AD2277" i="9"/>
  <c r="AE2277" i="9" s="1"/>
  <c r="AB2277" i="9"/>
  <c r="AC2277" i="9" s="1"/>
  <c r="Z2278" i="9"/>
  <c r="B2370" i="9"/>
  <c r="F2369" i="9"/>
  <c r="G2369" i="9" s="1"/>
  <c r="D2369" i="9"/>
  <c r="E2369" i="9" s="1"/>
  <c r="R2226" i="9"/>
  <c r="P2278" i="9"/>
  <c r="Q2278" i="9" s="1"/>
  <c r="N2279" i="9"/>
  <c r="R2278" i="9"/>
  <c r="S2278" i="9" s="1"/>
  <c r="P2343" i="9"/>
  <c r="Q2343" i="9" s="1"/>
  <c r="N2344" i="9"/>
  <c r="R2343" i="9"/>
  <c r="S2343" i="9" s="1"/>
  <c r="P2382" i="9"/>
  <c r="Q2382" i="9" s="1"/>
  <c r="N2396" i="9"/>
  <c r="U2394" i="9"/>
  <c r="N2383" i="9"/>
  <c r="R2382" i="9"/>
  <c r="S2382" i="9" s="1"/>
  <c r="P2291" i="9"/>
  <c r="Q2291" i="9" s="1"/>
  <c r="N2292" i="9"/>
  <c r="R2291" i="9"/>
  <c r="S2291" i="9" s="1"/>
  <c r="P2252" i="9"/>
  <c r="Q2252" i="9" s="1"/>
  <c r="N2253" i="9"/>
  <c r="R2252" i="9"/>
  <c r="S2252" i="9" s="1"/>
  <c r="P2265" i="9"/>
  <c r="Q2265" i="9" s="1"/>
  <c r="N2266" i="9"/>
  <c r="R2265" i="9"/>
  <c r="S2265" i="9" s="1"/>
  <c r="F2226" i="9"/>
  <c r="AD2355" i="9"/>
  <c r="AE2355" i="9" s="1"/>
  <c r="AB2355" i="9"/>
  <c r="AC2355" i="9" s="1"/>
  <c r="Z2356" i="9"/>
  <c r="B2292" i="9"/>
  <c r="F2291" i="9"/>
  <c r="G2291" i="9" s="1"/>
  <c r="D2291" i="9"/>
  <c r="E2291" i="9" s="1"/>
  <c r="B2344" i="9"/>
  <c r="F2343" i="9"/>
  <c r="G2343" i="9" s="1"/>
  <c r="D2343" i="9"/>
  <c r="E2343" i="9" s="1"/>
  <c r="F2344" i="9" l="1"/>
  <c r="G2344" i="9" s="1"/>
  <c r="D2344" i="9"/>
  <c r="E2344" i="9" s="1"/>
  <c r="B2345" i="9"/>
  <c r="F2292" i="9"/>
  <c r="G2292" i="9" s="1"/>
  <c r="D2292" i="9"/>
  <c r="E2292" i="9" s="1"/>
  <c r="B2293" i="9"/>
  <c r="N2267" i="9"/>
  <c r="P2266" i="9"/>
  <c r="Q2266" i="9" s="1"/>
  <c r="R2266" i="9"/>
  <c r="S2266" i="9" s="1"/>
  <c r="N2345" i="9"/>
  <c r="R2344" i="9"/>
  <c r="S2344" i="9" s="1"/>
  <c r="P2344" i="9"/>
  <c r="Q2344" i="9" s="1"/>
  <c r="Q2240" i="9"/>
  <c r="P2240" i="9"/>
  <c r="E2240" i="9"/>
  <c r="D2240" i="9"/>
  <c r="F2266" i="9"/>
  <c r="G2266" i="9" s="1"/>
  <c r="D2266" i="9"/>
  <c r="E2266" i="9" s="1"/>
  <c r="B2267" i="9"/>
  <c r="AF2212" i="9"/>
  <c r="Z2266" i="9"/>
  <c r="AB2265" i="9"/>
  <c r="AC2265" i="9" s="1"/>
  <c r="AD2265" i="9"/>
  <c r="AE2265" i="9" s="1"/>
  <c r="H2226" i="9"/>
  <c r="AC2226" i="9"/>
  <c r="AB2226" i="9"/>
  <c r="Z2357" i="9"/>
  <c r="AB2356" i="9"/>
  <c r="AC2356" i="9" s="1"/>
  <c r="AD2356" i="9"/>
  <c r="AE2356" i="9" s="1"/>
  <c r="N2384" i="9"/>
  <c r="P2383" i="9"/>
  <c r="Q2383" i="9" s="1"/>
  <c r="R2383" i="9"/>
  <c r="S2383" i="9" s="1"/>
  <c r="F2370" i="9"/>
  <c r="G2370" i="9" s="1"/>
  <c r="D2370" i="9"/>
  <c r="E2370" i="9" s="1"/>
  <c r="B2371" i="9"/>
  <c r="Z2253" i="9"/>
  <c r="AB2252" i="9"/>
  <c r="AC2252" i="9" s="1"/>
  <c r="AD2252" i="9"/>
  <c r="AE2252" i="9" s="1"/>
  <c r="Z2292" i="9"/>
  <c r="AB2291" i="9"/>
  <c r="AC2291" i="9" s="1"/>
  <c r="AD2291" i="9"/>
  <c r="AE2291" i="9" s="1"/>
  <c r="Z2305" i="9"/>
  <c r="AD2304" i="9"/>
  <c r="AE2304" i="9" s="1"/>
  <c r="AB2304" i="9"/>
  <c r="AC2304" i="9" s="1"/>
  <c r="T2226" i="9"/>
  <c r="Z2344" i="9"/>
  <c r="AB2343" i="9"/>
  <c r="AC2343" i="9" s="1"/>
  <c r="AD2343" i="9"/>
  <c r="AE2343" i="9" s="1"/>
  <c r="Z2370" i="9"/>
  <c r="AB2369" i="9"/>
  <c r="AC2369" i="9" s="1"/>
  <c r="AD2369" i="9"/>
  <c r="AE2369" i="9" s="1"/>
  <c r="F2396" i="9"/>
  <c r="G2396" i="9" s="1"/>
  <c r="D2396" i="9"/>
  <c r="E2396" i="9" s="1"/>
  <c r="B2410" i="9"/>
  <c r="I2408" i="9"/>
  <c r="B2397" i="9"/>
  <c r="AD2239" i="9"/>
  <c r="AE2239" i="9" s="1"/>
  <c r="AE2240" i="9" s="1"/>
  <c r="AB2239" i="9"/>
  <c r="AC2239" i="9" s="1"/>
  <c r="AD2226" i="9"/>
  <c r="N2293" i="9"/>
  <c r="R2292" i="9"/>
  <c r="S2292" i="9" s="1"/>
  <c r="P2292" i="9"/>
  <c r="Q2292" i="9" s="1"/>
  <c r="F2357" i="9"/>
  <c r="G2357" i="9" s="1"/>
  <c r="D2357" i="9"/>
  <c r="E2357" i="9" s="1"/>
  <c r="B2358" i="9"/>
  <c r="Z2318" i="9"/>
  <c r="AD2317" i="9"/>
  <c r="AE2317" i="9" s="1"/>
  <c r="AB2317" i="9"/>
  <c r="AC2317" i="9" s="1"/>
  <c r="N2371" i="9"/>
  <c r="R2370" i="9"/>
  <c r="S2370" i="9" s="1"/>
  <c r="P2370" i="9"/>
  <c r="Q2370" i="9" s="1"/>
  <c r="F2318" i="9"/>
  <c r="G2318" i="9" s="1"/>
  <c r="D2318" i="9"/>
  <c r="E2318" i="9" s="1"/>
  <c r="B2319" i="9"/>
  <c r="N2319" i="9"/>
  <c r="P2318" i="9"/>
  <c r="Q2318" i="9" s="1"/>
  <c r="R2318" i="9"/>
  <c r="S2318" i="9" s="1"/>
  <c r="R2253" i="9"/>
  <c r="S2253" i="9" s="1"/>
  <c r="S2254" i="9" s="1"/>
  <c r="P2253" i="9"/>
  <c r="Q2253" i="9" s="1"/>
  <c r="N2410" i="9"/>
  <c r="U2408" i="9"/>
  <c r="N2397" i="9"/>
  <c r="P2396" i="9"/>
  <c r="Q2396" i="9" s="1"/>
  <c r="R2396" i="9"/>
  <c r="S2396" i="9" s="1"/>
  <c r="N2280" i="9"/>
  <c r="P2279" i="9"/>
  <c r="Q2279" i="9" s="1"/>
  <c r="R2279" i="9"/>
  <c r="S2279" i="9" s="1"/>
  <c r="Z2279" i="9"/>
  <c r="AD2278" i="9"/>
  <c r="AE2278" i="9" s="1"/>
  <c r="AB2278" i="9"/>
  <c r="AC2278" i="9" s="1"/>
  <c r="R2240" i="9"/>
  <c r="N2358" i="9"/>
  <c r="R2357" i="9"/>
  <c r="S2357" i="9" s="1"/>
  <c r="P2357" i="9"/>
  <c r="Q2357" i="9" s="1"/>
  <c r="N2306" i="9"/>
  <c r="R2305" i="9"/>
  <c r="S2305" i="9" s="1"/>
  <c r="P2305" i="9"/>
  <c r="Q2305" i="9" s="1"/>
  <c r="F2279" i="9"/>
  <c r="G2279" i="9" s="1"/>
  <c r="D2279" i="9"/>
  <c r="E2279" i="9" s="1"/>
  <c r="B2280" i="9"/>
  <c r="F2331" i="9"/>
  <c r="G2331" i="9" s="1"/>
  <c r="D2331" i="9"/>
  <c r="E2331" i="9" s="1"/>
  <c r="B2332" i="9"/>
  <c r="Z2331" i="9"/>
  <c r="AB2330" i="9"/>
  <c r="AC2330" i="9" s="1"/>
  <c r="AD2330" i="9"/>
  <c r="AE2330" i="9" s="1"/>
  <c r="F2240" i="9"/>
  <c r="F2253" i="9"/>
  <c r="G2253" i="9" s="1"/>
  <c r="G2254" i="9" s="1"/>
  <c r="D2253" i="9"/>
  <c r="E2253" i="9" s="1"/>
  <c r="N2332" i="9"/>
  <c r="R2331" i="9"/>
  <c r="S2331" i="9" s="1"/>
  <c r="P2331" i="9"/>
  <c r="Q2331" i="9" s="1"/>
  <c r="Z2396" i="9"/>
  <c r="AG2394" i="9"/>
  <c r="Z2383" i="9"/>
  <c r="AD2382" i="9"/>
  <c r="AE2382" i="9" s="1"/>
  <c r="AB2382" i="9"/>
  <c r="AC2382" i="9" s="1"/>
  <c r="F2383" i="9"/>
  <c r="G2383" i="9" s="1"/>
  <c r="D2383" i="9"/>
  <c r="E2383" i="9" s="1"/>
  <c r="B2384" i="9"/>
  <c r="F2305" i="9"/>
  <c r="G2305" i="9" s="1"/>
  <c r="D2305" i="9"/>
  <c r="E2305" i="9" s="1"/>
  <c r="B2306" i="9"/>
  <c r="B2307" i="9" l="1"/>
  <c r="D2306" i="9"/>
  <c r="E2306" i="9" s="1"/>
  <c r="F2306" i="9"/>
  <c r="G2306" i="9" s="1"/>
  <c r="R2332" i="9"/>
  <c r="S2332" i="9" s="1"/>
  <c r="P2332" i="9"/>
  <c r="Q2332" i="9" s="1"/>
  <c r="N2333" i="9"/>
  <c r="E2254" i="9"/>
  <c r="D2254" i="9"/>
  <c r="R2358" i="9"/>
  <c r="S2358" i="9" s="1"/>
  <c r="P2358" i="9"/>
  <c r="Q2358" i="9" s="1"/>
  <c r="N2359" i="9"/>
  <c r="R2397" i="9"/>
  <c r="S2397" i="9" s="1"/>
  <c r="P2397" i="9"/>
  <c r="Q2397" i="9" s="1"/>
  <c r="N2398" i="9"/>
  <c r="R2254" i="9"/>
  <c r="R2384" i="9"/>
  <c r="S2384" i="9" s="1"/>
  <c r="P2384" i="9"/>
  <c r="Q2384" i="9" s="1"/>
  <c r="N2385" i="9"/>
  <c r="T2240" i="9"/>
  <c r="R2267" i="9"/>
  <c r="S2267" i="9" s="1"/>
  <c r="S2268" i="9" s="1"/>
  <c r="P2267" i="9"/>
  <c r="Q2267" i="9" s="1"/>
  <c r="B2346" i="9"/>
  <c r="F2345" i="9"/>
  <c r="G2345" i="9" s="1"/>
  <c r="D2345" i="9"/>
  <c r="E2345" i="9" s="1"/>
  <c r="B2385" i="9"/>
  <c r="F2384" i="9"/>
  <c r="G2384" i="9" s="1"/>
  <c r="D2384" i="9"/>
  <c r="E2384" i="9" s="1"/>
  <c r="AB2396" i="9"/>
  <c r="AC2396" i="9" s="1"/>
  <c r="Z2410" i="9"/>
  <c r="AG2408" i="9"/>
  <c r="Z2397" i="9"/>
  <c r="AD2396" i="9"/>
  <c r="AE2396" i="9" s="1"/>
  <c r="F2254" i="9"/>
  <c r="R2306" i="9"/>
  <c r="S2306" i="9" s="1"/>
  <c r="P2306" i="9"/>
  <c r="Q2306" i="9" s="1"/>
  <c r="N2307" i="9"/>
  <c r="R2280" i="9"/>
  <c r="S2280" i="9" s="1"/>
  <c r="P2280" i="9"/>
  <c r="Q2280" i="9" s="1"/>
  <c r="N2281" i="9"/>
  <c r="R2371" i="9"/>
  <c r="S2371" i="9" s="1"/>
  <c r="P2371" i="9"/>
  <c r="Q2371" i="9" s="1"/>
  <c r="N2372" i="9"/>
  <c r="AB2318" i="9"/>
  <c r="AC2318" i="9" s="1"/>
  <c r="Z2319" i="9"/>
  <c r="AD2318" i="9"/>
  <c r="AE2318" i="9" s="1"/>
  <c r="AC2240" i="9"/>
  <c r="AB2240" i="9"/>
  <c r="B2424" i="9"/>
  <c r="I2422" i="9"/>
  <c r="B2411" i="9"/>
  <c r="D2410" i="9"/>
  <c r="E2410" i="9" s="1"/>
  <c r="F2410" i="9"/>
  <c r="G2410" i="9" s="1"/>
  <c r="AF2226" i="9"/>
  <c r="AB2266" i="9"/>
  <c r="AC2266" i="9" s="1"/>
  <c r="Z2267" i="9"/>
  <c r="AD2266" i="9"/>
  <c r="AE2266" i="9" s="1"/>
  <c r="R2345" i="9"/>
  <c r="S2345" i="9" s="1"/>
  <c r="P2345" i="9"/>
  <c r="Q2345" i="9" s="1"/>
  <c r="N2346" i="9"/>
  <c r="B2294" i="9"/>
  <c r="D2293" i="9"/>
  <c r="E2293" i="9" s="1"/>
  <c r="F2293" i="9"/>
  <c r="G2293" i="9" s="1"/>
  <c r="AB2331" i="9"/>
  <c r="AC2331" i="9" s="1"/>
  <c r="Z2332" i="9"/>
  <c r="AD2331" i="9"/>
  <c r="AE2331" i="9" s="1"/>
  <c r="B2281" i="9"/>
  <c r="F2280" i="9"/>
  <c r="G2280" i="9" s="1"/>
  <c r="D2280" i="9"/>
  <c r="E2280" i="9" s="1"/>
  <c r="AB2279" i="9"/>
  <c r="AC2279" i="9" s="1"/>
  <c r="Z2280" i="9"/>
  <c r="AD2279" i="9"/>
  <c r="AE2279" i="9" s="1"/>
  <c r="R2410" i="9"/>
  <c r="S2410" i="9" s="1"/>
  <c r="P2410" i="9"/>
  <c r="Q2410" i="9" s="1"/>
  <c r="N2424" i="9"/>
  <c r="U2422" i="9"/>
  <c r="N2411" i="9"/>
  <c r="B2320" i="9"/>
  <c r="D2319" i="9"/>
  <c r="E2319" i="9" s="1"/>
  <c r="F2319" i="9"/>
  <c r="G2319" i="9" s="1"/>
  <c r="B2359" i="9"/>
  <c r="D2358" i="9"/>
  <c r="E2358" i="9" s="1"/>
  <c r="F2358" i="9"/>
  <c r="G2358" i="9" s="1"/>
  <c r="AD2240" i="9"/>
  <c r="AB2344" i="9"/>
  <c r="AC2344" i="9" s="1"/>
  <c r="Z2345" i="9"/>
  <c r="AD2344" i="9"/>
  <c r="AE2344" i="9" s="1"/>
  <c r="AB2253" i="9"/>
  <c r="AC2253" i="9" s="1"/>
  <c r="AD2253" i="9"/>
  <c r="AE2253" i="9" s="1"/>
  <c r="AE2254" i="9" s="1"/>
  <c r="F2267" i="9"/>
  <c r="G2267" i="9" s="1"/>
  <c r="G2268" i="9" s="1"/>
  <c r="D2267" i="9"/>
  <c r="E2267" i="9" s="1"/>
  <c r="H2240" i="9"/>
  <c r="AB2383" i="9"/>
  <c r="AC2383" i="9" s="1"/>
  <c r="Z2384" i="9"/>
  <c r="AD2383" i="9"/>
  <c r="AE2383" i="9" s="1"/>
  <c r="B2333" i="9"/>
  <c r="F2332" i="9"/>
  <c r="G2332" i="9" s="1"/>
  <c r="D2332" i="9"/>
  <c r="E2332" i="9" s="1"/>
  <c r="Q2254" i="9"/>
  <c r="T2254" i="9" s="1"/>
  <c r="P2254" i="9"/>
  <c r="R2319" i="9"/>
  <c r="S2319" i="9" s="1"/>
  <c r="P2319" i="9"/>
  <c r="Q2319" i="9" s="1"/>
  <c r="N2320" i="9"/>
  <c r="R2293" i="9"/>
  <c r="S2293" i="9" s="1"/>
  <c r="P2293" i="9"/>
  <c r="Q2293" i="9" s="1"/>
  <c r="N2294" i="9"/>
  <c r="B2398" i="9"/>
  <c r="D2397" i="9"/>
  <c r="E2397" i="9" s="1"/>
  <c r="F2397" i="9"/>
  <c r="G2397" i="9" s="1"/>
  <c r="AB2370" i="9"/>
  <c r="AC2370" i="9" s="1"/>
  <c r="Z2371" i="9"/>
  <c r="AD2370" i="9"/>
  <c r="AE2370" i="9" s="1"/>
  <c r="AB2305" i="9"/>
  <c r="AC2305" i="9" s="1"/>
  <c r="Z2306" i="9"/>
  <c r="AD2305" i="9"/>
  <c r="AE2305" i="9" s="1"/>
  <c r="AB2292" i="9"/>
  <c r="AC2292" i="9" s="1"/>
  <c r="Z2293" i="9"/>
  <c r="AD2292" i="9"/>
  <c r="AE2292" i="9" s="1"/>
  <c r="B2372" i="9"/>
  <c r="D2371" i="9"/>
  <c r="E2371" i="9" s="1"/>
  <c r="F2371" i="9"/>
  <c r="G2371" i="9" s="1"/>
  <c r="AB2357" i="9"/>
  <c r="AC2357" i="9" s="1"/>
  <c r="Z2358" i="9"/>
  <c r="AD2357" i="9"/>
  <c r="AE2357" i="9" s="1"/>
  <c r="Z2294" i="9" l="1"/>
  <c r="AD2293" i="9"/>
  <c r="AE2293" i="9" s="1"/>
  <c r="AB2293" i="9"/>
  <c r="AC2293" i="9" s="1"/>
  <c r="Z2307" i="9"/>
  <c r="AB2306" i="9"/>
  <c r="AC2306" i="9" s="1"/>
  <c r="AD2306" i="9"/>
  <c r="AE2306" i="9" s="1"/>
  <c r="N2321" i="9"/>
  <c r="R2320" i="9"/>
  <c r="S2320" i="9" s="1"/>
  <c r="P2320" i="9"/>
  <c r="Q2320" i="9" s="1"/>
  <c r="D2281" i="9"/>
  <c r="E2281" i="9" s="1"/>
  <c r="F2281" i="9"/>
  <c r="G2281" i="9" s="1"/>
  <c r="G2282" i="9" s="1"/>
  <c r="D2411" i="9"/>
  <c r="E2411" i="9" s="1"/>
  <c r="B2412" i="9"/>
  <c r="F2411" i="9"/>
  <c r="G2411" i="9" s="1"/>
  <c r="AF2240" i="9"/>
  <c r="Z2424" i="9"/>
  <c r="AG2422" i="9"/>
  <c r="Z2411" i="9"/>
  <c r="AB2410" i="9"/>
  <c r="AC2410" i="9" s="1"/>
  <c r="AD2410" i="9"/>
  <c r="AE2410" i="9" s="1"/>
  <c r="D2385" i="9"/>
  <c r="E2385" i="9" s="1"/>
  <c r="B2386" i="9"/>
  <c r="F2385" i="9"/>
  <c r="G2385" i="9" s="1"/>
  <c r="Q2268" i="9"/>
  <c r="P2268" i="9"/>
  <c r="N2399" i="9"/>
  <c r="R2398" i="9"/>
  <c r="S2398" i="9" s="1"/>
  <c r="P2398" i="9"/>
  <c r="Q2398" i="9" s="1"/>
  <c r="N2334" i="9"/>
  <c r="P2333" i="9"/>
  <c r="Q2333" i="9" s="1"/>
  <c r="R2333" i="9"/>
  <c r="S2333" i="9" s="1"/>
  <c r="Z2385" i="9"/>
  <c r="AD2384" i="9"/>
  <c r="AE2384" i="9" s="1"/>
  <c r="AB2384" i="9"/>
  <c r="AC2384" i="9" s="1"/>
  <c r="Z2346" i="9"/>
  <c r="AD2345" i="9"/>
  <c r="AE2345" i="9" s="1"/>
  <c r="AB2345" i="9"/>
  <c r="AC2345" i="9" s="1"/>
  <c r="N2412" i="9"/>
  <c r="R2411" i="9"/>
  <c r="S2411" i="9" s="1"/>
  <c r="P2411" i="9"/>
  <c r="Q2411" i="9" s="1"/>
  <c r="Z2281" i="9"/>
  <c r="AD2280" i="9"/>
  <c r="AE2280" i="9" s="1"/>
  <c r="AB2280" i="9"/>
  <c r="AC2280" i="9" s="1"/>
  <c r="N2347" i="9"/>
  <c r="P2346" i="9"/>
  <c r="Q2346" i="9" s="1"/>
  <c r="R2346" i="9"/>
  <c r="S2346" i="9" s="1"/>
  <c r="AD2267" i="9"/>
  <c r="AE2267" i="9" s="1"/>
  <c r="AE2268" i="9" s="1"/>
  <c r="AB2267" i="9"/>
  <c r="AC2267" i="9" s="1"/>
  <c r="N2373" i="9"/>
  <c r="P2372" i="9"/>
  <c r="Q2372" i="9" s="1"/>
  <c r="R2372" i="9"/>
  <c r="S2372" i="9" s="1"/>
  <c r="R2268" i="9"/>
  <c r="D2307" i="9"/>
  <c r="E2307" i="9" s="1"/>
  <c r="B2308" i="9"/>
  <c r="F2307" i="9"/>
  <c r="G2307" i="9" s="1"/>
  <c r="Z2359" i="9"/>
  <c r="AD2358" i="9"/>
  <c r="AE2358" i="9" s="1"/>
  <c r="AB2358" i="9"/>
  <c r="AC2358" i="9" s="1"/>
  <c r="D2372" i="9"/>
  <c r="E2372" i="9" s="1"/>
  <c r="B2373" i="9"/>
  <c r="F2372" i="9"/>
  <c r="G2372" i="9" s="1"/>
  <c r="D2398" i="9"/>
  <c r="E2398" i="9" s="1"/>
  <c r="B2399" i="9"/>
  <c r="F2398" i="9"/>
  <c r="G2398" i="9" s="1"/>
  <c r="E2268" i="9"/>
  <c r="D2268" i="9"/>
  <c r="AD2254" i="9"/>
  <c r="D2359" i="9"/>
  <c r="E2359" i="9" s="1"/>
  <c r="B2360" i="9"/>
  <c r="F2359" i="9"/>
  <c r="G2359" i="9" s="1"/>
  <c r="D2320" i="9"/>
  <c r="E2320" i="9" s="1"/>
  <c r="B2321" i="9"/>
  <c r="F2320" i="9"/>
  <c r="G2320" i="9" s="1"/>
  <c r="Z2333" i="9"/>
  <c r="AD2332" i="9"/>
  <c r="AE2332" i="9" s="1"/>
  <c r="AB2332" i="9"/>
  <c r="AC2332" i="9" s="1"/>
  <c r="D2424" i="9"/>
  <c r="E2424" i="9" s="1"/>
  <c r="B2438" i="9"/>
  <c r="I2436" i="9"/>
  <c r="B2425" i="9"/>
  <c r="F2424" i="9"/>
  <c r="G2424" i="9" s="1"/>
  <c r="Z2320" i="9"/>
  <c r="AB2319" i="9"/>
  <c r="AC2319" i="9" s="1"/>
  <c r="AD2319" i="9"/>
  <c r="AE2319" i="9" s="1"/>
  <c r="N2308" i="9"/>
  <c r="R2307" i="9"/>
  <c r="S2307" i="9" s="1"/>
  <c r="P2307" i="9"/>
  <c r="Q2307" i="9" s="1"/>
  <c r="Z2398" i="9"/>
  <c r="AD2397" i="9"/>
  <c r="AE2397" i="9" s="1"/>
  <c r="AB2397" i="9"/>
  <c r="AC2397" i="9" s="1"/>
  <c r="N2386" i="9"/>
  <c r="R2385" i="9"/>
  <c r="S2385" i="9" s="1"/>
  <c r="P2385" i="9"/>
  <c r="Q2385" i="9" s="1"/>
  <c r="Z2372" i="9"/>
  <c r="AD2371" i="9"/>
  <c r="AE2371" i="9" s="1"/>
  <c r="AB2371" i="9"/>
  <c r="AC2371" i="9" s="1"/>
  <c r="N2295" i="9"/>
  <c r="P2294" i="9"/>
  <c r="Q2294" i="9" s="1"/>
  <c r="R2294" i="9"/>
  <c r="S2294" i="9" s="1"/>
  <c r="D2333" i="9"/>
  <c r="E2333" i="9" s="1"/>
  <c r="B2334" i="9"/>
  <c r="F2333" i="9"/>
  <c r="G2333" i="9" s="1"/>
  <c r="F2268" i="9"/>
  <c r="AC2254" i="9"/>
  <c r="AB2254" i="9"/>
  <c r="N2438" i="9"/>
  <c r="U2436" i="9"/>
  <c r="N2425" i="9"/>
  <c r="R2424" i="9"/>
  <c r="S2424" i="9" s="1"/>
  <c r="P2424" i="9"/>
  <c r="Q2424" i="9" s="1"/>
  <c r="D2294" i="9"/>
  <c r="E2294" i="9" s="1"/>
  <c r="B2295" i="9"/>
  <c r="F2294" i="9"/>
  <c r="G2294" i="9" s="1"/>
  <c r="R2281" i="9"/>
  <c r="S2281" i="9" s="1"/>
  <c r="S2282" i="9" s="1"/>
  <c r="P2281" i="9"/>
  <c r="Q2281" i="9" s="1"/>
  <c r="D2346" i="9"/>
  <c r="E2346" i="9" s="1"/>
  <c r="B2347" i="9"/>
  <c r="F2346" i="9"/>
  <c r="G2346" i="9" s="1"/>
  <c r="N2360" i="9"/>
  <c r="P2359" i="9"/>
  <c r="Q2359" i="9" s="1"/>
  <c r="R2359" i="9"/>
  <c r="S2359" i="9" s="1"/>
  <c r="H2254" i="9"/>
  <c r="AF2254" i="9" l="1"/>
  <c r="B2348" i="9"/>
  <c r="F2347" i="9"/>
  <c r="G2347" i="9" s="1"/>
  <c r="D2347" i="9"/>
  <c r="E2347" i="9" s="1"/>
  <c r="R2282" i="9"/>
  <c r="B2335" i="9"/>
  <c r="F2334" i="9"/>
  <c r="G2334" i="9" s="1"/>
  <c r="D2334" i="9"/>
  <c r="E2334" i="9" s="1"/>
  <c r="P2308" i="9"/>
  <c r="Q2308" i="9" s="1"/>
  <c r="N2309" i="9"/>
  <c r="R2308" i="9"/>
  <c r="S2308" i="9" s="1"/>
  <c r="AD2333" i="9"/>
  <c r="AE2333" i="9" s="1"/>
  <c r="AB2333" i="9"/>
  <c r="AC2333" i="9" s="1"/>
  <c r="Z2334" i="9"/>
  <c r="H2268" i="9"/>
  <c r="B2374" i="9"/>
  <c r="F2373" i="9"/>
  <c r="G2373" i="9" s="1"/>
  <c r="D2373" i="9"/>
  <c r="E2373" i="9" s="1"/>
  <c r="AD2359" i="9"/>
  <c r="AE2359" i="9" s="1"/>
  <c r="AB2359" i="9"/>
  <c r="AC2359" i="9" s="1"/>
  <c r="Z2360" i="9"/>
  <c r="P2373" i="9"/>
  <c r="Q2373" i="9" s="1"/>
  <c r="N2374" i="9"/>
  <c r="R2373" i="9"/>
  <c r="S2373" i="9" s="1"/>
  <c r="AD2268" i="9"/>
  <c r="P2412" i="9"/>
  <c r="Q2412" i="9" s="1"/>
  <c r="N2413" i="9"/>
  <c r="R2412" i="9"/>
  <c r="S2412" i="9" s="1"/>
  <c r="T2268" i="9"/>
  <c r="AD2424" i="9"/>
  <c r="AE2424" i="9" s="1"/>
  <c r="AB2424" i="9"/>
  <c r="AC2424" i="9" s="1"/>
  <c r="Z2438" i="9"/>
  <c r="AG2436" i="9"/>
  <c r="Z2425" i="9"/>
  <c r="P2321" i="9"/>
  <c r="Q2321" i="9" s="1"/>
  <c r="N2322" i="9"/>
  <c r="R2321" i="9"/>
  <c r="S2321" i="9" s="1"/>
  <c r="P2438" i="9"/>
  <c r="Q2438" i="9" s="1"/>
  <c r="N2452" i="9"/>
  <c r="U2450" i="9"/>
  <c r="N2439" i="9"/>
  <c r="R2438" i="9"/>
  <c r="S2438" i="9" s="1"/>
  <c r="P2295" i="9"/>
  <c r="Q2295" i="9" s="1"/>
  <c r="R2295" i="9"/>
  <c r="S2295" i="9" s="1"/>
  <c r="S2296" i="9" s="1"/>
  <c r="AD2372" i="9"/>
  <c r="AE2372" i="9" s="1"/>
  <c r="AB2372" i="9"/>
  <c r="AC2372" i="9" s="1"/>
  <c r="Z2373" i="9"/>
  <c r="AD2398" i="9"/>
  <c r="AE2398" i="9" s="1"/>
  <c r="AB2398" i="9"/>
  <c r="AC2398" i="9" s="1"/>
  <c r="Z2399" i="9"/>
  <c r="B2426" i="9"/>
  <c r="F2425" i="9"/>
  <c r="G2425" i="9" s="1"/>
  <c r="D2425" i="9"/>
  <c r="E2425" i="9" s="1"/>
  <c r="B2361" i="9"/>
  <c r="F2360" i="9"/>
  <c r="G2360" i="9" s="1"/>
  <c r="D2360" i="9"/>
  <c r="E2360" i="9" s="1"/>
  <c r="P2399" i="9"/>
  <c r="Q2399" i="9" s="1"/>
  <c r="N2400" i="9"/>
  <c r="R2399" i="9"/>
  <c r="S2399" i="9" s="1"/>
  <c r="F2282" i="9"/>
  <c r="P2360" i="9"/>
  <c r="Q2360" i="9" s="1"/>
  <c r="N2361" i="9"/>
  <c r="R2360" i="9"/>
  <c r="S2360" i="9" s="1"/>
  <c r="F2295" i="9"/>
  <c r="G2295" i="9" s="1"/>
  <c r="G2296" i="9" s="1"/>
  <c r="D2295" i="9"/>
  <c r="E2295" i="9" s="1"/>
  <c r="B2322" i="9"/>
  <c r="D2321" i="9"/>
  <c r="E2321" i="9" s="1"/>
  <c r="F2321" i="9"/>
  <c r="G2321" i="9" s="1"/>
  <c r="B2400" i="9"/>
  <c r="D2399" i="9"/>
  <c r="E2399" i="9" s="1"/>
  <c r="F2399" i="9"/>
  <c r="G2399" i="9" s="1"/>
  <c r="AD2385" i="9"/>
  <c r="AE2385" i="9" s="1"/>
  <c r="AB2385" i="9"/>
  <c r="AC2385" i="9" s="1"/>
  <c r="Z2386" i="9"/>
  <c r="P2334" i="9"/>
  <c r="Q2334" i="9" s="1"/>
  <c r="N2335" i="9"/>
  <c r="R2334" i="9"/>
  <c r="S2334" i="9" s="1"/>
  <c r="B2387" i="9"/>
  <c r="D2386" i="9"/>
  <c r="E2386" i="9" s="1"/>
  <c r="F2386" i="9"/>
  <c r="G2386" i="9" s="1"/>
  <c r="AD2411" i="9"/>
  <c r="AE2411" i="9" s="1"/>
  <c r="AB2411" i="9"/>
  <c r="AC2411" i="9" s="1"/>
  <c r="Z2412" i="9"/>
  <c r="E2282" i="9"/>
  <c r="D2282" i="9"/>
  <c r="AD2294" i="9"/>
  <c r="AE2294" i="9" s="1"/>
  <c r="AB2294" i="9"/>
  <c r="AC2294" i="9" s="1"/>
  <c r="Z2295" i="9"/>
  <c r="Q2282" i="9"/>
  <c r="T2282" i="9" s="1"/>
  <c r="P2282" i="9"/>
  <c r="P2425" i="9"/>
  <c r="Q2425" i="9" s="1"/>
  <c r="N2426" i="9"/>
  <c r="R2425" i="9"/>
  <c r="S2425" i="9" s="1"/>
  <c r="P2386" i="9"/>
  <c r="Q2386" i="9" s="1"/>
  <c r="N2387" i="9"/>
  <c r="R2386" i="9"/>
  <c r="S2386" i="9" s="1"/>
  <c r="AD2320" i="9"/>
  <c r="AE2320" i="9" s="1"/>
  <c r="AB2320" i="9"/>
  <c r="AC2320" i="9" s="1"/>
  <c r="Z2321" i="9"/>
  <c r="B2452" i="9"/>
  <c r="I2450" i="9"/>
  <c r="B2439" i="9"/>
  <c r="F2438" i="9"/>
  <c r="G2438" i="9" s="1"/>
  <c r="D2438" i="9"/>
  <c r="E2438" i="9" s="1"/>
  <c r="B2309" i="9"/>
  <c r="F2308" i="9"/>
  <c r="G2308" i="9" s="1"/>
  <c r="D2308" i="9"/>
  <c r="E2308" i="9" s="1"/>
  <c r="AC2268" i="9"/>
  <c r="AF2268" i="9" s="1"/>
  <c r="AB2268" i="9"/>
  <c r="P2347" i="9"/>
  <c r="Q2347" i="9" s="1"/>
  <c r="N2348" i="9"/>
  <c r="R2347" i="9"/>
  <c r="S2347" i="9" s="1"/>
  <c r="AD2281" i="9"/>
  <c r="AE2281" i="9" s="1"/>
  <c r="AE2282" i="9" s="1"/>
  <c r="AB2281" i="9"/>
  <c r="AC2281" i="9" s="1"/>
  <c r="AD2346" i="9"/>
  <c r="AE2346" i="9" s="1"/>
  <c r="AB2346" i="9"/>
  <c r="AC2346" i="9" s="1"/>
  <c r="Z2347" i="9"/>
  <c r="B2413" i="9"/>
  <c r="F2412" i="9"/>
  <c r="G2412" i="9" s="1"/>
  <c r="D2412" i="9"/>
  <c r="E2412" i="9" s="1"/>
  <c r="AD2307" i="9"/>
  <c r="AE2307" i="9" s="1"/>
  <c r="AB2307" i="9"/>
  <c r="AC2307" i="9" s="1"/>
  <c r="Z2308" i="9"/>
  <c r="H2282" i="9" l="1"/>
  <c r="N2349" i="9"/>
  <c r="R2348" i="9"/>
  <c r="S2348" i="9" s="1"/>
  <c r="P2348" i="9"/>
  <c r="Q2348" i="9" s="1"/>
  <c r="F2439" i="9"/>
  <c r="G2439" i="9" s="1"/>
  <c r="D2439" i="9"/>
  <c r="E2439" i="9" s="1"/>
  <c r="B2440" i="9"/>
  <c r="N2427" i="9"/>
  <c r="P2426" i="9"/>
  <c r="Q2426" i="9" s="1"/>
  <c r="R2426" i="9"/>
  <c r="S2426" i="9" s="1"/>
  <c r="AB2295" i="9"/>
  <c r="AC2295" i="9" s="1"/>
  <c r="AD2295" i="9"/>
  <c r="AE2295" i="9" s="1"/>
  <c r="AE2296" i="9" s="1"/>
  <c r="F2400" i="9"/>
  <c r="G2400" i="9" s="1"/>
  <c r="D2400" i="9"/>
  <c r="E2400" i="9" s="1"/>
  <c r="B2401" i="9"/>
  <c r="E2296" i="9"/>
  <c r="D2296" i="9"/>
  <c r="F2361" i="9"/>
  <c r="G2361" i="9" s="1"/>
  <c r="D2361" i="9"/>
  <c r="E2361" i="9" s="1"/>
  <c r="B2362" i="9"/>
  <c r="F2426" i="9"/>
  <c r="G2426" i="9" s="1"/>
  <c r="D2426" i="9"/>
  <c r="E2426" i="9" s="1"/>
  <c r="B2427" i="9"/>
  <c r="N2414" i="9"/>
  <c r="P2413" i="9"/>
  <c r="Q2413" i="9" s="1"/>
  <c r="R2413" i="9"/>
  <c r="S2413" i="9" s="1"/>
  <c r="Z2335" i="9"/>
  <c r="AD2334" i="9"/>
  <c r="AE2334" i="9" s="1"/>
  <c r="AB2334" i="9"/>
  <c r="AC2334" i="9" s="1"/>
  <c r="F2413" i="9"/>
  <c r="G2413" i="9" s="1"/>
  <c r="D2413" i="9"/>
  <c r="E2413" i="9" s="1"/>
  <c r="B2414" i="9"/>
  <c r="AC2282" i="9"/>
  <c r="AB2282" i="9"/>
  <c r="F2309" i="9"/>
  <c r="G2309" i="9" s="1"/>
  <c r="G2310" i="9" s="1"/>
  <c r="D2309" i="9"/>
  <c r="E2309" i="9" s="1"/>
  <c r="Z2387" i="9"/>
  <c r="AD2386" i="9"/>
  <c r="AE2386" i="9" s="1"/>
  <c r="AB2386" i="9"/>
  <c r="AC2386" i="9" s="1"/>
  <c r="F2322" i="9"/>
  <c r="G2322" i="9" s="1"/>
  <c r="D2322" i="9"/>
  <c r="E2322" i="9" s="1"/>
  <c r="B2323" i="9"/>
  <c r="F2296" i="9"/>
  <c r="N2362" i="9"/>
  <c r="R2361" i="9"/>
  <c r="S2361" i="9" s="1"/>
  <c r="P2361" i="9"/>
  <c r="Q2361" i="9" s="1"/>
  <c r="N2401" i="9"/>
  <c r="R2400" i="9"/>
  <c r="S2400" i="9" s="1"/>
  <c r="P2400" i="9"/>
  <c r="Q2400" i="9" s="1"/>
  <c r="Z2400" i="9"/>
  <c r="AB2399" i="9"/>
  <c r="AC2399" i="9" s="1"/>
  <c r="AD2399" i="9"/>
  <c r="AE2399" i="9" s="1"/>
  <c r="N2440" i="9"/>
  <c r="R2439" i="9"/>
  <c r="S2439" i="9" s="1"/>
  <c r="P2439" i="9"/>
  <c r="Q2439" i="9" s="1"/>
  <c r="N2323" i="9"/>
  <c r="P2322" i="9"/>
  <c r="Q2322" i="9" s="1"/>
  <c r="R2322" i="9"/>
  <c r="S2322" i="9" s="1"/>
  <c r="Z2426" i="9"/>
  <c r="AB2425" i="9"/>
  <c r="AC2425" i="9" s="1"/>
  <c r="AD2425" i="9"/>
  <c r="AE2425" i="9" s="1"/>
  <c r="P2309" i="9"/>
  <c r="Q2309" i="9" s="1"/>
  <c r="R2309" i="9"/>
  <c r="S2309" i="9" s="1"/>
  <c r="S2310" i="9" s="1"/>
  <c r="Z2348" i="9"/>
  <c r="AD2347" i="9"/>
  <c r="AE2347" i="9" s="1"/>
  <c r="AB2347" i="9"/>
  <c r="AC2347" i="9" s="1"/>
  <c r="AD2282" i="9"/>
  <c r="F2452" i="9"/>
  <c r="G2452" i="9" s="1"/>
  <c r="D2452" i="9"/>
  <c r="E2452" i="9" s="1"/>
  <c r="B2466" i="9"/>
  <c r="I2464" i="9"/>
  <c r="B2453" i="9"/>
  <c r="Z2413" i="9"/>
  <c r="AB2412" i="9"/>
  <c r="AC2412" i="9" s="1"/>
  <c r="AD2412" i="9"/>
  <c r="AE2412" i="9" s="1"/>
  <c r="N2336" i="9"/>
  <c r="R2335" i="9"/>
  <c r="S2335" i="9" s="1"/>
  <c r="P2335" i="9"/>
  <c r="Q2335" i="9" s="1"/>
  <c r="R2296" i="9"/>
  <c r="N2375" i="9"/>
  <c r="R2374" i="9"/>
  <c r="S2374" i="9" s="1"/>
  <c r="P2374" i="9"/>
  <c r="Q2374" i="9" s="1"/>
  <c r="Z2361" i="9"/>
  <c r="AB2360" i="9"/>
  <c r="AC2360" i="9" s="1"/>
  <c r="AD2360" i="9"/>
  <c r="AE2360" i="9" s="1"/>
  <c r="F2335" i="9"/>
  <c r="G2335" i="9" s="1"/>
  <c r="D2335" i="9"/>
  <c r="E2335" i="9" s="1"/>
  <c r="B2336" i="9"/>
  <c r="Z2309" i="9"/>
  <c r="AB2308" i="9"/>
  <c r="AC2308" i="9" s="1"/>
  <c r="AD2308" i="9"/>
  <c r="AE2308" i="9" s="1"/>
  <c r="Z2322" i="9"/>
  <c r="AB2321" i="9"/>
  <c r="AC2321" i="9" s="1"/>
  <c r="AD2321" i="9"/>
  <c r="AE2321" i="9" s="1"/>
  <c r="N2388" i="9"/>
  <c r="R2387" i="9"/>
  <c r="S2387" i="9" s="1"/>
  <c r="P2387" i="9"/>
  <c r="Q2387" i="9" s="1"/>
  <c r="F2387" i="9"/>
  <c r="G2387" i="9" s="1"/>
  <c r="D2387" i="9"/>
  <c r="E2387" i="9" s="1"/>
  <c r="B2388" i="9"/>
  <c r="Z2374" i="9"/>
  <c r="AB2373" i="9"/>
  <c r="AC2373" i="9" s="1"/>
  <c r="AD2373" i="9"/>
  <c r="AE2373" i="9" s="1"/>
  <c r="Q2296" i="9"/>
  <c r="P2296" i="9"/>
  <c r="N2466" i="9"/>
  <c r="U2464" i="9"/>
  <c r="N2453" i="9"/>
  <c r="P2452" i="9"/>
  <c r="Q2452" i="9" s="1"/>
  <c r="R2452" i="9"/>
  <c r="S2452" i="9" s="1"/>
  <c r="Z2452" i="9"/>
  <c r="AG2450" i="9"/>
  <c r="Z2439" i="9"/>
  <c r="AD2438" i="9"/>
  <c r="AE2438" i="9" s="1"/>
  <c r="AB2438" i="9"/>
  <c r="AC2438" i="9" s="1"/>
  <c r="F2374" i="9"/>
  <c r="G2374" i="9" s="1"/>
  <c r="D2374" i="9"/>
  <c r="E2374" i="9" s="1"/>
  <c r="B2375" i="9"/>
  <c r="F2348" i="9"/>
  <c r="G2348" i="9" s="1"/>
  <c r="D2348" i="9"/>
  <c r="E2348" i="9" s="1"/>
  <c r="B2349" i="9"/>
  <c r="T2296" i="9" l="1"/>
  <c r="AB2439" i="9"/>
  <c r="AC2439" i="9" s="1"/>
  <c r="Z2440" i="9"/>
  <c r="AD2439" i="9"/>
  <c r="AE2439" i="9" s="1"/>
  <c r="AB2374" i="9"/>
  <c r="AC2374" i="9" s="1"/>
  <c r="Z2375" i="9"/>
  <c r="AD2374" i="9"/>
  <c r="AE2374" i="9" s="1"/>
  <c r="R2388" i="9"/>
  <c r="S2388" i="9" s="1"/>
  <c r="P2388" i="9"/>
  <c r="Q2388" i="9" s="1"/>
  <c r="N2389" i="9"/>
  <c r="R2375" i="9"/>
  <c r="S2375" i="9" s="1"/>
  <c r="P2375" i="9"/>
  <c r="Q2375" i="9" s="1"/>
  <c r="N2376" i="9"/>
  <c r="R2336" i="9"/>
  <c r="S2336" i="9" s="1"/>
  <c r="P2336" i="9"/>
  <c r="Q2336" i="9" s="1"/>
  <c r="N2337" i="9"/>
  <c r="B2454" i="9"/>
  <c r="F2453" i="9"/>
  <c r="G2453" i="9" s="1"/>
  <c r="D2453" i="9"/>
  <c r="E2453" i="9" s="1"/>
  <c r="R2310" i="9"/>
  <c r="R2401" i="9"/>
  <c r="S2401" i="9" s="1"/>
  <c r="P2401" i="9"/>
  <c r="Q2401" i="9" s="1"/>
  <c r="N2402" i="9"/>
  <c r="R2362" i="9"/>
  <c r="S2362" i="9" s="1"/>
  <c r="P2362" i="9"/>
  <c r="Q2362" i="9" s="1"/>
  <c r="N2363" i="9"/>
  <c r="F2323" i="9"/>
  <c r="G2323" i="9" s="1"/>
  <c r="G2324" i="9" s="1"/>
  <c r="D2323" i="9"/>
  <c r="E2323" i="9" s="1"/>
  <c r="AF2282" i="9"/>
  <c r="B2402" i="9"/>
  <c r="F2401" i="9"/>
  <c r="G2401" i="9" s="1"/>
  <c r="D2401" i="9"/>
  <c r="E2401" i="9" s="1"/>
  <c r="AC2296" i="9"/>
  <c r="AB2296" i="9"/>
  <c r="B2441" i="9"/>
  <c r="D2440" i="9"/>
  <c r="E2440" i="9" s="1"/>
  <c r="F2440" i="9"/>
  <c r="G2440" i="9" s="1"/>
  <c r="R2453" i="9"/>
  <c r="S2453" i="9" s="1"/>
  <c r="P2453" i="9"/>
  <c r="Q2453" i="9" s="1"/>
  <c r="N2454" i="9"/>
  <c r="AB2309" i="9"/>
  <c r="AC2309" i="9" s="1"/>
  <c r="AD2309" i="9"/>
  <c r="AE2309" i="9" s="1"/>
  <c r="AE2310" i="9" s="1"/>
  <c r="AB2361" i="9"/>
  <c r="AC2361" i="9" s="1"/>
  <c r="Z2362" i="9"/>
  <c r="AD2361" i="9"/>
  <c r="AE2361" i="9" s="1"/>
  <c r="Q2310" i="9"/>
  <c r="P2310" i="9"/>
  <c r="R2323" i="9"/>
  <c r="S2323" i="9" s="1"/>
  <c r="S2324" i="9" s="1"/>
  <c r="P2323" i="9"/>
  <c r="Q2323" i="9" s="1"/>
  <c r="R2440" i="9"/>
  <c r="S2440" i="9" s="1"/>
  <c r="P2440" i="9"/>
  <c r="Q2440" i="9" s="1"/>
  <c r="N2441" i="9"/>
  <c r="AB2400" i="9"/>
  <c r="AC2400" i="9" s="1"/>
  <c r="Z2401" i="9"/>
  <c r="AD2400" i="9"/>
  <c r="AE2400" i="9" s="1"/>
  <c r="AB2387" i="9"/>
  <c r="AC2387" i="9" s="1"/>
  <c r="Z2388" i="9"/>
  <c r="AD2387" i="9"/>
  <c r="AE2387" i="9" s="1"/>
  <c r="AB2335" i="9"/>
  <c r="AC2335" i="9" s="1"/>
  <c r="Z2336" i="9"/>
  <c r="AD2335" i="9"/>
  <c r="AE2335" i="9" s="1"/>
  <c r="B2363" i="9"/>
  <c r="D2362" i="9"/>
  <c r="E2362" i="9" s="1"/>
  <c r="F2362" i="9"/>
  <c r="G2362" i="9" s="1"/>
  <c r="R2349" i="9"/>
  <c r="S2349" i="9" s="1"/>
  <c r="P2349" i="9"/>
  <c r="Q2349" i="9" s="1"/>
  <c r="N2350" i="9"/>
  <c r="B2350" i="9"/>
  <c r="D2349" i="9"/>
  <c r="E2349" i="9" s="1"/>
  <c r="F2349" i="9"/>
  <c r="G2349" i="9" s="1"/>
  <c r="B2376" i="9"/>
  <c r="D2375" i="9"/>
  <c r="E2375" i="9" s="1"/>
  <c r="F2375" i="9"/>
  <c r="G2375" i="9" s="1"/>
  <c r="AB2452" i="9"/>
  <c r="AC2452" i="9" s="1"/>
  <c r="Z2466" i="9"/>
  <c r="AG2464" i="9"/>
  <c r="Z2453" i="9"/>
  <c r="AD2452" i="9"/>
  <c r="AE2452" i="9" s="1"/>
  <c r="B2337" i="9"/>
  <c r="D2336" i="9"/>
  <c r="E2336" i="9" s="1"/>
  <c r="F2336" i="9"/>
  <c r="G2336" i="9" s="1"/>
  <c r="B2480" i="9"/>
  <c r="I2478" i="9"/>
  <c r="B2467" i="9"/>
  <c r="F2466" i="9"/>
  <c r="G2466" i="9" s="1"/>
  <c r="D2466" i="9"/>
  <c r="E2466" i="9" s="1"/>
  <c r="AB2426" i="9"/>
  <c r="AC2426" i="9" s="1"/>
  <c r="Z2427" i="9"/>
  <c r="AD2426" i="9"/>
  <c r="AE2426" i="9" s="1"/>
  <c r="E2310" i="9"/>
  <c r="D2310" i="9"/>
  <c r="B2415" i="9"/>
  <c r="F2414" i="9"/>
  <c r="G2414" i="9" s="1"/>
  <c r="D2414" i="9"/>
  <c r="E2414" i="9" s="1"/>
  <c r="B2428" i="9"/>
  <c r="D2427" i="9"/>
  <c r="E2427" i="9" s="1"/>
  <c r="F2427" i="9"/>
  <c r="G2427" i="9" s="1"/>
  <c r="H2296" i="9"/>
  <c r="R2466" i="9"/>
  <c r="S2466" i="9" s="1"/>
  <c r="P2466" i="9"/>
  <c r="Q2466" i="9" s="1"/>
  <c r="N2480" i="9"/>
  <c r="U2478" i="9"/>
  <c r="N2467" i="9"/>
  <c r="B2389" i="9"/>
  <c r="F2388" i="9"/>
  <c r="G2388" i="9" s="1"/>
  <c r="D2388" i="9"/>
  <c r="E2388" i="9" s="1"/>
  <c r="AB2322" i="9"/>
  <c r="AC2322" i="9" s="1"/>
  <c r="Z2323" i="9"/>
  <c r="AD2322" i="9"/>
  <c r="AE2322" i="9" s="1"/>
  <c r="AB2413" i="9"/>
  <c r="AC2413" i="9" s="1"/>
  <c r="Z2414" i="9"/>
  <c r="AD2413" i="9"/>
  <c r="AE2413" i="9" s="1"/>
  <c r="AB2348" i="9"/>
  <c r="AC2348" i="9" s="1"/>
  <c r="Z2349" i="9"/>
  <c r="AD2348" i="9"/>
  <c r="AE2348" i="9" s="1"/>
  <c r="F2310" i="9"/>
  <c r="R2414" i="9"/>
  <c r="S2414" i="9" s="1"/>
  <c r="P2414" i="9"/>
  <c r="Q2414" i="9" s="1"/>
  <c r="N2415" i="9"/>
  <c r="AD2296" i="9"/>
  <c r="R2427" i="9"/>
  <c r="S2427" i="9" s="1"/>
  <c r="P2427" i="9"/>
  <c r="Q2427" i="9" s="1"/>
  <c r="N2428" i="9"/>
  <c r="T2310" i="9" l="1"/>
  <c r="Z2415" i="9"/>
  <c r="AD2414" i="9"/>
  <c r="AE2414" i="9" s="1"/>
  <c r="AB2414" i="9"/>
  <c r="AC2414" i="9" s="1"/>
  <c r="N2468" i="9"/>
  <c r="P2467" i="9"/>
  <c r="Q2467" i="9" s="1"/>
  <c r="R2467" i="9"/>
  <c r="S2467" i="9" s="1"/>
  <c r="D2337" i="9"/>
  <c r="E2337" i="9" s="1"/>
  <c r="F2337" i="9"/>
  <c r="G2337" i="9" s="1"/>
  <c r="G2338" i="9" s="1"/>
  <c r="Z2480" i="9"/>
  <c r="AG2478" i="9"/>
  <c r="Z2467" i="9"/>
  <c r="AD2466" i="9"/>
  <c r="AE2466" i="9" s="1"/>
  <c r="AB2466" i="9"/>
  <c r="AC2466" i="9" s="1"/>
  <c r="AC2310" i="9"/>
  <c r="AB2310" i="9"/>
  <c r="D2402" i="9"/>
  <c r="E2402" i="9" s="1"/>
  <c r="B2403" i="9"/>
  <c r="F2402" i="9"/>
  <c r="G2402" i="9" s="1"/>
  <c r="Z2441" i="9"/>
  <c r="AD2440" i="9"/>
  <c r="AE2440" i="9" s="1"/>
  <c r="AB2440" i="9"/>
  <c r="AC2440" i="9" s="1"/>
  <c r="AB2323" i="9"/>
  <c r="AC2323" i="9" s="1"/>
  <c r="AD2323" i="9"/>
  <c r="AE2323" i="9" s="1"/>
  <c r="AE2324" i="9" s="1"/>
  <c r="D2389" i="9"/>
  <c r="E2389" i="9" s="1"/>
  <c r="B2390" i="9"/>
  <c r="F2389" i="9"/>
  <c r="G2389" i="9" s="1"/>
  <c r="D2428" i="9"/>
  <c r="E2428" i="9" s="1"/>
  <c r="B2429" i="9"/>
  <c r="F2428" i="9"/>
  <c r="G2428" i="9" s="1"/>
  <c r="H2310" i="9"/>
  <c r="D2467" i="9"/>
  <c r="E2467" i="9" s="1"/>
  <c r="B2468" i="9"/>
  <c r="F2467" i="9"/>
  <c r="G2467" i="9" s="1"/>
  <c r="Z2389" i="9"/>
  <c r="AB2388" i="9"/>
  <c r="AC2388" i="9" s="1"/>
  <c r="AD2388" i="9"/>
  <c r="AE2388" i="9" s="1"/>
  <c r="Z2402" i="9"/>
  <c r="AB2401" i="9"/>
  <c r="AC2401" i="9" s="1"/>
  <c r="AD2401" i="9"/>
  <c r="AE2401" i="9" s="1"/>
  <c r="Z2363" i="9"/>
  <c r="AD2362" i="9"/>
  <c r="AE2362" i="9" s="1"/>
  <c r="AB2362" i="9"/>
  <c r="AC2362" i="9" s="1"/>
  <c r="AF2296" i="9"/>
  <c r="E2324" i="9"/>
  <c r="D2324" i="9"/>
  <c r="N2390" i="9"/>
  <c r="R2389" i="9"/>
  <c r="S2389" i="9" s="1"/>
  <c r="P2389" i="9"/>
  <c r="Q2389" i="9" s="1"/>
  <c r="N2494" i="9"/>
  <c r="U2492" i="9"/>
  <c r="N2481" i="9"/>
  <c r="P2480" i="9"/>
  <c r="Q2480" i="9" s="1"/>
  <c r="R2480" i="9"/>
  <c r="S2480" i="9" s="1"/>
  <c r="Z2428" i="9"/>
  <c r="AD2427" i="9"/>
  <c r="AE2427" i="9" s="1"/>
  <c r="AB2427" i="9"/>
  <c r="AC2427" i="9" s="1"/>
  <c r="Z2454" i="9"/>
  <c r="AD2453" i="9"/>
  <c r="AE2453" i="9" s="1"/>
  <c r="AB2453" i="9"/>
  <c r="AC2453" i="9" s="1"/>
  <c r="D2350" i="9"/>
  <c r="E2350" i="9" s="1"/>
  <c r="B2351" i="9"/>
  <c r="F2350" i="9"/>
  <c r="G2350" i="9" s="1"/>
  <c r="D2363" i="9"/>
  <c r="E2363" i="9" s="1"/>
  <c r="B2364" i="9"/>
  <c r="F2363" i="9"/>
  <c r="G2363" i="9" s="1"/>
  <c r="Z2337" i="9"/>
  <c r="AD2336" i="9"/>
  <c r="AE2336" i="9" s="1"/>
  <c r="AB2336" i="9"/>
  <c r="AC2336" i="9" s="1"/>
  <c r="Q2324" i="9"/>
  <c r="P2324" i="9"/>
  <c r="N2455" i="9"/>
  <c r="R2454" i="9"/>
  <c r="S2454" i="9" s="1"/>
  <c r="P2454" i="9"/>
  <c r="Q2454" i="9" s="1"/>
  <c r="F2324" i="9"/>
  <c r="N2403" i="9"/>
  <c r="P2402" i="9"/>
  <c r="Q2402" i="9" s="1"/>
  <c r="R2402" i="9"/>
  <c r="S2402" i="9" s="1"/>
  <c r="D2454" i="9"/>
  <c r="E2454" i="9" s="1"/>
  <c r="B2455" i="9"/>
  <c r="F2454" i="9"/>
  <c r="G2454" i="9" s="1"/>
  <c r="N2377" i="9"/>
  <c r="P2376" i="9"/>
  <c r="Q2376" i="9" s="1"/>
  <c r="R2376" i="9"/>
  <c r="S2376" i="9" s="1"/>
  <c r="N2429" i="9"/>
  <c r="P2428" i="9"/>
  <c r="Q2428" i="9" s="1"/>
  <c r="R2428" i="9"/>
  <c r="S2428" i="9" s="1"/>
  <c r="N2416" i="9"/>
  <c r="P2415" i="9"/>
  <c r="Q2415" i="9" s="1"/>
  <c r="R2415" i="9"/>
  <c r="S2415" i="9" s="1"/>
  <c r="Z2350" i="9"/>
  <c r="AD2349" i="9"/>
  <c r="AE2349" i="9" s="1"/>
  <c r="AB2349" i="9"/>
  <c r="AC2349" i="9" s="1"/>
  <c r="D2415" i="9"/>
  <c r="E2415" i="9" s="1"/>
  <c r="B2416" i="9"/>
  <c r="F2415" i="9"/>
  <c r="G2415" i="9" s="1"/>
  <c r="D2480" i="9"/>
  <c r="E2480" i="9" s="1"/>
  <c r="B2494" i="9"/>
  <c r="I2492" i="9"/>
  <c r="B2481" i="9"/>
  <c r="F2480" i="9"/>
  <c r="G2480" i="9" s="1"/>
  <c r="D2376" i="9"/>
  <c r="E2376" i="9" s="1"/>
  <c r="B2377" i="9"/>
  <c r="F2376" i="9"/>
  <c r="G2376" i="9" s="1"/>
  <c r="N2351" i="9"/>
  <c r="R2350" i="9"/>
  <c r="S2350" i="9" s="1"/>
  <c r="P2350" i="9"/>
  <c r="Q2350" i="9" s="1"/>
  <c r="N2442" i="9"/>
  <c r="R2441" i="9"/>
  <c r="S2441" i="9" s="1"/>
  <c r="P2441" i="9"/>
  <c r="Q2441" i="9" s="1"/>
  <c r="R2324" i="9"/>
  <c r="AD2310" i="9"/>
  <c r="D2441" i="9"/>
  <c r="E2441" i="9" s="1"/>
  <c r="B2442" i="9"/>
  <c r="F2441" i="9"/>
  <c r="G2441" i="9" s="1"/>
  <c r="N2364" i="9"/>
  <c r="P2363" i="9"/>
  <c r="Q2363" i="9" s="1"/>
  <c r="R2363" i="9"/>
  <c r="S2363" i="9" s="1"/>
  <c r="R2337" i="9"/>
  <c r="S2337" i="9" s="1"/>
  <c r="S2338" i="9" s="1"/>
  <c r="P2337" i="9"/>
  <c r="Q2337" i="9" s="1"/>
  <c r="Z2376" i="9"/>
  <c r="AD2375" i="9"/>
  <c r="AE2375" i="9" s="1"/>
  <c r="AB2375" i="9"/>
  <c r="AC2375" i="9" s="1"/>
  <c r="P2351" i="9" l="1"/>
  <c r="Q2351" i="9" s="1"/>
  <c r="R2351" i="9"/>
  <c r="S2351" i="9" s="1"/>
  <c r="S2352" i="9" s="1"/>
  <c r="B2508" i="9"/>
  <c r="I2506" i="9"/>
  <c r="B2495" i="9"/>
  <c r="F2494" i="9"/>
  <c r="G2494" i="9" s="1"/>
  <c r="D2494" i="9"/>
  <c r="E2494" i="9" s="1"/>
  <c r="P2455" i="9"/>
  <c r="Q2455" i="9" s="1"/>
  <c r="N2456" i="9"/>
  <c r="R2455" i="9"/>
  <c r="S2455" i="9" s="1"/>
  <c r="T2324" i="9"/>
  <c r="P2494" i="9"/>
  <c r="Q2494" i="9" s="1"/>
  <c r="N2508" i="9"/>
  <c r="U2506" i="9"/>
  <c r="N2495" i="9"/>
  <c r="R2494" i="9"/>
  <c r="S2494" i="9" s="1"/>
  <c r="AD2324" i="9"/>
  <c r="E2338" i="9"/>
  <c r="D2338" i="9"/>
  <c r="AD2376" i="9"/>
  <c r="AE2376" i="9" s="1"/>
  <c r="AB2376" i="9"/>
  <c r="AC2376" i="9" s="1"/>
  <c r="Z2377" i="9"/>
  <c r="P2429" i="9"/>
  <c r="Q2429" i="9" s="1"/>
  <c r="N2430" i="9"/>
  <c r="R2429" i="9"/>
  <c r="S2429" i="9" s="1"/>
  <c r="P2377" i="9"/>
  <c r="Q2377" i="9" s="1"/>
  <c r="N2378" i="9"/>
  <c r="R2377" i="9"/>
  <c r="S2377" i="9" s="1"/>
  <c r="P2403" i="9"/>
  <c r="Q2403" i="9" s="1"/>
  <c r="N2404" i="9"/>
  <c r="R2403" i="9"/>
  <c r="S2403" i="9" s="1"/>
  <c r="AD2337" i="9"/>
  <c r="AE2337" i="9" s="1"/>
  <c r="AE2338" i="9" s="1"/>
  <c r="AB2337" i="9"/>
  <c r="AC2337" i="9" s="1"/>
  <c r="AD2428" i="9"/>
  <c r="AE2428" i="9" s="1"/>
  <c r="AB2428" i="9"/>
  <c r="AC2428" i="9" s="1"/>
  <c r="Z2429" i="9"/>
  <c r="H2324" i="9"/>
  <c r="AD2389" i="9"/>
  <c r="AE2389" i="9" s="1"/>
  <c r="AB2389" i="9"/>
  <c r="AC2389" i="9" s="1"/>
  <c r="Z2390" i="9"/>
  <c r="AC2324" i="9"/>
  <c r="AF2324" i="9" s="1"/>
  <c r="AB2324" i="9"/>
  <c r="AD2441" i="9"/>
  <c r="AE2441" i="9" s="1"/>
  <c r="AB2441" i="9"/>
  <c r="AC2441" i="9" s="1"/>
  <c r="Z2442" i="9"/>
  <c r="AF2310" i="9"/>
  <c r="AD2480" i="9"/>
  <c r="AE2480" i="9" s="1"/>
  <c r="AB2480" i="9"/>
  <c r="AC2480" i="9" s="1"/>
  <c r="Z2494" i="9"/>
  <c r="AG2492" i="9"/>
  <c r="Z2481" i="9"/>
  <c r="Q2338" i="9"/>
  <c r="P2338" i="9"/>
  <c r="P2364" i="9"/>
  <c r="Q2364" i="9" s="1"/>
  <c r="N2365" i="9"/>
  <c r="R2364" i="9"/>
  <c r="S2364" i="9" s="1"/>
  <c r="B2378" i="9"/>
  <c r="F2377" i="9"/>
  <c r="G2377" i="9" s="1"/>
  <c r="D2377" i="9"/>
  <c r="E2377" i="9" s="1"/>
  <c r="B2482" i="9"/>
  <c r="F2481" i="9"/>
  <c r="G2481" i="9" s="1"/>
  <c r="D2481" i="9"/>
  <c r="E2481" i="9" s="1"/>
  <c r="B2417" i="9"/>
  <c r="D2416" i="9"/>
  <c r="E2416" i="9" s="1"/>
  <c r="F2416" i="9"/>
  <c r="G2416" i="9" s="1"/>
  <c r="P2416" i="9"/>
  <c r="Q2416" i="9" s="1"/>
  <c r="N2417" i="9"/>
  <c r="R2416" i="9"/>
  <c r="S2416" i="9" s="1"/>
  <c r="F2351" i="9"/>
  <c r="G2351" i="9" s="1"/>
  <c r="G2352" i="9" s="1"/>
  <c r="D2351" i="9"/>
  <c r="E2351" i="9" s="1"/>
  <c r="AD2454" i="9"/>
  <c r="AE2454" i="9" s="1"/>
  <c r="AB2454" i="9"/>
  <c r="AC2454" i="9" s="1"/>
  <c r="Z2455" i="9"/>
  <c r="P2481" i="9"/>
  <c r="Q2481" i="9" s="1"/>
  <c r="N2482" i="9"/>
  <c r="R2481" i="9"/>
  <c r="S2481" i="9" s="1"/>
  <c r="P2390" i="9"/>
  <c r="Q2390" i="9" s="1"/>
  <c r="N2391" i="9"/>
  <c r="R2390" i="9"/>
  <c r="S2390" i="9" s="1"/>
  <c r="AD2402" i="9"/>
  <c r="AE2402" i="9" s="1"/>
  <c r="AB2402" i="9"/>
  <c r="AC2402" i="9" s="1"/>
  <c r="Z2403" i="9"/>
  <c r="B2391" i="9"/>
  <c r="F2390" i="9"/>
  <c r="G2390" i="9" s="1"/>
  <c r="D2390" i="9"/>
  <c r="E2390" i="9" s="1"/>
  <c r="B2404" i="9"/>
  <c r="F2403" i="9"/>
  <c r="G2403" i="9" s="1"/>
  <c r="D2403" i="9"/>
  <c r="E2403" i="9" s="1"/>
  <c r="P2468" i="9"/>
  <c r="Q2468" i="9" s="1"/>
  <c r="N2469" i="9"/>
  <c r="R2468" i="9"/>
  <c r="S2468" i="9" s="1"/>
  <c r="AD2415" i="9"/>
  <c r="AE2415" i="9" s="1"/>
  <c r="AB2415" i="9"/>
  <c r="AC2415" i="9" s="1"/>
  <c r="Z2416" i="9"/>
  <c r="R2338" i="9"/>
  <c r="B2443" i="9"/>
  <c r="F2442" i="9"/>
  <c r="G2442" i="9" s="1"/>
  <c r="D2442" i="9"/>
  <c r="E2442" i="9" s="1"/>
  <c r="P2442" i="9"/>
  <c r="Q2442" i="9" s="1"/>
  <c r="N2443" i="9"/>
  <c r="R2442" i="9"/>
  <c r="S2442" i="9" s="1"/>
  <c r="AD2350" i="9"/>
  <c r="AE2350" i="9" s="1"/>
  <c r="AB2350" i="9"/>
  <c r="AC2350" i="9" s="1"/>
  <c r="Z2351" i="9"/>
  <c r="B2456" i="9"/>
  <c r="D2455" i="9"/>
  <c r="E2455" i="9" s="1"/>
  <c r="F2455" i="9"/>
  <c r="G2455" i="9" s="1"/>
  <c r="B2365" i="9"/>
  <c r="F2364" i="9"/>
  <c r="G2364" i="9" s="1"/>
  <c r="D2364" i="9"/>
  <c r="E2364" i="9" s="1"/>
  <c r="AD2363" i="9"/>
  <c r="AE2363" i="9" s="1"/>
  <c r="AB2363" i="9"/>
  <c r="AC2363" i="9" s="1"/>
  <c r="Z2364" i="9"/>
  <c r="B2469" i="9"/>
  <c r="F2468" i="9"/>
  <c r="G2468" i="9" s="1"/>
  <c r="D2468" i="9"/>
  <c r="E2468" i="9" s="1"/>
  <c r="B2430" i="9"/>
  <c r="D2429" i="9"/>
  <c r="E2429" i="9" s="1"/>
  <c r="F2429" i="9"/>
  <c r="G2429" i="9" s="1"/>
  <c r="AD2467" i="9"/>
  <c r="AE2467" i="9" s="1"/>
  <c r="AB2467" i="9"/>
  <c r="AC2467" i="9" s="1"/>
  <c r="Z2468" i="9"/>
  <c r="F2338" i="9"/>
  <c r="AB2351" i="9" l="1"/>
  <c r="AC2351" i="9" s="1"/>
  <c r="AD2351" i="9"/>
  <c r="AE2351" i="9" s="1"/>
  <c r="AE2352" i="9" s="1"/>
  <c r="Z2456" i="9"/>
  <c r="AD2455" i="9"/>
  <c r="AE2455" i="9" s="1"/>
  <c r="AB2455" i="9"/>
  <c r="AC2455" i="9" s="1"/>
  <c r="F2352" i="9"/>
  <c r="F2378" i="9"/>
  <c r="G2378" i="9" s="1"/>
  <c r="D2378" i="9"/>
  <c r="E2378" i="9" s="1"/>
  <c r="B2379" i="9"/>
  <c r="R2365" i="9"/>
  <c r="S2365" i="9" s="1"/>
  <c r="S2366" i="9" s="1"/>
  <c r="P2365" i="9"/>
  <c r="Q2365" i="9" s="1"/>
  <c r="Z2508" i="9"/>
  <c r="AG2506" i="9"/>
  <c r="Z2495" i="9"/>
  <c r="AD2494" i="9"/>
  <c r="AE2494" i="9" s="1"/>
  <c r="AB2494" i="9"/>
  <c r="AC2494" i="9" s="1"/>
  <c r="N2379" i="9"/>
  <c r="R2378" i="9"/>
  <c r="S2378" i="9" s="1"/>
  <c r="P2378" i="9"/>
  <c r="Q2378" i="9" s="1"/>
  <c r="F2495" i="9"/>
  <c r="G2495" i="9" s="1"/>
  <c r="D2495" i="9"/>
  <c r="E2495" i="9" s="1"/>
  <c r="B2496" i="9"/>
  <c r="Q2352" i="9"/>
  <c r="P2352" i="9"/>
  <c r="F2469" i="9"/>
  <c r="G2469" i="9" s="1"/>
  <c r="D2469" i="9"/>
  <c r="E2469" i="9" s="1"/>
  <c r="B2470" i="9"/>
  <c r="N2444" i="9"/>
  <c r="R2443" i="9"/>
  <c r="S2443" i="9" s="1"/>
  <c r="P2443" i="9"/>
  <c r="Q2443" i="9" s="1"/>
  <c r="F2443" i="9"/>
  <c r="G2443" i="9" s="1"/>
  <c r="D2443" i="9"/>
  <c r="E2443" i="9" s="1"/>
  <c r="B2444" i="9"/>
  <c r="N2418" i="9"/>
  <c r="R2417" i="9"/>
  <c r="S2417" i="9" s="1"/>
  <c r="P2417" i="9"/>
  <c r="Q2417" i="9" s="1"/>
  <c r="F2482" i="9"/>
  <c r="G2482" i="9" s="1"/>
  <c r="D2482" i="9"/>
  <c r="E2482" i="9" s="1"/>
  <c r="B2483" i="9"/>
  <c r="AC2338" i="9"/>
  <c r="AB2338" i="9"/>
  <c r="N2405" i="9"/>
  <c r="P2404" i="9"/>
  <c r="Q2404" i="9" s="1"/>
  <c r="R2404" i="9"/>
  <c r="S2404" i="9" s="1"/>
  <c r="Z2378" i="9"/>
  <c r="AB2377" i="9"/>
  <c r="AC2377" i="9" s="1"/>
  <c r="AD2377" i="9"/>
  <c r="AE2377" i="9" s="1"/>
  <c r="N2522" i="9"/>
  <c r="U2520" i="9"/>
  <c r="N2509" i="9"/>
  <c r="R2508" i="9"/>
  <c r="S2508" i="9" s="1"/>
  <c r="P2508" i="9"/>
  <c r="Q2508" i="9" s="1"/>
  <c r="Z2469" i="9"/>
  <c r="AB2468" i="9"/>
  <c r="AC2468" i="9" s="1"/>
  <c r="AD2468" i="9"/>
  <c r="AE2468" i="9" s="1"/>
  <c r="F2430" i="9"/>
  <c r="G2430" i="9" s="1"/>
  <c r="D2430" i="9"/>
  <c r="E2430" i="9" s="1"/>
  <c r="B2431" i="9"/>
  <c r="F2365" i="9"/>
  <c r="G2365" i="9" s="1"/>
  <c r="G2366" i="9" s="1"/>
  <c r="D2365" i="9"/>
  <c r="E2365" i="9" s="1"/>
  <c r="Z2417" i="9"/>
  <c r="AD2416" i="9"/>
  <c r="AE2416" i="9" s="1"/>
  <c r="AB2416" i="9"/>
  <c r="AC2416" i="9" s="1"/>
  <c r="N2470" i="9"/>
  <c r="R2469" i="9"/>
  <c r="S2469" i="9" s="1"/>
  <c r="P2469" i="9"/>
  <c r="Q2469" i="9" s="1"/>
  <c r="Z2404" i="9"/>
  <c r="AD2403" i="9"/>
  <c r="AE2403" i="9" s="1"/>
  <c r="AB2403" i="9"/>
  <c r="AC2403" i="9" s="1"/>
  <c r="N2392" i="9"/>
  <c r="P2391" i="9"/>
  <c r="Q2391" i="9" s="1"/>
  <c r="R2391" i="9"/>
  <c r="S2391" i="9" s="1"/>
  <c r="N2483" i="9"/>
  <c r="P2482" i="9"/>
  <c r="Q2482" i="9" s="1"/>
  <c r="R2482" i="9"/>
  <c r="S2482" i="9" s="1"/>
  <c r="F2417" i="9"/>
  <c r="G2417" i="9" s="1"/>
  <c r="D2417" i="9"/>
  <c r="E2417" i="9" s="1"/>
  <c r="B2418" i="9"/>
  <c r="Z2482" i="9"/>
  <c r="AB2481" i="9"/>
  <c r="AC2481" i="9" s="1"/>
  <c r="AD2481" i="9"/>
  <c r="AE2481" i="9" s="1"/>
  <c r="Z2443" i="9"/>
  <c r="AB2442" i="9"/>
  <c r="AC2442" i="9" s="1"/>
  <c r="AD2442" i="9"/>
  <c r="AE2442" i="9" s="1"/>
  <c r="Z2430" i="9"/>
  <c r="AB2429" i="9"/>
  <c r="AC2429" i="9" s="1"/>
  <c r="AD2429" i="9"/>
  <c r="AE2429" i="9" s="1"/>
  <c r="AD2338" i="9"/>
  <c r="H2338" i="9"/>
  <c r="F2508" i="9"/>
  <c r="G2508" i="9" s="1"/>
  <c r="D2508" i="9"/>
  <c r="E2508" i="9" s="1"/>
  <c r="B2522" i="9"/>
  <c r="I2520" i="9"/>
  <c r="B2509" i="9"/>
  <c r="Z2365" i="9"/>
  <c r="AB2364" i="9"/>
  <c r="AC2364" i="9" s="1"/>
  <c r="AD2364" i="9"/>
  <c r="AE2364" i="9" s="1"/>
  <c r="F2456" i="9"/>
  <c r="G2456" i="9" s="1"/>
  <c r="D2456" i="9"/>
  <c r="E2456" i="9" s="1"/>
  <c r="B2457" i="9"/>
  <c r="F2404" i="9"/>
  <c r="G2404" i="9" s="1"/>
  <c r="D2404" i="9"/>
  <c r="E2404" i="9" s="1"/>
  <c r="B2405" i="9"/>
  <c r="F2391" i="9"/>
  <c r="G2391" i="9" s="1"/>
  <c r="D2391" i="9"/>
  <c r="E2391" i="9" s="1"/>
  <c r="B2392" i="9"/>
  <c r="E2352" i="9"/>
  <c r="H2352" i="9" s="1"/>
  <c r="D2352" i="9"/>
  <c r="T2338" i="9"/>
  <c r="Z2391" i="9"/>
  <c r="AD2390" i="9"/>
  <c r="AE2390" i="9" s="1"/>
  <c r="AB2390" i="9"/>
  <c r="AC2390" i="9" s="1"/>
  <c r="N2431" i="9"/>
  <c r="R2430" i="9"/>
  <c r="S2430" i="9" s="1"/>
  <c r="P2430" i="9"/>
  <c r="Q2430" i="9" s="1"/>
  <c r="N2496" i="9"/>
  <c r="P2495" i="9"/>
  <c r="Q2495" i="9" s="1"/>
  <c r="R2495" i="9"/>
  <c r="S2495" i="9" s="1"/>
  <c r="N2457" i="9"/>
  <c r="R2456" i="9"/>
  <c r="S2456" i="9" s="1"/>
  <c r="P2456" i="9"/>
  <c r="Q2456" i="9" s="1"/>
  <c r="R2352" i="9"/>
  <c r="B2393" i="9" l="1"/>
  <c r="F2392" i="9"/>
  <c r="G2392" i="9" s="1"/>
  <c r="D2392" i="9"/>
  <c r="E2392" i="9" s="1"/>
  <c r="AB2365" i="9"/>
  <c r="AC2365" i="9" s="1"/>
  <c r="AD2365" i="9"/>
  <c r="AE2365" i="9" s="1"/>
  <c r="AE2366" i="9" s="1"/>
  <c r="AB2430" i="9"/>
  <c r="AC2430" i="9" s="1"/>
  <c r="Z2431" i="9"/>
  <c r="AD2430" i="9"/>
  <c r="AE2430" i="9" s="1"/>
  <c r="AB2443" i="9"/>
  <c r="AC2443" i="9" s="1"/>
  <c r="Z2444" i="9"/>
  <c r="AD2443" i="9"/>
  <c r="AE2443" i="9" s="1"/>
  <c r="F2366" i="9"/>
  <c r="R2509" i="9"/>
  <c r="S2509" i="9" s="1"/>
  <c r="P2509" i="9"/>
  <c r="Q2509" i="9" s="1"/>
  <c r="N2510" i="9"/>
  <c r="B2497" i="9"/>
  <c r="F2496" i="9"/>
  <c r="G2496" i="9" s="1"/>
  <c r="D2496" i="9"/>
  <c r="E2496" i="9" s="1"/>
  <c r="R2379" i="9"/>
  <c r="S2379" i="9" s="1"/>
  <c r="S2380" i="9" s="1"/>
  <c r="P2379" i="9"/>
  <c r="Q2379" i="9" s="1"/>
  <c r="D2379" i="9"/>
  <c r="E2379" i="9" s="1"/>
  <c r="F2379" i="9"/>
  <c r="G2379" i="9" s="1"/>
  <c r="G2380" i="9" s="1"/>
  <c r="R2431" i="9"/>
  <c r="S2431" i="9" s="1"/>
  <c r="P2431" i="9"/>
  <c r="Q2431" i="9" s="1"/>
  <c r="N2432" i="9"/>
  <c r="AB2391" i="9"/>
  <c r="AC2391" i="9" s="1"/>
  <c r="Z2392" i="9"/>
  <c r="AD2391" i="9"/>
  <c r="AE2391" i="9" s="1"/>
  <c r="B2536" i="9"/>
  <c r="I2534" i="9"/>
  <c r="B2523" i="9"/>
  <c r="D2522" i="9"/>
  <c r="E2522" i="9" s="1"/>
  <c r="F2522" i="9"/>
  <c r="G2522" i="9" s="1"/>
  <c r="AB2482" i="9"/>
  <c r="AC2482" i="9" s="1"/>
  <c r="Z2483" i="9"/>
  <c r="AD2482" i="9"/>
  <c r="AE2482" i="9" s="1"/>
  <c r="AB2404" i="9"/>
  <c r="AC2404" i="9" s="1"/>
  <c r="Z2405" i="9"/>
  <c r="AD2404" i="9"/>
  <c r="AE2404" i="9" s="1"/>
  <c r="B2432" i="9"/>
  <c r="D2431" i="9"/>
  <c r="E2431" i="9" s="1"/>
  <c r="F2431" i="9"/>
  <c r="G2431" i="9" s="1"/>
  <c r="AF2338" i="9"/>
  <c r="B2445" i="9"/>
  <c r="F2444" i="9"/>
  <c r="G2444" i="9" s="1"/>
  <c r="D2444" i="9"/>
  <c r="E2444" i="9" s="1"/>
  <c r="AB2508" i="9"/>
  <c r="AC2508" i="9" s="1"/>
  <c r="Z2522" i="9"/>
  <c r="AG2520" i="9"/>
  <c r="Z2509" i="9"/>
  <c r="AD2508" i="9"/>
  <c r="AE2508" i="9" s="1"/>
  <c r="R2392" i="9"/>
  <c r="S2392" i="9" s="1"/>
  <c r="P2392" i="9"/>
  <c r="Q2392" i="9" s="1"/>
  <c r="N2393" i="9"/>
  <c r="AB2417" i="9"/>
  <c r="AC2417" i="9" s="1"/>
  <c r="Z2418" i="9"/>
  <c r="AD2417" i="9"/>
  <c r="AE2417" i="9" s="1"/>
  <c r="R2522" i="9"/>
  <c r="S2522" i="9" s="1"/>
  <c r="P2522" i="9"/>
  <c r="Q2522" i="9" s="1"/>
  <c r="N2536" i="9"/>
  <c r="U2534" i="9"/>
  <c r="N2523" i="9"/>
  <c r="AB2378" i="9"/>
  <c r="AC2378" i="9" s="1"/>
  <c r="Z2379" i="9"/>
  <c r="AD2378" i="9"/>
  <c r="AE2378" i="9" s="1"/>
  <c r="B2484" i="9"/>
  <c r="F2483" i="9"/>
  <c r="G2483" i="9" s="1"/>
  <c r="D2483" i="9"/>
  <c r="E2483" i="9" s="1"/>
  <c r="R2444" i="9"/>
  <c r="S2444" i="9" s="1"/>
  <c r="P2444" i="9"/>
  <c r="Q2444" i="9" s="1"/>
  <c r="N2445" i="9"/>
  <c r="Q2366" i="9"/>
  <c r="P2366" i="9"/>
  <c r="AD2352" i="9"/>
  <c r="R2457" i="9"/>
  <c r="S2457" i="9" s="1"/>
  <c r="P2457" i="9"/>
  <c r="Q2457" i="9" s="1"/>
  <c r="N2458" i="9"/>
  <c r="R2496" i="9"/>
  <c r="S2496" i="9" s="1"/>
  <c r="P2496" i="9"/>
  <c r="Q2496" i="9" s="1"/>
  <c r="N2497" i="9"/>
  <c r="B2406" i="9"/>
  <c r="D2405" i="9"/>
  <c r="E2405" i="9" s="1"/>
  <c r="F2405" i="9"/>
  <c r="G2405" i="9" s="1"/>
  <c r="B2458" i="9"/>
  <c r="F2457" i="9"/>
  <c r="G2457" i="9" s="1"/>
  <c r="D2457" i="9"/>
  <c r="E2457" i="9" s="1"/>
  <c r="B2510" i="9"/>
  <c r="D2509" i="9"/>
  <c r="E2509" i="9" s="1"/>
  <c r="F2509" i="9"/>
  <c r="G2509" i="9" s="1"/>
  <c r="B2419" i="9"/>
  <c r="D2418" i="9"/>
  <c r="E2418" i="9" s="1"/>
  <c r="F2418" i="9"/>
  <c r="G2418" i="9" s="1"/>
  <c r="R2483" i="9"/>
  <c r="S2483" i="9" s="1"/>
  <c r="P2483" i="9"/>
  <c r="Q2483" i="9" s="1"/>
  <c r="N2484" i="9"/>
  <c r="R2470" i="9"/>
  <c r="S2470" i="9" s="1"/>
  <c r="P2470" i="9"/>
  <c r="Q2470" i="9" s="1"/>
  <c r="N2471" i="9"/>
  <c r="E2366" i="9"/>
  <c r="D2366" i="9"/>
  <c r="AB2469" i="9"/>
  <c r="AC2469" i="9" s="1"/>
  <c r="Z2470" i="9"/>
  <c r="AD2469" i="9"/>
  <c r="AE2469" i="9" s="1"/>
  <c r="R2405" i="9"/>
  <c r="S2405" i="9" s="1"/>
  <c r="P2405" i="9"/>
  <c r="Q2405" i="9" s="1"/>
  <c r="N2406" i="9"/>
  <c r="R2418" i="9"/>
  <c r="S2418" i="9" s="1"/>
  <c r="P2418" i="9"/>
  <c r="Q2418" i="9" s="1"/>
  <c r="N2419" i="9"/>
  <c r="B2471" i="9"/>
  <c r="D2470" i="9"/>
  <c r="E2470" i="9" s="1"/>
  <c r="F2470" i="9"/>
  <c r="G2470" i="9" s="1"/>
  <c r="T2352" i="9"/>
  <c r="AB2495" i="9"/>
  <c r="AC2495" i="9" s="1"/>
  <c r="Z2496" i="9"/>
  <c r="AD2495" i="9"/>
  <c r="AE2495" i="9" s="1"/>
  <c r="R2366" i="9"/>
  <c r="AB2456" i="9"/>
  <c r="AC2456" i="9" s="1"/>
  <c r="Z2457" i="9"/>
  <c r="AD2456" i="9"/>
  <c r="AE2456" i="9" s="1"/>
  <c r="AC2352" i="9"/>
  <c r="AF2352" i="9" s="1"/>
  <c r="AB2352" i="9"/>
  <c r="H2366" i="9" l="1"/>
  <c r="N2420" i="9"/>
  <c r="R2419" i="9"/>
  <c r="S2419" i="9" s="1"/>
  <c r="P2419" i="9"/>
  <c r="Q2419" i="9" s="1"/>
  <c r="N2407" i="9"/>
  <c r="R2406" i="9"/>
  <c r="S2406" i="9" s="1"/>
  <c r="P2406" i="9"/>
  <c r="Q2406" i="9" s="1"/>
  <c r="N2498" i="9"/>
  <c r="R2497" i="9"/>
  <c r="S2497" i="9" s="1"/>
  <c r="P2497" i="9"/>
  <c r="Q2497" i="9" s="1"/>
  <c r="D2445" i="9"/>
  <c r="E2445" i="9" s="1"/>
  <c r="B2446" i="9"/>
  <c r="F2445" i="9"/>
  <c r="G2445" i="9" s="1"/>
  <c r="D2432" i="9"/>
  <c r="E2432" i="9" s="1"/>
  <c r="B2433" i="9"/>
  <c r="F2432" i="9"/>
  <c r="G2432" i="9" s="1"/>
  <c r="Q2380" i="9"/>
  <c r="P2380" i="9"/>
  <c r="N2511" i="9"/>
  <c r="P2510" i="9"/>
  <c r="Q2510" i="9" s="1"/>
  <c r="R2510" i="9"/>
  <c r="S2510" i="9" s="1"/>
  <c r="D2471" i="9"/>
  <c r="E2471" i="9" s="1"/>
  <c r="B2472" i="9"/>
  <c r="F2471" i="9"/>
  <c r="G2471" i="9" s="1"/>
  <c r="D2406" i="9"/>
  <c r="E2406" i="9" s="1"/>
  <c r="B2407" i="9"/>
  <c r="F2406" i="9"/>
  <c r="G2406" i="9" s="1"/>
  <c r="D2484" i="9"/>
  <c r="E2484" i="9" s="1"/>
  <c r="B2485" i="9"/>
  <c r="F2484" i="9"/>
  <c r="G2484" i="9" s="1"/>
  <c r="N2524" i="9"/>
  <c r="R2523" i="9"/>
  <c r="S2523" i="9" s="1"/>
  <c r="P2523" i="9"/>
  <c r="Q2523" i="9" s="1"/>
  <c r="Z2419" i="9"/>
  <c r="AB2418" i="9"/>
  <c r="AC2418" i="9" s="1"/>
  <c r="AD2418" i="9"/>
  <c r="AE2418" i="9" s="1"/>
  <c r="R2393" i="9"/>
  <c r="S2393" i="9" s="1"/>
  <c r="S2394" i="9" s="1"/>
  <c r="P2393" i="9"/>
  <c r="Q2393" i="9" s="1"/>
  <c r="Z2510" i="9"/>
  <c r="AD2509" i="9"/>
  <c r="AE2509" i="9" s="1"/>
  <c r="AB2509" i="9"/>
  <c r="AC2509" i="9" s="1"/>
  <c r="Z2484" i="9"/>
  <c r="AD2483" i="9"/>
  <c r="AE2483" i="9" s="1"/>
  <c r="AB2483" i="9"/>
  <c r="AC2483" i="9" s="1"/>
  <c r="D2536" i="9"/>
  <c r="E2536" i="9" s="1"/>
  <c r="B2550" i="9"/>
  <c r="I2548" i="9"/>
  <c r="B2537" i="9"/>
  <c r="F2536" i="9"/>
  <c r="G2536" i="9" s="1"/>
  <c r="N2433" i="9"/>
  <c r="P2432" i="9"/>
  <c r="Q2432" i="9" s="1"/>
  <c r="R2432" i="9"/>
  <c r="S2432" i="9" s="1"/>
  <c r="F2380" i="9"/>
  <c r="R2380" i="9"/>
  <c r="D2497" i="9"/>
  <c r="E2497" i="9" s="1"/>
  <c r="B2498" i="9"/>
  <c r="F2497" i="9"/>
  <c r="G2497" i="9" s="1"/>
  <c r="Z2458" i="9"/>
  <c r="AB2457" i="9"/>
  <c r="AC2457" i="9" s="1"/>
  <c r="AD2457" i="9"/>
  <c r="AE2457" i="9" s="1"/>
  <c r="N2485" i="9"/>
  <c r="P2484" i="9"/>
  <c r="Q2484" i="9" s="1"/>
  <c r="R2484" i="9"/>
  <c r="S2484" i="9" s="1"/>
  <c r="D2458" i="9"/>
  <c r="E2458" i="9" s="1"/>
  <c r="B2459" i="9"/>
  <c r="F2458" i="9"/>
  <c r="G2458" i="9" s="1"/>
  <c r="T2366" i="9"/>
  <c r="N2446" i="9"/>
  <c r="P2445" i="9"/>
  <c r="Q2445" i="9" s="1"/>
  <c r="R2445" i="9"/>
  <c r="S2445" i="9" s="1"/>
  <c r="Z2406" i="9"/>
  <c r="AD2405" i="9"/>
  <c r="AE2405" i="9" s="1"/>
  <c r="AB2405" i="9"/>
  <c r="AC2405" i="9" s="1"/>
  <c r="E2380" i="9"/>
  <c r="D2380" i="9"/>
  <c r="Z2432" i="9"/>
  <c r="AB2431" i="9"/>
  <c r="AC2431" i="9" s="1"/>
  <c r="AD2431" i="9"/>
  <c r="AE2431" i="9" s="1"/>
  <c r="AD2366" i="9"/>
  <c r="Z2497" i="9"/>
  <c r="AD2496" i="9"/>
  <c r="AE2496" i="9" s="1"/>
  <c r="AB2496" i="9"/>
  <c r="AC2496" i="9" s="1"/>
  <c r="Z2471" i="9"/>
  <c r="AD2470" i="9"/>
  <c r="AE2470" i="9" s="1"/>
  <c r="AB2470" i="9"/>
  <c r="AC2470" i="9" s="1"/>
  <c r="N2472" i="9"/>
  <c r="P2471" i="9"/>
  <c r="Q2471" i="9" s="1"/>
  <c r="R2471" i="9"/>
  <c r="S2471" i="9" s="1"/>
  <c r="D2419" i="9"/>
  <c r="E2419" i="9" s="1"/>
  <c r="B2420" i="9"/>
  <c r="F2419" i="9"/>
  <c r="G2419" i="9" s="1"/>
  <c r="D2510" i="9"/>
  <c r="E2510" i="9" s="1"/>
  <c r="B2511" i="9"/>
  <c r="F2510" i="9"/>
  <c r="G2510" i="9" s="1"/>
  <c r="N2459" i="9"/>
  <c r="R2458" i="9"/>
  <c r="S2458" i="9" s="1"/>
  <c r="P2458" i="9"/>
  <c r="Q2458" i="9" s="1"/>
  <c r="AD2379" i="9"/>
  <c r="AE2379" i="9" s="1"/>
  <c r="AE2380" i="9" s="1"/>
  <c r="AB2379" i="9"/>
  <c r="AC2379" i="9" s="1"/>
  <c r="N2550" i="9"/>
  <c r="U2548" i="9"/>
  <c r="N2537" i="9"/>
  <c r="R2536" i="9"/>
  <c r="S2536" i="9" s="1"/>
  <c r="P2536" i="9"/>
  <c r="Q2536" i="9" s="1"/>
  <c r="Z2536" i="9"/>
  <c r="AG2534" i="9"/>
  <c r="Z2523" i="9"/>
  <c r="AB2522" i="9"/>
  <c r="AC2522" i="9" s="1"/>
  <c r="AD2522" i="9"/>
  <c r="AE2522" i="9" s="1"/>
  <c r="D2523" i="9"/>
  <c r="E2523" i="9" s="1"/>
  <c r="B2524" i="9"/>
  <c r="F2523" i="9"/>
  <c r="G2523" i="9" s="1"/>
  <c r="Z2393" i="9"/>
  <c r="AD2392" i="9"/>
  <c r="AE2392" i="9" s="1"/>
  <c r="AB2392" i="9"/>
  <c r="AC2392" i="9" s="1"/>
  <c r="Z2445" i="9"/>
  <c r="AD2444" i="9"/>
  <c r="AE2444" i="9" s="1"/>
  <c r="AB2444" i="9"/>
  <c r="AC2444" i="9" s="1"/>
  <c r="AC2366" i="9"/>
  <c r="AB2366" i="9"/>
  <c r="D2393" i="9"/>
  <c r="E2393" i="9" s="1"/>
  <c r="F2393" i="9"/>
  <c r="G2393" i="9" s="1"/>
  <c r="G2394" i="9" s="1"/>
  <c r="H2380" i="9" l="1"/>
  <c r="AF2366" i="9"/>
  <c r="F2394" i="9"/>
  <c r="AD2523" i="9"/>
  <c r="AE2523" i="9" s="1"/>
  <c r="AB2523" i="9"/>
  <c r="AC2523" i="9" s="1"/>
  <c r="Z2524" i="9"/>
  <c r="AC2380" i="9"/>
  <c r="AB2380" i="9"/>
  <c r="P2459" i="9"/>
  <c r="Q2459" i="9" s="1"/>
  <c r="N2460" i="9"/>
  <c r="R2459" i="9"/>
  <c r="S2459" i="9" s="1"/>
  <c r="AD2406" i="9"/>
  <c r="AE2406" i="9" s="1"/>
  <c r="AB2406" i="9"/>
  <c r="AC2406" i="9" s="1"/>
  <c r="Z2407" i="9"/>
  <c r="B2486" i="9"/>
  <c r="D2485" i="9"/>
  <c r="E2485" i="9" s="1"/>
  <c r="F2485" i="9"/>
  <c r="G2485" i="9" s="1"/>
  <c r="D2407" i="9"/>
  <c r="E2407" i="9" s="1"/>
  <c r="F2407" i="9"/>
  <c r="G2407" i="9" s="1"/>
  <c r="G2408" i="9" s="1"/>
  <c r="P2511" i="9"/>
  <c r="Q2511" i="9" s="1"/>
  <c r="N2512" i="9"/>
  <c r="R2511" i="9"/>
  <c r="S2511" i="9" s="1"/>
  <c r="T2380" i="9"/>
  <c r="B2434" i="9"/>
  <c r="F2433" i="9"/>
  <c r="G2433" i="9" s="1"/>
  <c r="D2433" i="9"/>
  <c r="E2433" i="9" s="1"/>
  <c r="P2407" i="9"/>
  <c r="Q2407" i="9" s="1"/>
  <c r="R2407" i="9"/>
  <c r="S2407" i="9" s="1"/>
  <c r="S2408" i="9" s="1"/>
  <c r="E2394" i="9"/>
  <c r="D2394" i="9"/>
  <c r="AD2393" i="9"/>
  <c r="AE2393" i="9" s="1"/>
  <c r="AE2394" i="9" s="1"/>
  <c r="AB2393" i="9"/>
  <c r="AC2393" i="9" s="1"/>
  <c r="P2537" i="9"/>
  <c r="Q2537" i="9" s="1"/>
  <c r="N2538" i="9"/>
  <c r="R2537" i="9"/>
  <c r="S2537" i="9" s="1"/>
  <c r="AD2380" i="9"/>
  <c r="AD2497" i="9"/>
  <c r="AE2497" i="9" s="1"/>
  <c r="AB2497" i="9"/>
  <c r="AC2497" i="9" s="1"/>
  <c r="Z2498" i="9"/>
  <c r="B2460" i="9"/>
  <c r="F2459" i="9"/>
  <c r="G2459" i="9" s="1"/>
  <c r="D2459" i="9"/>
  <c r="E2459" i="9" s="1"/>
  <c r="P2485" i="9"/>
  <c r="Q2485" i="9" s="1"/>
  <c r="N2486" i="9"/>
  <c r="R2485" i="9"/>
  <c r="S2485" i="9" s="1"/>
  <c r="B2499" i="9"/>
  <c r="D2498" i="9"/>
  <c r="E2498" i="9" s="1"/>
  <c r="F2498" i="9"/>
  <c r="G2498" i="9" s="1"/>
  <c r="P2433" i="9"/>
  <c r="Q2433" i="9" s="1"/>
  <c r="N2434" i="9"/>
  <c r="R2433" i="9"/>
  <c r="S2433" i="9" s="1"/>
  <c r="B2564" i="9"/>
  <c r="I2562" i="9"/>
  <c r="B2551" i="9"/>
  <c r="F2550" i="9"/>
  <c r="G2550" i="9" s="1"/>
  <c r="D2550" i="9"/>
  <c r="E2550" i="9" s="1"/>
  <c r="Q2394" i="9"/>
  <c r="P2394" i="9"/>
  <c r="AD2419" i="9"/>
  <c r="AE2419" i="9" s="1"/>
  <c r="AB2419" i="9"/>
  <c r="AC2419" i="9" s="1"/>
  <c r="Z2420" i="9"/>
  <c r="B2473" i="9"/>
  <c r="F2472" i="9"/>
  <c r="G2472" i="9" s="1"/>
  <c r="D2472" i="9"/>
  <c r="E2472" i="9" s="1"/>
  <c r="P2498" i="9"/>
  <c r="Q2498" i="9" s="1"/>
  <c r="N2499" i="9"/>
  <c r="R2498" i="9"/>
  <c r="S2498" i="9" s="1"/>
  <c r="AD2445" i="9"/>
  <c r="AE2445" i="9" s="1"/>
  <c r="AB2445" i="9"/>
  <c r="AC2445" i="9" s="1"/>
  <c r="Z2446" i="9"/>
  <c r="AD2536" i="9"/>
  <c r="AE2536" i="9" s="1"/>
  <c r="AB2536" i="9"/>
  <c r="AC2536" i="9" s="1"/>
  <c r="Z2550" i="9"/>
  <c r="AG2548" i="9"/>
  <c r="Z2537" i="9"/>
  <c r="AD2471" i="9"/>
  <c r="AE2471" i="9" s="1"/>
  <c r="AB2471" i="9"/>
  <c r="AC2471" i="9" s="1"/>
  <c r="Z2472" i="9"/>
  <c r="AD2432" i="9"/>
  <c r="AE2432" i="9" s="1"/>
  <c r="AB2432" i="9"/>
  <c r="AC2432" i="9" s="1"/>
  <c r="Z2433" i="9"/>
  <c r="P2446" i="9"/>
  <c r="Q2446" i="9" s="1"/>
  <c r="N2447" i="9"/>
  <c r="R2446" i="9"/>
  <c r="S2446" i="9" s="1"/>
  <c r="AD2458" i="9"/>
  <c r="AE2458" i="9" s="1"/>
  <c r="AB2458" i="9"/>
  <c r="AC2458" i="9" s="1"/>
  <c r="Z2459" i="9"/>
  <c r="R2394" i="9"/>
  <c r="P2524" i="9"/>
  <c r="Q2524" i="9" s="1"/>
  <c r="N2525" i="9"/>
  <c r="R2524" i="9"/>
  <c r="S2524" i="9" s="1"/>
  <c r="B2525" i="9"/>
  <c r="F2524" i="9"/>
  <c r="G2524" i="9" s="1"/>
  <c r="D2524" i="9"/>
  <c r="E2524" i="9" s="1"/>
  <c r="P2550" i="9"/>
  <c r="Q2550" i="9" s="1"/>
  <c r="N2564" i="9"/>
  <c r="U2562" i="9"/>
  <c r="N2551" i="9"/>
  <c r="R2550" i="9"/>
  <c r="S2550" i="9" s="1"/>
  <c r="B2512" i="9"/>
  <c r="F2511" i="9"/>
  <c r="G2511" i="9" s="1"/>
  <c r="D2511" i="9"/>
  <c r="E2511" i="9" s="1"/>
  <c r="B2421" i="9"/>
  <c r="F2420" i="9"/>
  <c r="G2420" i="9" s="1"/>
  <c r="D2420" i="9"/>
  <c r="E2420" i="9" s="1"/>
  <c r="P2472" i="9"/>
  <c r="Q2472" i="9" s="1"/>
  <c r="N2473" i="9"/>
  <c r="R2472" i="9"/>
  <c r="S2472" i="9" s="1"/>
  <c r="B2538" i="9"/>
  <c r="D2537" i="9"/>
  <c r="E2537" i="9" s="1"/>
  <c r="F2537" i="9"/>
  <c r="G2537" i="9" s="1"/>
  <c r="AD2484" i="9"/>
  <c r="AE2484" i="9" s="1"/>
  <c r="AB2484" i="9"/>
  <c r="AC2484" i="9" s="1"/>
  <c r="Z2485" i="9"/>
  <c r="AD2510" i="9"/>
  <c r="AE2510" i="9" s="1"/>
  <c r="AB2510" i="9"/>
  <c r="AC2510" i="9" s="1"/>
  <c r="Z2511" i="9"/>
  <c r="B2447" i="9"/>
  <c r="F2446" i="9"/>
  <c r="G2446" i="9" s="1"/>
  <c r="D2446" i="9"/>
  <c r="E2446" i="9" s="1"/>
  <c r="P2420" i="9"/>
  <c r="Q2420" i="9" s="1"/>
  <c r="N2421" i="9"/>
  <c r="R2420" i="9"/>
  <c r="S2420" i="9" s="1"/>
  <c r="H2394" i="9" l="1"/>
  <c r="F2538" i="9"/>
  <c r="G2538" i="9" s="1"/>
  <c r="D2538" i="9"/>
  <c r="E2538" i="9" s="1"/>
  <c r="B2539" i="9"/>
  <c r="N2552" i="9"/>
  <c r="R2551" i="9"/>
  <c r="S2551" i="9" s="1"/>
  <c r="P2551" i="9"/>
  <c r="Q2551" i="9" s="1"/>
  <c r="Z2460" i="9"/>
  <c r="AD2459" i="9"/>
  <c r="AE2459" i="9" s="1"/>
  <c r="AB2459" i="9"/>
  <c r="AC2459" i="9" s="1"/>
  <c r="Z2473" i="9"/>
  <c r="AB2472" i="9"/>
  <c r="AC2472" i="9" s="1"/>
  <c r="AD2472" i="9"/>
  <c r="AE2472" i="9" s="1"/>
  <c r="Z2447" i="9"/>
  <c r="AD2446" i="9"/>
  <c r="AE2446" i="9" s="1"/>
  <c r="AB2446" i="9"/>
  <c r="AC2446" i="9" s="1"/>
  <c r="Z2499" i="9"/>
  <c r="AD2498" i="9"/>
  <c r="AE2498" i="9" s="1"/>
  <c r="AB2498" i="9"/>
  <c r="AC2498" i="9" s="1"/>
  <c r="AC2394" i="9"/>
  <c r="AB2394" i="9"/>
  <c r="R2408" i="9"/>
  <c r="F2408" i="9"/>
  <c r="F2486" i="9"/>
  <c r="G2486" i="9" s="1"/>
  <c r="D2486" i="9"/>
  <c r="E2486" i="9" s="1"/>
  <c r="B2487" i="9"/>
  <c r="Z2525" i="9"/>
  <c r="AB2524" i="9"/>
  <c r="AC2524" i="9" s="1"/>
  <c r="AD2524" i="9"/>
  <c r="AE2524" i="9" s="1"/>
  <c r="Z2434" i="9"/>
  <c r="AB2433" i="9"/>
  <c r="AC2433" i="9" s="1"/>
  <c r="AD2433" i="9"/>
  <c r="AE2433" i="9" s="1"/>
  <c r="Z2538" i="9"/>
  <c r="AB2537" i="9"/>
  <c r="AC2537" i="9" s="1"/>
  <c r="AD2537" i="9"/>
  <c r="AE2537" i="9" s="1"/>
  <c r="N2500" i="9"/>
  <c r="R2499" i="9"/>
  <c r="S2499" i="9" s="1"/>
  <c r="P2499" i="9"/>
  <c r="Q2499" i="9" s="1"/>
  <c r="F2564" i="9"/>
  <c r="G2564" i="9" s="1"/>
  <c r="D2564" i="9"/>
  <c r="E2564" i="9" s="1"/>
  <c r="B2578" i="9"/>
  <c r="I2576" i="9"/>
  <c r="B2565" i="9"/>
  <c r="N2487" i="9"/>
  <c r="R2486" i="9"/>
  <c r="S2486" i="9" s="1"/>
  <c r="P2486" i="9"/>
  <c r="Q2486" i="9" s="1"/>
  <c r="F2460" i="9"/>
  <c r="G2460" i="9" s="1"/>
  <c r="D2460" i="9"/>
  <c r="E2460" i="9" s="1"/>
  <c r="B2461" i="9"/>
  <c r="AD2394" i="9"/>
  <c r="Q2408" i="9"/>
  <c r="T2408" i="9" s="1"/>
  <c r="P2408" i="9"/>
  <c r="E2408" i="9"/>
  <c r="H2408" i="9" s="1"/>
  <c r="D2408" i="9"/>
  <c r="AF2380" i="9"/>
  <c r="Z2486" i="9"/>
  <c r="AD2485" i="9"/>
  <c r="AE2485" i="9" s="1"/>
  <c r="AB2485" i="9"/>
  <c r="AC2485" i="9" s="1"/>
  <c r="F2512" i="9"/>
  <c r="G2512" i="9" s="1"/>
  <c r="D2512" i="9"/>
  <c r="E2512" i="9" s="1"/>
  <c r="B2513" i="9"/>
  <c r="N2578" i="9"/>
  <c r="U2576" i="9"/>
  <c r="N2565" i="9"/>
  <c r="R2564" i="9"/>
  <c r="S2564" i="9" s="1"/>
  <c r="P2564" i="9"/>
  <c r="Q2564" i="9" s="1"/>
  <c r="F2525" i="9"/>
  <c r="G2525" i="9" s="1"/>
  <c r="D2525" i="9"/>
  <c r="E2525" i="9" s="1"/>
  <c r="B2526" i="9"/>
  <c r="F2473" i="9"/>
  <c r="G2473" i="9" s="1"/>
  <c r="D2473" i="9"/>
  <c r="E2473" i="9" s="1"/>
  <c r="B2474" i="9"/>
  <c r="N2539" i="9"/>
  <c r="P2538" i="9"/>
  <c r="Q2538" i="9" s="1"/>
  <c r="R2538" i="9"/>
  <c r="S2538" i="9" s="1"/>
  <c r="N2513" i="9"/>
  <c r="R2512" i="9"/>
  <c r="S2512" i="9" s="1"/>
  <c r="P2512" i="9"/>
  <c r="Q2512" i="9" s="1"/>
  <c r="N2461" i="9"/>
  <c r="P2460" i="9"/>
  <c r="Q2460" i="9" s="1"/>
  <c r="R2460" i="9"/>
  <c r="S2460" i="9" s="1"/>
  <c r="P2421" i="9"/>
  <c r="Q2421" i="9" s="1"/>
  <c r="R2421" i="9"/>
  <c r="S2421" i="9" s="1"/>
  <c r="S2422" i="9" s="1"/>
  <c r="F2447" i="9"/>
  <c r="G2447" i="9" s="1"/>
  <c r="D2447" i="9"/>
  <c r="E2447" i="9" s="1"/>
  <c r="B2448" i="9"/>
  <c r="Z2512" i="9"/>
  <c r="AB2511" i="9"/>
  <c r="AC2511" i="9" s="1"/>
  <c r="AD2511" i="9"/>
  <c r="AE2511" i="9" s="1"/>
  <c r="N2474" i="9"/>
  <c r="R2473" i="9"/>
  <c r="S2473" i="9" s="1"/>
  <c r="P2473" i="9"/>
  <c r="Q2473" i="9" s="1"/>
  <c r="F2421" i="9"/>
  <c r="G2421" i="9" s="1"/>
  <c r="G2422" i="9" s="1"/>
  <c r="D2421" i="9"/>
  <c r="E2421" i="9" s="1"/>
  <c r="N2526" i="9"/>
  <c r="P2525" i="9"/>
  <c r="Q2525" i="9" s="1"/>
  <c r="R2525" i="9"/>
  <c r="S2525" i="9" s="1"/>
  <c r="N2448" i="9"/>
  <c r="R2447" i="9"/>
  <c r="S2447" i="9" s="1"/>
  <c r="P2447" i="9"/>
  <c r="Q2447" i="9" s="1"/>
  <c r="Z2564" i="9"/>
  <c r="AG2562" i="9"/>
  <c r="Z2551" i="9"/>
  <c r="AD2550" i="9"/>
  <c r="AE2550" i="9" s="1"/>
  <c r="AB2550" i="9"/>
  <c r="AC2550" i="9" s="1"/>
  <c r="Z2421" i="9"/>
  <c r="AB2420" i="9"/>
  <c r="AC2420" i="9" s="1"/>
  <c r="AD2420" i="9"/>
  <c r="AE2420" i="9" s="1"/>
  <c r="T2394" i="9"/>
  <c r="F2551" i="9"/>
  <c r="G2551" i="9" s="1"/>
  <c r="D2551" i="9"/>
  <c r="E2551" i="9" s="1"/>
  <c r="B2552" i="9"/>
  <c r="N2435" i="9"/>
  <c r="P2434" i="9"/>
  <c r="Q2434" i="9" s="1"/>
  <c r="R2434" i="9"/>
  <c r="S2434" i="9" s="1"/>
  <c r="F2499" i="9"/>
  <c r="G2499" i="9" s="1"/>
  <c r="D2499" i="9"/>
  <c r="E2499" i="9" s="1"/>
  <c r="B2500" i="9"/>
  <c r="F2434" i="9"/>
  <c r="G2434" i="9" s="1"/>
  <c r="D2434" i="9"/>
  <c r="E2434" i="9" s="1"/>
  <c r="B2435" i="9"/>
  <c r="AB2407" i="9"/>
  <c r="AC2407" i="9" s="1"/>
  <c r="AD2407" i="9"/>
  <c r="AE2407" i="9" s="1"/>
  <c r="AE2408" i="9" s="1"/>
  <c r="R2435" i="9" l="1"/>
  <c r="S2435" i="9" s="1"/>
  <c r="S2436" i="9" s="1"/>
  <c r="P2435" i="9"/>
  <c r="Q2435" i="9" s="1"/>
  <c r="E2422" i="9"/>
  <c r="D2422" i="9"/>
  <c r="R2474" i="9"/>
  <c r="S2474" i="9" s="1"/>
  <c r="P2474" i="9"/>
  <c r="Q2474" i="9" s="1"/>
  <c r="N2475" i="9"/>
  <c r="B2514" i="9"/>
  <c r="D2513" i="9"/>
  <c r="E2513" i="9" s="1"/>
  <c r="F2513" i="9"/>
  <c r="G2513" i="9" s="1"/>
  <c r="B2462" i="9"/>
  <c r="F2461" i="9"/>
  <c r="G2461" i="9" s="1"/>
  <c r="D2461" i="9"/>
  <c r="E2461" i="9" s="1"/>
  <c r="B2592" i="9"/>
  <c r="I2590" i="9"/>
  <c r="B2579" i="9"/>
  <c r="D2578" i="9"/>
  <c r="E2578" i="9" s="1"/>
  <c r="F2578" i="9"/>
  <c r="G2578" i="9" s="1"/>
  <c r="AB2538" i="9"/>
  <c r="AC2538" i="9" s="1"/>
  <c r="Z2539" i="9"/>
  <c r="AD2538" i="9"/>
  <c r="AE2538" i="9" s="1"/>
  <c r="AB2460" i="9"/>
  <c r="AC2460" i="9" s="1"/>
  <c r="Z2461" i="9"/>
  <c r="AD2460" i="9"/>
  <c r="AE2460" i="9" s="1"/>
  <c r="AD2408" i="9"/>
  <c r="AC2408" i="9"/>
  <c r="AB2408" i="9"/>
  <c r="B2553" i="9"/>
  <c r="D2552" i="9"/>
  <c r="E2552" i="9" s="1"/>
  <c r="F2552" i="9"/>
  <c r="G2552" i="9" s="1"/>
  <c r="AB2551" i="9"/>
  <c r="AC2551" i="9" s="1"/>
  <c r="Z2552" i="9"/>
  <c r="AD2551" i="9"/>
  <c r="AE2551" i="9" s="1"/>
  <c r="F2422" i="9"/>
  <c r="AB2512" i="9"/>
  <c r="AC2512" i="9" s="1"/>
  <c r="Z2513" i="9"/>
  <c r="AD2512" i="9"/>
  <c r="AE2512" i="9" s="1"/>
  <c r="R2422" i="9"/>
  <c r="R2565" i="9"/>
  <c r="S2565" i="9" s="1"/>
  <c r="P2565" i="9"/>
  <c r="Q2565" i="9" s="1"/>
  <c r="N2566" i="9"/>
  <c r="R2487" i="9"/>
  <c r="S2487" i="9" s="1"/>
  <c r="P2487" i="9"/>
  <c r="Q2487" i="9" s="1"/>
  <c r="N2488" i="9"/>
  <c r="AB2434" i="9"/>
  <c r="AC2434" i="9" s="1"/>
  <c r="Z2435" i="9"/>
  <c r="AD2434" i="9"/>
  <c r="AE2434" i="9" s="1"/>
  <c r="AB2525" i="9"/>
  <c r="AC2525" i="9" s="1"/>
  <c r="Z2526" i="9"/>
  <c r="AD2525" i="9"/>
  <c r="AE2525" i="9" s="1"/>
  <c r="AB2499" i="9"/>
  <c r="AC2499" i="9" s="1"/>
  <c r="Z2500" i="9"/>
  <c r="AD2499" i="9"/>
  <c r="AE2499" i="9" s="1"/>
  <c r="AB2473" i="9"/>
  <c r="AC2473" i="9" s="1"/>
  <c r="Z2474" i="9"/>
  <c r="AD2473" i="9"/>
  <c r="AE2473" i="9" s="1"/>
  <c r="R2552" i="9"/>
  <c r="S2552" i="9" s="1"/>
  <c r="P2552" i="9"/>
  <c r="Q2552" i="9" s="1"/>
  <c r="N2553" i="9"/>
  <c r="B2449" i="9"/>
  <c r="D2448" i="9"/>
  <c r="E2448" i="9" s="1"/>
  <c r="F2448" i="9"/>
  <c r="G2448" i="9" s="1"/>
  <c r="Q2422" i="9"/>
  <c r="P2422" i="9"/>
  <c r="R2461" i="9"/>
  <c r="S2461" i="9" s="1"/>
  <c r="P2461" i="9"/>
  <c r="Q2461" i="9" s="1"/>
  <c r="N2462" i="9"/>
  <c r="R2539" i="9"/>
  <c r="S2539" i="9" s="1"/>
  <c r="P2539" i="9"/>
  <c r="Q2539" i="9" s="1"/>
  <c r="N2540" i="9"/>
  <c r="B2475" i="9"/>
  <c r="D2474" i="9"/>
  <c r="E2474" i="9" s="1"/>
  <c r="F2474" i="9"/>
  <c r="G2474" i="9" s="1"/>
  <c r="B2566" i="9"/>
  <c r="D2565" i="9"/>
  <c r="E2565" i="9" s="1"/>
  <c r="F2565" i="9"/>
  <c r="G2565" i="9" s="1"/>
  <c r="B2488" i="9"/>
  <c r="D2487" i="9"/>
  <c r="E2487" i="9" s="1"/>
  <c r="F2487" i="9"/>
  <c r="G2487" i="9" s="1"/>
  <c r="AF2394" i="9"/>
  <c r="D2435" i="9"/>
  <c r="E2435" i="9" s="1"/>
  <c r="F2435" i="9"/>
  <c r="G2435" i="9" s="1"/>
  <c r="G2436" i="9" s="1"/>
  <c r="B2501" i="9"/>
  <c r="F2500" i="9"/>
  <c r="G2500" i="9" s="1"/>
  <c r="D2500" i="9"/>
  <c r="E2500" i="9" s="1"/>
  <c r="AB2421" i="9"/>
  <c r="AC2421" i="9" s="1"/>
  <c r="AD2421" i="9"/>
  <c r="AE2421" i="9" s="1"/>
  <c r="AE2422" i="9" s="1"/>
  <c r="AB2564" i="9"/>
  <c r="AC2564" i="9" s="1"/>
  <c r="Z2578" i="9"/>
  <c r="AG2576" i="9"/>
  <c r="Z2565" i="9"/>
  <c r="AD2564" i="9"/>
  <c r="AE2564" i="9" s="1"/>
  <c r="R2448" i="9"/>
  <c r="S2448" i="9" s="1"/>
  <c r="P2448" i="9"/>
  <c r="Q2448" i="9" s="1"/>
  <c r="N2449" i="9"/>
  <c r="R2526" i="9"/>
  <c r="S2526" i="9" s="1"/>
  <c r="P2526" i="9"/>
  <c r="Q2526" i="9" s="1"/>
  <c r="N2527" i="9"/>
  <c r="R2513" i="9"/>
  <c r="S2513" i="9" s="1"/>
  <c r="P2513" i="9"/>
  <c r="Q2513" i="9" s="1"/>
  <c r="N2514" i="9"/>
  <c r="B2527" i="9"/>
  <c r="F2526" i="9"/>
  <c r="G2526" i="9" s="1"/>
  <c r="D2526" i="9"/>
  <c r="E2526" i="9" s="1"/>
  <c r="R2578" i="9"/>
  <c r="S2578" i="9" s="1"/>
  <c r="P2578" i="9"/>
  <c r="Q2578" i="9" s="1"/>
  <c r="N2592" i="9"/>
  <c r="U2590" i="9"/>
  <c r="N2579" i="9"/>
  <c r="AB2486" i="9"/>
  <c r="AC2486" i="9" s="1"/>
  <c r="Z2487" i="9"/>
  <c r="AD2486" i="9"/>
  <c r="AE2486" i="9" s="1"/>
  <c r="R2500" i="9"/>
  <c r="S2500" i="9" s="1"/>
  <c r="P2500" i="9"/>
  <c r="Q2500" i="9" s="1"/>
  <c r="N2501" i="9"/>
  <c r="AB2447" i="9"/>
  <c r="AC2447" i="9" s="1"/>
  <c r="Z2448" i="9"/>
  <c r="AD2447" i="9"/>
  <c r="AE2447" i="9" s="1"/>
  <c r="B2540" i="9"/>
  <c r="F2539" i="9"/>
  <c r="G2539" i="9" s="1"/>
  <c r="D2539" i="9"/>
  <c r="E2539" i="9" s="1"/>
  <c r="T2422" i="9" l="1"/>
  <c r="AF2408" i="9"/>
  <c r="D2540" i="9"/>
  <c r="E2540" i="9" s="1"/>
  <c r="B2541" i="9"/>
  <c r="F2540" i="9"/>
  <c r="G2540" i="9" s="1"/>
  <c r="Z2449" i="9"/>
  <c r="AD2448" i="9"/>
  <c r="AE2448" i="9" s="1"/>
  <c r="AB2448" i="9"/>
  <c r="AC2448" i="9" s="1"/>
  <c r="N2528" i="9"/>
  <c r="P2527" i="9"/>
  <c r="Q2527" i="9" s="1"/>
  <c r="R2527" i="9"/>
  <c r="S2527" i="9" s="1"/>
  <c r="D2488" i="9"/>
  <c r="E2488" i="9" s="1"/>
  <c r="B2489" i="9"/>
  <c r="F2488" i="9"/>
  <c r="G2488" i="9" s="1"/>
  <c r="N2463" i="9"/>
  <c r="R2462" i="9"/>
  <c r="S2462" i="9" s="1"/>
  <c r="P2462" i="9"/>
  <c r="Q2462" i="9" s="1"/>
  <c r="N2554" i="9"/>
  <c r="R2553" i="9"/>
  <c r="S2553" i="9" s="1"/>
  <c r="P2553" i="9"/>
  <c r="Q2553" i="9" s="1"/>
  <c r="Z2475" i="9"/>
  <c r="AD2474" i="9"/>
  <c r="AE2474" i="9" s="1"/>
  <c r="AB2474" i="9"/>
  <c r="AC2474" i="9" s="1"/>
  <c r="Z2501" i="9"/>
  <c r="AB2500" i="9"/>
  <c r="AC2500" i="9" s="1"/>
  <c r="AD2500" i="9"/>
  <c r="AE2500" i="9" s="1"/>
  <c r="N2567" i="9"/>
  <c r="R2566" i="9"/>
  <c r="S2566" i="9" s="1"/>
  <c r="P2566" i="9"/>
  <c r="Q2566" i="9" s="1"/>
  <c r="Z2540" i="9"/>
  <c r="AB2539" i="9"/>
  <c r="AC2539" i="9" s="1"/>
  <c r="AD2539" i="9"/>
  <c r="AE2539" i="9" s="1"/>
  <c r="D2592" i="9"/>
  <c r="E2592" i="9" s="1"/>
  <c r="B2606" i="9"/>
  <c r="I2604" i="9"/>
  <c r="B2593" i="9"/>
  <c r="F2592" i="9"/>
  <c r="G2592" i="9" s="1"/>
  <c r="N2476" i="9"/>
  <c r="P2475" i="9"/>
  <c r="Q2475" i="9" s="1"/>
  <c r="R2475" i="9"/>
  <c r="S2475" i="9" s="1"/>
  <c r="H2422" i="9"/>
  <c r="Q2436" i="9"/>
  <c r="P2436" i="9"/>
  <c r="N2580" i="9"/>
  <c r="P2579" i="9"/>
  <c r="Q2579" i="9" s="1"/>
  <c r="R2579" i="9"/>
  <c r="S2579" i="9" s="1"/>
  <c r="N2515" i="9"/>
  <c r="P2514" i="9"/>
  <c r="Q2514" i="9" s="1"/>
  <c r="R2514" i="9"/>
  <c r="S2514" i="9" s="1"/>
  <c r="Z2592" i="9"/>
  <c r="AG2590" i="9"/>
  <c r="Z2579" i="9"/>
  <c r="AD2578" i="9"/>
  <c r="AE2578" i="9" s="1"/>
  <c r="AB2578" i="9"/>
  <c r="AC2578" i="9" s="1"/>
  <c r="AD2422" i="9"/>
  <c r="D2501" i="9"/>
  <c r="E2501" i="9" s="1"/>
  <c r="B2502" i="9"/>
  <c r="F2501" i="9"/>
  <c r="G2501" i="9" s="1"/>
  <c r="D2566" i="9"/>
  <c r="E2566" i="9" s="1"/>
  <c r="B2567" i="9"/>
  <c r="F2566" i="9"/>
  <c r="G2566" i="9" s="1"/>
  <c r="D2475" i="9"/>
  <c r="E2475" i="9" s="1"/>
  <c r="B2476" i="9"/>
  <c r="F2475" i="9"/>
  <c r="G2475" i="9" s="1"/>
  <c r="Z2514" i="9"/>
  <c r="AD2513" i="9"/>
  <c r="AE2513" i="9" s="1"/>
  <c r="AB2513" i="9"/>
  <c r="AC2513" i="9" s="1"/>
  <c r="R2436" i="9"/>
  <c r="N2502" i="9"/>
  <c r="R2501" i="9"/>
  <c r="S2501" i="9" s="1"/>
  <c r="P2501" i="9"/>
  <c r="Q2501" i="9" s="1"/>
  <c r="D2527" i="9"/>
  <c r="E2527" i="9" s="1"/>
  <c r="B2528" i="9"/>
  <c r="F2527" i="9"/>
  <c r="G2527" i="9" s="1"/>
  <c r="AC2422" i="9"/>
  <c r="AB2422" i="9"/>
  <c r="F2436" i="9"/>
  <c r="AD2435" i="9"/>
  <c r="AE2435" i="9" s="1"/>
  <c r="AE2436" i="9" s="1"/>
  <c r="AB2435" i="9"/>
  <c r="AC2435" i="9" s="1"/>
  <c r="Z2553" i="9"/>
  <c r="AD2552" i="9"/>
  <c r="AE2552" i="9" s="1"/>
  <c r="AB2552" i="9"/>
  <c r="AC2552" i="9" s="1"/>
  <c r="Z2462" i="9"/>
  <c r="AD2461" i="9"/>
  <c r="AE2461" i="9" s="1"/>
  <c r="AB2461" i="9"/>
  <c r="AC2461" i="9" s="1"/>
  <c r="D2579" i="9"/>
  <c r="E2579" i="9" s="1"/>
  <c r="B2580" i="9"/>
  <c r="F2579" i="9"/>
  <c r="G2579" i="9" s="1"/>
  <c r="D2514" i="9"/>
  <c r="E2514" i="9" s="1"/>
  <c r="B2515" i="9"/>
  <c r="F2514" i="9"/>
  <c r="G2514" i="9" s="1"/>
  <c r="Z2488" i="9"/>
  <c r="AB2487" i="9"/>
  <c r="AC2487" i="9" s="1"/>
  <c r="AD2487" i="9"/>
  <c r="AE2487" i="9" s="1"/>
  <c r="N2606" i="9"/>
  <c r="U2604" i="9"/>
  <c r="N2593" i="9"/>
  <c r="R2592" i="9"/>
  <c r="S2592" i="9" s="1"/>
  <c r="P2592" i="9"/>
  <c r="Q2592" i="9" s="1"/>
  <c r="R2449" i="9"/>
  <c r="S2449" i="9" s="1"/>
  <c r="S2450" i="9" s="1"/>
  <c r="P2449" i="9"/>
  <c r="Q2449" i="9" s="1"/>
  <c r="Z2566" i="9"/>
  <c r="AD2565" i="9"/>
  <c r="AE2565" i="9" s="1"/>
  <c r="AB2565" i="9"/>
  <c r="AC2565" i="9" s="1"/>
  <c r="E2436" i="9"/>
  <c r="H2436" i="9" s="1"/>
  <c r="D2436" i="9"/>
  <c r="N2541" i="9"/>
  <c r="P2540" i="9"/>
  <c r="Q2540" i="9" s="1"/>
  <c r="R2540" i="9"/>
  <c r="S2540" i="9" s="1"/>
  <c r="D2449" i="9"/>
  <c r="E2449" i="9" s="1"/>
  <c r="F2449" i="9"/>
  <c r="G2449" i="9" s="1"/>
  <c r="G2450" i="9" s="1"/>
  <c r="Z2527" i="9"/>
  <c r="AD2526" i="9"/>
  <c r="AE2526" i="9" s="1"/>
  <c r="AB2526" i="9"/>
  <c r="AC2526" i="9" s="1"/>
  <c r="N2489" i="9"/>
  <c r="R2488" i="9"/>
  <c r="S2488" i="9" s="1"/>
  <c r="P2488" i="9"/>
  <c r="Q2488" i="9" s="1"/>
  <c r="D2553" i="9"/>
  <c r="E2553" i="9" s="1"/>
  <c r="B2554" i="9"/>
  <c r="F2553" i="9"/>
  <c r="G2553" i="9" s="1"/>
  <c r="D2462" i="9"/>
  <c r="E2462" i="9" s="1"/>
  <c r="B2463" i="9"/>
  <c r="F2462" i="9"/>
  <c r="G2462" i="9" s="1"/>
  <c r="AF2422" i="9" l="1"/>
  <c r="E2450" i="9"/>
  <c r="D2450" i="9"/>
  <c r="P2541" i="9"/>
  <c r="Q2541" i="9" s="1"/>
  <c r="N2542" i="9"/>
  <c r="R2541" i="9"/>
  <c r="S2541" i="9" s="1"/>
  <c r="P2606" i="9"/>
  <c r="Q2606" i="9" s="1"/>
  <c r="N2620" i="9"/>
  <c r="U2618" i="9"/>
  <c r="N2607" i="9"/>
  <c r="R2606" i="9"/>
  <c r="S2606" i="9" s="1"/>
  <c r="AD2462" i="9"/>
  <c r="AE2462" i="9" s="1"/>
  <c r="AB2462" i="9"/>
  <c r="AC2462" i="9" s="1"/>
  <c r="Z2463" i="9"/>
  <c r="B2477" i="9"/>
  <c r="F2476" i="9"/>
  <c r="G2476" i="9" s="1"/>
  <c r="D2476" i="9"/>
  <c r="E2476" i="9" s="1"/>
  <c r="B2594" i="9"/>
  <c r="F2593" i="9"/>
  <c r="G2593" i="9" s="1"/>
  <c r="D2593" i="9"/>
  <c r="E2593" i="9" s="1"/>
  <c r="AD2540" i="9"/>
  <c r="AE2540" i="9" s="1"/>
  <c r="AB2540" i="9"/>
  <c r="AC2540" i="9" s="1"/>
  <c r="Z2541" i="9"/>
  <c r="P2554" i="9"/>
  <c r="Q2554" i="9" s="1"/>
  <c r="N2555" i="9"/>
  <c r="R2554" i="9"/>
  <c r="S2554" i="9" s="1"/>
  <c r="P2528" i="9"/>
  <c r="Q2528" i="9" s="1"/>
  <c r="N2529" i="9"/>
  <c r="R2528" i="9"/>
  <c r="S2528" i="9" s="1"/>
  <c r="B2542" i="9"/>
  <c r="D2541" i="9"/>
  <c r="E2541" i="9" s="1"/>
  <c r="F2541" i="9"/>
  <c r="G2541" i="9" s="1"/>
  <c r="D2463" i="9"/>
  <c r="E2463" i="9" s="1"/>
  <c r="F2463" i="9"/>
  <c r="G2463" i="9" s="1"/>
  <c r="G2464" i="9" s="1"/>
  <c r="B2555" i="9"/>
  <c r="F2554" i="9"/>
  <c r="G2554" i="9" s="1"/>
  <c r="D2554" i="9"/>
  <c r="E2554" i="9" s="1"/>
  <c r="AD2566" i="9"/>
  <c r="AE2566" i="9" s="1"/>
  <c r="AB2566" i="9"/>
  <c r="AC2566" i="9" s="1"/>
  <c r="Z2567" i="9"/>
  <c r="P2502" i="9"/>
  <c r="Q2502" i="9" s="1"/>
  <c r="N2503" i="9"/>
  <c r="R2502" i="9"/>
  <c r="S2502" i="9" s="1"/>
  <c r="AD2579" i="9"/>
  <c r="AE2579" i="9" s="1"/>
  <c r="AB2579" i="9"/>
  <c r="AC2579" i="9" s="1"/>
  <c r="Z2580" i="9"/>
  <c r="P2580" i="9"/>
  <c r="Q2580" i="9" s="1"/>
  <c r="N2581" i="9"/>
  <c r="R2580" i="9"/>
  <c r="S2580" i="9" s="1"/>
  <c r="AD2475" i="9"/>
  <c r="AE2475" i="9" s="1"/>
  <c r="AB2475" i="9"/>
  <c r="AC2475" i="9" s="1"/>
  <c r="Z2476" i="9"/>
  <c r="B2490" i="9"/>
  <c r="F2489" i="9"/>
  <c r="G2489" i="9" s="1"/>
  <c r="D2489" i="9"/>
  <c r="E2489" i="9" s="1"/>
  <c r="AD2527" i="9"/>
  <c r="AE2527" i="9" s="1"/>
  <c r="AB2527" i="9"/>
  <c r="AC2527" i="9" s="1"/>
  <c r="Z2528" i="9"/>
  <c r="Q2450" i="9"/>
  <c r="P2450" i="9"/>
  <c r="P2593" i="9"/>
  <c r="Q2593" i="9" s="1"/>
  <c r="N2594" i="9"/>
  <c r="R2593" i="9"/>
  <c r="S2593" i="9" s="1"/>
  <c r="B2581" i="9"/>
  <c r="F2580" i="9"/>
  <c r="G2580" i="9" s="1"/>
  <c r="D2580" i="9"/>
  <c r="E2580" i="9" s="1"/>
  <c r="AC2436" i="9"/>
  <c r="AB2436" i="9"/>
  <c r="B2529" i="9"/>
  <c r="D2528" i="9"/>
  <c r="E2528" i="9" s="1"/>
  <c r="F2528" i="9"/>
  <c r="G2528" i="9" s="1"/>
  <c r="AD2514" i="9"/>
  <c r="AE2514" i="9" s="1"/>
  <c r="AB2514" i="9"/>
  <c r="AC2514" i="9" s="1"/>
  <c r="Z2515" i="9"/>
  <c r="P2515" i="9"/>
  <c r="Q2515" i="9" s="1"/>
  <c r="N2516" i="9"/>
  <c r="R2515" i="9"/>
  <c r="S2515" i="9" s="1"/>
  <c r="B2620" i="9"/>
  <c r="I2618" i="9"/>
  <c r="B2607" i="9"/>
  <c r="F2606" i="9"/>
  <c r="G2606" i="9" s="1"/>
  <c r="D2606" i="9"/>
  <c r="E2606" i="9" s="1"/>
  <c r="AD2501" i="9"/>
  <c r="AE2501" i="9" s="1"/>
  <c r="AB2501" i="9"/>
  <c r="AC2501" i="9" s="1"/>
  <c r="Z2502" i="9"/>
  <c r="AD2449" i="9"/>
  <c r="AE2449" i="9" s="1"/>
  <c r="AE2450" i="9" s="1"/>
  <c r="AB2449" i="9"/>
  <c r="AC2449" i="9" s="1"/>
  <c r="P2489" i="9"/>
  <c r="Q2489" i="9" s="1"/>
  <c r="N2490" i="9"/>
  <c r="R2489" i="9"/>
  <c r="S2489" i="9" s="1"/>
  <c r="F2450" i="9"/>
  <c r="R2450" i="9"/>
  <c r="AD2488" i="9"/>
  <c r="AE2488" i="9" s="1"/>
  <c r="AB2488" i="9"/>
  <c r="AC2488" i="9" s="1"/>
  <c r="Z2489" i="9"/>
  <c r="B2516" i="9"/>
  <c r="F2515" i="9"/>
  <c r="G2515" i="9" s="1"/>
  <c r="D2515" i="9"/>
  <c r="E2515" i="9" s="1"/>
  <c r="AD2553" i="9"/>
  <c r="AE2553" i="9" s="1"/>
  <c r="AB2553" i="9"/>
  <c r="AC2553" i="9" s="1"/>
  <c r="Z2554" i="9"/>
  <c r="AD2436" i="9"/>
  <c r="B2568" i="9"/>
  <c r="F2567" i="9"/>
  <c r="G2567" i="9" s="1"/>
  <c r="D2567" i="9"/>
  <c r="E2567" i="9" s="1"/>
  <c r="B2503" i="9"/>
  <c r="F2502" i="9"/>
  <c r="G2502" i="9" s="1"/>
  <c r="D2502" i="9"/>
  <c r="E2502" i="9" s="1"/>
  <c r="AD2592" i="9"/>
  <c r="AE2592" i="9" s="1"/>
  <c r="AB2592" i="9"/>
  <c r="AC2592" i="9" s="1"/>
  <c r="Z2606" i="9"/>
  <c r="AG2604" i="9"/>
  <c r="Z2593" i="9"/>
  <c r="T2436" i="9"/>
  <c r="P2476" i="9"/>
  <c r="Q2476" i="9" s="1"/>
  <c r="N2477" i="9"/>
  <c r="R2476" i="9"/>
  <c r="S2476" i="9" s="1"/>
  <c r="P2567" i="9"/>
  <c r="Q2567" i="9" s="1"/>
  <c r="N2568" i="9"/>
  <c r="R2567" i="9"/>
  <c r="S2567" i="9" s="1"/>
  <c r="P2463" i="9"/>
  <c r="Q2463" i="9" s="1"/>
  <c r="R2463" i="9"/>
  <c r="S2463" i="9" s="1"/>
  <c r="S2464" i="9" s="1"/>
  <c r="N2569" i="9" l="1"/>
  <c r="R2568" i="9"/>
  <c r="S2568" i="9" s="1"/>
  <c r="P2568" i="9"/>
  <c r="Q2568" i="9" s="1"/>
  <c r="Z2620" i="9"/>
  <c r="AG2618" i="9"/>
  <c r="Z2607" i="9"/>
  <c r="AD2606" i="9"/>
  <c r="AE2606" i="9" s="1"/>
  <c r="AB2606" i="9"/>
  <c r="AC2606" i="9" s="1"/>
  <c r="F2516" i="9"/>
  <c r="G2516" i="9" s="1"/>
  <c r="D2516" i="9"/>
  <c r="E2516" i="9" s="1"/>
  <c r="B2517" i="9"/>
  <c r="AC2450" i="9"/>
  <c r="AB2450" i="9"/>
  <c r="Z2516" i="9"/>
  <c r="AB2515" i="9"/>
  <c r="AC2515" i="9" s="1"/>
  <c r="AD2515" i="9"/>
  <c r="AE2515" i="9" s="1"/>
  <c r="F2581" i="9"/>
  <c r="G2581" i="9" s="1"/>
  <c r="D2581" i="9"/>
  <c r="E2581" i="9" s="1"/>
  <c r="B2582" i="9"/>
  <c r="F2555" i="9"/>
  <c r="G2555" i="9" s="1"/>
  <c r="D2555" i="9"/>
  <c r="E2555" i="9" s="1"/>
  <c r="B2556" i="9"/>
  <c r="N2530" i="9"/>
  <c r="R2529" i="9"/>
  <c r="S2529" i="9" s="1"/>
  <c r="P2529" i="9"/>
  <c r="Q2529" i="9" s="1"/>
  <c r="N2543" i="9"/>
  <c r="P2542" i="9"/>
  <c r="Q2542" i="9" s="1"/>
  <c r="R2542" i="9"/>
  <c r="S2542" i="9" s="1"/>
  <c r="R2464" i="9"/>
  <c r="AD2450" i="9"/>
  <c r="F2607" i="9"/>
  <c r="G2607" i="9" s="1"/>
  <c r="D2607" i="9"/>
  <c r="E2607" i="9" s="1"/>
  <c r="B2608" i="9"/>
  <c r="N2517" i="9"/>
  <c r="R2516" i="9"/>
  <c r="S2516" i="9" s="1"/>
  <c r="P2516" i="9"/>
  <c r="Q2516" i="9" s="1"/>
  <c r="AF2436" i="9"/>
  <c r="T2450" i="9"/>
  <c r="F2490" i="9"/>
  <c r="G2490" i="9" s="1"/>
  <c r="D2490" i="9"/>
  <c r="E2490" i="9" s="1"/>
  <c r="B2491" i="9"/>
  <c r="Z2581" i="9"/>
  <c r="AB2580" i="9"/>
  <c r="AC2580" i="9" s="1"/>
  <c r="AD2580" i="9"/>
  <c r="AE2580" i="9" s="1"/>
  <c r="N2504" i="9"/>
  <c r="P2503" i="9"/>
  <c r="Q2503" i="9" s="1"/>
  <c r="R2503" i="9"/>
  <c r="S2503" i="9" s="1"/>
  <c r="Z2568" i="9"/>
  <c r="AB2567" i="9"/>
  <c r="AC2567" i="9" s="1"/>
  <c r="AD2567" i="9"/>
  <c r="AE2567" i="9" s="1"/>
  <c r="F2464" i="9"/>
  <c r="F2542" i="9"/>
  <c r="G2542" i="9" s="1"/>
  <c r="D2542" i="9"/>
  <c r="E2542" i="9" s="1"/>
  <c r="B2543" i="9"/>
  <c r="Z2542" i="9"/>
  <c r="AD2541" i="9"/>
  <c r="AE2541" i="9" s="1"/>
  <c r="AB2541" i="9"/>
  <c r="AC2541" i="9" s="1"/>
  <c r="F2477" i="9"/>
  <c r="G2477" i="9" s="1"/>
  <c r="G2478" i="9" s="1"/>
  <c r="D2477" i="9"/>
  <c r="E2477" i="9" s="1"/>
  <c r="N2608" i="9"/>
  <c r="P2607" i="9"/>
  <c r="Q2607" i="9" s="1"/>
  <c r="R2607" i="9"/>
  <c r="S2607" i="9" s="1"/>
  <c r="Q2464" i="9"/>
  <c r="P2464" i="9"/>
  <c r="R2477" i="9"/>
  <c r="S2477" i="9" s="1"/>
  <c r="S2478" i="9" s="1"/>
  <c r="P2477" i="9"/>
  <c r="Q2477" i="9" s="1"/>
  <c r="Z2594" i="9"/>
  <c r="AB2593" i="9"/>
  <c r="AC2593" i="9" s="1"/>
  <c r="AD2593" i="9"/>
  <c r="AE2593" i="9" s="1"/>
  <c r="F2568" i="9"/>
  <c r="G2568" i="9" s="1"/>
  <c r="D2568" i="9"/>
  <c r="E2568" i="9" s="1"/>
  <c r="B2569" i="9"/>
  <c r="Z2490" i="9"/>
  <c r="AB2489" i="9"/>
  <c r="AC2489" i="9" s="1"/>
  <c r="AD2489" i="9"/>
  <c r="AE2489" i="9" s="1"/>
  <c r="N2491" i="9"/>
  <c r="P2490" i="9"/>
  <c r="Q2490" i="9" s="1"/>
  <c r="R2490" i="9"/>
  <c r="S2490" i="9" s="1"/>
  <c r="Z2503" i="9"/>
  <c r="AD2502" i="9"/>
  <c r="AE2502" i="9" s="1"/>
  <c r="AB2502" i="9"/>
  <c r="AC2502" i="9" s="1"/>
  <c r="F2529" i="9"/>
  <c r="G2529" i="9" s="1"/>
  <c r="D2529" i="9"/>
  <c r="E2529" i="9" s="1"/>
  <c r="B2530" i="9"/>
  <c r="N2595" i="9"/>
  <c r="R2594" i="9"/>
  <c r="S2594" i="9" s="1"/>
  <c r="P2594" i="9"/>
  <c r="Q2594" i="9" s="1"/>
  <c r="Z2529" i="9"/>
  <c r="AD2528" i="9"/>
  <c r="AE2528" i="9" s="1"/>
  <c r="AB2528" i="9"/>
  <c r="AC2528" i="9" s="1"/>
  <c r="Z2477" i="9"/>
  <c r="AB2476" i="9"/>
  <c r="AC2476" i="9" s="1"/>
  <c r="AD2476" i="9"/>
  <c r="AE2476" i="9" s="1"/>
  <c r="N2582" i="9"/>
  <c r="R2581" i="9"/>
  <c r="S2581" i="9" s="1"/>
  <c r="P2581" i="9"/>
  <c r="Q2581" i="9" s="1"/>
  <c r="E2464" i="9"/>
  <c r="D2464" i="9"/>
  <c r="F2503" i="9"/>
  <c r="G2503" i="9" s="1"/>
  <c r="D2503" i="9"/>
  <c r="E2503" i="9" s="1"/>
  <c r="B2504" i="9"/>
  <c r="Z2555" i="9"/>
  <c r="AB2554" i="9"/>
  <c r="AC2554" i="9" s="1"/>
  <c r="AD2554" i="9"/>
  <c r="AE2554" i="9" s="1"/>
  <c r="F2620" i="9"/>
  <c r="G2620" i="9" s="1"/>
  <c r="D2620" i="9"/>
  <c r="E2620" i="9" s="1"/>
  <c r="B2634" i="9"/>
  <c r="I2632" i="9"/>
  <c r="B2621" i="9"/>
  <c r="N2556" i="9"/>
  <c r="R2555" i="9"/>
  <c r="S2555" i="9" s="1"/>
  <c r="P2555" i="9"/>
  <c r="Q2555" i="9" s="1"/>
  <c r="F2594" i="9"/>
  <c r="G2594" i="9" s="1"/>
  <c r="D2594" i="9"/>
  <c r="E2594" i="9" s="1"/>
  <c r="B2595" i="9"/>
  <c r="AD2463" i="9"/>
  <c r="AE2463" i="9" s="1"/>
  <c r="AE2464" i="9" s="1"/>
  <c r="AB2463" i="9"/>
  <c r="AC2463" i="9" s="1"/>
  <c r="N2634" i="9"/>
  <c r="U2632" i="9"/>
  <c r="N2621" i="9"/>
  <c r="P2620" i="9"/>
  <c r="Q2620" i="9" s="1"/>
  <c r="R2620" i="9"/>
  <c r="S2620" i="9" s="1"/>
  <c r="H2450" i="9"/>
  <c r="H2464" i="9" l="1"/>
  <c r="T2464" i="9"/>
  <c r="AC2464" i="9"/>
  <c r="AB2464" i="9"/>
  <c r="R2556" i="9"/>
  <c r="S2556" i="9" s="1"/>
  <c r="P2556" i="9"/>
  <c r="Q2556" i="9" s="1"/>
  <c r="N2557" i="9"/>
  <c r="AB2555" i="9"/>
  <c r="AC2555" i="9" s="1"/>
  <c r="Z2556" i="9"/>
  <c r="AD2555" i="9"/>
  <c r="AE2555" i="9" s="1"/>
  <c r="R2582" i="9"/>
  <c r="S2582" i="9" s="1"/>
  <c r="P2582" i="9"/>
  <c r="Q2582" i="9" s="1"/>
  <c r="N2583" i="9"/>
  <c r="AB2477" i="9"/>
  <c r="AC2477" i="9" s="1"/>
  <c r="AD2477" i="9"/>
  <c r="AE2477" i="9" s="1"/>
  <c r="AE2478" i="9" s="1"/>
  <c r="R2491" i="9"/>
  <c r="S2491" i="9" s="1"/>
  <c r="S2492" i="9" s="1"/>
  <c r="P2491" i="9"/>
  <c r="Q2491" i="9" s="1"/>
  <c r="B2570" i="9"/>
  <c r="F2569" i="9"/>
  <c r="G2569" i="9" s="1"/>
  <c r="D2569" i="9"/>
  <c r="E2569" i="9" s="1"/>
  <c r="Q2478" i="9"/>
  <c r="P2478" i="9"/>
  <c r="R2608" i="9"/>
  <c r="S2608" i="9" s="1"/>
  <c r="P2608" i="9"/>
  <c r="Q2608" i="9" s="1"/>
  <c r="N2609" i="9"/>
  <c r="B2544" i="9"/>
  <c r="D2543" i="9"/>
  <c r="E2543" i="9" s="1"/>
  <c r="F2543" i="9"/>
  <c r="G2543" i="9" s="1"/>
  <c r="AB2568" i="9"/>
  <c r="AC2568" i="9" s="1"/>
  <c r="Z2569" i="9"/>
  <c r="AD2568" i="9"/>
  <c r="AE2568" i="9" s="1"/>
  <c r="R2504" i="9"/>
  <c r="S2504" i="9" s="1"/>
  <c r="P2504" i="9"/>
  <c r="Q2504" i="9" s="1"/>
  <c r="N2505" i="9"/>
  <c r="R2517" i="9"/>
  <c r="S2517" i="9" s="1"/>
  <c r="P2517" i="9"/>
  <c r="Q2517" i="9" s="1"/>
  <c r="N2518" i="9"/>
  <c r="R2621" i="9"/>
  <c r="S2621" i="9" s="1"/>
  <c r="P2621" i="9"/>
  <c r="Q2621" i="9" s="1"/>
  <c r="N2622" i="9"/>
  <c r="AD2464" i="9"/>
  <c r="B2648" i="9"/>
  <c r="I2646" i="9"/>
  <c r="B2635" i="9"/>
  <c r="D2634" i="9"/>
  <c r="E2634" i="9" s="1"/>
  <c r="F2634" i="9"/>
  <c r="G2634" i="9" s="1"/>
  <c r="B2505" i="9"/>
  <c r="F2504" i="9"/>
  <c r="G2504" i="9" s="1"/>
  <c r="D2504" i="9"/>
  <c r="E2504" i="9" s="1"/>
  <c r="AB2503" i="9"/>
  <c r="AC2503" i="9" s="1"/>
  <c r="Z2504" i="9"/>
  <c r="AD2503" i="9"/>
  <c r="AE2503" i="9" s="1"/>
  <c r="R2478" i="9"/>
  <c r="B2609" i="9"/>
  <c r="D2608" i="9"/>
  <c r="E2608" i="9" s="1"/>
  <c r="F2608" i="9"/>
  <c r="G2608" i="9" s="1"/>
  <c r="R2543" i="9"/>
  <c r="S2543" i="9" s="1"/>
  <c r="P2543" i="9"/>
  <c r="Q2543" i="9" s="1"/>
  <c r="N2544" i="9"/>
  <c r="B2557" i="9"/>
  <c r="F2556" i="9"/>
  <c r="G2556" i="9" s="1"/>
  <c r="D2556" i="9"/>
  <c r="E2556" i="9" s="1"/>
  <c r="AF2450" i="9"/>
  <c r="AB2607" i="9"/>
  <c r="AC2607" i="9" s="1"/>
  <c r="Z2608" i="9"/>
  <c r="AD2607" i="9"/>
  <c r="AE2607" i="9" s="1"/>
  <c r="R2595" i="9"/>
  <c r="S2595" i="9" s="1"/>
  <c r="P2595" i="9"/>
  <c r="Q2595" i="9" s="1"/>
  <c r="N2596" i="9"/>
  <c r="E2478" i="9"/>
  <c r="D2478" i="9"/>
  <c r="R2530" i="9"/>
  <c r="S2530" i="9" s="1"/>
  <c r="P2530" i="9"/>
  <c r="Q2530" i="9" s="1"/>
  <c r="N2531" i="9"/>
  <c r="B2583" i="9"/>
  <c r="D2582" i="9"/>
  <c r="E2582" i="9" s="1"/>
  <c r="F2582" i="9"/>
  <c r="G2582" i="9" s="1"/>
  <c r="B2518" i="9"/>
  <c r="D2517" i="9"/>
  <c r="E2517" i="9" s="1"/>
  <c r="F2517" i="9"/>
  <c r="G2517" i="9" s="1"/>
  <c r="R2634" i="9"/>
  <c r="S2634" i="9" s="1"/>
  <c r="P2634" i="9"/>
  <c r="Q2634" i="9" s="1"/>
  <c r="N2648" i="9"/>
  <c r="U2646" i="9"/>
  <c r="N2635" i="9"/>
  <c r="B2596" i="9"/>
  <c r="D2595" i="9"/>
  <c r="E2595" i="9" s="1"/>
  <c r="F2595" i="9"/>
  <c r="G2595" i="9" s="1"/>
  <c r="B2622" i="9"/>
  <c r="D2621" i="9"/>
  <c r="E2621" i="9" s="1"/>
  <c r="F2621" i="9"/>
  <c r="G2621" i="9" s="1"/>
  <c r="AB2529" i="9"/>
  <c r="AC2529" i="9" s="1"/>
  <c r="Z2530" i="9"/>
  <c r="AD2529" i="9"/>
  <c r="AE2529" i="9" s="1"/>
  <c r="B2531" i="9"/>
  <c r="D2530" i="9"/>
  <c r="E2530" i="9" s="1"/>
  <c r="F2530" i="9"/>
  <c r="G2530" i="9" s="1"/>
  <c r="AB2490" i="9"/>
  <c r="AC2490" i="9" s="1"/>
  <c r="Z2491" i="9"/>
  <c r="AD2490" i="9"/>
  <c r="AE2490" i="9" s="1"/>
  <c r="AB2594" i="9"/>
  <c r="AC2594" i="9" s="1"/>
  <c r="Z2595" i="9"/>
  <c r="AD2594" i="9"/>
  <c r="AE2594" i="9" s="1"/>
  <c r="F2478" i="9"/>
  <c r="AB2542" i="9"/>
  <c r="AC2542" i="9" s="1"/>
  <c r="Z2543" i="9"/>
  <c r="AD2542" i="9"/>
  <c r="AE2542" i="9" s="1"/>
  <c r="AB2581" i="9"/>
  <c r="AC2581" i="9" s="1"/>
  <c r="Z2582" i="9"/>
  <c r="AD2581" i="9"/>
  <c r="AE2581" i="9" s="1"/>
  <c r="F2491" i="9"/>
  <c r="G2491" i="9" s="1"/>
  <c r="G2492" i="9" s="1"/>
  <c r="D2491" i="9"/>
  <c r="E2491" i="9" s="1"/>
  <c r="AB2516" i="9"/>
  <c r="AC2516" i="9" s="1"/>
  <c r="Z2517" i="9"/>
  <c r="AD2516" i="9"/>
  <c r="AE2516" i="9" s="1"/>
  <c r="AB2620" i="9"/>
  <c r="AC2620" i="9" s="1"/>
  <c r="Z2634" i="9"/>
  <c r="AG2632" i="9"/>
  <c r="Z2621" i="9"/>
  <c r="AD2620" i="9"/>
  <c r="AE2620" i="9" s="1"/>
  <c r="R2569" i="9"/>
  <c r="S2569" i="9" s="1"/>
  <c r="P2569" i="9"/>
  <c r="Q2569" i="9" s="1"/>
  <c r="N2570" i="9"/>
  <c r="D2596" i="9" l="1"/>
  <c r="E2596" i="9" s="1"/>
  <c r="B2597" i="9"/>
  <c r="F2596" i="9"/>
  <c r="G2596" i="9" s="1"/>
  <c r="N2532" i="9"/>
  <c r="R2531" i="9"/>
  <c r="S2531" i="9" s="1"/>
  <c r="P2531" i="9"/>
  <c r="Q2531" i="9" s="1"/>
  <c r="D2505" i="9"/>
  <c r="E2505" i="9" s="1"/>
  <c r="F2505" i="9"/>
  <c r="G2505" i="9" s="1"/>
  <c r="G2506" i="9" s="1"/>
  <c r="N2519" i="9"/>
  <c r="P2518" i="9"/>
  <c r="Q2518" i="9" s="1"/>
  <c r="R2518" i="9"/>
  <c r="S2518" i="9" s="1"/>
  <c r="R2505" i="9"/>
  <c r="S2505" i="9" s="1"/>
  <c r="S2506" i="9" s="1"/>
  <c r="P2505" i="9"/>
  <c r="Q2505" i="9" s="1"/>
  <c r="Z2570" i="9"/>
  <c r="AD2569" i="9"/>
  <c r="AE2569" i="9" s="1"/>
  <c r="AB2569" i="9"/>
  <c r="AC2569" i="9" s="1"/>
  <c r="D2544" i="9"/>
  <c r="E2544" i="9" s="1"/>
  <c r="B2545" i="9"/>
  <c r="F2544" i="9"/>
  <c r="G2544" i="9" s="1"/>
  <c r="AD2478" i="9"/>
  <c r="Z2557" i="9"/>
  <c r="AD2556" i="9"/>
  <c r="AE2556" i="9" s="1"/>
  <c r="AB2556" i="9"/>
  <c r="AC2556" i="9" s="1"/>
  <c r="N2558" i="9"/>
  <c r="P2557" i="9"/>
  <c r="Q2557" i="9" s="1"/>
  <c r="R2557" i="9"/>
  <c r="S2557" i="9" s="1"/>
  <c r="Z2648" i="9"/>
  <c r="AG2646" i="9"/>
  <c r="Z2635" i="9"/>
  <c r="AB2634" i="9"/>
  <c r="AC2634" i="9" s="1"/>
  <c r="AD2634" i="9"/>
  <c r="AE2634" i="9" s="1"/>
  <c r="Z2583" i="9"/>
  <c r="AD2582" i="9"/>
  <c r="AE2582" i="9" s="1"/>
  <c r="AB2582" i="9"/>
  <c r="AC2582" i="9" s="1"/>
  <c r="Z2531" i="9"/>
  <c r="AB2530" i="9"/>
  <c r="AC2530" i="9" s="1"/>
  <c r="AD2530" i="9"/>
  <c r="AE2530" i="9" s="1"/>
  <c r="D2622" i="9"/>
  <c r="E2622" i="9" s="1"/>
  <c r="B2623" i="9"/>
  <c r="F2622" i="9"/>
  <c r="G2622" i="9" s="1"/>
  <c r="N2636" i="9"/>
  <c r="R2635" i="9"/>
  <c r="S2635" i="9" s="1"/>
  <c r="P2635" i="9"/>
  <c r="Q2635" i="9" s="1"/>
  <c r="H2478" i="9"/>
  <c r="D2557" i="9"/>
  <c r="E2557" i="9" s="1"/>
  <c r="B2558" i="9"/>
  <c r="F2557" i="9"/>
  <c r="G2557" i="9" s="1"/>
  <c r="D2609" i="9"/>
  <c r="E2609" i="9" s="1"/>
  <c r="B2610" i="9"/>
  <c r="F2609" i="9"/>
  <c r="G2609" i="9" s="1"/>
  <c r="D2648" i="9"/>
  <c r="E2648" i="9" s="1"/>
  <c r="B2662" i="9"/>
  <c r="I2660" i="9"/>
  <c r="B2649" i="9"/>
  <c r="F2648" i="9"/>
  <c r="G2648" i="9" s="1"/>
  <c r="N2610" i="9"/>
  <c r="R2609" i="9"/>
  <c r="S2609" i="9" s="1"/>
  <c r="P2609" i="9"/>
  <c r="Q2609" i="9" s="1"/>
  <c r="T2478" i="9"/>
  <c r="D2570" i="9"/>
  <c r="E2570" i="9" s="1"/>
  <c r="B2571" i="9"/>
  <c r="F2570" i="9"/>
  <c r="G2570" i="9" s="1"/>
  <c r="AC2478" i="9"/>
  <c r="AF2478" i="9" s="1"/>
  <c r="AB2478" i="9"/>
  <c r="E2492" i="9"/>
  <c r="D2492" i="9"/>
  <c r="Z2544" i="9"/>
  <c r="AB2543" i="9"/>
  <c r="AC2543" i="9" s="1"/>
  <c r="AD2543" i="9"/>
  <c r="AE2543" i="9" s="1"/>
  <c r="N2597" i="9"/>
  <c r="P2596" i="9"/>
  <c r="Q2596" i="9" s="1"/>
  <c r="R2596" i="9"/>
  <c r="S2596" i="9" s="1"/>
  <c r="Z2609" i="9"/>
  <c r="AB2608" i="9"/>
  <c r="AC2608" i="9" s="1"/>
  <c r="AD2608" i="9"/>
  <c r="AE2608" i="9" s="1"/>
  <c r="Z2505" i="9"/>
  <c r="AD2504" i="9"/>
  <c r="AE2504" i="9" s="1"/>
  <c r="AB2504" i="9"/>
  <c r="AC2504" i="9" s="1"/>
  <c r="N2623" i="9"/>
  <c r="R2622" i="9"/>
  <c r="S2622" i="9" s="1"/>
  <c r="P2622" i="9"/>
  <c r="Q2622" i="9" s="1"/>
  <c r="Q2492" i="9"/>
  <c r="P2492" i="9"/>
  <c r="N2584" i="9"/>
  <c r="P2583" i="9"/>
  <c r="Q2583" i="9" s="1"/>
  <c r="R2583" i="9"/>
  <c r="S2583" i="9" s="1"/>
  <c r="AF2464" i="9"/>
  <c r="N2571" i="9"/>
  <c r="P2570" i="9"/>
  <c r="Q2570" i="9" s="1"/>
  <c r="R2570" i="9"/>
  <c r="S2570" i="9" s="1"/>
  <c r="Z2622" i="9"/>
  <c r="AD2621" i="9"/>
  <c r="AE2621" i="9" s="1"/>
  <c r="AB2621" i="9"/>
  <c r="AC2621" i="9" s="1"/>
  <c r="Z2518" i="9"/>
  <c r="AD2517" i="9"/>
  <c r="AE2517" i="9" s="1"/>
  <c r="AB2517" i="9"/>
  <c r="AC2517" i="9" s="1"/>
  <c r="F2492" i="9"/>
  <c r="Z2596" i="9"/>
  <c r="AD2595" i="9"/>
  <c r="AE2595" i="9" s="1"/>
  <c r="AB2595" i="9"/>
  <c r="AC2595" i="9" s="1"/>
  <c r="AD2491" i="9"/>
  <c r="AE2491" i="9" s="1"/>
  <c r="AE2492" i="9" s="1"/>
  <c r="AB2491" i="9"/>
  <c r="AC2491" i="9" s="1"/>
  <c r="D2531" i="9"/>
  <c r="E2531" i="9" s="1"/>
  <c r="B2532" i="9"/>
  <c r="F2531" i="9"/>
  <c r="G2531" i="9" s="1"/>
  <c r="N2662" i="9"/>
  <c r="U2660" i="9"/>
  <c r="N2649" i="9"/>
  <c r="R2648" i="9"/>
  <c r="S2648" i="9" s="1"/>
  <c r="P2648" i="9"/>
  <c r="Q2648" i="9" s="1"/>
  <c r="D2518" i="9"/>
  <c r="E2518" i="9" s="1"/>
  <c r="B2519" i="9"/>
  <c r="F2518" i="9"/>
  <c r="G2518" i="9" s="1"/>
  <c r="D2583" i="9"/>
  <c r="E2583" i="9" s="1"/>
  <c r="B2584" i="9"/>
  <c r="F2583" i="9"/>
  <c r="G2583" i="9" s="1"/>
  <c r="N2545" i="9"/>
  <c r="R2544" i="9"/>
  <c r="S2544" i="9" s="1"/>
  <c r="P2544" i="9"/>
  <c r="Q2544" i="9" s="1"/>
  <c r="D2635" i="9"/>
  <c r="E2635" i="9" s="1"/>
  <c r="B2636" i="9"/>
  <c r="F2635" i="9"/>
  <c r="G2635" i="9" s="1"/>
  <c r="R2492" i="9"/>
  <c r="F2519" i="9" l="1"/>
  <c r="G2519" i="9" s="1"/>
  <c r="G2520" i="9" s="1"/>
  <c r="D2519" i="9"/>
  <c r="E2519" i="9" s="1"/>
  <c r="AD2492" i="9"/>
  <c r="AD2518" i="9"/>
  <c r="AE2518" i="9" s="1"/>
  <c r="AB2518" i="9"/>
  <c r="AC2518" i="9" s="1"/>
  <c r="Z2519" i="9"/>
  <c r="T2492" i="9"/>
  <c r="AD2544" i="9"/>
  <c r="AE2544" i="9" s="1"/>
  <c r="AB2544" i="9"/>
  <c r="AC2544" i="9" s="1"/>
  <c r="Z2545" i="9"/>
  <c r="B2676" i="9"/>
  <c r="I2674" i="9"/>
  <c r="B2663" i="9"/>
  <c r="F2662" i="9"/>
  <c r="G2662" i="9" s="1"/>
  <c r="D2662" i="9"/>
  <c r="E2662" i="9" s="1"/>
  <c r="B2624" i="9"/>
  <c r="D2623" i="9"/>
  <c r="E2623" i="9" s="1"/>
  <c r="F2623" i="9"/>
  <c r="G2623" i="9" s="1"/>
  <c r="AD2583" i="9"/>
  <c r="AE2583" i="9" s="1"/>
  <c r="AB2583" i="9"/>
  <c r="AC2583" i="9" s="1"/>
  <c r="Z2584" i="9"/>
  <c r="P2558" i="9"/>
  <c r="Q2558" i="9" s="1"/>
  <c r="N2559" i="9"/>
  <c r="R2558" i="9"/>
  <c r="S2558" i="9" s="1"/>
  <c r="Q2506" i="9"/>
  <c r="P2506" i="9"/>
  <c r="P2519" i="9"/>
  <c r="Q2519" i="9" s="1"/>
  <c r="R2519" i="9"/>
  <c r="S2519" i="9" s="1"/>
  <c r="S2520" i="9" s="1"/>
  <c r="B2585" i="9"/>
  <c r="F2584" i="9"/>
  <c r="G2584" i="9" s="1"/>
  <c r="D2584" i="9"/>
  <c r="E2584" i="9" s="1"/>
  <c r="P2649" i="9"/>
  <c r="Q2649" i="9" s="1"/>
  <c r="N2650" i="9"/>
  <c r="R2649" i="9"/>
  <c r="S2649" i="9" s="1"/>
  <c r="B2533" i="9"/>
  <c r="F2532" i="9"/>
  <c r="G2532" i="9" s="1"/>
  <c r="D2532" i="9"/>
  <c r="E2532" i="9" s="1"/>
  <c r="AD2505" i="9"/>
  <c r="AE2505" i="9" s="1"/>
  <c r="AE2506" i="9" s="1"/>
  <c r="AB2505" i="9"/>
  <c r="AC2505" i="9" s="1"/>
  <c r="P2597" i="9"/>
  <c r="Q2597" i="9" s="1"/>
  <c r="N2598" i="9"/>
  <c r="R2597" i="9"/>
  <c r="S2597" i="9" s="1"/>
  <c r="B2559" i="9"/>
  <c r="F2558" i="9"/>
  <c r="G2558" i="9" s="1"/>
  <c r="D2558" i="9"/>
  <c r="E2558" i="9" s="1"/>
  <c r="AD2531" i="9"/>
  <c r="AE2531" i="9" s="1"/>
  <c r="AB2531" i="9"/>
  <c r="AC2531" i="9" s="1"/>
  <c r="Z2532" i="9"/>
  <c r="AD2648" i="9"/>
  <c r="AE2648" i="9" s="1"/>
  <c r="AB2648" i="9"/>
  <c r="AC2648" i="9" s="1"/>
  <c r="Z2662" i="9"/>
  <c r="AG2660" i="9"/>
  <c r="Z2649" i="9"/>
  <c r="R2506" i="9"/>
  <c r="F2506" i="9"/>
  <c r="B2637" i="9"/>
  <c r="F2636" i="9"/>
  <c r="G2636" i="9" s="1"/>
  <c r="D2636" i="9"/>
  <c r="E2636" i="9" s="1"/>
  <c r="P2545" i="9"/>
  <c r="Q2545" i="9" s="1"/>
  <c r="N2546" i="9"/>
  <c r="R2545" i="9"/>
  <c r="S2545" i="9" s="1"/>
  <c r="P2571" i="9"/>
  <c r="Q2571" i="9" s="1"/>
  <c r="N2572" i="9"/>
  <c r="R2571" i="9"/>
  <c r="S2571" i="9" s="1"/>
  <c r="P2584" i="9"/>
  <c r="Q2584" i="9" s="1"/>
  <c r="N2585" i="9"/>
  <c r="R2584" i="9"/>
  <c r="S2584" i="9" s="1"/>
  <c r="AD2609" i="9"/>
  <c r="AE2609" i="9" s="1"/>
  <c r="AB2609" i="9"/>
  <c r="AC2609" i="9" s="1"/>
  <c r="Z2610" i="9"/>
  <c r="H2492" i="9"/>
  <c r="B2572" i="9"/>
  <c r="F2571" i="9"/>
  <c r="G2571" i="9" s="1"/>
  <c r="D2571" i="9"/>
  <c r="E2571" i="9" s="1"/>
  <c r="B2650" i="9"/>
  <c r="F2649" i="9"/>
  <c r="G2649" i="9" s="1"/>
  <c r="D2649" i="9"/>
  <c r="E2649" i="9" s="1"/>
  <c r="B2611" i="9"/>
  <c r="D2610" i="9"/>
  <c r="E2610" i="9" s="1"/>
  <c r="F2610" i="9"/>
  <c r="G2610" i="9" s="1"/>
  <c r="P2636" i="9"/>
  <c r="Q2636" i="9" s="1"/>
  <c r="N2637" i="9"/>
  <c r="R2636" i="9"/>
  <c r="S2636" i="9" s="1"/>
  <c r="E2506" i="9"/>
  <c r="H2506" i="9" s="1"/>
  <c r="D2506" i="9"/>
  <c r="P2662" i="9"/>
  <c r="Q2662" i="9" s="1"/>
  <c r="N2676" i="9"/>
  <c r="U2674" i="9"/>
  <c r="N2663" i="9"/>
  <c r="R2662" i="9"/>
  <c r="S2662" i="9" s="1"/>
  <c r="AC2492" i="9"/>
  <c r="AF2492" i="9" s="1"/>
  <c r="AB2492" i="9"/>
  <c r="AD2596" i="9"/>
  <c r="AE2596" i="9" s="1"/>
  <c r="AB2596" i="9"/>
  <c r="AC2596" i="9" s="1"/>
  <c r="Z2597" i="9"/>
  <c r="AD2622" i="9"/>
  <c r="AE2622" i="9" s="1"/>
  <c r="AB2622" i="9"/>
  <c r="AC2622" i="9" s="1"/>
  <c r="Z2623" i="9"/>
  <c r="P2623" i="9"/>
  <c r="Q2623" i="9" s="1"/>
  <c r="N2624" i="9"/>
  <c r="R2623" i="9"/>
  <c r="S2623" i="9" s="1"/>
  <c r="P2610" i="9"/>
  <c r="Q2610" i="9" s="1"/>
  <c r="N2611" i="9"/>
  <c r="R2610" i="9"/>
  <c r="S2610" i="9" s="1"/>
  <c r="AD2635" i="9"/>
  <c r="AE2635" i="9" s="1"/>
  <c r="AB2635" i="9"/>
  <c r="AC2635" i="9" s="1"/>
  <c r="Z2636" i="9"/>
  <c r="AD2557" i="9"/>
  <c r="AE2557" i="9" s="1"/>
  <c r="AB2557" i="9"/>
  <c r="AC2557" i="9" s="1"/>
  <c r="Z2558" i="9"/>
  <c r="B2546" i="9"/>
  <c r="D2545" i="9"/>
  <c r="E2545" i="9" s="1"/>
  <c r="F2545" i="9"/>
  <c r="G2545" i="9" s="1"/>
  <c r="AD2570" i="9"/>
  <c r="AE2570" i="9" s="1"/>
  <c r="AB2570" i="9"/>
  <c r="AC2570" i="9" s="1"/>
  <c r="Z2571" i="9"/>
  <c r="P2532" i="9"/>
  <c r="Q2532" i="9" s="1"/>
  <c r="N2533" i="9"/>
  <c r="R2532" i="9"/>
  <c r="S2532" i="9" s="1"/>
  <c r="B2598" i="9"/>
  <c r="F2597" i="9"/>
  <c r="G2597" i="9" s="1"/>
  <c r="D2597" i="9"/>
  <c r="E2597" i="9" s="1"/>
  <c r="F2546" i="9" l="1"/>
  <c r="G2546" i="9" s="1"/>
  <c r="D2546" i="9"/>
  <c r="E2546" i="9" s="1"/>
  <c r="B2547" i="9"/>
  <c r="N2612" i="9"/>
  <c r="R2611" i="9"/>
  <c r="S2611" i="9" s="1"/>
  <c r="P2611" i="9"/>
  <c r="Q2611" i="9" s="1"/>
  <c r="Z2598" i="9"/>
  <c r="AB2597" i="9"/>
  <c r="AC2597" i="9" s="1"/>
  <c r="AD2597" i="9"/>
  <c r="AE2597" i="9" s="1"/>
  <c r="N2690" i="9"/>
  <c r="U2688" i="9"/>
  <c r="N2677" i="9"/>
  <c r="P2676" i="9"/>
  <c r="Q2676" i="9" s="1"/>
  <c r="R2676" i="9"/>
  <c r="S2676" i="9" s="1"/>
  <c r="F2572" i="9"/>
  <c r="G2572" i="9" s="1"/>
  <c r="D2572" i="9"/>
  <c r="E2572" i="9" s="1"/>
  <c r="B2573" i="9"/>
  <c r="Z2533" i="9"/>
  <c r="AB2532" i="9"/>
  <c r="AC2532" i="9" s="1"/>
  <c r="AD2532" i="9"/>
  <c r="AE2532" i="9" s="1"/>
  <c r="F2533" i="9"/>
  <c r="G2533" i="9" s="1"/>
  <c r="G2534" i="9" s="1"/>
  <c r="D2533" i="9"/>
  <c r="E2533" i="9" s="1"/>
  <c r="T2506" i="9"/>
  <c r="F2676" i="9"/>
  <c r="G2676" i="9" s="1"/>
  <c r="D2676" i="9"/>
  <c r="E2676" i="9" s="1"/>
  <c r="B2690" i="9"/>
  <c r="I2688" i="9"/>
  <c r="B2677" i="9"/>
  <c r="AB2519" i="9"/>
  <c r="AC2519" i="9" s="1"/>
  <c r="AD2519" i="9"/>
  <c r="AE2519" i="9" s="1"/>
  <c r="AE2520" i="9" s="1"/>
  <c r="F2520" i="9"/>
  <c r="P2533" i="9"/>
  <c r="Q2533" i="9" s="1"/>
  <c r="R2533" i="9"/>
  <c r="S2533" i="9" s="1"/>
  <c r="S2534" i="9" s="1"/>
  <c r="Z2559" i="9"/>
  <c r="AD2558" i="9"/>
  <c r="AE2558" i="9" s="1"/>
  <c r="AB2558" i="9"/>
  <c r="AC2558" i="9" s="1"/>
  <c r="Z2624" i="9"/>
  <c r="AB2623" i="9"/>
  <c r="AC2623" i="9" s="1"/>
  <c r="AD2623" i="9"/>
  <c r="AE2623" i="9" s="1"/>
  <c r="N2573" i="9"/>
  <c r="R2572" i="9"/>
  <c r="S2572" i="9" s="1"/>
  <c r="P2572" i="9"/>
  <c r="Q2572" i="9" s="1"/>
  <c r="N2547" i="9"/>
  <c r="P2546" i="9"/>
  <c r="Q2546" i="9" s="1"/>
  <c r="R2546" i="9"/>
  <c r="S2546" i="9" s="1"/>
  <c r="F2637" i="9"/>
  <c r="G2637" i="9" s="1"/>
  <c r="D2637" i="9"/>
  <c r="E2637" i="9" s="1"/>
  <c r="B2638" i="9"/>
  <c r="Z2650" i="9"/>
  <c r="AB2649" i="9"/>
  <c r="AC2649" i="9" s="1"/>
  <c r="AD2649" i="9"/>
  <c r="AE2649" i="9" s="1"/>
  <c r="F2559" i="9"/>
  <c r="G2559" i="9" s="1"/>
  <c r="D2559" i="9"/>
  <c r="E2559" i="9" s="1"/>
  <c r="B2560" i="9"/>
  <c r="R2520" i="9"/>
  <c r="Z2585" i="9"/>
  <c r="AB2584" i="9"/>
  <c r="AC2584" i="9" s="1"/>
  <c r="AD2584" i="9"/>
  <c r="AE2584" i="9" s="1"/>
  <c r="N2664" i="9"/>
  <c r="R2663" i="9"/>
  <c r="S2663" i="9" s="1"/>
  <c r="P2663" i="9"/>
  <c r="Q2663" i="9" s="1"/>
  <c r="N2638" i="9"/>
  <c r="P2637" i="9"/>
  <c r="Q2637" i="9" s="1"/>
  <c r="R2637" i="9"/>
  <c r="S2637" i="9" s="1"/>
  <c r="N2586" i="9"/>
  <c r="R2585" i="9"/>
  <c r="S2585" i="9" s="1"/>
  <c r="P2585" i="9"/>
  <c r="Q2585" i="9" s="1"/>
  <c r="N2599" i="9"/>
  <c r="R2598" i="9"/>
  <c r="S2598" i="9" s="1"/>
  <c r="P2598" i="9"/>
  <c r="Q2598" i="9" s="1"/>
  <c r="AC2506" i="9"/>
  <c r="AB2506" i="9"/>
  <c r="N2651" i="9"/>
  <c r="P2650" i="9"/>
  <c r="Q2650" i="9" s="1"/>
  <c r="R2650" i="9"/>
  <c r="S2650" i="9" s="1"/>
  <c r="F2585" i="9"/>
  <c r="G2585" i="9" s="1"/>
  <c r="D2585" i="9"/>
  <c r="E2585" i="9" s="1"/>
  <c r="B2586" i="9"/>
  <c r="Q2520" i="9"/>
  <c r="P2520" i="9"/>
  <c r="N2560" i="9"/>
  <c r="R2559" i="9"/>
  <c r="S2559" i="9" s="1"/>
  <c r="P2559" i="9"/>
  <c r="Q2559" i="9" s="1"/>
  <c r="F2624" i="9"/>
  <c r="G2624" i="9" s="1"/>
  <c r="D2624" i="9"/>
  <c r="E2624" i="9" s="1"/>
  <c r="B2625" i="9"/>
  <c r="F2663" i="9"/>
  <c r="G2663" i="9" s="1"/>
  <c r="D2663" i="9"/>
  <c r="E2663" i="9" s="1"/>
  <c r="B2664" i="9"/>
  <c r="Z2546" i="9"/>
  <c r="AB2545" i="9"/>
  <c r="AC2545" i="9" s="1"/>
  <c r="AD2545" i="9"/>
  <c r="AE2545" i="9" s="1"/>
  <c r="F2598" i="9"/>
  <c r="G2598" i="9" s="1"/>
  <c r="D2598" i="9"/>
  <c r="E2598" i="9" s="1"/>
  <c r="B2599" i="9"/>
  <c r="Z2572" i="9"/>
  <c r="AD2571" i="9"/>
  <c r="AE2571" i="9" s="1"/>
  <c r="AB2571" i="9"/>
  <c r="AC2571" i="9" s="1"/>
  <c r="Z2637" i="9"/>
  <c r="AB2636" i="9"/>
  <c r="AC2636" i="9" s="1"/>
  <c r="AD2636" i="9"/>
  <c r="AE2636" i="9" s="1"/>
  <c r="N2625" i="9"/>
  <c r="R2624" i="9"/>
  <c r="S2624" i="9" s="1"/>
  <c r="P2624" i="9"/>
  <c r="Q2624" i="9" s="1"/>
  <c r="F2611" i="9"/>
  <c r="G2611" i="9" s="1"/>
  <c r="D2611" i="9"/>
  <c r="E2611" i="9" s="1"/>
  <c r="B2612" i="9"/>
  <c r="F2650" i="9"/>
  <c r="G2650" i="9" s="1"/>
  <c r="D2650" i="9"/>
  <c r="E2650" i="9" s="1"/>
  <c r="B2651" i="9"/>
  <c r="Z2611" i="9"/>
  <c r="AD2610" i="9"/>
  <c r="AE2610" i="9" s="1"/>
  <c r="AB2610" i="9"/>
  <c r="AC2610" i="9" s="1"/>
  <c r="Z2676" i="9"/>
  <c r="AG2674" i="9"/>
  <c r="Z2663" i="9"/>
  <c r="AD2662" i="9"/>
  <c r="AE2662" i="9" s="1"/>
  <c r="AB2662" i="9"/>
  <c r="AC2662" i="9" s="1"/>
  <c r="AD2506" i="9"/>
  <c r="E2520" i="9"/>
  <c r="H2520" i="9" s="1"/>
  <c r="D2520" i="9"/>
  <c r="AB2611" i="9" l="1"/>
  <c r="AC2611" i="9" s="1"/>
  <c r="Z2612" i="9"/>
  <c r="AD2611" i="9"/>
  <c r="AE2611" i="9" s="1"/>
  <c r="B2613" i="9"/>
  <c r="F2612" i="9"/>
  <c r="G2612" i="9" s="1"/>
  <c r="D2612" i="9"/>
  <c r="E2612" i="9" s="1"/>
  <c r="B2587" i="9"/>
  <c r="D2586" i="9"/>
  <c r="E2586" i="9" s="1"/>
  <c r="F2586" i="9"/>
  <c r="G2586" i="9" s="1"/>
  <c r="R2586" i="9"/>
  <c r="S2586" i="9" s="1"/>
  <c r="P2586" i="9"/>
  <c r="Q2586" i="9" s="1"/>
  <c r="N2587" i="9"/>
  <c r="AB2585" i="9"/>
  <c r="AC2585" i="9" s="1"/>
  <c r="Z2586" i="9"/>
  <c r="AD2585" i="9"/>
  <c r="AE2585" i="9" s="1"/>
  <c r="R2547" i="9"/>
  <c r="S2547" i="9" s="1"/>
  <c r="S2548" i="9" s="1"/>
  <c r="P2547" i="9"/>
  <c r="Q2547" i="9" s="1"/>
  <c r="AB2624" i="9"/>
  <c r="AC2624" i="9" s="1"/>
  <c r="Z2625" i="9"/>
  <c r="AD2624" i="9"/>
  <c r="AE2624" i="9" s="1"/>
  <c r="AD2520" i="9"/>
  <c r="B2704" i="9"/>
  <c r="I2702" i="9"/>
  <c r="B2691" i="9"/>
  <c r="F2690" i="9"/>
  <c r="G2690" i="9" s="1"/>
  <c r="D2690" i="9"/>
  <c r="E2690" i="9" s="1"/>
  <c r="R2690" i="9"/>
  <c r="S2690" i="9" s="1"/>
  <c r="P2690" i="9"/>
  <c r="Q2690" i="9" s="1"/>
  <c r="N2704" i="9"/>
  <c r="U2702" i="9"/>
  <c r="N2691" i="9"/>
  <c r="F2547" i="9"/>
  <c r="G2547" i="9" s="1"/>
  <c r="G2548" i="9" s="1"/>
  <c r="D2547" i="9"/>
  <c r="E2547" i="9" s="1"/>
  <c r="AB2663" i="9"/>
  <c r="AC2663" i="9" s="1"/>
  <c r="Z2664" i="9"/>
  <c r="AD2663" i="9"/>
  <c r="AE2663" i="9" s="1"/>
  <c r="B2652" i="9"/>
  <c r="D2651" i="9"/>
  <c r="E2651" i="9" s="1"/>
  <c r="F2651" i="9"/>
  <c r="G2651" i="9" s="1"/>
  <c r="R2560" i="9"/>
  <c r="S2560" i="9" s="1"/>
  <c r="P2560" i="9"/>
  <c r="Q2560" i="9" s="1"/>
  <c r="N2561" i="9"/>
  <c r="R2651" i="9"/>
  <c r="S2651" i="9" s="1"/>
  <c r="P2651" i="9"/>
  <c r="Q2651" i="9" s="1"/>
  <c r="N2652" i="9"/>
  <c r="AB2650" i="9"/>
  <c r="AC2650" i="9" s="1"/>
  <c r="Z2651" i="9"/>
  <c r="AD2650" i="9"/>
  <c r="AE2650" i="9" s="1"/>
  <c r="AC2520" i="9"/>
  <c r="AB2520" i="9"/>
  <c r="AB2572" i="9"/>
  <c r="AC2572" i="9" s="1"/>
  <c r="Z2573" i="9"/>
  <c r="AD2572" i="9"/>
  <c r="AE2572" i="9" s="1"/>
  <c r="AB2546" i="9"/>
  <c r="AC2546" i="9" s="1"/>
  <c r="Z2547" i="9"/>
  <c r="AD2546" i="9"/>
  <c r="AE2546" i="9" s="1"/>
  <c r="B2626" i="9"/>
  <c r="F2625" i="9"/>
  <c r="G2625" i="9" s="1"/>
  <c r="D2625" i="9"/>
  <c r="E2625" i="9" s="1"/>
  <c r="R2599" i="9"/>
  <c r="S2599" i="9" s="1"/>
  <c r="P2599" i="9"/>
  <c r="Q2599" i="9" s="1"/>
  <c r="N2600" i="9"/>
  <c r="R2664" i="9"/>
  <c r="S2664" i="9" s="1"/>
  <c r="P2664" i="9"/>
  <c r="Q2664" i="9" s="1"/>
  <c r="N2665" i="9"/>
  <c r="B2561" i="9"/>
  <c r="D2560" i="9"/>
  <c r="E2560" i="9" s="1"/>
  <c r="F2560" i="9"/>
  <c r="G2560" i="9" s="1"/>
  <c r="R2534" i="9"/>
  <c r="B2678" i="9"/>
  <c r="F2677" i="9"/>
  <c r="G2677" i="9" s="1"/>
  <c r="D2677" i="9"/>
  <c r="E2677" i="9" s="1"/>
  <c r="E2534" i="9"/>
  <c r="D2534" i="9"/>
  <c r="R2677" i="9"/>
  <c r="S2677" i="9" s="1"/>
  <c r="P2677" i="9"/>
  <c r="Q2677" i="9" s="1"/>
  <c r="N2678" i="9"/>
  <c r="AB2676" i="9"/>
  <c r="AC2676" i="9" s="1"/>
  <c r="Z2690" i="9"/>
  <c r="AG2688" i="9"/>
  <c r="Z2677" i="9"/>
  <c r="AD2676" i="9"/>
  <c r="AE2676" i="9" s="1"/>
  <c r="R2625" i="9"/>
  <c r="S2625" i="9" s="1"/>
  <c r="P2625" i="9"/>
  <c r="Q2625" i="9" s="1"/>
  <c r="N2626" i="9"/>
  <c r="AB2637" i="9"/>
  <c r="AC2637" i="9" s="1"/>
  <c r="Z2638" i="9"/>
  <c r="AD2637" i="9"/>
  <c r="AE2637" i="9" s="1"/>
  <c r="B2600" i="9"/>
  <c r="D2599" i="9"/>
  <c r="E2599" i="9" s="1"/>
  <c r="F2599" i="9"/>
  <c r="G2599" i="9" s="1"/>
  <c r="B2665" i="9"/>
  <c r="D2664" i="9"/>
  <c r="E2664" i="9" s="1"/>
  <c r="F2664" i="9"/>
  <c r="G2664" i="9" s="1"/>
  <c r="T2520" i="9"/>
  <c r="AF2506" i="9"/>
  <c r="R2638" i="9"/>
  <c r="S2638" i="9" s="1"/>
  <c r="P2638" i="9"/>
  <c r="Q2638" i="9" s="1"/>
  <c r="N2639" i="9"/>
  <c r="B2639" i="9"/>
  <c r="F2638" i="9"/>
  <c r="G2638" i="9" s="1"/>
  <c r="D2638" i="9"/>
  <c r="E2638" i="9" s="1"/>
  <c r="R2573" i="9"/>
  <c r="S2573" i="9" s="1"/>
  <c r="P2573" i="9"/>
  <c r="Q2573" i="9" s="1"/>
  <c r="N2574" i="9"/>
  <c r="AB2559" i="9"/>
  <c r="AC2559" i="9" s="1"/>
  <c r="Z2560" i="9"/>
  <c r="AD2559" i="9"/>
  <c r="AE2559" i="9" s="1"/>
  <c r="Q2534" i="9"/>
  <c r="T2534" i="9" s="1"/>
  <c r="P2534" i="9"/>
  <c r="F2534" i="9"/>
  <c r="AB2533" i="9"/>
  <c r="AC2533" i="9" s="1"/>
  <c r="AD2533" i="9"/>
  <c r="AE2533" i="9" s="1"/>
  <c r="AE2534" i="9" s="1"/>
  <c r="B2574" i="9"/>
  <c r="D2573" i="9"/>
  <c r="E2573" i="9" s="1"/>
  <c r="F2573" i="9"/>
  <c r="G2573" i="9" s="1"/>
  <c r="AB2598" i="9"/>
  <c r="AC2598" i="9" s="1"/>
  <c r="Z2599" i="9"/>
  <c r="AD2598" i="9"/>
  <c r="AE2598" i="9" s="1"/>
  <c r="R2612" i="9"/>
  <c r="S2612" i="9" s="1"/>
  <c r="P2612" i="9"/>
  <c r="Q2612" i="9" s="1"/>
  <c r="N2613" i="9"/>
  <c r="AF2520" i="9" l="1"/>
  <c r="AD2534" i="9"/>
  <c r="N2679" i="9"/>
  <c r="R2678" i="9"/>
  <c r="S2678" i="9" s="1"/>
  <c r="P2678" i="9"/>
  <c r="Q2678" i="9" s="1"/>
  <c r="N2666" i="9"/>
  <c r="R2665" i="9"/>
  <c r="S2665" i="9" s="1"/>
  <c r="P2665" i="9"/>
  <c r="Q2665" i="9" s="1"/>
  <c r="D2626" i="9"/>
  <c r="E2626" i="9" s="1"/>
  <c r="B2627" i="9"/>
  <c r="F2626" i="9"/>
  <c r="G2626" i="9" s="1"/>
  <c r="Z2652" i="9"/>
  <c r="AD2651" i="9"/>
  <c r="AE2651" i="9" s="1"/>
  <c r="AB2651" i="9"/>
  <c r="AC2651" i="9" s="1"/>
  <c r="R2561" i="9"/>
  <c r="S2561" i="9" s="1"/>
  <c r="S2562" i="9" s="1"/>
  <c r="P2561" i="9"/>
  <c r="Q2561" i="9" s="1"/>
  <c r="D2704" i="9"/>
  <c r="E2704" i="9" s="1"/>
  <c r="B2718" i="9"/>
  <c r="I2716" i="9"/>
  <c r="B2705" i="9"/>
  <c r="F2704" i="9"/>
  <c r="G2704" i="9" s="1"/>
  <c r="D2613" i="9"/>
  <c r="E2613" i="9" s="1"/>
  <c r="B2614" i="9"/>
  <c r="F2613" i="9"/>
  <c r="G2613" i="9" s="1"/>
  <c r="AC2534" i="9"/>
  <c r="AF2534" i="9" s="1"/>
  <c r="AB2534" i="9"/>
  <c r="Z2561" i="9"/>
  <c r="AD2560" i="9"/>
  <c r="AE2560" i="9" s="1"/>
  <c r="AB2560" i="9"/>
  <c r="AC2560" i="9" s="1"/>
  <c r="N2575" i="9"/>
  <c r="R2574" i="9"/>
  <c r="S2574" i="9" s="1"/>
  <c r="P2574" i="9"/>
  <c r="Q2574" i="9" s="1"/>
  <c r="N2640" i="9"/>
  <c r="P2639" i="9"/>
  <c r="Q2639" i="9" s="1"/>
  <c r="R2639" i="9"/>
  <c r="S2639" i="9" s="1"/>
  <c r="D2600" i="9"/>
  <c r="E2600" i="9" s="1"/>
  <c r="B2601" i="9"/>
  <c r="F2600" i="9"/>
  <c r="G2600" i="9" s="1"/>
  <c r="N2627" i="9"/>
  <c r="P2626" i="9"/>
  <c r="Q2626" i="9" s="1"/>
  <c r="R2626" i="9"/>
  <c r="S2626" i="9" s="1"/>
  <c r="Z2678" i="9"/>
  <c r="AD2677" i="9"/>
  <c r="AE2677" i="9" s="1"/>
  <c r="AB2677" i="9"/>
  <c r="AC2677" i="9" s="1"/>
  <c r="H2534" i="9"/>
  <c r="D2561" i="9"/>
  <c r="E2561" i="9" s="1"/>
  <c r="F2561" i="9"/>
  <c r="G2561" i="9" s="1"/>
  <c r="G2562" i="9" s="1"/>
  <c r="Z2574" i="9"/>
  <c r="AD2573" i="9"/>
  <c r="AE2573" i="9" s="1"/>
  <c r="AB2573" i="9"/>
  <c r="AC2573" i="9" s="1"/>
  <c r="N2653" i="9"/>
  <c r="P2652" i="9"/>
  <c r="Q2652" i="9" s="1"/>
  <c r="R2652" i="9"/>
  <c r="S2652" i="9" s="1"/>
  <c r="D2652" i="9"/>
  <c r="E2652" i="9" s="1"/>
  <c r="B2653" i="9"/>
  <c r="F2652" i="9"/>
  <c r="G2652" i="9" s="1"/>
  <c r="E2548" i="9"/>
  <c r="D2548" i="9"/>
  <c r="N2718" i="9"/>
  <c r="U2716" i="9"/>
  <c r="N2705" i="9"/>
  <c r="P2704" i="9"/>
  <c r="Q2704" i="9" s="1"/>
  <c r="R2704" i="9"/>
  <c r="S2704" i="9" s="1"/>
  <c r="Z2626" i="9"/>
  <c r="AB2625" i="9"/>
  <c r="AC2625" i="9" s="1"/>
  <c r="AD2625" i="9"/>
  <c r="AE2625" i="9" s="1"/>
  <c r="Z2587" i="9"/>
  <c r="AD2586" i="9"/>
  <c r="AE2586" i="9" s="1"/>
  <c r="AB2586" i="9"/>
  <c r="AC2586" i="9" s="1"/>
  <c r="N2588" i="9"/>
  <c r="P2587" i="9"/>
  <c r="Q2587" i="9" s="1"/>
  <c r="R2587" i="9"/>
  <c r="S2587" i="9" s="1"/>
  <c r="D2587" i="9"/>
  <c r="E2587" i="9" s="1"/>
  <c r="B2588" i="9"/>
  <c r="F2587" i="9"/>
  <c r="G2587" i="9" s="1"/>
  <c r="N2614" i="9"/>
  <c r="R2613" i="9"/>
  <c r="S2613" i="9" s="1"/>
  <c r="P2613" i="9"/>
  <c r="Q2613" i="9" s="1"/>
  <c r="D2639" i="9"/>
  <c r="E2639" i="9" s="1"/>
  <c r="B2640" i="9"/>
  <c r="F2639" i="9"/>
  <c r="G2639" i="9" s="1"/>
  <c r="D2665" i="9"/>
  <c r="E2665" i="9" s="1"/>
  <c r="B2666" i="9"/>
  <c r="F2665" i="9"/>
  <c r="G2665" i="9" s="1"/>
  <c r="AB2547" i="9"/>
  <c r="AC2547" i="9" s="1"/>
  <c r="AD2547" i="9"/>
  <c r="AE2547" i="9" s="1"/>
  <c r="AE2548" i="9" s="1"/>
  <c r="F2548" i="9"/>
  <c r="D2691" i="9"/>
  <c r="E2691" i="9" s="1"/>
  <c r="B2692" i="9"/>
  <c r="F2691" i="9"/>
  <c r="G2691" i="9" s="1"/>
  <c r="Q2548" i="9"/>
  <c r="P2548" i="9"/>
  <c r="Z2613" i="9"/>
  <c r="AB2612" i="9"/>
  <c r="AC2612" i="9" s="1"/>
  <c r="AD2612" i="9"/>
  <c r="AE2612" i="9" s="1"/>
  <c r="Z2600" i="9"/>
  <c r="AD2599" i="9"/>
  <c r="AE2599" i="9" s="1"/>
  <c r="AB2599" i="9"/>
  <c r="AC2599" i="9" s="1"/>
  <c r="D2574" i="9"/>
  <c r="E2574" i="9" s="1"/>
  <c r="B2575" i="9"/>
  <c r="F2574" i="9"/>
  <c r="G2574" i="9" s="1"/>
  <c r="Z2639" i="9"/>
  <c r="AD2638" i="9"/>
  <c r="AE2638" i="9" s="1"/>
  <c r="AB2638" i="9"/>
  <c r="AC2638" i="9" s="1"/>
  <c r="Z2704" i="9"/>
  <c r="AG2702" i="9"/>
  <c r="Z2691" i="9"/>
  <c r="AD2690" i="9"/>
  <c r="AE2690" i="9" s="1"/>
  <c r="AB2690" i="9"/>
  <c r="AC2690" i="9" s="1"/>
  <c r="D2678" i="9"/>
  <c r="E2678" i="9" s="1"/>
  <c r="B2679" i="9"/>
  <c r="F2678" i="9"/>
  <c r="G2678" i="9" s="1"/>
  <c r="N2601" i="9"/>
  <c r="P2600" i="9"/>
  <c r="Q2600" i="9" s="1"/>
  <c r="R2600" i="9"/>
  <c r="S2600" i="9" s="1"/>
  <c r="Z2665" i="9"/>
  <c r="AD2664" i="9"/>
  <c r="AE2664" i="9" s="1"/>
  <c r="AB2664" i="9"/>
  <c r="AC2664" i="9" s="1"/>
  <c r="N2692" i="9"/>
  <c r="P2691" i="9"/>
  <c r="Q2691" i="9" s="1"/>
  <c r="R2691" i="9"/>
  <c r="S2691" i="9" s="1"/>
  <c r="R2548" i="9"/>
  <c r="B2680" i="9" l="1"/>
  <c r="D2679" i="9"/>
  <c r="E2679" i="9" s="1"/>
  <c r="F2679" i="9"/>
  <c r="G2679" i="9" s="1"/>
  <c r="AD2639" i="9"/>
  <c r="AE2639" i="9" s="1"/>
  <c r="AB2639" i="9"/>
  <c r="AC2639" i="9" s="1"/>
  <c r="Z2640" i="9"/>
  <c r="E2562" i="9"/>
  <c r="D2562" i="9"/>
  <c r="AD2678" i="9"/>
  <c r="AE2678" i="9" s="1"/>
  <c r="AB2678" i="9"/>
  <c r="AC2678" i="9" s="1"/>
  <c r="Z2679" i="9"/>
  <c r="P2575" i="9"/>
  <c r="Q2575" i="9" s="1"/>
  <c r="R2575" i="9"/>
  <c r="S2575" i="9" s="1"/>
  <c r="S2576" i="9" s="1"/>
  <c r="B2706" i="9"/>
  <c r="F2705" i="9"/>
  <c r="G2705" i="9" s="1"/>
  <c r="D2705" i="9"/>
  <c r="E2705" i="9" s="1"/>
  <c r="R2562" i="9"/>
  <c r="AD2652" i="9"/>
  <c r="AE2652" i="9" s="1"/>
  <c r="AB2652" i="9"/>
  <c r="AC2652" i="9" s="1"/>
  <c r="Z2653" i="9"/>
  <c r="B2628" i="9"/>
  <c r="F2627" i="9"/>
  <c r="G2627" i="9" s="1"/>
  <c r="D2627" i="9"/>
  <c r="E2627" i="9" s="1"/>
  <c r="P2666" i="9"/>
  <c r="Q2666" i="9" s="1"/>
  <c r="N2667" i="9"/>
  <c r="R2666" i="9"/>
  <c r="S2666" i="9" s="1"/>
  <c r="P2601" i="9"/>
  <c r="Q2601" i="9" s="1"/>
  <c r="N2602" i="9"/>
  <c r="R2601" i="9"/>
  <c r="S2601" i="9" s="1"/>
  <c r="AD2691" i="9"/>
  <c r="AE2691" i="9" s="1"/>
  <c r="AB2691" i="9"/>
  <c r="AC2691" i="9" s="1"/>
  <c r="Z2692" i="9"/>
  <c r="AD2548" i="9"/>
  <c r="AD2626" i="9"/>
  <c r="AE2626" i="9" s="1"/>
  <c r="AB2626" i="9"/>
  <c r="AC2626" i="9" s="1"/>
  <c r="Z2627" i="9"/>
  <c r="N2732" i="9"/>
  <c r="P2718" i="9"/>
  <c r="Q2718" i="9" s="1"/>
  <c r="N2719" i="9"/>
  <c r="U2730" i="9"/>
  <c r="R2718" i="9"/>
  <c r="S2718" i="9" s="1"/>
  <c r="B2654" i="9"/>
  <c r="D2653" i="9"/>
  <c r="E2653" i="9" s="1"/>
  <c r="F2653" i="9"/>
  <c r="G2653" i="9" s="1"/>
  <c r="P2653" i="9"/>
  <c r="Q2653" i="9" s="1"/>
  <c r="N2654" i="9"/>
  <c r="R2653" i="9"/>
  <c r="S2653" i="9" s="1"/>
  <c r="B2602" i="9"/>
  <c r="F2601" i="9"/>
  <c r="G2601" i="9" s="1"/>
  <c r="D2601" i="9"/>
  <c r="E2601" i="9" s="1"/>
  <c r="P2640" i="9"/>
  <c r="Q2640" i="9" s="1"/>
  <c r="N2641" i="9"/>
  <c r="R2640" i="9"/>
  <c r="S2640" i="9" s="1"/>
  <c r="AD2665" i="9"/>
  <c r="AE2665" i="9" s="1"/>
  <c r="AB2665" i="9"/>
  <c r="AC2665" i="9" s="1"/>
  <c r="Z2666" i="9"/>
  <c r="AD2613" i="9"/>
  <c r="AE2613" i="9" s="1"/>
  <c r="AB2613" i="9"/>
  <c r="AC2613" i="9" s="1"/>
  <c r="Z2614" i="9"/>
  <c r="AC2548" i="9"/>
  <c r="AF2548" i="9" s="1"/>
  <c r="AB2548" i="9"/>
  <c r="B2667" i="9"/>
  <c r="F2666" i="9"/>
  <c r="G2666" i="9" s="1"/>
  <c r="D2666" i="9"/>
  <c r="E2666" i="9" s="1"/>
  <c r="B2589" i="9"/>
  <c r="F2588" i="9"/>
  <c r="G2588" i="9" s="1"/>
  <c r="D2588" i="9"/>
  <c r="E2588" i="9" s="1"/>
  <c r="AD2587" i="9"/>
  <c r="AE2587" i="9" s="1"/>
  <c r="AB2587" i="9"/>
  <c r="AC2587" i="9" s="1"/>
  <c r="Z2588" i="9"/>
  <c r="AD2574" i="9"/>
  <c r="AE2574" i="9" s="1"/>
  <c r="AB2574" i="9"/>
  <c r="AC2574" i="9" s="1"/>
  <c r="Z2575" i="9"/>
  <c r="B2615" i="9"/>
  <c r="F2614" i="9"/>
  <c r="G2614" i="9" s="1"/>
  <c r="D2614" i="9"/>
  <c r="E2614" i="9" s="1"/>
  <c r="B2732" i="9"/>
  <c r="I2730" i="9"/>
  <c r="B2719" i="9"/>
  <c r="F2718" i="9"/>
  <c r="G2718" i="9" s="1"/>
  <c r="D2718" i="9"/>
  <c r="E2718" i="9" s="1"/>
  <c r="P2692" i="9"/>
  <c r="Q2692" i="9" s="1"/>
  <c r="N2693" i="9"/>
  <c r="R2692" i="9"/>
  <c r="S2692" i="9" s="1"/>
  <c r="AD2704" i="9"/>
  <c r="AE2704" i="9" s="1"/>
  <c r="AB2704" i="9"/>
  <c r="AC2704" i="9" s="1"/>
  <c r="Z2718" i="9"/>
  <c r="AG2716" i="9"/>
  <c r="Z2705" i="9"/>
  <c r="F2575" i="9"/>
  <c r="G2575" i="9" s="1"/>
  <c r="G2576" i="9" s="1"/>
  <c r="D2575" i="9"/>
  <c r="E2575" i="9" s="1"/>
  <c r="AD2600" i="9"/>
  <c r="AE2600" i="9" s="1"/>
  <c r="AB2600" i="9"/>
  <c r="AC2600" i="9" s="1"/>
  <c r="Z2601" i="9"/>
  <c r="T2548" i="9"/>
  <c r="B2693" i="9"/>
  <c r="F2692" i="9"/>
  <c r="G2692" i="9" s="1"/>
  <c r="D2692" i="9"/>
  <c r="E2692" i="9" s="1"/>
  <c r="B2641" i="9"/>
  <c r="D2640" i="9"/>
  <c r="E2640" i="9" s="1"/>
  <c r="F2640" i="9"/>
  <c r="G2640" i="9" s="1"/>
  <c r="P2614" i="9"/>
  <c r="Q2614" i="9" s="1"/>
  <c r="N2615" i="9"/>
  <c r="R2614" i="9"/>
  <c r="S2614" i="9" s="1"/>
  <c r="P2588" i="9"/>
  <c r="Q2588" i="9" s="1"/>
  <c r="N2589" i="9"/>
  <c r="R2588" i="9"/>
  <c r="S2588" i="9" s="1"/>
  <c r="P2705" i="9"/>
  <c r="Q2705" i="9" s="1"/>
  <c r="N2706" i="9"/>
  <c r="R2705" i="9"/>
  <c r="S2705" i="9" s="1"/>
  <c r="H2548" i="9"/>
  <c r="F2562" i="9"/>
  <c r="P2627" i="9"/>
  <c r="Q2627" i="9" s="1"/>
  <c r="N2628" i="9"/>
  <c r="R2627" i="9"/>
  <c r="S2627" i="9" s="1"/>
  <c r="AD2561" i="9"/>
  <c r="AE2561" i="9" s="1"/>
  <c r="AE2562" i="9" s="1"/>
  <c r="AB2561" i="9"/>
  <c r="AC2561" i="9" s="1"/>
  <c r="Q2562" i="9"/>
  <c r="T2562" i="9" s="1"/>
  <c r="P2562" i="9"/>
  <c r="P2679" i="9"/>
  <c r="Q2679" i="9" s="1"/>
  <c r="N2680" i="9"/>
  <c r="R2679" i="9"/>
  <c r="S2679" i="9" s="1"/>
  <c r="AC2562" i="9" l="1"/>
  <c r="AB2562" i="9"/>
  <c r="N2616" i="9"/>
  <c r="P2615" i="9"/>
  <c r="Q2615" i="9" s="1"/>
  <c r="R2615" i="9"/>
  <c r="S2615" i="9" s="1"/>
  <c r="F2641" i="9"/>
  <c r="G2641" i="9" s="1"/>
  <c r="D2641" i="9"/>
  <c r="E2641" i="9" s="1"/>
  <c r="B2642" i="9"/>
  <c r="Z2706" i="9"/>
  <c r="AB2705" i="9"/>
  <c r="AC2705" i="9" s="1"/>
  <c r="AD2705" i="9"/>
  <c r="AE2705" i="9" s="1"/>
  <c r="F2719" i="9"/>
  <c r="G2719" i="9" s="1"/>
  <c r="D2719" i="9"/>
  <c r="E2719" i="9" s="1"/>
  <c r="B2720" i="9"/>
  <c r="N2746" i="9"/>
  <c r="U2744" i="9"/>
  <c r="N2733" i="9"/>
  <c r="R2732" i="9"/>
  <c r="S2732" i="9" s="1"/>
  <c r="P2732" i="9"/>
  <c r="Q2732" i="9" s="1"/>
  <c r="Z2654" i="9"/>
  <c r="AB2653" i="9"/>
  <c r="AC2653" i="9" s="1"/>
  <c r="AD2653" i="9"/>
  <c r="AE2653" i="9" s="1"/>
  <c r="F2706" i="9"/>
  <c r="G2706" i="9" s="1"/>
  <c r="D2706" i="9"/>
  <c r="E2706" i="9" s="1"/>
  <c r="B2707" i="9"/>
  <c r="Z2680" i="9"/>
  <c r="AD2679" i="9"/>
  <c r="AE2679" i="9" s="1"/>
  <c r="AB2679" i="9"/>
  <c r="AC2679" i="9" s="1"/>
  <c r="H2562" i="9"/>
  <c r="F2680" i="9"/>
  <c r="G2680" i="9" s="1"/>
  <c r="D2680" i="9"/>
  <c r="E2680" i="9" s="1"/>
  <c r="B2681" i="9"/>
  <c r="AD2562" i="9"/>
  <c r="N2707" i="9"/>
  <c r="P2706" i="9"/>
  <c r="Q2706" i="9" s="1"/>
  <c r="R2706" i="9"/>
  <c r="S2706" i="9" s="1"/>
  <c r="R2589" i="9"/>
  <c r="S2589" i="9" s="1"/>
  <c r="S2590" i="9" s="1"/>
  <c r="P2589" i="9"/>
  <c r="Q2589" i="9" s="1"/>
  <c r="F2693" i="9"/>
  <c r="G2693" i="9" s="1"/>
  <c r="D2693" i="9"/>
  <c r="E2693" i="9" s="1"/>
  <c r="B2694" i="9"/>
  <c r="F2615" i="9"/>
  <c r="G2615" i="9" s="1"/>
  <c r="D2615" i="9"/>
  <c r="E2615" i="9" s="1"/>
  <c r="B2616" i="9"/>
  <c r="Z2589" i="9"/>
  <c r="AB2588" i="9"/>
  <c r="AC2588" i="9" s="1"/>
  <c r="AD2588" i="9"/>
  <c r="AE2588" i="9" s="1"/>
  <c r="F2667" i="9"/>
  <c r="G2667" i="9" s="1"/>
  <c r="D2667" i="9"/>
  <c r="E2667" i="9" s="1"/>
  <c r="B2668" i="9"/>
  <c r="Z2615" i="9"/>
  <c r="AD2614" i="9"/>
  <c r="AE2614" i="9" s="1"/>
  <c r="AB2614" i="9"/>
  <c r="AC2614" i="9" s="1"/>
  <c r="N2642" i="9"/>
  <c r="R2641" i="9"/>
  <c r="S2641" i="9" s="1"/>
  <c r="P2641" i="9"/>
  <c r="Q2641" i="9" s="1"/>
  <c r="F2602" i="9"/>
  <c r="G2602" i="9" s="1"/>
  <c r="D2602" i="9"/>
  <c r="E2602" i="9" s="1"/>
  <c r="B2603" i="9"/>
  <c r="Z2641" i="9"/>
  <c r="AD2640" i="9"/>
  <c r="AE2640" i="9" s="1"/>
  <c r="AB2640" i="9"/>
  <c r="AC2640" i="9" s="1"/>
  <c r="N2681" i="9"/>
  <c r="R2680" i="9"/>
  <c r="S2680" i="9" s="1"/>
  <c r="P2680" i="9"/>
  <c r="Q2680" i="9" s="1"/>
  <c r="E2576" i="9"/>
  <c r="D2576" i="9"/>
  <c r="AG2730" i="9"/>
  <c r="Z2719" i="9"/>
  <c r="Z2732" i="9"/>
  <c r="AD2718" i="9"/>
  <c r="AE2718" i="9" s="1"/>
  <c r="AB2718" i="9"/>
  <c r="AC2718" i="9" s="1"/>
  <c r="N2694" i="9"/>
  <c r="R2693" i="9"/>
  <c r="S2693" i="9" s="1"/>
  <c r="P2693" i="9"/>
  <c r="Q2693" i="9" s="1"/>
  <c r="B2746" i="9"/>
  <c r="I2744" i="9"/>
  <c r="B2733" i="9"/>
  <c r="F2732" i="9"/>
  <c r="G2732" i="9" s="1"/>
  <c r="D2732" i="9"/>
  <c r="E2732" i="9" s="1"/>
  <c r="AB2575" i="9"/>
  <c r="AC2575" i="9" s="1"/>
  <c r="AD2575" i="9"/>
  <c r="AE2575" i="9" s="1"/>
  <c r="AE2576" i="9" s="1"/>
  <c r="F2589" i="9"/>
  <c r="G2589" i="9" s="1"/>
  <c r="G2590" i="9" s="1"/>
  <c r="D2589" i="9"/>
  <c r="E2589" i="9" s="1"/>
  <c r="N2720" i="9"/>
  <c r="P2719" i="9"/>
  <c r="Q2719" i="9" s="1"/>
  <c r="R2719" i="9"/>
  <c r="S2719" i="9" s="1"/>
  <c r="Z2693" i="9"/>
  <c r="AB2692" i="9"/>
  <c r="AC2692" i="9" s="1"/>
  <c r="AD2692" i="9"/>
  <c r="AE2692" i="9" s="1"/>
  <c r="N2603" i="9"/>
  <c r="R2602" i="9"/>
  <c r="S2602" i="9" s="1"/>
  <c r="P2602" i="9"/>
  <c r="Q2602" i="9" s="1"/>
  <c r="R2576" i="9"/>
  <c r="N2629" i="9"/>
  <c r="P2628" i="9"/>
  <c r="Q2628" i="9" s="1"/>
  <c r="R2628" i="9"/>
  <c r="S2628" i="9" s="1"/>
  <c r="Z2602" i="9"/>
  <c r="AB2601" i="9"/>
  <c r="AC2601" i="9" s="1"/>
  <c r="AD2601" i="9"/>
  <c r="AE2601" i="9" s="1"/>
  <c r="F2576" i="9"/>
  <c r="Z2667" i="9"/>
  <c r="AB2666" i="9"/>
  <c r="AC2666" i="9" s="1"/>
  <c r="AD2666" i="9"/>
  <c r="AE2666" i="9" s="1"/>
  <c r="N2655" i="9"/>
  <c r="R2654" i="9"/>
  <c r="S2654" i="9" s="1"/>
  <c r="P2654" i="9"/>
  <c r="Q2654" i="9" s="1"/>
  <c r="F2654" i="9"/>
  <c r="G2654" i="9" s="1"/>
  <c r="D2654" i="9"/>
  <c r="E2654" i="9" s="1"/>
  <c r="B2655" i="9"/>
  <c r="Z2628" i="9"/>
  <c r="AD2627" i="9"/>
  <c r="AE2627" i="9" s="1"/>
  <c r="AB2627" i="9"/>
  <c r="AC2627" i="9" s="1"/>
  <c r="N2668" i="9"/>
  <c r="R2667" i="9"/>
  <c r="S2667" i="9" s="1"/>
  <c r="P2667" i="9"/>
  <c r="Q2667" i="9" s="1"/>
  <c r="F2628" i="9"/>
  <c r="G2628" i="9" s="1"/>
  <c r="D2628" i="9"/>
  <c r="E2628" i="9" s="1"/>
  <c r="B2629" i="9"/>
  <c r="Q2576" i="9"/>
  <c r="T2576" i="9" s="1"/>
  <c r="P2576" i="9"/>
  <c r="B2630" i="9" l="1"/>
  <c r="D2629" i="9"/>
  <c r="E2629" i="9" s="1"/>
  <c r="F2629" i="9"/>
  <c r="G2629" i="9" s="1"/>
  <c r="B2656" i="9"/>
  <c r="D2655" i="9"/>
  <c r="E2655" i="9" s="1"/>
  <c r="F2655" i="9"/>
  <c r="G2655" i="9" s="1"/>
  <c r="AB2667" i="9"/>
  <c r="AC2667" i="9" s="1"/>
  <c r="Z2668" i="9"/>
  <c r="AD2667" i="9"/>
  <c r="AE2667" i="9" s="1"/>
  <c r="R2629" i="9"/>
  <c r="S2629" i="9" s="1"/>
  <c r="P2629" i="9"/>
  <c r="Q2629" i="9" s="1"/>
  <c r="N2630" i="9"/>
  <c r="AB2693" i="9"/>
  <c r="AC2693" i="9" s="1"/>
  <c r="Z2694" i="9"/>
  <c r="AD2693" i="9"/>
  <c r="AE2693" i="9" s="1"/>
  <c r="E2590" i="9"/>
  <c r="D2590" i="9"/>
  <c r="AC2576" i="9"/>
  <c r="AB2576" i="9"/>
  <c r="B2617" i="9"/>
  <c r="F2616" i="9"/>
  <c r="G2616" i="9" s="1"/>
  <c r="D2616" i="9"/>
  <c r="E2616" i="9" s="1"/>
  <c r="B2682" i="9"/>
  <c r="F2681" i="9"/>
  <c r="G2681" i="9" s="1"/>
  <c r="D2681" i="9"/>
  <c r="E2681" i="9" s="1"/>
  <c r="B2708" i="9"/>
  <c r="F2707" i="9"/>
  <c r="G2707" i="9" s="1"/>
  <c r="D2707" i="9"/>
  <c r="E2707" i="9" s="1"/>
  <c r="N2760" i="9"/>
  <c r="U2758" i="9"/>
  <c r="N2747" i="9"/>
  <c r="R2746" i="9"/>
  <c r="S2746" i="9" s="1"/>
  <c r="P2746" i="9"/>
  <c r="Q2746" i="9" s="1"/>
  <c r="R2616" i="9"/>
  <c r="S2616" i="9" s="1"/>
  <c r="P2616" i="9"/>
  <c r="Q2616" i="9" s="1"/>
  <c r="N2617" i="9"/>
  <c r="R2668" i="9"/>
  <c r="S2668" i="9" s="1"/>
  <c r="P2668" i="9"/>
  <c r="Q2668" i="9" s="1"/>
  <c r="N2669" i="9"/>
  <c r="AB2628" i="9"/>
  <c r="AC2628" i="9" s="1"/>
  <c r="Z2629" i="9"/>
  <c r="AD2628" i="9"/>
  <c r="AE2628" i="9" s="1"/>
  <c r="R2655" i="9"/>
  <c r="S2655" i="9" s="1"/>
  <c r="P2655" i="9"/>
  <c r="Q2655" i="9" s="1"/>
  <c r="N2656" i="9"/>
  <c r="AB2602" i="9"/>
  <c r="AC2602" i="9" s="1"/>
  <c r="Z2603" i="9"/>
  <c r="AD2602" i="9"/>
  <c r="AE2602" i="9" s="1"/>
  <c r="R2603" i="9"/>
  <c r="S2603" i="9" s="1"/>
  <c r="S2604" i="9" s="1"/>
  <c r="P2603" i="9"/>
  <c r="Q2603" i="9" s="1"/>
  <c r="R2720" i="9"/>
  <c r="S2720" i="9" s="1"/>
  <c r="P2720" i="9"/>
  <c r="Q2720" i="9" s="1"/>
  <c r="N2721" i="9"/>
  <c r="F2590" i="9"/>
  <c r="I2758" i="9"/>
  <c r="B2760" i="9"/>
  <c r="B2747" i="9"/>
  <c r="F2746" i="9"/>
  <c r="G2746" i="9" s="1"/>
  <c r="D2746" i="9"/>
  <c r="E2746" i="9" s="1"/>
  <c r="Z2746" i="9"/>
  <c r="AG2744" i="9"/>
  <c r="Z2733" i="9"/>
  <c r="AD2732" i="9"/>
  <c r="AE2732" i="9" s="1"/>
  <c r="AB2732" i="9"/>
  <c r="AC2732" i="9" s="1"/>
  <c r="H2576" i="9"/>
  <c r="D2603" i="9"/>
  <c r="E2603" i="9" s="1"/>
  <c r="F2603" i="9"/>
  <c r="G2603" i="9" s="1"/>
  <c r="G2604" i="9" s="1"/>
  <c r="AB2615" i="9"/>
  <c r="AC2615" i="9" s="1"/>
  <c r="Z2616" i="9"/>
  <c r="AD2615" i="9"/>
  <c r="AE2615" i="9" s="1"/>
  <c r="AB2654" i="9"/>
  <c r="AC2654" i="9" s="1"/>
  <c r="Z2655" i="9"/>
  <c r="AD2654" i="9"/>
  <c r="AE2654" i="9" s="1"/>
  <c r="R2694" i="9"/>
  <c r="S2694" i="9" s="1"/>
  <c r="P2694" i="9"/>
  <c r="Q2694" i="9" s="1"/>
  <c r="N2695" i="9"/>
  <c r="AB2719" i="9"/>
  <c r="AC2719" i="9" s="1"/>
  <c r="Z2720" i="9"/>
  <c r="AD2719" i="9"/>
  <c r="AE2719" i="9" s="1"/>
  <c r="R2642" i="9"/>
  <c r="S2642" i="9" s="1"/>
  <c r="P2642" i="9"/>
  <c r="Q2642" i="9" s="1"/>
  <c r="N2643" i="9"/>
  <c r="B2669" i="9"/>
  <c r="F2668" i="9"/>
  <c r="G2668" i="9" s="1"/>
  <c r="D2668" i="9"/>
  <c r="E2668" i="9" s="1"/>
  <c r="Q2590" i="9"/>
  <c r="P2590" i="9"/>
  <c r="R2707" i="9"/>
  <c r="S2707" i="9" s="1"/>
  <c r="P2707" i="9"/>
  <c r="Q2707" i="9" s="1"/>
  <c r="N2708" i="9"/>
  <c r="N2734" i="9"/>
  <c r="P2733" i="9"/>
  <c r="Q2733" i="9" s="1"/>
  <c r="R2733" i="9"/>
  <c r="S2733" i="9" s="1"/>
  <c r="B2721" i="9"/>
  <c r="F2720" i="9"/>
  <c r="G2720" i="9" s="1"/>
  <c r="D2720" i="9"/>
  <c r="E2720" i="9" s="1"/>
  <c r="AB2706" i="9"/>
  <c r="AC2706" i="9" s="1"/>
  <c r="Z2707" i="9"/>
  <c r="AD2706" i="9"/>
  <c r="AE2706" i="9" s="1"/>
  <c r="AF2562" i="9"/>
  <c r="AD2576" i="9"/>
  <c r="B2734" i="9"/>
  <c r="F2733" i="9"/>
  <c r="G2733" i="9" s="1"/>
  <c r="D2733" i="9"/>
  <c r="E2733" i="9" s="1"/>
  <c r="R2681" i="9"/>
  <c r="S2681" i="9" s="1"/>
  <c r="P2681" i="9"/>
  <c r="Q2681" i="9" s="1"/>
  <c r="N2682" i="9"/>
  <c r="AB2641" i="9"/>
  <c r="AC2641" i="9" s="1"/>
  <c r="Z2642" i="9"/>
  <c r="AD2641" i="9"/>
  <c r="AE2641" i="9" s="1"/>
  <c r="AB2589" i="9"/>
  <c r="AC2589" i="9" s="1"/>
  <c r="AD2589" i="9"/>
  <c r="AE2589" i="9" s="1"/>
  <c r="AE2590" i="9" s="1"/>
  <c r="B2695" i="9"/>
  <c r="D2694" i="9"/>
  <c r="E2694" i="9" s="1"/>
  <c r="F2694" i="9"/>
  <c r="G2694" i="9" s="1"/>
  <c r="R2590" i="9"/>
  <c r="AB2680" i="9"/>
  <c r="AC2680" i="9" s="1"/>
  <c r="Z2681" i="9"/>
  <c r="AD2680" i="9"/>
  <c r="AE2680" i="9" s="1"/>
  <c r="B2643" i="9"/>
  <c r="D2642" i="9"/>
  <c r="E2642" i="9" s="1"/>
  <c r="F2642" i="9"/>
  <c r="G2642" i="9" s="1"/>
  <c r="D2643" i="9" l="1"/>
  <c r="E2643" i="9" s="1"/>
  <c r="B2644" i="9"/>
  <c r="F2643" i="9"/>
  <c r="G2643" i="9" s="1"/>
  <c r="Z2682" i="9"/>
  <c r="AB2681" i="9"/>
  <c r="AC2681" i="9" s="1"/>
  <c r="AD2681" i="9"/>
  <c r="AE2681" i="9" s="1"/>
  <c r="D2695" i="9"/>
  <c r="E2695" i="9" s="1"/>
  <c r="B2696" i="9"/>
  <c r="F2695" i="9"/>
  <c r="G2695" i="9" s="1"/>
  <c r="N2696" i="9"/>
  <c r="P2695" i="9"/>
  <c r="Q2695" i="9" s="1"/>
  <c r="R2695" i="9"/>
  <c r="S2695" i="9" s="1"/>
  <c r="E2604" i="9"/>
  <c r="D2604" i="9"/>
  <c r="AG2758" i="9"/>
  <c r="Z2760" i="9"/>
  <c r="Z2747" i="9"/>
  <c r="AD2746" i="9"/>
  <c r="AE2746" i="9" s="1"/>
  <c r="AB2746" i="9"/>
  <c r="AC2746" i="9" s="1"/>
  <c r="B2774" i="9"/>
  <c r="I2772" i="9"/>
  <c r="B2761" i="9"/>
  <c r="F2760" i="9"/>
  <c r="G2760" i="9" s="1"/>
  <c r="D2760" i="9"/>
  <c r="E2760" i="9" s="1"/>
  <c r="N2657" i="9"/>
  <c r="P2656" i="9"/>
  <c r="Q2656" i="9" s="1"/>
  <c r="R2656" i="9"/>
  <c r="S2656" i="9" s="1"/>
  <c r="Z2630" i="9"/>
  <c r="AD2629" i="9"/>
  <c r="AE2629" i="9" s="1"/>
  <c r="AB2629" i="9"/>
  <c r="AC2629" i="9" s="1"/>
  <c r="D2708" i="9"/>
  <c r="E2708" i="9" s="1"/>
  <c r="B2709" i="9"/>
  <c r="F2708" i="9"/>
  <c r="G2708" i="9" s="1"/>
  <c r="AF2576" i="9"/>
  <c r="D2630" i="9"/>
  <c r="E2630" i="9" s="1"/>
  <c r="B2631" i="9"/>
  <c r="F2630" i="9"/>
  <c r="G2630" i="9" s="1"/>
  <c r="AD2590" i="9"/>
  <c r="Z2643" i="9"/>
  <c r="AB2642" i="9"/>
  <c r="AC2642" i="9" s="1"/>
  <c r="AD2642" i="9"/>
  <c r="AE2642" i="9" s="1"/>
  <c r="Z2708" i="9"/>
  <c r="AD2707" i="9"/>
  <c r="AE2707" i="9" s="1"/>
  <c r="AB2707" i="9"/>
  <c r="AC2707" i="9" s="1"/>
  <c r="D2669" i="9"/>
  <c r="E2669" i="9" s="1"/>
  <c r="B2670" i="9"/>
  <c r="F2669" i="9"/>
  <c r="G2669" i="9" s="1"/>
  <c r="Z2656" i="9"/>
  <c r="AB2655" i="9"/>
  <c r="AC2655" i="9" s="1"/>
  <c r="AD2655" i="9"/>
  <c r="AE2655" i="9" s="1"/>
  <c r="Z2617" i="9"/>
  <c r="AD2616" i="9"/>
  <c r="AE2616" i="9" s="1"/>
  <c r="AB2616" i="9"/>
  <c r="AC2616" i="9" s="1"/>
  <c r="Q2604" i="9"/>
  <c r="P2604" i="9"/>
  <c r="AD2603" i="9"/>
  <c r="AE2603" i="9" s="1"/>
  <c r="AE2604" i="9" s="1"/>
  <c r="AB2603" i="9"/>
  <c r="AC2603" i="9" s="1"/>
  <c r="R2617" i="9"/>
  <c r="S2617" i="9" s="1"/>
  <c r="S2618" i="9" s="1"/>
  <c r="P2617" i="9"/>
  <c r="Q2617" i="9" s="1"/>
  <c r="U2772" i="9"/>
  <c r="N2761" i="9"/>
  <c r="N2774" i="9"/>
  <c r="P2760" i="9"/>
  <c r="Q2760" i="9" s="1"/>
  <c r="R2760" i="9"/>
  <c r="S2760" i="9" s="1"/>
  <c r="Z2695" i="9"/>
  <c r="AD2694" i="9"/>
  <c r="AE2694" i="9" s="1"/>
  <c r="AB2694" i="9"/>
  <c r="AC2694" i="9" s="1"/>
  <c r="N2631" i="9"/>
  <c r="R2630" i="9"/>
  <c r="S2630" i="9" s="1"/>
  <c r="P2630" i="9"/>
  <c r="Q2630" i="9" s="1"/>
  <c r="Z2669" i="9"/>
  <c r="AD2668" i="9"/>
  <c r="AE2668" i="9" s="1"/>
  <c r="AB2668" i="9"/>
  <c r="AC2668" i="9" s="1"/>
  <c r="D2656" i="9"/>
  <c r="E2656" i="9" s="1"/>
  <c r="B2657" i="9"/>
  <c r="F2656" i="9"/>
  <c r="G2656" i="9" s="1"/>
  <c r="AC2590" i="9"/>
  <c r="AF2590" i="9" s="1"/>
  <c r="AB2590" i="9"/>
  <c r="B2735" i="9"/>
  <c r="F2734" i="9"/>
  <c r="G2734" i="9" s="1"/>
  <c r="D2734" i="9"/>
  <c r="E2734" i="9" s="1"/>
  <c r="D2721" i="9"/>
  <c r="E2721" i="9" s="1"/>
  <c r="B2722" i="9"/>
  <c r="F2721" i="9"/>
  <c r="G2721" i="9" s="1"/>
  <c r="N2735" i="9"/>
  <c r="P2734" i="9"/>
  <c r="Q2734" i="9" s="1"/>
  <c r="R2734" i="9"/>
  <c r="S2734" i="9" s="1"/>
  <c r="N2709" i="9"/>
  <c r="P2708" i="9"/>
  <c r="Q2708" i="9" s="1"/>
  <c r="R2708" i="9"/>
  <c r="S2708" i="9" s="1"/>
  <c r="T2590" i="9"/>
  <c r="N2644" i="9"/>
  <c r="R2643" i="9"/>
  <c r="S2643" i="9" s="1"/>
  <c r="P2643" i="9"/>
  <c r="Q2643" i="9" s="1"/>
  <c r="Z2721" i="9"/>
  <c r="AD2720" i="9"/>
  <c r="AE2720" i="9" s="1"/>
  <c r="AB2720" i="9"/>
  <c r="AC2720" i="9" s="1"/>
  <c r="Z2734" i="9"/>
  <c r="AD2733" i="9"/>
  <c r="AE2733" i="9" s="1"/>
  <c r="AB2733" i="9"/>
  <c r="AC2733" i="9" s="1"/>
  <c r="N2722" i="9"/>
  <c r="R2721" i="9"/>
  <c r="S2721" i="9" s="1"/>
  <c r="P2721" i="9"/>
  <c r="Q2721" i="9" s="1"/>
  <c r="R2604" i="9"/>
  <c r="N2670" i="9"/>
  <c r="P2669" i="9"/>
  <c r="Q2669" i="9" s="1"/>
  <c r="R2669" i="9"/>
  <c r="S2669" i="9" s="1"/>
  <c r="H2590" i="9"/>
  <c r="N2683" i="9"/>
  <c r="R2682" i="9"/>
  <c r="S2682" i="9" s="1"/>
  <c r="P2682" i="9"/>
  <c r="Q2682" i="9" s="1"/>
  <c r="F2604" i="9"/>
  <c r="B2748" i="9"/>
  <c r="F2747" i="9"/>
  <c r="G2747" i="9" s="1"/>
  <c r="D2747" i="9"/>
  <c r="E2747" i="9" s="1"/>
  <c r="N2748" i="9"/>
  <c r="P2747" i="9"/>
  <c r="Q2747" i="9" s="1"/>
  <c r="R2747" i="9"/>
  <c r="S2747" i="9" s="1"/>
  <c r="D2682" i="9"/>
  <c r="E2682" i="9" s="1"/>
  <c r="B2683" i="9"/>
  <c r="F2682" i="9"/>
  <c r="G2682" i="9" s="1"/>
  <c r="D2617" i="9"/>
  <c r="E2617" i="9" s="1"/>
  <c r="F2617" i="9"/>
  <c r="G2617" i="9" s="1"/>
  <c r="G2618" i="9" s="1"/>
  <c r="E2618" i="9" l="1"/>
  <c r="D2618" i="9"/>
  <c r="B2723" i="9"/>
  <c r="D2722" i="9"/>
  <c r="E2722" i="9" s="1"/>
  <c r="F2722" i="9"/>
  <c r="G2722" i="9" s="1"/>
  <c r="B2736" i="9"/>
  <c r="F2735" i="9"/>
  <c r="G2735" i="9" s="1"/>
  <c r="D2735" i="9"/>
  <c r="E2735" i="9" s="1"/>
  <c r="P2631" i="9"/>
  <c r="Q2631" i="9" s="1"/>
  <c r="R2631" i="9"/>
  <c r="S2631" i="9" s="1"/>
  <c r="S2632" i="9" s="1"/>
  <c r="N2762" i="9"/>
  <c r="R2761" i="9"/>
  <c r="S2761" i="9" s="1"/>
  <c r="P2761" i="9"/>
  <c r="Q2761" i="9" s="1"/>
  <c r="Q2618" i="9"/>
  <c r="P2618" i="9"/>
  <c r="AD2617" i="9"/>
  <c r="AE2617" i="9" s="1"/>
  <c r="AE2618" i="9" s="1"/>
  <c r="AB2617" i="9"/>
  <c r="AC2617" i="9" s="1"/>
  <c r="B2671" i="9"/>
  <c r="F2670" i="9"/>
  <c r="G2670" i="9" s="1"/>
  <c r="D2670" i="9"/>
  <c r="E2670" i="9" s="1"/>
  <c r="AD2708" i="9"/>
  <c r="AE2708" i="9" s="1"/>
  <c r="AB2708" i="9"/>
  <c r="AC2708" i="9" s="1"/>
  <c r="Z2709" i="9"/>
  <c r="B2710" i="9"/>
  <c r="D2709" i="9"/>
  <c r="E2709" i="9" s="1"/>
  <c r="F2709" i="9"/>
  <c r="G2709" i="9" s="1"/>
  <c r="P2657" i="9"/>
  <c r="Q2657" i="9" s="1"/>
  <c r="N2658" i="9"/>
  <c r="R2657" i="9"/>
  <c r="S2657" i="9" s="1"/>
  <c r="Z2748" i="9"/>
  <c r="AB2747" i="9"/>
  <c r="AC2747" i="9" s="1"/>
  <c r="AD2747" i="9"/>
  <c r="AE2747" i="9" s="1"/>
  <c r="B2749" i="9"/>
  <c r="F2748" i="9"/>
  <c r="G2748" i="9" s="1"/>
  <c r="D2748" i="9"/>
  <c r="E2748" i="9" s="1"/>
  <c r="Z2735" i="9"/>
  <c r="AD2734" i="9"/>
  <c r="AE2734" i="9" s="1"/>
  <c r="AB2734" i="9"/>
  <c r="AC2734" i="9" s="1"/>
  <c r="B2658" i="9"/>
  <c r="F2657" i="9"/>
  <c r="G2657" i="9" s="1"/>
  <c r="D2657" i="9"/>
  <c r="E2657" i="9" s="1"/>
  <c r="AD2669" i="9"/>
  <c r="AE2669" i="9" s="1"/>
  <c r="AB2669" i="9"/>
  <c r="AC2669" i="9" s="1"/>
  <c r="Z2670" i="9"/>
  <c r="R2618" i="9"/>
  <c r="T2604" i="9"/>
  <c r="AD2656" i="9"/>
  <c r="AE2656" i="9" s="1"/>
  <c r="AB2656" i="9"/>
  <c r="AC2656" i="9" s="1"/>
  <c r="Z2657" i="9"/>
  <c r="AD2630" i="9"/>
  <c r="AE2630" i="9" s="1"/>
  <c r="AB2630" i="9"/>
  <c r="AC2630" i="9" s="1"/>
  <c r="Z2631" i="9"/>
  <c r="B2788" i="9"/>
  <c r="B2775" i="9"/>
  <c r="I2786" i="9"/>
  <c r="D2774" i="9"/>
  <c r="E2774" i="9" s="1"/>
  <c r="F2774" i="9"/>
  <c r="G2774" i="9" s="1"/>
  <c r="Z2774" i="9"/>
  <c r="AG2772" i="9"/>
  <c r="Z2761" i="9"/>
  <c r="AB2760" i="9"/>
  <c r="AC2760" i="9" s="1"/>
  <c r="AD2760" i="9"/>
  <c r="AE2760" i="9" s="1"/>
  <c r="P2696" i="9"/>
  <c r="Q2696" i="9" s="1"/>
  <c r="N2697" i="9"/>
  <c r="R2696" i="9"/>
  <c r="S2696" i="9" s="1"/>
  <c r="B2697" i="9"/>
  <c r="F2696" i="9"/>
  <c r="G2696" i="9" s="1"/>
  <c r="D2696" i="9"/>
  <c r="E2696" i="9" s="1"/>
  <c r="AD2682" i="9"/>
  <c r="AE2682" i="9" s="1"/>
  <c r="AB2682" i="9"/>
  <c r="AC2682" i="9" s="1"/>
  <c r="Z2683" i="9"/>
  <c r="B2684" i="9"/>
  <c r="F2683" i="9"/>
  <c r="G2683" i="9" s="1"/>
  <c r="D2683" i="9"/>
  <c r="E2683" i="9" s="1"/>
  <c r="P2670" i="9"/>
  <c r="Q2670" i="9" s="1"/>
  <c r="N2671" i="9"/>
  <c r="R2670" i="9"/>
  <c r="S2670" i="9" s="1"/>
  <c r="P2644" i="9"/>
  <c r="Q2644" i="9" s="1"/>
  <c r="N2645" i="9"/>
  <c r="R2644" i="9"/>
  <c r="S2644" i="9" s="1"/>
  <c r="P2709" i="9"/>
  <c r="Q2709" i="9" s="1"/>
  <c r="N2710" i="9"/>
  <c r="R2709" i="9"/>
  <c r="S2709" i="9" s="1"/>
  <c r="N2736" i="9"/>
  <c r="R2735" i="9"/>
  <c r="S2735" i="9" s="1"/>
  <c r="P2735" i="9"/>
  <c r="Q2735" i="9" s="1"/>
  <c r="AC2604" i="9"/>
  <c r="AB2604" i="9"/>
  <c r="H2604" i="9"/>
  <c r="F2618" i="9"/>
  <c r="N2749" i="9"/>
  <c r="R2748" i="9"/>
  <c r="S2748" i="9" s="1"/>
  <c r="P2748" i="9"/>
  <c r="Q2748" i="9" s="1"/>
  <c r="P2683" i="9"/>
  <c r="Q2683" i="9" s="1"/>
  <c r="N2684" i="9"/>
  <c r="R2683" i="9"/>
  <c r="S2683" i="9" s="1"/>
  <c r="P2722" i="9"/>
  <c r="Q2722" i="9" s="1"/>
  <c r="N2723" i="9"/>
  <c r="R2722" i="9"/>
  <c r="S2722" i="9" s="1"/>
  <c r="AD2721" i="9"/>
  <c r="AE2721" i="9" s="1"/>
  <c r="AB2721" i="9"/>
  <c r="AC2721" i="9" s="1"/>
  <c r="Z2722" i="9"/>
  <c r="AD2695" i="9"/>
  <c r="AE2695" i="9" s="1"/>
  <c r="AB2695" i="9"/>
  <c r="AC2695" i="9" s="1"/>
  <c r="Z2696" i="9"/>
  <c r="N2788" i="9"/>
  <c r="U2786" i="9"/>
  <c r="N2775" i="9"/>
  <c r="R2774" i="9"/>
  <c r="S2774" i="9" s="1"/>
  <c r="P2774" i="9"/>
  <c r="Q2774" i="9" s="1"/>
  <c r="AD2604" i="9"/>
  <c r="AD2643" i="9"/>
  <c r="AE2643" i="9" s="1"/>
  <c r="AB2643" i="9"/>
  <c r="AC2643" i="9" s="1"/>
  <c r="Z2644" i="9"/>
  <c r="D2631" i="9"/>
  <c r="E2631" i="9" s="1"/>
  <c r="F2631" i="9"/>
  <c r="G2631" i="9" s="1"/>
  <c r="G2632" i="9" s="1"/>
  <c r="B2762" i="9"/>
  <c r="D2761" i="9"/>
  <c r="E2761" i="9" s="1"/>
  <c r="F2761" i="9"/>
  <c r="G2761" i="9" s="1"/>
  <c r="B2645" i="9"/>
  <c r="F2644" i="9"/>
  <c r="G2644" i="9" s="1"/>
  <c r="D2644" i="9"/>
  <c r="E2644" i="9" s="1"/>
  <c r="B2763" i="9" l="1"/>
  <c r="F2762" i="9"/>
  <c r="G2762" i="9" s="1"/>
  <c r="D2762" i="9"/>
  <c r="E2762" i="9" s="1"/>
  <c r="E2632" i="9"/>
  <c r="D2632" i="9"/>
  <c r="N2776" i="9"/>
  <c r="R2775" i="9"/>
  <c r="S2775" i="9" s="1"/>
  <c r="P2775" i="9"/>
  <c r="Q2775" i="9" s="1"/>
  <c r="P2645" i="9"/>
  <c r="Q2645" i="9" s="1"/>
  <c r="R2645" i="9"/>
  <c r="S2645" i="9" s="1"/>
  <c r="S2646" i="9" s="1"/>
  <c r="F2684" i="9"/>
  <c r="G2684" i="9" s="1"/>
  <c r="D2684" i="9"/>
  <c r="E2684" i="9" s="1"/>
  <c r="B2685" i="9"/>
  <c r="AG2786" i="9"/>
  <c r="Z2788" i="9"/>
  <c r="Z2775" i="9"/>
  <c r="AD2774" i="9"/>
  <c r="AE2774" i="9" s="1"/>
  <c r="AB2774" i="9"/>
  <c r="AC2774" i="9" s="1"/>
  <c r="B2776" i="9"/>
  <c r="D2775" i="9"/>
  <c r="E2775" i="9" s="1"/>
  <c r="F2775" i="9"/>
  <c r="G2775" i="9" s="1"/>
  <c r="AB2631" i="9"/>
  <c r="AC2631" i="9" s="1"/>
  <c r="AD2631" i="9"/>
  <c r="AE2631" i="9" s="1"/>
  <c r="AE2632" i="9" s="1"/>
  <c r="Z2710" i="9"/>
  <c r="AD2709" i="9"/>
  <c r="AE2709" i="9" s="1"/>
  <c r="AB2709" i="9"/>
  <c r="AC2709" i="9" s="1"/>
  <c r="AD2618" i="9"/>
  <c r="Q2632" i="9"/>
  <c r="P2632" i="9"/>
  <c r="F2645" i="9"/>
  <c r="G2645" i="9" s="1"/>
  <c r="G2646" i="9" s="1"/>
  <c r="D2645" i="9"/>
  <c r="E2645" i="9" s="1"/>
  <c r="Z2645" i="9"/>
  <c r="AB2644" i="9"/>
  <c r="AC2644" i="9" s="1"/>
  <c r="AD2644" i="9"/>
  <c r="AE2644" i="9" s="1"/>
  <c r="Z2723" i="9"/>
  <c r="AD2722" i="9"/>
  <c r="AE2722" i="9" s="1"/>
  <c r="AB2722" i="9"/>
  <c r="AC2722" i="9" s="1"/>
  <c r="N2724" i="9"/>
  <c r="R2723" i="9"/>
  <c r="S2723" i="9" s="1"/>
  <c r="P2723" i="9"/>
  <c r="Q2723" i="9" s="1"/>
  <c r="N2685" i="9"/>
  <c r="P2684" i="9"/>
  <c r="Q2684" i="9" s="1"/>
  <c r="R2684" i="9"/>
  <c r="S2684" i="9" s="1"/>
  <c r="N2750" i="9"/>
  <c r="P2749" i="9"/>
  <c r="Q2749" i="9" s="1"/>
  <c r="R2749" i="9"/>
  <c r="S2749" i="9" s="1"/>
  <c r="N2711" i="9"/>
  <c r="R2710" i="9"/>
  <c r="S2710" i="9" s="1"/>
  <c r="P2710" i="9"/>
  <c r="Q2710" i="9" s="1"/>
  <c r="Z2684" i="9"/>
  <c r="AD2683" i="9"/>
  <c r="AE2683" i="9" s="1"/>
  <c r="AB2683" i="9"/>
  <c r="AC2683" i="9" s="1"/>
  <c r="B2802" i="9"/>
  <c r="I2800" i="9"/>
  <c r="B2789" i="9"/>
  <c r="D2788" i="9"/>
  <c r="E2788" i="9" s="1"/>
  <c r="F2788" i="9"/>
  <c r="G2788" i="9" s="1"/>
  <c r="Z2671" i="9"/>
  <c r="AD2670" i="9"/>
  <c r="AE2670" i="9" s="1"/>
  <c r="AB2670" i="9"/>
  <c r="AC2670" i="9" s="1"/>
  <c r="B2750" i="9"/>
  <c r="F2749" i="9"/>
  <c r="G2749" i="9" s="1"/>
  <c r="D2749" i="9"/>
  <c r="E2749" i="9" s="1"/>
  <c r="Z2749" i="9"/>
  <c r="AB2748" i="9"/>
  <c r="AC2748" i="9" s="1"/>
  <c r="AD2748" i="9"/>
  <c r="AE2748" i="9" s="1"/>
  <c r="H2618" i="9"/>
  <c r="N2789" i="9"/>
  <c r="N2802" i="9"/>
  <c r="U2800" i="9"/>
  <c r="R2788" i="9"/>
  <c r="S2788" i="9" s="1"/>
  <c r="P2788" i="9"/>
  <c r="Q2788" i="9" s="1"/>
  <c r="N2672" i="9"/>
  <c r="R2671" i="9"/>
  <c r="S2671" i="9" s="1"/>
  <c r="P2671" i="9"/>
  <c r="Q2671" i="9" s="1"/>
  <c r="F2697" i="9"/>
  <c r="G2697" i="9" s="1"/>
  <c r="D2697" i="9"/>
  <c r="E2697" i="9" s="1"/>
  <c r="B2698" i="9"/>
  <c r="N2698" i="9"/>
  <c r="R2697" i="9"/>
  <c r="S2697" i="9" s="1"/>
  <c r="P2697" i="9"/>
  <c r="Q2697" i="9" s="1"/>
  <c r="Z2762" i="9"/>
  <c r="AB2761" i="9"/>
  <c r="AC2761" i="9" s="1"/>
  <c r="AD2761" i="9"/>
  <c r="AE2761" i="9" s="1"/>
  <c r="Z2658" i="9"/>
  <c r="AB2657" i="9"/>
  <c r="AC2657" i="9" s="1"/>
  <c r="AD2657" i="9"/>
  <c r="AE2657" i="9" s="1"/>
  <c r="F2658" i="9"/>
  <c r="G2658" i="9" s="1"/>
  <c r="D2658" i="9"/>
  <c r="E2658" i="9" s="1"/>
  <c r="B2659" i="9"/>
  <c r="F2671" i="9"/>
  <c r="G2671" i="9" s="1"/>
  <c r="D2671" i="9"/>
  <c r="E2671" i="9" s="1"/>
  <c r="B2672" i="9"/>
  <c r="N2763" i="9"/>
  <c r="P2762" i="9"/>
  <c r="Q2762" i="9" s="1"/>
  <c r="R2762" i="9"/>
  <c r="S2762" i="9" s="1"/>
  <c r="F2723" i="9"/>
  <c r="G2723" i="9" s="1"/>
  <c r="D2723" i="9"/>
  <c r="E2723" i="9" s="1"/>
  <c r="B2724" i="9"/>
  <c r="F2632" i="9"/>
  <c r="Z2697" i="9"/>
  <c r="AB2696" i="9"/>
  <c r="AC2696" i="9" s="1"/>
  <c r="AD2696" i="9"/>
  <c r="AE2696" i="9" s="1"/>
  <c r="AF2604" i="9"/>
  <c r="N2737" i="9"/>
  <c r="R2736" i="9"/>
  <c r="S2736" i="9" s="1"/>
  <c r="P2736" i="9"/>
  <c r="Q2736" i="9" s="1"/>
  <c r="Z2736" i="9"/>
  <c r="AB2735" i="9"/>
  <c r="AC2735" i="9" s="1"/>
  <c r="AD2735" i="9"/>
  <c r="AE2735" i="9" s="1"/>
  <c r="N2659" i="9"/>
  <c r="P2658" i="9"/>
  <c r="Q2658" i="9" s="1"/>
  <c r="R2658" i="9"/>
  <c r="S2658" i="9" s="1"/>
  <c r="F2710" i="9"/>
  <c r="G2710" i="9" s="1"/>
  <c r="D2710" i="9"/>
  <c r="E2710" i="9" s="1"/>
  <c r="B2711" i="9"/>
  <c r="AC2618" i="9"/>
  <c r="AF2618" i="9" s="1"/>
  <c r="AB2618" i="9"/>
  <c r="T2618" i="9"/>
  <c r="R2632" i="9"/>
  <c r="B2737" i="9"/>
  <c r="D2736" i="9"/>
  <c r="E2736" i="9" s="1"/>
  <c r="F2736" i="9"/>
  <c r="G2736" i="9" s="1"/>
  <c r="B2712" i="9" l="1"/>
  <c r="D2711" i="9"/>
  <c r="E2711" i="9" s="1"/>
  <c r="F2711" i="9"/>
  <c r="G2711" i="9" s="1"/>
  <c r="N2764" i="9"/>
  <c r="P2763" i="9"/>
  <c r="Q2763" i="9" s="1"/>
  <c r="R2763" i="9"/>
  <c r="S2763" i="9" s="1"/>
  <c r="Z2763" i="9"/>
  <c r="AD2762" i="9"/>
  <c r="AE2762" i="9" s="1"/>
  <c r="AB2762" i="9"/>
  <c r="AC2762" i="9" s="1"/>
  <c r="B2699" i="9"/>
  <c r="D2698" i="9"/>
  <c r="E2698" i="9" s="1"/>
  <c r="F2698" i="9"/>
  <c r="G2698" i="9" s="1"/>
  <c r="AB2671" i="9"/>
  <c r="AC2671" i="9" s="1"/>
  <c r="Z2672" i="9"/>
  <c r="AD2671" i="9"/>
  <c r="AE2671" i="9" s="1"/>
  <c r="B2790" i="9"/>
  <c r="D2789" i="9"/>
  <c r="E2789" i="9" s="1"/>
  <c r="F2789" i="9"/>
  <c r="G2789" i="9" s="1"/>
  <c r="R2711" i="9"/>
  <c r="S2711" i="9" s="1"/>
  <c r="P2711" i="9"/>
  <c r="Q2711" i="9" s="1"/>
  <c r="N2712" i="9"/>
  <c r="AB2723" i="9"/>
  <c r="AC2723" i="9" s="1"/>
  <c r="Z2724" i="9"/>
  <c r="AD2723" i="9"/>
  <c r="AE2723" i="9" s="1"/>
  <c r="AB2645" i="9"/>
  <c r="AC2645" i="9" s="1"/>
  <c r="AD2645" i="9"/>
  <c r="AE2645" i="9" s="1"/>
  <c r="AE2646" i="9" s="1"/>
  <c r="T2632" i="9"/>
  <c r="Z2776" i="9"/>
  <c r="AD2775" i="9"/>
  <c r="AE2775" i="9" s="1"/>
  <c r="AB2775" i="9"/>
  <c r="AC2775" i="9" s="1"/>
  <c r="R2646" i="9"/>
  <c r="H2632" i="9"/>
  <c r="R2659" i="9"/>
  <c r="S2659" i="9" s="1"/>
  <c r="S2660" i="9" s="1"/>
  <c r="P2659" i="9"/>
  <c r="Q2659" i="9" s="1"/>
  <c r="Z2737" i="9"/>
  <c r="AD2736" i="9"/>
  <c r="AE2736" i="9" s="1"/>
  <c r="AB2736" i="9"/>
  <c r="AC2736" i="9" s="1"/>
  <c r="B2673" i="9"/>
  <c r="D2672" i="9"/>
  <c r="E2672" i="9" s="1"/>
  <c r="F2672" i="9"/>
  <c r="G2672" i="9" s="1"/>
  <c r="D2659" i="9"/>
  <c r="E2659" i="9" s="1"/>
  <c r="F2659" i="9"/>
  <c r="G2659" i="9" s="1"/>
  <c r="G2660" i="9" s="1"/>
  <c r="N2816" i="9"/>
  <c r="U2814" i="9"/>
  <c r="N2803" i="9"/>
  <c r="P2802" i="9"/>
  <c r="Q2802" i="9" s="1"/>
  <c r="R2802" i="9"/>
  <c r="S2802" i="9" s="1"/>
  <c r="B2751" i="9"/>
  <c r="F2750" i="9"/>
  <c r="G2750" i="9" s="1"/>
  <c r="D2750" i="9"/>
  <c r="E2750" i="9" s="1"/>
  <c r="AB2684" i="9"/>
  <c r="AC2684" i="9" s="1"/>
  <c r="Z2685" i="9"/>
  <c r="AD2684" i="9"/>
  <c r="AE2684" i="9" s="1"/>
  <c r="R2724" i="9"/>
  <c r="S2724" i="9" s="1"/>
  <c r="P2724" i="9"/>
  <c r="Q2724" i="9" s="1"/>
  <c r="N2725" i="9"/>
  <c r="E2646" i="9"/>
  <c r="D2646" i="9"/>
  <c r="AB2710" i="9"/>
  <c r="AC2710" i="9" s="1"/>
  <c r="Z2711" i="9"/>
  <c r="AD2710" i="9"/>
  <c r="AE2710" i="9" s="1"/>
  <c r="AD2632" i="9"/>
  <c r="B2777" i="9"/>
  <c r="D2776" i="9"/>
  <c r="E2776" i="9" s="1"/>
  <c r="F2776" i="9"/>
  <c r="G2776" i="9" s="1"/>
  <c r="Z2802" i="9"/>
  <c r="AG2800" i="9"/>
  <c r="Z2789" i="9"/>
  <c r="AD2788" i="9"/>
  <c r="AE2788" i="9" s="1"/>
  <c r="AB2788" i="9"/>
  <c r="AC2788" i="9" s="1"/>
  <c r="Q2646" i="9"/>
  <c r="P2646" i="9"/>
  <c r="B2738" i="9"/>
  <c r="D2737" i="9"/>
  <c r="E2737" i="9" s="1"/>
  <c r="F2737" i="9"/>
  <c r="G2737" i="9" s="1"/>
  <c r="N2738" i="9"/>
  <c r="R2737" i="9"/>
  <c r="S2737" i="9" s="1"/>
  <c r="P2737" i="9"/>
  <c r="Q2737" i="9" s="1"/>
  <c r="AB2697" i="9"/>
  <c r="AC2697" i="9" s="1"/>
  <c r="Z2698" i="9"/>
  <c r="AD2697" i="9"/>
  <c r="AE2697" i="9" s="1"/>
  <c r="AB2658" i="9"/>
  <c r="AC2658" i="9" s="1"/>
  <c r="Z2659" i="9"/>
  <c r="AD2658" i="9"/>
  <c r="AE2658" i="9" s="1"/>
  <c r="N2790" i="9"/>
  <c r="R2789" i="9"/>
  <c r="S2789" i="9" s="1"/>
  <c r="P2789" i="9"/>
  <c r="Q2789" i="9" s="1"/>
  <c r="Z2750" i="9"/>
  <c r="AD2749" i="9"/>
  <c r="AE2749" i="9" s="1"/>
  <c r="AB2749" i="9"/>
  <c r="AC2749" i="9" s="1"/>
  <c r="B2816" i="9"/>
  <c r="B2803" i="9"/>
  <c r="I2814" i="9"/>
  <c r="D2802" i="9"/>
  <c r="E2802" i="9" s="1"/>
  <c r="F2802" i="9"/>
  <c r="G2802" i="9" s="1"/>
  <c r="R2685" i="9"/>
  <c r="S2685" i="9" s="1"/>
  <c r="P2685" i="9"/>
  <c r="Q2685" i="9" s="1"/>
  <c r="N2686" i="9"/>
  <c r="F2646" i="9"/>
  <c r="AC2632" i="9"/>
  <c r="AF2632" i="9" s="1"/>
  <c r="AB2632" i="9"/>
  <c r="N2777" i="9"/>
  <c r="R2776" i="9"/>
  <c r="S2776" i="9" s="1"/>
  <c r="P2776" i="9"/>
  <c r="Q2776" i="9" s="1"/>
  <c r="B2725" i="9"/>
  <c r="F2724" i="9"/>
  <c r="G2724" i="9" s="1"/>
  <c r="D2724" i="9"/>
  <c r="E2724" i="9" s="1"/>
  <c r="R2698" i="9"/>
  <c r="S2698" i="9" s="1"/>
  <c r="P2698" i="9"/>
  <c r="Q2698" i="9" s="1"/>
  <c r="N2699" i="9"/>
  <c r="R2672" i="9"/>
  <c r="S2672" i="9" s="1"/>
  <c r="P2672" i="9"/>
  <c r="Q2672" i="9" s="1"/>
  <c r="N2673" i="9"/>
  <c r="N2751" i="9"/>
  <c r="P2750" i="9"/>
  <c r="Q2750" i="9" s="1"/>
  <c r="R2750" i="9"/>
  <c r="S2750" i="9" s="1"/>
  <c r="B2686" i="9"/>
  <c r="F2685" i="9"/>
  <c r="G2685" i="9" s="1"/>
  <c r="D2685" i="9"/>
  <c r="E2685" i="9" s="1"/>
  <c r="B2764" i="9"/>
  <c r="F2763" i="9"/>
  <c r="G2763" i="9" s="1"/>
  <c r="D2763" i="9"/>
  <c r="E2763" i="9" s="1"/>
  <c r="T2646" i="9" l="1"/>
  <c r="D2725" i="9"/>
  <c r="E2725" i="9" s="1"/>
  <c r="B2726" i="9"/>
  <c r="F2725" i="9"/>
  <c r="G2725" i="9" s="1"/>
  <c r="B2830" i="9"/>
  <c r="I2828" i="9"/>
  <c r="B2817" i="9"/>
  <c r="F2816" i="9"/>
  <c r="G2816" i="9" s="1"/>
  <c r="D2816" i="9"/>
  <c r="E2816" i="9" s="1"/>
  <c r="N2791" i="9"/>
  <c r="P2790" i="9"/>
  <c r="Q2790" i="9" s="1"/>
  <c r="R2790" i="9"/>
  <c r="S2790" i="9" s="1"/>
  <c r="B2739" i="9"/>
  <c r="F2738" i="9"/>
  <c r="G2738" i="9" s="1"/>
  <c r="D2738" i="9"/>
  <c r="E2738" i="9" s="1"/>
  <c r="Z2686" i="9"/>
  <c r="AD2685" i="9"/>
  <c r="AE2685" i="9" s="1"/>
  <c r="AB2685" i="9"/>
  <c r="AC2685" i="9" s="1"/>
  <c r="F2660" i="9"/>
  <c r="D2673" i="9"/>
  <c r="E2673" i="9" s="1"/>
  <c r="F2673" i="9"/>
  <c r="G2673" i="9" s="1"/>
  <c r="G2674" i="9" s="1"/>
  <c r="Z2777" i="9"/>
  <c r="AD2776" i="9"/>
  <c r="AE2776" i="9" s="1"/>
  <c r="AB2776" i="9"/>
  <c r="AC2776" i="9" s="1"/>
  <c r="AD2646" i="9"/>
  <c r="Z2673" i="9"/>
  <c r="AD2672" i="9"/>
  <c r="AE2672" i="9" s="1"/>
  <c r="AB2672" i="9"/>
  <c r="AC2672" i="9" s="1"/>
  <c r="D2686" i="9"/>
  <c r="E2686" i="9" s="1"/>
  <c r="B2687" i="9"/>
  <c r="F2686" i="9"/>
  <c r="G2686" i="9" s="1"/>
  <c r="N2700" i="9"/>
  <c r="P2699" i="9"/>
  <c r="Q2699" i="9" s="1"/>
  <c r="R2699" i="9"/>
  <c r="S2699" i="9" s="1"/>
  <c r="N2778" i="9"/>
  <c r="P2777" i="9"/>
  <c r="Q2777" i="9" s="1"/>
  <c r="R2777" i="9"/>
  <c r="S2777" i="9" s="1"/>
  <c r="Z2751" i="9"/>
  <c r="AD2750" i="9"/>
  <c r="AE2750" i="9" s="1"/>
  <c r="AB2750" i="9"/>
  <c r="AC2750" i="9" s="1"/>
  <c r="AD2659" i="9"/>
  <c r="AE2659" i="9" s="1"/>
  <c r="AE2660" i="9" s="1"/>
  <c r="AB2659" i="9"/>
  <c r="AC2659" i="9" s="1"/>
  <c r="Z2790" i="9"/>
  <c r="AD2789" i="9"/>
  <c r="AE2789" i="9" s="1"/>
  <c r="AB2789" i="9"/>
  <c r="AC2789" i="9" s="1"/>
  <c r="H2646" i="9"/>
  <c r="B2752" i="9"/>
  <c r="F2751" i="9"/>
  <c r="G2751" i="9" s="1"/>
  <c r="D2751" i="9"/>
  <c r="E2751" i="9" s="1"/>
  <c r="N2830" i="9"/>
  <c r="U2828" i="9"/>
  <c r="N2817" i="9"/>
  <c r="P2816" i="9"/>
  <c r="Q2816" i="9" s="1"/>
  <c r="R2816" i="9"/>
  <c r="S2816" i="9" s="1"/>
  <c r="E2660" i="9"/>
  <c r="D2660" i="9"/>
  <c r="Z2738" i="9"/>
  <c r="AD2737" i="9"/>
  <c r="AE2737" i="9" s="1"/>
  <c r="AB2737" i="9"/>
  <c r="AC2737" i="9" s="1"/>
  <c r="AC2646" i="9"/>
  <c r="AF2646" i="9" s="1"/>
  <c r="AB2646" i="9"/>
  <c r="N2713" i="9"/>
  <c r="R2712" i="9"/>
  <c r="S2712" i="9" s="1"/>
  <c r="P2712" i="9"/>
  <c r="Q2712" i="9" s="1"/>
  <c r="B2765" i="9"/>
  <c r="F2764" i="9"/>
  <c r="G2764" i="9" s="1"/>
  <c r="D2764" i="9"/>
  <c r="E2764" i="9" s="1"/>
  <c r="R2673" i="9"/>
  <c r="S2673" i="9" s="1"/>
  <c r="S2674" i="9" s="1"/>
  <c r="P2673" i="9"/>
  <c r="Q2673" i="9" s="1"/>
  <c r="N2687" i="9"/>
  <c r="R2686" i="9"/>
  <c r="S2686" i="9" s="1"/>
  <c r="P2686" i="9"/>
  <c r="Q2686" i="9" s="1"/>
  <c r="Z2699" i="9"/>
  <c r="AD2698" i="9"/>
  <c r="AE2698" i="9" s="1"/>
  <c r="AB2698" i="9"/>
  <c r="AC2698" i="9" s="1"/>
  <c r="N2739" i="9"/>
  <c r="R2738" i="9"/>
  <c r="S2738" i="9" s="1"/>
  <c r="P2738" i="9"/>
  <c r="Q2738" i="9" s="1"/>
  <c r="B2778" i="9"/>
  <c r="F2777" i="9"/>
  <c r="G2777" i="9" s="1"/>
  <c r="D2777" i="9"/>
  <c r="E2777" i="9" s="1"/>
  <c r="Z2712" i="9"/>
  <c r="AB2711" i="9"/>
  <c r="AC2711" i="9" s="1"/>
  <c r="AD2711" i="9"/>
  <c r="AE2711" i="9" s="1"/>
  <c r="N2726" i="9"/>
  <c r="R2725" i="9"/>
  <c r="S2725" i="9" s="1"/>
  <c r="P2725" i="9"/>
  <c r="Q2725" i="9" s="1"/>
  <c r="Q2660" i="9"/>
  <c r="P2660" i="9"/>
  <c r="B2791" i="9"/>
  <c r="F2790" i="9"/>
  <c r="G2790" i="9" s="1"/>
  <c r="D2790" i="9"/>
  <c r="E2790" i="9" s="1"/>
  <c r="Z2764" i="9"/>
  <c r="AD2763" i="9"/>
  <c r="AE2763" i="9" s="1"/>
  <c r="AB2763" i="9"/>
  <c r="AC2763" i="9" s="1"/>
  <c r="N2765" i="9"/>
  <c r="P2764" i="9"/>
  <c r="Q2764" i="9" s="1"/>
  <c r="R2764" i="9"/>
  <c r="S2764" i="9" s="1"/>
  <c r="D2712" i="9"/>
  <c r="E2712" i="9" s="1"/>
  <c r="B2713" i="9"/>
  <c r="F2712" i="9"/>
  <c r="G2712" i="9" s="1"/>
  <c r="N2752" i="9"/>
  <c r="R2751" i="9"/>
  <c r="S2751" i="9" s="1"/>
  <c r="P2751" i="9"/>
  <c r="Q2751" i="9" s="1"/>
  <c r="B2804" i="9"/>
  <c r="F2803" i="9"/>
  <c r="G2803" i="9" s="1"/>
  <c r="D2803" i="9"/>
  <c r="E2803" i="9" s="1"/>
  <c r="Z2816" i="9"/>
  <c r="Z2803" i="9"/>
  <c r="AG2814" i="9"/>
  <c r="AD2802" i="9"/>
  <c r="AE2802" i="9" s="1"/>
  <c r="AB2802" i="9"/>
  <c r="AC2802" i="9" s="1"/>
  <c r="N2804" i="9"/>
  <c r="P2803" i="9"/>
  <c r="Q2803" i="9" s="1"/>
  <c r="R2803" i="9"/>
  <c r="S2803" i="9" s="1"/>
  <c r="R2660" i="9"/>
  <c r="Z2725" i="9"/>
  <c r="AB2724" i="9"/>
  <c r="AC2724" i="9" s="1"/>
  <c r="AD2724" i="9"/>
  <c r="AE2724" i="9" s="1"/>
  <c r="D2699" i="9"/>
  <c r="E2699" i="9" s="1"/>
  <c r="B2700" i="9"/>
  <c r="F2699" i="9"/>
  <c r="G2699" i="9" s="1"/>
  <c r="H2660" i="9" l="1"/>
  <c r="AD2725" i="9"/>
  <c r="AE2725" i="9" s="1"/>
  <c r="AB2725" i="9"/>
  <c r="AC2725" i="9" s="1"/>
  <c r="Z2726" i="9"/>
  <c r="B2714" i="9"/>
  <c r="F2713" i="9"/>
  <c r="G2713" i="9" s="1"/>
  <c r="D2713" i="9"/>
  <c r="E2713" i="9" s="1"/>
  <c r="Z2765" i="9"/>
  <c r="AD2764" i="9"/>
  <c r="AE2764" i="9" s="1"/>
  <c r="AB2764" i="9"/>
  <c r="AC2764" i="9" s="1"/>
  <c r="B2792" i="9"/>
  <c r="F2791" i="9"/>
  <c r="G2791" i="9" s="1"/>
  <c r="D2791" i="9"/>
  <c r="E2791" i="9" s="1"/>
  <c r="B2779" i="9"/>
  <c r="D2778" i="9"/>
  <c r="E2778" i="9" s="1"/>
  <c r="F2778" i="9"/>
  <c r="G2778" i="9" s="1"/>
  <c r="Z2791" i="9"/>
  <c r="AB2790" i="9"/>
  <c r="AC2790" i="9" s="1"/>
  <c r="AD2790" i="9"/>
  <c r="AE2790" i="9" s="1"/>
  <c r="E2674" i="9"/>
  <c r="D2674" i="9"/>
  <c r="N2805" i="9"/>
  <c r="R2804" i="9"/>
  <c r="S2804" i="9" s="1"/>
  <c r="P2804" i="9"/>
  <c r="Q2804" i="9" s="1"/>
  <c r="N2753" i="9"/>
  <c r="R2752" i="9"/>
  <c r="S2752" i="9" s="1"/>
  <c r="P2752" i="9"/>
  <c r="Q2752" i="9" s="1"/>
  <c r="N2766" i="9"/>
  <c r="R2765" i="9"/>
  <c r="S2765" i="9" s="1"/>
  <c r="P2765" i="9"/>
  <c r="Q2765" i="9" s="1"/>
  <c r="AD2712" i="9"/>
  <c r="AE2712" i="9" s="1"/>
  <c r="AB2712" i="9"/>
  <c r="AC2712" i="9" s="1"/>
  <c r="Z2713" i="9"/>
  <c r="Q2674" i="9"/>
  <c r="P2674" i="9"/>
  <c r="Z2739" i="9"/>
  <c r="AB2738" i="9"/>
  <c r="AC2738" i="9" s="1"/>
  <c r="AD2738" i="9"/>
  <c r="AE2738" i="9" s="1"/>
  <c r="N2844" i="9"/>
  <c r="U2842" i="9"/>
  <c r="N2831" i="9"/>
  <c r="R2830" i="9"/>
  <c r="S2830" i="9" s="1"/>
  <c r="P2830" i="9"/>
  <c r="Q2830" i="9" s="1"/>
  <c r="AC2660" i="9"/>
  <c r="AB2660" i="9"/>
  <c r="D2687" i="9"/>
  <c r="E2687" i="9" s="1"/>
  <c r="F2687" i="9"/>
  <c r="G2687" i="9" s="1"/>
  <c r="G2688" i="9" s="1"/>
  <c r="AD2686" i="9"/>
  <c r="AE2686" i="9" s="1"/>
  <c r="AB2686" i="9"/>
  <c r="AC2686" i="9" s="1"/>
  <c r="Z2687" i="9"/>
  <c r="B2818" i="9"/>
  <c r="F2817" i="9"/>
  <c r="G2817" i="9" s="1"/>
  <c r="D2817" i="9"/>
  <c r="E2817" i="9" s="1"/>
  <c r="Z2804" i="9"/>
  <c r="AD2803" i="9"/>
  <c r="AE2803" i="9" s="1"/>
  <c r="AB2803" i="9"/>
  <c r="AC2803" i="9" s="1"/>
  <c r="B2805" i="9"/>
  <c r="F2804" i="9"/>
  <c r="G2804" i="9" s="1"/>
  <c r="D2804" i="9"/>
  <c r="E2804" i="9" s="1"/>
  <c r="T2660" i="9"/>
  <c r="P2726" i="9"/>
  <c r="Q2726" i="9" s="1"/>
  <c r="N2727" i="9"/>
  <c r="R2726" i="9"/>
  <c r="S2726" i="9" s="1"/>
  <c r="AD2699" i="9"/>
  <c r="AE2699" i="9" s="1"/>
  <c r="AB2699" i="9"/>
  <c r="AC2699" i="9" s="1"/>
  <c r="Z2700" i="9"/>
  <c r="R2674" i="9"/>
  <c r="B2766" i="9"/>
  <c r="F2765" i="9"/>
  <c r="G2765" i="9" s="1"/>
  <c r="D2765" i="9"/>
  <c r="E2765" i="9" s="1"/>
  <c r="B2753" i="9"/>
  <c r="F2752" i="9"/>
  <c r="G2752" i="9" s="1"/>
  <c r="D2752" i="9"/>
  <c r="E2752" i="9" s="1"/>
  <c r="AD2660" i="9"/>
  <c r="Z2752" i="9"/>
  <c r="AD2751" i="9"/>
  <c r="AE2751" i="9" s="1"/>
  <c r="AB2751" i="9"/>
  <c r="AC2751" i="9" s="1"/>
  <c r="Z2778" i="9"/>
  <c r="AB2777" i="9"/>
  <c r="AC2777" i="9" s="1"/>
  <c r="AD2777" i="9"/>
  <c r="AE2777" i="9" s="1"/>
  <c r="B2740" i="9"/>
  <c r="F2739" i="9"/>
  <c r="G2739" i="9" s="1"/>
  <c r="D2739" i="9"/>
  <c r="E2739" i="9" s="1"/>
  <c r="N2792" i="9"/>
  <c r="R2791" i="9"/>
  <c r="S2791" i="9" s="1"/>
  <c r="P2791" i="9"/>
  <c r="Q2791" i="9" s="1"/>
  <c r="B2727" i="9"/>
  <c r="F2726" i="9"/>
  <c r="G2726" i="9" s="1"/>
  <c r="D2726" i="9"/>
  <c r="E2726" i="9" s="1"/>
  <c r="B2701" i="9"/>
  <c r="F2700" i="9"/>
  <c r="G2700" i="9" s="1"/>
  <c r="D2700" i="9"/>
  <c r="E2700" i="9" s="1"/>
  <c r="Z2830" i="9"/>
  <c r="AG2828" i="9"/>
  <c r="Z2817" i="9"/>
  <c r="AD2816" i="9"/>
  <c r="AE2816" i="9" s="1"/>
  <c r="AB2816" i="9"/>
  <c r="AC2816" i="9" s="1"/>
  <c r="N2740" i="9"/>
  <c r="R2739" i="9"/>
  <c r="S2739" i="9" s="1"/>
  <c r="P2739" i="9"/>
  <c r="Q2739" i="9" s="1"/>
  <c r="P2687" i="9"/>
  <c r="Q2687" i="9" s="1"/>
  <c r="R2687" i="9"/>
  <c r="S2687" i="9" s="1"/>
  <c r="S2688" i="9" s="1"/>
  <c r="P2713" i="9"/>
  <c r="Q2713" i="9" s="1"/>
  <c r="N2714" i="9"/>
  <c r="R2713" i="9"/>
  <c r="S2713" i="9" s="1"/>
  <c r="N2818" i="9"/>
  <c r="R2817" i="9"/>
  <c r="S2817" i="9" s="1"/>
  <c r="P2817" i="9"/>
  <c r="Q2817" i="9" s="1"/>
  <c r="N2779" i="9"/>
  <c r="R2778" i="9"/>
  <c r="S2778" i="9" s="1"/>
  <c r="P2778" i="9"/>
  <c r="Q2778" i="9" s="1"/>
  <c r="P2700" i="9"/>
  <c r="Q2700" i="9" s="1"/>
  <c r="N2701" i="9"/>
  <c r="R2700" i="9"/>
  <c r="S2700" i="9" s="1"/>
  <c r="AD2673" i="9"/>
  <c r="AE2673" i="9" s="1"/>
  <c r="AE2674" i="9" s="1"/>
  <c r="AB2673" i="9"/>
  <c r="AC2673" i="9" s="1"/>
  <c r="F2674" i="9"/>
  <c r="B2844" i="9"/>
  <c r="B2831" i="9"/>
  <c r="I2842" i="9"/>
  <c r="F2830" i="9"/>
  <c r="G2830" i="9" s="1"/>
  <c r="D2830" i="9"/>
  <c r="E2830" i="9" s="1"/>
  <c r="AC2674" i="9" l="1"/>
  <c r="AB2674" i="9"/>
  <c r="N2780" i="9"/>
  <c r="P2779" i="9"/>
  <c r="Q2779" i="9" s="1"/>
  <c r="R2779" i="9"/>
  <c r="S2779" i="9" s="1"/>
  <c r="F2701" i="9"/>
  <c r="G2701" i="9" s="1"/>
  <c r="G2702" i="9" s="1"/>
  <c r="D2701" i="9"/>
  <c r="E2701" i="9" s="1"/>
  <c r="B2767" i="9"/>
  <c r="D2766" i="9"/>
  <c r="E2766" i="9" s="1"/>
  <c r="F2766" i="9"/>
  <c r="G2766" i="9" s="1"/>
  <c r="AF2660" i="9"/>
  <c r="N2832" i="9"/>
  <c r="R2831" i="9"/>
  <c r="S2831" i="9" s="1"/>
  <c r="P2831" i="9"/>
  <c r="Q2831" i="9" s="1"/>
  <c r="N2767" i="9"/>
  <c r="P2766" i="9"/>
  <c r="Q2766" i="9" s="1"/>
  <c r="R2766" i="9"/>
  <c r="S2766" i="9" s="1"/>
  <c r="B2832" i="9"/>
  <c r="F2831" i="9"/>
  <c r="G2831" i="9" s="1"/>
  <c r="D2831" i="9"/>
  <c r="E2831" i="9" s="1"/>
  <c r="AD2674" i="9"/>
  <c r="N2819" i="9"/>
  <c r="R2818" i="9"/>
  <c r="S2818" i="9" s="1"/>
  <c r="P2818" i="9"/>
  <c r="Q2818" i="9" s="1"/>
  <c r="R2688" i="9"/>
  <c r="N2741" i="9"/>
  <c r="R2740" i="9"/>
  <c r="S2740" i="9" s="1"/>
  <c r="P2740" i="9"/>
  <c r="Q2740" i="9" s="1"/>
  <c r="Z2818" i="9"/>
  <c r="AB2817" i="9"/>
  <c r="AC2817" i="9" s="1"/>
  <c r="AD2817" i="9"/>
  <c r="AE2817" i="9" s="1"/>
  <c r="B2741" i="9"/>
  <c r="F2740" i="9"/>
  <c r="G2740" i="9" s="1"/>
  <c r="D2740" i="9"/>
  <c r="E2740" i="9" s="1"/>
  <c r="Z2779" i="9"/>
  <c r="AB2778" i="9"/>
  <c r="AC2778" i="9" s="1"/>
  <c r="AD2778" i="9"/>
  <c r="AE2778" i="9" s="1"/>
  <c r="Z2753" i="9"/>
  <c r="AB2752" i="9"/>
  <c r="AC2752" i="9" s="1"/>
  <c r="AD2752" i="9"/>
  <c r="AE2752" i="9" s="1"/>
  <c r="N2728" i="9"/>
  <c r="P2727" i="9"/>
  <c r="Q2727" i="9" s="1"/>
  <c r="R2727" i="9"/>
  <c r="S2727" i="9" s="1"/>
  <c r="Z2805" i="9"/>
  <c r="AB2804" i="9"/>
  <c r="AC2804" i="9" s="1"/>
  <c r="AD2804" i="9"/>
  <c r="AE2804" i="9" s="1"/>
  <c r="B2819" i="9"/>
  <c r="D2818" i="9"/>
  <c r="E2818" i="9" s="1"/>
  <c r="F2818" i="9"/>
  <c r="G2818" i="9" s="1"/>
  <c r="F2688" i="9"/>
  <c r="T2674" i="9"/>
  <c r="N2754" i="9"/>
  <c r="R2753" i="9"/>
  <c r="S2753" i="9" s="1"/>
  <c r="P2753" i="9"/>
  <c r="Q2753" i="9" s="1"/>
  <c r="H2674" i="9"/>
  <c r="Z2766" i="9"/>
  <c r="AB2765" i="9"/>
  <c r="AC2765" i="9" s="1"/>
  <c r="AD2765" i="9"/>
  <c r="AE2765" i="9" s="1"/>
  <c r="Z2727" i="9"/>
  <c r="AD2726" i="9"/>
  <c r="AE2726" i="9" s="1"/>
  <c r="AB2726" i="9"/>
  <c r="AC2726" i="9" s="1"/>
  <c r="B2858" i="9"/>
  <c r="I2856" i="9"/>
  <c r="B2845" i="9"/>
  <c r="F2844" i="9"/>
  <c r="G2844" i="9" s="1"/>
  <c r="D2844" i="9"/>
  <c r="E2844" i="9" s="1"/>
  <c r="Q2688" i="9"/>
  <c r="T2688" i="9" s="1"/>
  <c r="P2688" i="9"/>
  <c r="N2793" i="9"/>
  <c r="P2792" i="9"/>
  <c r="Q2792" i="9" s="1"/>
  <c r="R2792" i="9"/>
  <c r="S2792" i="9" s="1"/>
  <c r="B2754" i="9"/>
  <c r="D2753" i="9"/>
  <c r="E2753" i="9" s="1"/>
  <c r="F2753" i="9"/>
  <c r="G2753" i="9" s="1"/>
  <c r="B2806" i="9"/>
  <c r="D2805" i="9"/>
  <c r="E2805" i="9" s="1"/>
  <c r="F2805" i="9"/>
  <c r="G2805" i="9" s="1"/>
  <c r="E2688" i="9"/>
  <c r="D2688" i="9"/>
  <c r="N2858" i="9"/>
  <c r="U2856" i="9"/>
  <c r="N2845" i="9"/>
  <c r="R2844" i="9"/>
  <c r="S2844" i="9" s="1"/>
  <c r="P2844" i="9"/>
  <c r="Q2844" i="9" s="1"/>
  <c r="Z2714" i="9"/>
  <c r="AB2713" i="9"/>
  <c r="AC2713" i="9" s="1"/>
  <c r="AD2713" i="9"/>
  <c r="AE2713" i="9" s="1"/>
  <c r="N2806" i="9"/>
  <c r="P2805" i="9"/>
  <c r="Q2805" i="9" s="1"/>
  <c r="R2805" i="9"/>
  <c r="S2805" i="9" s="1"/>
  <c r="Z2792" i="9"/>
  <c r="AB2791" i="9"/>
  <c r="AC2791" i="9" s="1"/>
  <c r="AD2791" i="9"/>
  <c r="AE2791" i="9" s="1"/>
  <c r="B2780" i="9"/>
  <c r="F2779" i="9"/>
  <c r="G2779" i="9" s="1"/>
  <c r="D2779" i="9"/>
  <c r="E2779" i="9" s="1"/>
  <c r="B2793" i="9"/>
  <c r="F2792" i="9"/>
  <c r="G2792" i="9" s="1"/>
  <c r="D2792" i="9"/>
  <c r="E2792" i="9" s="1"/>
  <c r="F2714" i="9"/>
  <c r="G2714" i="9" s="1"/>
  <c r="D2714" i="9"/>
  <c r="E2714" i="9" s="1"/>
  <c r="B2715" i="9"/>
  <c r="R2701" i="9"/>
  <c r="S2701" i="9" s="1"/>
  <c r="S2702" i="9" s="1"/>
  <c r="P2701" i="9"/>
  <c r="Q2701" i="9" s="1"/>
  <c r="N2715" i="9"/>
  <c r="P2714" i="9"/>
  <c r="Q2714" i="9" s="1"/>
  <c r="R2714" i="9"/>
  <c r="S2714" i="9" s="1"/>
  <c r="AG2842" i="9"/>
  <c r="Z2844" i="9"/>
  <c r="Z2831" i="9"/>
  <c r="AB2830" i="9"/>
  <c r="AC2830" i="9" s="1"/>
  <c r="AD2830" i="9"/>
  <c r="AE2830" i="9" s="1"/>
  <c r="F2727" i="9"/>
  <c r="G2727" i="9" s="1"/>
  <c r="D2727" i="9"/>
  <c r="E2727" i="9" s="1"/>
  <c r="B2728" i="9"/>
  <c r="Z2701" i="9"/>
  <c r="AB2700" i="9"/>
  <c r="AC2700" i="9" s="1"/>
  <c r="AD2700" i="9"/>
  <c r="AE2700" i="9" s="1"/>
  <c r="AD2687" i="9"/>
  <c r="AE2687" i="9" s="1"/>
  <c r="AE2688" i="9" s="1"/>
  <c r="AB2687" i="9"/>
  <c r="AC2687" i="9" s="1"/>
  <c r="Z2740" i="9"/>
  <c r="AB2739" i="9"/>
  <c r="AC2739" i="9" s="1"/>
  <c r="AD2739" i="9"/>
  <c r="AE2739" i="9" s="1"/>
  <c r="H2688" i="9" l="1"/>
  <c r="AD2688" i="9"/>
  <c r="B2729" i="9"/>
  <c r="F2728" i="9"/>
  <c r="G2728" i="9" s="1"/>
  <c r="D2728" i="9"/>
  <c r="E2728" i="9" s="1"/>
  <c r="R2715" i="9"/>
  <c r="S2715" i="9" s="1"/>
  <c r="S2716" i="9" s="1"/>
  <c r="P2715" i="9"/>
  <c r="Q2715" i="9" s="1"/>
  <c r="R2702" i="9"/>
  <c r="B2794" i="9"/>
  <c r="F2793" i="9"/>
  <c r="G2793" i="9" s="1"/>
  <c r="D2793" i="9"/>
  <c r="E2793" i="9" s="1"/>
  <c r="B2872" i="9"/>
  <c r="I2870" i="9"/>
  <c r="B2859" i="9"/>
  <c r="D2858" i="9"/>
  <c r="E2858" i="9" s="1"/>
  <c r="F2858" i="9"/>
  <c r="G2858" i="9" s="1"/>
  <c r="Z2767" i="9"/>
  <c r="AD2766" i="9"/>
  <c r="AE2766" i="9" s="1"/>
  <c r="AB2766" i="9"/>
  <c r="AC2766" i="9" s="1"/>
  <c r="Z2754" i="9"/>
  <c r="AD2753" i="9"/>
  <c r="AE2753" i="9" s="1"/>
  <c r="AB2753" i="9"/>
  <c r="AC2753" i="9" s="1"/>
  <c r="N2742" i="9"/>
  <c r="P2741" i="9"/>
  <c r="Q2741" i="9" s="1"/>
  <c r="R2741" i="9"/>
  <c r="S2741" i="9" s="1"/>
  <c r="N2768" i="9"/>
  <c r="R2767" i="9"/>
  <c r="S2767" i="9" s="1"/>
  <c r="P2767" i="9"/>
  <c r="Q2767" i="9" s="1"/>
  <c r="N2833" i="9"/>
  <c r="P2832" i="9"/>
  <c r="Q2832" i="9" s="1"/>
  <c r="R2832" i="9"/>
  <c r="S2832" i="9" s="1"/>
  <c r="B2768" i="9"/>
  <c r="D2767" i="9"/>
  <c r="E2767" i="9" s="1"/>
  <c r="F2767" i="9"/>
  <c r="G2767" i="9" s="1"/>
  <c r="AF2674" i="9"/>
  <c r="AB2701" i="9"/>
  <c r="AC2701" i="9" s="1"/>
  <c r="AD2701" i="9"/>
  <c r="AE2701" i="9" s="1"/>
  <c r="AE2702" i="9" s="1"/>
  <c r="Z2832" i="9"/>
  <c r="AD2831" i="9"/>
  <c r="AE2831" i="9" s="1"/>
  <c r="AB2831" i="9"/>
  <c r="AC2831" i="9" s="1"/>
  <c r="N2872" i="9"/>
  <c r="U2870" i="9"/>
  <c r="N2859" i="9"/>
  <c r="R2858" i="9"/>
  <c r="S2858" i="9" s="1"/>
  <c r="P2858" i="9"/>
  <c r="Q2858" i="9" s="1"/>
  <c r="AB2727" i="9"/>
  <c r="AC2727" i="9" s="1"/>
  <c r="Z2728" i="9"/>
  <c r="AD2727" i="9"/>
  <c r="AE2727" i="9" s="1"/>
  <c r="N2755" i="9"/>
  <c r="R2754" i="9"/>
  <c r="S2754" i="9" s="1"/>
  <c r="P2754" i="9"/>
  <c r="Q2754" i="9" s="1"/>
  <c r="Z2819" i="9"/>
  <c r="AD2818" i="9"/>
  <c r="AE2818" i="9" s="1"/>
  <c r="AB2818" i="9"/>
  <c r="AC2818" i="9" s="1"/>
  <c r="N2820" i="9"/>
  <c r="R2819" i="9"/>
  <c r="S2819" i="9" s="1"/>
  <c r="P2819" i="9"/>
  <c r="Q2819" i="9" s="1"/>
  <c r="E2702" i="9"/>
  <c r="D2702" i="9"/>
  <c r="Z2741" i="9"/>
  <c r="AD2740" i="9"/>
  <c r="AE2740" i="9" s="1"/>
  <c r="AB2740" i="9"/>
  <c r="AC2740" i="9" s="1"/>
  <c r="Z2858" i="9"/>
  <c r="AG2856" i="9"/>
  <c r="Z2845" i="9"/>
  <c r="AD2844" i="9"/>
  <c r="AE2844" i="9" s="1"/>
  <c r="AB2844" i="9"/>
  <c r="AC2844" i="9" s="1"/>
  <c r="F2715" i="9"/>
  <c r="G2715" i="9" s="1"/>
  <c r="G2716" i="9" s="1"/>
  <c r="D2715" i="9"/>
  <c r="E2715" i="9" s="1"/>
  <c r="Z2793" i="9"/>
  <c r="AD2792" i="9"/>
  <c r="AE2792" i="9" s="1"/>
  <c r="AB2792" i="9"/>
  <c r="AC2792" i="9" s="1"/>
  <c r="AB2714" i="9"/>
  <c r="AC2714" i="9" s="1"/>
  <c r="Z2715" i="9"/>
  <c r="AD2714" i="9"/>
  <c r="AE2714" i="9" s="1"/>
  <c r="B2807" i="9"/>
  <c r="D2806" i="9"/>
  <c r="E2806" i="9" s="1"/>
  <c r="F2806" i="9"/>
  <c r="G2806" i="9" s="1"/>
  <c r="N2794" i="9"/>
  <c r="P2793" i="9"/>
  <c r="Q2793" i="9" s="1"/>
  <c r="R2793" i="9"/>
  <c r="S2793" i="9" s="1"/>
  <c r="B2846" i="9"/>
  <c r="D2845" i="9"/>
  <c r="E2845" i="9" s="1"/>
  <c r="F2845" i="9"/>
  <c r="G2845" i="9" s="1"/>
  <c r="Z2806" i="9"/>
  <c r="AD2805" i="9"/>
  <c r="AE2805" i="9" s="1"/>
  <c r="AB2805" i="9"/>
  <c r="AC2805" i="9" s="1"/>
  <c r="R2728" i="9"/>
  <c r="S2728" i="9" s="1"/>
  <c r="P2728" i="9"/>
  <c r="Q2728" i="9" s="1"/>
  <c r="N2729" i="9"/>
  <c r="B2742" i="9"/>
  <c r="D2741" i="9"/>
  <c r="E2741" i="9" s="1"/>
  <c r="F2741" i="9"/>
  <c r="G2741" i="9" s="1"/>
  <c r="B2833" i="9"/>
  <c r="D2832" i="9"/>
  <c r="E2832" i="9" s="1"/>
  <c r="F2832" i="9"/>
  <c r="G2832" i="9" s="1"/>
  <c r="F2702" i="9"/>
  <c r="N2781" i="9"/>
  <c r="P2780" i="9"/>
  <c r="Q2780" i="9" s="1"/>
  <c r="R2780" i="9"/>
  <c r="S2780" i="9" s="1"/>
  <c r="AC2688" i="9"/>
  <c r="AF2688" i="9" s="1"/>
  <c r="AB2688" i="9"/>
  <c r="Q2702" i="9"/>
  <c r="T2702" i="9" s="1"/>
  <c r="P2702" i="9"/>
  <c r="B2781" i="9"/>
  <c r="F2780" i="9"/>
  <c r="G2780" i="9" s="1"/>
  <c r="D2780" i="9"/>
  <c r="E2780" i="9" s="1"/>
  <c r="N2807" i="9"/>
  <c r="R2806" i="9"/>
  <c r="S2806" i="9" s="1"/>
  <c r="P2806" i="9"/>
  <c r="Q2806" i="9" s="1"/>
  <c r="N2846" i="9"/>
  <c r="P2845" i="9"/>
  <c r="Q2845" i="9" s="1"/>
  <c r="R2845" i="9"/>
  <c r="S2845" i="9" s="1"/>
  <c r="B2755" i="9"/>
  <c r="D2754" i="9"/>
  <c r="E2754" i="9" s="1"/>
  <c r="F2754" i="9"/>
  <c r="G2754" i="9" s="1"/>
  <c r="B2820" i="9"/>
  <c r="D2819" i="9"/>
  <c r="E2819" i="9" s="1"/>
  <c r="F2819" i="9"/>
  <c r="G2819" i="9" s="1"/>
  <c r="Z2780" i="9"/>
  <c r="AD2779" i="9"/>
  <c r="AE2779" i="9" s="1"/>
  <c r="AB2779" i="9"/>
  <c r="AC2779" i="9" s="1"/>
  <c r="B2782" i="9" l="1"/>
  <c r="F2781" i="9"/>
  <c r="G2781" i="9" s="1"/>
  <c r="D2781" i="9"/>
  <c r="E2781" i="9" s="1"/>
  <c r="N2782" i="9"/>
  <c r="P2781" i="9"/>
  <c r="Q2781" i="9" s="1"/>
  <c r="R2781" i="9"/>
  <c r="S2781" i="9" s="1"/>
  <c r="B2743" i="9"/>
  <c r="F2742" i="9"/>
  <c r="G2742" i="9" s="1"/>
  <c r="D2742" i="9"/>
  <c r="E2742" i="9" s="1"/>
  <c r="Z2872" i="9"/>
  <c r="AG2870" i="9"/>
  <c r="Z2859" i="9"/>
  <c r="AD2858" i="9"/>
  <c r="AE2858" i="9" s="1"/>
  <c r="AB2858" i="9"/>
  <c r="AC2858" i="9" s="1"/>
  <c r="AC2702" i="9"/>
  <c r="AB2702" i="9"/>
  <c r="N2834" i="9"/>
  <c r="P2833" i="9"/>
  <c r="Q2833" i="9" s="1"/>
  <c r="R2833" i="9"/>
  <c r="S2833" i="9" s="1"/>
  <c r="Z2768" i="9"/>
  <c r="AB2767" i="9"/>
  <c r="AC2767" i="9" s="1"/>
  <c r="AD2767" i="9"/>
  <c r="AE2767" i="9" s="1"/>
  <c r="B2795" i="9"/>
  <c r="F2794" i="9"/>
  <c r="G2794" i="9" s="1"/>
  <c r="D2794" i="9"/>
  <c r="E2794" i="9" s="1"/>
  <c r="R2716" i="9"/>
  <c r="B2756" i="9"/>
  <c r="F2755" i="9"/>
  <c r="G2755" i="9" s="1"/>
  <c r="D2755" i="9"/>
  <c r="E2755" i="9" s="1"/>
  <c r="N2808" i="9"/>
  <c r="P2807" i="9"/>
  <c r="Q2807" i="9" s="1"/>
  <c r="R2807" i="9"/>
  <c r="S2807" i="9" s="1"/>
  <c r="B2834" i="9"/>
  <c r="F2833" i="9"/>
  <c r="G2833" i="9" s="1"/>
  <c r="D2833" i="9"/>
  <c r="E2833" i="9" s="1"/>
  <c r="R2729" i="9"/>
  <c r="S2729" i="9" s="1"/>
  <c r="S2730" i="9" s="1"/>
  <c r="P2729" i="9"/>
  <c r="Q2729" i="9" s="1"/>
  <c r="B2808" i="9"/>
  <c r="F2807" i="9"/>
  <c r="G2807" i="9" s="1"/>
  <c r="D2807" i="9"/>
  <c r="E2807" i="9" s="1"/>
  <c r="AD2715" i="9"/>
  <c r="AE2715" i="9" s="1"/>
  <c r="AE2716" i="9" s="1"/>
  <c r="AB2715" i="9"/>
  <c r="AC2715" i="9" s="1"/>
  <c r="Z2794" i="9"/>
  <c r="AD2793" i="9"/>
  <c r="AE2793" i="9" s="1"/>
  <c r="AB2793" i="9"/>
  <c r="AC2793" i="9" s="1"/>
  <c r="Z2820" i="9"/>
  <c r="AD2819" i="9"/>
  <c r="AE2819" i="9" s="1"/>
  <c r="AB2819" i="9"/>
  <c r="AC2819" i="9" s="1"/>
  <c r="Z2729" i="9"/>
  <c r="AD2728" i="9"/>
  <c r="AE2728" i="9" s="1"/>
  <c r="AB2728" i="9"/>
  <c r="AC2728" i="9" s="1"/>
  <c r="N2860" i="9"/>
  <c r="R2859" i="9"/>
  <c r="S2859" i="9" s="1"/>
  <c r="P2859" i="9"/>
  <c r="Q2859" i="9" s="1"/>
  <c r="B2769" i="9"/>
  <c r="F2768" i="9"/>
  <c r="G2768" i="9" s="1"/>
  <c r="D2768" i="9"/>
  <c r="E2768" i="9" s="1"/>
  <c r="Z2755" i="9"/>
  <c r="AB2754" i="9"/>
  <c r="AC2754" i="9" s="1"/>
  <c r="AD2754" i="9"/>
  <c r="AE2754" i="9" s="1"/>
  <c r="B2886" i="9"/>
  <c r="I2884" i="9"/>
  <c r="B2873" i="9"/>
  <c r="F2872" i="9"/>
  <c r="G2872" i="9" s="1"/>
  <c r="D2872" i="9"/>
  <c r="E2872" i="9" s="1"/>
  <c r="D2729" i="9"/>
  <c r="E2729" i="9" s="1"/>
  <c r="F2729" i="9"/>
  <c r="G2729" i="9" s="1"/>
  <c r="G2730" i="9" s="1"/>
  <c r="B2821" i="9"/>
  <c r="F2820" i="9"/>
  <c r="G2820" i="9" s="1"/>
  <c r="D2820" i="9"/>
  <c r="E2820" i="9" s="1"/>
  <c r="N2847" i="9"/>
  <c r="P2846" i="9"/>
  <c r="Q2846" i="9" s="1"/>
  <c r="R2846" i="9"/>
  <c r="S2846" i="9" s="1"/>
  <c r="Z2807" i="9"/>
  <c r="AB2806" i="9"/>
  <c r="AC2806" i="9" s="1"/>
  <c r="AD2806" i="9"/>
  <c r="AE2806" i="9" s="1"/>
  <c r="N2795" i="9"/>
  <c r="P2794" i="9"/>
  <c r="Q2794" i="9" s="1"/>
  <c r="R2794" i="9"/>
  <c r="S2794" i="9" s="1"/>
  <c r="E2716" i="9"/>
  <c r="D2716" i="9"/>
  <c r="Z2846" i="9"/>
  <c r="AD2845" i="9"/>
  <c r="AE2845" i="9" s="1"/>
  <c r="AB2845" i="9"/>
  <c r="AC2845" i="9" s="1"/>
  <c r="H2702" i="9"/>
  <c r="N2821" i="9"/>
  <c r="R2820" i="9"/>
  <c r="S2820" i="9" s="1"/>
  <c r="P2820" i="9"/>
  <c r="Q2820" i="9" s="1"/>
  <c r="Z2833" i="9"/>
  <c r="AD2832" i="9"/>
  <c r="AE2832" i="9" s="1"/>
  <c r="AB2832" i="9"/>
  <c r="AC2832" i="9" s="1"/>
  <c r="N2743" i="9"/>
  <c r="P2742" i="9"/>
  <c r="Q2742" i="9" s="1"/>
  <c r="R2742" i="9"/>
  <c r="S2742" i="9" s="1"/>
  <c r="Z2781" i="9"/>
  <c r="AD2780" i="9"/>
  <c r="AE2780" i="9" s="1"/>
  <c r="AB2780" i="9"/>
  <c r="AC2780" i="9" s="1"/>
  <c r="B2847" i="9"/>
  <c r="F2846" i="9"/>
  <c r="G2846" i="9" s="1"/>
  <c r="D2846" i="9"/>
  <c r="E2846" i="9" s="1"/>
  <c r="F2716" i="9"/>
  <c r="Z2742" i="9"/>
  <c r="AD2741" i="9"/>
  <c r="AE2741" i="9" s="1"/>
  <c r="AB2741" i="9"/>
  <c r="AC2741" i="9" s="1"/>
  <c r="N2756" i="9"/>
  <c r="R2755" i="9"/>
  <c r="S2755" i="9" s="1"/>
  <c r="P2755" i="9"/>
  <c r="Q2755" i="9" s="1"/>
  <c r="N2886" i="9"/>
  <c r="U2884" i="9"/>
  <c r="N2873" i="9"/>
  <c r="R2872" i="9"/>
  <c r="S2872" i="9" s="1"/>
  <c r="P2872" i="9"/>
  <c r="Q2872" i="9" s="1"/>
  <c r="AD2702" i="9"/>
  <c r="N2769" i="9"/>
  <c r="R2768" i="9"/>
  <c r="S2768" i="9" s="1"/>
  <c r="P2768" i="9"/>
  <c r="Q2768" i="9" s="1"/>
  <c r="B2860" i="9"/>
  <c r="F2859" i="9"/>
  <c r="G2859" i="9" s="1"/>
  <c r="D2859" i="9"/>
  <c r="E2859" i="9" s="1"/>
  <c r="Q2716" i="9"/>
  <c r="T2716" i="9" s="1"/>
  <c r="P2716" i="9"/>
  <c r="N2874" i="9" l="1"/>
  <c r="R2873" i="9"/>
  <c r="S2873" i="9" s="1"/>
  <c r="P2873" i="9"/>
  <c r="Q2873" i="9" s="1"/>
  <c r="B2848" i="9"/>
  <c r="D2847" i="9"/>
  <c r="E2847" i="9" s="1"/>
  <c r="F2847" i="9"/>
  <c r="G2847" i="9" s="1"/>
  <c r="B2822" i="9"/>
  <c r="F2821" i="9"/>
  <c r="G2821" i="9" s="1"/>
  <c r="D2821" i="9"/>
  <c r="E2821" i="9" s="1"/>
  <c r="E2730" i="9"/>
  <c r="D2730" i="9"/>
  <c r="Z2756" i="9"/>
  <c r="AB2755" i="9"/>
  <c r="AC2755" i="9" s="1"/>
  <c r="AD2755" i="9"/>
  <c r="AE2755" i="9" s="1"/>
  <c r="B2757" i="9"/>
  <c r="F2756" i="9"/>
  <c r="G2756" i="9" s="1"/>
  <c r="D2756" i="9"/>
  <c r="E2756" i="9" s="1"/>
  <c r="B2796" i="9"/>
  <c r="F2795" i="9"/>
  <c r="G2795" i="9" s="1"/>
  <c r="D2795" i="9"/>
  <c r="E2795" i="9" s="1"/>
  <c r="Z2769" i="9"/>
  <c r="AB2768" i="9"/>
  <c r="AC2768" i="9" s="1"/>
  <c r="AD2768" i="9"/>
  <c r="AE2768" i="9" s="1"/>
  <c r="Z2860" i="9"/>
  <c r="AB2859" i="9"/>
  <c r="AC2859" i="9" s="1"/>
  <c r="AD2859" i="9"/>
  <c r="AE2859" i="9" s="1"/>
  <c r="Z2743" i="9"/>
  <c r="AD2742" i="9"/>
  <c r="AE2742" i="9" s="1"/>
  <c r="AB2742" i="9"/>
  <c r="AC2742" i="9" s="1"/>
  <c r="H2716" i="9"/>
  <c r="Z2808" i="9"/>
  <c r="AB2807" i="9"/>
  <c r="AC2807" i="9" s="1"/>
  <c r="AD2807" i="9"/>
  <c r="AE2807" i="9" s="1"/>
  <c r="N2848" i="9"/>
  <c r="R2847" i="9"/>
  <c r="S2847" i="9" s="1"/>
  <c r="P2847" i="9"/>
  <c r="Q2847" i="9" s="1"/>
  <c r="B2874" i="9"/>
  <c r="F2873" i="9"/>
  <c r="G2873" i="9" s="1"/>
  <c r="D2873" i="9"/>
  <c r="E2873" i="9" s="1"/>
  <c r="B2770" i="9"/>
  <c r="F2769" i="9"/>
  <c r="G2769" i="9" s="1"/>
  <c r="D2769" i="9"/>
  <c r="E2769" i="9" s="1"/>
  <c r="Z2795" i="9"/>
  <c r="AD2794" i="9"/>
  <c r="AE2794" i="9" s="1"/>
  <c r="AB2794" i="9"/>
  <c r="AC2794" i="9" s="1"/>
  <c r="Q2730" i="9"/>
  <c r="P2730" i="9"/>
  <c r="B2835" i="9"/>
  <c r="F2834" i="9"/>
  <c r="G2834" i="9" s="1"/>
  <c r="D2834" i="9"/>
  <c r="E2834" i="9" s="1"/>
  <c r="N2809" i="9"/>
  <c r="R2808" i="9"/>
  <c r="S2808" i="9" s="1"/>
  <c r="P2808" i="9"/>
  <c r="Q2808" i="9" s="1"/>
  <c r="AF2702" i="9"/>
  <c r="F2743" i="9"/>
  <c r="G2743" i="9" s="1"/>
  <c r="G2744" i="9" s="1"/>
  <c r="D2743" i="9"/>
  <c r="E2743" i="9" s="1"/>
  <c r="B2783" i="9"/>
  <c r="F2782" i="9"/>
  <c r="G2782" i="9" s="1"/>
  <c r="D2782" i="9"/>
  <c r="E2782" i="9" s="1"/>
  <c r="B2861" i="9"/>
  <c r="F2860" i="9"/>
  <c r="G2860" i="9" s="1"/>
  <c r="D2860" i="9"/>
  <c r="E2860" i="9" s="1"/>
  <c r="P2886" i="9"/>
  <c r="Q2886" i="9" s="1"/>
  <c r="N2900" i="9"/>
  <c r="U2898" i="9"/>
  <c r="N2887" i="9"/>
  <c r="R2886" i="9"/>
  <c r="S2886" i="9" s="1"/>
  <c r="Z2782" i="9"/>
  <c r="AD2781" i="9"/>
  <c r="AE2781" i="9" s="1"/>
  <c r="AB2781" i="9"/>
  <c r="AC2781" i="9" s="1"/>
  <c r="R2743" i="9"/>
  <c r="S2743" i="9" s="1"/>
  <c r="S2744" i="9" s="1"/>
  <c r="P2743" i="9"/>
  <c r="Q2743" i="9" s="1"/>
  <c r="N2796" i="9"/>
  <c r="R2795" i="9"/>
  <c r="S2795" i="9" s="1"/>
  <c r="P2795" i="9"/>
  <c r="Q2795" i="9" s="1"/>
  <c r="Z2821" i="9"/>
  <c r="AB2820" i="9"/>
  <c r="AC2820" i="9" s="1"/>
  <c r="AD2820" i="9"/>
  <c r="AE2820" i="9" s="1"/>
  <c r="AC2716" i="9"/>
  <c r="AB2716" i="9"/>
  <c r="B2809" i="9"/>
  <c r="F2808" i="9"/>
  <c r="G2808" i="9" s="1"/>
  <c r="D2808" i="9"/>
  <c r="E2808" i="9" s="1"/>
  <c r="R2730" i="9"/>
  <c r="AB2872" i="9"/>
  <c r="AC2872" i="9" s="1"/>
  <c r="Z2886" i="9"/>
  <c r="AG2884" i="9"/>
  <c r="Z2873" i="9"/>
  <c r="AD2872" i="9"/>
  <c r="AE2872" i="9" s="1"/>
  <c r="N2783" i="9"/>
  <c r="R2782" i="9"/>
  <c r="S2782" i="9" s="1"/>
  <c r="P2782" i="9"/>
  <c r="Q2782" i="9" s="1"/>
  <c r="N2770" i="9"/>
  <c r="R2769" i="9"/>
  <c r="S2769" i="9" s="1"/>
  <c r="P2769" i="9"/>
  <c r="Q2769" i="9" s="1"/>
  <c r="N2757" i="9"/>
  <c r="R2756" i="9"/>
  <c r="S2756" i="9" s="1"/>
  <c r="P2756" i="9"/>
  <c r="Q2756" i="9" s="1"/>
  <c r="Z2834" i="9"/>
  <c r="AD2833" i="9"/>
  <c r="AE2833" i="9" s="1"/>
  <c r="AB2833" i="9"/>
  <c r="AC2833" i="9" s="1"/>
  <c r="N2822" i="9"/>
  <c r="R2821" i="9"/>
  <c r="S2821" i="9" s="1"/>
  <c r="P2821" i="9"/>
  <c r="Q2821" i="9" s="1"/>
  <c r="Z2847" i="9"/>
  <c r="AD2846" i="9"/>
  <c r="AE2846" i="9" s="1"/>
  <c r="AB2846" i="9"/>
  <c r="AC2846" i="9" s="1"/>
  <c r="F2730" i="9"/>
  <c r="B2900" i="9"/>
  <c r="I2898" i="9"/>
  <c r="B2887" i="9"/>
  <c r="D2886" i="9"/>
  <c r="E2886" i="9" s="1"/>
  <c r="F2886" i="9"/>
  <c r="G2886" i="9" s="1"/>
  <c r="N2861" i="9"/>
  <c r="R2860" i="9"/>
  <c r="S2860" i="9" s="1"/>
  <c r="P2860" i="9"/>
  <c r="Q2860" i="9" s="1"/>
  <c r="AD2729" i="9"/>
  <c r="AE2729" i="9" s="1"/>
  <c r="AE2730" i="9" s="1"/>
  <c r="AB2729" i="9"/>
  <c r="AC2729" i="9" s="1"/>
  <c r="AD2716" i="9"/>
  <c r="N2835" i="9"/>
  <c r="R2834" i="9"/>
  <c r="S2834" i="9" s="1"/>
  <c r="P2834" i="9"/>
  <c r="Q2834" i="9" s="1"/>
  <c r="F2887" i="9" l="1"/>
  <c r="G2887" i="9" s="1"/>
  <c r="D2887" i="9"/>
  <c r="E2887" i="9" s="1"/>
  <c r="B2888" i="9"/>
  <c r="Z2900" i="9"/>
  <c r="AG2898" i="9"/>
  <c r="Z2887" i="9"/>
  <c r="AB2886" i="9"/>
  <c r="AC2886" i="9" s="1"/>
  <c r="AD2886" i="9"/>
  <c r="AE2886" i="9" s="1"/>
  <c r="AF2716" i="9"/>
  <c r="Q2744" i="9"/>
  <c r="P2744" i="9"/>
  <c r="N2888" i="9"/>
  <c r="R2887" i="9"/>
  <c r="S2887" i="9" s="1"/>
  <c r="P2887" i="9"/>
  <c r="Q2887" i="9" s="1"/>
  <c r="T2730" i="9"/>
  <c r="AD2743" i="9"/>
  <c r="AE2743" i="9" s="1"/>
  <c r="AE2744" i="9" s="1"/>
  <c r="AB2743" i="9"/>
  <c r="AC2743" i="9" s="1"/>
  <c r="F2757" i="9"/>
  <c r="G2757" i="9" s="1"/>
  <c r="G2758" i="9" s="1"/>
  <c r="D2757" i="9"/>
  <c r="E2757" i="9" s="1"/>
  <c r="AC2730" i="9"/>
  <c r="AB2730" i="9"/>
  <c r="N2862" i="9"/>
  <c r="P2861" i="9"/>
  <c r="Q2861" i="9" s="1"/>
  <c r="R2861" i="9"/>
  <c r="S2861" i="9" s="1"/>
  <c r="Z2835" i="9"/>
  <c r="AD2834" i="9"/>
  <c r="AE2834" i="9" s="1"/>
  <c r="AB2834" i="9"/>
  <c r="AC2834" i="9" s="1"/>
  <c r="R2744" i="9"/>
  <c r="Z2783" i="9"/>
  <c r="AB2782" i="9"/>
  <c r="AC2782" i="9" s="1"/>
  <c r="AD2782" i="9"/>
  <c r="AE2782" i="9" s="1"/>
  <c r="B2784" i="9"/>
  <c r="D2783" i="9"/>
  <c r="E2783" i="9" s="1"/>
  <c r="F2783" i="9"/>
  <c r="G2783" i="9" s="1"/>
  <c r="Z2796" i="9"/>
  <c r="AB2795" i="9"/>
  <c r="AC2795" i="9" s="1"/>
  <c r="AD2795" i="9"/>
  <c r="AE2795" i="9" s="1"/>
  <c r="Z2809" i="9"/>
  <c r="AB2808" i="9"/>
  <c r="AC2808" i="9" s="1"/>
  <c r="AD2808" i="9"/>
  <c r="AE2808" i="9" s="1"/>
  <c r="Z2861" i="9"/>
  <c r="AB2860" i="9"/>
  <c r="AC2860" i="9" s="1"/>
  <c r="AD2860" i="9"/>
  <c r="AE2860" i="9" s="1"/>
  <c r="B2797" i="9"/>
  <c r="D2796" i="9"/>
  <c r="E2796" i="9" s="1"/>
  <c r="F2796" i="9"/>
  <c r="G2796" i="9" s="1"/>
  <c r="Z2757" i="9"/>
  <c r="AD2756" i="9"/>
  <c r="AE2756" i="9" s="1"/>
  <c r="AB2756" i="9"/>
  <c r="AC2756" i="9" s="1"/>
  <c r="B2823" i="9"/>
  <c r="F2822" i="9"/>
  <c r="G2822" i="9" s="1"/>
  <c r="D2822" i="9"/>
  <c r="E2822" i="9" s="1"/>
  <c r="B2849" i="9"/>
  <c r="D2848" i="9"/>
  <c r="E2848" i="9" s="1"/>
  <c r="F2848" i="9"/>
  <c r="G2848" i="9" s="1"/>
  <c r="N2875" i="9"/>
  <c r="P2874" i="9"/>
  <c r="Q2874" i="9" s="1"/>
  <c r="R2874" i="9"/>
  <c r="S2874" i="9" s="1"/>
  <c r="N2836" i="9"/>
  <c r="R2835" i="9"/>
  <c r="S2835" i="9" s="1"/>
  <c r="P2835" i="9"/>
  <c r="Q2835" i="9" s="1"/>
  <c r="AD2730" i="9"/>
  <c r="F2900" i="9"/>
  <c r="G2900" i="9" s="1"/>
  <c r="D2900" i="9"/>
  <c r="E2900" i="9" s="1"/>
  <c r="B2914" i="9"/>
  <c r="I2912" i="9"/>
  <c r="B2901" i="9"/>
  <c r="N2823" i="9"/>
  <c r="R2822" i="9"/>
  <c r="S2822" i="9" s="1"/>
  <c r="P2822" i="9"/>
  <c r="Q2822" i="9" s="1"/>
  <c r="R2757" i="9"/>
  <c r="S2757" i="9" s="1"/>
  <c r="S2758" i="9" s="1"/>
  <c r="P2757" i="9"/>
  <c r="Q2757" i="9" s="1"/>
  <c r="N2784" i="9"/>
  <c r="P2783" i="9"/>
  <c r="Q2783" i="9" s="1"/>
  <c r="R2783" i="9"/>
  <c r="S2783" i="9" s="1"/>
  <c r="Z2874" i="9"/>
  <c r="AD2873" i="9"/>
  <c r="AE2873" i="9" s="1"/>
  <c r="AB2873" i="9"/>
  <c r="AC2873" i="9" s="1"/>
  <c r="B2810" i="9"/>
  <c r="F2809" i="9"/>
  <c r="G2809" i="9" s="1"/>
  <c r="D2809" i="9"/>
  <c r="E2809" i="9" s="1"/>
  <c r="N2914" i="9"/>
  <c r="U2912" i="9"/>
  <c r="N2901" i="9"/>
  <c r="R2900" i="9"/>
  <c r="S2900" i="9" s="1"/>
  <c r="P2900" i="9"/>
  <c r="Q2900" i="9" s="1"/>
  <c r="B2862" i="9"/>
  <c r="F2861" i="9"/>
  <c r="G2861" i="9" s="1"/>
  <c r="D2861" i="9"/>
  <c r="E2861" i="9" s="1"/>
  <c r="E2744" i="9"/>
  <c r="D2744" i="9"/>
  <c r="B2836" i="9"/>
  <c r="D2835" i="9"/>
  <c r="E2835" i="9" s="1"/>
  <c r="F2835" i="9"/>
  <c r="G2835" i="9" s="1"/>
  <c r="B2771" i="9"/>
  <c r="F2770" i="9"/>
  <c r="G2770" i="9" s="1"/>
  <c r="D2770" i="9"/>
  <c r="E2770" i="9" s="1"/>
  <c r="D2874" i="9"/>
  <c r="E2874" i="9" s="1"/>
  <c r="B2875" i="9"/>
  <c r="F2874" i="9"/>
  <c r="G2874" i="9" s="1"/>
  <c r="N2849" i="9"/>
  <c r="R2848" i="9"/>
  <c r="S2848" i="9" s="1"/>
  <c r="P2848" i="9"/>
  <c r="Q2848" i="9" s="1"/>
  <c r="Z2770" i="9"/>
  <c r="AB2769" i="9"/>
  <c r="AC2769" i="9" s="1"/>
  <c r="AD2769" i="9"/>
  <c r="AE2769" i="9" s="1"/>
  <c r="H2730" i="9"/>
  <c r="Z2848" i="9"/>
  <c r="AD2847" i="9"/>
  <c r="AE2847" i="9" s="1"/>
  <c r="AB2847" i="9"/>
  <c r="AC2847" i="9" s="1"/>
  <c r="N2771" i="9"/>
  <c r="R2770" i="9"/>
  <c r="S2770" i="9" s="1"/>
  <c r="P2770" i="9"/>
  <c r="Q2770" i="9" s="1"/>
  <c r="Z2822" i="9"/>
  <c r="AB2821" i="9"/>
  <c r="AC2821" i="9" s="1"/>
  <c r="AD2821" i="9"/>
  <c r="AE2821" i="9" s="1"/>
  <c r="N2797" i="9"/>
  <c r="R2796" i="9"/>
  <c r="S2796" i="9" s="1"/>
  <c r="P2796" i="9"/>
  <c r="Q2796" i="9" s="1"/>
  <c r="F2744" i="9"/>
  <c r="N2810" i="9"/>
  <c r="R2809" i="9"/>
  <c r="S2809" i="9" s="1"/>
  <c r="P2809" i="9"/>
  <c r="Q2809" i="9" s="1"/>
  <c r="Z2823" i="9" l="1"/>
  <c r="AD2822" i="9"/>
  <c r="AE2822" i="9" s="1"/>
  <c r="AB2822" i="9"/>
  <c r="AC2822" i="9" s="1"/>
  <c r="B2837" i="9"/>
  <c r="D2836" i="9"/>
  <c r="E2836" i="9" s="1"/>
  <c r="F2836" i="9"/>
  <c r="G2836" i="9" s="1"/>
  <c r="B2863" i="9"/>
  <c r="D2862" i="9"/>
  <c r="E2862" i="9" s="1"/>
  <c r="F2862" i="9"/>
  <c r="G2862" i="9" s="1"/>
  <c r="R2758" i="9"/>
  <c r="B2902" i="9"/>
  <c r="F2901" i="9"/>
  <c r="G2901" i="9" s="1"/>
  <c r="D2901" i="9"/>
  <c r="E2901" i="9" s="1"/>
  <c r="R2875" i="9"/>
  <c r="S2875" i="9" s="1"/>
  <c r="P2875" i="9"/>
  <c r="Q2875" i="9" s="1"/>
  <c r="N2876" i="9"/>
  <c r="Z2862" i="9"/>
  <c r="AD2861" i="9"/>
  <c r="AE2861" i="9" s="1"/>
  <c r="AB2861" i="9"/>
  <c r="AC2861" i="9" s="1"/>
  <c r="Z2797" i="9"/>
  <c r="AD2796" i="9"/>
  <c r="AE2796" i="9" s="1"/>
  <c r="AB2796" i="9"/>
  <c r="AC2796" i="9" s="1"/>
  <c r="AC2744" i="9"/>
  <c r="AB2744" i="9"/>
  <c r="AB2887" i="9"/>
  <c r="AC2887" i="9" s="1"/>
  <c r="Z2888" i="9"/>
  <c r="AD2887" i="9"/>
  <c r="AE2887" i="9" s="1"/>
  <c r="N2798" i="9"/>
  <c r="R2797" i="9"/>
  <c r="S2797" i="9" s="1"/>
  <c r="P2797" i="9"/>
  <c r="Q2797" i="9" s="1"/>
  <c r="Z2849" i="9"/>
  <c r="AD2848" i="9"/>
  <c r="AE2848" i="9" s="1"/>
  <c r="AB2848" i="9"/>
  <c r="AC2848" i="9" s="1"/>
  <c r="B2876" i="9"/>
  <c r="D2875" i="9"/>
  <c r="E2875" i="9" s="1"/>
  <c r="F2875" i="9"/>
  <c r="G2875" i="9" s="1"/>
  <c r="D2771" i="9"/>
  <c r="E2771" i="9" s="1"/>
  <c r="F2771" i="9"/>
  <c r="G2771" i="9" s="1"/>
  <c r="G2772" i="9" s="1"/>
  <c r="H2744" i="9"/>
  <c r="R2914" i="9"/>
  <c r="S2914" i="9" s="1"/>
  <c r="P2914" i="9"/>
  <c r="Q2914" i="9" s="1"/>
  <c r="N2928" i="9"/>
  <c r="U2926" i="9"/>
  <c r="N2915" i="9"/>
  <c r="AD2757" i="9"/>
  <c r="AE2757" i="9" s="1"/>
  <c r="AE2758" i="9" s="1"/>
  <c r="AB2757" i="9"/>
  <c r="AC2757" i="9" s="1"/>
  <c r="B2798" i="9"/>
  <c r="D2797" i="9"/>
  <c r="E2797" i="9" s="1"/>
  <c r="F2797" i="9"/>
  <c r="G2797" i="9" s="1"/>
  <c r="N2863" i="9"/>
  <c r="P2862" i="9"/>
  <c r="Q2862" i="9" s="1"/>
  <c r="R2862" i="9"/>
  <c r="S2862" i="9" s="1"/>
  <c r="AD2744" i="9"/>
  <c r="R2888" i="9"/>
  <c r="S2888" i="9" s="1"/>
  <c r="P2888" i="9"/>
  <c r="Q2888" i="9" s="1"/>
  <c r="N2889" i="9"/>
  <c r="N2785" i="9"/>
  <c r="R2784" i="9"/>
  <c r="S2784" i="9" s="1"/>
  <c r="P2784" i="9"/>
  <c r="Q2784" i="9" s="1"/>
  <c r="B2928" i="9"/>
  <c r="I2926" i="9"/>
  <c r="B2915" i="9"/>
  <c r="F2914" i="9"/>
  <c r="G2914" i="9" s="1"/>
  <c r="D2914" i="9"/>
  <c r="E2914" i="9" s="1"/>
  <c r="B2824" i="9"/>
  <c r="D2823" i="9"/>
  <c r="E2823" i="9" s="1"/>
  <c r="F2823" i="9"/>
  <c r="G2823" i="9" s="1"/>
  <c r="Z2784" i="9"/>
  <c r="AD2783" i="9"/>
  <c r="AE2783" i="9" s="1"/>
  <c r="AB2783" i="9"/>
  <c r="AC2783" i="9" s="1"/>
  <c r="Z2836" i="9"/>
  <c r="AD2835" i="9"/>
  <c r="AE2835" i="9" s="1"/>
  <c r="AB2835" i="9"/>
  <c r="AC2835" i="9" s="1"/>
  <c r="E2758" i="9"/>
  <c r="D2758" i="9"/>
  <c r="AB2900" i="9"/>
  <c r="AC2900" i="9" s="1"/>
  <c r="Z2914" i="9"/>
  <c r="AG2912" i="9"/>
  <c r="Z2901" i="9"/>
  <c r="AD2900" i="9"/>
  <c r="AE2900" i="9" s="1"/>
  <c r="B2889" i="9"/>
  <c r="D2888" i="9"/>
  <c r="E2888" i="9" s="1"/>
  <c r="F2888" i="9"/>
  <c r="G2888" i="9" s="1"/>
  <c r="N2811" i="9"/>
  <c r="P2810" i="9"/>
  <c r="Q2810" i="9" s="1"/>
  <c r="R2810" i="9"/>
  <c r="S2810" i="9" s="1"/>
  <c r="P2771" i="9"/>
  <c r="Q2771" i="9" s="1"/>
  <c r="R2771" i="9"/>
  <c r="S2771" i="9" s="1"/>
  <c r="S2772" i="9" s="1"/>
  <c r="Z2771" i="9"/>
  <c r="AD2770" i="9"/>
  <c r="AE2770" i="9" s="1"/>
  <c r="AB2770" i="9"/>
  <c r="AC2770" i="9" s="1"/>
  <c r="N2850" i="9"/>
  <c r="R2849" i="9"/>
  <c r="S2849" i="9" s="1"/>
  <c r="P2849" i="9"/>
  <c r="Q2849" i="9" s="1"/>
  <c r="R2901" i="9"/>
  <c r="S2901" i="9" s="1"/>
  <c r="P2901" i="9"/>
  <c r="Q2901" i="9" s="1"/>
  <c r="N2902" i="9"/>
  <c r="B2811" i="9"/>
  <c r="D2810" i="9"/>
  <c r="E2810" i="9" s="1"/>
  <c r="F2810" i="9"/>
  <c r="G2810" i="9" s="1"/>
  <c r="AB2874" i="9"/>
  <c r="AC2874" i="9" s="1"/>
  <c r="Z2875" i="9"/>
  <c r="AD2874" i="9"/>
  <c r="AE2874" i="9" s="1"/>
  <c r="Q2758" i="9"/>
  <c r="T2758" i="9" s="1"/>
  <c r="P2758" i="9"/>
  <c r="N2824" i="9"/>
  <c r="P2823" i="9"/>
  <c r="Q2823" i="9" s="1"/>
  <c r="R2823" i="9"/>
  <c r="S2823" i="9" s="1"/>
  <c r="N2837" i="9"/>
  <c r="R2836" i="9"/>
  <c r="S2836" i="9" s="1"/>
  <c r="P2836" i="9"/>
  <c r="Q2836" i="9" s="1"/>
  <c r="B2850" i="9"/>
  <c r="F2849" i="9"/>
  <c r="G2849" i="9" s="1"/>
  <c r="D2849" i="9"/>
  <c r="E2849" i="9" s="1"/>
  <c r="Z2810" i="9"/>
  <c r="AD2809" i="9"/>
  <c r="AE2809" i="9" s="1"/>
  <c r="AB2809" i="9"/>
  <c r="AC2809" i="9" s="1"/>
  <c r="B2785" i="9"/>
  <c r="D2784" i="9"/>
  <c r="E2784" i="9" s="1"/>
  <c r="F2784" i="9"/>
  <c r="G2784" i="9" s="1"/>
  <c r="AF2730" i="9"/>
  <c r="F2758" i="9"/>
  <c r="T2744" i="9"/>
  <c r="F2785" i="9" l="1"/>
  <c r="G2785" i="9" s="1"/>
  <c r="G2786" i="9" s="1"/>
  <c r="D2785" i="9"/>
  <c r="E2785" i="9" s="1"/>
  <c r="B2851" i="9"/>
  <c r="F2850" i="9"/>
  <c r="G2850" i="9" s="1"/>
  <c r="D2850" i="9"/>
  <c r="E2850" i="9" s="1"/>
  <c r="N2903" i="9"/>
  <c r="P2902" i="9"/>
  <c r="Q2902" i="9" s="1"/>
  <c r="R2902" i="9"/>
  <c r="S2902" i="9" s="1"/>
  <c r="Z2902" i="9"/>
  <c r="AD2901" i="9"/>
  <c r="AE2901" i="9" s="1"/>
  <c r="AB2901" i="9"/>
  <c r="AC2901" i="9" s="1"/>
  <c r="H2758" i="9"/>
  <c r="Z2785" i="9"/>
  <c r="AB2784" i="9"/>
  <c r="AC2784" i="9" s="1"/>
  <c r="AD2784" i="9"/>
  <c r="AE2784" i="9" s="1"/>
  <c r="D2915" i="9"/>
  <c r="E2915" i="9" s="1"/>
  <c r="B2916" i="9"/>
  <c r="F2915" i="9"/>
  <c r="G2915" i="9" s="1"/>
  <c r="AC2758" i="9"/>
  <c r="AB2758" i="9"/>
  <c r="N2942" i="9"/>
  <c r="U2940" i="9"/>
  <c r="N2929" i="9"/>
  <c r="P2928" i="9"/>
  <c r="Q2928" i="9" s="1"/>
  <c r="R2928" i="9"/>
  <c r="S2928" i="9" s="1"/>
  <c r="N2799" i="9"/>
  <c r="R2798" i="9"/>
  <c r="S2798" i="9" s="1"/>
  <c r="P2798" i="9"/>
  <c r="Q2798" i="9" s="1"/>
  <c r="N2877" i="9"/>
  <c r="R2876" i="9"/>
  <c r="S2876" i="9" s="1"/>
  <c r="P2876" i="9"/>
  <c r="Q2876" i="9" s="1"/>
  <c r="B2838" i="9"/>
  <c r="F2837" i="9"/>
  <c r="G2837" i="9" s="1"/>
  <c r="D2837" i="9"/>
  <c r="E2837" i="9" s="1"/>
  <c r="Z2811" i="9"/>
  <c r="AB2810" i="9"/>
  <c r="AC2810" i="9" s="1"/>
  <c r="AD2810" i="9"/>
  <c r="AE2810" i="9" s="1"/>
  <c r="N2838" i="9"/>
  <c r="P2837" i="9"/>
  <c r="Q2837" i="9" s="1"/>
  <c r="R2837" i="9"/>
  <c r="S2837" i="9" s="1"/>
  <c r="R2785" i="9"/>
  <c r="S2785" i="9" s="1"/>
  <c r="S2786" i="9" s="1"/>
  <c r="P2785" i="9"/>
  <c r="Q2785" i="9" s="1"/>
  <c r="AD2758" i="9"/>
  <c r="Z2850" i="9"/>
  <c r="AD2849" i="9"/>
  <c r="AE2849" i="9" s="1"/>
  <c r="AB2849" i="9"/>
  <c r="AC2849" i="9" s="1"/>
  <c r="AF2744" i="9"/>
  <c r="Z2798" i="9"/>
  <c r="AB2797" i="9"/>
  <c r="AC2797" i="9" s="1"/>
  <c r="AD2797" i="9"/>
  <c r="AE2797" i="9" s="1"/>
  <c r="Z2863" i="9"/>
  <c r="AD2862" i="9"/>
  <c r="AE2862" i="9" s="1"/>
  <c r="AB2862" i="9"/>
  <c r="AC2862" i="9" s="1"/>
  <c r="B2864" i="9"/>
  <c r="F2863" i="9"/>
  <c r="G2863" i="9" s="1"/>
  <c r="D2863" i="9"/>
  <c r="E2863" i="9" s="1"/>
  <c r="N2825" i="9"/>
  <c r="P2824" i="9"/>
  <c r="Q2824" i="9" s="1"/>
  <c r="R2824" i="9"/>
  <c r="S2824" i="9" s="1"/>
  <c r="Z2876" i="9"/>
  <c r="AB2875" i="9"/>
  <c r="AC2875" i="9" s="1"/>
  <c r="AD2875" i="9"/>
  <c r="AE2875" i="9" s="1"/>
  <c r="B2812" i="9"/>
  <c r="F2811" i="9"/>
  <c r="G2811" i="9" s="1"/>
  <c r="D2811" i="9"/>
  <c r="E2811" i="9" s="1"/>
  <c r="AB2771" i="9"/>
  <c r="AC2771" i="9" s="1"/>
  <c r="AD2771" i="9"/>
  <c r="AE2771" i="9" s="1"/>
  <c r="AE2772" i="9" s="1"/>
  <c r="R2772" i="9"/>
  <c r="N2812" i="9"/>
  <c r="P2811" i="9"/>
  <c r="Q2811" i="9" s="1"/>
  <c r="R2811" i="9"/>
  <c r="S2811" i="9" s="1"/>
  <c r="D2889" i="9"/>
  <c r="E2889" i="9" s="1"/>
  <c r="B2890" i="9"/>
  <c r="F2889" i="9"/>
  <c r="G2889" i="9" s="1"/>
  <c r="Z2928" i="9"/>
  <c r="AG2926" i="9"/>
  <c r="Z2915" i="9"/>
  <c r="AB2914" i="9"/>
  <c r="AC2914" i="9" s="1"/>
  <c r="AD2914" i="9"/>
  <c r="AE2914" i="9" s="1"/>
  <c r="D2928" i="9"/>
  <c r="E2928" i="9" s="1"/>
  <c r="B2942" i="9"/>
  <c r="I2940" i="9"/>
  <c r="B2929" i="9"/>
  <c r="F2928" i="9"/>
  <c r="G2928" i="9" s="1"/>
  <c r="N2916" i="9"/>
  <c r="P2915" i="9"/>
  <c r="Q2915" i="9" s="1"/>
  <c r="R2915" i="9"/>
  <c r="S2915" i="9" s="1"/>
  <c r="F2772" i="9"/>
  <c r="D2876" i="9"/>
  <c r="E2876" i="9" s="1"/>
  <c r="B2877" i="9"/>
  <c r="F2876" i="9"/>
  <c r="G2876" i="9" s="1"/>
  <c r="Z2889" i="9"/>
  <c r="AD2888" i="9"/>
  <c r="AE2888" i="9" s="1"/>
  <c r="AB2888" i="9"/>
  <c r="AC2888" i="9" s="1"/>
  <c r="N2851" i="9"/>
  <c r="P2850" i="9"/>
  <c r="Q2850" i="9" s="1"/>
  <c r="R2850" i="9"/>
  <c r="S2850" i="9" s="1"/>
  <c r="Q2772" i="9"/>
  <c r="T2772" i="9" s="1"/>
  <c r="P2772" i="9"/>
  <c r="Z2837" i="9"/>
  <c r="AD2836" i="9"/>
  <c r="AE2836" i="9" s="1"/>
  <c r="AB2836" i="9"/>
  <c r="AC2836" i="9" s="1"/>
  <c r="B2825" i="9"/>
  <c r="F2824" i="9"/>
  <c r="G2824" i="9" s="1"/>
  <c r="D2824" i="9"/>
  <c r="E2824" i="9" s="1"/>
  <c r="N2890" i="9"/>
  <c r="P2889" i="9"/>
  <c r="Q2889" i="9" s="1"/>
  <c r="R2889" i="9"/>
  <c r="S2889" i="9" s="1"/>
  <c r="N2864" i="9"/>
  <c r="P2863" i="9"/>
  <c r="Q2863" i="9" s="1"/>
  <c r="R2863" i="9"/>
  <c r="S2863" i="9" s="1"/>
  <c r="B2799" i="9"/>
  <c r="F2798" i="9"/>
  <c r="G2798" i="9" s="1"/>
  <c r="D2798" i="9"/>
  <c r="E2798" i="9" s="1"/>
  <c r="E2772" i="9"/>
  <c r="H2772" i="9" s="1"/>
  <c r="D2772" i="9"/>
  <c r="D2902" i="9"/>
  <c r="E2902" i="9" s="1"/>
  <c r="B2903" i="9"/>
  <c r="F2902" i="9"/>
  <c r="G2902" i="9" s="1"/>
  <c r="Z2824" i="9"/>
  <c r="AD2823" i="9"/>
  <c r="AE2823" i="9" s="1"/>
  <c r="AB2823" i="9"/>
  <c r="AC2823" i="9" s="1"/>
  <c r="B2826" i="9" l="1"/>
  <c r="F2825" i="9"/>
  <c r="G2825" i="9" s="1"/>
  <c r="D2825" i="9"/>
  <c r="E2825" i="9" s="1"/>
  <c r="Z2838" i="9"/>
  <c r="AB2837" i="9"/>
  <c r="AC2837" i="9" s="1"/>
  <c r="AD2837" i="9"/>
  <c r="AE2837" i="9" s="1"/>
  <c r="AD2772" i="9"/>
  <c r="B2813" i="9"/>
  <c r="D2812" i="9"/>
  <c r="E2812" i="9" s="1"/>
  <c r="F2812" i="9"/>
  <c r="G2812" i="9" s="1"/>
  <c r="Q2786" i="9"/>
  <c r="P2786" i="9"/>
  <c r="N2839" i="9"/>
  <c r="R2838" i="9"/>
  <c r="S2838" i="9" s="1"/>
  <c r="P2838" i="9"/>
  <c r="Q2838" i="9" s="1"/>
  <c r="R2799" i="9"/>
  <c r="S2799" i="9" s="1"/>
  <c r="S2800" i="9" s="1"/>
  <c r="P2799" i="9"/>
  <c r="Q2799" i="9" s="1"/>
  <c r="AB2785" i="9"/>
  <c r="AC2785" i="9" s="1"/>
  <c r="AD2785" i="9"/>
  <c r="AE2785" i="9" s="1"/>
  <c r="AE2786" i="9" s="1"/>
  <c r="F2786" i="9"/>
  <c r="P2890" i="9"/>
  <c r="Q2890" i="9" s="1"/>
  <c r="N2891" i="9"/>
  <c r="R2890" i="9"/>
  <c r="S2890" i="9" s="1"/>
  <c r="N2852" i="9"/>
  <c r="R2851" i="9"/>
  <c r="S2851" i="9" s="1"/>
  <c r="P2851" i="9"/>
  <c r="Q2851" i="9" s="1"/>
  <c r="AD2889" i="9"/>
  <c r="AE2889" i="9" s="1"/>
  <c r="AB2889" i="9"/>
  <c r="AC2889" i="9" s="1"/>
  <c r="Z2890" i="9"/>
  <c r="B2930" i="9"/>
  <c r="F2929" i="9"/>
  <c r="G2929" i="9" s="1"/>
  <c r="D2929" i="9"/>
  <c r="E2929" i="9" s="1"/>
  <c r="AD2915" i="9"/>
  <c r="AE2915" i="9" s="1"/>
  <c r="AB2915" i="9"/>
  <c r="AC2915" i="9" s="1"/>
  <c r="Z2916" i="9"/>
  <c r="B2891" i="9"/>
  <c r="F2890" i="9"/>
  <c r="G2890" i="9" s="1"/>
  <c r="D2890" i="9"/>
  <c r="E2890" i="9" s="1"/>
  <c r="N2813" i="9"/>
  <c r="R2812" i="9"/>
  <c r="S2812" i="9" s="1"/>
  <c r="P2812" i="9"/>
  <c r="Q2812" i="9" s="1"/>
  <c r="AC2772" i="9"/>
  <c r="AB2772" i="9"/>
  <c r="Z2799" i="9"/>
  <c r="AB2798" i="9"/>
  <c r="AC2798" i="9" s="1"/>
  <c r="AD2798" i="9"/>
  <c r="AE2798" i="9" s="1"/>
  <c r="Z2851" i="9"/>
  <c r="AB2850" i="9"/>
  <c r="AC2850" i="9" s="1"/>
  <c r="AD2850" i="9"/>
  <c r="AE2850" i="9" s="1"/>
  <c r="R2786" i="9"/>
  <c r="P2877" i="9"/>
  <c r="Q2877" i="9" s="1"/>
  <c r="N2878" i="9"/>
  <c r="R2877" i="9"/>
  <c r="S2877" i="9" s="1"/>
  <c r="P2929" i="9"/>
  <c r="Q2929" i="9" s="1"/>
  <c r="N2930" i="9"/>
  <c r="R2929" i="9"/>
  <c r="S2929" i="9" s="1"/>
  <c r="AF2758" i="9"/>
  <c r="AD2902" i="9"/>
  <c r="AE2902" i="9" s="1"/>
  <c r="AB2902" i="9"/>
  <c r="AC2902" i="9" s="1"/>
  <c r="Z2903" i="9"/>
  <c r="N2865" i="9"/>
  <c r="R2864" i="9"/>
  <c r="S2864" i="9" s="1"/>
  <c r="P2864" i="9"/>
  <c r="Q2864" i="9" s="1"/>
  <c r="N2826" i="9"/>
  <c r="R2825" i="9"/>
  <c r="S2825" i="9" s="1"/>
  <c r="P2825" i="9"/>
  <c r="Q2825" i="9" s="1"/>
  <c r="Z2864" i="9"/>
  <c r="AD2863" i="9"/>
  <c r="AE2863" i="9" s="1"/>
  <c r="AB2863" i="9"/>
  <c r="AC2863" i="9" s="1"/>
  <c r="B2839" i="9"/>
  <c r="F2838" i="9"/>
  <c r="G2838" i="9" s="1"/>
  <c r="D2838" i="9"/>
  <c r="E2838" i="9" s="1"/>
  <c r="B2852" i="9"/>
  <c r="F2851" i="9"/>
  <c r="G2851" i="9" s="1"/>
  <c r="D2851" i="9"/>
  <c r="E2851" i="9" s="1"/>
  <c r="Z2825" i="9"/>
  <c r="AD2824" i="9"/>
  <c r="AE2824" i="9" s="1"/>
  <c r="AB2824" i="9"/>
  <c r="AC2824" i="9" s="1"/>
  <c r="B2904" i="9"/>
  <c r="F2903" i="9"/>
  <c r="G2903" i="9" s="1"/>
  <c r="D2903" i="9"/>
  <c r="E2903" i="9" s="1"/>
  <c r="F2799" i="9"/>
  <c r="G2799" i="9" s="1"/>
  <c r="G2800" i="9" s="1"/>
  <c r="D2799" i="9"/>
  <c r="E2799" i="9" s="1"/>
  <c r="B2878" i="9"/>
  <c r="D2877" i="9"/>
  <c r="E2877" i="9" s="1"/>
  <c r="F2877" i="9"/>
  <c r="G2877" i="9" s="1"/>
  <c r="P2916" i="9"/>
  <c r="Q2916" i="9" s="1"/>
  <c r="N2917" i="9"/>
  <c r="R2916" i="9"/>
  <c r="S2916" i="9" s="1"/>
  <c r="B2956" i="9"/>
  <c r="I2954" i="9"/>
  <c r="B2943" i="9"/>
  <c r="F2942" i="9"/>
  <c r="G2942" i="9" s="1"/>
  <c r="D2942" i="9"/>
  <c r="E2942" i="9" s="1"/>
  <c r="AD2928" i="9"/>
  <c r="AE2928" i="9" s="1"/>
  <c r="AB2928" i="9"/>
  <c r="AC2928" i="9" s="1"/>
  <c r="Z2942" i="9"/>
  <c r="AG2940" i="9"/>
  <c r="Z2929" i="9"/>
  <c r="AD2876" i="9"/>
  <c r="AE2876" i="9" s="1"/>
  <c r="AB2876" i="9"/>
  <c r="AC2876" i="9" s="1"/>
  <c r="Z2877" i="9"/>
  <c r="B2865" i="9"/>
  <c r="F2864" i="9"/>
  <c r="G2864" i="9" s="1"/>
  <c r="D2864" i="9"/>
  <c r="E2864" i="9" s="1"/>
  <c r="Z2812" i="9"/>
  <c r="AD2811" i="9"/>
  <c r="AE2811" i="9" s="1"/>
  <c r="AB2811" i="9"/>
  <c r="AC2811" i="9" s="1"/>
  <c r="P2942" i="9"/>
  <c r="Q2942" i="9" s="1"/>
  <c r="N2956" i="9"/>
  <c r="U2954" i="9"/>
  <c r="N2943" i="9"/>
  <c r="R2942" i="9"/>
  <c r="S2942" i="9" s="1"/>
  <c r="B2917" i="9"/>
  <c r="D2916" i="9"/>
  <c r="E2916" i="9" s="1"/>
  <c r="F2916" i="9"/>
  <c r="G2916" i="9" s="1"/>
  <c r="P2903" i="9"/>
  <c r="Q2903" i="9" s="1"/>
  <c r="N2904" i="9"/>
  <c r="R2903" i="9"/>
  <c r="S2903" i="9" s="1"/>
  <c r="E2786" i="9"/>
  <c r="H2786" i="9" s="1"/>
  <c r="D2786" i="9"/>
  <c r="AF2772" i="9" l="1"/>
  <c r="N2970" i="9"/>
  <c r="U2968" i="9"/>
  <c r="N2957" i="9"/>
  <c r="R2956" i="9"/>
  <c r="S2956" i="9" s="1"/>
  <c r="P2956" i="9"/>
  <c r="Q2956" i="9" s="1"/>
  <c r="Z2813" i="9"/>
  <c r="AB2812" i="9"/>
  <c r="AC2812" i="9" s="1"/>
  <c r="AD2812" i="9"/>
  <c r="AE2812" i="9" s="1"/>
  <c r="B2866" i="9"/>
  <c r="D2865" i="9"/>
  <c r="E2865" i="9" s="1"/>
  <c r="F2865" i="9"/>
  <c r="G2865" i="9" s="1"/>
  <c r="Z2930" i="9"/>
  <c r="AB2929" i="9"/>
  <c r="AC2929" i="9" s="1"/>
  <c r="AD2929" i="9"/>
  <c r="AE2929" i="9" s="1"/>
  <c r="F2800" i="9"/>
  <c r="B2840" i="9"/>
  <c r="F2839" i="9"/>
  <c r="G2839" i="9" s="1"/>
  <c r="D2839" i="9"/>
  <c r="E2839" i="9" s="1"/>
  <c r="Z2852" i="9"/>
  <c r="AB2851" i="9"/>
  <c r="AC2851" i="9" s="1"/>
  <c r="AD2851" i="9"/>
  <c r="AE2851" i="9" s="1"/>
  <c r="F2930" i="9"/>
  <c r="G2930" i="9" s="1"/>
  <c r="D2930" i="9"/>
  <c r="E2930" i="9" s="1"/>
  <c r="B2931" i="9"/>
  <c r="AD2786" i="9"/>
  <c r="B2827" i="9"/>
  <c r="D2826" i="9"/>
  <c r="E2826" i="9" s="1"/>
  <c r="F2826" i="9"/>
  <c r="G2826" i="9" s="1"/>
  <c r="Z2878" i="9"/>
  <c r="AB2877" i="9"/>
  <c r="AC2877" i="9" s="1"/>
  <c r="AD2877" i="9"/>
  <c r="AE2877" i="9" s="1"/>
  <c r="F2943" i="9"/>
  <c r="G2943" i="9" s="1"/>
  <c r="D2943" i="9"/>
  <c r="E2943" i="9" s="1"/>
  <c r="B2944" i="9"/>
  <c r="N2918" i="9"/>
  <c r="P2917" i="9"/>
  <c r="Q2917" i="9" s="1"/>
  <c r="R2917" i="9"/>
  <c r="S2917" i="9" s="1"/>
  <c r="N2827" i="9"/>
  <c r="R2826" i="9"/>
  <c r="S2826" i="9" s="1"/>
  <c r="P2826" i="9"/>
  <c r="Q2826" i="9" s="1"/>
  <c r="N2866" i="9"/>
  <c r="R2865" i="9"/>
  <c r="S2865" i="9" s="1"/>
  <c r="P2865" i="9"/>
  <c r="Q2865" i="9" s="1"/>
  <c r="F2891" i="9"/>
  <c r="G2891" i="9" s="1"/>
  <c r="D2891" i="9"/>
  <c r="E2891" i="9" s="1"/>
  <c r="B2892" i="9"/>
  <c r="AC2786" i="9"/>
  <c r="AB2786" i="9"/>
  <c r="Q2800" i="9"/>
  <c r="P2800" i="9"/>
  <c r="N2840" i="9"/>
  <c r="R2839" i="9"/>
  <c r="S2839" i="9" s="1"/>
  <c r="P2839" i="9"/>
  <c r="Q2839" i="9" s="1"/>
  <c r="Z2839" i="9"/>
  <c r="AB2838" i="9"/>
  <c r="AC2838" i="9" s="1"/>
  <c r="AD2838" i="9"/>
  <c r="AE2838" i="9" s="1"/>
  <c r="N2905" i="9"/>
  <c r="R2904" i="9"/>
  <c r="S2904" i="9" s="1"/>
  <c r="P2904" i="9"/>
  <c r="Q2904" i="9" s="1"/>
  <c r="N2944" i="9"/>
  <c r="R2943" i="9"/>
  <c r="S2943" i="9" s="1"/>
  <c r="P2943" i="9"/>
  <c r="Q2943" i="9" s="1"/>
  <c r="Z2956" i="9"/>
  <c r="AG2954" i="9"/>
  <c r="Z2943" i="9"/>
  <c r="AD2942" i="9"/>
  <c r="AE2942" i="9" s="1"/>
  <c r="AB2942" i="9"/>
  <c r="AC2942" i="9" s="1"/>
  <c r="F2878" i="9"/>
  <c r="G2878" i="9" s="1"/>
  <c r="D2878" i="9"/>
  <c r="E2878" i="9" s="1"/>
  <c r="B2879" i="9"/>
  <c r="Z2826" i="9"/>
  <c r="AD2825" i="9"/>
  <c r="AE2825" i="9" s="1"/>
  <c r="AB2825" i="9"/>
  <c r="AC2825" i="9" s="1"/>
  <c r="Z2865" i="9"/>
  <c r="AD2864" i="9"/>
  <c r="AE2864" i="9" s="1"/>
  <c r="AB2864" i="9"/>
  <c r="AC2864" i="9" s="1"/>
  <c r="Z2904" i="9"/>
  <c r="AD2903" i="9"/>
  <c r="AE2903" i="9" s="1"/>
  <c r="AB2903" i="9"/>
  <c r="AC2903" i="9" s="1"/>
  <c r="N2879" i="9"/>
  <c r="P2878" i="9"/>
  <c r="Q2878" i="9" s="1"/>
  <c r="R2878" i="9"/>
  <c r="S2878" i="9" s="1"/>
  <c r="R2813" i="9"/>
  <c r="S2813" i="9" s="1"/>
  <c r="S2814" i="9" s="1"/>
  <c r="P2813" i="9"/>
  <c r="Q2813" i="9" s="1"/>
  <c r="Z2917" i="9"/>
  <c r="AD2916" i="9"/>
  <c r="AE2916" i="9" s="1"/>
  <c r="AB2916" i="9"/>
  <c r="AC2916" i="9" s="1"/>
  <c r="Z2891" i="9"/>
  <c r="AB2890" i="9"/>
  <c r="AC2890" i="9" s="1"/>
  <c r="AD2890" i="9"/>
  <c r="AE2890" i="9" s="1"/>
  <c r="N2892" i="9"/>
  <c r="R2891" i="9"/>
  <c r="S2891" i="9" s="1"/>
  <c r="P2891" i="9"/>
  <c r="Q2891" i="9" s="1"/>
  <c r="R2800" i="9"/>
  <c r="D2813" i="9"/>
  <c r="E2813" i="9" s="1"/>
  <c r="F2813" i="9"/>
  <c r="G2813" i="9" s="1"/>
  <c r="G2814" i="9" s="1"/>
  <c r="F2917" i="9"/>
  <c r="G2917" i="9" s="1"/>
  <c r="D2917" i="9"/>
  <c r="E2917" i="9" s="1"/>
  <c r="B2918" i="9"/>
  <c r="F2956" i="9"/>
  <c r="G2956" i="9" s="1"/>
  <c r="D2956" i="9"/>
  <c r="E2956" i="9" s="1"/>
  <c r="B2970" i="9"/>
  <c r="I2968" i="9"/>
  <c r="B2957" i="9"/>
  <c r="E2800" i="9"/>
  <c r="H2800" i="9" s="1"/>
  <c r="D2800" i="9"/>
  <c r="F2904" i="9"/>
  <c r="G2904" i="9" s="1"/>
  <c r="D2904" i="9"/>
  <c r="E2904" i="9" s="1"/>
  <c r="B2905" i="9"/>
  <c r="B2853" i="9"/>
  <c r="F2852" i="9"/>
  <c r="G2852" i="9" s="1"/>
  <c r="D2852" i="9"/>
  <c r="E2852" i="9" s="1"/>
  <c r="N2931" i="9"/>
  <c r="R2930" i="9"/>
  <c r="S2930" i="9" s="1"/>
  <c r="P2930" i="9"/>
  <c r="Q2930" i="9" s="1"/>
  <c r="AB2799" i="9"/>
  <c r="AC2799" i="9" s="1"/>
  <c r="AD2799" i="9"/>
  <c r="AE2799" i="9" s="1"/>
  <c r="AE2800" i="9" s="1"/>
  <c r="N2853" i="9"/>
  <c r="P2852" i="9"/>
  <c r="Q2852" i="9" s="1"/>
  <c r="R2852" i="9"/>
  <c r="S2852" i="9" s="1"/>
  <c r="T2786" i="9"/>
  <c r="AF2786" i="9" l="1"/>
  <c r="AC2800" i="9"/>
  <c r="AB2800" i="9"/>
  <c r="B2854" i="9"/>
  <c r="F2853" i="9"/>
  <c r="G2853" i="9" s="1"/>
  <c r="D2853" i="9"/>
  <c r="E2853" i="9" s="1"/>
  <c r="B2984" i="9"/>
  <c r="I2982" i="9"/>
  <c r="B2971" i="9"/>
  <c r="D2970" i="9"/>
  <c r="E2970" i="9" s="1"/>
  <c r="F2970" i="9"/>
  <c r="G2970" i="9" s="1"/>
  <c r="AB2891" i="9"/>
  <c r="AC2891" i="9" s="1"/>
  <c r="Z2892" i="9"/>
  <c r="AD2891" i="9"/>
  <c r="AE2891" i="9" s="1"/>
  <c r="Q2814" i="9"/>
  <c r="P2814" i="9"/>
  <c r="AB2904" i="9"/>
  <c r="AC2904" i="9" s="1"/>
  <c r="Z2905" i="9"/>
  <c r="AD2904" i="9"/>
  <c r="AE2904" i="9" s="1"/>
  <c r="Z2866" i="9"/>
  <c r="AD2865" i="9"/>
  <c r="AE2865" i="9" s="1"/>
  <c r="AB2865" i="9"/>
  <c r="AC2865" i="9" s="1"/>
  <c r="B2880" i="9"/>
  <c r="F2879" i="9"/>
  <c r="G2879" i="9" s="1"/>
  <c r="D2879" i="9"/>
  <c r="E2879" i="9" s="1"/>
  <c r="AB2956" i="9"/>
  <c r="AC2956" i="9" s="1"/>
  <c r="Z2970" i="9"/>
  <c r="AG2968" i="9"/>
  <c r="Z2957" i="9"/>
  <c r="AD2956" i="9"/>
  <c r="AE2956" i="9" s="1"/>
  <c r="R2944" i="9"/>
  <c r="S2944" i="9" s="1"/>
  <c r="P2944" i="9"/>
  <c r="Q2944" i="9" s="1"/>
  <c r="N2945" i="9"/>
  <c r="N2867" i="9"/>
  <c r="R2866" i="9"/>
  <c r="S2866" i="9" s="1"/>
  <c r="P2866" i="9"/>
  <c r="Q2866" i="9" s="1"/>
  <c r="R2827" i="9"/>
  <c r="S2827" i="9" s="1"/>
  <c r="S2828" i="9" s="1"/>
  <c r="P2827" i="9"/>
  <c r="Q2827" i="9" s="1"/>
  <c r="R2918" i="9"/>
  <c r="S2918" i="9" s="1"/>
  <c r="P2918" i="9"/>
  <c r="Q2918" i="9" s="1"/>
  <c r="N2919" i="9"/>
  <c r="Z2853" i="9"/>
  <c r="AD2852" i="9"/>
  <c r="AE2852" i="9" s="1"/>
  <c r="AB2852" i="9"/>
  <c r="AC2852" i="9" s="1"/>
  <c r="AD2813" i="9"/>
  <c r="AE2813" i="9" s="1"/>
  <c r="AE2814" i="9" s="1"/>
  <c r="AB2813" i="9"/>
  <c r="AC2813" i="9" s="1"/>
  <c r="B2906" i="9"/>
  <c r="D2905" i="9"/>
  <c r="E2905" i="9" s="1"/>
  <c r="F2905" i="9"/>
  <c r="G2905" i="9" s="1"/>
  <c r="B2919" i="9"/>
  <c r="D2918" i="9"/>
  <c r="E2918" i="9" s="1"/>
  <c r="F2918" i="9"/>
  <c r="G2918" i="9" s="1"/>
  <c r="R2892" i="9"/>
  <c r="S2892" i="9" s="1"/>
  <c r="P2892" i="9"/>
  <c r="Q2892" i="9" s="1"/>
  <c r="N2893" i="9"/>
  <c r="R2814" i="9"/>
  <c r="R2879" i="9"/>
  <c r="S2879" i="9" s="1"/>
  <c r="P2879" i="9"/>
  <c r="Q2879" i="9" s="1"/>
  <c r="N2880" i="9"/>
  <c r="R2905" i="9"/>
  <c r="S2905" i="9" s="1"/>
  <c r="P2905" i="9"/>
  <c r="Q2905" i="9" s="1"/>
  <c r="N2906" i="9"/>
  <c r="Z2840" i="9"/>
  <c r="AD2839" i="9"/>
  <c r="AE2839" i="9" s="1"/>
  <c r="AB2839" i="9"/>
  <c r="AC2839" i="9" s="1"/>
  <c r="T2800" i="9"/>
  <c r="B2893" i="9"/>
  <c r="D2892" i="9"/>
  <c r="E2892" i="9" s="1"/>
  <c r="F2892" i="9"/>
  <c r="G2892" i="9" s="1"/>
  <c r="B2945" i="9"/>
  <c r="F2944" i="9"/>
  <c r="G2944" i="9" s="1"/>
  <c r="D2944" i="9"/>
  <c r="E2944" i="9" s="1"/>
  <c r="B2932" i="9"/>
  <c r="D2931" i="9"/>
  <c r="E2931" i="9" s="1"/>
  <c r="F2931" i="9"/>
  <c r="G2931" i="9" s="1"/>
  <c r="B2841" i="9"/>
  <c r="F2840" i="9"/>
  <c r="G2840" i="9" s="1"/>
  <c r="D2840" i="9"/>
  <c r="E2840" i="9" s="1"/>
  <c r="B2867" i="9"/>
  <c r="D2866" i="9"/>
  <c r="E2866" i="9" s="1"/>
  <c r="F2866" i="9"/>
  <c r="G2866" i="9" s="1"/>
  <c r="R2970" i="9"/>
  <c r="S2970" i="9" s="1"/>
  <c r="P2970" i="9"/>
  <c r="Q2970" i="9" s="1"/>
  <c r="N2984" i="9"/>
  <c r="U2982" i="9"/>
  <c r="N2971" i="9"/>
  <c r="N2854" i="9"/>
  <c r="P2853" i="9"/>
  <c r="Q2853" i="9" s="1"/>
  <c r="R2853" i="9"/>
  <c r="S2853" i="9" s="1"/>
  <c r="B2958" i="9"/>
  <c r="F2957" i="9"/>
  <c r="G2957" i="9" s="1"/>
  <c r="D2957" i="9"/>
  <c r="E2957" i="9" s="1"/>
  <c r="F2814" i="9"/>
  <c r="AB2943" i="9"/>
  <c r="AC2943" i="9" s="1"/>
  <c r="Z2944" i="9"/>
  <c r="AD2943" i="9"/>
  <c r="AE2943" i="9" s="1"/>
  <c r="AB2878" i="9"/>
  <c r="AC2878" i="9" s="1"/>
  <c r="Z2879" i="9"/>
  <c r="AD2878" i="9"/>
  <c r="AE2878" i="9" s="1"/>
  <c r="D2827" i="9"/>
  <c r="E2827" i="9" s="1"/>
  <c r="F2827" i="9"/>
  <c r="G2827" i="9" s="1"/>
  <c r="G2828" i="9" s="1"/>
  <c r="AB2930" i="9"/>
  <c r="AC2930" i="9" s="1"/>
  <c r="Z2931" i="9"/>
  <c r="AD2930" i="9"/>
  <c r="AE2930" i="9" s="1"/>
  <c r="AD2800" i="9"/>
  <c r="R2931" i="9"/>
  <c r="S2931" i="9" s="1"/>
  <c r="P2931" i="9"/>
  <c r="Q2931" i="9" s="1"/>
  <c r="N2932" i="9"/>
  <c r="E2814" i="9"/>
  <c r="D2814" i="9"/>
  <c r="AB2917" i="9"/>
  <c r="AC2917" i="9" s="1"/>
  <c r="Z2918" i="9"/>
  <c r="AD2917" i="9"/>
  <c r="AE2917" i="9" s="1"/>
  <c r="Z2827" i="9"/>
  <c r="AD2826" i="9"/>
  <c r="AE2826" i="9" s="1"/>
  <c r="AB2826" i="9"/>
  <c r="AC2826" i="9" s="1"/>
  <c r="N2841" i="9"/>
  <c r="P2840" i="9"/>
  <c r="Q2840" i="9" s="1"/>
  <c r="R2840" i="9"/>
  <c r="S2840" i="9" s="1"/>
  <c r="R2957" i="9"/>
  <c r="S2957" i="9" s="1"/>
  <c r="P2957" i="9"/>
  <c r="Q2957" i="9" s="1"/>
  <c r="N2958" i="9"/>
  <c r="H2814" i="9" l="1"/>
  <c r="P2841" i="9"/>
  <c r="Q2841" i="9" s="1"/>
  <c r="R2841" i="9"/>
  <c r="S2841" i="9" s="1"/>
  <c r="S2842" i="9" s="1"/>
  <c r="N2933" i="9"/>
  <c r="P2932" i="9"/>
  <c r="Q2932" i="9" s="1"/>
  <c r="R2932" i="9"/>
  <c r="S2932" i="9" s="1"/>
  <c r="Z2932" i="9"/>
  <c r="AD2931" i="9"/>
  <c r="AE2931" i="9" s="1"/>
  <c r="AB2931" i="9"/>
  <c r="AC2931" i="9" s="1"/>
  <c r="D2958" i="9"/>
  <c r="E2958" i="9" s="1"/>
  <c r="B2959" i="9"/>
  <c r="F2958" i="9"/>
  <c r="G2958" i="9" s="1"/>
  <c r="N2998" i="9"/>
  <c r="U2996" i="9"/>
  <c r="N2985" i="9"/>
  <c r="P2984" i="9"/>
  <c r="Q2984" i="9" s="1"/>
  <c r="R2984" i="9"/>
  <c r="S2984" i="9" s="1"/>
  <c r="D2932" i="9"/>
  <c r="E2932" i="9" s="1"/>
  <c r="B2933" i="9"/>
  <c r="F2932" i="9"/>
  <c r="G2932" i="9" s="1"/>
  <c r="D2893" i="9"/>
  <c r="E2893" i="9" s="1"/>
  <c r="B2894" i="9"/>
  <c r="F2893" i="9"/>
  <c r="G2893" i="9" s="1"/>
  <c r="Z2841" i="9"/>
  <c r="AD2840" i="9"/>
  <c r="AE2840" i="9" s="1"/>
  <c r="AB2840" i="9"/>
  <c r="AC2840" i="9" s="1"/>
  <c r="N2894" i="9"/>
  <c r="P2893" i="9"/>
  <c r="Q2893" i="9" s="1"/>
  <c r="R2893" i="9"/>
  <c r="S2893" i="9" s="1"/>
  <c r="D2906" i="9"/>
  <c r="E2906" i="9" s="1"/>
  <c r="B2907" i="9"/>
  <c r="F2906" i="9"/>
  <c r="G2906" i="9" s="1"/>
  <c r="Z2906" i="9"/>
  <c r="AD2905" i="9"/>
  <c r="AE2905" i="9" s="1"/>
  <c r="AB2905" i="9"/>
  <c r="AC2905" i="9" s="1"/>
  <c r="AF2800" i="9"/>
  <c r="Z2919" i="9"/>
  <c r="AB2918" i="9"/>
  <c r="AC2918" i="9" s="1"/>
  <c r="AD2918" i="9"/>
  <c r="AE2918" i="9" s="1"/>
  <c r="F2828" i="9"/>
  <c r="N2855" i="9"/>
  <c r="R2854" i="9"/>
  <c r="S2854" i="9" s="1"/>
  <c r="P2854" i="9"/>
  <c r="Q2854" i="9" s="1"/>
  <c r="D2945" i="9"/>
  <c r="E2945" i="9" s="1"/>
  <c r="B2946" i="9"/>
  <c r="F2945" i="9"/>
  <c r="G2945" i="9" s="1"/>
  <c r="N2907" i="9"/>
  <c r="R2906" i="9"/>
  <c r="S2906" i="9" s="1"/>
  <c r="P2906" i="9"/>
  <c r="Q2906" i="9" s="1"/>
  <c r="Z2984" i="9"/>
  <c r="AG2982" i="9"/>
  <c r="Z2971" i="9"/>
  <c r="AD2970" i="9"/>
  <c r="AE2970" i="9" s="1"/>
  <c r="AB2970" i="9"/>
  <c r="AC2970" i="9" s="1"/>
  <c r="T2814" i="9"/>
  <c r="D2971" i="9"/>
  <c r="E2971" i="9" s="1"/>
  <c r="B2972" i="9"/>
  <c r="F2971" i="9"/>
  <c r="G2971" i="9" s="1"/>
  <c r="N2959" i="9"/>
  <c r="P2958" i="9"/>
  <c r="Q2958" i="9" s="1"/>
  <c r="R2958" i="9"/>
  <c r="S2958" i="9" s="1"/>
  <c r="E2828" i="9"/>
  <c r="D2828" i="9"/>
  <c r="Z2880" i="9"/>
  <c r="AB2879" i="9"/>
  <c r="AC2879" i="9" s="1"/>
  <c r="AD2879" i="9"/>
  <c r="AE2879" i="9" s="1"/>
  <c r="Z2945" i="9"/>
  <c r="AB2944" i="9"/>
  <c r="AC2944" i="9" s="1"/>
  <c r="AD2944" i="9"/>
  <c r="AE2944" i="9" s="1"/>
  <c r="N2972" i="9"/>
  <c r="P2971" i="9"/>
  <c r="Q2971" i="9" s="1"/>
  <c r="R2971" i="9"/>
  <c r="S2971" i="9" s="1"/>
  <c r="D2919" i="9"/>
  <c r="E2919" i="9" s="1"/>
  <c r="B2920" i="9"/>
  <c r="F2919" i="9"/>
  <c r="G2919" i="9" s="1"/>
  <c r="AC2814" i="9"/>
  <c r="AB2814" i="9"/>
  <c r="Q2828" i="9"/>
  <c r="P2828" i="9"/>
  <c r="N2868" i="9"/>
  <c r="P2867" i="9"/>
  <c r="Q2867" i="9" s="1"/>
  <c r="R2867" i="9"/>
  <c r="S2867" i="9" s="1"/>
  <c r="Z2867" i="9"/>
  <c r="AB2866" i="9"/>
  <c r="AC2866" i="9" s="1"/>
  <c r="AD2866" i="9"/>
  <c r="AE2866" i="9" s="1"/>
  <c r="B2855" i="9"/>
  <c r="F2854" i="9"/>
  <c r="G2854" i="9" s="1"/>
  <c r="D2854" i="9"/>
  <c r="E2854" i="9" s="1"/>
  <c r="AD2827" i="9"/>
  <c r="AE2827" i="9" s="1"/>
  <c r="AE2828" i="9" s="1"/>
  <c r="AB2827" i="9"/>
  <c r="AC2827" i="9" s="1"/>
  <c r="B2868" i="9"/>
  <c r="F2867" i="9"/>
  <c r="G2867" i="9" s="1"/>
  <c r="D2867" i="9"/>
  <c r="E2867" i="9" s="1"/>
  <c r="F2841" i="9"/>
  <c r="G2841" i="9" s="1"/>
  <c r="G2842" i="9" s="1"/>
  <c r="D2841" i="9"/>
  <c r="E2841" i="9" s="1"/>
  <c r="N2881" i="9"/>
  <c r="P2880" i="9"/>
  <c r="Q2880" i="9" s="1"/>
  <c r="R2880" i="9"/>
  <c r="S2880" i="9" s="1"/>
  <c r="AD2814" i="9"/>
  <c r="Z2854" i="9"/>
  <c r="AD2853" i="9"/>
  <c r="AE2853" i="9" s="1"/>
  <c r="AB2853" i="9"/>
  <c r="AC2853" i="9" s="1"/>
  <c r="N2920" i="9"/>
  <c r="R2919" i="9"/>
  <c r="S2919" i="9" s="1"/>
  <c r="P2919" i="9"/>
  <c r="Q2919" i="9" s="1"/>
  <c r="R2828" i="9"/>
  <c r="N2946" i="9"/>
  <c r="P2945" i="9"/>
  <c r="Q2945" i="9" s="1"/>
  <c r="R2945" i="9"/>
  <c r="S2945" i="9" s="1"/>
  <c r="Z2958" i="9"/>
  <c r="AB2957" i="9"/>
  <c r="AC2957" i="9" s="1"/>
  <c r="AD2957" i="9"/>
  <c r="AE2957" i="9" s="1"/>
  <c r="D2880" i="9"/>
  <c r="E2880" i="9" s="1"/>
  <c r="B2881" i="9"/>
  <c r="F2880" i="9"/>
  <c r="G2880" i="9" s="1"/>
  <c r="Z2893" i="9"/>
  <c r="AD2892" i="9"/>
  <c r="AE2892" i="9" s="1"/>
  <c r="AB2892" i="9"/>
  <c r="AC2892" i="9" s="1"/>
  <c r="D2984" i="9"/>
  <c r="E2984" i="9" s="1"/>
  <c r="B2998" i="9"/>
  <c r="I2996" i="9"/>
  <c r="B2985" i="9"/>
  <c r="F2984" i="9"/>
  <c r="G2984" i="9" s="1"/>
  <c r="H2828" i="9" l="1"/>
  <c r="B3012" i="9"/>
  <c r="I3010" i="9"/>
  <c r="B2999" i="9"/>
  <c r="D2998" i="9"/>
  <c r="E2998" i="9" s="1"/>
  <c r="F2998" i="9"/>
  <c r="G2998" i="9" s="1"/>
  <c r="B2882" i="9"/>
  <c r="D2881" i="9"/>
  <c r="E2881" i="9" s="1"/>
  <c r="F2881" i="9"/>
  <c r="G2881" i="9" s="1"/>
  <c r="P2946" i="9"/>
  <c r="Q2946" i="9" s="1"/>
  <c r="N2947" i="9"/>
  <c r="R2946" i="9"/>
  <c r="S2946" i="9" s="1"/>
  <c r="Z2855" i="9"/>
  <c r="AD2854" i="9"/>
  <c r="AE2854" i="9" s="1"/>
  <c r="AB2854" i="9"/>
  <c r="AC2854" i="9" s="1"/>
  <c r="AD2828" i="9"/>
  <c r="F2855" i="9"/>
  <c r="G2855" i="9" s="1"/>
  <c r="G2856" i="9" s="1"/>
  <c r="D2855" i="9"/>
  <c r="E2855" i="9" s="1"/>
  <c r="AD2919" i="9"/>
  <c r="AE2919" i="9" s="1"/>
  <c r="AB2919" i="9"/>
  <c r="AC2919" i="9" s="1"/>
  <c r="Z2920" i="9"/>
  <c r="P2933" i="9"/>
  <c r="Q2933" i="9" s="1"/>
  <c r="N2934" i="9"/>
  <c r="R2933" i="9"/>
  <c r="S2933" i="9" s="1"/>
  <c r="AD2958" i="9"/>
  <c r="AE2958" i="9" s="1"/>
  <c r="AB2958" i="9"/>
  <c r="AC2958" i="9" s="1"/>
  <c r="Z2959" i="9"/>
  <c r="P2920" i="9"/>
  <c r="Q2920" i="9" s="1"/>
  <c r="N2921" i="9"/>
  <c r="R2920" i="9"/>
  <c r="S2920" i="9" s="1"/>
  <c r="P2881" i="9"/>
  <c r="Q2881" i="9" s="1"/>
  <c r="N2882" i="9"/>
  <c r="R2881" i="9"/>
  <c r="S2881" i="9" s="1"/>
  <c r="N2869" i="9"/>
  <c r="R2868" i="9"/>
  <c r="S2868" i="9" s="1"/>
  <c r="P2868" i="9"/>
  <c r="Q2868" i="9" s="1"/>
  <c r="AF2814" i="9"/>
  <c r="AD2880" i="9"/>
  <c r="AE2880" i="9" s="1"/>
  <c r="AB2880" i="9"/>
  <c r="AC2880" i="9" s="1"/>
  <c r="Z2881" i="9"/>
  <c r="P2959" i="9"/>
  <c r="Q2959" i="9" s="1"/>
  <c r="N2960" i="9"/>
  <c r="R2959" i="9"/>
  <c r="S2959" i="9" s="1"/>
  <c r="AD2971" i="9"/>
  <c r="AE2971" i="9" s="1"/>
  <c r="AB2971" i="9"/>
  <c r="AC2971" i="9" s="1"/>
  <c r="Z2972" i="9"/>
  <c r="B2947" i="9"/>
  <c r="F2946" i="9"/>
  <c r="G2946" i="9" s="1"/>
  <c r="D2946" i="9"/>
  <c r="E2946" i="9" s="1"/>
  <c r="B2908" i="9"/>
  <c r="F2907" i="9"/>
  <c r="G2907" i="9" s="1"/>
  <c r="D2907" i="9"/>
  <c r="E2907" i="9" s="1"/>
  <c r="AD2841" i="9"/>
  <c r="AE2841" i="9" s="1"/>
  <c r="AE2842" i="9" s="1"/>
  <c r="AB2841" i="9"/>
  <c r="AC2841" i="9" s="1"/>
  <c r="P2998" i="9"/>
  <c r="Q2998" i="9" s="1"/>
  <c r="N3012" i="9"/>
  <c r="U3010" i="9"/>
  <c r="N2999" i="9"/>
  <c r="R2998" i="9"/>
  <c r="S2998" i="9" s="1"/>
  <c r="AD2932" i="9"/>
  <c r="AE2932" i="9" s="1"/>
  <c r="AB2932" i="9"/>
  <c r="AC2932" i="9" s="1"/>
  <c r="Z2933" i="9"/>
  <c r="B2986" i="9"/>
  <c r="D2985" i="9"/>
  <c r="E2985" i="9" s="1"/>
  <c r="F2985" i="9"/>
  <c r="G2985" i="9" s="1"/>
  <c r="AD2893" i="9"/>
  <c r="AE2893" i="9" s="1"/>
  <c r="AB2893" i="9"/>
  <c r="AC2893" i="9" s="1"/>
  <c r="Z2894" i="9"/>
  <c r="E2842" i="9"/>
  <c r="D2842" i="9"/>
  <c r="B2869" i="9"/>
  <c r="F2868" i="9"/>
  <c r="G2868" i="9" s="1"/>
  <c r="D2868" i="9"/>
  <c r="E2868" i="9" s="1"/>
  <c r="Z2868" i="9"/>
  <c r="AB2867" i="9"/>
  <c r="AC2867" i="9" s="1"/>
  <c r="AD2867" i="9"/>
  <c r="AE2867" i="9" s="1"/>
  <c r="P2972" i="9"/>
  <c r="Q2972" i="9" s="1"/>
  <c r="N2973" i="9"/>
  <c r="R2972" i="9"/>
  <c r="S2972" i="9" s="1"/>
  <c r="AD2945" i="9"/>
  <c r="AE2945" i="9" s="1"/>
  <c r="AB2945" i="9"/>
  <c r="AC2945" i="9" s="1"/>
  <c r="Z2946" i="9"/>
  <c r="P2894" i="9"/>
  <c r="Q2894" i="9" s="1"/>
  <c r="N2895" i="9"/>
  <c r="R2894" i="9"/>
  <c r="S2894" i="9" s="1"/>
  <c r="B2934" i="9"/>
  <c r="F2933" i="9"/>
  <c r="G2933" i="9" s="1"/>
  <c r="D2933" i="9"/>
  <c r="E2933" i="9" s="1"/>
  <c r="R2842" i="9"/>
  <c r="F2842" i="9"/>
  <c r="AC2828" i="9"/>
  <c r="AB2828" i="9"/>
  <c r="T2828" i="9"/>
  <c r="B2921" i="9"/>
  <c r="D2920" i="9"/>
  <c r="E2920" i="9" s="1"/>
  <c r="F2920" i="9"/>
  <c r="G2920" i="9" s="1"/>
  <c r="B2973" i="9"/>
  <c r="D2972" i="9"/>
  <c r="E2972" i="9" s="1"/>
  <c r="F2972" i="9"/>
  <c r="G2972" i="9" s="1"/>
  <c r="AD2984" i="9"/>
  <c r="AE2984" i="9" s="1"/>
  <c r="AB2984" i="9"/>
  <c r="AC2984" i="9" s="1"/>
  <c r="Z2998" i="9"/>
  <c r="AG2996" i="9"/>
  <c r="Z2985" i="9"/>
  <c r="P2907" i="9"/>
  <c r="Q2907" i="9" s="1"/>
  <c r="N2908" i="9"/>
  <c r="R2907" i="9"/>
  <c r="S2907" i="9" s="1"/>
  <c r="R2855" i="9"/>
  <c r="S2855" i="9" s="1"/>
  <c r="S2856" i="9" s="1"/>
  <c r="P2855" i="9"/>
  <c r="Q2855" i="9" s="1"/>
  <c r="AD2906" i="9"/>
  <c r="AE2906" i="9" s="1"/>
  <c r="AB2906" i="9"/>
  <c r="AC2906" i="9" s="1"/>
  <c r="Z2907" i="9"/>
  <c r="B2895" i="9"/>
  <c r="F2894" i="9"/>
  <c r="G2894" i="9" s="1"/>
  <c r="D2894" i="9"/>
  <c r="E2894" i="9" s="1"/>
  <c r="P2985" i="9"/>
  <c r="Q2985" i="9" s="1"/>
  <c r="N2986" i="9"/>
  <c r="R2985" i="9"/>
  <c r="S2985" i="9" s="1"/>
  <c r="B2960" i="9"/>
  <c r="F2959" i="9"/>
  <c r="G2959" i="9" s="1"/>
  <c r="D2959" i="9"/>
  <c r="E2959" i="9" s="1"/>
  <c r="Q2842" i="9"/>
  <c r="P2842" i="9"/>
  <c r="AF2828" i="9" l="1"/>
  <c r="T2842" i="9"/>
  <c r="Q2856" i="9"/>
  <c r="P2856" i="9"/>
  <c r="N2909" i="9"/>
  <c r="R2908" i="9"/>
  <c r="S2908" i="9" s="1"/>
  <c r="P2908" i="9"/>
  <c r="Q2908" i="9" s="1"/>
  <c r="Z3012" i="9"/>
  <c r="AG3010" i="9"/>
  <c r="Z2999" i="9"/>
  <c r="AD2998" i="9"/>
  <c r="AE2998" i="9" s="1"/>
  <c r="AB2998" i="9"/>
  <c r="AC2998" i="9" s="1"/>
  <c r="F2921" i="9"/>
  <c r="G2921" i="9" s="1"/>
  <c r="D2921" i="9"/>
  <c r="E2921" i="9" s="1"/>
  <c r="B2922" i="9"/>
  <c r="F2986" i="9"/>
  <c r="G2986" i="9" s="1"/>
  <c r="D2986" i="9"/>
  <c r="E2986" i="9" s="1"/>
  <c r="B2987" i="9"/>
  <c r="AD2842" i="9"/>
  <c r="Z2882" i="9"/>
  <c r="AD2881" i="9"/>
  <c r="AE2881" i="9" s="1"/>
  <c r="AB2881" i="9"/>
  <c r="AC2881" i="9" s="1"/>
  <c r="R2869" i="9"/>
  <c r="S2869" i="9" s="1"/>
  <c r="S2870" i="9" s="1"/>
  <c r="P2869" i="9"/>
  <c r="Q2869" i="9" s="1"/>
  <c r="N2922" i="9"/>
  <c r="P2921" i="9"/>
  <c r="Q2921" i="9" s="1"/>
  <c r="R2921" i="9"/>
  <c r="S2921" i="9" s="1"/>
  <c r="N2935" i="9"/>
  <c r="R2934" i="9"/>
  <c r="S2934" i="9" s="1"/>
  <c r="P2934" i="9"/>
  <c r="Q2934" i="9" s="1"/>
  <c r="Z2921" i="9"/>
  <c r="AB2920" i="9"/>
  <c r="AC2920" i="9" s="1"/>
  <c r="AD2920" i="9"/>
  <c r="AE2920" i="9" s="1"/>
  <c r="E2856" i="9"/>
  <c r="D2856" i="9"/>
  <c r="N2987" i="9"/>
  <c r="R2986" i="9"/>
  <c r="S2986" i="9" s="1"/>
  <c r="P2986" i="9"/>
  <c r="Q2986" i="9" s="1"/>
  <c r="F2895" i="9"/>
  <c r="G2895" i="9" s="1"/>
  <c r="D2895" i="9"/>
  <c r="E2895" i="9" s="1"/>
  <c r="B2896" i="9"/>
  <c r="R2856" i="9"/>
  <c r="F2934" i="9"/>
  <c r="G2934" i="9" s="1"/>
  <c r="D2934" i="9"/>
  <c r="E2934" i="9" s="1"/>
  <c r="B2935" i="9"/>
  <c r="N2896" i="9"/>
  <c r="R2895" i="9"/>
  <c r="S2895" i="9" s="1"/>
  <c r="P2895" i="9"/>
  <c r="Q2895" i="9" s="1"/>
  <c r="F2869" i="9"/>
  <c r="G2869" i="9" s="1"/>
  <c r="G2870" i="9" s="1"/>
  <c r="D2869" i="9"/>
  <c r="E2869" i="9" s="1"/>
  <c r="Z2934" i="9"/>
  <c r="AB2933" i="9"/>
  <c r="AC2933" i="9" s="1"/>
  <c r="AD2933" i="9"/>
  <c r="AE2933" i="9" s="1"/>
  <c r="N3000" i="9"/>
  <c r="R2999" i="9"/>
  <c r="S2999" i="9" s="1"/>
  <c r="P2999" i="9"/>
  <c r="Q2999" i="9" s="1"/>
  <c r="F2908" i="9"/>
  <c r="G2908" i="9" s="1"/>
  <c r="D2908" i="9"/>
  <c r="E2908" i="9" s="1"/>
  <c r="B2909" i="9"/>
  <c r="F2947" i="9"/>
  <c r="G2947" i="9" s="1"/>
  <c r="D2947" i="9"/>
  <c r="E2947" i="9" s="1"/>
  <c r="B2948" i="9"/>
  <c r="N2883" i="9"/>
  <c r="P2882" i="9"/>
  <c r="Q2882" i="9" s="1"/>
  <c r="R2882" i="9"/>
  <c r="S2882" i="9" s="1"/>
  <c r="F2856" i="9"/>
  <c r="F3012" i="9"/>
  <c r="G3012" i="9" s="1"/>
  <c r="D3012" i="9"/>
  <c r="E3012" i="9" s="1"/>
  <c r="B3026" i="9"/>
  <c r="I3024" i="9"/>
  <c r="B3013" i="9"/>
  <c r="Z2986" i="9"/>
  <c r="AB2985" i="9"/>
  <c r="AC2985" i="9" s="1"/>
  <c r="AD2985" i="9"/>
  <c r="AE2985" i="9" s="1"/>
  <c r="Z2869" i="9"/>
  <c r="AB2868" i="9"/>
  <c r="AC2868" i="9" s="1"/>
  <c r="AD2868" i="9"/>
  <c r="AE2868" i="9" s="1"/>
  <c r="Z2895" i="9"/>
  <c r="AB2894" i="9"/>
  <c r="AC2894" i="9" s="1"/>
  <c r="AD2894" i="9"/>
  <c r="AE2894" i="9" s="1"/>
  <c r="Z2973" i="9"/>
  <c r="AB2972" i="9"/>
  <c r="AC2972" i="9" s="1"/>
  <c r="AD2972" i="9"/>
  <c r="AE2972" i="9" s="1"/>
  <c r="N2961" i="9"/>
  <c r="P2960" i="9"/>
  <c r="Q2960" i="9" s="1"/>
  <c r="R2960" i="9"/>
  <c r="S2960" i="9" s="1"/>
  <c r="Z2960" i="9"/>
  <c r="AD2959" i="9"/>
  <c r="AE2959" i="9" s="1"/>
  <c r="AB2959" i="9"/>
  <c r="AC2959" i="9" s="1"/>
  <c r="AB2855" i="9"/>
  <c r="AC2855" i="9" s="1"/>
  <c r="AD2855" i="9"/>
  <c r="AE2855" i="9" s="1"/>
  <c r="AE2856" i="9" s="1"/>
  <c r="N2948" i="9"/>
  <c r="P2947" i="9"/>
  <c r="Q2947" i="9" s="1"/>
  <c r="R2947" i="9"/>
  <c r="S2947" i="9" s="1"/>
  <c r="F2882" i="9"/>
  <c r="G2882" i="9" s="1"/>
  <c r="D2882" i="9"/>
  <c r="E2882" i="9" s="1"/>
  <c r="B2883" i="9"/>
  <c r="F2960" i="9"/>
  <c r="G2960" i="9" s="1"/>
  <c r="D2960" i="9"/>
  <c r="E2960" i="9" s="1"/>
  <c r="B2961" i="9"/>
  <c r="Z2908" i="9"/>
  <c r="AB2907" i="9"/>
  <c r="AC2907" i="9" s="1"/>
  <c r="AD2907" i="9"/>
  <c r="AE2907" i="9" s="1"/>
  <c r="F2973" i="9"/>
  <c r="G2973" i="9" s="1"/>
  <c r="D2973" i="9"/>
  <c r="E2973" i="9" s="1"/>
  <c r="B2974" i="9"/>
  <c r="Z2947" i="9"/>
  <c r="AD2946" i="9"/>
  <c r="AE2946" i="9" s="1"/>
  <c r="AB2946" i="9"/>
  <c r="AC2946" i="9" s="1"/>
  <c r="N2974" i="9"/>
  <c r="R2973" i="9"/>
  <c r="S2973" i="9" s="1"/>
  <c r="P2973" i="9"/>
  <c r="Q2973" i="9" s="1"/>
  <c r="H2842" i="9"/>
  <c r="N3026" i="9"/>
  <c r="U3024" i="9"/>
  <c r="N3013" i="9"/>
  <c r="R3012" i="9"/>
  <c r="S3012" i="9" s="1"/>
  <c r="P3012" i="9"/>
  <c r="Q3012" i="9" s="1"/>
  <c r="AC2842" i="9"/>
  <c r="AF2842" i="9" s="1"/>
  <c r="AB2842" i="9"/>
  <c r="F2999" i="9"/>
  <c r="G2999" i="9" s="1"/>
  <c r="D2999" i="9"/>
  <c r="E2999" i="9" s="1"/>
  <c r="B3000" i="9"/>
  <c r="B3001" i="9" l="1"/>
  <c r="D3000" i="9"/>
  <c r="E3000" i="9" s="1"/>
  <c r="F3000" i="9"/>
  <c r="G3000" i="9" s="1"/>
  <c r="R3026" i="9"/>
  <c r="S3026" i="9" s="1"/>
  <c r="P3026" i="9"/>
  <c r="Q3026" i="9" s="1"/>
  <c r="N3040" i="9"/>
  <c r="U3038" i="9"/>
  <c r="N3027" i="9"/>
  <c r="AB2908" i="9"/>
  <c r="AC2908" i="9" s="1"/>
  <c r="Z2909" i="9"/>
  <c r="AD2908" i="9"/>
  <c r="AE2908" i="9" s="1"/>
  <c r="AD2856" i="9"/>
  <c r="R2961" i="9"/>
  <c r="S2961" i="9" s="1"/>
  <c r="P2961" i="9"/>
  <c r="Q2961" i="9" s="1"/>
  <c r="N2962" i="9"/>
  <c r="AD2869" i="9"/>
  <c r="AE2869" i="9" s="1"/>
  <c r="AE2870" i="9" s="1"/>
  <c r="AB2869" i="9"/>
  <c r="AC2869" i="9" s="1"/>
  <c r="B3014" i="9"/>
  <c r="F3013" i="9"/>
  <c r="G3013" i="9" s="1"/>
  <c r="D3013" i="9"/>
  <c r="E3013" i="9" s="1"/>
  <c r="B2949" i="9"/>
  <c r="D2948" i="9"/>
  <c r="E2948" i="9" s="1"/>
  <c r="F2948" i="9"/>
  <c r="G2948" i="9" s="1"/>
  <c r="AB2934" i="9"/>
  <c r="AC2934" i="9" s="1"/>
  <c r="Z2935" i="9"/>
  <c r="AD2934" i="9"/>
  <c r="AE2934" i="9" s="1"/>
  <c r="R2896" i="9"/>
  <c r="S2896" i="9" s="1"/>
  <c r="P2896" i="9"/>
  <c r="Q2896" i="9" s="1"/>
  <c r="N2897" i="9"/>
  <c r="R2909" i="9"/>
  <c r="S2909" i="9" s="1"/>
  <c r="P2909" i="9"/>
  <c r="Q2909" i="9" s="1"/>
  <c r="N2910" i="9"/>
  <c r="AB2947" i="9"/>
  <c r="AC2947" i="9" s="1"/>
  <c r="Z2948" i="9"/>
  <c r="AD2947" i="9"/>
  <c r="AE2947" i="9" s="1"/>
  <c r="B2962" i="9"/>
  <c r="D2961" i="9"/>
  <c r="E2961" i="9" s="1"/>
  <c r="F2961" i="9"/>
  <c r="G2961" i="9" s="1"/>
  <c r="AC2856" i="9"/>
  <c r="AF2856" i="9" s="1"/>
  <c r="AB2856" i="9"/>
  <c r="AB2960" i="9"/>
  <c r="AC2960" i="9" s="1"/>
  <c r="Z2961" i="9"/>
  <c r="AD2960" i="9"/>
  <c r="AE2960" i="9" s="1"/>
  <c r="AB2895" i="9"/>
  <c r="AC2895" i="9" s="1"/>
  <c r="Z2896" i="9"/>
  <c r="AD2895" i="9"/>
  <c r="AE2895" i="9" s="1"/>
  <c r="R3000" i="9"/>
  <c r="S3000" i="9" s="1"/>
  <c r="P3000" i="9"/>
  <c r="Q3000" i="9" s="1"/>
  <c r="N3001" i="9"/>
  <c r="B2936" i="9"/>
  <c r="D2935" i="9"/>
  <c r="E2935" i="9" s="1"/>
  <c r="F2935" i="9"/>
  <c r="G2935" i="9" s="1"/>
  <c r="B2897" i="9"/>
  <c r="D2896" i="9"/>
  <c r="E2896" i="9" s="1"/>
  <c r="F2896" i="9"/>
  <c r="G2896" i="9" s="1"/>
  <c r="R2935" i="9"/>
  <c r="S2935" i="9" s="1"/>
  <c r="P2935" i="9"/>
  <c r="Q2935" i="9" s="1"/>
  <c r="N2936" i="9"/>
  <c r="R2922" i="9"/>
  <c r="S2922" i="9" s="1"/>
  <c r="P2922" i="9"/>
  <c r="Q2922" i="9" s="1"/>
  <c r="N2923" i="9"/>
  <c r="AB3012" i="9"/>
  <c r="AC3012" i="9" s="1"/>
  <c r="Z3026" i="9"/>
  <c r="AG3024" i="9"/>
  <c r="Z3013" i="9"/>
  <c r="AD3012" i="9"/>
  <c r="AE3012" i="9" s="1"/>
  <c r="R3013" i="9"/>
  <c r="S3013" i="9" s="1"/>
  <c r="P3013" i="9"/>
  <c r="Q3013" i="9" s="1"/>
  <c r="N3014" i="9"/>
  <c r="R2974" i="9"/>
  <c r="S2974" i="9" s="1"/>
  <c r="P2974" i="9"/>
  <c r="Q2974" i="9" s="1"/>
  <c r="N2975" i="9"/>
  <c r="B2975" i="9"/>
  <c r="D2974" i="9"/>
  <c r="E2974" i="9" s="1"/>
  <c r="F2974" i="9"/>
  <c r="G2974" i="9" s="1"/>
  <c r="D2883" i="9"/>
  <c r="E2883" i="9" s="1"/>
  <c r="F2883" i="9"/>
  <c r="G2883" i="9" s="1"/>
  <c r="G2884" i="9" s="1"/>
  <c r="B3040" i="9"/>
  <c r="I3038" i="9"/>
  <c r="B3027" i="9"/>
  <c r="F3026" i="9"/>
  <c r="G3026" i="9" s="1"/>
  <c r="D3026" i="9"/>
  <c r="E3026" i="9" s="1"/>
  <c r="R2883" i="9"/>
  <c r="S2883" i="9" s="1"/>
  <c r="S2884" i="9" s="1"/>
  <c r="P2883" i="9"/>
  <c r="Q2883" i="9" s="1"/>
  <c r="E2870" i="9"/>
  <c r="D2870" i="9"/>
  <c r="R2987" i="9"/>
  <c r="S2987" i="9" s="1"/>
  <c r="P2987" i="9"/>
  <c r="Q2987" i="9" s="1"/>
  <c r="N2988" i="9"/>
  <c r="AB2921" i="9"/>
  <c r="AC2921" i="9" s="1"/>
  <c r="Z2922" i="9"/>
  <c r="AD2921" i="9"/>
  <c r="AE2921" i="9" s="1"/>
  <c r="Q2870" i="9"/>
  <c r="P2870" i="9"/>
  <c r="B2988" i="9"/>
  <c r="D2987" i="9"/>
  <c r="E2987" i="9" s="1"/>
  <c r="F2987" i="9"/>
  <c r="G2987" i="9" s="1"/>
  <c r="B2923" i="9"/>
  <c r="F2922" i="9"/>
  <c r="G2922" i="9" s="1"/>
  <c r="D2922" i="9"/>
  <c r="E2922" i="9" s="1"/>
  <c r="T2856" i="9"/>
  <c r="R2948" i="9"/>
  <c r="S2948" i="9" s="1"/>
  <c r="P2948" i="9"/>
  <c r="Q2948" i="9" s="1"/>
  <c r="N2949" i="9"/>
  <c r="AB2973" i="9"/>
  <c r="AC2973" i="9" s="1"/>
  <c r="Z2974" i="9"/>
  <c r="AD2973" i="9"/>
  <c r="AE2973" i="9" s="1"/>
  <c r="AB2986" i="9"/>
  <c r="AC2986" i="9" s="1"/>
  <c r="Z2987" i="9"/>
  <c r="AD2986" i="9"/>
  <c r="AE2986" i="9" s="1"/>
  <c r="B2910" i="9"/>
  <c r="F2909" i="9"/>
  <c r="G2909" i="9" s="1"/>
  <c r="D2909" i="9"/>
  <c r="E2909" i="9" s="1"/>
  <c r="F2870" i="9"/>
  <c r="H2856" i="9"/>
  <c r="R2870" i="9"/>
  <c r="AB2882" i="9"/>
  <c r="AC2882" i="9" s="1"/>
  <c r="Z2883" i="9"/>
  <c r="AD2882" i="9"/>
  <c r="AE2882" i="9" s="1"/>
  <c r="AB2999" i="9"/>
  <c r="AC2999" i="9" s="1"/>
  <c r="Z3000" i="9"/>
  <c r="AD2999" i="9"/>
  <c r="AE2999" i="9" s="1"/>
  <c r="Z3001" i="9" l="1"/>
  <c r="AD3000" i="9"/>
  <c r="AE3000" i="9" s="1"/>
  <c r="AB3000" i="9"/>
  <c r="AC3000" i="9" s="1"/>
  <c r="D2910" i="9"/>
  <c r="E2910" i="9" s="1"/>
  <c r="B2911" i="9"/>
  <c r="F2910" i="9"/>
  <c r="G2910" i="9" s="1"/>
  <c r="Z2988" i="9"/>
  <c r="AB2987" i="9"/>
  <c r="AC2987" i="9" s="1"/>
  <c r="AD2987" i="9"/>
  <c r="AE2987" i="9" s="1"/>
  <c r="Z2975" i="9"/>
  <c r="AB2974" i="9"/>
  <c r="AC2974" i="9" s="1"/>
  <c r="AD2974" i="9"/>
  <c r="AE2974" i="9" s="1"/>
  <c r="D3040" i="9"/>
  <c r="E3040" i="9" s="1"/>
  <c r="B3054" i="9"/>
  <c r="I3052" i="9"/>
  <c r="B3041" i="9"/>
  <c r="F3040" i="9"/>
  <c r="G3040" i="9" s="1"/>
  <c r="F2884" i="9"/>
  <c r="D2975" i="9"/>
  <c r="E2975" i="9" s="1"/>
  <c r="B2976" i="9"/>
  <c r="F2975" i="9"/>
  <c r="G2975" i="9" s="1"/>
  <c r="N2937" i="9"/>
  <c r="P2936" i="9"/>
  <c r="Q2936" i="9" s="1"/>
  <c r="R2936" i="9"/>
  <c r="S2936" i="9" s="1"/>
  <c r="AD2870" i="9"/>
  <c r="AB2883" i="9"/>
  <c r="AC2883" i="9" s="1"/>
  <c r="AD2883" i="9"/>
  <c r="AE2883" i="9" s="1"/>
  <c r="AE2884" i="9" s="1"/>
  <c r="T2870" i="9"/>
  <c r="N2989" i="9"/>
  <c r="P2988" i="9"/>
  <c r="Q2988" i="9" s="1"/>
  <c r="R2988" i="9"/>
  <c r="S2988" i="9" s="1"/>
  <c r="Q2884" i="9"/>
  <c r="P2884" i="9"/>
  <c r="E2884" i="9"/>
  <c r="D2884" i="9"/>
  <c r="N2976" i="9"/>
  <c r="P2975" i="9"/>
  <c r="Q2975" i="9" s="1"/>
  <c r="R2975" i="9"/>
  <c r="S2975" i="9" s="1"/>
  <c r="N3015" i="9"/>
  <c r="R3014" i="9"/>
  <c r="S3014" i="9" s="1"/>
  <c r="P3014" i="9"/>
  <c r="Q3014" i="9" s="1"/>
  <c r="Z3014" i="9"/>
  <c r="AB3013" i="9"/>
  <c r="AC3013" i="9" s="1"/>
  <c r="AD3013" i="9"/>
  <c r="AE3013" i="9" s="1"/>
  <c r="N2924" i="9"/>
  <c r="P2923" i="9"/>
  <c r="Q2923" i="9" s="1"/>
  <c r="R2923" i="9"/>
  <c r="S2923" i="9" s="1"/>
  <c r="D2897" i="9"/>
  <c r="E2897" i="9" s="1"/>
  <c r="F2897" i="9"/>
  <c r="G2897" i="9" s="1"/>
  <c r="G2898" i="9" s="1"/>
  <c r="D2936" i="9"/>
  <c r="E2936" i="9" s="1"/>
  <c r="B2937" i="9"/>
  <c r="F2936" i="9"/>
  <c r="G2936" i="9" s="1"/>
  <c r="Z2949" i="9"/>
  <c r="AD2948" i="9"/>
  <c r="AE2948" i="9" s="1"/>
  <c r="AB2948" i="9"/>
  <c r="AC2948" i="9" s="1"/>
  <c r="N2911" i="9"/>
  <c r="P2910" i="9"/>
  <c r="Q2910" i="9" s="1"/>
  <c r="R2910" i="9"/>
  <c r="S2910" i="9" s="1"/>
  <c r="P2897" i="9"/>
  <c r="Q2897" i="9" s="1"/>
  <c r="R2897" i="9"/>
  <c r="S2897" i="9" s="1"/>
  <c r="S2898" i="9" s="1"/>
  <c r="Z2936" i="9"/>
  <c r="AD2935" i="9"/>
  <c r="AE2935" i="9" s="1"/>
  <c r="AB2935" i="9"/>
  <c r="AC2935" i="9" s="1"/>
  <c r="D2949" i="9"/>
  <c r="E2949" i="9" s="1"/>
  <c r="B2950" i="9"/>
  <c r="F2949" i="9"/>
  <c r="G2949" i="9" s="1"/>
  <c r="N2963" i="9"/>
  <c r="R2962" i="9"/>
  <c r="S2962" i="9" s="1"/>
  <c r="P2962" i="9"/>
  <c r="Q2962" i="9" s="1"/>
  <c r="N3028" i="9"/>
  <c r="P3027" i="9"/>
  <c r="Q3027" i="9" s="1"/>
  <c r="R3027" i="9"/>
  <c r="S3027" i="9" s="1"/>
  <c r="D2923" i="9"/>
  <c r="E2923" i="9" s="1"/>
  <c r="B2924" i="9"/>
  <c r="F2923" i="9"/>
  <c r="G2923" i="9" s="1"/>
  <c r="D2988" i="9"/>
  <c r="E2988" i="9" s="1"/>
  <c r="B2989" i="9"/>
  <c r="F2988" i="9"/>
  <c r="G2988" i="9" s="1"/>
  <c r="H2870" i="9"/>
  <c r="R2884" i="9"/>
  <c r="D3027" i="9"/>
  <c r="E3027" i="9" s="1"/>
  <c r="B3028" i="9"/>
  <c r="F3027" i="9"/>
  <c r="G3027" i="9" s="1"/>
  <c r="N3002" i="9"/>
  <c r="P3001" i="9"/>
  <c r="Q3001" i="9" s="1"/>
  <c r="R3001" i="9"/>
  <c r="S3001" i="9" s="1"/>
  <c r="Z2962" i="9"/>
  <c r="AD2961" i="9"/>
  <c r="AE2961" i="9" s="1"/>
  <c r="AB2961" i="9"/>
  <c r="AC2961" i="9" s="1"/>
  <c r="D3014" i="9"/>
  <c r="E3014" i="9" s="1"/>
  <c r="B3015" i="9"/>
  <c r="F3014" i="9"/>
  <c r="G3014" i="9" s="1"/>
  <c r="Z2910" i="9"/>
  <c r="AD2909" i="9"/>
  <c r="AE2909" i="9" s="1"/>
  <c r="AB2909" i="9"/>
  <c r="AC2909" i="9" s="1"/>
  <c r="D3001" i="9"/>
  <c r="E3001" i="9" s="1"/>
  <c r="B3002" i="9"/>
  <c r="F3001" i="9"/>
  <c r="G3001" i="9" s="1"/>
  <c r="N2950" i="9"/>
  <c r="R2949" i="9"/>
  <c r="S2949" i="9" s="1"/>
  <c r="P2949" i="9"/>
  <c r="Q2949" i="9" s="1"/>
  <c r="Z2923" i="9"/>
  <c r="AB2922" i="9"/>
  <c r="AC2922" i="9" s="1"/>
  <c r="AD2922" i="9"/>
  <c r="AE2922" i="9" s="1"/>
  <c r="Z3040" i="9"/>
  <c r="AG3038" i="9"/>
  <c r="Z3027" i="9"/>
  <c r="AB3026" i="9"/>
  <c r="AC3026" i="9" s="1"/>
  <c r="AD3026" i="9"/>
  <c r="AE3026" i="9" s="1"/>
  <c r="Z2897" i="9"/>
  <c r="AD2896" i="9"/>
  <c r="AE2896" i="9" s="1"/>
  <c r="AB2896" i="9"/>
  <c r="AC2896" i="9" s="1"/>
  <c r="D2962" i="9"/>
  <c r="E2962" i="9" s="1"/>
  <c r="B2963" i="9"/>
  <c r="F2962" i="9"/>
  <c r="G2962" i="9" s="1"/>
  <c r="AC2870" i="9"/>
  <c r="AF2870" i="9" s="1"/>
  <c r="AB2870" i="9"/>
  <c r="N3054" i="9"/>
  <c r="U3052" i="9"/>
  <c r="N3041" i="9"/>
  <c r="P3040" i="9"/>
  <c r="Q3040" i="9" s="1"/>
  <c r="R3040" i="9"/>
  <c r="S3040" i="9" s="1"/>
  <c r="H2884" i="9" l="1"/>
  <c r="AD2897" i="9"/>
  <c r="AE2897" i="9" s="1"/>
  <c r="AE2898" i="9" s="1"/>
  <c r="AB2897" i="9"/>
  <c r="AC2897" i="9" s="1"/>
  <c r="AD2923" i="9"/>
  <c r="AE2923" i="9" s="1"/>
  <c r="AB2923" i="9"/>
  <c r="AC2923" i="9" s="1"/>
  <c r="Z2924" i="9"/>
  <c r="AD2910" i="9"/>
  <c r="AE2910" i="9" s="1"/>
  <c r="AB2910" i="9"/>
  <c r="AC2910" i="9" s="1"/>
  <c r="Z2911" i="9"/>
  <c r="B3016" i="9"/>
  <c r="F3015" i="9"/>
  <c r="G3015" i="9" s="1"/>
  <c r="D3015" i="9"/>
  <c r="E3015" i="9" s="1"/>
  <c r="P3002" i="9"/>
  <c r="Q3002" i="9" s="1"/>
  <c r="N3003" i="9"/>
  <c r="R3002" i="9"/>
  <c r="S3002" i="9" s="1"/>
  <c r="P3028" i="9"/>
  <c r="Q3028" i="9" s="1"/>
  <c r="N3029" i="9"/>
  <c r="R3028" i="9"/>
  <c r="S3028" i="9" s="1"/>
  <c r="P2963" i="9"/>
  <c r="Q2963" i="9" s="1"/>
  <c r="N2964" i="9"/>
  <c r="R2963" i="9"/>
  <c r="S2963" i="9" s="1"/>
  <c r="Q2898" i="9"/>
  <c r="P2898" i="9"/>
  <c r="T2884" i="9"/>
  <c r="AD2884" i="9"/>
  <c r="B3042" i="9"/>
  <c r="D3041" i="9"/>
  <c r="E3041" i="9" s="1"/>
  <c r="F3041" i="9"/>
  <c r="G3041" i="9" s="1"/>
  <c r="AD2975" i="9"/>
  <c r="AE2975" i="9" s="1"/>
  <c r="AB2975" i="9"/>
  <c r="AC2975" i="9" s="1"/>
  <c r="Z2976" i="9"/>
  <c r="P3041" i="9"/>
  <c r="Q3041" i="9" s="1"/>
  <c r="N3042" i="9"/>
  <c r="R3041" i="9"/>
  <c r="S3041" i="9" s="1"/>
  <c r="B2964" i="9"/>
  <c r="D2963" i="9"/>
  <c r="E2963" i="9" s="1"/>
  <c r="F2963" i="9"/>
  <c r="G2963" i="9" s="1"/>
  <c r="AD3040" i="9"/>
  <c r="AE3040" i="9" s="1"/>
  <c r="AB3040" i="9"/>
  <c r="AC3040" i="9" s="1"/>
  <c r="Z3054" i="9"/>
  <c r="AG3052" i="9"/>
  <c r="Z3041" i="9"/>
  <c r="P2950" i="9"/>
  <c r="Q2950" i="9" s="1"/>
  <c r="N2951" i="9"/>
  <c r="R2950" i="9"/>
  <c r="S2950" i="9" s="1"/>
  <c r="AD2962" i="9"/>
  <c r="AE2962" i="9" s="1"/>
  <c r="AB2962" i="9"/>
  <c r="AC2962" i="9" s="1"/>
  <c r="Z2963" i="9"/>
  <c r="B2925" i="9"/>
  <c r="D2924" i="9"/>
  <c r="E2924" i="9" s="1"/>
  <c r="F2924" i="9"/>
  <c r="G2924" i="9" s="1"/>
  <c r="F2898" i="9"/>
  <c r="P2976" i="9"/>
  <c r="Q2976" i="9" s="1"/>
  <c r="N2977" i="9"/>
  <c r="R2976" i="9"/>
  <c r="S2976" i="9" s="1"/>
  <c r="AC2884" i="9"/>
  <c r="AB2884" i="9"/>
  <c r="P2937" i="9"/>
  <c r="Q2937" i="9" s="1"/>
  <c r="N2938" i="9"/>
  <c r="R2937" i="9"/>
  <c r="S2937" i="9" s="1"/>
  <c r="F2911" i="9"/>
  <c r="G2911" i="9" s="1"/>
  <c r="G2912" i="9" s="1"/>
  <c r="D2911" i="9"/>
  <c r="E2911" i="9" s="1"/>
  <c r="AD3001" i="9"/>
  <c r="AE3001" i="9" s="1"/>
  <c r="AB3001" i="9"/>
  <c r="AC3001" i="9" s="1"/>
  <c r="Z3002" i="9"/>
  <c r="B3029" i="9"/>
  <c r="D3028" i="9"/>
  <c r="E3028" i="9" s="1"/>
  <c r="F3028" i="9"/>
  <c r="G3028" i="9" s="1"/>
  <c r="B2990" i="9"/>
  <c r="F2989" i="9"/>
  <c r="G2989" i="9" s="1"/>
  <c r="D2989" i="9"/>
  <c r="E2989" i="9" s="1"/>
  <c r="B2951" i="9"/>
  <c r="D2950" i="9"/>
  <c r="E2950" i="9" s="1"/>
  <c r="F2950" i="9"/>
  <c r="G2950" i="9" s="1"/>
  <c r="AD2936" i="9"/>
  <c r="AE2936" i="9" s="1"/>
  <c r="AB2936" i="9"/>
  <c r="AC2936" i="9" s="1"/>
  <c r="Z2937" i="9"/>
  <c r="E2898" i="9"/>
  <c r="D2898" i="9"/>
  <c r="P3015" i="9"/>
  <c r="Q3015" i="9" s="1"/>
  <c r="N3016" i="9"/>
  <c r="R3015" i="9"/>
  <c r="S3015" i="9" s="1"/>
  <c r="B3068" i="9"/>
  <c r="I3066" i="9"/>
  <c r="B3055" i="9"/>
  <c r="F3054" i="9"/>
  <c r="G3054" i="9" s="1"/>
  <c r="D3054" i="9"/>
  <c r="E3054" i="9" s="1"/>
  <c r="P3054" i="9"/>
  <c r="Q3054" i="9" s="1"/>
  <c r="N3068" i="9"/>
  <c r="U3066" i="9"/>
  <c r="N3055" i="9"/>
  <c r="R3054" i="9"/>
  <c r="S3054" i="9" s="1"/>
  <c r="AD3027" i="9"/>
  <c r="AE3027" i="9" s="1"/>
  <c r="AB3027" i="9"/>
  <c r="AC3027" i="9" s="1"/>
  <c r="Z3028" i="9"/>
  <c r="B3003" i="9"/>
  <c r="F3002" i="9"/>
  <c r="G3002" i="9" s="1"/>
  <c r="D3002" i="9"/>
  <c r="E3002" i="9" s="1"/>
  <c r="R2898" i="9"/>
  <c r="P2911" i="9"/>
  <c r="Q2911" i="9" s="1"/>
  <c r="R2911" i="9"/>
  <c r="S2911" i="9" s="1"/>
  <c r="S2912" i="9" s="1"/>
  <c r="AD2949" i="9"/>
  <c r="AE2949" i="9" s="1"/>
  <c r="AB2949" i="9"/>
  <c r="AC2949" i="9" s="1"/>
  <c r="Z2950" i="9"/>
  <c r="B2938" i="9"/>
  <c r="F2937" i="9"/>
  <c r="G2937" i="9" s="1"/>
  <c r="D2937" i="9"/>
  <c r="E2937" i="9" s="1"/>
  <c r="P2924" i="9"/>
  <c r="Q2924" i="9" s="1"/>
  <c r="N2925" i="9"/>
  <c r="R2924" i="9"/>
  <c r="S2924" i="9" s="1"/>
  <c r="AD3014" i="9"/>
  <c r="AE3014" i="9" s="1"/>
  <c r="AB3014" i="9"/>
  <c r="AC3014" i="9" s="1"/>
  <c r="Z3015" i="9"/>
  <c r="P2989" i="9"/>
  <c r="Q2989" i="9" s="1"/>
  <c r="N2990" i="9"/>
  <c r="R2989" i="9"/>
  <c r="S2989" i="9" s="1"/>
  <c r="B2977" i="9"/>
  <c r="F2976" i="9"/>
  <c r="G2976" i="9" s="1"/>
  <c r="D2976" i="9"/>
  <c r="E2976" i="9" s="1"/>
  <c r="AD2988" i="9"/>
  <c r="AE2988" i="9" s="1"/>
  <c r="AB2988" i="9"/>
  <c r="AC2988" i="9" s="1"/>
  <c r="Z2989" i="9"/>
  <c r="H2898" i="9" l="1"/>
  <c r="AF2884" i="9"/>
  <c r="Z2990" i="9"/>
  <c r="AB2989" i="9"/>
  <c r="AC2989" i="9" s="1"/>
  <c r="AD2989" i="9"/>
  <c r="AE2989" i="9" s="1"/>
  <c r="Z3016" i="9"/>
  <c r="AD3015" i="9"/>
  <c r="AE3015" i="9" s="1"/>
  <c r="AB3015" i="9"/>
  <c r="AC3015" i="9" s="1"/>
  <c r="P2925" i="9"/>
  <c r="Q2925" i="9" s="1"/>
  <c r="R2925" i="9"/>
  <c r="S2925" i="9" s="1"/>
  <c r="S2926" i="9" s="1"/>
  <c r="F2938" i="9"/>
  <c r="G2938" i="9" s="1"/>
  <c r="D2938" i="9"/>
  <c r="E2938" i="9" s="1"/>
  <c r="B2939" i="9"/>
  <c r="R2912" i="9"/>
  <c r="Z3029" i="9"/>
  <c r="AD3028" i="9"/>
  <c r="AE3028" i="9" s="1"/>
  <c r="AB3028" i="9"/>
  <c r="AC3028" i="9" s="1"/>
  <c r="N3056" i="9"/>
  <c r="R3055" i="9"/>
  <c r="S3055" i="9" s="1"/>
  <c r="P3055" i="9"/>
  <c r="Q3055" i="9" s="1"/>
  <c r="Z3003" i="9"/>
  <c r="AB3002" i="9"/>
  <c r="AC3002" i="9" s="1"/>
  <c r="AD3002" i="9"/>
  <c r="AE3002" i="9" s="1"/>
  <c r="F2912" i="9"/>
  <c r="Z3042" i="9"/>
  <c r="AD3041" i="9"/>
  <c r="AE3041" i="9" s="1"/>
  <c r="AB3041" i="9"/>
  <c r="AC3041" i="9" s="1"/>
  <c r="N3043" i="9"/>
  <c r="R3042" i="9"/>
  <c r="S3042" i="9" s="1"/>
  <c r="P3042" i="9"/>
  <c r="Q3042" i="9" s="1"/>
  <c r="N3030" i="9"/>
  <c r="P3029" i="9"/>
  <c r="Q3029" i="9" s="1"/>
  <c r="R3029" i="9"/>
  <c r="S3029" i="9" s="1"/>
  <c r="F2977" i="9"/>
  <c r="G2977" i="9" s="1"/>
  <c r="D2977" i="9"/>
  <c r="E2977" i="9" s="1"/>
  <c r="B2978" i="9"/>
  <c r="Z2951" i="9"/>
  <c r="AB2950" i="9"/>
  <c r="AC2950" i="9" s="1"/>
  <c r="AD2950" i="9"/>
  <c r="AE2950" i="9" s="1"/>
  <c r="Q2912" i="9"/>
  <c r="T2912" i="9" s="1"/>
  <c r="P2912" i="9"/>
  <c r="F3055" i="9"/>
  <c r="G3055" i="9" s="1"/>
  <c r="D3055" i="9"/>
  <c r="E3055" i="9" s="1"/>
  <c r="B3056" i="9"/>
  <c r="F3029" i="9"/>
  <c r="G3029" i="9" s="1"/>
  <c r="D3029" i="9"/>
  <c r="E3029" i="9" s="1"/>
  <c r="B3030" i="9"/>
  <c r="N2939" i="9"/>
  <c r="R2938" i="9"/>
  <c r="S2938" i="9" s="1"/>
  <c r="P2938" i="9"/>
  <c r="Q2938" i="9" s="1"/>
  <c r="N2978" i="9"/>
  <c r="P2977" i="9"/>
  <c r="Q2977" i="9" s="1"/>
  <c r="R2977" i="9"/>
  <c r="S2977" i="9" s="1"/>
  <c r="F2925" i="9"/>
  <c r="G2925" i="9" s="1"/>
  <c r="G2926" i="9" s="1"/>
  <c r="D2925" i="9"/>
  <c r="E2925" i="9" s="1"/>
  <c r="N2952" i="9"/>
  <c r="R2951" i="9"/>
  <c r="S2951" i="9" s="1"/>
  <c r="P2951" i="9"/>
  <c r="Q2951" i="9" s="1"/>
  <c r="F3042" i="9"/>
  <c r="G3042" i="9" s="1"/>
  <c r="D3042" i="9"/>
  <c r="E3042" i="9" s="1"/>
  <c r="B3043" i="9"/>
  <c r="N2965" i="9"/>
  <c r="R2964" i="9"/>
  <c r="S2964" i="9" s="1"/>
  <c r="P2964" i="9"/>
  <c r="Q2964" i="9" s="1"/>
  <c r="N3004" i="9"/>
  <c r="R3003" i="9"/>
  <c r="S3003" i="9" s="1"/>
  <c r="P3003" i="9"/>
  <c r="Q3003" i="9" s="1"/>
  <c r="F3016" i="9"/>
  <c r="G3016" i="9" s="1"/>
  <c r="D3016" i="9"/>
  <c r="E3016" i="9" s="1"/>
  <c r="B3017" i="9"/>
  <c r="N2991" i="9"/>
  <c r="P2990" i="9"/>
  <c r="Q2990" i="9" s="1"/>
  <c r="R2990" i="9"/>
  <c r="S2990" i="9" s="1"/>
  <c r="F3003" i="9"/>
  <c r="G3003" i="9" s="1"/>
  <c r="D3003" i="9"/>
  <c r="E3003" i="9" s="1"/>
  <c r="B3004" i="9"/>
  <c r="N3082" i="9"/>
  <c r="U3080" i="9"/>
  <c r="N3069" i="9"/>
  <c r="R3068" i="9"/>
  <c r="S3068" i="9" s="1"/>
  <c r="P3068" i="9"/>
  <c r="Q3068" i="9" s="1"/>
  <c r="N3017" i="9"/>
  <c r="P3016" i="9"/>
  <c r="Q3016" i="9" s="1"/>
  <c r="R3016" i="9"/>
  <c r="S3016" i="9" s="1"/>
  <c r="Z2938" i="9"/>
  <c r="AB2937" i="9"/>
  <c r="AC2937" i="9" s="1"/>
  <c r="AD2937" i="9"/>
  <c r="AE2937" i="9" s="1"/>
  <c r="F2990" i="9"/>
  <c r="G2990" i="9" s="1"/>
  <c r="D2990" i="9"/>
  <c r="E2990" i="9" s="1"/>
  <c r="B2991" i="9"/>
  <c r="Z2964" i="9"/>
  <c r="AB2963" i="9"/>
  <c r="AC2963" i="9" s="1"/>
  <c r="AD2963" i="9"/>
  <c r="AE2963" i="9" s="1"/>
  <c r="Z3068" i="9"/>
  <c r="AG3066" i="9"/>
  <c r="Z3055" i="9"/>
  <c r="AB3054" i="9"/>
  <c r="AC3054" i="9" s="1"/>
  <c r="AD3054" i="9"/>
  <c r="AE3054" i="9" s="1"/>
  <c r="F2964" i="9"/>
  <c r="G2964" i="9" s="1"/>
  <c r="D2964" i="9"/>
  <c r="E2964" i="9" s="1"/>
  <c r="B2965" i="9"/>
  <c r="Z2977" i="9"/>
  <c r="AB2976" i="9"/>
  <c r="AC2976" i="9" s="1"/>
  <c r="AD2976" i="9"/>
  <c r="AE2976" i="9" s="1"/>
  <c r="AD2911" i="9"/>
  <c r="AE2911" i="9" s="1"/>
  <c r="AE2912" i="9" s="1"/>
  <c r="AB2911" i="9"/>
  <c r="AC2911" i="9" s="1"/>
  <c r="AC2898" i="9"/>
  <c r="AB2898" i="9"/>
  <c r="F3068" i="9"/>
  <c r="G3068" i="9" s="1"/>
  <c r="D3068" i="9"/>
  <c r="E3068" i="9" s="1"/>
  <c r="B3082" i="9"/>
  <c r="I3080" i="9"/>
  <c r="B3069" i="9"/>
  <c r="F2951" i="9"/>
  <c r="G2951" i="9" s="1"/>
  <c r="D2951" i="9"/>
  <c r="E2951" i="9" s="1"/>
  <c r="B2952" i="9"/>
  <c r="E2912" i="9"/>
  <c r="H2912" i="9" s="1"/>
  <c r="D2912" i="9"/>
  <c r="T2898" i="9"/>
  <c r="Z2925" i="9"/>
  <c r="AD2924" i="9"/>
  <c r="AE2924" i="9" s="1"/>
  <c r="AB2924" i="9"/>
  <c r="AC2924" i="9" s="1"/>
  <c r="AD2898" i="9"/>
  <c r="B3070" i="9" l="1"/>
  <c r="D3069" i="9"/>
  <c r="E3069" i="9" s="1"/>
  <c r="F3069" i="9"/>
  <c r="G3069" i="9" s="1"/>
  <c r="AF2898" i="9"/>
  <c r="AB2977" i="9"/>
  <c r="AC2977" i="9" s="1"/>
  <c r="Z2978" i="9"/>
  <c r="AD2977" i="9"/>
  <c r="AE2977" i="9" s="1"/>
  <c r="B2992" i="9"/>
  <c r="D2991" i="9"/>
  <c r="E2991" i="9" s="1"/>
  <c r="F2991" i="9"/>
  <c r="G2991" i="9" s="1"/>
  <c r="R3017" i="9"/>
  <c r="S3017" i="9" s="1"/>
  <c r="P3017" i="9"/>
  <c r="Q3017" i="9" s="1"/>
  <c r="N3018" i="9"/>
  <c r="B3018" i="9"/>
  <c r="F3017" i="9"/>
  <c r="G3017" i="9" s="1"/>
  <c r="D3017" i="9"/>
  <c r="E3017" i="9" s="1"/>
  <c r="R2965" i="9"/>
  <c r="S2965" i="9" s="1"/>
  <c r="P2965" i="9"/>
  <c r="Q2965" i="9" s="1"/>
  <c r="N2966" i="9"/>
  <c r="R2952" i="9"/>
  <c r="S2952" i="9" s="1"/>
  <c r="P2952" i="9"/>
  <c r="Q2952" i="9" s="1"/>
  <c r="N2953" i="9"/>
  <c r="R2939" i="9"/>
  <c r="S2939" i="9" s="1"/>
  <c r="S2940" i="9" s="1"/>
  <c r="P2939" i="9"/>
  <c r="Q2939" i="9" s="1"/>
  <c r="B3031" i="9"/>
  <c r="D3030" i="9"/>
  <c r="E3030" i="9" s="1"/>
  <c r="F3030" i="9"/>
  <c r="G3030" i="9" s="1"/>
  <c r="AB2951" i="9"/>
  <c r="AC2951" i="9" s="1"/>
  <c r="Z2952" i="9"/>
  <c r="AD2951" i="9"/>
  <c r="AE2951" i="9" s="1"/>
  <c r="AB3042" i="9"/>
  <c r="AC3042" i="9" s="1"/>
  <c r="Z3043" i="9"/>
  <c r="AD3042" i="9"/>
  <c r="AE3042" i="9" s="1"/>
  <c r="R2926" i="9"/>
  <c r="AB3016" i="9"/>
  <c r="AC3016" i="9" s="1"/>
  <c r="Z3017" i="9"/>
  <c r="AD3016" i="9"/>
  <c r="AE3016" i="9" s="1"/>
  <c r="B2953" i="9"/>
  <c r="F2952" i="9"/>
  <c r="G2952" i="9" s="1"/>
  <c r="D2952" i="9"/>
  <c r="E2952" i="9" s="1"/>
  <c r="B2966" i="9"/>
  <c r="F2965" i="9"/>
  <c r="G2965" i="9" s="1"/>
  <c r="D2965" i="9"/>
  <c r="E2965" i="9" s="1"/>
  <c r="AB3068" i="9"/>
  <c r="AC3068" i="9" s="1"/>
  <c r="Z3082" i="9"/>
  <c r="AG3080" i="9"/>
  <c r="Z3069" i="9"/>
  <c r="AD3068" i="9"/>
  <c r="AE3068" i="9" s="1"/>
  <c r="AB2964" i="9"/>
  <c r="AC2964" i="9" s="1"/>
  <c r="Z2965" i="9"/>
  <c r="AD2964" i="9"/>
  <c r="AE2964" i="9" s="1"/>
  <c r="AB2938" i="9"/>
  <c r="AC2938" i="9" s="1"/>
  <c r="Z2939" i="9"/>
  <c r="AD2938" i="9"/>
  <c r="AE2938" i="9" s="1"/>
  <c r="R3082" i="9"/>
  <c r="S3082" i="9" s="1"/>
  <c r="P3082" i="9"/>
  <c r="Q3082" i="9" s="1"/>
  <c r="N3096" i="9"/>
  <c r="U3094" i="9"/>
  <c r="N3083" i="9"/>
  <c r="R3004" i="9"/>
  <c r="S3004" i="9" s="1"/>
  <c r="P3004" i="9"/>
  <c r="Q3004" i="9" s="1"/>
  <c r="N3005" i="9"/>
  <c r="B3044" i="9"/>
  <c r="D3043" i="9"/>
  <c r="E3043" i="9" s="1"/>
  <c r="F3043" i="9"/>
  <c r="G3043" i="9" s="1"/>
  <c r="E2926" i="9"/>
  <c r="D2926" i="9"/>
  <c r="R2978" i="9"/>
  <c r="S2978" i="9" s="1"/>
  <c r="P2978" i="9"/>
  <c r="Q2978" i="9" s="1"/>
  <c r="N2979" i="9"/>
  <c r="B3057" i="9"/>
  <c r="F3056" i="9"/>
  <c r="G3056" i="9" s="1"/>
  <c r="D3056" i="9"/>
  <c r="E3056" i="9" s="1"/>
  <c r="D2939" i="9"/>
  <c r="E2939" i="9" s="1"/>
  <c r="F2939" i="9"/>
  <c r="G2939" i="9" s="1"/>
  <c r="G2940" i="9" s="1"/>
  <c r="Q2926" i="9"/>
  <c r="T2926" i="9" s="1"/>
  <c r="P2926" i="9"/>
  <c r="AB2990" i="9"/>
  <c r="AC2990" i="9" s="1"/>
  <c r="Z2991" i="9"/>
  <c r="AD2990" i="9"/>
  <c r="AE2990" i="9" s="1"/>
  <c r="B3096" i="9"/>
  <c r="I3094" i="9"/>
  <c r="B3083" i="9"/>
  <c r="F3082" i="9"/>
  <c r="G3082" i="9" s="1"/>
  <c r="D3082" i="9"/>
  <c r="E3082" i="9" s="1"/>
  <c r="AC2912" i="9"/>
  <c r="AB2912" i="9"/>
  <c r="B3005" i="9"/>
  <c r="D3004" i="9"/>
  <c r="E3004" i="9" s="1"/>
  <c r="F3004" i="9"/>
  <c r="G3004" i="9" s="1"/>
  <c r="F2926" i="9"/>
  <c r="R3030" i="9"/>
  <c r="S3030" i="9" s="1"/>
  <c r="P3030" i="9"/>
  <c r="Q3030" i="9" s="1"/>
  <c r="N3031" i="9"/>
  <c r="AB3029" i="9"/>
  <c r="AC3029" i="9" s="1"/>
  <c r="Z3030" i="9"/>
  <c r="AD3029" i="9"/>
  <c r="AE3029" i="9" s="1"/>
  <c r="AB2925" i="9"/>
  <c r="AC2925" i="9" s="1"/>
  <c r="AD2925" i="9"/>
  <c r="AE2925" i="9" s="1"/>
  <c r="AE2926" i="9" s="1"/>
  <c r="AD2912" i="9"/>
  <c r="AB3055" i="9"/>
  <c r="AC3055" i="9" s="1"/>
  <c r="Z3056" i="9"/>
  <c r="AD3055" i="9"/>
  <c r="AE3055" i="9" s="1"/>
  <c r="R3069" i="9"/>
  <c r="S3069" i="9" s="1"/>
  <c r="P3069" i="9"/>
  <c r="Q3069" i="9" s="1"/>
  <c r="N3070" i="9"/>
  <c r="R2991" i="9"/>
  <c r="S2991" i="9" s="1"/>
  <c r="P2991" i="9"/>
  <c r="Q2991" i="9" s="1"/>
  <c r="N2992" i="9"/>
  <c r="B2979" i="9"/>
  <c r="D2978" i="9"/>
  <c r="E2978" i="9" s="1"/>
  <c r="F2978" i="9"/>
  <c r="G2978" i="9" s="1"/>
  <c r="R3043" i="9"/>
  <c r="S3043" i="9" s="1"/>
  <c r="P3043" i="9"/>
  <c r="Q3043" i="9" s="1"/>
  <c r="N3044" i="9"/>
  <c r="AB3003" i="9"/>
  <c r="AC3003" i="9" s="1"/>
  <c r="Z3004" i="9"/>
  <c r="AD3003" i="9"/>
  <c r="AE3003" i="9" s="1"/>
  <c r="R3056" i="9"/>
  <c r="S3056" i="9" s="1"/>
  <c r="P3056" i="9"/>
  <c r="Q3056" i="9" s="1"/>
  <c r="N3057" i="9"/>
  <c r="N3058" i="9" l="1"/>
  <c r="P3057" i="9"/>
  <c r="Q3057" i="9" s="1"/>
  <c r="R3057" i="9"/>
  <c r="S3057" i="9" s="1"/>
  <c r="N3071" i="9"/>
  <c r="P3070" i="9"/>
  <c r="Q3070" i="9" s="1"/>
  <c r="R3070" i="9"/>
  <c r="S3070" i="9" s="1"/>
  <c r="Z3057" i="9"/>
  <c r="AB3056" i="9"/>
  <c r="AC3056" i="9" s="1"/>
  <c r="AD3056" i="9"/>
  <c r="AE3056" i="9" s="1"/>
  <c r="AD2926" i="9"/>
  <c r="D3005" i="9"/>
  <c r="E3005" i="9" s="1"/>
  <c r="B3006" i="9"/>
  <c r="F3005" i="9"/>
  <c r="G3005" i="9" s="1"/>
  <c r="D3096" i="9"/>
  <c r="E3096" i="9" s="1"/>
  <c r="B3110" i="9"/>
  <c r="I3108" i="9"/>
  <c r="B3097" i="9"/>
  <c r="F3096" i="9"/>
  <c r="G3096" i="9" s="1"/>
  <c r="N3084" i="9"/>
  <c r="P3083" i="9"/>
  <c r="Q3083" i="9" s="1"/>
  <c r="R3083" i="9"/>
  <c r="S3083" i="9" s="1"/>
  <c r="AD2939" i="9"/>
  <c r="AE2939" i="9" s="1"/>
  <c r="AE2940" i="9" s="1"/>
  <c r="AB2939" i="9"/>
  <c r="AC2939" i="9" s="1"/>
  <c r="Z3096" i="9"/>
  <c r="AG3094" i="9"/>
  <c r="Z3083" i="9"/>
  <c r="AD3082" i="9"/>
  <c r="AE3082" i="9" s="1"/>
  <c r="AB3082" i="9"/>
  <c r="AC3082" i="9" s="1"/>
  <c r="D2953" i="9"/>
  <c r="E2953" i="9" s="1"/>
  <c r="F2953" i="9"/>
  <c r="G2953" i="9" s="1"/>
  <c r="G2954" i="9" s="1"/>
  <c r="Z3018" i="9"/>
  <c r="AD3017" i="9"/>
  <c r="AE3017" i="9" s="1"/>
  <c r="AB3017" i="9"/>
  <c r="AC3017" i="9" s="1"/>
  <c r="D3031" i="9"/>
  <c r="E3031" i="9" s="1"/>
  <c r="B3032" i="9"/>
  <c r="F3031" i="9"/>
  <c r="G3031" i="9" s="1"/>
  <c r="D3070" i="9"/>
  <c r="E3070" i="9" s="1"/>
  <c r="B3071" i="9"/>
  <c r="F3070" i="9"/>
  <c r="G3070" i="9" s="1"/>
  <c r="Z3005" i="9"/>
  <c r="AD3004" i="9"/>
  <c r="AE3004" i="9" s="1"/>
  <c r="AB3004" i="9"/>
  <c r="AC3004" i="9" s="1"/>
  <c r="N2993" i="9"/>
  <c r="P2992" i="9"/>
  <c r="Q2992" i="9" s="1"/>
  <c r="R2992" i="9"/>
  <c r="S2992" i="9" s="1"/>
  <c r="AC2926" i="9"/>
  <c r="AF2926" i="9" s="1"/>
  <c r="AB2926" i="9"/>
  <c r="Z3031" i="9"/>
  <c r="AB3030" i="9"/>
  <c r="AC3030" i="9" s="1"/>
  <c r="AD3030" i="9"/>
  <c r="AE3030" i="9" s="1"/>
  <c r="D3057" i="9"/>
  <c r="E3057" i="9" s="1"/>
  <c r="B3058" i="9"/>
  <c r="F3057" i="9"/>
  <c r="G3057" i="9" s="1"/>
  <c r="D3044" i="9"/>
  <c r="E3044" i="9" s="1"/>
  <c r="B3045" i="9"/>
  <c r="F3044" i="9"/>
  <c r="G3044" i="9" s="1"/>
  <c r="Z3044" i="9"/>
  <c r="AB3043" i="9"/>
  <c r="AC3043" i="9" s="1"/>
  <c r="AD3043" i="9"/>
  <c r="AE3043" i="9" s="1"/>
  <c r="Q2940" i="9"/>
  <c r="P2940" i="9"/>
  <c r="D3018" i="9"/>
  <c r="E3018" i="9" s="1"/>
  <c r="B3019" i="9"/>
  <c r="F3018" i="9"/>
  <c r="G3018" i="9" s="1"/>
  <c r="Z2979" i="9"/>
  <c r="AD2978" i="9"/>
  <c r="AE2978" i="9" s="1"/>
  <c r="AB2978" i="9"/>
  <c r="AC2978" i="9" s="1"/>
  <c r="D2979" i="9"/>
  <c r="E2979" i="9" s="1"/>
  <c r="B2980" i="9"/>
  <c r="F2979" i="9"/>
  <c r="G2979" i="9" s="1"/>
  <c r="N3032" i="9"/>
  <c r="R3031" i="9"/>
  <c r="S3031" i="9" s="1"/>
  <c r="P3031" i="9"/>
  <c r="Q3031" i="9" s="1"/>
  <c r="D3083" i="9"/>
  <c r="E3083" i="9" s="1"/>
  <c r="B3084" i="9"/>
  <c r="F3083" i="9"/>
  <c r="G3083" i="9" s="1"/>
  <c r="Z2992" i="9"/>
  <c r="AD2991" i="9"/>
  <c r="AE2991" i="9" s="1"/>
  <c r="AB2991" i="9"/>
  <c r="AC2991" i="9" s="1"/>
  <c r="F2940" i="9"/>
  <c r="N2980" i="9"/>
  <c r="P2979" i="9"/>
  <c r="Q2979" i="9" s="1"/>
  <c r="R2979" i="9"/>
  <c r="S2979" i="9" s="1"/>
  <c r="H2926" i="9"/>
  <c r="N3006" i="9"/>
  <c r="P3005" i="9"/>
  <c r="Q3005" i="9" s="1"/>
  <c r="R3005" i="9"/>
  <c r="S3005" i="9" s="1"/>
  <c r="N3110" i="9"/>
  <c r="U3108" i="9"/>
  <c r="N3097" i="9"/>
  <c r="R3096" i="9"/>
  <c r="S3096" i="9" s="1"/>
  <c r="P3096" i="9"/>
  <c r="Q3096" i="9" s="1"/>
  <c r="Z3070" i="9"/>
  <c r="AD3069" i="9"/>
  <c r="AE3069" i="9" s="1"/>
  <c r="AB3069" i="9"/>
  <c r="AC3069" i="9" s="1"/>
  <c r="D2966" i="9"/>
  <c r="E2966" i="9" s="1"/>
  <c r="B2967" i="9"/>
  <c r="F2966" i="9"/>
  <c r="G2966" i="9" s="1"/>
  <c r="R2940" i="9"/>
  <c r="N2967" i="9"/>
  <c r="P2966" i="9"/>
  <c r="Q2966" i="9" s="1"/>
  <c r="R2966" i="9"/>
  <c r="S2966" i="9" s="1"/>
  <c r="N3019" i="9"/>
  <c r="R3018" i="9"/>
  <c r="S3018" i="9" s="1"/>
  <c r="P3018" i="9"/>
  <c r="Q3018" i="9" s="1"/>
  <c r="N3045" i="9"/>
  <c r="R3044" i="9"/>
  <c r="S3044" i="9" s="1"/>
  <c r="P3044" i="9"/>
  <c r="Q3044" i="9" s="1"/>
  <c r="AF2912" i="9"/>
  <c r="E2940" i="9"/>
  <c r="H2940" i="9" s="1"/>
  <c r="D2940" i="9"/>
  <c r="Z2966" i="9"/>
  <c r="AB2965" i="9"/>
  <c r="AC2965" i="9" s="1"/>
  <c r="AD2965" i="9"/>
  <c r="AE2965" i="9" s="1"/>
  <c r="Z2953" i="9"/>
  <c r="AB2952" i="9"/>
  <c r="AC2952" i="9" s="1"/>
  <c r="AD2952" i="9"/>
  <c r="AE2952" i="9" s="1"/>
  <c r="P2953" i="9"/>
  <c r="Q2953" i="9" s="1"/>
  <c r="R2953" i="9"/>
  <c r="S2953" i="9" s="1"/>
  <c r="S2954" i="9" s="1"/>
  <c r="D2992" i="9"/>
  <c r="E2992" i="9" s="1"/>
  <c r="B2993" i="9"/>
  <c r="F2992" i="9"/>
  <c r="G2992" i="9" s="1"/>
  <c r="B2994" i="9" l="1"/>
  <c r="D2993" i="9"/>
  <c r="E2993" i="9" s="1"/>
  <c r="F2993" i="9"/>
  <c r="G2993" i="9" s="1"/>
  <c r="R2954" i="9"/>
  <c r="AD2966" i="9"/>
  <c r="AE2966" i="9" s="1"/>
  <c r="AB2966" i="9"/>
  <c r="AC2966" i="9" s="1"/>
  <c r="Z2967" i="9"/>
  <c r="P3019" i="9"/>
  <c r="Q3019" i="9" s="1"/>
  <c r="N3020" i="9"/>
  <c r="R3019" i="9"/>
  <c r="S3019" i="9" s="1"/>
  <c r="P3110" i="9"/>
  <c r="Q3110" i="9" s="1"/>
  <c r="N3124" i="9"/>
  <c r="U3122" i="9"/>
  <c r="N3111" i="9"/>
  <c r="R3110" i="9"/>
  <c r="S3110" i="9" s="1"/>
  <c r="P3006" i="9"/>
  <c r="Q3006" i="9" s="1"/>
  <c r="N3007" i="9"/>
  <c r="R3006" i="9"/>
  <c r="S3006" i="9" s="1"/>
  <c r="P2980" i="9"/>
  <c r="Q2980" i="9" s="1"/>
  <c r="N2981" i="9"/>
  <c r="R2980" i="9"/>
  <c r="S2980" i="9" s="1"/>
  <c r="B2981" i="9"/>
  <c r="D2980" i="9"/>
  <c r="E2980" i="9" s="1"/>
  <c r="F2980" i="9"/>
  <c r="G2980" i="9" s="1"/>
  <c r="AD2979" i="9"/>
  <c r="AE2979" i="9" s="1"/>
  <c r="AB2979" i="9"/>
  <c r="AC2979" i="9" s="1"/>
  <c r="Z2980" i="9"/>
  <c r="B3046" i="9"/>
  <c r="F3045" i="9"/>
  <c r="G3045" i="9" s="1"/>
  <c r="D3045" i="9"/>
  <c r="E3045" i="9" s="1"/>
  <c r="AD3031" i="9"/>
  <c r="AE3031" i="9" s="1"/>
  <c r="AB3031" i="9"/>
  <c r="AC3031" i="9" s="1"/>
  <c r="Z3032" i="9"/>
  <c r="AD3018" i="9"/>
  <c r="AE3018" i="9" s="1"/>
  <c r="AB3018" i="9"/>
  <c r="AC3018" i="9" s="1"/>
  <c r="Z3019" i="9"/>
  <c r="AC2940" i="9"/>
  <c r="AB2940" i="9"/>
  <c r="P3071" i="9"/>
  <c r="Q3071" i="9" s="1"/>
  <c r="N3072" i="9"/>
  <c r="R3071" i="9"/>
  <c r="S3071" i="9" s="1"/>
  <c r="Q2954" i="9"/>
  <c r="P2954" i="9"/>
  <c r="F2967" i="9"/>
  <c r="G2967" i="9" s="1"/>
  <c r="G2968" i="9" s="1"/>
  <c r="D2967" i="9"/>
  <c r="E2967" i="9" s="1"/>
  <c r="AD2992" i="9"/>
  <c r="AE2992" i="9" s="1"/>
  <c r="AB2992" i="9"/>
  <c r="AC2992" i="9" s="1"/>
  <c r="Z2993" i="9"/>
  <c r="AD3044" i="9"/>
  <c r="AE3044" i="9" s="1"/>
  <c r="AB3044" i="9"/>
  <c r="AC3044" i="9" s="1"/>
  <c r="Z3045" i="9"/>
  <c r="F2954" i="9"/>
  <c r="AD3083" i="9"/>
  <c r="AE3083" i="9" s="1"/>
  <c r="AB3083" i="9"/>
  <c r="AC3083" i="9" s="1"/>
  <c r="Z3084" i="9"/>
  <c r="AD2940" i="9"/>
  <c r="B3098" i="9"/>
  <c r="D3097" i="9"/>
  <c r="E3097" i="9" s="1"/>
  <c r="F3097" i="9"/>
  <c r="G3097" i="9" s="1"/>
  <c r="B3007" i="9"/>
  <c r="F3006" i="9"/>
  <c r="G3006" i="9" s="1"/>
  <c r="D3006" i="9"/>
  <c r="E3006" i="9" s="1"/>
  <c r="AD3057" i="9"/>
  <c r="AE3057" i="9" s="1"/>
  <c r="AB3057" i="9"/>
  <c r="AC3057" i="9" s="1"/>
  <c r="Z3058" i="9"/>
  <c r="AD2953" i="9"/>
  <c r="AE2953" i="9" s="1"/>
  <c r="AE2954" i="9" s="1"/>
  <c r="AB2953" i="9"/>
  <c r="AC2953" i="9" s="1"/>
  <c r="AD3070" i="9"/>
  <c r="AE3070" i="9" s="1"/>
  <c r="AB3070" i="9"/>
  <c r="AC3070" i="9" s="1"/>
  <c r="Z3071" i="9"/>
  <c r="P3097" i="9"/>
  <c r="Q3097" i="9" s="1"/>
  <c r="N3098" i="9"/>
  <c r="R3097" i="9"/>
  <c r="S3097" i="9" s="1"/>
  <c r="P3032" i="9"/>
  <c r="Q3032" i="9" s="1"/>
  <c r="N3033" i="9"/>
  <c r="R3032" i="9"/>
  <c r="S3032" i="9" s="1"/>
  <c r="B3020" i="9"/>
  <c r="D3019" i="9"/>
  <c r="E3019" i="9" s="1"/>
  <c r="F3019" i="9"/>
  <c r="G3019" i="9" s="1"/>
  <c r="T2940" i="9"/>
  <c r="P2993" i="9"/>
  <c r="Q2993" i="9" s="1"/>
  <c r="N2994" i="9"/>
  <c r="R2993" i="9"/>
  <c r="S2993" i="9" s="1"/>
  <c r="AD3005" i="9"/>
  <c r="AE3005" i="9" s="1"/>
  <c r="AB3005" i="9"/>
  <c r="AC3005" i="9" s="1"/>
  <c r="Z3006" i="9"/>
  <c r="B3072" i="9"/>
  <c r="F3071" i="9"/>
  <c r="G3071" i="9" s="1"/>
  <c r="D3071" i="9"/>
  <c r="E3071" i="9" s="1"/>
  <c r="B3033" i="9"/>
  <c r="D3032" i="9"/>
  <c r="E3032" i="9" s="1"/>
  <c r="F3032" i="9"/>
  <c r="G3032" i="9" s="1"/>
  <c r="E2954" i="9"/>
  <c r="H2954" i="9" s="1"/>
  <c r="D2954" i="9"/>
  <c r="P3084" i="9"/>
  <c r="Q3084" i="9" s="1"/>
  <c r="N3085" i="9"/>
  <c r="R3084" i="9"/>
  <c r="S3084" i="9" s="1"/>
  <c r="P3045" i="9"/>
  <c r="Q3045" i="9" s="1"/>
  <c r="N3046" i="9"/>
  <c r="R3045" i="9"/>
  <c r="S3045" i="9" s="1"/>
  <c r="P2967" i="9"/>
  <c r="Q2967" i="9" s="1"/>
  <c r="R2967" i="9"/>
  <c r="S2967" i="9" s="1"/>
  <c r="S2968" i="9" s="1"/>
  <c r="B3085" i="9"/>
  <c r="D3084" i="9"/>
  <c r="E3084" i="9" s="1"/>
  <c r="F3084" i="9"/>
  <c r="G3084" i="9" s="1"/>
  <c r="B3059" i="9"/>
  <c r="F3058" i="9"/>
  <c r="G3058" i="9" s="1"/>
  <c r="D3058" i="9"/>
  <c r="E3058" i="9" s="1"/>
  <c r="AD3096" i="9"/>
  <c r="AE3096" i="9" s="1"/>
  <c r="AB3096" i="9"/>
  <c r="AC3096" i="9" s="1"/>
  <c r="Z3110" i="9"/>
  <c r="AG3108" i="9"/>
  <c r="Z3097" i="9"/>
  <c r="B3124" i="9"/>
  <c r="I3122" i="9"/>
  <c r="B3111" i="9"/>
  <c r="D3110" i="9"/>
  <c r="E3110" i="9" s="1"/>
  <c r="F3110" i="9"/>
  <c r="G3110" i="9" s="1"/>
  <c r="P3058" i="9"/>
  <c r="Q3058" i="9" s="1"/>
  <c r="N3059" i="9"/>
  <c r="R3058" i="9"/>
  <c r="S3058" i="9" s="1"/>
  <c r="T2954" i="9" l="1"/>
  <c r="N3099" i="9"/>
  <c r="P3098" i="9"/>
  <c r="Q3098" i="9" s="1"/>
  <c r="R3098" i="9"/>
  <c r="S3098" i="9" s="1"/>
  <c r="Z3059" i="9"/>
  <c r="AD3058" i="9"/>
  <c r="AE3058" i="9" s="1"/>
  <c r="AB3058" i="9"/>
  <c r="AC3058" i="9" s="1"/>
  <c r="F3046" i="9"/>
  <c r="G3046" i="9" s="1"/>
  <c r="D3046" i="9"/>
  <c r="E3046" i="9" s="1"/>
  <c r="B3047" i="9"/>
  <c r="N3112" i="9"/>
  <c r="R3111" i="9"/>
  <c r="S3111" i="9" s="1"/>
  <c r="P3111" i="9"/>
  <c r="Q3111" i="9" s="1"/>
  <c r="Z3098" i="9"/>
  <c r="AD3097" i="9"/>
  <c r="AE3097" i="9" s="1"/>
  <c r="AB3097" i="9"/>
  <c r="AC3097" i="9" s="1"/>
  <c r="N3060" i="9"/>
  <c r="P3059" i="9"/>
  <c r="Q3059" i="9" s="1"/>
  <c r="R3059" i="9"/>
  <c r="S3059" i="9" s="1"/>
  <c r="F3124" i="9"/>
  <c r="G3124" i="9" s="1"/>
  <c r="D3124" i="9"/>
  <c r="E3124" i="9" s="1"/>
  <c r="B3138" i="9"/>
  <c r="I3136" i="9"/>
  <c r="B3125" i="9"/>
  <c r="F3085" i="9"/>
  <c r="G3085" i="9" s="1"/>
  <c r="D3085" i="9"/>
  <c r="E3085" i="9" s="1"/>
  <c r="B3086" i="9"/>
  <c r="R2968" i="9"/>
  <c r="N3086" i="9"/>
  <c r="R3085" i="9"/>
  <c r="S3085" i="9" s="1"/>
  <c r="P3085" i="9"/>
  <c r="Q3085" i="9" s="1"/>
  <c r="F3072" i="9"/>
  <c r="G3072" i="9" s="1"/>
  <c r="D3072" i="9"/>
  <c r="E3072" i="9" s="1"/>
  <c r="B3073" i="9"/>
  <c r="N3034" i="9"/>
  <c r="P3033" i="9"/>
  <c r="Q3033" i="9" s="1"/>
  <c r="R3033" i="9"/>
  <c r="S3033" i="9" s="1"/>
  <c r="AC2954" i="9"/>
  <c r="AB2954" i="9"/>
  <c r="Z3085" i="9"/>
  <c r="AB3084" i="9"/>
  <c r="AC3084" i="9" s="1"/>
  <c r="AD3084" i="9"/>
  <c r="AE3084" i="9" s="1"/>
  <c r="Z2994" i="9"/>
  <c r="AB2993" i="9"/>
  <c r="AC2993" i="9" s="1"/>
  <c r="AD2993" i="9"/>
  <c r="AE2993" i="9" s="1"/>
  <c r="N3073" i="9"/>
  <c r="R3072" i="9"/>
  <c r="S3072" i="9" s="1"/>
  <c r="P3072" i="9"/>
  <c r="Q3072" i="9" s="1"/>
  <c r="Z3020" i="9"/>
  <c r="AD3019" i="9"/>
  <c r="AE3019" i="9" s="1"/>
  <c r="AB3019" i="9"/>
  <c r="AC3019" i="9" s="1"/>
  <c r="N3008" i="9"/>
  <c r="R3007" i="9"/>
  <c r="S3007" i="9" s="1"/>
  <c r="P3007" i="9"/>
  <c r="Q3007" i="9" s="1"/>
  <c r="F2994" i="9"/>
  <c r="G2994" i="9" s="1"/>
  <c r="D2994" i="9"/>
  <c r="E2994" i="9" s="1"/>
  <c r="B2995" i="9"/>
  <c r="Z3124" i="9"/>
  <c r="AG3122" i="9"/>
  <c r="Z3111" i="9"/>
  <c r="AB3110" i="9"/>
  <c r="AC3110" i="9" s="1"/>
  <c r="AD3110" i="9"/>
  <c r="AE3110" i="9" s="1"/>
  <c r="Q2968" i="9"/>
  <c r="T2968" i="9" s="1"/>
  <c r="P2968" i="9"/>
  <c r="N3047" i="9"/>
  <c r="P3046" i="9"/>
  <c r="Q3046" i="9" s="1"/>
  <c r="R3046" i="9"/>
  <c r="S3046" i="9" s="1"/>
  <c r="F3033" i="9"/>
  <c r="G3033" i="9" s="1"/>
  <c r="D3033" i="9"/>
  <c r="E3033" i="9" s="1"/>
  <c r="B3034" i="9"/>
  <c r="Z3007" i="9"/>
  <c r="AB3006" i="9"/>
  <c r="AC3006" i="9" s="1"/>
  <c r="AD3006" i="9"/>
  <c r="AE3006" i="9" s="1"/>
  <c r="N2995" i="9"/>
  <c r="R2994" i="9"/>
  <c r="S2994" i="9" s="1"/>
  <c r="P2994" i="9"/>
  <c r="Q2994" i="9" s="1"/>
  <c r="Z3072" i="9"/>
  <c r="AB3071" i="9"/>
  <c r="AC3071" i="9" s="1"/>
  <c r="AD3071" i="9"/>
  <c r="AE3071" i="9" s="1"/>
  <c r="AD2954" i="9"/>
  <c r="F3007" i="9"/>
  <c r="G3007" i="9" s="1"/>
  <c r="D3007" i="9"/>
  <c r="E3007" i="9" s="1"/>
  <c r="B3008" i="9"/>
  <c r="F3098" i="9"/>
  <c r="G3098" i="9" s="1"/>
  <c r="D3098" i="9"/>
  <c r="E3098" i="9" s="1"/>
  <c r="B3099" i="9"/>
  <c r="E2968" i="9"/>
  <c r="D2968" i="9"/>
  <c r="AF2940" i="9"/>
  <c r="Z3033" i="9"/>
  <c r="AB3032" i="9"/>
  <c r="AC3032" i="9" s="1"/>
  <c r="AD3032" i="9"/>
  <c r="AE3032" i="9" s="1"/>
  <c r="Z2981" i="9"/>
  <c r="AB2980" i="9"/>
  <c r="AC2980" i="9" s="1"/>
  <c r="AD2980" i="9"/>
  <c r="AE2980" i="9" s="1"/>
  <c r="R2981" i="9"/>
  <c r="S2981" i="9" s="1"/>
  <c r="S2982" i="9" s="1"/>
  <c r="P2981" i="9"/>
  <c r="Q2981" i="9" s="1"/>
  <c r="N3138" i="9"/>
  <c r="U3136" i="9"/>
  <c r="N3125" i="9"/>
  <c r="R3124" i="9"/>
  <c r="S3124" i="9" s="1"/>
  <c r="P3124" i="9"/>
  <c r="Q3124" i="9" s="1"/>
  <c r="AD2967" i="9"/>
  <c r="AE2967" i="9" s="1"/>
  <c r="AE2968" i="9" s="1"/>
  <c r="AB2967" i="9"/>
  <c r="AC2967" i="9" s="1"/>
  <c r="F3111" i="9"/>
  <c r="G3111" i="9" s="1"/>
  <c r="D3111" i="9"/>
  <c r="E3111" i="9" s="1"/>
  <c r="B3112" i="9"/>
  <c r="F3059" i="9"/>
  <c r="G3059" i="9" s="1"/>
  <c r="D3059" i="9"/>
  <c r="E3059" i="9" s="1"/>
  <c r="B3060" i="9"/>
  <c r="F3020" i="9"/>
  <c r="G3020" i="9" s="1"/>
  <c r="D3020" i="9"/>
  <c r="E3020" i="9" s="1"/>
  <c r="B3021" i="9"/>
  <c r="Z3046" i="9"/>
  <c r="AB3045" i="9"/>
  <c r="AC3045" i="9" s="1"/>
  <c r="AD3045" i="9"/>
  <c r="AE3045" i="9" s="1"/>
  <c r="F2968" i="9"/>
  <c r="F2981" i="9"/>
  <c r="G2981" i="9" s="1"/>
  <c r="G2982" i="9" s="1"/>
  <c r="D2981" i="9"/>
  <c r="E2981" i="9" s="1"/>
  <c r="N3021" i="9"/>
  <c r="R3020" i="9"/>
  <c r="S3020" i="9" s="1"/>
  <c r="P3020" i="9"/>
  <c r="Q3020" i="9" s="1"/>
  <c r="B3022" i="9" l="1"/>
  <c r="F3021" i="9"/>
  <c r="G3021" i="9" s="1"/>
  <c r="D3021" i="9"/>
  <c r="E3021" i="9" s="1"/>
  <c r="Q2982" i="9"/>
  <c r="P2982" i="9"/>
  <c r="AB2981" i="9"/>
  <c r="AC2981" i="9" s="1"/>
  <c r="AD2981" i="9"/>
  <c r="AE2981" i="9" s="1"/>
  <c r="AE2982" i="9" s="1"/>
  <c r="B3100" i="9"/>
  <c r="D3099" i="9"/>
  <c r="E3099" i="9" s="1"/>
  <c r="F3099" i="9"/>
  <c r="G3099" i="9" s="1"/>
  <c r="AB3072" i="9"/>
  <c r="AC3072" i="9" s="1"/>
  <c r="Z3073" i="9"/>
  <c r="AD3072" i="9"/>
  <c r="AE3072" i="9" s="1"/>
  <c r="R2995" i="9"/>
  <c r="S2995" i="9" s="1"/>
  <c r="S2996" i="9" s="1"/>
  <c r="P2995" i="9"/>
  <c r="Q2995" i="9" s="1"/>
  <c r="B3035" i="9"/>
  <c r="F3034" i="9"/>
  <c r="G3034" i="9" s="1"/>
  <c r="D3034" i="9"/>
  <c r="E3034" i="9" s="1"/>
  <c r="R3047" i="9"/>
  <c r="S3047" i="9" s="1"/>
  <c r="P3047" i="9"/>
  <c r="Q3047" i="9" s="1"/>
  <c r="N3048" i="9"/>
  <c r="D2995" i="9"/>
  <c r="E2995" i="9" s="1"/>
  <c r="F2995" i="9"/>
  <c r="G2995" i="9" s="1"/>
  <c r="G2996" i="9" s="1"/>
  <c r="B3126" i="9"/>
  <c r="F3125" i="9"/>
  <c r="G3125" i="9" s="1"/>
  <c r="D3125" i="9"/>
  <c r="E3125" i="9" s="1"/>
  <c r="AB3098" i="9"/>
  <c r="AC3098" i="9" s="1"/>
  <c r="Z3099" i="9"/>
  <c r="AD3098" i="9"/>
  <c r="AE3098" i="9" s="1"/>
  <c r="R3099" i="9"/>
  <c r="S3099" i="9" s="1"/>
  <c r="P3099" i="9"/>
  <c r="Q3099" i="9" s="1"/>
  <c r="N3100" i="9"/>
  <c r="R3021" i="9"/>
  <c r="S3021" i="9" s="1"/>
  <c r="P3021" i="9"/>
  <c r="Q3021" i="9" s="1"/>
  <c r="N3022" i="9"/>
  <c r="B3061" i="9"/>
  <c r="D3060" i="9"/>
  <c r="E3060" i="9" s="1"/>
  <c r="F3060" i="9"/>
  <c r="G3060" i="9" s="1"/>
  <c r="AC2968" i="9"/>
  <c r="AB2968" i="9"/>
  <c r="R3125" i="9"/>
  <c r="S3125" i="9" s="1"/>
  <c r="P3125" i="9"/>
  <c r="Q3125" i="9" s="1"/>
  <c r="N3126" i="9"/>
  <c r="R2982" i="9"/>
  <c r="H2968" i="9"/>
  <c r="AB3111" i="9"/>
  <c r="AC3111" i="9" s="1"/>
  <c r="Z3112" i="9"/>
  <c r="AD3111" i="9"/>
  <c r="AE3111" i="9" s="1"/>
  <c r="AB3020" i="9"/>
  <c r="AC3020" i="9" s="1"/>
  <c r="Z3021" i="9"/>
  <c r="AD3020" i="9"/>
  <c r="AE3020" i="9" s="1"/>
  <c r="R3073" i="9"/>
  <c r="S3073" i="9" s="1"/>
  <c r="P3073" i="9"/>
  <c r="Q3073" i="9" s="1"/>
  <c r="N3074" i="9"/>
  <c r="AB2994" i="9"/>
  <c r="AC2994" i="9" s="1"/>
  <c r="Z2995" i="9"/>
  <c r="AD2994" i="9"/>
  <c r="AE2994" i="9" s="1"/>
  <c r="R3034" i="9"/>
  <c r="S3034" i="9" s="1"/>
  <c r="P3034" i="9"/>
  <c r="Q3034" i="9" s="1"/>
  <c r="N3035" i="9"/>
  <c r="B3087" i="9"/>
  <c r="D3086" i="9"/>
  <c r="E3086" i="9" s="1"/>
  <c r="F3086" i="9"/>
  <c r="G3086" i="9" s="1"/>
  <c r="R3060" i="9"/>
  <c r="S3060" i="9" s="1"/>
  <c r="P3060" i="9"/>
  <c r="Q3060" i="9" s="1"/>
  <c r="N3061" i="9"/>
  <c r="AB3059" i="9"/>
  <c r="AC3059" i="9" s="1"/>
  <c r="Z3060" i="9"/>
  <c r="AD3059" i="9"/>
  <c r="AE3059" i="9" s="1"/>
  <c r="E2982" i="9"/>
  <c r="D2982" i="9"/>
  <c r="B3113" i="9"/>
  <c r="D3112" i="9"/>
  <c r="E3112" i="9" s="1"/>
  <c r="F3112" i="9"/>
  <c r="G3112" i="9" s="1"/>
  <c r="AD2968" i="9"/>
  <c r="R3008" i="9"/>
  <c r="S3008" i="9" s="1"/>
  <c r="P3008" i="9"/>
  <c r="Q3008" i="9" s="1"/>
  <c r="N3009" i="9"/>
  <c r="AB3085" i="9"/>
  <c r="AC3085" i="9" s="1"/>
  <c r="Z3086" i="9"/>
  <c r="AD3085" i="9"/>
  <c r="AE3085" i="9" s="1"/>
  <c r="AF2954" i="9"/>
  <c r="R3086" i="9"/>
  <c r="S3086" i="9" s="1"/>
  <c r="P3086" i="9"/>
  <c r="Q3086" i="9" s="1"/>
  <c r="N3087" i="9"/>
  <c r="B3152" i="9"/>
  <c r="I3150" i="9"/>
  <c r="B3139" i="9"/>
  <c r="F3138" i="9"/>
  <c r="G3138" i="9" s="1"/>
  <c r="D3138" i="9"/>
  <c r="E3138" i="9" s="1"/>
  <c r="R3112" i="9"/>
  <c r="S3112" i="9" s="1"/>
  <c r="P3112" i="9"/>
  <c r="Q3112" i="9" s="1"/>
  <c r="N3113" i="9"/>
  <c r="F2982" i="9"/>
  <c r="AB3046" i="9"/>
  <c r="AC3046" i="9" s="1"/>
  <c r="Z3047" i="9"/>
  <c r="AD3046" i="9"/>
  <c r="AE3046" i="9" s="1"/>
  <c r="R3138" i="9"/>
  <c r="S3138" i="9" s="1"/>
  <c r="P3138" i="9"/>
  <c r="Q3138" i="9" s="1"/>
  <c r="N3152" i="9"/>
  <c r="U3150" i="9"/>
  <c r="N3139" i="9"/>
  <c r="AB3033" i="9"/>
  <c r="AC3033" i="9" s="1"/>
  <c r="Z3034" i="9"/>
  <c r="AD3033" i="9"/>
  <c r="AE3033" i="9" s="1"/>
  <c r="B3009" i="9"/>
  <c r="D3008" i="9"/>
  <c r="E3008" i="9" s="1"/>
  <c r="F3008" i="9"/>
  <c r="G3008" i="9" s="1"/>
  <c r="AB3007" i="9"/>
  <c r="AC3007" i="9" s="1"/>
  <c r="Z3008" i="9"/>
  <c r="AD3007" i="9"/>
  <c r="AE3007" i="9" s="1"/>
  <c r="AB3124" i="9"/>
  <c r="AC3124" i="9" s="1"/>
  <c r="Z3138" i="9"/>
  <c r="AG3136" i="9"/>
  <c r="Z3125" i="9"/>
  <c r="AD3124" i="9"/>
  <c r="AE3124" i="9" s="1"/>
  <c r="B3074" i="9"/>
  <c r="D3073" i="9"/>
  <c r="E3073" i="9" s="1"/>
  <c r="F3073" i="9"/>
  <c r="G3073" i="9" s="1"/>
  <c r="B3048" i="9"/>
  <c r="F3047" i="9"/>
  <c r="G3047" i="9" s="1"/>
  <c r="D3047" i="9"/>
  <c r="E3047" i="9" s="1"/>
  <c r="D3048" i="9" l="1"/>
  <c r="E3048" i="9" s="1"/>
  <c r="B3049" i="9"/>
  <c r="F3048" i="9"/>
  <c r="G3048" i="9" s="1"/>
  <c r="Z3152" i="9"/>
  <c r="AG3150" i="9"/>
  <c r="Z3139" i="9"/>
  <c r="AB3138" i="9"/>
  <c r="AC3138" i="9" s="1"/>
  <c r="AD3138" i="9"/>
  <c r="AE3138" i="9" s="1"/>
  <c r="D3009" i="9"/>
  <c r="E3009" i="9" s="1"/>
  <c r="F3009" i="9"/>
  <c r="G3009" i="9" s="1"/>
  <c r="G3010" i="9" s="1"/>
  <c r="H2982" i="9"/>
  <c r="Z3061" i="9"/>
  <c r="AD3060" i="9"/>
  <c r="AE3060" i="9" s="1"/>
  <c r="AB3060" i="9"/>
  <c r="AC3060" i="9" s="1"/>
  <c r="D3087" i="9"/>
  <c r="E3087" i="9" s="1"/>
  <c r="B3088" i="9"/>
  <c r="F3087" i="9"/>
  <c r="G3087" i="9" s="1"/>
  <c r="E2996" i="9"/>
  <c r="D2996" i="9"/>
  <c r="N3049" i="9"/>
  <c r="P3048" i="9"/>
  <c r="Q3048" i="9" s="1"/>
  <c r="R3048" i="9"/>
  <c r="S3048" i="9" s="1"/>
  <c r="R2996" i="9"/>
  <c r="AC2982" i="9"/>
  <c r="AB2982" i="9"/>
  <c r="D3022" i="9"/>
  <c r="E3022" i="9" s="1"/>
  <c r="B3023" i="9"/>
  <c r="F3022" i="9"/>
  <c r="G3022" i="9" s="1"/>
  <c r="D3074" i="9"/>
  <c r="E3074" i="9" s="1"/>
  <c r="B3075" i="9"/>
  <c r="F3074" i="9"/>
  <c r="G3074" i="9" s="1"/>
  <c r="Z3009" i="9"/>
  <c r="AD3008" i="9"/>
  <c r="AE3008" i="9" s="1"/>
  <c r="AB3008" i="9"/>
  <c r="AC3008" i="9" s="1"/>
  <c r="N3140" i="9"/>
  <c r="P3139" i="9"/>
  <c r="Q3139" i="9" s="1"/>
  <c r="R3139" i="9"/>
  <c r="S3139" i="9" s="1"/>
  <c r="Z3048" i="9"/>
  <c r="AD3047" i="9"/>
  <c r="AE3047" i="9" s="1"/>
  <c r="AB3047" i="9"/>
  <c r="AC3047" i="9" s="1"/>
  <c r="N3114" i="9"/>
  <c r="P3113" i="9"/>
  <c r="Q3113" i="9" s="1"/>
  <c r="R3113" i="9"/>
  <c r="S3113" i="9" s="1"/>
  <c r="D3152" i="9"/>
  <c r="E3152" i="9" s="1"/>
  <c r="B3166" i="9"/>
  <c r="I3164" i="9"/>
  <c r="B3153" i="9"/>
  <c r="F3152" i="9"/>
  <c r="G3152" i="9" s="1"/>
  <c r="Z3087" i="9"/>
  <c r="AB3086" i="9"/>
  <c r="AC3086" i="9" s="1"/>
  <c r="AD3086" i="9"/>
  <c r="AE3086" i="9" s="1"/>
  <c r="N3062" i="9"/>
  <c r="R3061" i="9"/>
  <c r="S3061" i="9" s="1"/>
  <c r="P3061" i="9"/>
  <c r="Q3061" i="9" s="1"/>
  <c r="AB2995" i="9"/>
  <c r="AC2995" i="9" s="1"/>
  <c r="AD2995" i="9"/>
  <c r="AE2995" i="9" s="1"/>
  <c r="AE2996" i="9" s="1"/>
  <c r="D3061" i="9"/>
  <c r="E3061" i="9" s="1"/>
  <c r="B3062" i="9"/>
  <c r="F3061" i="9"/>
  <c r="G3061" i="9" s="1"/>
  <c r="Z3100" i="9"/>
  <c r="AB3099" i="9"/>
  <c r="AC3099" i="9" s="1"/>
  <c r="AD3099" i="9"/>
  <c r="AE3099" i="9" s="1"/>
  <c r="Z3126" i="9"/>
  <c r="AD3125" i="9"/>
  <c r="AE3125" i="9" s="1"/>
  <c r="AB3125" i="9"/>
  <c r="AC3125" i="9" s="1"/>
  <c r="D3113" i="9"/>
  <c r="E3113" i="9" s="1"/>
  <c r="B3114" i="9"/>
  <c r="F3113" i="9"/>
  <c r="G3113" i="9" s="1"/>
  <c r="N3127" i="9"/>
  <c r="P3126" i="9"/>
  <c r="Q3126" i="9" s="1"/>
  <c r="R3126" i="9"/>
  <c r="S3126" i="9" s="1"/>
  <c r="AF2968" i="9"/>
  <c r="N3023" i="9"/>
  <c r="R3022" i="9"/>
  <c r="S3022" i="9" s="1"/>
  <c r="P3022" i="9"/>
  <c r="Q3022" i="9" s="1"/>
  <c r="N3101" i="9"/>
  <c r="R3100" i="9"/>
  <c r="S3100" i="9" s="1"/>
  <c r="P3100" i="9"/>
  <c r="Q3100" i="9" s="1"/>
  <c r="D3035" i="9"/>
  <c r="E3035" i="9" s="1"/>
  <c r="B3036" i="9"/>
  <c r="F3035" i="9"/>
  <c r="G3035" i="9" s="1"/>
  <c r="Z3074" i="9"/>
  <c r="AD3073" i="9"/>
  <c r="AE3073" i="9" s="1"/>
  <c r="AB3073" i="9"/>
  <c r="AC3073" i="9" s="1"/>
  <c r="D3100" i="9"/>
  <c r="E3100" i="9" s="1"/>
  <c r="B3101" i="9"/>
  <c r="F3100" i="9"/>
  <c r="G3100" i="9" s="1"/>
  <c r="T2982" i="9"/>
  <c r="Z3035" i="9"/>
  <c r="AB3034" i="9"/>
  <c r="AC3034" i="9" s="1"/>
  <c r="AD3034" i="9"/>
  <c r="AE3034" i="9" s="1"/>
  <c r="N3166" i="9"/>
  <c r="U3164" i="9"/>
  <c r="N3153" i="9"/>
  <c r="P3152" i="9"/>
  <c r="Q3152" i="9" s="1"/>
  <c r="R3152" i="9"/>
  <c r="S3152" i="9" s="1"/>
  <c r="D3139" i="9"/>
  <c r="E3139" i="9" s="1"/>
  <c r="B3140" i="9"/>
  <c r="F3139" i="9"/>
  <c r="G3139" i="9" s="1"/>
  <c r="N3088" i="9"/>
  <c r="P3087" i="9"/>
  <c r="Q3087" i="9" s="1"/>
  <c r="R3087" i="9"/>
  <c r="S3087" i="9" s="1"/>
  <c r="P3009" i="9"/>
  <c r="Q3009" i="9" s="1"/>
  <c r="R3009" i="9"/>
  <c r="S3009" i="9" s="1"/>
  <c r="S3010" i="9" s="1"/>
  <c r="N3036" i="9"/>
  <c r="P3035" i="9"/>
  <c r="Q3035" i="9" s="1"/>
  <c r="R3035" i="9"/>
  <c r="S3035" i="9" s="1"/>
  <c r="N3075" i="9"/>
  <c r="P3074" i="9"/>
  <c r="Q3074" i="9" s="1"/>
  <c r="R3074" i="9"/>
  <c r="S3074" i="9" s="1"/>
  <c r="Z3022" i="9"/>
  <c r="AB3021" i="9"/>
  <c r="AC3021" i="9" s="1"/>
  <c r="AD3021" i="9"/>
  <c r="AE3021" i="9" s="1"/>
  <c r="Z3113" i="9"/>
  <c r="AD3112" i="9"/>
  <c r="AE3112" i="9" s="1"/>
  <c r="AB3112" i="9"/>
  <c r="AC3112" i="9" s="1"/>
  <c r="D3126" i="9"/>
  <c r="E3126" i="9" s="1"/>
  <c r="B3127" i="9"/>
  <c r="F3126" i="9"/>
  <c r="G3126" i="9" s="1"/>
  <c r="F2996" i="9"/>
  <c r="Q2996" i="9"/>
  <c r="T2996" i="9" s="1"/>
  <c r="P2996" i="9"/>
  <c r="AD2982" i="9"/>
  <c r="P3075" i="9" l="1"/>
  <c r="Q3075" i="9" s="1"/>
  <c r="N3076" i="9"/>
  <c r="R3075" i="9"/>
  <c r="S3075" i="9" s="1"/>
  <c r="P3036" i="9"/>
  <c r="Q3036" i="9" s="1"/>
  <c r="N3037" i="9"/>
  <c r="R3036" i="9"/>
  <c r="S3036" i="9" s="1"/>
  <c r="B3141" i="9"/>
  <c r="D3140" i="9"/>
  <c r="E3140" i="9" s="1"/>
  <c r="F3140" i="9"/>
  <c r="G3140" i="9" s="1"/>
  <c r="P3166" i="9"/>
  <c r="Q3166" i="9" s="1"/>
  <c r="N3180" i="9"/>
  <c r="U3178" i="9"/>
  <c r="N3167" i="9"/>
  <c r="R3166" i="9"/>
  <c r="S3166" i="9" s="1"/>
  <c r="B3102" i="9"/>
  <c r="D3101" i="9"/>
  <c r="E3101" i="9" s="1"/>
  <c r="F3101" i="9"/>
  <c r="G3101" i="9" s="1"/>
  <c r="AD3074" i="9"/>
  <c r="AE3074" i="9" s="1"/>
  <c r="AB3074" i="9"/>
  <c r="AC3074" i="9" s="1"/>
  <c r="Z3075" i="9"/>
  <c r="AD3126" i="9"/>
  <c r="AE3126" i="9" s="1"/>
  <c r="AB3126" i="9"/>
  <c r="AC3126" i="9" s="1"/>
  <c r="Z3127" i="9"/>
  <c r="AD3100" i="9"/>
  <c r="AE3100" i="9" s="1"/>
  <c r="AB3100" i="9"/>
  <c r="AC3100" i="9" s="1"/>
  <c r="Z3101" i="9"/>
  <c r="AD3048" i="9"/>
  <c r="AE3048" i="9" s="1"/>
  <c r="AB3048" i="9"/>
  <c r="AC3048" i="9" s="1"/>
  <c r="Z3049" i="9"/>
  <c r="AD3009" i="9"/>
  <c r="AE3009" i="9" s="1"/>
  <c r="AE3010" i="9" s="1"/>
  <c r="AB3009" i="9"/>
  <c r="AC3009" i="9" s="1"/>
  <c r="P3049" i="9"/>
  <c r="Q3049" i="9" s="1"/>
  <c r="N3050" i="9"/>
  <c r="R3049" i="9"/>
  <c r="S3049" i="9" s="1"/>
  <c r="F3010" i="9"/>
  <c r="P3023" i="9"/>
  <c r="Q3023" i="9" s="1"/>
  <c r="R3023" i="9"/>
  <c r="S3023" i="9" s="1"/>
  <c r="S3024" i="9" s="1"/>
  <c r="P3127" i="9"/>
  <c r="Q3127" i="9" s="1"/>
  <c r="N3128" i="9"/>
  <c r="R3127" i="9"/>
  <c r="S3127" i="9" s="1"/>
  <c r="AD2996" i="9"/>
  <c r="B3154" i="9"/>
  <c r="F3153" i="9"/>
  <c r="G3153" i="9" s="1"/>
  <c r="D3153" i="9"/>
  <c r="E3153" i="9" s="1"/>
  <c r="P3114" i="9"/>
  <c r="Q3114" i="9" s="1"/>
  <c r="N3115" i="9"/>
  <c r="R3114" i="9"/>
  <c r="S3114" i="9" s="1"/>
  <c r="P3140" i="9"/>
  <c r="Q3140" i="9" s="1"/>
  <c r="N3141" i="9"/>
  <c r="R3140" i="9"/>
  <c r="S3140" i="9" s="1"/>
  <c r="B3089" i="9"/>
  <c r="F3088" i="9"/>
  <c r="G3088" i="9" s="1"/>
  <c r="D3088" i="9"/>
  <c r="E3088" i="9" s="1"/>
  <c r="E3010" i="9"/>
  <c r="D3010" i="9"/>
  <c r="AD3139" i="9"/>
  <c r="AE3139" i="9" s="1"/>
  <c r="AB3139" i="9"/>
  <c r="AC3139" i="9" s="1"/>
  <c r="Z3140" i="9"/>
  <c r="B3050" i="9"/>
  <c r="D3049" i="9"/>
  <c r="E3049" i="9" s="1"/>
  <c r="F3049" i="9"/>
  <c r="G3049" i="9" s="1"/>
  <c r="AD3022" i="9"/>
  <c r="AE3022" i="9" s="1"/>
  <c r="AB3022" i="9"/>
  <c r="AC3022" i="9" s="1"/>
  <c r="Z3023" i="9"/>
  <c r="B3128" i="9"/>
  <c r="F3127" i="9"/>
  <c r="G3127" i="9" s="1"/>
  <c r="D3127" i="9"/>
  <c r="E3127" i="9" s="1"/>
  <c r="AD3113" i="9"/>
  <c r="AE3113" i="9" s="1"/>
  <c r="AB3113" i="9"/>
  <c r="AC3113" i="9" s="1"/>
  <c r="Z3114" i="9"/>
  <c r="R3010" i="9"/>
  <c r="P3088" i="9"/>
  <c r="Q3088" i="9" s="1"/>
  <c r="N3089" i="9"/>
  <c r="R3088" i="9"/>
  <c r="S3088" i="9" s="1"/>
  <c r="P3153" i="9"/>
  <c r="Q3153" i="9" s="1"/>
  <c r="N3154" i="9"/>
  <c r="R3153" i="9"/>
  <c r="S3153" i="9" s="1"/>
  <c r="B3037" i="9"/>
  <c r="D3036" i="9"/>
  <c r="E3036" i="9" s="1"/>
  <c r="F3036" i="9"/>
  <c r="G3036" i="9" s="1"/>
  <c r="P3101" i="9"/>
  <c r="Q3101" i="9" s="1"/>
  <c r="N3102" i="9"/>
  <c r="R3101" i="9"/>
  <c r="S3101" i="9" s="1"/>
  <c r="B3115" i="9"/>
  <c r="F3114" i="9"/>
  <c r="G3114" i="9" s="1"/>
  <c r="D3114" i="9"/>
  <c r="E3114" i="9" s="1"/>
  <c r="B3063" i="9"/>
  <c r="D3062" i="9"/>
  <c r="E3062" i="9" s="1"/>
  <c r="F3062" i="9"/>
  <c r="G3062" i="9" s="1"/>
  <c r="AC2996" i="9"/>
  <c r="AB2996" i="9"/>
  <c r="P3062" i="9"/>
  <c r="Q3062" i="9" s="1"/>
  <c r="N3063" i="9"/>
  <c r="R3062" i="9"/>
  <c r="S3062" i="9" s="1"/>
  <c r="B3076" i="9"/>
  <c r="F3075" i="9"/>
  <c r="G3075" i="9" s="1"/>
  <c r="D3075" i="9"/>
  <c r="E3075" i="9" s="1"/>
  <c r="F3023" i="9"/>
  <c r="G3023" i="9" s="1"/>
  <c r="G3024" i="9" s="1"/>
  <c r="D3023" i="9"/>
  <c r="E3023" i="9" s="1"/>
  <c r="AF2982" i="9"/>
  <c r="H2996" i="9"/>
  <c r="AD3061" i="9"/>
  <c r="AE3061" i="9" s="1"/>
  <c r="AB3061" i="9"/>
  <c r="AC3061" i="9" s="1"/>
  <c r="Z3062" i="9"/>
  <c r="Q3010" i="9"/>
  <c r="T3010" i="9" s="1"/>
  <c r="P3010" i="9"/>
  <c r="AD3035" i="9"/>
  <c r="AE3035" i="9" s="1"/>
  <c r="AB3035" i="9"/>
  <c r="AC3035" i="9" s="1"/>
  <c r="Z3036" i="9"/>
  <c r="AD3087" i="9"/>
  <c r="AE3087" i="9" s="1"/>
  <c r="AB3087" i="9"/>
  <c r="AC3087" i="9" s="1"/>
  <c r="Z3088" i="9"/>
  <c r="B3180" i="9"/>
  <c r="I3178" i="9"/>
  <c r="B3167" i="9"/>
  <c r="F3166" i="9"/>
  <c r="G3166" i="9" s="1"/>
  <c r="D3166" i="9"/>
  <c r="E3166" i="9" s="1"/>
  <c r="AD3152" i="9"/>
  <c r="AE3152" i="9" s="1"/>
  <c r="AB3152" i="9"/>
  <c r="AC3152" i="9" s="1"/>
  <c r="Z3166" i="9"/>
  <c r="AG3164" i="9"/>
  <c r="Z3153" i="9"/>
  <c r="AF2996" i="9" l="1"/>
  <c r="H3010" i="9"/>
  <c r="Z3037" i="9"/>
  <c r="AD3036" i="9"/>
  <c r="AE3036" i="9" s="1"/>
  <c r="AB3036" i="9"/>
  <c r="AC3036" i="9" s="1"/>
  <c r="F3037" i="9"/>
  <c r="G3037" i="9" s="1"/>
  <c r="G3038" i="9" s="1"/>
  <c r="D3037" i="9"/>
  <c r="E3037" i="9" s="1"/>
  <c r="N3155" i="9"/>
  <c r="R3154" i="9"/>
  <c r="S3154" i="9" s="1"/>
  <c r="P3154" i="9"/>
  <c r="Q3154" i="9" s="1"/>
  <c r="AD3023" i="9"/>
  <c r="AE3023" i="9" s="1"/>
  <c r="AE3024" i="9" s="1"/>
  <c r="AB3023" i="9"/>
  <c r="AC3023" i="9" s="1"/>
  <c r="F3154" i="9"/>
  <c r="G3154" i="9" s="1"/>
  <c r="D3154" i="9"/>
  <c r="E3154" i="9" s="1"/>
  <c r="B3155" i="9"/>
  <c r="Q3024" i="9"/>
  <c r="P3024" i="9"/>
  <c r="AC3010" i="9"/>
  <c r="AB3010" i="9"/>
  <c r="N3168" i="9"/>
  <c r="R3167" i="9"/>
  <c r="S3167" i="9" s="1"/>
  <c r="P3167" i="9"/>
  <c r="Q3167" i="9" s="1"/>
  <c r="F3141" i="9"/>
  <c r="G3141" i="9" s="1"/>
  <c r="D3141" i="9"/>
  <c r="E3141" i="9" s="1"/>
  <c r="B3142" i="9"/>
  <c r="Z3154" i="9"/>
  <c r="AB3153" i="9"/>
  <c r="AC3153" i="9" s="1"/>
  <c r="AD3153" i="9"/>
  <c r="AE3153" i="9" s="1"/>
  <c r="F3180" i="9"/>
  <c r="G3180" i="9" s="1"/>
  <c r="D3180" i="9"/>
  <c r="E3180" i="9" s="1"/>
  <c r="B3194" i="9"/>
  <c r="I3192" i="9"/>
  <c r="B3181" i="9"/>
  <c r="E3024" i="9"/>
  <c r="D3024" i="9"/>
  <c r="F3076" i="9"/>
  <c r="G3076" i="9" s="1"/>
  <c r="D3076" i="9"/>
  <c r="E3076" i="9" s="1"/>
  <c r="B3077" i="9"/>
  <c r="N3064" i="9"/>
  <c r="R3063" i="9"/>
  <c r="S3063" i="9" s="1"/>
  <c r="P3063" i="9"/>
  <c r="Q3063" i="9" s="1"/>
  <c r="F3115" i="9"/>
  <c r="G3115" i="9" s="1"/>
  <c r="D3115" i="9"/>
  <c r="E3115" i="9" s="1"/>
  <c r="B3116" i="9"/>
  <c r="Z3115" i="9"/>
  <c r="AB3114" i="9"/>
  <c r="AC3114" i="9" s="1"/>
  <c r="AD3114" i="9"/>
  <c r="AE3114" i="9" s="1"/>
  <c r="F3050" i="9"/>
  <c r="G3050" i="9" s="1"/>
  <c r="D3050" i="9"/>
  <c r="E3050" i="9" s="1"/>
  <c r="B3051" i="9"/>
  <c r="N3129" i="9"/>
  <c r="R3128" i="9"/>
  <c r="S3128" i="9" s="1"/>
  <c r="P3128" i="9"/>
  <c r="Q3128" i="9" s="1"/>
  <c r="N3051" i="9"/>
  <c r="R3050" i="9"/>
  <c r="S3050" i="9" s="1"/>
  <c r="P3050" i="9"/>
  <c r="Q3050" i="9" s="1"/>
  <c r="AD3010" i="9"/>
  <c r="Z3076" i="9"/>
  <c r="AB3075" i="9"/>
  <c r="AC3075" i="9" s="1"/>
  <c r="AD3075" i="9"/>
  <c r="AE3075" i="9" s="1"/>
  <c r="N3077" i="9"/>
  <c r="R3076" i="9"/>
  <c r="S3076" i="9" s="1"/>
  <c r="P3076" i="9"/>
  <c r="Q3076" i="9" s="1"/>
  <c r="Z3089" i="9"/>
  <c r="AB3088" i="9"/>
  <c r="AC3088" i="9" s="1"/>
  <c r="AD3088" i="9"/>
  <c r="AE3088" i="9" s="1"/>
  <c r="F3024" i="9"/>
  <c r="Z3141" i="9"/>
  <c r="AD3140" i="9"/>
  <c r="AE3140" i="9" s="1"/>
  <c r="AB3140" i="9"/>
  <c r="AC3140" i="9" s="1"/>
  <c r="Z3050" i="9"/>
  <c r="AD3049" i="9"/>
  <c r="AE3049" i="9" s="1"/>
  <c r="AB3049" i="9"/>
  <c r="AC3049" i="9" s="1"/>
  <c r="Z3128" i="9"/>
  <c r="AD3127" i="9"/>
  <c r="AE3127" i="9" s="1"/>
  <c r="AB3127" i="9"/>
  <c r="AC3127" i="9" s="1"/>
  <c r="F3102" i="9"/>
  <c r="G3102" i="9" s="1"/>
  <c r="D3102" i="9"/>
  <c r="E3102" i="9" s="1"/>
  <c r="B3103" i="9"/>
  <c r="N3194" i="9"/>
  <c r="U3192" i="9"/>
  <c r="N3181" i="9"/>
  <c r="R3180" i="9"/>
  <c r="S3180" i="9" s="1"/>
  <c r="P3180" i="9"/>
  <c r="Q3180" i="9" s="1"/>
  <c r="P3037" i="9"/>
  <c r="Q3037" i="9" s="1"/>
  <c r="R3037" i="9"/>
  <c r="S3037" i="9" s="1"/>
  <c r="S3038" i="9" s="1"/>
  <c r="Z3180" i="9"/>
  <c r="AG3178" i="9"/>
  <c r="Z3167" i="9"/>
  <c r="AD3166" i="9"/>
  <c r="AE3166" i="9" s="1"/>
  <c r="AB3166" i="9"/>
  <c r="AC3166" i="9" s="1"/>
  <c r="F3167" i="9"/>
  <c r="G3167" i="9" s="1"/>
  <c r="D3167" i="9"/>
  <c r="E3167" i="9" s="1"/>
  <c r="B3168" i="9"/>
  <c r="Z3063" i="9"/>
  <c r="AB3062" i="9"/>
  <c r="AC3062" i="9" s="1"/>
  <c r="AD3062" i="9"/>
  <c r="AE3062" i="9" s="1"/>
  <c r="F3063" i="9"/>
  <c r="G3063" i="9" s="1"/>
  <c r="D3063" i="9"/>
  <c r="E3063" i="9" s="1"/>
  <c r="B3064" i="9"/>
  <c r="N3103" i="9"/>
  <c r="P3102" i="9"/>
  <c r="Q3102" i="9" s="1"/>
  <c r="R3102" i="9"/>
  <c r="S3102" i="9" s="1"/>
  <c r="N3090" i="9"/>
  <c r="P3089" i="9"/>
  <c r="Q3089" i="9" s="1"/>
  <c r="R3089" i="9"/>
  <c r="S3089" i="9" s="1"/>
  <c r="F3128" i="9"/>
  <c r="G3128" i="9" s="1"/>
  <c r="D3128" i="9"/>
  <c r="E3128" i="9" s="1"/>
  <c r="B3129" i="9"/>
  <c r="F3089" i="9"/>
  <c r="G3089" i="9" s="1"/>
  <c r="D3089" i="9"/>
  <c r="E3089" i="9" s="1"/>
  <c r="B3090" i="9"/>
  <c r="N3142" i="9"/>
  <c r="P3141" i="9"/>
  <c r="Q3141" i="9" s="1"/>
  <c r="R3141" i="9"/>
  <c r="S3141" i="9" s="1"/>
  <c r="N3116" i="9"/>
  <c r="R3115" i="9"/>
  <c r="S3115" i="9" s="1"/>
  <c r="P3115" i="9"/>
  <c r="Q3115" i="9" s="1"/>
  <c r="R3024" i="9"/>
  <c r="Z3102" i="9"/>
  <c r="AB3101" i="9"/>
  <c r="AC3101" i="9" s="1"/>
  <c r="AD3101" i="9"/>
  <c r="AE3101" i="9" s="1"/>
  <c r="R3116" i="9" l="1"/>
  <c r="S3116" i="9" s="1"/>
  <c r="P3116" i="9"/>
  <c r="Q3116" i="9" s="1"/>
  <c r="N3117" i="9"/>
  <c r="B3091" i="9"/>
  <c r="D3090" i="9"/>
  <c r="E3090" i="9" s="1"/>
  <c r="F3090" i="9"/>
  <c r="G3090" i="9" s="1"/>
  <c r="B3130" i="9"/>
  <c r="D3129" i="9"/>
  <c r="E3129" i="9" s="1"/>
  <c r="F3129" i="9"/>
  <c r="G3129" i="9" s="1"/>
  <c r="R3103" i="9"/>
  <c r="S3103" i="9" s="1"/>
  <c r="P3103" i="9"/>
  <c r="Q3103" i="9" s="1"/>
  <c r="N3104" i="9"/>
  <c r="AB3167" i="9"/>
  <c r="AC3167" i="9" s="1"/>
  <c r="Z3168" i="9"/>
  <c r="AD3167" i="9"/>
  <c r="AE3167" i="9" s="1"/>
  <c r="Q3038" i="9"/>
  <c r="P3038" i="9"/>
  <c r="AB3128" i="9"/>
  <c r="AC3128" i="9" s="1"/>
  <c r="Z3129" i="9"/>
  <c r="AD3128" i="9"/>
  <c r="AE3128" i="9" s="1"/>
  <c r="AB3154" i="9"/>
  <c r="AC3154" i="9" s="1"/>
  <c r="Z3155" i="9"/>
  <c r="AD3154" i="9"/>
  <c r="AE3154" i="9" s="1"/>
  <c r="R3168" i="9"/>
  <c r="S3168" i="9" s="1"/>
  <c r="P3168" i="9"/>
  <c r="Q3168" i="9" s="1"/>
  <c r="N3169" i="9"/>
  <c r="B3156" i="9"/>
  <c r="D3155" i="9"/>
  <c r="E3155" i="9" s="1"/>
  <c r="F3155" i="9"/>
  <c r="G3155" i="9" s="1"/>
  <c r="F3038" i="9"/>
  <c r="R3090" i="9"/>
  <c r="S3090" i="9" s="1"/>
  <c r="P3090" i="9"/>
  <c r="Q3090" i="9" s="1"/>
  <c r="N3091" i="9"/>
  <c r="B3065" i="9"/>
  <c r="F3064" i="9"/>
  <c r="G3064" i="9" s="1"/>
  <c r="D3064" i="9"/>
  <c r="E3064" i="9" s="1"/>
  <c r="R3194" i="9"/>
  <c r="S3194" i="9" s="1"/>
  <c r="P3194" i="9"/>
  <c r="Q3194" i="9" s="1"/>
  <c r="N3208" i="9"/>
  <c r="U3206" i="9"/>
  <c r="N3195" i="9"/>
  <c r="AB3050" i="9"/>
  <c r="AC3050" i="9" s="1"/>
  <c r="Z3051" i="9"/>
  <c r="AD3050" i="9"/>
  <c r="AE3050" i="9" s="1"/>
  <c r="R3051" i="9"/>
  <c r="S3051" i="9" s="1"/>
  <c r="S3052" i="9" s="1"/>
  <c r="P3051" i="9"/>
  <c r="Q3051" i="9" s="1"/>
  <c r="D3051" i="9"/>
  <c r="E3051" i="9" s="1"/>
  <c r="F3051" i="9"/>
  <c r="G3051" i="9" s="1"/>
  <c r="G3052" i="9" s="1"/>
  <c r="R3064" i="9"/>
  <c r="S3064" i="9" s="1"/>
  <c r="P3064" i="9"/>
  <c r="Q3064" i="9" s="1"/>
  <c r="N3065" i="9"/>
  <c r="B3182" i="9"/>
  <c r="F3181" i="9"/>
  <c r="G3181" i="9" s="1"/>
  <c r="D3181" i="9"/>
  <c r="E3181" i="9" s="1"/>
  <c r="T3024" i="9"/>
  <c r="AC3024" i="9"/>
  <c r="AB3024" i="9"/>
  <c r="AB3037" i="9"/>
  <c r="AC3037" i="9" s="1"/>
  <c r="AD3037" i="9"/>
  <c r="AE3037" i="9" s="1"/>
  <c r="AE3038" i="9" s="1"/>
  <c r="AB3063" i="9"/>
  <c r="AC3063" i="9" s="1"/>
  <c r="Z3064" i="9"/>
  <c r="AD3063" i="9"/>
  <c r="AE3063" i="9" s="1"/>
  <c r="B3169" i="9"/>
  <c r="F3168" i="9"/>
  <c r="G3168" i="9" s="1"/>
  <c r="D3168" i="9"/>
  <c r="E3168" i="9" s="1"/>
  <c r="AB3180" i="9"/>
  <c r="AC3180" i="9" s="1"/>
  <c r="Z3194" i="9"/>
  <c r="AG3192" i="9"/>
  <c r="Z3181" i="9"/>
  <c r="AD3180" i="9"/>
  <c r="AE3180" i="9" s="1"/>
  <c r="B3104" i="9"/>
  <c r="F3103" i="9"/>
  <c r="G3103" i="9" s="1"/>
  <c r="D3103" i="9"/>
  <c r="E3103" i="9" s="1"/>
  <c r="AB3141" i="9"/>
  <c r="AC3141" i="9" s="1"/>
  <c r="Z3142" i="9"/>
  <c r="AD3141" i="9"/>
  <c r="AE3141" i="9" s="1"/>
  <c r="AB3089" i="9"/>
  <c r="AC3089" i="9" s="1"/>
  <c r="Z3090" i="9"/>
  <c r="AD3089" i="9"/>
  <c r="AE3089" i="9" s="1"/>
  <c r="R3129" i="9"/>
  <c r="S3129" i="9" s="1"/>
  <c r="P3129" i="9"/>
  <c r="Q3129" i="9" s="1"/>
  <c r="N3130" i="9"/>
  <c r="AB3115" i="9"/>
  <c r="AC3115" i="9" s="1"/>
  <c r="Z3116" i="9"/>
  <c r="AD3115" i="9"/>
  <c r="AE3115" i="9" s="1"/>
  <c r="B3078" i="9"/>
  <c r="D3077" i="9"/>
  <c r="E3077" i="9" s="1"/>
  <c r="F3077" i="9"/>
  <c r="G3077" i="9" s="1"/>
  <c r="H3024" i="9"/>
  <c r="B3143" i="9"/>
  <c r="D3142" i="9"/>
  <c r="E3142" i="9" s="1"/>
  <c r="F3142" i="9"/>
  <c r="G3142" i="9" s="1"/>
  <c r="AF3010" i="9"/>
  <c r="AD3024" i="9"/>
  <c r="R3155" i="9"/>
  <c r="S3155" i="9" s="1"/>
  <c r="P3155" i="9"/>
  <c r="Q3155" i="9" s="1"/>
  <c r="N3156" i="9"/>
  <c r="AB3102" i="9"/>
  <c r="AC3102" i="9" s="1"/>
  <c r="Z3103" i="9"/>
  <c r="AD3102" i="9"/>
  <c r="AE3102" i="9" s="1"/>
  <c r="R3142" i="9"/>
  <c r="S3142" i="9" s="1"/>
  <c r="P3142" i="9"/>
  <c r="Q3142" i="9" s="1"/>
  <c r="N3143" i="9"/>
  <c r="R3038" i="9"/>
  <c r="R3181" i="9"/>
  <c r="S3181" i="9" s="1"/>
  <c r="P3181" i="9"/>
  <c r="Q3181" i="9" s="1"/>
  <c r="N3182" i="9"/>
  <c r="R3077" i="9"/>
  <c r="S3077" i="9" s="1"/>
  <c r="P3077" i="9"/>
  <c r="Q3077" i="9" s="1"/>
  <c r="N3078" i="9"/>
  <c r="AB3076" i="9"/>
  <c r="AC3076" i="9" s="1"/>
  <c r="Z3077" i="9"/>
  <c r="AD3076" i="9"/>
  <c r="AE3076" i="9" s="1"/>
  <c r="B3117" i="9"/>
  <c r="D3116" i="9"/>
  <c r="E3116" i="9" s="1"/>
  <c r="F3116" i="9"/>
  <c r="G3116" i="9" s="1"/>
  <c r="B3208" i="9"/>
  <c r="I3206" i="9"/>
  <c r="B3195" i="9"/>
  <c r="D3194" i="9"/>
  <c r="E3194" i="9" s="1"/>
  <c r="F3194" i="9"/>
  <c r="G3194" i="9" s="1"/>
  <c r="E3038" i="9"/>
  <c r="H3038" i="9" s="1"/>
  <c r="D3038" i="9"/>
  <c r="D3195" i="9" l="1"/>
  <c r="E3195" i="9" s="1"/>
  <c r="B3196" i="9"/>
  <c r="F3195" i="9"/>
  <c r="G3195" i="9" s="1"/>
  <c r="D3078" i="9"/>
  <c r="E3078" i="9" s="1"/>
  <c r="B3079" i="9"/>
  <c r="F3078" i="9"/>
  <c r="G3078" i="9" s="1"/>
  <c r="N3131" i="9"/>
  <c r="R3130" i="9"/>
  <c r="S3130" i="9" s="1"/>
  <c r="P3130" i="9"/>
  <c r="Q3130" i="9" s="1"/>
  <c r="D3104" i="9"/>
  <c r="E3104" i="9" s="1"/>
  <c r="B3105" i="9"/>
  <c r="F3104" i="9"/>
  <c r="G3104" i="9" s="1"/>
  <c r="Z3182" i="9"/>
  <c r="AB3181" i="9"/>
  <c r="AC3181" i="9" s="1"/>
  <c r="AD3181" i="9"/>
  <c r="AE3181" i="9" s="1"/>
  <c r="D3169" i="9"/>
  <c r="E3169" i="9" s="1"/>
  <c r="B3170" i="9"/>
  <c r="F3169" i="9"/>
  <c r="G3169" i="9" s="1"/>
  <c r="D3182" i="9"/>
  <c r="E3182" i="9" s="1"/>
  <c r="B3183" i="9"/>
  <c r="F3182" i="9"/>
  <c r="G3182" i="9" s="1"/>
  <c r="Q3052" i="9"/>
  <c r="P3052" i="9"/>
  <c r="N3196" i="9"/>
  <c r="P3195" i="9"/>
  <c r="Q3195" i="9" s="1"/>
  <c r="R3195" i="9"/>
  <c r="S3195" i="9" s="1"/>
  <c r="Z3156" i="9"/>
  <c r="AD3155" i="9"/>
  <c r="AE3155" i="9" s="1"/>
  <c r="AB3155" i="9"/>
  <c r="AC3155" i="9" s="1"/>
  <c r="Z3130" i="9"/>
  <c r="AD3129" i="9"/>
  <c r="AE3129" i="9" s="1"/>
  <c r="AB3129" i="9"/>
  <c r="AC3129" i="9" s="1"/>
  <c r="D3130" i="9"/>
  <c r="E3130" i="9" s="1"/>
  <c r="B3131" i="9"/>
  <c r="F3130" i="9"/>
  <c r="G3130" i="9" s="1"/>
  <c r="N3118" i="9"/>
  <c r="P3117" i="9"/>
  <c r="Q3117" i="9" s="1"/>
  <c r="R3117" i="9"/>
  <c r="S3117" i="9" s="1"/>
  <c r="D3117" i="9"/>
  <c r="E3117" i="9" s="1"/>
  <c r="B3118" i="9"/>
  <c r="F3117" i="9"/>
  <c r="G3117" i="9" s="1"/>
  <c r="N3079" i="9"/>
  <c r="P3078" i="9"/>
  <c r="Q3078" i="9" s="1"/>
  <c r="R3078" i="9"/>
  <c r="S3078" i="9" s="1"/>
  <c r="N3144" i="9"/>
  <c r="R3143" i="9"/>
  <c r="S3143" i="9" s="1"/>
  <c r="P3143" i="9"/>
  <c r="Q3143" i="9" s="1"/>
  <c r="Z3104" i="9"/>
  <c r="AB3103" i="9"/>
  <c r="AC3103" i="9" s="1"/>
  <c r="AD3103" i="9"/>
  <c r="AE3103" i="9" s="1"/>
  <c r="N3157" i="9"/>
  <c r="P3156" i="9"/>
  <c r="Q3156" i="9" s="1"/>
  <c r="R3156" i="9"/>
  <c r="S3156" i="9" s="1"/>
  <c r="Z3143" i="9"/>
  <c r="AB3142" i="9"/>
  <c r="AC3142" i="9" s="1"/>
  <c r="AD3142" i="9"/>
  <c r="AE3142" i="9" s="1"/>
  <c r="AD3038" i="9"/>
  <c r="AF3024" i="9"/>
  <c r="P3065" i="9"/>
  <c r="Q3065" i="9" s="1"/>
  <c r="R3065" i="9"/>
  <c r="S3065" i="9" s="1"/>
  <c r="S3066" i="9" s="1"/>
  <c r="R3052" i="9"/>
  <c r="D3156" i="9"/>
  <c r="E3156" i="9" s="1"/>
  <c r="B3157" i="9"/>
  <c r="F3156" i="9"/>
  <c r="G3156" i="9" s="1"/>
  <c r="T3038" i="9"/>
  <c r="N3105" i="9"/>
  <c r="P3104" i="9"/>
  <c r="Q3104" i="9" s="1"/>
  <c r="R3104" i="9"/>
  <c r="S3104" i="9" s="1"/>
  <c r="D3208" i="9"/>
  <c r="E3208" i="9" s="1"/>
  <c r="B3222" i="9"/>
  <c r="I3220" i="9"/>
  <c r="B3209" i="9"/>
  <c r="F3208" i="9"/>
  <c r="G3208" i="9" s="1"/>
  <c r="N3183" i="9"/>
  <c r="P3182" i="9"/>
  <c r="Q3182" i="9" s="1"/>
  <c r="R3182" i="9"/>
  <c r="S3182" i="9" s="1"/>
  <c r="Z3117" i="9"/>
  <c r="AD3116" i="9"/>
  <c r="AE3116" i="9" s="1"/>
  <c r="AB3116" i="9"/>
  <c r="AC3116" i="9" s="1"/>
  <c r="Z3091" i="9"/>
  <c r="AD3090" i="9"/>
  <c r="AE3090" i="9" s="1"/>
  <c r="AB3090" i="9"/>
  <c r="AC3090" i="9" s="1"/>
  <c r="Z3208" i="9"/>
  <c r="AG3206" i="9"/>
  <c r="Z3195" i="9"/>
  <c r="AD3194" i="9"/>
  <c r="AE3194" i="9" s="1"/>
  <c r="AB3194" i="9"/>
  <c r="AC3194" i="9" s="1"/>
  <c r="Z3065" i="9"/>
  <c r="AB3064" i="9"/>
  <c r="AC3064" i="9" s="1"/>
  <c r="AD3064" i="9"/>
  <c r="AE3064" i="9" s="1"/>
  <c r="AC3038" i="9"/>
  <c r="AF3038" i="9" s="1"/>
  <c r="AB3038" i="9"/>
  <c r="F3052" i="9"/>
  <c r="AB3051" i="9"/>
  <c r="AC3051" i="9" s="1"/>
  <c r="AD3051" i="9"/>
  <c r="AE3051" i="9" s="1"/>
  <c r="AE3052" i="9" s="1"/>
  <c r="N3222" i="9"/>
  <c r="U3220" i="9"/>
  <c r="N3209" i="9"/>
  <c r="P3208" i="9"/>
  <c r="Q3208" i="9" s="1"/>
  <c r="R3208" i="9"/>
  <c r="S3208" i="9" s="1"/>
  <c r="D3065" i="9"/>
  <c r="E3065" i="9" s="1"/>
  <c r="F3065" i="9"/>
  <c r="G3065" i="9" s="1"/>
  <c r="G3066" i="9" s="1"/>
  <c r="N3170" i="9"/>
  <c r="P3169" i="9"/>
  <c r="Q3169" i="9" s="1"/>
  <c r="R3169" i="9"/>
  <c r="S3169" i="9" s="1"/>
  <c r="Z3078" i="9"/>
  <c r="AD3077" i="9"/>
  <c r="AE3077" i="9" s="1"/>
  <c r="AB3077" i="9"/>
  <c r="AC3077" i="9" s="1"/>
  <c r="D3143" i="9"/>
  <c r="E3143" i="9" s="1"/>
  <c r="B3144" i="9"/>
  <c r="F3143" i="9"/>
  <c r="G3143" i="9" s="1"/>
  <c r="E3052" i="9"/>
  <c r="H3052" i="9" s="1"/>
  <c r="D3052" i="9"/>
  <c r="N3092" i="9"/>
  <c r="P3091" i="9"/>
  <c r="Q3091" i="9" s="1"/>
  <c r="R3091" i="9"/>
  <c r="S3091" i="9" s="1"/>
  <c r="Z3169" i="9"/>
  <c r="AB3168" i="9"/>
  <c r="AC3168" i="9" s="1"/>
  <c r="AD3168" i="9"/>
  <c r="AE3168" i="9" s="1"/>
  <c r="D3091" i="9"/>
  <c r="E3091" i="9" s="1"/>
  <c r="B3092" i="9"/>
  <c r="F3091" i="9"/>
  <c r="G3091" i="9" s="1"/>
  <c r="AD3169" i="9" l="1"/>
  <c r="AE3169" i="9" s="1"/>
  <c r="AB3169" i="9"/>
  <c r="AC3169" i="9" s="1"/>
  <c r="Z3170" i="9"/>
  <c r="B3145" i="9"/>
  <c r="D3144" i="9"/>
  <c r="E3144" i="9" s="1"/>
  <c r="F3144" i="9"/>
  <c r="G3144" i="9" s="1"/>
  <c r="AD3078" i="9"/>
  <c r="AE3078" i="9" s="1"/>
  <c r="AB3078" i="9"/>
  <c r="AC3078" i="9" s="1"/>
  <c r="Z3079" i="9"/>
  <c r="E3066" i="9"/>
  <c r="D3066" i="9"/>
  <c r="P3209" i="9"/>
  <c r="Q3209" i="9" s="1"/>
  <c r="N3210" i="9"/>
  <c r="R3209" i="9"/>
  <c r="S3209" i="9" s="1"/>
  <c r="AC3052" i="9"/>
  <c r="AB3052" i="9"/>
  <c r="AD3065" i="9"/>
  <c r="AE3065" i="9" s="1"/>
  <c r="AE3066" i="9" s="1"/>
  <c r="AB3065" i="9"/>
  <c r="AC3065" i="9" s="1"/>
  <c r="R3066" i="9"/>
  <c r="AD3104" i="9"/>
  <c r="AE3104" i="9" s="1"/>
  <c r="AB3104" i="9"/>
  <c r="AC3104" i="9" s="1"/>
  <c r="Z3105" i="9"/>
  <c r="B3119" i="9"/>
  <c r="F3118" i="9"/>
  <c r="G3118" i="9" s="1"/>
  <c r="D3118" i="9"/>
  <c r="E3118" i="9" s="1"/>
  <c r="P3118" i="9"/>
  <c r="Q3118" i="9" s="1"/>
  <c r="N3119" i="9"/>
  <c r="R3118" i="9"/>
  <c r="S3118" i="9" s="1"/>
  <c r="P3170" i="9"/>
  <c r="Q3170" i="9" s="1"/>
  <c r="N3171" i="9"/>
  <c r="R3170" i="9"/>
  <c r="S3170" i="9" s="1"/>
  <c r="AD3208" i="9"/>
  <c r="AE3208" i="9" s="1"/>
  <c r="AB3208" i="9"/>
  <c r="AC3208" i="9" s="1"/>
  <c r="Z3222" i="9"/>
  <c r="AG3220" i="9"/>
  <c r="Z3209" i="9"/>
  <c r="P3183" i="9"/>
  <c r="Q3183" i="9" s="1"/>
  <c r="N3184" i="9"/>
  <c r="R3183" i="9"/>
  <c r="S3183" i="9" s="1"/>
  <c r="B3236" i="9"/>
  <c r="I3234" i="9"/>
  <c r="B3223" i="9"/>
  <c r="D3222" i="9"/>
  <c r="E3222" i="9" s="1"/>
  <c r="F3222" i="9"/>
  <c r="G3222" i="9" s="1"/>
  <c r="Q3066" i="9"/>
  <c r="P3066" i="9"/>
  <c r="P3157" i="9"/>
  <c r="Q3157" i="9" s="1"/>
  <c r="N3158" i="9"/>
  <c r="R3157" i="9"/>
  <c r="S3157" i="9" s="1"/>
  <c r="T3052" i="9"/>
  <c r="B3106" i="9"/>
  <c r="D3105" i="9"/>
  <c r="E3105" i="9" s="1"/>
  <c r="F3105" i="9"/>
  <c r="G3105" i="9" s="1"/>
  <c r="P3131" i="9"/>
  <c r="Q3131" i="9" s="1"/>
  <c r="N3132" i="9"/>
  <c r="R3131" i="9"/>
  <c r="S3131" i="9" s="1"/>
  <c r="B3093" i="9"/>
  <c r="D3092" i="9"/>
  <c r="E3092" i="9" s="1"/>
  <c r="F3092" i="9"/>
  <c r="G3092" i="9" s="1"/>
  <c r="P3222" i="9"/>
  <c r="Q3222" i="9" s="1"/>
  <c r="N3236" i="9"/>
  <c r="U3234" i="9"/>
  <c r="N3223" i="9"/>
  <c r="R3222" i="9"/>
  <c r="S3222" i="9" s="1"/>
  <c r="AD3117" i="9"/>
  <c r="AE3117" i="9" s="1"/>
  <c r="AB3117" i="9"/>
  <c r="AC3117" i="9" s="1"/>
  <c r="Z3118" i="9"/>
  <c r="AD3143" i="9"/>
  <c r="AE3143" i="9" s="1"/>
  <c r="AB3143" i="9"/>
  <c r="AC3143" i="9" s="1"/>
  <c r="Z3144" i="9"/>
  <c r="P3079" i="9"/>
  <c r="Q3079" i="9" s="1"/>
  <c r="R3079" i="9"/>
  <c r="S3079" i="9" s="1"/>
  <c r="S3080" i="9" s="1"/>
  <c r="B3132" i="9"/>
  <c r="F3131" i="9"/>
  <c r="G3131" i="9" s="1"/>
  <c r="D3131" i="9"/>
  <c r="E3131" i="9" s="1"/>
  <c r="AD3130" i="9"/>
  <c r="AE3130" i="9" s="1"/>
  <c r="AB3130" i="9"/>
  <c r="AC3130" i="9" s="1"/>
  <c r="Z3131" i="9"/>
  <c r="AD3156" i="9"/>
  <c r="AE3156" i="9" s="1"/>
  <c r="AB3156" i="9"/>
  <c r="AC3156" i="9" s="1"/>
  <c r="Z3157" i="9"/>
  <c r="P3092" i="9"/>
  <c r="Q3092" i="9" s="1"/>
  <c r="N3093" i="9"/>
  <c r="R3092" i="9"/>
  <c r="S3092" i="9" s="1"/>
  <c r="F3066" i="9"/>
  <c r="AD3052" i="9"/>
  <c r="AD3195" i="9"/>
  <c r="AE3195" i="9" s="1"/>
  <c r="AB3195" i="9"/>
  <c r="AC3195" i="9" s="1"/>
  <c r="Z3196" i="9"/>
  <c r="AD3091" i="9"/>
  <c r="AE3091" i="9" s="1"/>
  <c r="AB3091" i="9"/>
  <c r="AC3091" i="9" s="1"/>
  <c r="Z3092" i="9"/>
  <c r="B3210" i="9"/>
  <c r="D3209" i="9"/>
  <c r="E3209" i="9" s="1"/>
  <c r="F3209" i="9"/>
  <c r="G3209" i="9" s="1"/>
  <c r="P3105" i="9"/>
  <c r="Q3105" i="9" s="1"/>
  <c r="N3106" i="9"/>
  <c r="R3105" i="9"/>
  <c r="S3105" i="9" s="1"/>
  <c r="B3158" i="9"/>
  <c r="F3157" i="9"/>
  <c r="G3157" i="9" s="1"/>
  <c r="D3157" i="9"/>
  <c r="E3157" i="9" s="1"/>
  <c r="P3144" i="9"/>
  <c r="Q3144" i="9" s="1"/>
  <c r="N3145" i="9"/>
  <c r="R3144" i="9"/>
  <c r="S3144" i="9" s="1"/>
  <c r="P3196" i="9"/>
  <c r="Q3196" i="9" s="1"/>
  <c r="N3197" i="9"/>
  <c r="R3196" i="9"/>
  <c r="S3196" i="9" s="1"/>
  <c r="B3184" i="9"/>
  <c r="F3183" i="9"/>
  <c r="G3183" i="9" s="1"/>
  <c r="D3183" i="9"/>
  <c r="E3183" i="9" s="1"/>
  <c r="B3171" i="9"/>
  <c r="F3170" i="9"/>
  <c r="G3170" i="9" s="1"/>
  <c r="D3170" i="9"/>
  <c r="E3170" i="9" s="1"/>
  <c r="AD3182" i="9"/>
  <c r="AE3182" i="9" s="1"/>
  <c r="AB3182" i="9"/>
  <c r="AC3182" i="9" s="1"/>
  <c r="Z3183" i="9"/>
  <c r="F3079" i="9"/>
  <c r="G3079" i="9" s="1"/>
  <c r="G3080" i="9" s="1"/>
  <c r="D3079" i="9"/>
  <c r="E3079" i="9" s="1"/>
  <c r="B3197" i="9"/>
  <c r="D3196" i="9"/>
  <c r="E3196" i="9" s="1"/>
  <c r="F3196" i="9"/>
  <c r="G3196" i="9" s="1"/>
  <c r="T3066" i="9" l="1"/>
  <c r="E3080" i="9"/>
  <c r="D3080" i="9"/>
  <c r="N3198" i="9"/>
  <c r="R3197" i="9"/>
  <c r="S3197" i="9" s="1"/>
  <c r="P3197" i="9"/>
  <c r="Q3197" i="9" s="1"/>
  <c r="Z3132" i="9"/>
  <c r="AB3131" i="9"/>
  <c r="AC3131" i="9" s="1"/>
  <c r="AD3131" i="9"/>
  <c r="AE3131" i="9" s="1"/>
  <c r="R3080" i="9"/>
  <c r="F3093" i="9"/>
  <c r="G3093" i="9" s="1"/>
  <c r="G3094" i="9" s="1"/>
  <c r="D3093" i="9"/>
  <c r="E3093" i="9" s="1"/>
  <c r="N3159" i="9"/>
  <c r="R3158" i="9"/>
  <c r="S3158" i="9" s="1"/>
  <c r="P3158" i="9"/>
  <c r="Q3158" i="9" s="1"/>
  <c r="F3223" i="9"/>
  <c r="G3223" i="9" s="1"/>
  <c r="D3223" i="9"/>
  <c r="E3223" i="9" s="1"/>
  <c r="B3224" i="9"/>
  <c r="N3185" i="9"/>
  <c r="P3184" i="9"/>
  <c r="Q3184" i="9" s="1"/>
  <c r="R3184" i="9"/>
  <c r="S3184" i="9" s="1"/>
  <c r="Z3236" i="9"/>
  <c r="AG3234" i="9"/>
  <c r="Z3223" i="9"/>
  <c r="AD3222" i="9"/>
  <c r="AE3222" i="9" s="1"/>
  <c r="AB3222" i="9"/>
  <c r="AC3222" i="9" s="1"/>
  <c r="AD3066" i="9"/>
  <c r="N3211" i="9"/>
  <c r="R3210" i="9"/>
  <c r="S3210" i="9" s="1"/>
  <c r="P3210" i="9"/>
  <c r="Q3210" i="9" s="1"/>
  <c r="AB3079" i="9"/>
  <c r="AC3079" i="9" s="1"/>
  <c r="AD3079" i="9"/>
  <c r="AE3079" i="9" s="1"/>
  <c r="AE3080" i="9" s="1"/>
  <c r="N3107" i="9"/>
  <c r="P3106" i="9"/>
  <c r="Q3106" i="9" s="1"/>
  <c r="R3106" i="9"/>
  <c r="S3106" i="9" s="1"/>
  <c r="Z3158" i="9"/>
  <c r="AB3157" i="9"/>
  <c r="AC3157" i="9" s="1"/>
  <c r="AD3157" i="9"/>
  <c r="AE3157" i="9" s="1"/>
  <c r="F3132" i="9"/>
  <c r="G3132" i="9" s="1"/>
  <c r="D3132" i="9"/>
  <c r="E3132" i="9" s="1"/>
  <c r="B3133" i="9"/>
  <c r="Q3080" i="9"/>
  <c r="T3080" i="9" s="1"/>
  <c r="P3080" i="9"/>
  <c r="N3224" i="9"/>
  <c r="R3223" i="9"/>
  <c r="S3223" i="9" s="1"/>
  <c r="P3223" i="9"/>
  <c r="Q3223" i="9" s="1"/>
  <c r="F3145" i="9"/>
  <c r="G3145" i="9" s="1"/>
  <c r="D3145" i="9"/>
  <c r="E3145" i="9" s="1"/>
  <c r="B3146" i="9"/>
  <c r="Z3184" i="9"/>
  <c r="AD3183" i="9"/>
  <c r="AE3183" i="9" s="1"/>
  <c r="AB3183" i="9"/>
  <c r="AC3183" i="9" s="1"/>
  <c r="F3184" i="9"/>
  <c r="G3184" i="9" s="1"/>
  <c r="D3184" i="9"/>
  <c r="E3184" i="9" s="1"/>
  <c r="B3185" i="9"/>
  <c r="F3210" i="9"/>
  <c r="G3210" i="9" s="1"/>
  <c r="D3210" i="9"/>
  <c r="E3210" i="9" s="1"/>
  <c r="B3211" i="9"/>
  <c r="Z3197" i="9"/>
  <c r="AB3196" i="9"/>
  <c r="AC3196" i="9" s="1"/>
  <c r="AD3196" i="9"/>
  <c r="AE3196" i="9" s="1"/>
  <c r="R3093" i="9"/>
  <c r="S3093" i="9" s="1"/>
  <c r="S3094" i="9" s="1"/>
  <c r="P3093" i="9"/>
  <c r="Q3093" i="9" s="1"/>
  <c r="N3133" i="9"/>
  <c r="R3132" i="9"/>
  <c r="S3132" i="9" s="1"/>
  <c r="P3132" i="9"/>
  <c r="Q3132" i="9" s="1"/>
  <c r="F3106" i="9"/>
  <c r="G3106" i="9" s="1"/>
  <c r="D3106" i="9"/>
  <c r="E3106" i="9" s="1"/>
  <c r="B3107" i="9"/>
  <c r="F3236" i="9"/>
  <c r="G3236" i="9" s="1"/>
  <c r="D3236" i="9"/>
  <c r="E3236" i="9" s="1"/>
  <c r="B3250" i="9"/>
  <c r="I3248" i="9"/>
  <c r="B3237" i="9"/>
  <c r="Z3210" i="9"/>
  <c r="AB3209" i="9"/>
  <c r="AC3209" i="9" s="1"/>
  <c r="AD3209" i="9"/>
  <c r="AE3209" i="9" s="1"/>
  <c r="N3172" i="9"/>
  <c r="P3171" i="9"/>
  <c r="Q3171" i="9" s="1"/>
  <c r="R3171" i="9"/>
  <c r="S3171" i="9" s="1"/>
  <c r="N3120" i="9"/>
  <c r="R3119" i="9"/>
  <c r="S3119" i="9" s="1"/>
  <c r="P3119" i="9"/>
  <c r="Q3119" i="9" s="1"/>
  <c r="F3119" i="9"/>
  <c r="G3119" i="9" s="1"/>
  <c r="D3119" i="9"/>
  <c r="E3119" i="9" s="1"/>
  <c r="B3120" i="9"/>
  <c r="AF3052" i="9"/>
  <c r="F3080" i="9"/>
  <c r="F3197" i="9"/>
  <c r="G3197" i="9" s="1"/>
  <c r="D3197" i="9"/>
  <c r="E3197" i="9" s="1"/>
  <c r="B3198" i="9"/>
  <c r="F3171" i="9"/>
  <c r="G3171" i="9" s="1"/>
  <c r="D3171" i="9"/>
  <c r="E3171" i="9" s="1"/>
  <c r="B3172" i="9"/>
  <c r="N3146" i="9"/>
  <c r="P3145" i="9"/>
  <c r="Q3145" i="9" s="1"/>
  <c r="R3145" i="9"/>
  <c r="S3145" i="9" s="1"/>
  <c r="F3158" i="9"/>
  <c r="G3158" i="9" s="1"/>
  <c r="D3158" i="9"/>
  <c r="E3158" i="9" s="1"/>
  <c r="B3159" i="9"/>
  <c r="Z3093" i="9"/>
  <c r="AB3092" i="9"/>
  <c r="AC3092" i="9" s="1"/>
  <c r="AD3092" i="9"/>
  <c r="AE3092" i="9" s="1"/>
  <c r="Z3145" i="9"/>
  <c r="AB3144" i="9"/>
  <c r="AC3144" i="9" s="1"/>
  <c r="AD3144" i="9"/>
  <c r="AE3144" i="9" s="1"/>
  <c r="Z3119" i="9"/>
  <c r="AB3118" i="9"/>
  <c r="AC3118" i="9" s="1"/>
  <c r="AD3118" i="9"/>
  <c r="AE3118" i="9" s="1"/>
  <c r="N3250" i="9"/>
  <c r="U3248" i="9"/>
  <c r="N3237" i="9"/>
  <c r="R3236" i="9"/>
  <c r="S3236" i="9" s="1"/>
  <c r="P3236" i="9"/>
  <c r="Q3236" i="9" s="1"/>
  <c r="Z3106" i="9"/>
  <c r="AD3105" i="9"/>
  <c r="AE3105" i="9" s="1"/>
  <c r="AB3105" i="9"/>
  <c r="AC3105" i="9" s="1"/>
  <c r="AC3066" i="9"/>
  <c r="AB3066" i="9"/>
  <c r="H3066" i="9"/>
  <c r="Z3171" i="9"/>
  <c r="AD3170" i="9"/>
  <c r="AE3170" i="9" s="1"/>
  <c r="AB3170" i="9"/>
  <c r="AC3170" i="9" s="1"/>
  <c r="AF3066" i="9" l="1"/>
  <c r="AB3171" i="9"/>
  <c r="AC3171" i="9" s="1"/>
  <c r="Z3172" i="9"/>
  <c r="AD3171" i="9"/>
  <c r="AE3171" i="9" s="1"/>
  <c r="AB3093" i="9"/>
  <c r="AC3093" i="9" s="1"/>
  <c r="AD3093" i="9"/>
  <c r="AE3093" i="9" s="1"/>
  <c r="AE3094" i="9" s="1"/>
  <c r="B3121" i="9"/>
  <c r="D3120" i="9"/>
  <c r="E3120" i="9" s="1"/>
  <c r="F3120" i="9"/>
  <c r="G3120" i="9" s="1"/>
  <c r="B3238" i="9"/>
  <c r="F3237" i="9"/>
  <c r="G3237" i="9" s="1"/>
  <c r="D3237" i="9"/>
  <c r="E3237" i="9" s="1"/>
  <c r="D3107" i="9"/>
  <c r="E3107" i="9" s="1"/>
  <c r="F3107" i="9"/>
  <c r="G3107" i="9" s="1"/>
  <c r="G3108" i="9" s="1"/>
  <c r="AB3158" i="9"/>
  <c r="AC3158" i="9" s="1"/>
  <c r="Z3159" i="9"/>
  <c r="AD3158" i="9"/>
  <c r="AE3158" i="9" s="1"/>
  <c r="R3107" i="9"/>
  <c r="S3107" i="9" s="1"/>
  <c r="S3108" i="9" s="1"/>
  <c r="P3107" i="9"/>
  <c r="Q3107" i="9" s="1"/>
  <c r="AC3080" i="9"/>
  <c r="AB3080" i="9"/>
  <c r="AB3236" i="9"/>
  <c r="AC3236" i="9" s="1"/>
  <c r="Z3250" i="9"/>
  <c r="AG3248" i="9"/>
  <c r="Z3237" i="9"/>
  <c r="AD3236" i="9"/>
  <c r="AE3236" i="9" s="1"/>
  <c r="B3225" i="9"/>
  <c r="D3224" i="9"/>
  <c r="E3224" i="9" s="1"/>
  <c r="F3224" i="9"/>
  <c r="G3224" i="9" s="1"/>
  <c r="F3094" i="9"/>
  <c r="R3237" i="9"/>
  <c r="S3237" i="9" s="1"/>
  <c r="P3237" i="9"/>
  <c r="Q3237" i="9" s="1"/>
  <c r="N3238" i="9"/>
  <c r="B3160" i="9"/>
  <c r="D3159" i="9"/>
  <c r="E3159" i="9" s="1"/>
  <c r="F3159" i="9"/>
  <c r="G3159" i="9" s="1"/>
  <c r="B3173" i="9"/>
  <c r="D3172" i="9"/>
  <c r="E3172" i="9" s="1"/>
  <c r="F3172" i="9"/>
  <c r="G3172" i="9" s="1"/>
  <c r="R3120" i="9"/>
  <c r="S3120" i="9" s="1"/>
  <c r="P3120" i="9"/>
  <c r="Q3120" i="9" s="1"/>
  <c r="N3121" i="9"/>
  <c r="R3133" i="9"/>
  <c r="S3133" i="9" s="1"/>
  <c r="P3133" i="9"/>
  <c r="Q3133" i="9" s="1"/>
  <c r="N3134" i="9"/>
  <c r="Q3094" i="9"/>
  <c r="P3094" i="9"/>
  <c r="AB3197" i="9"/>
  <c r="AC3197" i="9" s="1"/>
  <c r="Z3198" i="9"/>
  <c r="AD3197" i="9"/>
  <c r="AE3197" i="9" s="1"/>
  <c r="B3186" i="9"/>
  <c r="D3185" i="9"/>
  <c r="E3185" i="9" s="1"/>
  <c r="F3185" i="9"/>
  <c r="G3185" i="9" s="1"/>
  <c r="B3147" i="9"/>
  <c r="F3146" i="9"/>
  <c r="G3146" i="9" s="1"/>
  <c r="D3146" i="9"/>
  <c r="E3146" i="9" s="1"/>
  <c r="R3224" i="9"/>
  <c r="S3224" i="9" s="1"/>
  <c r="P3224" i="9"/>
  <c r="Q3224" i="9" s="1"/>
  <c r="N3225" i="9"/>
  <c r="R3159" i="9"/>
  <c r="S3159" i="9" s="1"/>
  <c r="P3159" i="9"/>
  <c r="Q3159" i="9" s="1"/>
  <c r="N3160" i="9"/>
  <c r="R3198" i="9"/>
  <c r="S3198" i="9" s="1"/>
  <c r="P3198" i="9"/>
  <c r="Q3198" i="9" s="1"/>
  <c r="N3199" i="9"/>
  <c r="AB3106" i="9"/>
  <c r="AC3106" i="9" s="1"/>
  <c r="Z3107" i="9"/>
  <c r="AD3106" i="9"/>
  <c r="AE3106" i="9" s="1"/>
  <c r="R3146" i="9"/>
  <c r="S3146" i="9" s="1"/>
  <c r="P3146" i="9"/>
  <c r="Q3146" i="9" s="1"/>
  <c r="N3147" i="9"/>
  <c r="B3199" i="9"/>
  <c r="D3198" i="9"/>
  <c r="E3198" i="9" s="1"/>
  <c r="F3198" i="9"/>
  <c r="G3198" i="9" s="1"/>
  <c r="R3172" i="9"/>
  <c r="S3172" i="9" s="1"/>
  <c r="P3172" i="9"/>
  <c r="Q3172" i="9" s="1"/>
  <c r="N3173" i="9"/>
  <c r="B3264" i="9"/>
  <c r="I3262" i="9"/>
  <c r="B3251" i="9"/>
  <c r="F3250" i="9"/>
  <c r="G3250" i="9" s="1"/>
  <c r="D3250" i="9"/>
  <c r="E3250" i="9" s="1"/>
  <c r="R3094" i="9"/>
  <c r="B3212" i="9"/>
  <c r="D3211" i="9"/>
  <c r="E3211" i="9" s="1"/>
  <c r="F3211" i="9"/>
  <c r="G3211" i="9" s="1"/>
  <c r="AB3184" i="9"/>
  <c r="AC3184" i="9" s="1"/>
  <c r="Z3185" i="9"/>
  <c r="AD3184" i="9"/>
  <c r="AE3184" i="9" s="1"/>
  <c r="AB3223" i="9"/>
  <c r="AC3223" i="9" s="1"/>
  <c r="Z3224" i="9"/>
  <c r="AD3223" i="9"/>
  <c r="AE3223" i="9" s="1"/>
  <c r="AB3132" i="9"/>
  <c r="AC3132" i="9" s="1"/>
  <c r="Z3133" i="9"/>
  <c r="AD3132" i="9"/>
  <c r="AE3132" i="9" s="1"/>
  <c r="R3250" i="9"/>
  <c r="S3250" i="9" s="1"/>
  <c r="P3250" i="9"/>
  <c r="Q3250" i="9" s="1"/>
  <c r="N3264" i="9"/>
  <c r="U3262" i="9"/>
  <c r="N3251" i="9"/>
  <c r="AB3119" i="9"/>
  <c r="AC3119" i="9" s="1"/>
  <c r="Z3120" i="9"/>
  <c r="AD3119" i="9"/>
  <c r="AE3119" i="9" s="1"/>
  <c r="AB3145" i="9"/>
  <c r="AC3145" i="9" s="1"/>
  <c r="Z3146" i="9"/>
  <c r="AD3145" i="9"/>
  <c r="AE3145" i="9" s="1"/>
  <c r="AB3210" i="9"/>
  <c r="AC3210" i="9" s="1"/>
  <c r="Z3211" i="9"/>
  <c r="AD3210" i="9"/>
  <c r="AE3210" i="9" s="1"/>
  <c r="B3134" i="9"/>
  <c r="F3133" i="9"/>
  <c r="G3133" i="9" s="1"/>
  <c r="D3133" i="9"/>
  <c r="E3133" i="9" s="1"/>
  <c r="AD3080" i="9"/>
  <c r="R3211" i="9"/>
  <c r="S3211" i="9" s="1"/>
  <c r="P3211" i="9"/>
  <c r="Q3211" i="9" s="1"/>
  <c r="N3212" i="9"/>
  <c r="R3185" i="9"/>
  <c r="S3185" i="9" s="1"/>
  <c r="P3185" i="9"/>
  <c r="Q3185" i="9" s="1"/>
  <c r="N3186" i="9"/>
  <c r="E3094" i="9"/>
  <c r="H3094" i="9" s="1"/>
  <c r="D3094" i="9"/>
  <c r="H3080" i="9"/>
  <c r="N3187" i="9" l="1"/>
  <c r="R3186" i="9"/>
  <c r="S3186" i="9" s="1"/>
  <c r="P3186" i="9"/>
  <c r="Q3186" i="9" s="1"/>
  <c r="N3213" i="9"/>
  <c r="P3212" i="9"/>
  <c r="Q3212" i="9" s="1"/>
  <c r="R3212" i="9"/>
  <c r="S3212" i="9" s="1"/>
  <c r="Z3212" i="9"/>
  <c r="AB3211" i="9"/>
  <c r="AC3211" i="9" s="1"/>
  <c r="AD3211" i="9"/>
  <c r="AE3211" i="9" s="1"/>
  <c r="Z3186" i="9"/>
  <c r="AD3185" i="9"/>
  <c r="AE3185" i="9" s="1"/>
  <c r="AB3185" i="9"/>
  <c r="AC3185" i="9" s="1"/>
  <c r="N3148" i="9"/>
  <c r="P3147" i="9"/>
  <c r="Q3147" i="9" s="1"/>
  <c r="R3147" i="9"/>
  <c r="S3147" i="9" s="1"/>
  <c r="N3161" i="9"/>
  <c r="P3160" i="9"/>
  <c r="Q3160" i="9" s="1"/>
  <c r="R3160" i="9"/>
  <c r="S3160" i="9" s="1"/>
  <c r="T3094" i="9"/>
  <c r="P3121" i="9"/>
  <c r="Q3121" i="9" s="1"/>
  <c r="R3121" i="9"/>
  <c r="S3121" i="9" s="1"/>
  <c r="S3122" i="9" s="1"/>
  <c r="R3108" i="9"/>
  <c r="D3238" i="9"/>
  <c r="E3238" i="9" s="1"/>
  <c r="B3239" i="9"/>
  <c r="F3238" i="9"/>
  <c r="G3238" i="9" s="1"/>
  <c r="AC3094" i="9"/>
  <c r="AB3094" i="9"/>
  <c r="Z3121" i="9"/>
  <c r="AD3120" i="9"/>
  <c r="AE3120" i="9" s="1"/>
  <c r="AB3120" i="9"/>
  <c r="AC3120" i="9" s="1"/>
  <c r="N3278" i="9"/>
  <c r="U3276" i="9"/>
  <c r="N3265" i="9"/>
  <c r="P3264" i="9"/>
  <c r="Q3264" i="9" s="1"/>
  <c r="R3264" i="9"/>
  <c r="S3264" i="9" s="1"/>
  <c r="D3212" i="9"/>
  <c r="E3212" i="9" s="1"/>
  <c r="B3213" i="9"/>
  <c r="F3212" i="9"/>
  <c r="G3212" i="9" s="1"/>
  <c r="D3264" i="9"/>
  <c r="E3264" i="9" s="1"/>
  <c r="B3278" i="9"/>
  <c r="I3276" i="9"/>
  <c r="B3265" i="9"/>
  <c r="F3264" i="9"/>
  <c r="G3264" i="9" s="1"/>
  <c r="AB3107" i="9"/>
  <c r="AC3107" i="9" s="1"/>
  <c r="AD3107" i="9"/>
  <c r="AE3107" i="9" s="1"/>
  <c r="AE3108" i="9" s="1"/>
  <c r="N3226" i="9"/>
  <c r="P3225" i="9"/>
  <c r="Q3225" i="9" s="1"/>
  <c r="R3225" i="9"/>
  <c r="S3225" i="9" s="1"/>
  <c r="Z3199" i="9"/>
  <c r="AB3198" i="9"/>
  <c r="AC3198" i="9" s="1"/>
  <c r="AD3198" i="9"/>
  <c r="AE3198" i="9" s="1"/>
  <c r="N3135" i="9"/>
  <c r="P3134" i="9"/>
  <c r="Q3134" i="9" s="1"/>
  <c r="R3134" i="9"/>
  <c r="S3134" i="9" s="1"/>
  <c r="D3160" i="9"/>
  <c r="E3160" i="9" s="1"/>
  <c r="B3161" i="9"/>
  <c r="F3160" i="9"/>
  <c r="G3160" i="9" s="1"/>
  <c r="D3225" i="9"/>
  <c r="E3225" i="9" s="1"/>
  <c r="B3226" i="9"/>
  <c r="F3225" i="9"/>
  <c r="G3225" i="9" s="1"/>
  <c r="Z3264" i="9"/>
  <c r="AG3262" i="9"/>
  <c r="Z3251" i="9"/>
  <c r="AD3250" i="9"/>
  <c r="AE3250" i="9" s="1"/>
  <c r="AB3250" i="9"/>
  <c r="AC3250" i="9" s="1"/>
  <c r="D3121" i="9"/>
  <c r="E3121" i="9" s="1"/>
  <c r="F3121" i="9"/>
  <c r="G3121" i="9" s="1"/>
  <c r="G3122" i="9" s="1"/>
  <c r="Z3173" i="9"/>
  <c r="AD3172" i="9"/>
  <c r="AE3172" i="9" s="1"/>
  <c r="AB3172" i="9"/>
  <c r="AC3172" i="9" s="1"/>
  <c r="Z3147" i="9"/>
  <c r="AB3146" i="9"/>
  <c r="AC3146" i="9" s="1"/>
  <c r="AD3146" i="9"/>
  <c r="AE3146" i="9" s="1"/>
  <c r="Z3134" i="9"/>
  <c r="AD3133" i="9"/>
  <c r="AE3133" i="9" s="1"/>
  <c r="AB3133" i="9"/>
  <c r="AC3133" i="9" s="1"/>
  <c r="N3174" i="9"/>
  <c r="R3173" i="9"/>
  <c r="S3173" i="9" s="1"/>
  <c r="P3173" i="9"/>
  <c r="Q3173" i="9" s="1"/>
  <c r="D3186" i="9"/>
  <c r="E3186" i="9" s="1"/>
  <c r="B3187" i="9"/>
  <c r="F3186" i="9"/>
  <c r="G3186" i="9" s="1"/>
  <c r="D3173" i="9"/>
  <c r="E3173" i="9" s="1"/>
  <c r="B3174" i="9"/>
  <c r="F3173" i="9"/>
  <c r="G3173" i="9" s="1"/>
  <c r="N3239" i="9"/>
  <c r="R3238" i="9"/>
  <c r="S3238" i="9" s="1"/>
  <c r="P3238" i="9"/>
  <c r="Q3238" i="9" s="1"/>
  <c r="AF3080" i="9"/>
  <c r="Z3160" i="9"/>
  <c r="AD3159" i="9"/>
  <c r="AE3159" i="9" s="1"/>
  <c r="AB3159" i="9"/>
  <c r="AC3159" i="9" s="1"/>
  <c r="F3108" i="9"/>
  <c r="D3134" i="9"/>
  <c r="E3134" i="9" s="1"/>
  <c r="B3135" i="9"/>
  <c r="F3134" i="9"/>
  <c r="G3134" i="9" s="1"/>
  <c r="N3252" i="9"/>
  <c r="P3251" i="9"/>
  <c r="Q3251" i="9" s="1"/>
  <c r="R3251" i="9"/>
  <c r="S3251" i="9" s="1"/>
  <c r="Z3225" i="9"/>
  <c r="AD3224" i="9"/>
  <c r="AE3224" i="9" s="1"/>
  <c r="AB3224" i="9"/>
  <c r="AC3224" i="9" s="1"/>
  <c r="D3251" i="9"/>
  <c r="E3251" i="9" s="1"/>
  <c r="B3252" i="9"/>
  <c r="F3251" i="9"/>
  <c r="G3251" i="9" s="1"/>
  <c r="D3199" i="9"/>
  <c r="E3199" i="9" s="1"/>
  <c r="B3200" i="9"/>
  <c r="F3199" i="9"/>
  <c r="G3199" i="9" s="1"/>
  <c r="N3200" i="9"/>
  <c r="P3199" i="9"/>
  <c r="Q3199" i="9" s="1"/>
  <c r="R3199" i="9"/>
  <c r="S3199" i="9" s="1"/>
  <c r="D3147" i="9"/>
  <c r="E3147" i="9" s="1"/>
  <c r="B3148" i="9"/>
  <c r="F3147" i="9"/>
  <c r="G3147" i="9" s="1"/>
  <c r="Z3238" i="9"/>
  <c r="AB3237" i="9"/>
  <c r="AC3237" i="9" s="1"/>
  <c r="AD3237" i="9"/>
  <c r="AE3237" i="9" s="1"/>
  <c r="Q3108" i="9"/>
  <c r="T3108" i="9" s="1"/>
  <c r="P3108" i="9"/>
  <c r="E3108" i="9"/>
  <c r="H3108" i="9" s="1"/>
  <c r="D3108" i="9"/>
  <c r="AD3094" i="9"/>
  <c r="AD3238" i="9" l="1"/>
  <c r="AE3238" i="9" s="1"/>
  <c r="AB3238" i="9"/>
  <c r="AC3238" i="9" s="1"/>
  <c r="Z3239" i="9"/>
  <c r="P3252" i="9"/>
  <c r="Q3252" i="9" s="1"/>
  <c r="N3253" i="9"/>
  <c r="R3252" i="9"/>
  <c r="S3252" i="9" s="1"/>
  <c r="F3135" i="9"/>
  <c r="G3135" i="9" s="1"/>
  <c r="G3136" i="9" s="1"/>
  <c r="D3135" i="9"/>
  <c r="E3135" i="9" s="1"/>
  <c r="P3239" i="9"/>
  <c r="Q3239" i="9" s="1"/>
  <c r="N3240" i="9"/>
  <c r="R3239" i="9"/>
  <c r="S3239" i="9" s="1"/>
  <c r="AD3134" i="9"/>
  <c r="AE3134" i="9" s="1"/>
  <c r="AB3134" i="9"/>
  <c r="AC3134" i="9" s="1"/>
  <c r="Z3135" i="9"/>
  <c r="AD3173" i="9"/>
  <c r="AE3173" i="9" s="1"/>
  <c r="AB3173" i="9"/>
  <c r="AC3173" i="9" s="1"/>
  <c r="Z3174" i="9"/>
  <c r="B3162" i="9"/>
  <c r="F3161" i="9"/>
  <c r="G3161" i="9" s="1"/>
  <c r="D3161" i="9"/>
  <c r="E3161" i="9" s="1"/>
  <c r="AD3199" i="9"/>
  <c r="AE3199" i="9" s="1"/>
  <c r="AB3199" i="9"/>
  <c r="AC3199" i="9" s="1"/>
  <c r="Z3200" i="9"/>
  <c r="B3266" i="9"/>
  <c r="D3265" i="9"/>
  <c r="E3265" i="9" s="1"/>
  <c r="F3265" i="9"/>
  <c r="G3265" i="9" s="1"/>
  <c r="P3278" i="9"/>
  <c r="Q3278" i="9" s="1"/>
  <c r="N3292" i="9"/>
  <c r="U3290" i="9"/>
  <c r="N3279" i="9"/>
  <c r="R3278" i="9"/>
  <c r="S3278" i="9" s="1"/>
  <c r="AF3094" i="9"/>
  <c r="Q3122" i="9"/>
  <c r="P3122" i="9"/>
  <c r="P3148" i="9"/>
  <c r="Q3148" i="9" s="1"/>
  <c r="N3149" i="9"/>
  <c r="R3148" i="9"/>
  <c r="S3148" i="9" s="1"/>
  <c r="AD3186" i="9"/>
  <c r="AE3186" i="9" s="1"/>
  <c r="AB3186" i="9"/>
  <c r="AC3186" i="9" s="1"/>
  <c r="Z3187" i="9"/>
  <c r="AD3212" i="9"/>
  <c r="AE3212" i="9" s="1"/>
  <c r="AB3212" i="9"/>
  <c r="AC3212" i="9" s="1"/>
  <c r="Z3213" i="9"/>
  <c r="B3149" i="9"/>
  <c r="D3148" i="9"/>
  <c r="E3148" i="9" s="1"/>
  <c r="F3148" i="9"/>
  <c r="G3148" i="9" s="1"/>
  <c r="B3201" i="9"/>
  <c r="F3200" i="9"/>
  <c r="G3200" i="9" s="1"/>
  <c r="D3200" i="9"/>
  <c r="E3200" i="9" s="1"/>
  <c r="AD3147" i="9"/>
  <c r="AE3147" i="9" s="1"/>
  <c r="AB3147" i="9"/>
  <c r="AC3147" i="9" s="1"/>
  <c r="Z3148" i="9"/>
  <c r="AD3251" i="9"/>
  <c r="AE3251" i="9" s="1"/>
  <c r="AB3251" i="9"/>
  <c r="AC3251" i="9" s="1"/>
  <c r="Z3252" i="9"/>
  <c r="B3227" i="9"/>
  <c r="F3226" i="9"/>
  <c r="G3226" i="9" s="1"/>
  <c r="D3226" i="9"/>
  <c r="E3226" i="9" s="1"/>
  <c r="P3135" i="9"/>
  <c r="Q3135" i="9" s="1"/>
  <c r="R3135" i="9"/>
  <c r="S3135" i="9" s="1"/>
  <c r="S3136" i="9" s="1"/>
  <c r="AD3108" i="9"/>
  <c r="B3253" i="9"/>
  <c r="D3252" i="9"/>
  <c r="E3252" i="9" s="1"/>
  <c r="F3252" i="9"/>
  <c r="G3252" i="9" s="1"/>
  <c r="AD3225" i="9"/>
  <c r="AE3225" i="9" s="1"/>
  <c r="AB3225" i="9"/>
  <c r="AC3225" i="9" s="1"/>
  <c r="Z3226" i="9"/>
  <c r="B3175" i="9"/>
  <c r="D3174" i="9"/>
  <c r="E3174" i="9" s="1"/>
  <c r="F3174" i="9"/>
  <c r="G3174" i="9" s="1"/>
  <c r="B3188" i="9"/>
  <c r="D3187" i="9"/>
  <c r="E3187" i="9" s="1"/>
  <c r="F3187" i="9"/>
  <c r="G3187" i="9" s="1"/>
  <c r="P3174" i="9"/>
  <c r="Q3174" i="9" s="1"/>
  <c r="N3175" i="9"/>
  <c r="R3174" i="9"/>
  <c r="S3174" i="9" s="1"/>
  <c r="F3122" i="9"/>
  <c r="AC3108" i="9"/>
  <c r="AB3108" i="9"/>
  <c r="B3292" i="9"/>
  <c r="I3290" i="9"/>
  <c r="B3279" i="9"/>
  <c r="F3278" i="9"/>
  <c r="G3278" i="9" s="1"/>
  <c r="D3278" i="9"/>
  <c r="E3278" i="9" s="1"/>
  <c r="P3265" i="9"/>
  <c r="Q3265" i="9" s="1"/>
  <c r="N3266" i="9"/>
  <c r="R3265" i="9"/>
  <c r="S3265" i="9" s="1"/>
  <c r="B3240" i="9"/>
  <c r="F3239" i="9"/>
  <c r="G3239" i="9" s="1"/>
  <c r="D3239" i="9"/>
  <c r="E3239" i="9" s="1"/>
  <c r="P3161" i="9"/>
  <c r="Q3161" i="9" s="1"/>
  <c r="N3162" i="9"/>
  <c r="R3161" i="9"/>
  <c r="S3161" i="9" s="1"/>
  <c r="P3187" i="9"/>
  <c r="Q3187" i="9" s="1"/>
  <c r="N3188" i="9"/>
  <c r="R3187" i="9"/>
  <c r="S3187" i="9" s="1"/>
  <c r="P3200" i="9"/>
  <c r="Q3200" i="9" s="1"/>
  <c r="N3201" i="9"/>
  <c r="R3200" i="9"/>
  <c r="S3200" i="9" s="1"/>
  <c r="AD3160" i="9"/>
  <c r="AE3160" i="9" s="1"/>
  <c r="AB3160" i="9"/>
  <c r="AC3160" i="9" s="1"/>
  <c r="Z3161" i="9"/>
  <c r="E3122" i="9"/>
  <c r="D3122" i="9"/>
  <c r="AD3264" i="9"/>
  <c r="AE3264" i="9" s="1"/>
  <c r="AB3264" i="9"/>
  <c r="AC3264" i="9" s="1"/>
  <c r="Z3278" i="9"/>
  <c r="AG3276" i="9"/>
  <c r="Z3265" i="9"/>
  <c r="P3226" i="9"/>
  <c r="Q3226" i="9" s="1"/>
  <c r="N3227" i="9"/>
  <c r="R3226" i="9"/>
  <c r="S3226" i="9" s="1"/>
  <c r="B3214" i="9"/>
  <c r="F3213" i="9"/>
  <c r="G3213" i="9" s="1"/>
  <c r="D3213" i="9"/>
  <c r="E3213" i="9" s="1"/>
  <c r="AD3121" i="9"/>
  <c r="AE3121" i="9" s="1"/>
  <c r="AE3122" i="9" s="1"/>
  <c r="AB3121" i="9"/>
  <c r="AC3121" i="9" s="1"/>
  <c r="R3122" i="9"/>
  <c r="P3213" i="9"/>
  <c r="Q3213" i="9" s="1"/>
  <c r="N3214" i="9"/>
  <c r="R3213" i="9"/>
  <c r="S3213" i="9" s="1"/>
  <c r="H3122" i="9" l="1"/>
  <c r="AF3108" i="9"/>
  <c r="N3215" i="9"/>
  <c r="P3214" i="9"/>
  <c r="Q3214" i="9" s="1"/>
  <c r="R3214" i="9"/>
  <c r="S3214" i="9" s="1"/>
  <c r="Z3162" i="9"/>
  <c r="AB3161" i="9"/>
  <c r="AC3161" i="9" s="1"/>
  <c r="AD3161" i="9"/>
  <c r="AE3161" i="9" s="1"/>
  <c r="N3202" i="9"/>
  <c r="P3201" i="9"/>
  <c r="Q3201" i="9" s="1"/>
  <c r="R3201" i="9"/>
  <c r="S3201" i="9" s="1"/>
  <c r="F3240" i="9"/>
  <c r="G3240" i="9" s="1"/>
  <c r="D3240" i="9"/>
  <c r="E3240" i="9" s="1"/>
  <c r="B3241" i="9"/>
  <c r="Z3149" i="9"/>
  <c r="AD3148" i="9"/>
  <c r="AE3148" i="9" s="1"/>
  <c r="AB3148" i="9"/>
  <c r="AC3148" i="9" s="1"/>
  <c r="F3201" i="9"/>
  <c r="G3201" i="9" s="1"/>
  <c r="D3201" i="9"/>
  <c r="E3201" i="9" s="1"/>
  <c r="B3202" i="9"/>
  <c r="Z3214" i="9"/>
  <c r="AB3213" i="9"/>
  <c r="AC3213" i="9" s="1"/>
  <c r="AD3213" i="9"/>
  <c r="AE3213" i="9" s="1"/>
  <c r="T3122" i="9"/>
  <c r="N3280" i="9"/>
  <c r="R3279" i="9"/>
  <c r="S3279" i="9" s="1"/>
  <c r="P3279" i="9"/>
  <c r="Q3279" i="9" s="1"/>
  <c r="F3162" i="9"/>
  <c r="G3162" i="9" s="1"/>
  <c r="D3162" i="9"/>
  <c r="E3162" i="9" s="1"/>
  <c r="B3163" i="9"/>
  <c r="N3241" i="9"/>
  <c r="P3240" i="9"/>
  <c r="Q3240" i="9" s="1"/>
  <c r="R3240" i="9"/>
  <c r="S3240" i="9" s="1"/>
  <c r="F3136" i="9"/>
  <c r="N3228" i="9"/>
  <c r="R3227" i="9"/>
  <c r="S3227" i="9" s="1"/>
  <c r="P3227" i="9"/>
  <c r="Q3227" i="9" s="1"/>
  <c r="Z3266" i="9"/>
  <c r="AB3265" i="9"/>
  <c r="AC3265" i="9" s="1"/>
  <c r="AD3265" i="9"/>
  <c r="AE3265" i="9" s="1"/>
  <c r="F3279" i="9"/>
  <c r="G3279" i="9" s="1"/>
  <c r="D3279" i="9"/>
  <c r="E3279" i="9" s="1"/>
  <c r="B3280" i="9"/>
  <c r="F3175" i="9"/>
  <c r="G3175" i="9" s="1"/>
  <c r="D3175" i="9"/>
  <c r="E3175" i="9" s="1"/>
  <c r="B3176" i="9"/>
  <c r="F3266" i="9"/>
  <c r="G3266" i="9" s="1"/>
  <c r="D3266" i="9"/>
  <c r="E3266" i="9" s="1"/>
  <c r="B3267" i="9"/>
  <c r="Z3240" i="9"/>
  <c r="AD3239" i="9"/>
  <c r="AE3239" i="9" s="1"/>
  <c r="AB3239" i="9"/>
  <c r="AC3239" i="9" s="1"/>
  <c r="AC3122" i="9"/>
  <c r="AB3122" i="9"/>
  <c r="F3214" i="9"/>
  <c r="G3214" i="9" s="1"/>
  <c r="D3214" i="9"/>
  <c r="E3214" i="9" s="1"/>
  <c r="B3215" i="9"/>
  <c r="N3163" i="9"/>
  <c r="R3162" i="9"/>
  <c r="S3162" i="9" s="1"/>
  <c r="P3162" i="9"/>
  <c r="Q3162" i="9" s="1"/>
  <c r="N3267" i="9"/>
  <c r="R3266" i="9"/>
  <c r="S3266" i="9" s="1"/>
  <c r="P3266" i="9"/>
  <c r="Q3266" i="9" s="1"/>
  <c r="N3176" i="9"/>
  <c r="R3175" i="9"/>
  <c r="S3175" i="9" s="1"/>
  <c r="P3175" i="9"/>
  <c r="Q3175" i="9" s="1"/>
  <c r="F3188" i="9"/>
  <c r="G3188" i="9" s="1"/>
  <c r="D3188" i="9"/>
  <c r="E3188" i="9" s="1"/>
  <c r="B3189" i="9"/>
  <c r="Z3227" i="9"/>
  <c r="AB3226" i="9"/>
  <c r="AC3226" i="9" s="1"/>
  <c r="AD3226" i="9"/>
  <c r="AE3226" i="9" s="1"/>
  <c r="R3136" i="9"/>
  <c r="F3227" i="9"/>
  <c r="G3227" i="9" s="1"/>
  <c r="D3227" i="9"/>
  <c r="E3227" i="9" s="1"/>
  <c r="B3228" i="9"/>
  <c r="N3306" i="9"/>
  <c r="U3304" i="9"/>
  <c r="N3293" i="9"/>
  <c r="R3292" i="9"/>
  <c r="S3292" i="9" s="1"/>
  <c r="P3292" i="9"/>
  <c r="Q3292" i="9" s="1"/>
  <c r="AD3135" i="9"/>
  <c r="AE3135" i="9" s="1"/>
  <c r="AE3136" i="9" s="1"/>
  <c r="AB3135" i="9"/>
  <c r="AC3135" i="9" s="1"/>
  <c r="N3254" i="9"/>
  <c r="P3253" i="9"/>
  <c r="Q3253" i="9" s="1"/>
  <c r="R3253" i="9"/>
  <c r="S3253" i="9" s="1"/>
  <c r="AD3122" i="9"/>
  <c r="Z3292" i="9"/>
  <c r="AG3290" i="9"/>
  <c r="Z3279" i="9"/>
  <c r="AB3278" i="9"/>
  <c r="AC3278" i="9" s="1"/>
  <c r="AD3278" i="9"/>
  <c r="AE3278" i="9" s="1"/>
  <c r="N3189" i="9"/>
  <c r="R3188" i="9"/>
  <c r="S3188" i="9" s="1"/>
  <c r="P3188" i="9"/>
  <c r="Q3188" i="9" s="1"/>
  <c r="F3292" i="9"/>
  <c r="G3292" i="9" s="1"/>
  <c r="D3292" i="9"/>
  <c r="E3292" i="9" s="1"/>
  <c r="B3306" i="9"/>
  <c r="I3304" i="9"/>
  <c r="B3293" i="9"/>
  <c r="F3253" i="9"/>
  <c r="G3253" i="9" s="1"/>
  <c r="D3253" i="9"/>
  <c r="E3253" i="9" s="1"/>
  <c r="B3254" i="9"/>
  <c r="Q3136" i="9"/>
  <c r="P3136" i="9"/>
  <c r="Z3253" i="9"/>
  <c r="AD3252" i="9"/>
  <c r="AE3252" i="9" s="1"/>
  <c r="AB3252" i="9"/>
  <c r="AC3252" i="9" s="1"/>
  <c r="F3149" i="9"/>
  <c r="G3149" i="9" s="1"/>
  <c r="G3150" i="9" s="1"/>
  <c r="D3149" i="9"/>
  <c r="E3149" i="9" s="1"/>
  <c r="Z3188" i="9"/>
  <c r="AB3187" i="9"/>
  <c r="AC3187" i="9" s="1"/>
  <c r="AD3187" i="9"/>
  <c r="AE3187" i="9" s="1"/>
  <c r="P3149" i="9"/>
  <c r="Q3149" i="9" s="1"/>
  <c r="R3149" i="9"/>
  <c r="S3149" i="9" s="1"/>
  <c r="S3150" i="9" s="1"/>
  <c r="Z3201" i="9"/>
  <c r="AB3200" i="9"/>
  <c r="AC3200" i="9" s="1"/>
  <c r="AD3200" i="9"/>
  <c r="AE3200" i="9" s="1"/>
  <c r="Z3175" i="9"/>
  <c r="AB3174" i="9"/>
  <c r="AC3174" i="9" s="1"/>
  <c r="AD3174" i="9"/>
  <c r="AE3174" i="9" s="1"/>
  <c r="E3136" i="9"/>
  <c r="D3136" i="9"/>
  <c r="T3136" i="9" l="1"/>
  <c r="H3136" i="9"/>
  <c r="F3150" i="9"/>
  <c r="B3294" i="9"/>
  <c r="D3293" i="9"/>
  <c r="E3293" i="9" s="1"/>
  <c r="F3293" i="9"/>
  <c r="G3293" i="9" s="1"/>
  <c r="AB3279" i="9"/>
  <c r="AC3279" i="9" s="1"/>
  <c r="Z3280" i="9"/>
  <c r="AD3279" i="9"/>
  <c r="AE3279" i="9" s="1"/>
  <c r="B3229" i="9"/>
  <c r="D3228" i="9"/>
  <c r="E3228" i="9" s="1"/>
  <c r="F3228" i="9"/>
  <c r="G3228" i="9" s="1"/>
  <c r="AB3227" i="9"/>
  <c r="AC3227" i="9" s="1"/>
  <c r="Z3228" i="9"/>
  <c r="AD3227" i="9"/>
  <c r="AE3227" i="9" s="1"/>
  <c r="B3216" i="9"/>
  <c r="D3215" i="9"/>
  <c r="E3215" i="9" s="1"/>
  <c r="F3215" i="9"/>
  <c r="G3215" i="9" s="1"/>
  <c r="AF3122" i="9"/>
  <c r="B3268" i="9"/>
  <c r="D3267" i="9"/>
  <c r="E3267" i="9" s="1"/>
  <c r="F3267" i="9"/>
  <c r="G3267" i="9" s="1"/>
  <c r="B3203" i="9"/>
  <c r="D3202" i="9"/>
  <c r="E3202" i="9" s="1"/>
  <c r="F3202" i="9"/>
  <c r="G3202" i="9" s="1"/>
  <c r="R3202" i="9"/>
  <c r="S3202" i="9" s="1"/>
  <c r="P3202" i="9"/>
  <c r="Q3202" i="9" s="1"/>
  <c r="N3203" i="9"/>
  <c r="AB3201" i="9"/>
  <c r="AC3201" i="9" s="1"/>
  <c r="Z3202" i="9"/>
  <c r="AD3201" i="9"/>
  <c r="AE3201" i="9" s="1"/>
  <c r="R3189" i="9"/>
  <c r="S3189" i="9" s="1"/>
  <c r="P3189" i="9"/>
  <c r="Q3189" i="9" s="1"/>
  <c r="N3190" i="9"/>
  <c r="AC3136" i="9"/>
  <c r="AB3136" i="9"/>
  <c r="R3306" i="9"/>
  <c r="S3306" i="9" s="1"/>
  <c r="P3306" i="9"/>
  <c r="Q3306" i="9" s="1"/>
  <c r="N3320" i="9"/>
  <c r="U3318" i="9"/>
  <c r="N3307" i="9"/>
  <c r="B3190" i="9"/>
  <c r="F3189" i="9"/>
  <c r="G3189" i="9" s="1"/>
  <c r="D3189" i="9"/>
  <c r="E3189" i="9" s="1"/>
  <c r="R3163" i="9"/>
  <c r="S3163" i="9" s="1"/>
  <c r="S3164" i="9" s="1"/>
  <c r="P3163" i="9"/>
  <c r="Q3163" i="9" s="1"/>
  <c r="B3281" i="9"/>
  <c r="F3280" i="9"/>
  <c r="G3280" i="9" s="1"/>
  <c r="D3280" i="9"/>
  <c r="E3280" i="9" s="1"/>
  <c r="R3228" i="9"/>
  <c r="S3228" i="9" s="1"/>
  <c r="P3228" i="9"/>
  <c r="Q3228" i="9" s="1"/>
  <c r="N3229" i="9"/>
  <c r="R3280" i="9"/>
  <c r="S3280" i="9" s="1"/>
  <c r="P3280" i="9"/>
  <c r="Q3280" i="9" s="1"/>
  <c r="N3281" i="9"/>
  <c r="AB3149" i="9"/>
  <c r="AC3149" i="9" s="1"/>
  <c r="AD3149" i="9"/>
  <c r="AE3149" i="9" s="1"/>
  <c r="AE3150" i="9" s="1"/>
  <c r="B3242" i="9"/>
  <c r="F3241" i="9"/>
  <c r="G3241" i="9" s="1"/>
  <c r="D3241" i="9"/>
  <c r="E3241" i="9" s="1"/>
  <c r="AB3175" i="9"/>
  <c r="AC3175" i="9" s="1"/>
  <c r="Z3176" i="9"/>
  <c r="AD3175" i="9"/>
  <c r="AE3175" i="9" s="1"/>
  <c r="R3150" i="9"/>
  <c r="AB3188" i="9"/>
  <c r="AC3188" i="9" s="1"/>
  <c r="Z3189" i="9"/>
  <c r="AD3188" i="9"/>
  <c r="AE3188" i="9" s="1"/>
  <c r="B3320" i="9"/>
  <c r="I3318" i="9"/>
  <c r="B3307" i="9"/>
  <c r="D3306" i="9"/>
  <c r="E3306" i="9" s="1"/>
  <c r="F3306" i="9"/>
  <c r="G3306" i="9" s="1"/>
  <c r="AB3292" i="9"/>
  <c r="AC3292" i="9" s="1"/>
  <c r="Z3306" i="9"/>
  <c r="AG3304" i="9"/>
  <c r="Z3293" i="9"/>
  <c r="AD3292" i="9"/>
  <c r="AE3292" i="9" s="1"/>
  <c r="AD3136" i="9"/>
  <c r="R3176" i="9"/>
  <c r="S3176" i="9" s="1"/>
  <c r="P3176" i="9"/>
  <c r="Q3176" i="9" s="1"/>
  <c r="N3177" i="9"/>
  <c r="R3267" i="9"/>
  <c r="S3267" i="9" s="1"/>
  <c r="P3267" i="9"/>
  <c r="Q3267" i="9" s="1"/>
  <c r="N3268" i="9"/>
  <c r="B3177" i="9"/>
  <c r="F3176" i="9"/>
  <c r="G3176" i="9" s="1"/>
  <c r="D3176" i="9"/>
  <c r="E3176" i="9" s="1"/>
  <c r="AB3266" i="9"/>
  <c r="AC3266" i="9" s="1"/>
  <c r="Z3267" i="9"/>
  <c r="AD3266" i="9"/>
  <c r="AE3266" i="9" s="1"/>
  <c r="R3241" i="9"/>
  <c r="S3241" i="9" s="1"/>
  <c r="P3241" i="9"/>
  <c r="Q3241" i="9" s="1"/>
  <c r="N3242" i="9"/>
  <c r="Q3150" i="9"/>
  <c r="T3150" i="9" s="1"/>
  <c r="P3150" i="9"/>
  <c r="E3150" i="9"/>
  <c r="H3150" i="9" s="1"/>
  <c r="D3150" i="9"/>
  <c r="AB3253" i="9"/>
  <c r="AC3253" i="9" s="1"/>
  <c r="Z3254" i="9"/>
  <c r="AD3253" i="9"/>
  <c r="AE3253" i="9" s="1"/>
  <c r="B3255" i="9"/>
  <c r="D3254" i="9"/>
  <c r="E3254" i="9" s="1"/>
  <c r="F3254" i="9"/>
  <c r="G3254" i="9" s="1"/>
  <c r="R3254" i="9"/>
  <c r="S3254" i="9" s="1"/>
  <c r="P3254" i="9"/>
  <c r="Q3254" i="9" s="1"/>
  <c r="N3255" i="9"/>
  <c r="R3293" i="9"/>
  <c r="S3293" i="9" s="1"/>
  <c r="P3293" i="9"/>
  <c r="Q3293" i="9" s="1"/>
  <c r="N3294" i="9"/>
  <c r="AB3240" i="9"/>
  <c r="AC3240" i="9" s="1"/>
  <c r="Z3241" i="9"/>
  <c r="AD3240" i="9"/>
  <c r="AE3240" i="9" s="1"/>
  <c r="D3163" i="9"/>
  <c r="E3163" i="9" s="1"/>
  <c r="F3163" i="9"/>
  <c r="G3163" i="9" s="1"/>
  <c r="G3164" i="9" s="1"/>
  <c r="AB3214" i="9"/>
  <c r="AC3214" i="9" s="1"/>
  <c r="Z3215" i="9"/>
  <c r="AD3214" i="9"/>
  <c r="AE3214" i="9" s="1"/>
  <c r="AB3162" i="9"/>
  <c r="AC3162" i="9" s="1"/>
  <c r="Z3163" i="9"/>
  <c r="AD3162" i="9"/>
  <c r="AE3162" i="9" s="1"/>
  <c r="R3215" i="9"/>
  <c r="S3215" i="9" s="1"/>
  <c r="P3215" i="9"/>
  <c r="Q3215" i="9" s="1"/>
  <c r="N3216" i="9"/>
  <c r="N3217" i="9" l="1"/>
  <c r="P3216" i="9"/>
  <c r="Q3216" i="9" s="1"/>
  <c r="R3216" i="9"/>
  <c r="S3216" i="9" s="1"/>
  <c r="AD3163" i="9"/>
  <c r="AE3163" i="9" s="1"/>
  <c r="AE3164" i="9" s="1"/>
  <c r="AB3163" i="9"/>
  <c r="AC3163" i="9" s="1"/>
  <c r="Z3242" i="9"/>
  <c r="AD3241" i="9"/>
  <c r="AE3241" i="9" s="1"/>
  <c r="AB3241" i="9"/>
  <c r="AC3241" i="9" s="1"/>
  <c r="D3255" i="9"/>
  <c r="E3255" i="9" s="1"/>
  <c r="B3256" i="9"/>
  <c r="F3255" i="9"/>
  <c r="G3255" i="9" s="1"/>
  <c r="D3177" i="9"/>
  <c r="E3177" i="9" s="1"/>
  <c r="F3177" i="9"/>
  <c r="G3177" i="9" s="1"/>
  <c r="G3178" i="9" s="1"/>
  <c r="D3242" i="9"/>
  <c r="E3242" i="9" s="1"/>
  <c r="B3243" i="9"/>
  <c r="F3242" i="9"/>
  <c r="G3242" i="9" s="1"/>
  <c r="D3281" i="9"/>
  <c r="E3281" i="9" s="1"/>
  <c r="B3282" i="9"/>
  <c r="F3281" i="9"/>
  <c r="G3281" i="9" s="1"/>
  <c r="N3308" i="9"/>
  <c r="P3307" i="9"/>
  <c r="Q3307" i="9" s="1"/>
  <c r="R3307" i="9"/>
  <c r="S3307" i="9" s="1"/>
  <c r="AF3136" i="9"/>
  <c r="D3268" i="9"/>
  <c r="E3268" i="9" s="1"/>
  <c r="B3269" i="9"/>
  <c r="F3268" i="9"/>
  <c r="G3268" i="9" s="1"/>
  <c r="F3164" i="9"/>
  <c r="P3177" i="9"/>
  <c r="Q3177" i="9" s="1"/>
  <c r="R3177" i="9"/>
  <c r="S3177" i="9" s="1"/>
  <c r="S3178" i="9" s="1"/>
  <c r="Z3320" i="9"/>
  <c r="AG3318" i="9"/>
  <c r="Z3307" i="9"/>
  <c r="AD3306" i="9"/>
  <c r="AE3306" i="9" s="1"/>
  <c r="AB3306" i="9"/>
  <c r="AC3306" i="9" s="1"/>
  <c r="D3320" i="9"/>
  <c r="E3320" i="9" s="1"/>
  <c r="B3334" i="9"/>
  <c r="I3332" i="9"/>
  <c r="B3321" i="9"/>
  <c r="F3320" i="9"/>
  <c r="G3320" i="9" s="1"/>
  <c r="Z3177" i="9"/>
  <c r="AB3176" i="9"/>
  <c r="AC3176" i="9" s="1"/>
  <c r="AD3176" i="9"/>
  <c r="AE3176" i="9" s="1"/>
  <c r="AD3150" i="9"/>
  <c r="N3282" i="9"/>
  <c r="P3281" i="9"/>
  <c r="Q3281" i="9" s="1"/>
  <c r="R3281" i="9"/>
  <c r="S3281" i="9" s="1"/>
  <c r="N3191" i="9"/>
  <c r="P3190" i="9"/>
  <c r="Q3190" i="9" s="1"/>
  <c r="R3190" i="9"/>
  <c r="S3190" i="9" s="1"/>
  <c r="Z3203" i="9"/>
  <c r="AD3202" i="9"/>
  <c r="AE3202" i="9" s="1"/>
  <c r="AB3202" i="9"/>
  <c r="AC3202" i="9" s="1"/>
  <c r="D3203" i="9"/>
  <c r="E3203" i="9" s="1"/>
  <c r="B3204" i="9"/>
  <c r="F3203" i="9"/>
  <c r="G3203" i="9" s="1"/>
  <c r="D3216" i="9"/>
  <c r="E3216" i="9" s="1"/>
  <c r="B3217" i="9"/>
  <c r="F3216" i="9"/>
  <c r="G3216" i="9" s="1"/>
  <c r="D3294" i="9"/>
  <c r="E3294" i="9" s="1"/>
  <c r="B3295" i="9"/>
  <c r="F3294" i="9"/>
  <c r="G3294" i="9" s="1"/>
  <c r="Z3216" i="9"/>
  <c r="AD3215" i="9"/>
  <c r="AE3215" i="9" s="1"/>
  <c r="AB3215" i="9"/>
  <c r="AC3215" i="9" s="1"/>
  <c r="E3164" i="9"/>
  <c r="H3164" i="9" s="1"/>
  <c r="D3164" i="9"/>
  <c r="N3256" i="9"/>
  <c r="R3255" i="9"/>
  <c r="S3255" i="9" s="1"/>
  <c r="P3255" i="9"/>
  <c r="Q3255" i="9" s="1"/>
  <c r="Z3255" i="9"/>
  <c r="AB3254" i="9"/>
  <c r="AC3254" i="9" s="1"/>
  <c r="AD3254" i="9"/>
  <c r="AE3254" i="9" s="1"/>
  <c r="N3269" i="9"/>
  <c r="R3268" i="9"/>
  <c r="S3268" i="9" s="1"/>
  <c r="P3268" i="9"/>
  <c r="Q3268" i="9" s="1"/>
  <c r="AC3150" i="9"/>
  <c r="AB3150" i="9"/>
  <c r="Q3164" i="9"/>
  <c r="P3164" i="9"/>
  <c r="D3190" i="9"/>
  <c r="E3190" i="9" s="1"/>
  <c r="B3191" i="9"/>
  <c r="F3190" i="9"/>
  <c r="G3190" i="9" s="1"/>
  <c r="N3334" i="9"/>
  <c r="U3332" i="9"/>
  <c r="N3321" i="9"/>
  <c r="P3320" i="9"/>
  <c r="Q3320" i="9" s="1"/>
  <c r="R3320" i="9"/>
  <c r="S3320" i="9" s="1"/>
  <c r="N3295" i="9"/>
  <c r="P3294" i="9"/>
  <c r="Q3294" i="9" s="1"/>
  <c r="R3294" i="9"/>
  <c r="S3294" i="9" s="1"/>
  <c r="N3243" i="9"/>
  <c r="R3242" i="9"/>
  <c r="S3242" i="9" s="1"/>
  <c r="P3242" i="9"/>
  <c r="Q3242" i="9" s="1"/>
  <c r="Z3268" i="9"/>
  <c r="AB3267" i="9"/>
  <c r="AC3267" i="9" s="1"/>
  <c r="AD3267" i="9"/>
  <c r="AE3267" i="9" s="1"/>
  <c r="Z3294" i="9"/>
  <c r="AD3293" i="9"/>
  <c r="AE3293" i="9" s="1"/>
  <c r="AB3293" i="9"/>
  <c r="AC3293" i="9" s="1"/>
  <c r="D3307" i="9"/>
  <c r="E3307" i="9" s="1"/>
  <c r="B3308" i="9"/>
  <c r="F3307" i="9"/>
  <c r="G3307" i="9" s="1"/>
  <c r="Z3190" i="9"/>
  <c r="AB3189" i="9"/>
  <c r="AC3189" i="9" s="1"/>
  <c r="AD3189" i="9"/>
  <c r="AE3189" i="9" s="1"/>
  <c r="N3230" i="9"/>
  <c r="P3229" i="9"/>
  <c r="Q3229" i="9" s="1"/>
  <c r="R3229" i="9"/>
  <c r="S3229" i="9" s="1"/>
  <c r="R3164" i="9"/>
  <c r="N3204" i="9"/>
  <c r="P3203" i="9"/>
  <c r="Q3203" i="9" s="1"/>
  <c r="R3203" i="9"/>
  <c r="S3203" i="9" s="1"/>
  <c r="Z3229" i="9"/>
  <c r="AD3228" i="9"/>
  <c r="AE3228" i="9" s="1"/>
  <c r="AB3228" i="9"/>
  <c r="AC3228" i="9" s="1"/>
  <c r="D3229" i="9"/>
  <c r="E3229" i="9" s="1"/>
  <c r="B3230" i="9"/>
  <c r="F3229" i="9"/>
  <c r="G3229" i="9" s="1"/>
  <c r="Z3281" i="9"/>
  <c r="AB3280" i="9"/>
  <c r="AC3280" i="9" s="1"/>
  <c r="AD3280" i="9"/>
  <c r="AE3280" i="9" s="1"/>
  <c r="AF3150" i="9" l="1"/>
  <c r="B3231" i="9"/>
  <c r="F3230" i="9"/>
  <c r="G3230" i="9" s="1"/>
  <c r="D3230" i="9"/>
  <c r="E3230" i="9" s="1"/>
  <c r="AD3229" i="9"/>
  <c r="AE3229" i="9" s="1"/>
  <c r="AB3229" i="9"/>
  <c r="AC3229" i="9" s="1"/>
  <c r="Z3230" i="9"/>
  <c r="B3309" i="9"/>
  <c r="D3308" i="9"/>
  <c r="E3308" i="9" s="1"/>
  <c r="F3308" i="9"/>
  <c r="G3308" i="9" s="1"/>
  <c r="P3243" i="9"/>
  <c r="Q3243" i="9" s="1"/>
  <c r="N3244" i="9"/>
  <c r="R3243" i="9"/>
  <c r="S3243" i="9" s="1"/>
  <c r="T3164" i="9"/>
  <c r="P3269" i="9"/>
  <c r="Q3269" i="9" s="1"/>
  <c r="N3270" i="9"/>
  <c r="R3269" i="9"/>
  <c r="S3269" i="9" s="1"/>
  <c r="AD3255" i="9"/>
  <c r="AE3255" i="9" s="1"/>
  <c r="AB3255" i="9"/>
  <c r="AC3255" i="9" s="1"/>
  <c r="Z3256" i="9"/>
  <c r="P3256" i="9"/>
  <c r="Q3256" i="9" s="1"/>
  <c r="N3257" i="9"/>
  <c r="R3256" i="9"/>
  <c r="S3256" i="9" s="1"/>
  <c r="P3191" i="9"/>
  <c r="Q3191" i="9" s="1"/>
  <c r="R3191" i="9"/>
  <c r="S3191" i="9" s="1"/>
  <c r="S3192" i="9" s="1"/>
  <c r="AD3177" i="9"/>
  <c r="AE3177" i="9" s="1"/>
  <c r="AE3178" i="9" s="1"/>
  <c r="AB3177" i="9"/>
  <c r="AC3177" i="9" s="1"/>
  <c r="B3348" i="9"/>
  <c r="I3346" i="9"/>
  <c r="B3335" i="9"/>
  <c r="D3334" i="9"/>
  <c r="E3334" i="9" s="1"/>
  <c r="F3334" i="9"/>
  <c r="G3334" i="9" s="1"/>
  <c r="AD3320" i="9"/>
  <c r="AE3320" i="9" s="1"/>
  <c r="AB3320" i="9"/>
  <c r="AC3320" i="9" s="1"/>
  <c r="Z3334" i="9"/>
  <c r="AG3332" i="9"/>
  <c r="Z3321" i="9"/>
  <c r="Q3178" i="9"/>
  <c r="P3178" i="9"/>
  <c r="B3283" i="9"/>
  <c r="F3282" i="9"/>
  <c r="G3282" i="9" s="1"/>
  <c r="D3282" i="9"/>
  <c r="E3282" i="9" s="1"/>
  <c r="E3178" i="9"/>
  <c r="D3178" i="9"/>
  <c r="AD3164" i="9"/>
  <c r="AD3294" i="9"/>
  <c r="AE3294" i="9" s="1"/>
  <c r="AB3294" i="9"/>
  <c r="AC3294" i="9" s="1"/>
  <c r="Z3295" i="9"/>
  <c r="AD3268" i="9"/>
  <c r="AE3268" i="9" s="1"/>
  <c r="AB3268" i="9"/>
  <c r="AC3268" i="9" s="1"/>
  <c r="Z3269" i="9"/>
  <c r="P3295" i="9"/>
  <c r="Q3295" i="9" s="1"/>
  <c r="N3296" i="9"/>
  <c r="R3295" i="9"/>
  <c r="S3295" i="9" s="1"/>
  <c r="P3321" i="9"/>
  <c r="Q3321" i="9" s="1"/>
  <c r="N3322" i="9"/>
  <c r="R3321" i="9"/>
  <c r="S3321" i="9" s="1"/>
  <c r="F3191" i="9"/>
  <c r="G3191" i="9" s="1"/>
  <c r="G3192" i="9" s="1"/>
  <c r="D3191" i="9"/>
  <c r="E3191" i="9" s="1"/>
  <c r="AD3216" i="9"/>
  <c r="AE3216" i="9" s="1"/>
  <c r="AB3216" i="9"/>
  <c r="AC3216" i="9" s="1"/>
  <c r="Z3217" i="9"/>
  <c r="B3296" i="9"/>
  <c r="F3295" i="9"/>
  <c r="G3295" i="9" s="1"/>
  <c r="D3295" i="9"/>
  <c r="E3295" i="9" s="1"/>
  <c r="B3218" i="9"/>
  <c r="D3217" i="9"/>
  <c r="E3217" i="9" s="1"/>
  <c r="F3217" i="9"/>
  <c r="G3217" i="9" s="1"/>
  <c r="B3205" i="9"/>
  <c r="D3204" i="9"/>
  <c r="E3204" i="9" s="1"/>
  <c r="F3204" i="9"/>
  <c r="G3204" i="9" s="1"/>
  <c r="AD3203" i="9"/>
  <c r="AE3203" i="9" s="1"/>
  <c r="AB3203" i="9"/>
  <c r="AC3203" i="9" s="1"/>
  <c r="Z3204" i="9"/>
  <c r="P3308" i="9"/>
  <c r="Q3308" i="9" s="1"/>
  <c r="N3309" i="9"/>
  <c r="R3308" i="9"/>
  <c r="S3308" i="9" s="1"/>
  <c r="AD3281" i="9"/>
  <c r="AE3281" i="9" s="1"/>
  <c r="AB3281" i="9"/>
  <c r="AC3281" i="9" s="1"/>
  <c r="Z3282" i="9"/>
  <c r="AD3190" i="9"/>
  <c r="AE3190" i="9" s="1"/>
  <c r="AB3190" i="9"/>
  <c r="AC3190" i="9" s="1"/>
  <c r="Z3191" i="9"/>
  <c r="P3282" i="9"/>
  <c r="Q3282" i="9" s="1"/>
  <c r="N3283" i="9"/>
  <c r="R3282" i="9"/>
  <c r="S3282" i="9" s="1"/>
  <c r="B3322" i="9"/>
  <c r="D3321" i="9"/>
  <c r="E3321" i="9" s="1"/>
  <c r="F3321" i="9"/>
  <c r="G3321" i="9" s="1"/>
  <c r="AD3307" i="9"/>
  <c r="AE3307" i="9" s="1"/>
  <c r="AB3307" i="9"/>
  <c r="AC3307" i="9" s="1"/>
  <c r="Z3308" i="9"/>
  <c r="B3270" i="9"/>
  <c r="F3269" i="9"/>
  <c r="G3269" i="9" s="1"/>
  <c r="D3269" i="9"/>
  <c r="E3269" i="9" s="1"/>
  <c r="B3244" i="9"/>
  <c r="D3243" i="9"/>
  <c r="E3243" i="9" s="1"/>
  <c r="F3243" i="9"/>
  <c r="G3243" i="9" s="1"/>
  <c r="B3257" i="9"/>
  <c r="D3256" i="9"/>
  <c r="E3256" i="9" s="1"/>
  <c r="F3256" i="9"/>
  <c r="G3256" i="9" s="1"/>
  <c r="AD3242" i="9"/>
  <c r="AE3242" i="9" s="1"/>
  <c r="AB3242" i="9"/>
  <c r="AC3242" i="9" s="1"/>
  <c r="Z3243" i="9"/>
  <c r="P3204" i="9"/>
  <c r="Q3204" i="9" s="1"/>
  <c r="N3205" i="9"/>
  <c r="R3204" i="9"/>
  <c r="S3204" i="9" s="1"/>
  <c r="P3230" i="9"/>
  <c r="Q3230" i="9" s="1"/>
  <c r="N3231" i="9"/>
  <c r="R3230" i="9"/>
  <c r="S3230" i="9" s="1"/>
  <c r="P3334" i="9"/>
  <c r="Q3334" i="9" s="1"/>
  <c r="N3348" i="9"/>
  <c r="U3346" i="9"/>
  <c r="N3335" i="9"/>
  <c r="R3334" i="9"/>
  <c r="S3334" i="9" s="1"/>
  <c r="R3178" i="9"/>
  <c r="F3178" i="9"/>
  <c r="AC3164" i="9"/>
  <c r="AF3164" i="9" s="1"/>
  <c r="AB3164" i="9"/>
  <c r="P3217" i="9"/>
  <c r="Q3217" i="9" s="1"/>
  <c r="N3218" i="9"/>
  <c r="R3217" i="9"/>
  <c r="S3217" i="9" s="1"/>
  <c r="N3362" i="9" l="1"/>
  <c r="U3360" i="9"/>
  <c r="N3349" i="9"/>
  <c r="R3348" i="9"/>
  <c r="S3348" i="9" s="1"/>
  <c r="P3348" i="9"/>
  <c r="Q3348" i="9" s="1"/>
  <c r="N3232" i="9"/>
  <c r="R3231" i="9"/>
  <c r="S3231" i="9" s="1"/>
  <c r="P3231" i="9"/>
  <c r="Q3231" i="9" s="1"/>
  <c r="F3257" i="9"/>
  <c r="G3257" i="9" s="1"/>
  <c r="D3257" i="9"/>
  <c r="E3257" i="9" s="1"/>
  <c r="B3258" i="9"/>
  <c r="F3244" i="9"/>
  <c r="G3244" i="9" s="1"/>
  <c r="D3244" i="9"/>
  <c r="E3244" i="9" s="1"/>
  <c r="B3245" i="9"/>
  <c r="F3205" i="9"/>
  <c r="G3205" i="9" s="1"/>
  <c r="G3206" i="9" s="1"/>
  <c r="D3205" i="9"/>
  <c r="E3205" i="9" s="1"/>
  <c r="N3323" i="9"/>
  <c r="P3322" i="9"/>
  <c r="Q3322" i="9" s="1"/>
  <c r="R3322" i="9"/>
  <c r="S3322" i="9" s="1"/>
  <c r="Z3296" i="9"/>
  <c r="AB3295" i="9"/>
  <c r="AC3295" i="9" s="1"/>
  <c r="AD3295" i="9"/>
  <c r="AE3295" i="9" s="1"/>
  <c r="Z3348" i="9"/>
  <c r="AG3346" i="9"/>
  <c r="Z3335" i="9"/>
  <c r="AD3334" i="9"/>
  <c r="AE3334" i="9" s="1"/>
  <c r="AB3334" i="9"/>
  <c r="AC3334" i="9" s="1"/>
  <c r="R3192" i="9"/>
  <c r="Z3231" i="9"/>
  <c r="AB3230" i="9"/>
  <c r="AC3230" i="9" s="1"/>
  <c r="AD3230" i="9"/>
  <c r="AE3230" i="9" s="1"/>
  <c r="Z3309" i="9"/>
  <c r="AB3308" i="9"/>
  <c r="AC3308" i="9" s="1"/>
  <c r="AD3308" i="9"/>
  <c r="AE3308" i="9" s="1"/>
  <c r="N3284" i="9"/>
  <c r="P3283" i="9"/>
  <c r="Q3283" i="9" s="1"/>
  <c r="R3283" i="9"/>
  <c r="S3283" i="9" s="1"/>
  <c r="E3192" i="9"/>
  <c r="D3192" i="9"/>
  <c r="Z3270" i="9"/>
  <c r="AB3269" i="9"/>
  <c r="AC3269" i="9" s="1"/>
  <c r="AD3269" i="9"/>
  <c r="AE3269" i="9" s="1"/>
  <c r="T3178" i="9"/>
  <c r="F3348" i="9"/>
  <c r="G3348" i="9" s="1"/>
  <c r="D3348" i="9"/>
  <c r="E3348" i="9" s="1"/>
  <c r="B3362" i="9"/>
  <c r="I3360" i="9"/>
  <c r="B3349" i="9"/>
  <c r="Q3192" i="9"/>
  <c r="P3192" i="9"/>
  <c r="N3258" i="9"/>
  <c r="P3257" i="9"/>
  <c r="Q3257" i="9" s="1"/>
  <c r="R3257" i="9"/>
  <c r="S3257" i="9" s="1"/>
  <c r="F3231" i="9"/>
  <c r="G3231" i="9" s="1"/>
  <c r="D3231" i="9"/>
  <c r="E3231" i="9" s="1"/>
  <c r="B3232" i="9"/>
  <c r="N3336" i="9"/>
  <c r="R3335" i="9"/>
  <c r="S3335" i="9" s="1"/>
  <c r="P3335" i="9"/>
  <c r="Q3335" i="9" s="1"/>
  <c r="Z3283" i="9"/>
  <c r="AD3282" i="9"/>
  <c r="AE3282" i="9" s="1"/>
  <c r="AB3282" i="9"/>
  <c r="AC3282" i="9" s="1"/>
  <c r="F3296" i="9"/>
  <c r="G3296" i="9" s="1"/>
  <c r="D3296" i="9"/>
  <c r="E3296" i="9" s="1"/>
  <c r="B3297" i="9"/>
  <c r="F3192" i="9"/>
  <c r="H3178" i="9"/>
  <c r="Z3322" i="9"/>
  <c r="AD3321" i="9"/>
  <c r="AE3321" i="9" s="1"/>
  <c r="AB3321" i="9"/>
  <c r="AC3321" i="9" s="1"/>
  <c r="AC3178" i="9"/>
  <c r="AB3178" i="9"/>
  <c r="N3219" i="9"/>
  <c r="R3218" i="9"/>
  <c r="S3218" i="9" s="1"/>
  <c r="P3218" i="9"/>
  <c r="Q3218" i="9" s="1"/>
  <c r="R3205" i="9"/>
  <c r="S3205" i="9" s="1"/>
  <c r="S3206" i="9" s="1"/>
  <c r="P3205" i="9"/>
  <c r="Q3205" i="9" s="1"/>
  <c r="Z3244" i="9"/>
  <c r="AD3243" i="9"/>
  <c r="AE3243" i="9" s="1"/>
  <c r="AB3243" i="9"/>
  <c r="AC3243" i="9" s="1"/>
  <c r="F3270" i="9"/>
  <c r="G3270" i="9" s="1"/>
  <c r="D3270" i="9"/>
  <c r="E3270" i="9" s="1"/>
  <c r="B3271" i="9"/>
  <c r="F3322" i="9"/>
  <c r="G3322" i="9" s="1"/>
  <c r="D3322" i="9"/>
  <c r="E3322" i="9" s="1"/>
  <c r="B3323" i="9"/>
  <c r="AD3191" i="9"/>
  <c r="AE3191" i="9" s="1"/>
  <c r="AE3192" i="9" s="1"/>
  <c r="AB3191" i="9"/>
  <c r="AC3191" i="9" s="1"/>
  <c r="N3310" i="9"/>
  <c r="R3309" i="9"/>
  <c r="S3309" i="9" s="1"/>
  <c r="P3309" i="9"/>
  <c r="Q3309" i="9" s="1"/>
  <c r="Z3205" i="9"/>
  <c r="AB3204" i="9"/>
  <c r="AC3204" i="9" s="1"/>
  <c r="AD3204" i="9"/>
  <c r="AE3204" i="9" s="1"/>
  <c r="F3218" i="9"/>
  <c r="G3218" i="9" s="1"/>
  <c r="D3218" i="9"/>
  <c r="E3218" i="9" s="1"/>
  <c r="B3219" i="9"/>
  <c r="Z3218" i="9"/>
  <c r="AB3217" i="9"/>
  <c r="AC3217" i="9" s="1"/>
  <c r="AD3217" i="9"/>
  <c r="AE3217" i="9" s="1"/>
  <c r="N3297" i="9"/>
  <c r="R3296" i="9"/>
  <c r="S3296" i="9" s="1"/>
  <c r="P3296" i="9"/>
  <c r="Q3296" i="9" s="1"/>
  <c r="F3283" i="9"/>
  <c r="G3283" i="9" s="1"/>
  <c r="D3283" i="9"/>
  <c r="E3283" i="9" s="1"/>
  <c r="B3284" i="9"/>
  <c r="F3335" i="9"/>
  <c r="G3335" i="9" s="1"/>
  <c r="D3335" i="9"/>
  <c r="E3335" i="9" s="1"/>
  <c r="B3336" i="9"/>
  <c r="AD3178" i="9"/>
  <c r="Z3257" i="9"/>
  <c r="AB3256" i="9"/>
  <c r="AC3256" i="9" s="1"/>
  <c r="AD3256" i="9"/>
  <c r="AE3256" i="9" s="1"/>
  <c r="N3271" i="9"/>
  <c r="P3270" i="9"/>
  <c r="Q3270" i="9" s="1"/>
  <c r="R3270" i="9"/>
  <c r="S3270" i="9" s="1"/>
  <c r="N3245" i="9"/>
  <c r="R3244" i="9"/>
  <c r="S3244" i="9" s="1"/>
  <c r="P3244" i="9"/>
  <c r="Q3244" i="9" s="1"/>
  <c r="F3309" i="9"/>
  <c r="G3309" i="9" s="1"/>
  <c r="D3309" i="9"/>
  <c r="E3309" i="9" s="1"/>
  <c r="B3310" i="9"/>
  <c r="T3192" i="9" l="1"/>
  <c r="R3310" i="9"/>
  <c r="S3310" i="9" s="1"/>
  <c r="P3310" i="9"/>
  <c r="Q3310" i="9" s="1"/>
  <c r="N3311" i="9"/>
  <c r="Q3206" i="9"/>
  <c r="P3206" i="9"/>
  <c r="AB3322" i="9"/>
  <c r="AC3322" i="9" s="1"/>
  <c r="Z3323" i="9"/>
  <c r="AD3322" i="9"/>
  <c r="AE3322" i="9" s="1"/>
  <c r="B3350" i="9"/>
  <c r="F3349" i="9"/>
  <c r="G3349" i="9" s="1"/>
  <c r="D3349" i="9"/>
  <c r="E3349" i="9" s="1"/>
  <c r="AB3335" i="9"/>
  <c r="AC3335" i="9" s="1"/>
  <c r="Z3336" i="9"/>
  <c r="AD3335" i="9"/>
  <c r="AE3335" i="9" s="1"/>
  <c r="R3323" i="9"/>
  <c r="S3323" i="9" s="1"/>
  <c r="P3323" i="9"/>
  <c r="Q3323" i="9" s="1"/>
  <c r="N3324" i="9"/>
  <c r="B3259" i="9"/>
  <c r="F3258" i="9"/>
  <c r="G3258" i="9" s="1"/>
  <c r="D3258" i="9"/>
  <c r="E3258" i="9" s="1"/>
  <c r="R3362" i="9"/>
  <c r="S3362" i="9" s="1"/>
  <c r="P3362" i="9"/>
  <c r="Q3362" i="9" s="1"/>
  <c r="N3376" i="9"/>
  <c r="U3374" i="9"/>
  <c r="N3363" i="9"/>
  <c r="AB3257" i="9"/>
  <c r="AC3257" i="9" s="1"/>
  <c r="Z3258" i="9"/>
  <c r="AD3257" i="9"/>
  <c r="AE3257" i="9" s="1"/>
  <c r="B3337" i="9"/>
  <c r="F3336" i="9"/>
  <c r="G3336" i="9" s="1"/>
  <c r="D3336" i="9"/>
  <c r="E3336" i="9" s="1"/>
  <c r="B3285" i="9"/>
  <c r="D3284" i="9"/>
  <c r="E3284" i="9" s="1"/>
  <c r="F3284" i="9"/>
  <c r="G3284" i="9" s="1"/>
  <c r="AB3218" i="9"/>
  <c r="AC3218" i="9" s="1"/>
  <c r="Z3219" i="9"/>
  <c r="AD3218" i="9"/>
  <c r="AE3218" i="9" s="1"/>
  <c r="AC3192" i="9"/>
  <c r="AB3192" i="9"/>
  <c r="R3206" i="9"/>
  <c r="R3219" i="9"/>
  <c r="S3219" i="9" s="1"/>
  <c r="S3220" i="9" s="1"/>
  <c r="P3219" i="9"/>
  <c r="Q3219" i="9" s="1"/>
  <c r="AF3178" i="9"/>
  <c r="B3298" i="9"/>
  <c r="D3297" i="9"/>
  <c r="E3297" i="9" s="1"/>
  <c r="F3297" i="9"/>
  <c r="G3297" i="9" s="1"/>
  <c r="R3258" i="9"/>
  <c r="S3258" i="9" s="1"/>
  <c r="P3258" i="9"/>
  <c r="Q3258" i="9" s="1"/>
  <c r="N3259" i="9"/>
  <c r="H3192" i="9"/>
  <c r="AB3309" i="9"/>
  <c r="AC3309" i="9" s="1"/>
  <c r="Z3310" i="9"/>
  <c r="AD3309" i="9"/>
  <c r="AE3309" i="9" s="1"/>
  <c r="AB3296" i="9"/>
  <c r="AC3296" i="9" s="1"/>
  <c r="Z3297" i="9"/>
  <c r="AD3296" i="9"/>
  <c r="AE3296" i="9" s="1"/>
  <c r="E3206" i="9"/>
  <c r="D3206" i="9"/>
  <c r="B3246" i="9"/>
  <c r="F3245" i="9"/>
  <c r="G3245" i="9" s="1"/>
  <c r="D3245" i="9"/>
  <c r="E3245" i="9" s="1"/>
  <c r="B3311" i="9"/>
  <c r="D3310" i="9"/>
  <c r="E3310" i="9" s="1"/>
  <c r="F3310" i="9"/>
  <c r="G3310" i="9" s="1"/>
  <c r="R3271" i="9"/>
  <c r="S3271" i="9" s="1"/>
  <c r="P3271" i="9"/>
  <c r="Q3271" i="9" s="1"/>
  <c r="N3272" i="9"/>
  <c r="R3297" i="9"/>
  <c r="S3297" i="9" s="1"/>
  <c r="P3297" i="9"/>
  <c r="Q3297" i="9" s="1"/>
  <c r="N3298" i="9"/>
  <c r="D3219" i="9"/>
  <c r="E3219" i="9" s="1"/>
  <c r="F3219" i="9"/>
  <c r="G3219" i="9" s="1"/>
  <c r="G3220" i="9" s="1"/>
  <c r="AD3192" i="9"/>
  <c r="B3272" i="9"/>
  <c r="F3271" i="9"/>
  <c r="G3271" i="9" s="1"/>
  <c r="D3271" i="9"/>
  <c r="E3271" i="9" s="1"/>
  <c r="AB3283" i="9"/>
  <c r="AC3283" i="9" s="1"/>
  <c r="Z3284" i="9"/>
  <c r="AD3283" i="9"/>
  <c r="AE3283" i="9" s="1"/>
  <c r="R3336" i="9"/>
  <c r="S3336" i="9" s="1"/>
  <c r="P3336" i="9"/>
  <c r="Q3336" i="9" s="1"/>
  <c r="N3337" i="9"/>
  <c r="B3376" i="9"/>
  <c r="I3374" i="9"/>
  <c r="B3363" i="9"/>
  <c r="F3362" i="9"/>
  <c r="G3362" i="9" s="1"/>
  <c r="D3362" i="9"/>
  <c r="E3362" i="9" s="1"/>
  <c r="R3284" i="9"/>
  <c r="S3284" i="9" s="1"/>
  <c r="P3284" i="9"/>
  <c r="Q3284" i="9" s="1"/>
  <c r="N3285" i="9"/>
  <c r="AB3348" i="9"/>
  <c r="AC3348" i="9" s="1"/>
  <c r="Z3362" i="9"/>
  <c r="AG3360" i="9"/>
  <c r="Z3349" i="9"/>
  <c r="AD3348" i="9"/>
  <c r="AE3348" i="9" s="1"/>
  <c r="F3206" i="9"/>
  <c r="R3349" i="9"/>
  <c r="S3349" i="9" s="1"/>
  <c r="P3349" i="9"/>
  <c r="Q3349" i="9" s="1"/>
  <c r="N3350" i="9"/>
  <c r="R3245" i="9"/>
  <c r="S3245" i="9" s="1"/>
  <c r="P3245" i="9"/>
  <c r="Q3245" i="9" s="1"/>
  <c r="N3246" i="9"/>
  <c r="AB3205" i="9"/>
  <c r="AC3205" i="9" s="1"/>
  <c r="AD3205" i="9"/>
  <c r="AE3205" i="9" s="1"/>
  <c r="AE3206" i="9" s="1"/>
  <c r="B3324" i="9"/>
  <c r="D3323" i="9"/>
  <c r="E3323" i="9" s="1"/>
  <c r="F3323" i="9"/>
  <c r="G3323" i="9" s="1"/>
  <c r="AB3244" i="9"/>
  <c r="AC3244" i="9" s="1"/>
  <c r="Z3245" i="9"/>
  <c r="AD3244" i="9"/>
  <c r="AE3244" i="9" s="1"/>
  <c r="B3233" i="9"/>
  <c r="D3232" i="9"/>
  <c r="E3232" i="9" s="1"/>
  <c r="F3232" i="9"/>
  <c r="G3232" i="9" s="1"/>
  <c r="AB3270" i="9"/>
  <c r="AC3270" i="9" s="1"/>
  <c r="Z3271" i="9"/>
  <c r="AD3270" i="9"/>
  <c r="AE3270" i="9" s="1"/>
  <c r="AB3231" i="9"/>
  <c r="AC3231" i="9" s="1"/>
  <c r="Z3232" i="9"/>
  <c r="AD3231" i="9"/>
  <c r="AE3231" i="9" s="1"/>
  <c r="R3232" i="9"/>
  <c r="S3232" i="9" s="1"/>
  <c r="P3232" i="9"/>
  <c r="Q3232" i="9" s="1"/>
  <c r="N3233" i="9"/>
  <c r="Z3233" i="9" l="1"/>
  <c r="AD3232" i="9"/>
  <c r="AE3232" i="9" s="1"/>
  <c r="AB3232" i="9"/>
  <c r="AC3232" i="9" s="1"/>
  <c r="D3324" i="9"/>
  <c r="E3324" i="9" s="1"/>
  <c r="B3325" i="9"/>
  <c r="F3324" i="9"/>
  <c r="G3324" i="9" s="1"/>
  <c r="N3351" i="9"/>
  <c r="P3350" i="9"/>
  <c r="Q3350" i="9" s="1"/>
  <c r="R3350" i="9"/>
  <c r="S3350" i="9" s="1"/>
  <c r="Z3376" i="9"/>
  <c r="AG3374" i="9"/>
  <c r="Z3363" i="9"/>
  <c r="AD3362" i="9"/>
  <c r="AE3362" i="9" s="1"/>
  <c r="AB3362" i="9"/>
  <c r="AC3362" i="9" s="1"/>
  <c r="D3363" i="9"/>
  <c r="E3363" i="9" s="1"/>
  <c r="B3364" i="9"/>
  <c r="F3363" i="9"/>
  <c r="G3363" i="9" s="1"/>
  <c r="N3299" i="9"/>
  <c r="P3298" i="9"/>
  <c r="Q3298" i="9" s="1"/>
  <c r="R3298" i="9"/>
  <c r="S3298" i="9" s="1"/>
  <c r="D3311" i="9"/>
  <c r="E3311" i="9" s="1"/>
  <c r="B3312" i="9"/>
  <c r="F3311" i="9"/>
  <c r="G3311" i="9" s="1"/>
  <c r="H3206" i="9"/>
  <c r="Z3311" i="9"/>
  <c r="AB3310" i="9"/>
  <c r="AC3310" i="9" s="1"/>
  <c r="AD3310" i="9"/>
  <c r="AE3310" i="9" s="1"/>
  <c r="D3298" i="9"/>
  <c r="E3298" i="9" s="1"/>
  <c r="B3299" i="9"/>
  <c r="F3298" i="9"/>
  <c r="G3298" i="9" s="1"/>
  <c r="Z3259" i="9"/>
  <c r="AB3258" i="9"/>
  <c r="AC3258" i="9" s="1"/>
  <c r="AD3258" i="9"/>
  <c r="AE3258" i="9" s="1"/>
  <c r="N3364" i="9"/>
  <c r="P3363" i="9"/>
  <c r="Q3363" i="9" s="1"/>
  <c r="R3363" i="9"/>
  <c r="S3363" i="9" s="1"/>
  <c r="D3350" i="9"/>
  <c r="E3350" i="9" s="1"/>
  <c r="B3351" i="9"/>
  <c r="F3350" i="9"/>
  <c r="G3350" i="9" s="1"/>
  <c r="N3312" i="9"/>
  <c r="P3311" i="9"/>
  <c r="Q3311" i="9" s="1"/>
  <c r="R3311" i="9"/>
  <c r="S3311" i="9" s="1"/>
  <c r="AD3206" i="9"/>
  <c r="D3246" i="9"/>
  <c r="E3246" i="9" s="1"/>
  <c r="B3247" i="9"/>
  <c r="F3246" i="9"/>
  <c r="G3246" i="9" s="1"/>
  <c r="AB3219" i="9"/>
  <c r="AC3219" i="9" s="1"/>
  <c r="AD3219" i="9"/>
  <c r="AE3219" i="9" s="1"/>
  <c r="AE3220" i="9" s="1"/>
  <c r="N3325" i="9"/>
  <c r="R3324" i="9"/>
  <c r="S3324" i="9" s="1"/>
  <c r="P3324" i="9"/>
  <c r="Q3324" i="9" s="1"/>
  <c r="Z3272" i="9"/>
  <c r="AD3271" i="9"/>
  <c r="AE3271" i="9" s="1"/>
  <c r="AB3271" i="9"/>
  <c r="AC3271" i="9" s="1"/>
  <c r="D3233" i="9"/>
  <c r="E3233" i="9" s="1"/>
  <c r="F3233" i="9"/>
  <c r="G3233" i="9" s="1"/>
  <c r="G3234" i="9" s="1"/>
  <c r="Z3246" i="9"/>
  <c r="AB3245" i="9"/>
  <c r="AC3245" i="9" s="1"/>
  <c r="AD3245" i="9"/>
  <c r="AE3245" i="9" s="1"/>
  <c r="AC3206" i="9"/>
  <c r="AF3206" i="9" s="1"/>
  <c r="AB3206" i="9"/>
  <c r="Z3350" i="9"/>
  <c r="AD3349" i="9"/>
  <c r="AE3349" i="9" s="1"/>
  <c r="AB3349" i="9"/>
  <c r="AC3349" i="9" s="1"/>
  <c r="N3286" i="9"/>
  <c r="R3285" i="9"/>
  <c r="S3285" i="9" s="1"/>
  <c r="P3285" i="9"/>
  <c r="Q3285" i="9" s="1"/>
  <c r="D3376" i="9"/>
  <c r="E3376" i="9" s="1"/>
  <c r="B3390" i="9"/>
  <c r="I3388" i="9"/>
  <c r="B3377" i="9"/>
  <c r="F3376" i="9"/>
  <c r="G3376" i="9" s="1"/>
  <c r="F3220" i="9"/>
  <c r="Z3298" i="9"/>
  <c r="AD3297" i="9"/>
  <c r="AE3297" i="9" s="1"/>
  <c r="AB3297" i="9"/>
  <c r="AC3297" i="9" s="1"/>
  <c r="N3260" i="9"/>
  <c r="P3259" i="9"/>
  <c r="Q3259" i="9" s="1"/>
  <c r="R3259" i="9"/>
  <c r="S3259" i="9" s="1"/>
  <c r="Q3220" i="9"/>
  <c r="P3220" i="9"/>
  <c r="D3337" i="9"/>
  <c r="E3337" i="9" s="1"/>
  <c r="B3338" i="9"/>
  <c r="F3337" i="9"/>
  <c r="G3337" i="9" s="1"/>
  <c r="N3390" i="9"/>
  <c r="U3388" i="9"/>
  <c r="N3377" i="9"/>
  <c r="P3376" i="9"/>
  <c r="Q3376" i="9" s="1"/>
  <c r="R3376" i="9"/>
  <c r="S3376" i="9" s="1"/>
  <c r="D3259" i="9"/>
  <c r="E3259" i="9" s="1"/>
  <c r="B3260" i="9"/>
  <c r="F3259" i="9"/>
  <c r="G3259" i="9" s="1"/>
  <c r="P3233" i="9"/>
  <c r="Q3233" i="9" s="1"/>
  <c r="R3233" i="9"/>
  <c r="S3233" i="9" s="1"/>
  <c r="S3234" i="9" s="1"/>
  <c r="N3247" i="9"/>
  <c r="R3246" i="9"/>
  <c r="S3246" i="9" s="1"/>
  <c r="P3246" i="9"/>
  <c r="Q3246" i="9" s="1"/>
  <c r="N3338" i="9"/>
  <c r="P3337" i="9"/>
  <c r="Q3337" i="9" s="1"/>
  <c r="R3337" i="9"/>
  <c r="S3337" i="9" s="1"/>
  <c r="Z3285" i="9"/>
  <c r="AD3284" i="9"/>
  <c r="AE3284" i="9" s="1"/>
  <c r="AB3284" i="9"/>
  <c r="AC3284" i="9" s="1"/>
  <c r="D3272" i="9"/>
  <c r="E3272" i="9" s="1"/>
  <c r="B3273" i="9"/>
  <c r="F3272" i="9"/>
  <c r="G3272" i="9" s="1"/>
  <c r="E3220" i="9"/>
  <c r="H3220" i="9" s="1"/>
  <c r="D3220" i="9"/>
  <c r="N3273" i="9"/>
  <c r="P3272" i="9"/>
  <c r="Q3272" i="9" s="1"/>
  <c r="R3272" i="9"/>
  <c r="S3272" i="9" s="1"/>
  <c r="R3220" i="9"/>
  <c r="AF3192" i="9"/>
  <c r="D3285" i="9"/>
  <c r="E3285" i="9" s="1"/>
  <c r="B3286" i="9"/>
  <c r="F3285" i="9"/>
  <c r="G3285" i="9" s="1"/>
  <c r="Z3337" i="9"/>
  <c r="AD3336" i="9"/>
  <c r="AE3336" i="9" s="1"/>
  <c r="AB3336" i="9"/>
  <c r="AC3336" i="9" s="1"/>
  <c r="Z3324" i="9"/>
  <c r="AB3323" i="9"/>
  <c r="AC3323" i="9" s="1"/>
  <c r="AD3323" i="9"/>
  <c r="AE3323" i="9" s="1"/>
  <c r="T3206" i="9"/>
  <c r="AD3324" i="9" l="1"/>
  <c r="AE3324" i="9" s="1"/>
  <c r="AB3324" i="9"/>
  <c r="AC3324" i="9" s="1"/>
  <c r="Z3325" i="9"/>
  <c r="P3273" i="9"/>
  <c r="Q3273" i="9" s="1"/>
  <c r="N3274" i="9"/>
  <c r="R3273" i="9"/>
  <c r="S3273" i="9" s="1"/>
  <c r="B3274" i="9"/>
  <c r="D3273" i="9"/>
  <c r="E3273" i="9" s="1"/>
  <c r="F3273" i="9"/>
  <c r="G3273" i="9" s="1"/>
  <c r="P3338" i="9"/>
  <c r="Q3338" i="9" s="1"/>
  <c r="N3339" i="9"/>
  <c r="R3338" i="9"/>
  <c r="S3338" i="9" s="1"/>
  <c r="R3234" i="9"/>
  <c r="B3261" i="9"/>
  <c r="D3260" i="9"/>
  <c r="E3260" i="9" s="1"/>
  <c r="F3260" i="9"/>
  <c r="G3260" i="9" s="1"/>
  <c r="T3220" i="9"/>
  <c r="B3378" i="9"/>
  <c r="D3377" i="9"/>
  <c r="E3377" i="9" s="1"/>
  <c r="F3377" i="9"/>
  <c r="G3377" i="9" s="1"/>
  <c r="P3286" i="9"/>
  <c r="Q3286" i="9" s="1"/>
  <c r="N3287" i="9"/>
  <c r="R3286" i="9"/>
  <c r="S3286" i="9" s="1"/>
  <c r="AD3246" i="9"/>
  <c r="AE3246" i="9" s="1"/>
  <c r="AB3246" i="9"/>
  <c r="AC3246" i="9" s="1"/>
  <c r="Z3247" i="9"/>
  <c r="AD3220" i="9"/>
  <c r="F3247" i="9"/>
  <c r="G3247" i="9" s="1"/>
  <c r="G3248" i="9" s="1"/>
  <c r="D3247" i="9"/>
  <c r="E3247" i="9" s="1"/>
  <c r="B3352" i="9"/>
  <c r="F3351" i="9"/>
  <c r="G3351" i="9" s="1"/>
  <c r="D3351" i="9"/>
  <c r="E3351" i="9" s="1"/>
  <c r="P3364" i="9"/>
  <c r="Q3364" i="9" s="1"/>
  <c r="N3365" i="9"/>
  <c r="R3364" i="9"/>
  <c r="S3364" i="9" s="1"/>
  <c r="AD3233" i="9"/>
  <c r="AE3233" i="9" s="1"/>
  <c r="AE3234" i="9" s="1"/>
  <c r="AB3233" i="9"/>
  <c r="AC3233" i="9" s="1"/>
  <c r="AD3285" i="9"/>
  <c r="AE3285" i="9" s="1"/>
  <c r="AB3285" i="9"/>
  <c r="AC3285" i="9" s="1"/>
  <c r="Z3286" i="9"/>
  <c r="P3247" i="9"/>
  <c r="Q3247" i="9" s="1"/>
  <c r="R3247" i="9"/>
  <c r="S3247" i="9" s="1"/>
  <c r="S3248" i="9" s="1"/>
  <c r="Q3234" i="9"/>
  <c r="T3234" i="9" s="1"/>
  <c r="P3234" i="9"/>
  <c r="P3377" i="9"/>
  <c r="Q3377" i="9" s="1"/>
  <c r="N3378" i="9"/>
  <c r="R3377" i="9"/>
  <c r="S3377" i="9" s="1"/>
  <c r="B3339" i="9"/>
  <c r="F3338" i="9"/>
  <c r="G3338" i="9" s="1"/>
  <c r="D3338" i="9"/>
  <c r="E3338" i="9" s="1"/>
  <c r="P3260" i="9"/>
  <c r="Q3260" i="9" s="1"/>
  <c r="N3261" i="9"/>
  <c r="R3260" i="9"/>
  <c r="S3260" i="9" s="1"/>
  <c r="AD3298" i="9"/>
  <c r="AE3298" i="9" s="1"/>
  <c r="AB3298" i="9"/>
  <c r="AC3298" i="9" s="1"/>
  <c r="Z3299" i="9"/>
  <c r="F3234" i="9"/>
  <c r="AC3220" i="9"/>
  <c r="AB3220" i="9"/>
  <c r="B3300" i="9"/>
  <c r="F3299" i="9"/>
  <c r="G3299" i="9" s="1"/>
  <c r="D3299" i="9"/>
  <c r="E3299" i="9" s="1"/>
  <c r="AD3311" i="9"/>
  <c r="AE3311" i="9" s="1"/>
  <c r="AB3311" i="9"/>
  <c r="AC3311" i="9" s="1"/>
  <c r="Z3312" i="9"/>
  <c r="B3313" i="9"/>
  <c r="F3312" i="9"/>
  <c r="G3312" i="9" s="1"/>
  <c r="D3312" i="9"/>
  <c r="E3312" i="9" s="1"/>
  <c r="P3299" i="9"/>
  <c r="Q3299" i="9" s="1"/>
  <c r="N3300" i="9"/>
  <c r="R3299" i="9"/>
  <c r="S3299" i="9" s="1"/>
  <c r="AD3376" i="9"/>
  <c r="AE3376" i="9" s="1"/>
  <c r="AB3376" i="9"/>
  <c r="AC3376" i="9" s="1"/>
  <c r="Z3390" i="9"/>
  <c r="AG3388" i="9"/>
  <c r="Z3377" i="9"/>
  <c r="P3351" i="9"/>
  <c r="Q3351" i="9" s="1"/>
  <c r="N3352" i="9"/>
  <c r="R3351" i="9"/>
  <c r="S3351" i="9" s="1"/>
  <c r="B3404" i="9"/>
  <c r="I3402" i="9"/>
  <c r="B3391" i="9"/>
  <c r="F3390" i="9"/>
  <c r="G3390" i="9" s="1"/>
  <c r="D3390" i="9"/>
  <c r="E3390" i="9" s="1"/>
  <c r="E3234" i="9"/>
  <c r="D3234" i="9"/>
  <c r="AD3272" i="9"/>
  <c r="AE3272" i="9" s="1"/>
  <c r="AB3272" i="9"/>
  <c r="AC3272" i="9" s="1"/>
  <c r="Z3273" i="9"/>
  <c r="P3325" i="9"/>
  <c r="Q3325" i="9" s="1"/>
  <c r="N3326" i="9"/>
  <c r="R3325" i="9"/>
  <c r="S3325" i="9" s="1"/>
  <c r="P3312" i="9"/>
  <c r="Q3312" i="9" s="1"/>
  <c r="N3313" i="9"/>
  <c r="R3312" i="9"/>
  <c r="S3312" i="9" s="1"/>
  <c r="AD3337" i="9"/>
  <c r="AE3337" i="9" s="1"/>
  <c r="AB3337" i="9"/>
  <c r="AC3337" i="9" s="1"/>
  <c r="Z3338" i="9"/>
  <c r="B3287" i="9"/>
  <c r="D3286" i="9"/>
  <c r="E3286" i="9" s="1"/>
  <c r="F3286" i="9"/>
  <c r="G3286" i="9" s="1"/>
  <c r="P3390" i="9"/>
  <c r="Q3390" i="9" s="1"/>
  <c r="N3404" i="9"/>
  <c r="U3402" i="9"/>
  <c r="N3391" i="9"/>
  <c r="R3390" i="9"/>
  <c r="S3390" i="9" s="1"/>
  <c r="AD3350" i="9"/>
  <c r="AE3350" i="9" s="1"/>
  <c r="AB3350" i="9"/>
  <c r="AC3350" i="9" s="1"/>
  <c r="Z3351" i="9"/>
  <c r="AD3259" i="9"/>
  <c r="AE3259" i="9" s="1"/>
  <c r="AB3259" i="9"/>
  <c r="AC3259" i="9" s="1"/>
  <c r="Z3260" i="9"/>
  <c r="B3365" i="9"/>
  <c r="D3364" i="9"/>
  <c r="E3364" i="9" s="1"/>
  <c r="F3364" i="9"/>
  <c r="G3364" i="9" s="1"/>
  <c r="AD3363" i="9"/>
  <c r="AE3363" i="9" s="1"/>
  <c r="AB3363" i="9"/>
  <c r="AC3363" i="9" s="1"/>
  <c r="Z3364" i="9"/>
  <c r="B3326" i="9"/>
  <c r="D3325" i="9"/>
  <c r="E3325" i="9" s="1"/>
  <c r="F3325" i="9"/>
  <c r="G3325" i="9" s="1"/>
  <c r="H3234" i="9" l="1"/>
  <c r="AF3220" i="9"/>
  <c r="Z3287" i="9"/>
  <c r="AB3286" i="9"/>
  <c r="AC3286" i="9" s="1"/>
  <c r="AD3286" i="9"/>
  <c r="AE3286" i="9" s="1"/>
  <c r="AD3234" i="9"/>
  <c r="F3248" i="9"/>
  <c r="F3326" i="9"/>
  <c r="G3326" i="9" s="1"/>
  <c r="D3326" i="9"/>
  <c r="E3326" i="9" s="1"/>
  <c r="B3327" i="9"/>
  <c r="Z3352" i="9"/>
  <c r="AD3351" i="9"/>
  <c r="AE3351" i="9" s="1"/>
  <c r="AB3351" i="9"/>
  <c r="AC3351" i="9" s="1"/>
  <c r="N3418" i="9"/>
  <c r="U3416" i="9"/>
  <c r="N3405" i="9"/>
  <c r="R3404" i="9"/>
  <c r="S3404" i="9" s="1"/>
  <c r="P3404" i="9"/>
  <c r="Q3404" i="9" s="1"/>
  <c r="F3287" i="9"/>
  <c r="G3287" i="9" s="1"/>
  <c r="D3287" i="9"/>
  <c r="E3287" i="9" s="1"/>
  <c r="B3288" i="9"/>
  <c r="F3404" i="9"/>
  <c r="G3404" i="9" s="1"/>
  <c r="D3404" i="9"/>
  <c r="E3404" i="9" s="1"/>
  <c r="B3418" i="9"/>
  <c r="I3416" i="9"/>
  <c r="B3405" i="9"/>
  <c r="N3379" i="9"/>
  <c r="P3378" i="9"/>
  <c r="Q3378" i="9" s="1"/>
  <c r="R3378" i="9"/>
  <c r="S3378" i="9" s="1"/>
  <c r="R3248" i="9"/>
  <c r="F3261" i="9"/>
  <c r="G3261" i="9" s="1"/>
  <c r="G3262" i="9" s="1"/>
  <c r="D3261" i="9"/>
  <c r="E3261" i="9" s="1"/>
  <c r="N3340" i="9"/>
  <c r="R3339" i="9"/>
  <c r="S3339" i="9" s="1"/>
  <c r="P3339" i="9"/>
  <c r="Q3339" i="9" s="1"/>
  <c r="F3274" i="9"/>
  <c r="G3274" i="9" s="1"/>
  <c r="D3274" i="9"/>
  <c r="E3274" i="9" s="1"/>
  <c r="B3275" i="9"/>
  <c r="Z3404" i="9"/>
  <c r="AG3402" i="9"/>
  <c r="Z3391" i="9"/>
  <c r="AB3390" i="9"/>
  <c r="AC3390" i="9" s="1"/>
  <c r="AD3390" i="9"/>
  <c r="AE3390" i="9" s="1"/>
  <c r="Z3365" i="9"/>
  <c r="AD3364" i="9"/>
  <c r="AE3364" i="9" s="1"/>
  <c r="AB3364" i="9"/>
  <c r="AC3364" i="9" s="1"/>
  <c r="Z3261" i="9"/>
  <c r="AD3260" i="9"/>
  <c r="AE3260" i="9" s="1"/>
  <c r="AB3260" i="9"/>
  <c r="AC3260" i="9" s="1"/>
  <c r="N3327" i="9"/>
  <c r="P3326" i="9"/>
  <c r="Q3326" i="9" s="1"/>
  <c r="R3326" i="9"/>
  <c r="S3326" i="9" s="1"/>
  <c r="Z3378" i="9"/>
  <c r="AD3377" i="9"/>
  <c r="AE3377" i="9" s="1"/>
  <c r="AB3377" i="9"/>
  <c r="AC3377" i="9" s="1"/>
  <c r="N3301" i="9"/>
  <c r="R3300" i="9"/>
  <c r="S3300" i="9" s="1"/>
  <c r="P3300" i="9"/>
  <c r="Q3300" i="9" s="1"/>
  <c r="Q3248" i="9"/>
  <c r="P3248" i="9"/>
  <c r="N3366" i="9"/>
  <c r="P3365" i="9"/>
  <c r="Q3365" i="9" s="1"/>
  <c r="R3365" i="9"/>
  <c r="S3365" i="9" s="1"/>
  <c r="Z3274" i="9"/>
  <c r="AD3273" i="9"/>
  <c r="AE3273" i="9" s="1"/>
  <c r="AB3273" i="9"/>
  <c r="AC3273" i="9" s="1"/>
  <c r="N3353" i="9"/>
  <c r="R3352" i="9"/>
  <c r="S3352" i="9" s="1"/>
  <c r="P3352" i="9"/>
  <c r="Q3352" i="9" s="1"/>
  <c r="F3300" i="9"/>
  <c r="G3300" i="9" s="1"/>
  <c r="D3300" i="9"/>
  <c r="E3300" i="9" s="1"/>
  <c r="B3301" i="9"/>
  <c r="Z3339" i="9"/>
  <c r="AB3338" i="9"/>
  <c r="AC3338" i="9" s="1"/>
  <c r="AD3338" i="9"/>
  <c r="AE3338" i="9" s="1"/>
  <c r="N3314" i="9"/>
  <c r="P3313" i="9"/>
  <c r="Q3313" i="9" s="1"/>
  <c r="R3313" i="9"/>
  <c r="S3313" i="9" s="1"/>
  <c r="F3313" i="9"/>
  <c r="G3313" i="9" s="1"/>
  <c r="D3313" i="9"/>
  <c r="E3313" i="9" s="1"/>
  <c r="B3314" i="9"/>
  <c r="F3365" i="9"/>
  <c r="G3365" i="9" s="1"/>
  <c r="D3365" i="9"/>
  <c r="E3365" i="9" s="1"/>
  <c r="B3366" i="9"/>
  <c r="N3392" i="9"/>
  <c r="R3391" i="9"/>
  <c r="S3391" i="9" s="1"/>
  <c r="P3391" i="9"/>
  <c r="Q3391" i="9" s="1"/>
  <c r="F3391" i="9"/>
  <c r="G3391" i="9" s="1"/>
  <c r="D3391" i="9"/>
  <c r="E3391" i="9" s="1"/>
  <c r="B3392" i="9"/>
  <c r="Z3313" i="9"/>
  <c r="AB3312" i="9"/>
  <c r="AC3312" i="9" s="1"/>
  <c r="AD3312" i="9"/>
  <c r="AE3312" i="9" s="1"/>
  <c r="Z3300" i="9"/>
  <c r="AB3299" i="9"/>
  <c r="AC3299" i="9" s="1"/>
  <c r="AD3299" i="9"/>
  <c r="AE3299" i="9" s="1"/>
  <c r="P3261" i="9"/>
  <c r="Q3261" i="9" s="1"/>
  <c r="R3261" i="9"/>
  <c r="S3261" i="9" s="1"/>
  <c r="S3262" i="9" s="1"/>
  <c r="F3339" i="9"/>
  <c r="G3339" i="9" s="1"/>
  <c r="D3339" i="9"/>
  <c r="E3339" i="9" s="1"/>
  <c r="B3340" i="9"/>
  <c r="AC3234" i="9"/>
  <c r="AF3234" i="9" s="1"/>
  <c r="AB3234" i="9"/>
  <c r="F3352" i="9"/>
  <c r="G3352" i="9" s="1"/>
  <c r="D3352" i="9"/>
  <c r="E3352" i="9" s="1"/>
  <c r="B3353" i="9"/>
  <c r="E3248" i="9"/>
  <c r="D3248" i="9"/>
  <c r="AD3247" i="9"/>
  <c r="AE3247" i="9" s="1"/>
  <c r="AE3248" i="9" s="1"/>
  <c r="AB3247" i="9"/>
  <c r="AC3247" i="9" s="1"/>
  <c r="N3288" i="9"/>
  <c r="R3287" i="9"/>
  <c r="S3287" i="9" s="1"/>
  <c r="P3287" i="9"/>
  <c r="Q3287" i="9" s="1"/>
  <c r="F3378" i="9"/>
  <c r="G3378" i="9" s="1"/>
  <c r="D3378" i="9"/>
  <c r="E3378" i="9" s="1"/>
  <c r="B3379" i="9"/>
  <c r="N3275" i="9"/>
  <c r="R3274" i="9"/>
  <c r="S3274" i="9" s="1"/>
  <c r="P3274" i="9"/>
  <c r="Q3274" i="9" s="1"/>
  <c r="Z3326" i="9"/>
  <c r="AB3325" i="9"/>
  <c r="AC3325" i="9" s="1"/>
  <c r="AD3325" i="9"/>
  <c r="AE3325" i="9" s="1"/>
  <c r="H3248" i="9" l="1"/>
  <c r="T3248" i="9"/>
  <c r="R3275" i="9"/>
  <c r="S3275" i="9" s="1"/>
  <c r="S3276" i="9" s="1"/>
  <c r="P3275" i="9"/>
  <c r="Q3275" i="9" s="1"/>
  <c r="AC3248" i="9"/>
  <c r="AB3248" i="9"/>
  <c r="B3354" i="9"/>
  <c r="D3353" i="9"/>
  <c r="E3353" i="9" s="1"/>
  <c r="F3353" i="9"/>
  <c r="G3353" i="9" s="1"/>
  <c r="AB3313" i="9"/>
  <c r="AC3313" i="9" s="1"/>
  <c r="Z3314" i="9"/>
  <c r="AD3313" i="9"/>
  <c r="AE3313" i="9" s="1"/>
  <c r="B3393" i="9"/>
  <c r="F3392" i="9"/>
  <c r="G3392" i="9" s="1"/>
  <c r="D3392" i="9"/>
  <c r="E3392" i="9" s="1"/>
  <c r="B3367" i="9"/>
  <c r="D3366" i="9"/>
  <c r="E3366" i="9" s="1"/>
  <c r="F3366" i="9"/>
  <c r="G3366" i="9" s="1"/>
  <c r="R3314" i="9"/>
  <c r="S3314" i="9" s="1"/>
  <c r="P3314" i="9"/>
  <c r="Q3314" i="9" s="1"/>
  <c r="N3315" i="9"/>
  <c r="AB3339" i="9"/>
  <c r="AC3339" i="9" s="1"/>
  <c r="Z3340" i="9"/>
  <c r="AD3339" i="9"/>
  <c r="AE3339" i="9" s="1"/>
  <c r="D3275" i="9"/>
  <c r="E3275" i="9" s="1"/>
  <c r="F3275" i="9"/>
  <c r="G3275" i="9" s="1"/>
  <c r="G3276" i="9" s="1"/>
  <c r="R3418" i="9"/>
  <c r="S3418" i="9" s="1"/>
  <c r="P3418" i="9"/>
  <c r="Q3418" i="9" s="1"/>
  <c r="N3432" i="9"/>
  <c r="U3430" i="9"/>
  <c r="N3419" i="9"/>
  <c r="AB3287" i="9"/>
  <c r="AC3287" i="9" s="1"/>
  <c r="Z3288" i="9"/>
  <c r="AD3287" i="9"/>
  <c r="AE3287" i="9" s="1"/>
  <c r="AB3326" i="9"/>
  <c r="AC3326" i="9" s="1"/>
  <c r="Z3327" i="9"/>
  <c r="AD3326" i="9"/>
  <c r="AE3326" i="9" s="1"/>
  <c r="AD3248" i="9"/>
  <c r="B3315" i="9"/>
  <c r="D3314" i="9"/>
  <c r="E3314" i="9" s="1"/>
  <c r="F3314" i="9"/>
  <c r="G3314" i="9" s="1"/>
  <c r="AB3378" i="9"/>
  <c r="AC3378" i="9" s="1"/>
  <c r="Z3379" i="9"/>
  <c r="AD3378" i="9"/>
  <c r="AE3378" i="9" s="1"/>
  <c r="R3327" i="9"/>
  <c r="S3327" i="9" s="1"/>
  <c r="P3327" i="9"/>
  <c r="Q3327" i="9" s="1"/>
  <c r="N3328" i="9"/>
  <c r="AB3391" i="9"/>
  <c r="AC3391" i="9" s="1"/>
  <c r="Z3392" i="9"/>
  <c r="AD3391" i="9"/>
  <c r="AE3391" i="9" s="1"/>
  <c r="R3340" i="9"/>
  <c r="S3340" i="9" s="1"/>
  <c r="P3340" i="9"/>
  <c r="Q3340" i="9" s="1"/>
  <c r="N3341" i="9"/>
  <c r="B3406" i="9"/>
  <c r="F3405" i="9"/>
  <c r="G3405" i="9" s="1"/>
  <c r="D3405" i="9"/>
  <c r="E3405" i="9" s="1"/>
  <c r="B3289" i="9"/>
  <c r="F3288" i="9"/>
  <c r="G3288" i="9" s="1"/>
  <c r="D3288" i="9"/>
  <c r="E3288" i="9" s="1"/>
  <c r="B3380" i="9"/>
  <c r="D3379" i="9"/>
  <c r="E3379" i="9" s="1"/>
  <c r="F3379" i="9"/>
  <c r="G3379" i="9" s="1"/>
  <c r="R3262" i="9"/>
  <c r="AB3300" i="9"/>
  <c r="AC3300" i="9" s="1"/>
  <c r="Z3301" i="9"/>
  <c r="AD3300" i="9"/>
  <c r="AE3300" i="9" s="1"/>
  <c r="R3392" i="9"/>
  <c r="S3392" i="9" s="1"/>
  <c r="P3392" i="9"/>
  <c r="Q3392" i="9" s="1"/>
  <c r="N3393" i="9"/>
  <c r="B3302" i="9"/>
  <c r="D3301" i="9"/>
  <c r="E3301" i="9" s="1"/>
  <c r="F3301" i="9"/>
  <c r="G3301" i="9" s="1"/>
  <c r="AB3274" i="9"/>
  <c r="AC3274" i="9" s="1"/>
  <c r="Z3275" i="9"/>
  <c r="AD3274" i="9"/>
  <c r="AE3274" i="9" s="1"/>
  <c r="R3366" i="9"/>
  <c r="S3366" i="9" s="1"/>
  <c r="P3366" i="9"/>
  <c r="Q3366" i="9" s="1"/>
  <c r="N3367" i="9"/>
  <c r="R3301" i="9"/>
  <c r="S3301" i="9" s="1"/>
  <c r="P3301" i="9"/>
  <c r="Q3301" i="9" s="1"/>
  <c r="N3302" i="9"/>
  <c r="AB3365" i="9"/>
  <c r="AC3365" i="9" s="1"/>
  <c r="Z3366" i="9"/>
  <c r="AD3365" i="9"/>
  <c r="AE3365" i="9" s="1"/>
  <c r="E3262" i="9"/>
  <c r="D3262" i="9"/>
  <c r="R3405" i="9"/>
  <c r="S3405" i="9" s="1"/>
  <c r="P3405" i="9"/>
  <c r="Q3405" i="9" s="1"/>
  <c r="N3406" i="9"/>
  <c r="R3288" i="9"/>
  <c r="S3288" i="9" s="1"/>
  <c r="P3288" i="9"/>
  <c r="Q3288" i="9" s="1"/>
  <c r="N3289" i="9"/>
  <c r="B3341" i="9"/>
  <c r="D3340" i="9"/>
  <c r="E3340" i="9" s="1"/>
  <c r="F3340" i="9"/>
  <c r="G3340" i="9" s="1"/>
  <c r="Q3262" i="9"/>
  <c r="P3262" i="9"/>
  <c r="R3353" i="9"/>
  <c r="S3353" i="9" s="1"/>
  <c r="P3353" i="9"/>
  <c r="Q3353" i="9" s="1"/>
  <c r="N3354" i="9"/>
  <c r="AB3261" i="9"/>
  <c r="AC3261" i="9" s="1"/>
  <c r="AD3261" i="9"/>
  <c r="AE3261" i="9" s="1"/>
  <c r="AE3262" i="9" s="1"/>
  <c r="AB3404" i="9"/>
  <c r="AC3404" i="9" s="1"/>
  <c r="Z3418" i="9"/>
  <c r="AG3416" i="9"/>
  <c r="Z3405" i="9"/>
  <c r="AD3404" i="9"/>
  <c r="AE3404" i="9" s="1"/>
  <c r="F3262" i="9"/>
  <c r="R3379" i="9"/>
  <c r="S3379" i="9" s="1"/>
  <c r="P3379" i="9"/>
  <c r="Q3379" i="9" s="1"/>
  <c r="N3380" i="9"/>
  <c r="B3432" i="9"/>
  <c r="I3430" i="9"/>
  <c r="B3419" i="9"/>
  <c r="D3418" i="9"/>
  <c r="E3418" i="9" s="1"/>
  <c r="F3418" i="9"/>
  <c r="G3418" i="9" s="1"/>
  <c r="AB3352" i="9"/>
  <c r="AC3352" i="9" s="1"/>
  <c r="Z3353" i="9"/>
  <c r="AD3352" i="9"/>
  <c r="AE3352" i="9" s="1"/>
  <c r="B3328" i="9"/>
  <c r="F3327" i="9"/>
  <c r="G3327" i="9" s="1"/>
  <c r="D3327" i="9"/>
  <c r="E3327" i="9" s="1"/>
  <c r="T3262" i="9" l="1"/>
  <c r="Z3354" i="9"/>
  <c r="AD3353" i="9"/>
  <c r="AE3353" i="9" s="1"/>
  <c r="AB3353" i="9"/>
  <c r="AC3353" i="9" s="1"/>
  <c r="Z3432" i="9"/>
  <c r="AG3430" i="9"/>
  <c r="Z3419" i="9"/>
  <c r="AD3418" i="9"/>
  <c r="AE3418" i="9" s="1"/>
  <c r="AB3418" i="9"/>
  <c r="AC3418" i="9" s="1"/>
  <c r="AD3262" i="9"/>
  <c r="H3262" i="9"/>
  <c r="N3303" i="9"/>
  <c r="P3302" i="9"/>
  <c r="Q3302" i="9" s="1"/>
  <c r="R3302" i="9"/>
  <c r="S3302" i="9" s="1"/>
  <c r="D3289" i="9"/>
  <c r="E3289" i="9" s="1"/>
  <c r="F3289" i="9"/>
  <c r="G3289" i="9" s="1"/>
  <c r="G3290" i="9" s="1"/>
  <c r="Z3328" i="9"/>
  <c r="AB3327" i="9"/>
  <c r="AC3327" i="9" s="1"/>
  <c r="AD3327" i="9"/>
  <c r="AE3327" i="9" s="1"/>
  <c r="E3276" i="9"/>
  <c r="D3276" i="9"/>
  <c r="N3316" i="9"/>
  <c r="P3315" i="9"/>
  <c r="Q3315" i="9" s="1"/>
  <c r="R3315" i="9"/>
  <c r="S3315" i="9" s="1"/>
  <c r="Z3315" i="9"/>
  <c r="AD3314" i="9"/>
  <c r="AE3314" i="9" s="1"/>
  <c r="AB3314" i="9"/>
  <c r="AC3314" i="9" s="1"/>
  <c r="Q3276" i="9"/>
  <c r="P3276" i="9"/>
  <c r="D3419" i="9"/>
  <c r="E3419" i="9" s="1"/>
  <c r="B3420" i="9"/>
  <c r="F3419" i="9"/>
  <c r="G3419" i="9" s="1"/>
  <c r="AC3262" i="9"/>
  <c r="AF3262" i="9" s="1"/>
  <c r="AB3262" i="9"/>
  <c r="D3341" i="9"/>
  <c r="E3341" i="9" s="1"/>
  <c r="B3342" i="9"/>
  <c r="F3341" i="9"/>
  <c r="G3341" i="9" s="1"/>
  <c r="N3407" i="9"/>
  <c r="P3406" i="9"/>
  <c r="Q3406" i="9" s="1"/>
  <c r="R3406" i="9"/>
  <c r="S3406" i="9" s="1"/>
  <c r="Z3302" i="9"/>
  <c r="AD3301" i="9"/>
  <c r="AE3301" i="9" s="1"/>
  <c r="AB3301" i="9"/>
  <c r="AC3301" i="9" s="1"/>
  <c r="D3380" i="9"/>
  <c r="E3380" i="9" s="1"/>
  <c r="B3381" i="9"/>
  <c r="F3380" i="9"/>
  <c r="G3380" i="9" s="1"/>
  <c r="D3406" i="9"/>
  <c r="E3406" i="9" s="1"/>
  <c r="B3407" i="9"/>
  <c r="F3406" i="9"/>
  <c r="G3406" i="9" s="1"/>
  <c r="N3342" i="9"/>
  <c r="P3341" i="9"/>
  <c r="Q3341" i="9" s="1"/>
  <c r="R3341" i="9"/>
  <c r="S3341" i="9" s="1"/>
  <c r="Z3393" i="9"/>
  <c r="AB3392" i="9"/>
  <c r="AC3392" i="9" s="1"/>
  <c r="AD3392" i="9"/>
  <c r="AE3392" i="9" s="1"/>
  <c r="N3420" i="9"/>
  <c r="P3419" i="9"/>
  <c r="Q3419" i="9" s="1"/>
  <c r="R3419" i="9"/>
  <c r="S3419" i="9" s="1"/>
  <c r="AF3248" i="9"/>
  <c r="R3276" i="9"/>
  <c r="D3328" i="9"/>
  <c r="E3328" i="9" s="1"/>
  <c r="B3329" i="9"/>
  <c r="F3328" i="9"/>
  <c r="G3328" i="9" s="1"/>
  <c r="N3381" i="9"/>
  <c r="P3380" i="9"/>
  <c r="Q3380" i="9" s="1"/>
  <c r="R3380" i="9"/>
  <c r="S3380" i="9" s="1"/>
  <c r="Z3406" i="9"/>
  <c r="AB3405" i="9"/>
  <c r="AC3405" i="9" s="1"/>
  <c r="AD3405" i="9"/>
  <c r="AE3405" i="9" s="1"/>
  <c r="P3289" i="9"/>
  <c r="Q3289" i="9" s="1"/>
  <c r="R3289" i="9"/>
  <c r="S3289" i="9" s="1"/>
  <c r="S3290" i="9" s="1"/>
  <c r="Z3367" i="9"/>
  <c r="AB3366" i="9"/>
  <c r="AC3366" i="9" s="1"/>
  <c r="AD3366" i="9"/>
  <c r="AE3366" i="9" s="1"/>
  <c r="D3315" i="9"/>
  <c r="E3315" i="9" s="1"/>
  <c r="B3316" i="9"/>
  <c r="F3315" i="9"/>
  <c r="G3315" i="9" s="1"/>
  <c r="Z3341" i="9"/>
  <c r="AD3340" i="9"/>
  <c r="AE3340" i="9" s="1"/>
  <c r="AB3340" i="9"/>
  <c r="AC3340" i="9" s="1"/>
  <c r="D3367" i="9"/>
  <c r="E3367" i="9" s="1"/>
  <c r="B3368" i="9"/>
  <c r="F3367" i="9"/>
  <c r="G3367" i="9" s="1"/>
  <c r="D3393" i="9"/>
  <c r="E3393" i="9" s="1"/>
  <c r="B3394" i="9"/>
  <c r="F3393" i="9"/>
  <c r="G3393" i="9" s="1"/>
  <c r="D3432" i="9"/>
  <c r="E3432" i="9" s="1"/>
  <c r="B3446" i="9"/>
  <c r="I3444" i="9"/>
  <c r="B3433" i="9"/>
  <c r="F3432" i="9"/>
  <c r="G3432" i="9" s="1"/>
  <c r="N3355" i="9"/>
  <c r="R3354" i="9"/>
  <c r="S3354" i="9" s="1"/>
  <c r="P3354" i="9"/>
  <c r="Q3354" i="9" s="1"/>
  <c r="N3368" i="9"/>
  <c r="R3367" i="9"/>
  <c r="S3367" i="9" s="1"/>
  <c r="P3367" i="9"/>
  <c r="Q3367" i="9" s="1"/>
  <c r="AB3275" i="9"/>
  <c r="AC3275" i="9" s="1"/>
  <c r="AD3275" i="9"/>
  <c r="AE3275" i="9" s="1"/>
  <c r="AE3276" i="9" s="1"/>
  <c r="D3302" i="9"/>
  <c r="E3302" i="9" s="1"/>
  <c r="B3303" i="9"/>
  <c r="F3302" i="9"/>
  <c r="G3302" i="9" s="1"/>
  <c r="N3394" i="9"/>
  <c r="P3393" i="9"/>
  <c r="Q3393" i="9" s="1"/>
  <c r="R3393" i="9"/>
  <c r="S3393" i="9" s="1"/>
  <c r="N3329" i="9"/>
  <c r="P3328" i="9"/>
  <c r="Q3328" i="9" s="1"/>
  <c r="R3328" i="9"/>
  <c r="S3328" i="9" s="1"/>
  <c r="Z3380" i="9"/>
  <c r="AD3379" i="9"/>
  <c r="AE3379" i="9" s="1"/>
  <c r="AB3379" i="9"/>
  <c r="AC3379" i="9" s="1"/>
  <c r="Z3289" i="9"/>
  <c r="AB3288" i="9"/>
  <c r="AC3288" i="9" s="1"/>
  <c r="AD3288" i="9"/>
  <c r="AE3288" i="9" s="1"/>
  <c r="N3446" i="9"/>
  <c r="U3444" i="9"/>
  <c r="N3433" i="9"/>
  <c r="P3432" i="9"/>
  <c r="Q3432" i="9" s="1"/>
  <c r="R3432" i="9"/>
  <c r="S3432" i="9" s="1"/>
  <c r="F3276" i="9"/>
  <c r="D3354" i="9"/>
  <c r="E3354" i="9" s="1"/>
  <c r="B3355" i="9"/>
  <c r="F3354" i="9"/>
  <c r="G3354" i="9" s="1"/>
  <c r="B3356" i="9" l="1"/>
  <c r="F3355" i="9"/>
  <c r="G3355" i="9" s="1"/>
  <c r="D3355" i="9"/>
  <c r="E3355" i="9" s="1"/>
  <c r="P3446" i="9"/>
  <c r="Q3446" i="9" s="1"/>
  <c r="N3460" i="9"/>
  <c r="U3458" i="9"/>
  <c r="N3447" i="9"/>
  <c r="R3446" i="9"/>
  <c r="S3446" i="9" s="1"/>
  <c r="B3369" i="9"/>
  <c r="D3368" i="9"/>
  <c r="E3368" i="9" s="1"/>
  <c r="F3368" i="9"/>
  <c r="G3368" i="9" s="1"/>
  <c r="AD3341" i="9"/>
  <c r="AE3341" i="9" s="1"/>
  <c r="AB3341" i="9"/>
  <c r="AC3341" i="9" s="1"/>
  <c r="Z3342" i="9"/>
  <c r="R3290" i="9"/>
  <c r="P3381" i="9"/>
  <c r="Q3381" i="9" s="1"/>
  <c r="N3382" i="9"/>
  <c r="R3381" i="9"/>
  <c r="S3381" i="9" s="1"/>
  <c r="P3342" i="9"/>
  <c r="Q3342" i="9" s="1"/>
  <c r="N3343" i="9"/>
  <c r="R3342" i="9"/>
  <c r="S3342" i="9" s="1"/>
  <c r="H3276" i="9"/>
  <c r="E3290" i="9"/>
  <c r="D3290" i="9"/>
  <c r="AD3432" i="9"/>
  <c r="AE3432" i="9" s="1"/>
  <c r="AB3432" i="9"/>
  <c r="AC3432" i="9" s="1"/>
  <c r="Z3446" i="9"/>
  <c r="AG3444" i="9"/>
  <c r="Z3433" i="9"/>
  <c r="P3329" i="9"/>
  <c r="Q3329" i="9" s="1"/>
  <c r="N3330" i="9"/>
  <c r="R3329" i="9"/>
  <c r="S3329" i="9" s="1"/>
  <c r="P3394" i="9"/>
  <c r="Q3394" i="9" s="1"/>
  <c r="N3395" i="9"/>
  <c r="R3394" i="9"/>
  <c r="S3394" i="9" s="1"/>
  <c r="AD3276" i="9"/>
  <c r="P3368" i="9"/>
  <c r="Q3368" i="9" s="1"/>
  <c r="N3369" i="9"/>
  <c r="R3368" i="9"/>
  <c r="S3368" i="9" s="1"/>
  <c r="B3460" i="9"/>
  <c r="I3458" i="9"/>
  <c r="B3447" i="9"/>
  <c r="D3446" i="9"/>
  <c r="E3446" i="9" s="1"/>
  <c r="F3446" i="9"/>
  <c r="G3446" i="9" s="1"/>
  <c r="B3395" i="9"/>
  <c r="F3394" i="9"/>
  <c r="G3394" i="9" s="1"/>
  <c r="D3394" i="9"/>
  <c r="E3394" i="9" s="1"/>
  <c r="Q3290" i="9"/>
  <c r="P3290" i="9"/>
  <c r="AD3406" i="9"/>
  <c r="AE3406" i="9" s="1"/>
  <c r="AB3406" i="9"/>
  <c r="AC3406" i="9" s="1"/>
  <c r="Z3407" i="9"/>
  <c r="AD3393" i="9"/>
  <c r="AE3393" i="9" s="1"/>
  <c r="AB3393" i="9"/>
  <c r="AC3393" i="9" s="1"/>
  <c r="Z3394" i="9"/>
  <c r="P3407" i="9"/>
  <c r="Q3407" i="9" s="1"/>
  <c r="N3408" i="9"/>
  <c r="R3407" i="9"/>
  <c r="S3407" i="9" s="1"/>
  <c r="P3316" i="9"/>
  <c r="Q3316" i="9" s="1"/>
  <c r="N3317" i="9"/>
  <c r="R3316" i="9"/>
  <c r="S3316" i="9" s="1"/>
  <c r="AD3354" i="9"/>
  <c r="AE3354" i="9" s="1"/>
  <c r="AB3354" i="9"/>
  <c r="AC3354" i="9" s="1"/>
  <c r="Z3355" i="9"/>
  <c r="P3433" i="9"/>
  <c r="Q3433" i="9" s="1"/>
  <c r="N3434" i="9"/>
  <c r="R3433" i="9"/>
  <c r="S3433" i="9" s="1"/>
  <c r="AD3380" i="9"/>
  <c r="AE3380" i="9" s="1"/>
  <c r="AB3380" i="9"/>
  <c r="AC3380" i="9" s="1"/>
  <c r="Z3381" i="9"/>
  <c r="AC3276" i="9"/>
  <c r="AF3276" i="9" s="1"/>
  <c r="AB3276" i="9"/>
  <c r="B3317" i="9"/>
  <c r="D3316" i="9"/>
  <c r="E3316" i="9" s="1"/>
  <c r="F3316" i="9"/>
  <c r="G3316" i="9" s="1"/>
  <c r="AD3367" i="9"/>
  <c r="AE3367" i="9" s="1"/>
  <c r="AB3367" i="9"/>
  <c r="AC3367" i="9" s="1"/>
  <c r="Z3368" i="9"/>
  <c r="B3330" i="9"/>
  <c r="D3329" i="9"/>
  <c r="E3329" i="9" s="1"/>
  <c r="F3329" i="9"/>
  <c r="G3329" i="9" s="1"/>
  <c r="P3420" i="9"/>
  <c r="Q3420" i="9" s="1"/>
  <c r="N3421" i="9"/>
  <c r="R3420" i="9"/>
  <c r="S3420" i="9" s="1"/>
  <c r="B3408" i="9"/>
  <c r="F3407" i="9"/>
  <c r="G3407" i="9" s="1"/>
  <c r="D3407" i="9"/>
  <c r="E3407" i="9" s="1"/>
  <c r="B3421" i="9"/>
  <c r="D3420" i="9"/>
  <c r="E3420" i="9" s="1"/>
  <c r="F3420" i="9"/>
  <c r="G3420" i="9" s="1"/>
  <c r="AD3315" i="9"/>
  <c r="AE3315" i="9" s="1"/>
  <c r="AB3315" i="9"/>
  <c r="AC3315" i="9" s="1"/>
  <c r="Z3316" i="9"/>
  <c r="AD3328" i="9"/>
  <c r="AE3328" i="9" s="1"/>
  <c r="AB3328" i="9"/>
  <c r="AC3328" i="9" s="1"/>
  <c r="Z3329" i="9"/>
  <c r="P3303" i="9"/>
  <c r="Q3303" i="9" s="1"/>
  <c r="R3303" i="9"/>
  <c r="S3303" i="9" s="1"/>
  <c r="S3304" i="9" s="1"/>
  <c r="AD3419" i="9"/>
  <c r="AE3419" i="9" s="1"/>
  <c r="AB3419" i="9"/>
  <c r="AC3419" i="9" s="1"/>
  <c r="Z3420" i="9"/>
  <c r="AD3289" i="9"/>
  <c r="AE3289" i="9" s="1"/>
  <c r="AE3290" i="9" s="1"/>
  <c r="AB3289" i="9"/>
  <c r="AC3289" i="9" s="1"/>
  <c r="F3303" i="9"/>
  <c r="G3303" i="9" s="1"/>
  <c r="G3304" i="9" s="1"/>
  <c r="D3303" i="9"/>
  <c r="E3303" i="9" s="1"/>
  <c r="P3355" i="9"/>
  <c r="Q3355" i="9" s="1"/>
  <c r="N3356" i="9"/>
  <c r="R3355" i="9"/>
  <c r="S3355" i="9" s="1"/>
  <c r="B3434" i="9"/>
  <c r="F3433" i="9"/>
  <c r="G3433" i="9" s="1"/>
  <c r="D3433" i="9"/>
  <c r="E3433" i="9" s="1"/>
  <c r="B3382" i="9"/>
  <c r="F3381" i="9"/>
  <c r="G3381" i="9" s="1"/>
  <c r="D3381" i="9"/>
  <c r="E3381" i="9" s="1"/>
  <c r="AD3302" i="9"/>
  <c r="AE3302" i="9" s="1"/>
  <c r="AB3302" i="9"/>
  <c r="AC3302" i="9" s="1"/>
  <c r="Z3303" i="9"/>
  <c r="B3343" i="9"/>
  <c r="F3342" i="9"/>
  <c r="G3342" i="9" s="1"/>
  <c r="D3342" i="9"/>
  <c r="E3342" i="9" s="1"/>
  <c r="T3276" i="9"/>
  <c r="F3290" i="9"/>
  <c r="T3290" i="9" l="1"/>
  <c r="F3382" i="9"/>
  <c r="G3382" i="9" s="1"/>
  <c r="D3382" i="9"/>
  <c r="E3382" i="9" s="1"/>
  <c r="B3383" i="9"/>
  <c r="AC3290" i="9"/>
  <c r="AB3290" i="9"/>
  <c r="R3304" i="9"/>
  <c r="F3421" i="9"/>
  <c r="G3421" i="9" s="1"/>
  <c r="D3421" i="9"/>
  <c r="E3421" i="9" s="1"/>
  <c r="B3422" i="9"/>
  <c r="Z3356" i="9"/>
  <c r="AB3355" i="9"/>
  <c r="AC3355" i="9" s="1"/>
  <c r="AD3355" i="9"/>
  <c r="AE3355" i="9" s="1"/>
  <c r="R3317" i="9"/>
  <c r="S3317" i="9" s="1"/>
  <c r="S3318" i="9" s="1"/>
  <c r="P3317" i="9"/>
  <c r="Q3317" i="9" s="1"/>
  <c r="F3395" i="9"/>
  <c r="G3395" i="9" s="1"/>
  <c r="D3395" i="9"/>
  <c r="E3395" i="9" s="1"/>
  <c r="B3396" i="9"/>
  <c r="N3344" i="9"/>
  <c r="R3343" i="9"/>
  <c r="S3343" i="9" s="1"/>
  <c r="P3343" i="9"/>
  <c r="Q3343" i="9" s="1"/>
  <c r="N3383" i="9"/>
  <c r="R3382" i="9"/>
  <c r="S3382" i="9" s="1"/>
  <c r="P3382" i="9"/>
  <c r="Q3382" i="9" s="1"/>
  <c r="N3448" i="9"/>
  <c r="R3447" i="9"/>
  <c r="S3447" i="9" s="1"/>
  <c r="P3447" i="9"/>
  <c r="Q3447" i="9" s="1"/>
  <c r="F3356" i="9"/>
  <c r="G3356" i="9" s="1"/>
  <c r="D3356" i="9"/>
  <c r="E3356" i="9" s="1"/>
  <c r="B3357" i="9"/>
  <c r="F3434" i="9"/>
  <c r="G3434" i="9" s="1"/>
  <c r="D3434" i="9"/>
  <c r="E3434" i="9" s="1"/>
  <c r="B3435" i="9"/>
  <c r="E3304" i="9"/>
  <c r="D3304" i="9"/>
  <c r="AD3290" i="9"/>
  <c r="Z3421" i="9"/>
  <c r="AB3420" i="9"/>
  <c r="AC3420" i="9" s="1"/>
  <c r="AD3420" i="9"/>
  <c r="AE3420" i="9" s="1"/>
  <c r="Q3304" i="9"/>
  <c r="P3304" i="9"/>
  <c r="F3408" i="9"/>
  <c r="G3408" i="9" s="1"/>
  <c r="D3408" i="9"/>
  <c r="E3408" i="9" s="1"/>
  <c r="B3409" i="9"/>
  <c r="F3330" i="9"/>
  <c r="G3330" i="9" s="1"/>
  <c r="D3330" i="9"/>
  <c r="E3330" i="9" s="1"/>
  <c r="B3331" i="9"/>
  <c r="Z3408" i="9"/>
  <c r="AD3407" i="9"/>
  <c r="AE3407" i="9" s="1"/>
  <c r="AB3407" i="9"/>
  <c r="AC3407" i="9" s="1"/>
  <c r="F3460" i="9"/>
  <c r="G3460" i="9" s="1"/>
  <c r="D3460" i="9"/>
  <c r="E3460" i="9" s="1"/>
  <c r="B3474" i="9"/>
  <c r="I3472" i="9"/>
  <c r="B3461" i="9"/>
  <c r="N3370" i="9"/>
  <c r="P3369" i="9"/>
  <c r="Q3369" i="9" s="1"/>
  <c r="R3369" i="9"/>
  <c r="S3369" i="9" s="1"/>
  <c r="N3331" i="9"/>
  <c r="P3330" i="9"/>
  <c r="Q3330" i="9" s="1"/>
  <c r="R3330" i="9"/>
  <c r="S3330" i="9" s="1"/>
  <c r="Z3460" i="9"/>
  <c r="AG3458" i="9"/>
  <c r="Z3447" i="9"/>
  <c r="AD3446" i="9"/>
  <c r="AE3446" i="9" s="1"/>
  <c r="AB3446" i="9"/>
  <c r="AC3446" i="9" s="1"/>
  <c r="Z3343" i="9"/>
  <c r="AB3342" i="9"/>
  <c r="AC3342" i="9" s="1"/>
  <c r="AD3342" i="9"/>
  <c r="AE3342" i="9" s="1"/>
  <c r="F3343" i="9"/>
  <c r="G3343" i="9" s="1"/>
  <c r="D3343" i="9"/>
  <c r="E3343" i="9" s="1"/>
  <c r="B3344" i="9"/>
  <c r="F3304" i="9"/>
  <c r="Z3369" i="9"/>
  <c r="AB3368" i="9"/>
  <c r="AC3368" i="9" s="1"/>
  <c r="AD3368" i="9"/>
  <c r="AE3368" i="9" s="1"/>
  <c r="Z3382" i="9"/>
  <c r="AB3381" i="9"/>
  <c r="AC3381" i="9" s="1"/>
  <c r="AD3381" i="9"/>
  <c r="AE3381" i="9" s="1"/>
  <c r="N3435" i="9"/>
  <c r="R3434" i="9"/>
  <c r="S3434" i="9" s="1"/>
  <c r="P3434" i="9"/>
  <c r="Q3434" i="9" s="1"/>
  <c r="Z3395" i="9"/>
  <c r="AD3394" i="9"/>
  <c r="AE3394" i="9" s="1"/>
  <c r="AB3394" i="9"/>
  <c r="AC3394" i="9" s="1"/>
  <c r="N3396" i="9"/>
  <c r="P3395" i="9"/>
  <c r="Q3395" i="9" s="1"/>
  <c r="R3395" i="9"/>
  <c r="S3395" i="9" s="1"/>
  <c r="F3369" i="9"/>
  <c r="G3369" i="9" s="1"/>
  <c r="D3369" i="9"/>
  <c r="E3369" i="9" s="1"/>
  <c r="B3370" i="9"/>
  <c r="N3474" i="9"/>
  <c r="U3472" i="9"/>
  <c r="N3461" i="9"/>
  <c r="R3460" i="9"/>
  <c r="S3460" i="9" s="1"/>
  <c r="P3460" i="9"/>
  <c r="Q3460" i="9" s="1"/>
  <c r="AB3303" i="9"/>
  <c r="AC3303" i="9" s="1"/>
  <c r="AD3303" i="9"/>
  <c r="AE3303" i="9" s="1"/>
  <c r="AE3304" i="9" s="1"/>
  <c r="N3357" i="9"/>
  <c r="R3356" i="9"/>
  <c r="S3356" i="9" s="1"/>
  <c r="P3356" i="9"/>
  <c r="Q3356" i="9" s="1"/>
  <c r="Z3330" i="9"/>
  <c r="AD3329" i="9"/>
  <c r="AE3329" i="9" s="1"/>
  <c r="AB3329" i="9"/>
  <c r="AC3329" i="9" s="1"/>
  <c r="Z3317" i="9"/>
  <c r="AB3316" i="9"/>
  <c r="AC3316" i="9" s="1"/>
  <c r="AD3316" i="9"/>
  <c r="AE3316" i="9" s="1"/>
  <c r="N3422" i="9"/>
  <c r="R3421" i="9"/>
  <c r="S3421" i="9" s="1"/>
  <c r="P3421" i="9"/>
  <c r="Q3421" i="9" s="1"/>
  <c r="F3317" i="9"/>
  <c r="G3317" i="9" s="1"/>
  <c r="G3318" i="9" s="1"/>
  <c r="D3317" i="9"/>
  <c r="E3317" i="9" s="1"/>
  <c r="N3409" i="9"/>
  <c r="P3408" i="9"/>
  <c r="Q3408" i="9" s="1"/>
  <c r="R3408" i="9"/>
  <c r="S3408" i="9" s="1"/>
  <c r="F3447" i="9"/>
  <c r="G3447" i="9" s="1"/>
  <c r="D3447" i="9"/>
  <c r="E3447" i="9" s="1"/>
  <c r="B3448" i="9"/>
  <c r="Z3434" i="9"/>
  <c r="AB3433" i="9"/>
  <c r="AC3433" i="9" s="1"/>
  <c r="AD3433" i="9"/>
  <c r="AE3433" i="9" s="1"/>
  <c r="H3290" i="9"/>
  <c r="T3304" i="9" l="1"/>
  <c r="AB3317" i="9"/>
  <c r="AC3317" i="9" s="1"/>
  <c r="AD3317" i="9"/>
  <c r="AE3317" i="9" s="1"/>
  <c r="AE3318" i="9" s="1"/>
  <c r="R3435" i="9"/>
  <c r="S3435" i="9" s="1"/>
  <c r="P3435" i="9"/>
  <c r="Q3435" i="9" s="1"/>
  <c r="N3436" i="9"/>
  <c r="AB3343" i="9"/>
  <c r="AC3343" i="9" s="1"/>
  <c r="Z3344" i="9"/>
  <c r="AD3343" i="9"/>
  <c r="AE3343" i="9" s="1"/>
  <c r="R3331" i="9"/>
  <c r="S3331" i="9" s="1"/>
  <c r="S3332" i="9" s="1"/>
  <c r="P3331" i="9"/>
  <c r="Q3331" i="9" s="1"/>
  <c r="B3462" i="9"/>
  <c r="F3461" i="9"/>
  <c r="G3461" i="9" s="1"/>
  <c r="D3461" i="9"/>
  <c r="E3461" i="9" s="1"/>
  <c r="R3448" i="9"/>
  <c r="S3448" i="9" s="1"/>
  <c r="P3448" i="9"/>
  <c r="Q3448" i="9" s="1"/>
  <c r="N3449" i="9"/>
  <c r="R3344" i="9"/>
  <c r="S3344" i="9" s="1"/>
  <c r="P3344" i="9"/>
  <c r="Q3344" i="9" s="1"/>
  <c r="N3345" i="9"/>
  <c r="AB3434" i="9"/>
  <c r="AC3434" i="9" s="1"/>
  <c r="Z3435" i="9"/>
  <c r="AD3434" i="9"/>
  <c r="AE3434" i="9" s="1"/>
  <c r="R3409" i="9"/>
  <c r="S3409" i="9" s="1"/>
  <c r="P3409" i="9"/>
  <c r="Q3409" i="9" s="1"/>
  <c r="N3410" i="9"/>
  <c r="E3318" i="9"/>
  <c r="D3318" i="9"/>
  <c r="AD3304" i="9"/>
  <c r="R3461" i="9"/>
  <c r="S3461" i="9" s="1"/>
  <c r="P3461" i="9"/>
  <c r="Q3461" i="9" s="1"/>
  <c r="N3462" i="9"/>
  <c r="B3371" i="9"/>
  <c r="F3370" i="9"/>
  <c r="G3370" i="9" s="1"/>
  <c r="D3370" i="9"/>
  <c r="E3370" i="9" s="1"/>
  <c r="R3396" i="9"/>
  <c r="S3396" i="9" s="1"/>
  <c r="P3396" i="9"/>
  <c r="Q3396" i="9" s="1"/>
  <c r="N3397" i="9"/>
  <c r="B3345" i="9"/>
  <c r="D3344" i="9"/>
  <c r="E3344" i="9" s="1"/>
  <c r="F3344" i="9"/>
  <c r="G3344" i="9" s="1"/>
  <c r="AB3460" i="9"/>
  <c r="AC3460" i="9" s="1"/>
  <c r="Z3474" i="9"/>
  <c r="AG3472" i="9"/>
  <c r="Z3461" i="9"/>
  <c r="AD3460" i="9"/>
  <c r="AE3460" i="9" s="1"/>
  <c r="AB3421" i="9"/>
  <c r="AC3421" i="9" s="1"/>
  <c r="Z3422" i="9"/>
  <c r="AD3421" i="9"/>
  <c r="AE3421" i="9" s="1"/>
  <c r="H3304" i="9"/>
  <c r="R3383" i="9"/>
  <c r="S3383" i="9" s="1"/>
  <c r="P3383" i="9"/>
  <c r="Q3383" i="9" s="1"/>
  <c r="N3384" i="9"/>
  <c r="B3397" i="9"/>
  <c r="D3396" i="9"/>
  <c r="E3396" i="9" s="1"/>
  <c r="F3396" i="9"/>
  <c r="G3396" i="9" s="1"/>
  <c r="AF3290" i="9"/>
  <c r="F3318" i="9"/>
  <c r="R3357" i="9"/>
  <c r="S3357" i="9" s="1"/>
  <c r="P3357" i="9"/>
  <c r="Q3357" i="9" s="1"/>
  <c r="N3358" i="9"/>
  <c r="AC3304" i="9"/>
  <c r="AB3304" i="9"/>
  <c r="AB3395" i="9"/>
  <c r="AC3395" i="9" s="1"/>
  <c r="Z3396" i="9"/>
  <c r="AD3395" i="9"/>
  <c r="AE3395" i="9" s="1"/>
  <c r="B3488" i="9"/>
  <c r="I3486" i="9"/>
  <c r="B3475" i="9"/>
  <c r="F3474" i="9"/>
  <c r="G3474" i="9" s="1"/>
  <c r="D3474" i="9"/>
  <c r="E3474" i="9" s="1"/>
  <c r="AB3408" i="9"/>
  <c r="AC3408" i="9" s="1"/>
  <c r="Z3409" i="9"/>
  <c r="AD3408" i="9"/>
  <c r="AE3408" i="9" s="1"/>
  <c r="B3410" i="9"/>
  <c r="D3409" i="9"/>
  <c r="E3409" i="9" s="1"/>
  <c r="F3409" i="9"/>
  <c r="G3409" i="9" s="1"/>
  <c r="B3436" i="9"/>
  <c r="D3435" i="9"/>
  <c r="E3435" i="9" s="1"/>
  <c r="F3435" i="9"/>
  <c r="G3435" i="9" s="1"/>
  <c r="B3358" i="9"/>
  <c r="F3357" i="9"/>
  <c r="G3357" i="9" s="1"/>
  <c r="D3357" i="9"/>
  <c r="E3357" i="9" s="1"/>
  <c r="Q3318" i="9"/>
  <c r="P3318" i="9"/>
  <c r="B3384" i="9"/>
  <c r="D3383" i="9"/>
  <c r="E3383" i="9" s="1"/>
  <c r="F3383" i="9"/>
  <c r="G3383" i="9" s="1"/>
  <c r="B3449" i="9"/>
  <c r="F3448" i="9"/>
  <c r="G3448" i="9" s="1"/>
  <c r="D3448" i="9"/>
  <c r="E3448" i="9" s="1"/>
  <c r="R3422" i="9"/>
  <c r="S3422" i="9" s="1"/>
  <c r="P3422" i="9"/>
  <c r="Q3422" i="9" s="1"/>
  <c r="N3423" i="9"/>
  <c r="AB3330" i="9"/>
  <c r="AC3330" i="9" s="1"/>
  <c r="Z3331" i="9"/>
  <c r="AD3330" i="9"/>
  <c r="AE3330" i="9" s="1"/>
  <c r="R3474" i="9"/>
  <c r="S3474" i="9" s="1"/>
  <c r="P3474" i="9"/>
  <c r="Q3474" i="9" s="1"/>
  <c r="N3488" i="9"/>
  <c r="U3486" i="9"/>
  <c r="N3475" i="9"/>
  <c r="AB3382" i="9"/>
  <c r="AC3382" i="9" s="1"/>
  <c r="Z3383" i="9"/>
  <c r="AD3382" i="9"/>
  <c r="AE3382" i="9" s="1"/>
  <c r="AB3369" i="9"/>
  <c r="AC3369" i="9" s="1"/>
  <c r="Z3370" i="9"/>
  <c r="AD3369" i="9"/>
  <c r="AE3369" i="9" s="1"/>
  <c r="AB3447" i="9"/>
  <c r="AC3447" i="9" s="1"/>
  <c r="Z3448" i="9"/>
  <c r="AD3447" i="9"/>
  <c r="AE3447" i="9" s="1"/>
  <c r="R3370" i="9"/>
  <c r="S3370" i="9" s="1"/>
  <c r="P3370" i="9"/>
  <c r="Q3370" i="9" s="1"/>
  <c r="N3371" i="9"/>
  <c r="D3331" i="9"/>
  <c r="E3331" i="9" s="1"/>
  <c r="F3331" i="9"/>
  <c r="G3331" i="9" s="1"/>
  <c r="G3332" i="9" s="1"/>
  <c r="R3318" i="9"/>
  <c r="AB3356" i="9"/>
  <c r="AC3356" i="9" s="1"/>
  <c r="Z3357" i="9"/>
  <c r="AD3356" i="9"/>
  <c r="AE3356" i="9" s="1"/>
  <c r="B3423" i="9"/>
  <c r="D3422" i="9"/>
  <c r="E3422" i="9" s="1"/>
  <c r="F3422" i="9"/>
  <c r="G3422" i="9" s="1"/>
  <c r="AF3304" i="9" l="1"/>
  <c r="D3423" i="9"/>
  <c r="E3423" i="9" s="1"/>
  <c r="B3424" i="9"/>
  <c r="F3423" i="9"/>
  <c r="G3423" i="9" s="1"/>
  <c r="Z3384" i="9"/>
  <c r="AD3383" i="9"/>
  <c r="AE3383" i="9" s="1"/>
  <c r="AB3383" i="9"/>
  <c r="AC3383" i="9" s="1"/>
  <c r="D3449" i="9"/>
  <c r="E3449" i="9" s="1"/>
  <c r="B3450" i="9"/>
  <c r="F3449" i="9"/>
  <c r="G3449" i="9" s="1"/>
  <c r="D3358" i="9"/>
  <c r="E3358" i="9" s="1"/>
  <c r="B3359" i="9"/>
  <c r="F3358" i="9"/>
  <c r="G3358" i="9" s="1"/>
  <c r="Z3410" i="9"/>
  <c r="AD3409" i="9"/>
  <c r="AE3409" i="9" s="1"/>
  <c r="AB3409" i="9"/>
  <c r="AC3409" i="9" s="1"/>
  <c r="D3397" i="9"/>
  <c r="E3397" i="9" s="1"/>
  <c r="B3398" i="9"/>
  <c r="F3397" i="9"/>
  <c r="G3397" i="9" s="1"/>
  <c r="D3345" i="9"/>
  <c r="E3345" i="9" s="1"/>
  <c r="F3345" i="9"/>
  <c r="G3345" i="9" s="1"/>
  <c r="G3346" i="9" s="1"/>
  <c r="N3463" i="9"/>
  <c r="R3462" i="9"/>
  <c r="S3462" i="9" s="1"/>
  <c r="P3462" i="9"/>
  <c r="Q3462" i="9" s="1"/>
  <c r="P3345" i="9"/>
  <c r="Q3345" i="9" s="1"/>
  <c r="R3345" i="9"/>
  <c r="S3345" i="9" s="1"/>
  <c r="S3346" i="9" s="1"/>
  <c r="R3332" i="9"/>
  <c r="Z3371" i="9"/>
  <c r="AB3370" i="9"/>
  <c r="AC3370" i="9" s="1"/>
  <c r="AD3370" i="9"/>
  <c r="AE3370" i="9" s="1"/>
  <c r="N3502" i="9"/>
  <c r="U3500" i="9"/>
  <c r="N3489" i="9"/>
  <c r="P3488" i="9"/>
  <c r="Q3488" i="9" s="1"/>
  <c r="R3488" i="9"/>
  <c r="S3488" i="9" s="1"/>
  <c r="N3424" i="9"/>
  <c r="P3423" i="9"/>
  <c r="Q3423" i="9" s="1"/>
  <c r="R3423" i="9"/>
  <c r="S3423" i="9" s="1"/>
  <c r="D3475" i="9"/>
  <c r="E3475" i="9" s="1"/>
  <c r="B3476" i="9"/>
  <c r="F3475" i="9"/>
  <c r="G3475" i="9" s="1"/>
  <c r="N3385" i="9"/>
  <c r="P3384" i="9"/>
  <c r="Q3384" i="9" s="1"/>
  <c r="R3384" i="9"/>
  <c r="S3384" i="9" s="1"/>
  <c r="Z3488" i="9"/>
  <c r="AG3486" i="9"/>
  <c r="Z3475" i="9"/>
  <c r="AD3474" i="9"/>
  <c r="AE3474" i="9" s="1"/>
  <c r="AB3474" i="9"/>
  <c r="AC3474" i="9" s="1"/>
  <c r="N3398" i="9"/>
  <c r="R3397" i="9"/>
  <c r="S3397" i="9" s="1"/>
  <c r="P3397" i="9"/>
  <c r="Q3397" i="9" s="1"/>
  <c r="H3318" i="9"/>
  <c r="N3437" i="9"/>
  <c r="P3436" i="9"/>
  <c r="Q3436" i="9" s="1"/>
  <c r="R3436" i="9"/>
  <c r="S3436" i="9" s="1"/>
  <c r="AD3318" i="9"/>
  <c r="Z3358" i="9"/>
  <c r="AD3357" i="9"/>
  <c r="AE3357" i="9" s="1"/>
  <c r="AB3357" i="9"/>
  <c r="AC3357" i="9" s="1"/>
  <c r="F3332" i="9"/>
  <c r="N3372" i="9"/>
  <c r="P3371" i="9"/>
  <c r="Q3371" i="9" s="1"/>
  <c r="R3371" i="9"/>
  <c r="S3371" i="9" s="1"/>
  <c r="Z3449" i="9"/>
  <c r="AB3448" i="9"/>
  <c r="AC3448" i="9" s="1"/>
  <c r="AD3448" i="9"/>
  <c r="AE3448" i="9" s="1"/>
  <c r="T3318" i="9"/>
  <c r="D3410" i="9"/>
  <c r="E3410" i="9" s="1"/>
  <c r="B3411" i="9"/>
  <c r="F3410" i="9"/>
  <c r="G3410" i="9" s="1"/>
  <c r="Z3397" i="9"/>
  <c r="AD3396" i="9"/>
  <c r="AE3396" i="9" s="1"/>
  <c r="AB3396" i="9"/>
  <c r="AC3396" i="9" s="1"/>
  <c r="N3359" i="9"/>
  <c r="P3358" i="9"/>
  <c r="Q3358" i="9" s="1"/>
  <c r="R3358" i="9"/>
  <c r="S3358" i="9" s="1"/>
  <c r="Z3423" i="9"/>
  <c r="AB3422" i="9"/>
  <c r="AC3422" i="9" s="1"/>
  <c r="AD3422" i="9"/>
  <c r="AE3422" i="9" s="1"/>
  <c r="N3411" i="9"/>
  <c r="R3410" i="9"/>
  <c r="S3410" i="9" s="1"/>
  <c r="P3410" i="9"/>
  <c r="Q3410" i="9" s="1"/>
  <c r="Z3436" i="9"/>
  <c r="AB3435" i="9"/>
  <c r="AC3435" i="9" s="1"/>
  <c r="AD3435" i="9"/>
  <c r="AE3435" i="9" s="1"/>
  <c r="D3462" i="9"/>
  <c r="E3462" i="9" s="1"/>
  <c r="B3463" i="9"/>
  <c r="F3462" i="9"/>
  <c r="G3462" i="9" s="1"/>
  <c r="Z3345" i="9"/>
  <c r="AD3344" i="9"/>
  <c r="AE3344" i="9" s="1"/>
  <c r="AB3344" i="9"/>
  <c r="AC3344" i="9" s="1"/>
  <c r="AC3318" i="9"/>
  <c r="AF3318" i="9" s="1"/>
  <c r="AB3318" i="9"/>
  <c r="E3332" i="9"/>
  <c r="D3332" i="9"/>
  <c r="N3476" i="9"/>
  <c r="P3475" i="9"/>
  <c r="Q3475" i="9" s="1"/>
  <c r="R3475" i="9"/>
  <c r="S3475" i="9" s="1"/>
  <c r="AB3331" i="9"/>
  <c r="AC3331" i="9" s="1"/>
  <c r="AD3331" i="9"/>
  <c r="AE3331" i="9" s="1"/>
  <c r="AE3332" i="9" s="1"/>
  <c r="D3384" i="9"/>
  <c r="E3384" i="9" s="1"/>
  <c r="B3385" i="9"/>
  <c r="F3384" i="9"/>
  <c r="G3384" i="9" s="1"/>
  <c r="D3436" i="9"/>
  <c r="E3436" i="9" s="1"/>
  <c r="B3437" i="9"/>
  <c r="F3436" i="9"/>
  <c r="G3436" i="9" s="1"/>
  <c r="D3488" i="9"/>
  <c r="E3488" i="9" s="1"/>
  <c r="B3502" i="9"/>
  <c r="I3500" i="9"/>
  <c r="B3489" i="9"/>
  <c r="F3488" i="9"/>
  <c r="G3488" i="9" s="1"/>
  <c r="Z3462" i="9"/>
  <c r="AB3461" i="9"/>
  <c r="AC3461" i="9" s="1"/>
  <c r="AD3461" i="9"/>
  <c r="AE3461" i="9" s="1"/>
  <c r="D3371" i="9"/>
  <c r="E3371" i="9" s="1"/>
  <c r="B3372" i="9"/>
  <c r="F3371" i="9"/>
  <c r="G3371" i="9" s="1"/>
  <c r="N3450" i="9"/>
  <c r="P3449" i="9"/>
  <c r="Q3449" i="9" s="1"/>
  <c r="R3449" i="9"/>
  <c r="S3449" i="9" s="1"/>
  <c r="Q3332" i="9"/>
  <c r="T3332" i="9" s="1"/>
  <c r="P3332" i="9"/>
  <c r="H3332" i="9" l="1"/>
  <c r="B3516" i="9"/>
  <c r="I3514" i="9"/>
  <c r="B3503" i="9"/>
  <c r="F3502" i="9"/>
  <c r="G3502" i="9" s="1"/>
  <c r="D3502" i="9"/>
  <c r="E3502" i="9" s="1"/>
  <c r="AD3332" i="9"/>
  <c r="B3464" i="9"/>
  <c r="F3463" i="9"/>
  <c r="G3463" i="9" s="1"/>
  <c r="D3463" i="9"/>
  <c r="E3463" i="9" s="1"/>
  <c r="AD3397" i="9"/>
  <c r="AE3397" i="9" s="1"/>
  <c r="AB3397" i="9"/>
  <c r="AC3397" i="9" s="1"/>
  <c r="Z3398" i="9"/>
  <c r="AD3449" i="9"/>
  <c r="AE3449" i="9" s="1"/>
  <c r="AB3449" i="9"/>
  <c r="AC3449" i="9" s="1"/>
  <c r="Z3450" i="9"/>
  <c r="AD3358" i="9"/>
  <c r="AE3358" i="9" s="1"/>
  <c r="AB3358" i="9"/>
  <c r="AC3358" i="9" s="1"/>
  <c r="Z3359" i="9"/>
  <c r="P3437" i="9"/>
  <c r="Q3437" i="9" s="1"/>
  <c r="N3438" i="9"/>
  <c r="R3437" i="9"/>
  <c r="S3437" i="9" s="1"/>
  <c r="AD3488" i="9"/>
  <c r="AE3488" i="9" s="1"/>
  <c r="AB3488" i="9"/>
  <c r="AC3488" i="9" s="1"/>
  <c r="Z3502" i="9"/>
  <c r="AG3500" i="9"/>
  <c r="Z3489" i="9"/>
  <c r="B3477" i="9"/>
  <c r="D3476" i="9"/>
  <c r="E3476" i="9" s="1"/>
  <c r="F3476" i="9"/>
  <c r="G3476" i="9" s="1"/>
  <c r="P3502" i="9"/>
  <c r="Q3502" i="9" s="1"/>
  <c r="N3516" i="9"/>
  <c r="U3514" i="9"/>
  <c r="N3503" i="9"/>
  <c r="R3502" i="9"/>
  <c r="S3502" i="9" s="1"/>
  <c r="F3346" i="9"/>
  <c r="B3399" i="9"/>
  <c r="D3398" i="9"/>
  <c r="E3398" i="9" s="1"/>
  <c r="F3398" i="9"/>
  <c r="G3398" i="9" s="1"/>
  <c r="P3450" i="9"/>
  <c r="Q3450" i="9" s="1"/>
  <c r="N3451" i="9"/>
  <c r="R3450" i="9"/>
  <c r="S3450" i="9" s="1"/>
  <c r="B3373" i="9"/>
  <c r="D3372" i="9"/>
  <c r="E3372" i="9" s="1"/>
  <c r="F3372" i="9"/>
  <c r="G3372" i="9" s="1"/>
  <c r="AC3332" i="9"/>
  <c r="AF3332" i="9" s="1"/>
  <c r="AB3332" i="9"/>
  <c r="P3411" i="9"/>
  <c r="Q3411" i="9" s="1"/>
  <c r="N3412" i="9"/>
  <c r="R3411" i="9"/>
  <c r="S3411" i="9" s="1"/>
  <c r="P3359" i="9"/>
  <c r="Q3359" i="9" s="1"/>
  <c r="R3359" i="9"/>
  <c r="S3359" i="9" s="1"/>
  <c r="S3360" i="9" s="1"/>
  <c r="P3385" i="9"/>
  <c r="Q3385" i="9" s="1"/>
  <c r="N3386" i="9"/>
  <c r="R3385" i="9"/>
  <c r="S3385" i="9" s="1"/>
  <c r="E3346" i="9"/>
  <c r="D3346" i="9"/>
  <c r="F3359" i="9"/>
  <c r="G3359" i="9" s="1"/>
  <c r="G3360" i="9" s="1"/>
  <c r="D3359" i="9"/>
  <c r="E3359" i="9" s="1"/>
  <c r="B3451" i="9"/>
  <c r="F3450" i="9"/>
  <c r="G3450" i="9" s="1"/>
  <c r="D3450" i="9"/>
  <c r="E3450" i="9" s="1"/>
  <c r="B3490" i="9"/>
  <c r="D3489" i="9"/>
  <c r="E3489" i="9" s="1"/>
  <c r="F3489" i="9"/>
  <c r="G3489" i="9" s="1"/>
  <c r="B3386" i="9"/>
  <c r="F3385" i="9"/>
  <c r="G3385" i="9" s="1"/>
  <c r="D3385" i="9"/>
  <c r="E3385" i="9" s="1"/>
  <c r="P3476" i="9"/>
  <c r="Q3476" i="9" s="1"/>
  <c r="N3477" i="9"/>
  <c r="R3476" i="9"/>
  <c r="S3476" i="9" s="1"/>
  <c r="AD3345" i="9"/>
  <c r="AE3345" i="9" s="1"/>
  <c r="AE3346" i="9" s="1"/>
  <c r="AB3345" i="9"/>
  <c r="AC3345" i="9" s="1"/>
  <c r="AD3436" i="9"/>
  <c r="AE3436" i="9" s="1"/>
  <c r="AB3436" i="9"/>
  <c r="AC3436" i="9" s="1"/>
  <c r="Z3437" i="9"/>
  <c r="AD3475" i="9"/>
  <c r="AE3475" i="9" s="1"/>
  <c r="AB3475" i="9"/>
  <c r="AC3475" i="9" s="1"/>
  <c r="Z3476" i="9"/>
  <c r="P3489" i="9"/>
  <c r="Q3489" i="9" s="1"/>
  <c r="N3490" i="9"/>
  <c r="R3489" i="9"/>
  <c r="S3489" i="9" s="1"/>
  <c r="R3346" i="9"/>
  <c r="P3463" i="9"/>
  <c r="Q3463" i="9" s="1"/>
  <c r="N3464" i="9"/>
  <c r="R3463" i="9"/>
  <c r="S3463" i="9" s="1"/>
  <c r="B3425" i="9"/>
  <c r="F3424" i="9"/>
  <c r="G3424" i="9" s="1"/>
  <c r="D3424" i="9"/>
  <c r="E3424" i="9" s="1"/>
  <c r="AD3462" i="9"/>
  <c r="AE3462" i="9" s="1"/>
  <c r="AB3462" i="9"/>
  <c r="AC3462" i="9" s="1"/>
  <c r="Z3463" i="9"/>
  <c r="B3438" i="9"/>
  <c r="F3437" i="9"/>
  <c r="G3437" i="9" s="1"/>
  <c r="D3437" i="9"/>
  <c r="E3437" i="9" s="1"/>
  <c r="AD3423" i="9"/>
  <c r="AE3423" i="9" s="1"/>
  <c r="AB3423" i="9"/>
  <c r="AC3423" i="9" s="1"/>
  <c r="Z3424" i="9"/>
  <c r="B3412" i="9"/>
  <c r="D3411" i="9"/>
  <c r="E3411" i="9" s="1"/>
  <c r="F3411" i="9"/>
  <c r="G3411" i="9" s="1"/>
  <c r="P3372" i="9"/>
  <c r="Q3372" i="9" s="1"/>
  <c r="N3373" i="9"/>
  <c r="R3372" i="9"/>
  <c r="S3372" i="9" s="1"/>
  <c r="P3398" i="9"/>
  <c r="Q3398" i="9" s="1"/>
  <c r="N3399" i="9"/>
  <c r="R3398" i="9"/>
  <c r="S3398" i="9" s="1"/>
  <c r="P3424" i="9"/>
  <c r="Q3424" i="9" s="1"/>
  <c r="N3425" i="9"/>
  <c r="R3424" i="9"/>
  <c r="S3424" i="9" s="1"/>
  <c r="AD3371" i="9"/>
  <c r="AE3371" i="9" s="1"/>
  <c r="AB3371" i="9"/>
  <c r="AC3371" i="9" s="1"/>
  <c r="Z3372" i="9"/>
  <c r="Q3346" i="9"/>
  <c r="T3346" i="9" s="1"/>
  <c r="P3346" i="9"/>
  <c r="AD3410" i="9"/>
  <c r="AE3410" i="9" s="1"/>
  <c r="AB3410" i="9"/>
  <c r="AC3410" i="9" s="1"/>
  <c r="Z3411" i="9"/>
  <c r="AD3384" i="9"/>
  <c r="AE3384" i="9" s="1"/>
  <c r="AB3384" i="9"/>
  <c r="AC3384" i="9" s="1"/>
  <c r="Z3385" i="9"/>
  <c r="H3346" i="9" l="1"/>
  <c r="Z3386" i="9"/>
  <c r="AB3385" i="9"/>
  <c r="AC3385" i="9" s="1"/>
  <c r="AD3385" i="9"/>
  <c r="AE3385" i="9" s="1"/>
  <c r="Z3425" i="9"/>
  <c r="AB3424" i="9"/>
  <c r="AC3424" i="9" s="1"/>
  <c r="AD3424" i="9"/>
  <c r="AE3424" i="9" s="1"/>
  <c r="Z3464" i="9"/>
  <c r="AD3463" i="9"/>
  <c r="AE3463" i="9" s="1"/>
  <c r="AB3463" i="9"/>
  <c r="AC3463" i="9" s="1"/>
  <c r="Z3438" i="9"/>
  <c r="AB3437" i="9"/>
  <c r="AC3437" i="9" s="1"/>
  <c r="AD3437" i="9"/>
  <c r="AE3437" i="9" s="1"/>
  <c r="AD3346" i="9"/>
  <c r="F3386" i="9"/>
  <c r="G3386" i="9" s="1"/>
  <c r="D3386" i="9"/>
  <c r="E3386" i="9" s="1"/>
  <c r="B3387" i="9"/>
  <c r="F3360" i="9"/>
  <c r="Q3360" i="9"/>
  <c r="P3360" i="9"/>
  <c r="Z3451" i="9"/>
  <c r="AB3450" i="9"/>
  <c r="AC3450" i="9" s="1"/>
  <c r="AD3450" i="9"/>
  <c r="AE3450" i="9" s="1"/>
  <c r="F3516" i="9"/>
  <c r="G3516" i="9" s="1"/>
  <c r="D3516" i="9"/>
  <c r="E3516" i="9" s="1"/>
  <c r="B3530" i="9"/>
  <c r="I3528" i="9"/>
  <c r="B3517" i="9"/>
  <c r="F3425" i="9"/>
  <c r="G3425" i="9" s="1"/>
  <c r="D3425" i="9"/>
  <c r="E3425" i="9" s="1"/>
  <c r="B3426" i="9"/>
  <c r="N3465" i="9"/>
  <c r="P3464" i="9"/>
  <c r="Q3464" i="9" s="1"/>
  <c r="R3464" i="9"/>
  <c r="S3464" i="9" s="1"/>
  <c r="Z3477" i="9"/>
  <c r="AD3476" i="9"/>
  <c r="AE3476" i="9" s="1"/>
  <c r="AB3476" i="9"/>
  <c r="AC3476" i="9" s="1"/>
  <c r="N3452" i="9"/>
  <c r="R3451" i="9"/>
  <c r="S3451" i="9" s="1"/>
  <c r="P3451" i="9"/>
  <c r="Q3451" i="9" s="1"/>
  <c r="N3504" i="9"/>
  <c r="R3503" i="9"/>
  <c r="S3503" i="9" s="1"/>
  <c r="P3503" i="9"/>
  <c r="Q3503" i="9" s="1"/>
  <c r="Z3516" i="9"/>
  <c r="AG3514" i="9"/>
  <c r="Z3503" i="9"/>
  <c r="AB3502" i="9"/>
  <c r="AC3502" i="9" s="1"/>
  <c r="AD3502" i="9"/>
  <c r="AE3502" i="9" s="1"/>
  <c r="AD3359" i="9"/>
  <c r="AE3359" i="9" s="1"/>
  <c r="AE3360" i="9" s="1"/>
  <c r="AB3359" i="9"/>
  <c r="AC3359" i="9" s="1"/>
  <c r="F3464" i="9"/>
  <c r="G3464" i="9" s="1"/>
  <c r="D3464" i="9"/>
  <c r="E3464" i="9" s="1"/>
  <c r="B3465" i="9"/>
  <c r="N3400" i="9"/>
  <c r="R3399" i="9"/>
  <c r="S3399" i="9" s="1"/>
  <c r="P3399" i="9"/>
  <c r="Q3399" i="9" s="1"/>
  <c r="P3373" i="9"/>
  <c r="Q3373" i="9" s="1"/>
  <c r="R3373" i="9"/>
  <c r="S3373" i="9" s="1"/>
  <c r="S3374" i="9" s="1"/>
  <c r="F3438" i="9"/>
  <c r="G3438" i="9" s="1"/>
  <c r="D3438" i="9"/>
  <c r="E3438" i="9" s="1"/>
  <c r="B3439" i="9"/>
  <c r="N3491" i="9"/>
  <c r="R3490" i="9"/>
  <c r="S3490" i="9" s="1"/>
  <c r="P3490" i="9"/>
  <c r="Q3490" i="9" s="1"/>
  <c r="F3451" i="9"/>
  <c r="G3451" i="9" s="1"/>
  <c r="D3451" i="9"/>
  <c r="E3451" i="9" s="1"/>
  <c r="B3452" i="9"/>
  <c r="N3387" i="9"/>
  <c r="R3386" i="9"/>
  <c r="S3386" i="9" s="1"/>
  <c r="P3386" i="9"/>
  <c r="Q3386" i="9" s="1"/>
  <c r="F3399" i="9"/>
  <c r="G3399" i="9" s="1"/>
  <c r="D3399" i="9"/>
  <c r="E3399" i="9" s="1"/>
  <c r="B3400" i="9"/>
  <c r="F3477" i="9"/>
  <c r="G3477" i="9" s="1"/>
  <c r="D3477" i="9"/>
  <c r="E3477" i="9" s="1"/>
  <c r="B3478" i="9"/>
  <c r="F3503" i="9"/>
  <c r="G3503" i="9" s="1"/>
  <c r="D3503" i="9"/>
  <c r="E3503" i="9" s="1"/>
  <c r="B3504" i="9"/>
  <c r="Z3412" i="9"/>
  <c r="AB3411" i="9"/>
  <c r="AC3411" i="9" s="1"/>
  <c r="AD3411" i="9"/>
  <c r="AE3411" i="9" s="1"/>
  <c r="Z3373" i="9"/>
  <c r="AD3372" i="9"/>
  <c r="AE3372" i="9" s="1"/>
  <c r="AB3372" i="9"/>
  <c r="AC3372" i="9" s="1"/>
  <c r="N3426" i="9"/>
  <c r="P3425" i="9"/>
  <c r="Q3425" i="9" s="1"/>
  <c r="R3425" i="9"/>
  <c r="S3425" i="9" s="1"/>
  <c r="F3412" i="9"/>
  <c r="G3412" i="9" s="1"/>
  <c r="D3412" i="9"/>
  <c r="E3412" i="9" s="1"/>
  <c r="B3413" i="9"/>
  <c r="AC3346" i="9"/>
  <c r="AF3346" i="9" s="1"/>
  <c r="AB3346" i="9"/>
  <c r="N3478" i="9"/>
  <c r="P3477" i="9"/>
  <c r="Q3477" i="9" s="1"/>
  <c r="R3477" i="9"/>
  <c r="S3477" i="9" s="1"/>
  <c r="F3490" i="9"/>
  <c r="G3490" i="9" s="1"/>
  <c r="D3490" i="9"/>
  <c r="E3490" i="9" s="1"/>
  <c r="B3491" i="9"/>
  <c r="E3360" i="9"/>
  <c r="H3360" i="9" s="1"/>
  <c r="D3360" i="9"/>
  <c r="R3360" i="9"/>
  <c r="N3413" i="9"/>
  <c r="R3412" i="9"/>
  <c r="S3412" i="9" s="1"/>
  <c r="P3412" i="9"/>
  <c r="Q3412" i="9" s="1"/>
  <c r="F3373" i="9"/>
  <c r="G3373" i="9" s="1"/>
  <c r="G3374" i="9" s="1"/>
  <c r="D3373" i="9"/>
  <c r="E3373" i="9" s="1"/>
  <c r="N3530" i="9"/>
  <c r="U3528" i="9"/>
  <c r="N3517" i="9"/>
  <c r="R3516" i="9"/>
  <c r="S3516" i="9" s="1"/>
  <c r="P3516" i="9"/>
  <c r="Q3516" i="9" s="1"/>
  <c r="Z3490" i="9"/>
  <c r="AB3489" i="9"/>
  <c r="AC3489" i="9" s="1"/>
  <c r="AD3489" i="9"/>
  <c r="AE3489" i="9" s="1"/>
  <c r="N3439" i="9"/>
  <c r="P3438" i="9"/>
  <c r="Q3438" i="9" s="1"/>
  <c r="R3438" i="9"/>
  <c r="S3438" i="9" s="1"/>
  <c r="Z3399" i="9"/>
  <c r="AB3398" i="9"/>
  <c r="AC3398" i="9" s="1"/>
  <c r="AD3398" i="9"/>
  <c r="AE3398" i="9" s="1"/>
  <c r="R3530" i="9" l="1"/>
  <c r="S3530" i="9" s="1"/>
  <c r="P3530" i="9"/>
  <c r="Q3530" i="9" s="1"/>
  <c r="N3544" i="9"/>
  <c r="U3542" i="9"/>
  <c r="N3531" i="9"/>
  <c r="AB3412" i="9"/>
  <c r="AC3412" i="9" s="1"/>
  <c r="Z3413" i="9"/>
  <c r="AD3412" i="9"/>
  <c r="AE3412" i="9" s="1"/>
  <c r="B3479" i="9"/>
  <c r="D3478" i="9"/>
  <c r="E3478" i="9" s="1"/>
  <c r="F3478" i="9"/>
  <c r="G3478" i="9" s="1"/>
  <c r="B3518" i="9"/>
  <c r="D3517" i="9"/>
  <c r="E3517" i="9" s="1"/>
  <c r="F3517" i="9"/>
  <c r="G3517" i="9" s="1"/>
  <c r="T3360" i="9"/>
  <c r="D3387" i="9"/>
  <c r="E3387" i="9" s="1"/>
  <c r="F3387" i="9"/>
  <c r="G3387" i="9" s="1"/>
  <c r="G3388" i="9" s="1"/>
  <c r="AB3386" i="9"/>
  <c r="AC3386" i="9" s="1"/>
  <c r="Z3387" i="9"/>
  <c r="AD3386" i="9"/>
  <c r="AE3386" i="9" s="1"/>
  <c r="R3439" i="9"/>
  <c r="S3439" i="9" s="1"/>
  <c r="P3439" i="9"/>
  <c r="Q3439" i="9" s="1"/>
  <c r="N3440" i="9"/>
  <c r="B3492" i="9"/>
  <c r="D3491" i="9"/>
  <c r="E3491" i="9" s="1"/>
  <c r="F3491" i="9"/>
  <c r="G3491" i="9" s="1"/>
  <c r="B3414" i="9"/>
  <c r="F3413" i="9"/>
  <c r="G3413" i="9" s="1"/>
  <c r="D3413" i="9"/>
  <c r="E3413" i="9" s="1"/>
  <c r="AB3373" i="9"/>
  <c r="AC3373" i="9" s="1"/>
  <c r="AD3373" i="9"/>
  <c r="AE3373" i="9" s="1"/>
  <c r="AE3374" i="9" s="1"/>
  <c r="B3401" i="9"/>
  <c r="F3400" i="9"/>
  <c r="G3400" i="9" s="1"/>
  <c r="D3400" i="9"/>
  <c r="E3400" i="9" s="1"/>
  <c r="R3387" i="9"/>
  <c r="S3387" i="9" s="1"/>
  <c r="S3388" i="9" s="1"/>
  <c r="P3387" i="9"/>
  <c r="Q3387" i="9" s="1"/>
  <c r="R3374" i="9"/>
  <c r="R3400" i="9"/>
  <c r="S3400" i="9" s="1"/>
  <c r="P3400" i="9"/>
  <c r="Q3400" i="9" s="1"/>
  <c r="N3401" i="9"/>
  <c r="AB3516" i="9"/>
  <c r="AC3516" i="9" s="1"/>
  <c r="Z3530" i="9"/>
  <c r="AG3528" i="9"/>
  <c r="Z3517" i="9"/>
  <c r="AD3516" i="9"/>
  <c r="AE3516" i="9" s="1"/>
  <c r="AB3451" i="9"/>
  <c r="AC3451" i="9" s="1"/>
  <c r="Z3452" i="9"/>
  <c r="AD3451" i="9"/>
  <c r="AE3451" i="9" s="1"/>
  <c r="AB3425" i="9"/>
  <c r="AC3425" i="9" s="1"/>
  <c r="Z3426" i="9"/>
  <c r="AD3425" i="9"/>
  <c r="AE3425" i="9" s="1"/>
  <c r="AB3399" i="9"/>
  <c r="AC3399" i="9" s="1"/>
  <c r="Z3400" i="9"/>
  <c r="AD3399" i="9"/>
  <c r="AE3399" i="9" s="1"/>
  <c r="AB3490" i="9"/>
  <c r="AC3490" i="9" s="1"/>
  <c r="Z3491" i="9"/>
  <c r="AD3490" i="9"/>
  <c r="AE3490" i="9" s="1"/>
  <c r="R3517" i="9"/>
  <c r="S3517" i="9" s="1"/>
  <c r="P3517" i="9"/>
  <c r="Q3517" i="9" s="1"/>
  <c r="N3518" i="9"/>
  <c r="E3374" i="9"/>
  <c r="D3374" i="9"/>
  <c r="R3478" i="9"/>
  <c r="S3478" i="9" s="1"/>
  <c r="P3478" i="9"/>
  <c r="Q3478" i="9" s="1"/>
  <c r="N3479" i="9"/>
  <c r="R3426" i="9"/>
  <c r="S3426" i="9" s="1"/>
  <c r="P3426" i="9"/>
  <c r="Q3426" i="9" s="1"/>
  <c r="N3427" i="9"/>
  <c r="R3491" i="9"/>
  <c r="S3491" i="9" s="1"/>
  <c r="P3491" i="9"/>
  <c r="Q3491" i="9" s="1"/>
  <c r="N3492" i="9"/>
  <c r="Q3374" i="9"/>
  <c r="T3374" i="9" s="1"/>
  <c r="P3374" i="9"/>
  <c r="B3466" i="9"/>
  <c r="F3465" i="9"/>
  <c r="G3465" i="9" s="1"/>
  <c r="D3465" i="9"/>
  <c r="E3465" i="9" s="1"/>
  <c r="AC3360" i="9"/>
  <c r="AB3360" i="9"/>
  <c r="R3465" i="9"/>
  <c r="S3465" i="9" s="1"/>
  <c r="P3465" i="9"/>
  <c r="Q3465" i="9" s="1"/>
  <c r="N3466" i="9"/>
  <c r="B3544" i="9"/>
  <c r="I3542" i="9"/>
  <c r="B3531" i="9"/>
  <c r="D3530" i="9"/>
  <c r="E3530" i="9" s="1"/>
  <c r="F3530" i="9"/>
  <c r="G3530" i="9" s="1"/>
  <c r="AB3464" i="9"/>
  <c r="AC3464" i="9" s="1"/>
  <c r="Z3465" i="9"/>
  <c r="AD3464" i="9"/>
  <c r="AE3464" i="9" s="1"/>
  <c r="F3374" i="9"/>
  <c r="R3413" i="9"/>
  <c r="S3413" i="9" s="1"/>
  <c r="P3413" i="9"/>
  <c r="Q3413" i="9" s="1"/>
  <c r="N3414" i="9"/>
  <c r="B3505" i="9"/>
  <c r="F3504" i="9"/>
  <c r="G3504" i="9" s="1"/>
  <c r="D3504" i="9"/>
  <c r="E3504" i="9" s="1"/>
  <c r="B3453" i="9"/>
  <c r="D3452" i="9"/>
  <c r="E3452" i="9" s="1"/>
  <c r="F3452" i="9"/>
  <c r="G3452" i="9" s="1"/>
  <c r="B3440" i="9"/>
  <c r="D3439" i="9"/>
  <c r="E3439" i="9" s="1"/>
  <c r="F3439" i="9"/>
  <c r="G3439" i="9" s="1"/>
  <c r="AD3360" i="9"/>
  <c r="AB3503" i="9"/>
  <c r="AC3503" i="9" s="1"/>
  <c r="Z3504" i="9"/>
  <c r="AD3503" i="9"/>
  <c r="AE3503" i="9" s="1"/>
  <c r="R3504" i="9"/>
  <c r="S3504" i="9" s="1"/>
  <c r="P3504" i="9"/>
  <c r="Q3504" i="9" s="1"/>
  <c r="N3505" i="9"/>
  <c r="R3452" i="9"/>
  <c r="S3452" i="9" s="1"/>
  <c r="P3452" i="9"/>
  <c r="Q3452" i="9" s="1"/>
  <c r="N3453" i="9"/>
  <c r="AB3477" i="9"/>
  <c r="AC3477" i="9" s="1"/>
  <c r="Z3478" i="9"/>
  <c r="AD3477" i="9"/>
  <c r="AE3477" i="9" s="1"/>
  <c r="B3427" i="9"/>
  <c r="D3426" i="9"/>
  <c r="E3426" i="9" s="1"/>
  <c r="F3426" i="9"/>
  <c r="G3426" i="9" s="1"/>
  <c r="AB3438" i="9"/>
  <c r="AC3438" i="9" s="1"/>
  <c r="Z3439" i="9"/>
  <c r="AD3438" i="9"/>
  <c r="AE3438" i="9" s="1"/>
  <c r="AF3360" i="9" l="1"/>
  <c r="H3374" i="9"/>
  <c r="Z3518" i="9"/>
  <c r="AD3517" i="9"/>
  <c r="AE3517" i="9" s="1"/>
  <c r="AB3517" i="9"/>
  <c r="AC3517" i="9" s="1"/>
  <c r="P3401" i="9"/>
  <c r="Q3401" i="9" s="1"/>
  <c r="R3401" i="9"/>
  <c r="S3401" i="9" s="1"/>
  <c r="S3402" i="9" s="1"/>
  <c r="AC3374" i="9"/>
  <c r="AB3374" i="9"/>
  <c r="D3492" i="9"/>
  <c r="E3492" i="9" s="1"/>
  <c r="B3493" i="9"/>
  <c r="F3492" i="9"/>
  <c r="G3492" i="9" s="1"/>
  <c r="D3531" i="9"/>
  <c r="E3531" i="9" s="1"/>
  <c r="B3532" i="9"/>
  <c r="F3531" i="9"/>
  <c r="G3531" i="9" s="1"/>
  <c r="N3480" i="9"/>
  <c r="R3479" i="9"/>
  <c r="S3479" i="9" s="1"/>
  <c r="P3479" i="9"/>
  <c r="Q3479" i="9" s="1"/>
  <c r="D3427" i="9"/>
  <c r="E3427" i="9" s="1"/>
  <c r="B3428" i="9"/>
  <c r="F3427" i="9"/>
  <c r="G3427" i="9" s="1"/>
  <c r="N3506" i="9"/>
  <c r="P3505" i="9"/>
  <c r="Q3505" i="9" s="1"/>
  <c r="R3505" i="9"/>
  <c r="S3505" i="9" s="1"/>
  <c r="N3428" i="9"/>
  <c r="P3427" i="9"/>
  <c r="Q3427" i="9" s="1"/>
  <c r="R3427" i="9"/>
  <c r="S3427" i="9" s="1"/>
  <c r="N3519" i="9"/>
  <c r="P3518" i="9"/>
  <c r="Q3518" i="9" s="1"/>
  <c r="R3518" i="9"/>
  <c r="S3518" i="9" s="1"/>
  <c r="Z3492" i="9"/>
  <c r="AB3491" i="9"/>
  <c r="AC3491" i="9" s="1"/>
  <c r="AD3491" i="9"/>
  <c r="AE3491" i="9" s="1"/>
  <c r="Z3401" i="9"/>
  <c r="AB3400" i="9"/>
  <c r="AC3400" i="9" s="1"/>
  <c r="AD3400" i="9"/>
  <c r="AE3400" i="9" s="1"/>
  <c r="Z3427" i="9"/>
  <c r="AD3426" i="9"/>
  <c r="AE3426" i="9" s="1"/>
  <c r="AB3426" i="9"/>
  <c r="AC3426" i="9" s="1"/>
  <c r="Q3388" i="9"/>
  <c r="P3388" i="9"/>
  <c r="D3401" i="9"/>
  <c r="E3401" i="9" s="1"/>
  <c r="F3401" i="9"/>
  <c r="G3401" i="9" s="1"/>
  <c r="G3402" i="9" s="1"/>
  <c r="Z3414" i="9"/>
  <c r="AB3413" i="9"/>
  <c r="AC3413" i="9" s="1"/>
  <c r="AD3413" i="9"/>
  <c r="AE3413" i="9" s="1"/>
  <c r="N3558" i="9"/>
  <c r="U3556" i="9"/>
  <c r="N3545" i="9"/>
  <c r="P3544" i="9"/>
  <c r="Q3544" i="9" s="1"/>
  <c r="R3544" i="9"/>
  <c r="S3544" i="9" s="1"/>
  <c r="Z3440" i="9"/>
  <c r="AD3439" i="9"/>
  <c r="AE3439" i="9" s="1"/>
  <c r="AB3439" i="9"/>
  <c r="AC3439" i="9" s="1"/>
  <c r="N3454" i="9"/>
  <c r="P3453" i="9"/>
  <c r="Q3453" i="9" s="1"/>
  <c r="R3453" i="9"/>
  <c r="S3453" i="9" s="1"/>
  <c r="Z3505" i="9"/>
  <c r="AB3504" i="9"/>
  <c r="AC3504" i="9" s="1"/>
  <c r="AD3504" i="9"/>
  <c r="AE3504" i="9" s="1"/>
  <c r="Z3544" i="9"/>
  <c r="AG3542" i="9"/>
  <c r="Z3531" i="9"/>
  <c r="AD3530" i="9"/>
  <c r="AE3530" i="9" s="1"/>
  <c r="AB3530" i="9"/>
  <c r="AC3530" i="9" s="1"/>
  <c r="R3388" i="9"/>
  <c r="F3388" i="9"/>
  <c r="D3518" i="9"/>
  <c r="E3518" i="9" s="1"/>
  <c r="B3519" i="9"/>
  <c r="F3518" i="9"/>
  <c r="G3518" i="9" s="1"/>
  <c r="Z3466" i="9"/>
  <c r="AD3465" i="9"/>
  <c r="AE3465" i="9" s="1"/>
  <c r="AB3465" i="9"/>
  <c r="AC3465" i="9" s="1"/>
  <c r="D3440" i="9"/>
  <c r="E3440" i="9" s="1"/>
  <c r="B3441" i="9"/>
  <c r="F3440" i="9"/>
  <c r="G3440" i="9" s="1"/>
  <c r="D3453" i="9"/>
  <c r="E3453" i="9" s="1"/>
  <c r="B3454" i="9"/>
  <c r="F3453" i="9"/>
  <c r="G3453" i="9" s="1"/>
  <c r="D3505" i="9"/>
  <c r="E3505" i="9" s="1"/>
  <c r="B3506" i="9"/>
  <c r="F3505" i="9"/>
  <c r="G3505" i="9" s="1"/>
  <c r="D3544" i="9"/>
  <c r="E3544" i="9" s="1"/>
  <c r="B3558" i="9"/>
  <c r="I3556" i="9"/>
  <c r="B3545" i="9"/>
  <c r="F3544" i="9"/>
  <c r="G3544" i="9" s="1"/>
  <c r="N3493" i="9"/>
  <c r="R3492" i="9"/>
  <c r="S3492" i="9" s="1"/>
  <c r="P3492" i="9"/>
  <c r="Q3492" i="9" s="1"/>
  <c r="Z3479" i="9"/>
  <c r="AB3478" i="9"/>
  <c r="AC3478" i="9" s="1"/>
  <c r="AD3478" i="9"/>
  <c r="AE3478" i="9" s="1"/>
  <c r="N3415" i="9"/>
  <c r="P3414" i="9"/>
  <c r="Q3414" i="9" s="1"/>
  <c r="R3414" i="9"/>
  <c r="S3414" i="9" s="1"/>
  <c r="N3467" i="9"/>
  <c r="R3466" i="9"/>
  <c r="S3466" i="9" s="1"/>
  <c r="P3466" i="9"/>
  <c r="Q3466" i="9" s="1"/>
  <c r="D3466" i="9"/>
  <c r="E3466" i="9" s="1"/>
  <c r="B3467" i="9"/>
  <c r="F3466" i="9"/>
  <c r="G3466" i="9" s="1"/>
  <c r="Z3453" i="9"/>
  <c r="AD3452" i="9"/>
  <c r="AE3452" i="9" s="1"/>
  <c r="AB3452" i="9"/>
  <c r="AC3452" i="9" s="1"/>
  <c r="AD3374" i="9"/>
  <c r="D3414" i="9"/>
  <c r="E3414" i="9" s="1"/>
  <c r="B3415" i="9"/>
  <c r="F3414" i="9"/>
  <c r="G3414" i="9" s="1"/>
  <c r="N3441" i="9"/>
  <c r="P3440" i="9"/>
  <c r="Q3440" i="9" s="1"/>
  <c r="R3440" i="9"/>
  <c r="S3440" i="9" s="1"/>
  <c r="AD3387" i="9"/>
  <c r="AE3387" i="9" s="1"/>
  <c r="AE3388" i="9" s="1"/>
  <c r="AB3387" i="9"/>
  <c r="AC3387" i="9" s="1"/>
  <c r="E3388" i="9"/>
  <c r="D3388" i="9"/>
  <c r="D3479" i="9"/>
  <c r="E3479" i="9" s="1"/>
  <c r="B3480" i="9"/>
  <c r="F3479" i="9"/>
  <c r="G3479" i="9" s="1"/>
  <c r="N3532" i="9"/>
  <c r="P3531" i="9"/>
  <c r="Q3531" i="9" s="1"/>
  <c r="R3531" i="9"/>
  <c r="S3531" i="9" s="1"/>
  <c r="H3388" i="9" l="1"/>
  <c r="AC3388" i="9"/>
  <c r="AB3388" i="9"/>
  <c r="P3441" i="9"/>
  <c r="Q3441" i="9" s="1"/>
  <c r="N3442" i="9"/>
  <c r="R3441" i="9"/>
  <c r="S3441" i="9" s="1"/>
  <c r="AD3453" i="9"/>
  <c r="AE3453" i="9" s="1"/>
  <c r="AB3453" i="9"/>
  <c r="AC3453" i="9" s="1"/>
  <c r="Z3454" i="9"/>
  <c r="B3507" i="9"/>
  <c r="F3506" i="9"/>
  <c r="G3506" i="9" s="1"/>
  <c r="D3506" i="9"/>
  <c r="E3506" i="9" s="1"/>
  <c r="AD3544" i="9"/>
  <c r="AE3544" i="9" s="1"/>
  <c r="AB3544" i="9"/>
  <c r="AC3544" i="9" s="1"/>
  <c r="Z3558" i="9"/>
  <c r="AG3556" i="9"/>
  <c r="Z3545" i="9"/>
  <c r="AD3505" i="9"/>
  <c r="AE3505" i="9" s="1"/>
  <c r="AB3505" i="9"/>
  <c r="AC3505" i="9" s="1"/>
  <c r="Z3506" i="9"/>
  <c r="P3545" i="9"/>
  <c r="Q3545" i="9" s="1"/>
  <c r="N3546" i="9"/>
  <c r="R3545" i="9"/>
  <c r="S3545" i="9" s="1"/>
  <c r="AD3401" i="9"/>
  <c r="AE3401" i="9" s="1"/>
  <c r="AE3402" i="9" s="1"/>
  <c r="AB3401" i="9"/>
  <c r="AC3401" i="9" s="1"/>
  <c r="Q3402" i="9"/>
  <c r="P3402" i="9"/>
  <c r="AD3518" i="9"/>
  <c r="AE3518" i="9" s="1"/>
  <c r="AB3518" i="9"/>
  <c r="AC3518" i="9" s="1"/>
  <c r="Z3519" i="9"/>
  <c r="B3481" i="9"/>
  <c r="D3480" i="9"/>
  <c r="E3480" i="9" s="1"/>
  <c r="F3480" i="9"/>
  <c r="G3480" i="9" s="1"/>
  <c r="AD3388" i="9"/>
  <c r="B3468" i="9"/>
  <c r="D3467" i="9"/>
  <c r="E3467" i="9" s="1"/>
  <c r="F3467" i="9"/>
  <c r="G3467" i="9" s="1"/>
  <c r="AD3479" i="9"/>
  <c r="AE3479" i="9" s="1"/>
  <c r="AB3479" i="9"/>
  <c r="AC3479" i="9" s="1"/>
  <c r="Z3480" i="9"/>
  <c r="B3546" i="9"/>
  <c r="D3545" i="9"/>
  <c r="E3545" i="9" s="1"/>
  <c r="F3545" i="9"/>
  <c r="G3545" i="9" s="1"/>
  <c r="AD3414" i="9"/>
  <c r="AE3414" i="9" s="1"/>
  <c r="AB3414" i="9"/>
  <c r="AC3414" i="9" s="1"/>
  <c r="Z3415" i="9"/>
  <c r="T3388" i="9"/>
  <c r="AD3427" i="9"/>
  <c r="AE3427" i="9" s="1"/>
  <c r="AB3427" i="9"/>
  <c r="AC3427" i="9" s="1"/>
  <c r="Z3428" i="9"/>
  <c r="P3428" i="9"/>
  <c r="Q3428" i="9" s="1"/>
  <c r="N3429" i="9"/>
  <c r="R3428" i="9"/>
  <c r="S3428" i="9" s="1"/>
  <c r="P3506" i="9"/>
  <c r="Q3506" i="9" s="1"/>
  <c r="N3507" i="9"/>
  <c r="R3506" i="9"/>
  <c r="S3506" i="9" s="1"/>
  <c r="P3480" i="9"/>
  <c r="Q3480" i="9" s="1"/>
  <c r="N3481" i="9"/>
  <c r="R3480" i="9"/>
  <c r="S3480" i="9" s="1"/>
  <c r="B3533" i="9"/>
  <c r="D3532" i="9"/>
  <c r="E3532" i="9" s="1"/>
  <c r="F3532" i="9"/>
  <c r="G3532" i="9" s="1"/>
  <c r="F3415" i="9"/>
  <c r="G3415" i="9" s="1"/>
  <c r="G3416" i="9" s="1"/>
  <c r="D3415" i="9"/>
  <c r="E3415" i="9" s="1"/>
  <c r="P3467" i="9"/>
  <c r="Q3467" i="9" s="1"/>
  <c r="N3468" i="9"/>
  <c r="R3467" i="9"/>
  <c r="S3467" i="9" s="1"/>
  <c r="P3415" i="9"/>
  <c r="Q3415" i="9" s="1"/>
  <c r="R3415" i="9"/>
  <c r="S3415" i="9" s="1"/>
  <c r="S3416" i="9" s="1"/>
  <c r="P3493" i="9"/>
  <c r="Q3493" i="9" s="1"/>
  <c r="N3494" i="9"/>
  <c r="R3493" i="9"/>
  <c r="S3493" i="9" s="1"/>
  <c r="B3442" i="9"/>
  <c r="D3441" i="9"/>
  <c r="E3441" i="9" s="1"/>
  <c r="F3441" i="9"/>
  <c r="G3441" i="9" s="1"/>
  <c r="B3520" i="9"/>
  <c r="F3519" i="9"/>
  <c r="G3519" i="9" s="1"/>
  <c r="D3519" i="9"/>
  <c r="E3519" i="9" s="1"/>
  <c r="AD3531" i="9"/>
  <c r="AE3531" i="9" s="1"/>
  <c r="AB3531" i="9"/>
  <c r="AC3531" i="9" s="1"/>
  <c r="Z3532" i="9"/>
  <c r="AD3440" i="9"/>
  <c r="AE3440" i="9" s="1"/>
  <c r="AB3440" i="9"/>
  <c r="AC3440" i="9" s="1"/>
  <c r="Z3441" i="9"/>
  <c r="P3558" i="9"/>
  <c r="Q3558" i="9" s="1"/>
  <c r="N3572" i="9"/>
  <c r="U3570" i="9"/>
  <c r="N3559" i="9"/>
  <c r="R3558" i="9"/>
  <c r="S3558" i="9" s="1"/>
  <c r="F3402" i="9"/>
  <c r="P3519" i="9"/>
  <c r="Q3519" i="9" s="1"/>
  <c r="N3520" i="9"/>
  <c r="R3519" i="9"/>
  <c r="S3519" i="9" s="1"/>
  <c r="B3494" i="9"/>
  <c r="F3493" i="9"/>
  <c r="G3493" i="9" s="1"/>
  <c r="D3493" i="9"/>
  <c r="E3493" i="9" s="1"/>
  <c r="AF3374" i="9"/>
  <c r="P3532" i="9"/>
  <c r="Q3532" i="9" s="1"/>
  <c r="N3533" i="9"/>
  <c r="R3532" i="9"/>
  <c r="S3532" i="9" s="1"/>
  <c r="B3572" i="9"/>
  <c r="I3570" i="9"/>
  <c r="B3559" i="9"/>
  <c r="D3558" i="9"/>
  <c r="E3558" i="9" s="1"/>
  <c r="F3558" i="9"/>
  <c r="G3558" i="9" s="1"/>
  <c r="B3455" i="9"/>
  <c r="F3454" i="9"/>
  <c r="G3454" i="9" s="1"/>
  <c r="D3454" i="9"/>
  <c r="E3454" i="9" s="1"/>
  <c r="AD3466" i="9"/>
  <c r="AE3466" i="9" s="1"/>
  <c r="AB3466" i="9"/>
  <c r="AC3466" i="9" s="1"/>
  <c r="Z3467" i="9"/>
  <c r="P3454" i="9"/>
  <c r="Q3454" i="9" s="1"/>
  <c r="N3455" i="9"/>
  <c r="R3454" i="9"/>
  <c r="S3454" i="9" s="1"/>
  <c r="E3402" i="9"/>
  <c r="D3402" i="9"/>
  <c r="AD3492" i="9"/>
  <c r="AE3492" i="9" s="1"/>
  <c r="AB3492" i="9"/>
  <c r="AC3492" i="9" s="1"/>
  <c r="Z3493" i="9"/>
  <c r="B3429" i="9"/>
  <c r="D3428" i="9"/>
  <c r="E3428" i="9" s="1"/>
  <c r="F3428" i="9"/>
  <c r="G3428" i="9" s="1"/>
  <c r="R3402" i="9"/>
  <c r="H3402" i="9" l="1"/>
  <c r="Z3468" i="9"/>
  <c r="AD3467" i="9"/>
  <c r="AE3467" i="9" s="1"/>
  <c r="AB3467" i="9"/>
  <c r="AC3467" i="9" s="1"/>
  <c r="F3559" i="9"/>
  <c r="G3559" i="9" s="1"/>
  <c r="D3559" i="9"/>
  <c r="E3559" i="9" s="1"/>
  <c r="B3560" i="9"/>
  <c r="F3494" i="9"/>
  <c r="G3494" i="9" s="1"/>
  <c r="D3494" i="9"/>
  <c r="E3494" i="9" s="1"/>
  <c r="B3495" i="9"/>
  <c r="N3521" i="9"/>
  <c r="R3520" i="9"/>
  <c r="S3520" i="9" s="1"/>
  <c r="P3520" i="9"/>
  <c r="Q3520" i="9" s="1"/>
  <c r="Z3533" i="9"/>
  <c r="AB3532" i="9"/>
  <c r="AC3532" i="9" s="1"/>
  <c r="AD3532" i="9"/>
  <c r="AE3532" i="9" s="1"/>
  <c r="N3469" i="9"/>
  <c r="R3468" i="9"/>
  <c r="S3468" i="9" s="1"/>
  <c r="P3468" i="9"/>
  <c r="Q3468" i="9" s="1"/>
  <c r="N3508" i="9"/>
  <c r="P3507" i="9"/>
  <c r="Q3507" i="9" s="1"/>
  <c r="R3507" i="9"/>
  <c r="S3507" i="9" s="1"/>
  <c r="R3429" i="9"/>
  <c r="S3429" i="9" s="1"/>
  <c r="S3430" i="9" s="1"/>
  <c r="P3429" i="9"/>
  <c r="Q3429" i="9" s="1"/>
  <c r="Z3429" i="9"/>
  <c r="AB3428" i="9"/>
  <c r="AC3428" i="9" s="1"/>
  <c r="AD3428" i="9"/>
  <c r="AE3428" i="9" s="1"/>
  <c r="AD3415" i="9"/>
  <c r="AE3415" i="9" s="1"/>
  <c r="AE3416" i="9" s="1"/>
  <c r="AB3415" i="9"/>
  <c r="AC3415" i="9" s="1"/>
  <c r="Z3481" i="9"/>
  <c r="AB3480" i="9"/>
  <c r="AC3480" i="9" s="1"/>
  <c r="AD3480" i="9"/>
  <c r="AE3480" i="9" s="1"/>
  <c r="Z3507" i="9"/>
  <c r="AD3506" i="9"/>
  <c r="AE3506" i="9" s="1"/>
  <c r="AB3506" i="9"/>
  <c r="AC3506" i="9" s="1"/>
  <c r="F3455" i="9"/>
  <c r="G3455" i="9" s="1"/>
  <c r="D3455" i="9"/>
  <c r="E3455" i="9" s="1"/>
  <c r="B3456" i="9"/>
  <c r="N3586" i="9"/>
  <c r="U3584" i="9"/>
  <c r="N3573" i="9"/>
  <c r="R3572" i="9"/>
  <c r="S3572" i="9" s="1"/>
  <c r="P3572" i="9"/>
  <c r="Q3572" i="9" s="1"/>
  <c r="Z3442" i="9"/>
  <c r="AB3441" i="9"/>
  <c r="AC3441" i="9" s="1"/>
  <c r="AD3441" i="9"/>
  <c r="AE3441" i="9" s="1"/>
  <c r="F3520" i="9"/>
  <c r="G3520" i="9" s="1"/>
  <c r="D3520" i="9"/>
  <c r="E3520" i="9" s="1"/>
  <c r="B3521" i="9"/>
  <c r="F3442" i="9"/>
  <c r="G3442" i="9" s="1"/>
  <c r="D3442" i="9"/>
  <c r="E3442" i="9" s="1"/>
  <c r="B3443" i="9"/>
  <c r="R3416" i="9"/>
  <c r="E3416" i="9"/>
  <c r="D3416" i="9"/>
  <c r="N3482" i="9"/>
  <c r="P3481" i="9"/>
  <c r="Q3481" i="9" s="1"/>
  <c r="R3481" i="9"/>
  <c r="S3481" i="9" s="1"/>
  <c r="F3468" i="9"/>
  <c r="G3468" i="9" s="1"/>
  <c r="D3468" i="9"/>
  <c r="E3468" i="9" s="1"/>
  <c r="B3469" i="9"/>
  <c r="N3547" i="9"/>
  <c r="P3546" i="9"/>
  <c r="Q3546" i="9" s="1"/>
  <c r="R3546" i="9"/>
  <c r="S3546" i="9" s="1"/>
  <c r="Z3572" i="9"/>
  <c r="AG3570" i="9"/>
  <c r="Z3559" i="9"/>
  <c r="AD3558" i="9"/>
  <c r="AE3558" i="9" s="1"/>
  <c r="AB3558" i="9"/>
  <c r="AC3558" i="9" s="1"/>
  <c r="Z3455" i="9"/>
  <c r="AB3454" i="9"/>
  <c r="AC3454" i="9" s="1"/>
  <c r="AD3454" i="9"/>
  <c r="AE3454" i="9" s="1"/>
  <c r="AF3388" i="9"/>
  <c r="Z3494" i="9"/>
  <c r="AB3493" i="9"/>
  <c r="AC3493" i="9" s="1"/>
  <c r="AD3493" i="9"/>
  <c r="AE3493" i="9" s="1"/>
  <c r="F3572" i="9"/>
  <c r="G3572" i="9" s="1"/>
  <c r="D3572" i="9"/>
  <c r="E3572" i="9" s="1"/>
  <c r="B3586" i="9"/>
  <c r="I3584" i="9"/>
  <c r="B3573" i="9"/>
  <c r="N3534" i="9"/>
  <c r="R3533" i="9"/>
  <c r="S3533" i="9" s="1"/>
  <c r="P3533" i="9"/>
  <c r="Q3533" i="9" s="1"/>
  <c r="Q3416" i="9"/>
  <c r="P3416" i="9"/>
  <c r="F3416" i="9"/>
  <c r="F3546" i="9"/>
  <c r="G3546" i="9" s="1"/>
  <c r="D3546" i="9"/>
  <c r="E3546" i="9" s="1"/>
  <c r="B3547" i="9"/>
  <c r="F3481" i="9"/>
  <c r="G3481" i="9" s="1"/>
  <c r="D3481" i="9"/>
  <c r="E3481" i="9" s="1"/>
  <c r="B3482" i="9"/>
  <c r="AC3402" i="9"/>
  <c r="AB3402" i="9"/>
  <c r="F3507" i="9"/>
  <c r="G3507" i="9" s="1"/>
  <c r="D3507" i="9"/>
  <c r="E3507" i="9" s="1"/>
  <c r="B3508" i="9"/>
  <c r="N3443" i="9"/>
  <c r="R3442" i="9"/>
  <c r="S3442" i="9" s="1"/>
  <c r="P3442" i="9"/>
  <c r="Q3442" i="9" s="1"/>
  <c r="F3429" i="9"/>
  <c r="G3429" i="9" s="1"/>
  <c r="G3430" i="9" s="1"/>
  <c r="D3429" i="9"/>
  <c r="E3429" i="9" s="1"/>
  <c r="N3456" i="9"/>
  <c r="R3455" i="9"/>
  <c r="S3455" i="9" s="1"/>
  <c r="P3455" i="9"/>
  <c r="Q3455" i="9" s="1"/>
  <c r="N3560" i="9"/>
  <c r="R3559" i="9"/>
  <c r="S3559" i="9" s="1"/>
  <c r="P3559" i="9"/>
  <c r="Q3559" i="9" s="1"/>
  <c r="N3495" i="9"/>
  <c r="P3494" i="9"/>
  <c r="Q3494" i="9" s="1"/>
  <c r="R3494" i="9"/>
  <c r="S3494" i="9" s="1"/>
  <c r="F3533" i="9"/>
  <c r="G3533" i="9" s="1"/>
  <c r="D3533" i="9"/>
  <c r="E3533" i="9" s="1"/>
  <c r="B3534" i="9"/>
  <c r="Z3520" i="9"/>
  <c r="AB3519" i="9"/>
  <c r="AC3519" i="9" s="1"/>
  <c r="AD3519" i="9"/>
  <c r="AE3519" i="9" s="1"/>
  <c r="T3402" i="9"/>
  <c r="AD3402" i="9"/>
  <c r="Z3546" i="9"/>
  <c r="AD3545" i="9"/>
  <c r="AE3545" i="9" s="1"/>
  <c r="AB3545" i="9"/>
  <c r="AC3545" i="9" s="1"/>
  <c r="T3416" i="9" l="1"/>
  <c r="AB3546" i="9"/>
  <c r="AC3546" i="9" s="1"/>
  <c r="Z3547" i="9"/>
  <c r="AD3546" i="9"/>
  <c r="AE3546" i="9" s="1"/>
  <c r="R3495" i="9"/>
  <c r="S3495" i="9" s="1"/>
  <c r="P3495" i="9"/>
  <c r="Q3495" i="9" s="1"/>
  <c r="N3496" i="9"/>
  <c r="R3560" i="9"/>
  <c r="S3560" i="9" s="1"/>
  <c r="P3560" i="9"/>
  <c r="Q3560" i="9" s="1"/>
  <c r="N3561" i="9"/>
  <c r="E3430" i="9"/>
  <c r="D3430" i="9"/>
  <c r="B3600" i="9"/>
  <c r="I3598" i="9"/>
  <c r="B3587" i="9"/>
  <c r="F3586" i="9"/>
  <c r="G3586" i="9" s="1"/>
  <c r="D3586" i="9"/>
  <c r="E3586" i="9" s="1"/>
  <c r="R3482" i="9"/>
  <c r="S3482" i="9" s="1"/>
  <c r="P3482" i="9"/>
  <c r="Q3482" i="9" s="1"/>
  <c r="N3483" i="9"/>
  <c r="H3416" i="9"/>
  <c r="R3586" i="9"/>
  <c r="S3586" i="9" s="1"/>
  <c r="P3586" i="9"/>
  <c r="Q3586" i="9" s="1"/>
  <c r="N3600" i="9"/>
  <c r="U3598" i="9"/>
  <c r="N3587" i="9"/>
  <c r="AD3416" i="9"/>
  <c r="Q3430" i="9"/>
  <c r="P3430" i="9"/>
  <c r="R3508" i="9"/>
  <c r="S3508" i="9" s="1"/>
  <c r="P3508" i="9"/>
  <c r="Q3508" i="9" s="1"/>
  <c r="N3509" i="9"/>
  <c r="R3521" i="9"/>
  <c r="S3521" i="9" s="1"/>
  <c r="P3521" i="9"/>
  <c r="Q3521" i="9" s="1"/>
  <c r="N3522" i="9"/>
  <c r="B3561" i="9"/>
  <c r="F3560" i="9"/>
  <c r="G3560" i="9" s="1"/>
  <c r="D3560" i="9"/>
  <c r="E3560" i="9" s="1"/>
  <c r="F3430" i="9"/>
  <c r="R3443" i="9"/>
  <c r="S3443" i="9" s="1"/>
  <c r="S3444" i="9" s="1"/>
  <c r="P3443" i="9"/>
  <c r="Q3443" i="9" s="1"/>
  <c r="R3534" i="9"/>
  <c r="S3534" i="9" s="1"/>
  <c r="P3534" i="9"/>
  <c r="Q3534" i="9" s="1"/>
  <c r="N3535" i="9"/>
  <c r="AB3572" i="9"/>
  <c r="AC3572" i="9" s="1"/>
  <c r="Z3586" i="9"/>
  <c r="AG3584" i="9"/>
  <c r="Z3573" i="9"/>
  <c r="AD3572" i="9"/>
  <c r="AE3572" i="9" s="1"/>
  <c r="R3547" i="9"/>
  <c r="S3547" i="9" s="1"/>
  <c r="P3547" i="9"/>
  <c r="Q3547" i="9" s="1"/>
  <c r="N3548" i="9"/>
  <c r="B3470" i="9"/>
  <c r="F3469" i="9"/>
  <c r="G3469" i="9" s="1"/>
  <c r="D3469" i="9"/>
  <c r="E3469" i="9" s="1"/>
  <c r="AB3481" i="9"/>
  <c r="AC3481" i="9" s="1"/>
  <c r="Z3482" i="9"/>
  <c r="AD3481" i="9"/>
  <c r="AE3481" i="9" s="1"/>
  <c r="R3430" i="9"/>
  <c r="AB3533" i="9"/>
  <c r="AC3533" i="9" s="1"/>
  <c r="Z3534" i="9"/>
  <c r="AD3533" i="9"/>
  <c r="AE3533" i="9" s="1"/>
  <c r="B3496" i="9"/>
  <c r="F3495" i="9"/>
  <c r="G3495" i="9" s="1"/>
  <c r="D3495" i="9"/>
  <c r="E3495" i="9" s="1"/>
  <c r="AB3468" i="9"/>
  <c r="AC3468" i="9" s="1"/>
  <c r="Z3469" i="9"/>
  <c r="AD3468" i="9"/>
  <c r="AE3468" i="9" s="1"/>
  <c r="AB3520" i="9"/>
  <c r="AC3520" i="9" s="1"/>
  <c r="Z3521" i="9"/>
  <c r="AD3520" i="9"/>
  <c r="AE3520" i="9" s="1"/>
  <c r="AF3402" i="9"/>
  <c r="B3548" i="9"/>
  <c r="D3547" i="9"/>
  <c r="E3547" i="9" s="1"/>
  <c r="F3547" i="9"/>
  <c r="G3547" i="9" s="1"/>
  <c r="B3574" i="9"/>
  <c r="F3573" i="9"/>
  <c r="G3573" i="9" s="1"/>
  <c r="D3573" i="9"/>
  <c r="E3573" i="9" s="1"/>
  <c r="AB3494" i="9"/>
  <c r="AC3494" i="9" s="1"/>
  <c r="Z3495" i="9"/>
  <c r="AD3494" i="9"/>
  <c r="AE3494" i="9" s="1"/>
  <c r="AB3455" i="9"/>
  <c r="AC3455" i="9" s="1"/>
  <c r="Z3456" i="9"/>
  <c r="AD3455" i="9"/>
  <c r="AE3455" i="9" s="1"/>
  <c r="B3522" i="9"/>
  <c r="D3521" i="9"/>
  <c r="E3521" i="9" s="1"/>
  <c r="F3521" i="9"/>
  <c r="G3521" i="9" s="1"/>
  <c r="R3573" i="9"/>
  <c r="S3573" i="9" s="1"/>
  <c r="P3573" i="9"/>
  <c r="Q3573" i="9" s="1"/>
  <c r="N3574" i="9"/>
  <c r="R3469" i="9"/>
  <c r="S3469" i="9" s="1"/>
  <c r="P3469" i="9"/>
  <c r="Q3469" i="9" s="1"/>
  <c r="N3470" i="9"/>
  <c r="B3535" i="9"/>
  <c r="D3534" i="9"/>
  <c r="E3534" i="9" s="1"/>
  <c r="F3534" i="9"/>
  <c r="G3534" i="9" s="1"/>
  <c r="R3456" i="9"/>
  <c r="S3456" i="9" s="1"/>
  <c r="P3456" i="9"/>
  <c r="Q3456" i="9" s="1"/>
  <c r="N3457" i="9"/>
  <c r="B3509" i="9"/>
  <c r="D3508" i="9"/>
  <c r="E3508" i="9" s="1"/>
  <c r="F3508" i="9"/>
  <c r="G3508" i="9" s="1"/>
  <c r="B3483" i="9"/>
  <c r="F3482" i="9"/>
  <c r="G3482" i="9" s="1"/>
  <c r="D3482" i="9"/>
  <c r="E3482" i="9" s="1"/>
  <c r="AB3559" i="9"/>
  <c r="AC3559" i="9" s="1"/>
  <c r="Z3560" i="9"/>
  <c r="AD3559" i="9"/>
  <c r="AE3559" i="9" s="1"/>
  <c r="D3443" i="9"/>
  <c r="E3443" i="9" s="1"/>
  <c r="F3443" i="9"/>
  <c r="G3443" i="9" s="1"/>
  <c r="G3444" i="9" s="1"/>
  <c r="AB3442" i="9"/>
  <c r="AC3442" i="9" s="1"/>
  <c r="Z3443" i="9"/>
  <c r="AD3442" i="9"/>
  <c r="AE3442" i="9" s="1"/>
  <c r="B3457" i="9"/>
  <c r="D3456" i="9"/>
  <c r="E3456" i="9" s="1"/>
  <c r="F3456" i="9"/>
  <c r="G3456" i="9" s="1"/>
  <c r="AB3507" i="9"/>
  <c r="AC3507" i="9" s="1"/>
  <c r="Z3508" i="9"/>
  <c r="AD3507" i="9"/>
  <c r="AE3507" i="9" s="1"/>
  <c r="AC3416" i="9"/>
  <c r="AF3416" i="9" s="1"/>
  <c r="AB3416" i="9"/>
  <c r="AB3429" i="9"/>
  <c r="AC3429" i="9" s="1"/>
  <c r="AD3429" i="9"/>
  <c r="AE3429" i="9" s="1"/>
  <c r="AE3430" i="9" s="1"/>
  <c r="AC3430" i="9" l="1"/>
  <c r="AB3430" i="9"/>
  <c r="Z3509" i="9"/>
  <c r="AD3508" i="9"/>
  <c r="AE3508" i="9" s="1"/>
  <c r="AB3508" i="9"/>
  <c r="AC3508" i="9" s="1"/>
  <c r="E3444" i="9"/>
  <c r="D3444" i="9"/>
  <c r="D3535" i="9"/>
  <c r="E3535" i="9" s="1"/>
  <c r="B3536" i="9"/>
  <c r="F3535" i="9"/>
  <c r="G3535" i="9" s="1"/>
  <c r="N3549" i="9"/>
  <c r="R3548" i="9"/>
  <c r="S3548" i="9" s="1"/>
  <c r="P3548" i="9"/>
  <c r="Q3548" i="9" s="1"/>
  <c r="Z3574" i="9"/>
  <c r="AD3573" i="9"/>
  <c r="AE3573" i="9" s="1"/>
  <c r="AB3573" i="9"/>
  <c r="AC3573" i="9" s="1"/>
  <c r="N3536" i="9"/>
  <c r="P3535" i="9"/>
  <c r="Q3535" i="9" s="1"/>
  <c r="R3535" i="9"/>
  <c r="S3535" i="9" s="1"/>
  <c r="Q3444" i="9"/>
  <c r="P3444" i="9"/>
  <c r="N3523" i="9"/>
  <c r="P3522" i="9"/>
  <c r="Q3522" i="9" s="1"/>
  <c r="R3522" i="9"/>
  <c r="S3522" i="9" s="1"/>
  <c r="N3510" i="9"/>
  <c r="R3509" i="9"/>
  <c r="S3509" i="9" s="1"/>
  <c r="P3509" i="9"/>
  <c r="Q3509" i="9" s="1"/>
  <c r="T3430" i="9"/>
  <c r="D3587" i="9"/>
  <c r="E3587" i="9" s="1"/>
  <c r="B3588" i="9"/>
  <c r="F3587" i="9"/>
  <c r="G3587" i="9" s="1"/>
  <c r="N3562" i="9"/>
  <c r="P3561" i="9"/>
  <c r="Q3561" i="9" s="1"/>
  <c r="R3561" i="9"/>
  <c r="S3561" i="9" s="1"/>
  <c r="D3457" i="9"/>
  <c r="E3457" i="9" s="1"/>
  <c r="F3457" i="9"/>
  <c r="G3457" i="9" s="1"/>
  <c r="G3458" i="9" s="1"/>
  <c r="Z3561" i="9"/>
  <c r="AD3560" i="9"/>
  <c r="AE3560" i="9" s="1"/>
  <c r="AB3560" i="9"/>
  <c r="AC3560" i="9" s="1"/>
  <c r="D3483" i="9"/>
  <c r="E3483" i="9" s="1"/>
  <c r="B3484" i="9"/>
  <c r="F3483" i="9"/>
  <c r="G3483" i="9" s="1"/>
  <c r="D3509" i="9"/>
  <c r="E3509" i="9" s="1"/>
  <c r="B3510" i="9"/>
  <c r="F3509" i="9"/>
  <c r="G3509" i="9" s="1"/>
  <c r="Z3496" i="9"/>
  <c r="AD3495" i="9"/>
  <c r="AE3495" i="9" s="1"/>
  <c r="AB3495" i="9"/>
  <c r="AC3495" i="9" s="1"/>
  <c r="Z3470" i="9"/>
  <c r="AB3469" i="9"/>
  <c r="AC3469" i="9" s="1"/>
  <c r="AD3469" i="9"/>
  <c r="AE3469" i="9" s="1"/>
  <c r="D3496" i="9"/>
  <c r="E3496" i="9" s="1"/>
  <c r="B3497" i="9"/>
  <c r="F3496" i="9"/>
  <c r="G3496" i="9" s="1"/>
  <c r="Z3483" i="9"/>
  <c r="AB3482" i="9"/>
  <c r="AC3482" i="9" s="1"/>
  <c r="AD3482" i="9"/>
  <c r="AE3482" i="9" s="1"/>
  <c r="R3444" i="9"/>
  <c r="N3614" i="9"/>
  <c r="U3612" i="9"/>
  <c r="N3601" i="9"/>
  <c r="P3600" i="9"/>
  <c r="Q3600" i="9" s="1"/>
  <c r="R3600" i="9"/>
  <c r="S3600" i="9" s="1"/>
  <c r="P3457" i="9"/>
  <c r="Q3457" i="9" s="1"/>
  <c r="R3457" i="9"/>
  <c r="S3457" i="9" s="1"/>
  <c r="S3458" i="9" s="1"/>
  <c r="N3471" i="9"/>
  <c r="R3470" i="9"/>
  <c r="S3470" i="9" s="1"/>
  <c r="P3470" i="9"/>
  <c r="Q3470" i="9" s="1"/>
  <c r="N3575" i="9"/>
  <c r="P3574" i="9"/>
  <c r="Q3574" i="9" s="1"/>
  <c r="R3574" i="9"/>
  <c r="S3574" i="9" s="1"/>
  <c r="Z3457" i="9"/>
  <c r="AD3456" i="9"/>
  <c r="AE3456" i="9" s="1"/>
  <c r="AB3456" i="9"/>
  <c r="AC3456" i="9" s="1"/>
  <c r="Z3522" i="9"/>
  <c r="AD3521" i="9"/>
  <c r="AE3521" i="9" s="1"/>
  <c r="AB3521" i="9"/>
  <c r="AC3521" i="9" s="1"/>
  <c r="Z3600" i="9"/>
  <c r="AG3598" i="9"/>
  <c r="Z3587" i="9"/>
  <c r="AD3586" i="9"/>
  <c r="AE3586" i="9" s="1"/>
  <c r="AB3586" i="9"/>
  <c r="AC3586" i="9" s="1"/>
  <c r="D3600" i="9"/>
  <c r="E3600" i="9" s="1"/>
  <c r="B3614" i="9"/>
  <c r="I3612" i="9"/>
  <c r="B3601" i="9"/>
  <c r="F3600" i="9"/>
  <c r="G3600" i="9" s="1"/>
  <c r="AD3430" i="9"/>
  <c r="AB3443" i="9"/>
  <c r="AC3443" i="9" s="1"/>
  <c r="AD3443" i="9"/>
  <c r="AE3443" i="9" s="1"/>
  <c r="AE3444" i="9" s="1"/>
  <c r="F3444" i="9"/>
  <c r="D3522" i="9"/>
  <c r="E3522" i="9" s="1"/>
  <c r="B3523" i="9"/>
  <c r="F3522" i="9"/>
  <c r="G3522" i="9" s="1"/>
  <c r="D3574" i="9"/>
  <c r="E3574" i="9" s="1"/>
  <c r="B3575" i="9"/>
  <c r="F3574" i="9"/>
  <c r="G3574" i="9" s="1"/>
  <c r="D3548" i="9"/>
  <c r="E3548" i="9" s="1"/>
  <c r="B3549" i="9"/>
  <c r="F3548" i="9"/>
  <c r="G3548" i="9" s="1"/>
  <c r="Z3535" i="9"/>
  <c r="AB3534" i="9"/>
  <c r="AC3534" i="9" s="1"/>
  <c r="AD3534" i="9"/>
  <c r="AE3534" i="9" s="1"/>
  <c r="D3470" i="9"/>
  <c r="E3470" i="9" s="1"/>
  <c r="B3471" i="9"/>
  <c r="F3470" i="9"/>
  <c r="G3470" i="9" s="1"/>
  <c r="D3561" i="9"/>
  <c r="E3561" i="9" s="1"/>
  <c r="B3562" i="9"/>
  <c r="F3561" i="9"/>
  <c r="G3561" i="9" s="1"/>
  <c r="N3588" i="9"/>
  <c r="P3587" i="9"/>
  <c r="Q3587" i="9" s="1"/>
  <c r="R3587" i="9"/>
  <c r="S3587" i="9" s="1"/>
  <c r="N3484" i="9"/>
  <c r="P3483" i="9"/>
  <c r="Q3483" i="9" s="1"/>
  <c r="R3483" i="9"/>
  <c r="S3483" i="9" s="1"/>
  <c r="H3430" i="9"/>
  <c r="N3497" i="9"/>
  <c r="P3496" i="9"/>
  <c r="Q3496" i="9" s="1"/>
  <c r="R3496" i="9"/>
  <c r="S3496" i="9" s="1"/>
  <c r="Z3548" i="9"/>
  <c r="AB3547" i="9"/>
  <c r="AC3547" i="9" s="1"/>
  <c r="AD3547" i="9"/>
  <c r="AE3547" i="9" s="1"/>
  <c r="P3484" i="9" l="1"/>
  <c r="Q3484" i="9" s="1"/>
  <c r="N3485" i="9"/>
  <c r="R3484" i="9"/>
  <c r="S3484" i="9" s="1"/>
  <c r="AD3444" i="9"/>
  <c r="AD3587" i="9"/>
  <c r="AE3587" i="9" s="1"/>
  <c r="AB3587" i="9"/>
  <c r="AC3587" i="9" s="1"/>
  <c r="Z3588" i="9"/>
  <c r="AD3522" i="9"/>
  <c r="AE3522" i="9" s="1"/>
  <c r="AB3522" i="9"/>
  <c r="AC3522" i="9" s="1"/>
  <c r="Z3523" i="9"/>
  <c r="AD3457" i="9"/>
  <c r="AE3457" i="9" s="1"/>
  <c r="AE3458" i="9" s="1"/>
  <c r="AB3457" i="9"/>
  <c r="AC3457" i="9" s="1"/>
  <c r="R3458" i="9"/>
  <c r="P3614" i="9"/>
  <c r="Q3614" i="9" s="1"/>
  <c r="N3628" i="9"/>
  <c r="U3626" i="9"/>
  <c r="N3615" i="9"/>
  <c r="R3614" i="9"/>
  <c r="S3614" i="9" s="1"/>
  <c r="B3498" i="9"/>
  <c r="D3497" i="9"/>
  <c r="E3497" i="9" s="1"/>
  <c r="F3497" i="9"/>
  <c r="G3497" i="9" s="1"/>
  <c r="AD3470" i="9"/>
  <c r="AE3470" i="9" s="1"/>
  <c r="AB3470" i="9"/>
  <c r="AC3470" i="9" s="1"/>
  <c r="Z3471" i="9"/>
  <c r="AD3496" i="9"/>
  <c r="AE3496" i="9" s="1"/>
  <c r="AB3496" i="9"/>
  <c r="AC3496" i="9" s="1"/>
  <c r="Z3497" i="9"/>
  <c r="B3589" i="9"/>
  <c r="D3588" i="9"/>
  <c r="E3588" i="9" s="1"/>
  <c r="F3588" i="9"/>
  <c r="G3588" i="9" s="1"/>
  <c r="T3444" i="9"/>
  <c r="P3497" i="9"/>
  <c r="Q3497" i="9" s="1"/>
  <c r="N3498" i="9"/>
  <c r="R3497" i="9"/>
  <c r="S3497" i="9" s="1"/>
  <c r="P3588" i="9"/>
  <c r="Q3588" i="9" s="1"/>
  <c r="N3589" i="9"/>
  <c r="R3588" i="9"/>
  <c r="S3588" i="9" s="1"/>
  <c r="AD3535" i="9"/>
  <c r="AE3535" i="9" s="1"/>
  <c r="AB3535" i="9"/>
  <c r="AC3535" i="9" s="1"/>
  <c r="Z3536" i="9"/>
  <c r="AC3444" i="9"/>
  <c r="AB3444" i="9"/>
  <c r="B3628" i="9"/>
  <c r="I3626" i="9"/>
  <c r="B3615" i="9"/>
  <c r="F3614" i="9"/>
  <c r="G3614" i="9" s="1"/>
  <c r="D3614" i="9"/>
  <c r="E3614" i="9" s="1"/>
  <c r="Q3458" i="9"/>
  <c r="T3458" i="9" s="1"/>
  <c r="P3458" i="9"/>
  <c r="AD3483" i="9"/>
  <c r="AE3483" i="9" s="1"/>
  <c r="AB3483" i="9"/>
  <c r="AC3483" i="9" s="1"/>
  <c r="Z3484" i="9"/>
  <c r="B3485" i="9"/>
  <c r="D3484" i="9"/>
  <c r="E3484" i="9" s="1"/>
  <c r="F3484" i="9"/>
  <c r="G3484" i="9" s="1"/>
  <c r="AD3561" i="9"/>
  <c r="AE3561" i="9" s="1"/>
  <c r="AB3561" i="9"/>
  <c r="AC3561" i="9" s="1"/>
  <c r="Z3562" i="9"/>
  <c r="AD3509" i="9"/>
  <c r="AE3509" i="9" s="1"/>
  <c r="AB3509" i="9"/>
  <c r="AC3509" i="9" s="1"/>
  <c r="Z3510" i="9"/>
  <c r="B3576" i="9"/>
  <c r="F3575" i="9"/>
  <c r="G3575" i="9" s="1"/>
  <c r="D3575" i="9"/>
  <c r="E3575" i="9" s="1"/>
  <c r="AD3600" i="9"/>
  <c r="AE3600" i="9" s="1"/>
  <c r="AB3600" i="9"/>
  <c r="AC3600" i="9" s="1"/>
  <c r="Z3614" i="9"/>
  <c r="AG3612" i="9"/>
  <c r="Z3601" i="9"/>
  <c r="P3601" i="9"/>
  <c r="Q3601" i="9" s="1"/>
  <c r="N3602" i="9"/>
  <c r="R3601" i="9"/>
  <c r="S3601" i="9" s="1"/>
  <c r="B3511" i="9"/>
  <c r="D3510" i="9"/>
  <c r="E3510" i="9" s="1"/>
  <c r="F3510" i="9"/>
  <c r="G3510" i="9" s="1"/>
  <c r="F3458" i="9"/>
  <c r="P3562" i="9"/>
  <c r="Q3562" i="9" s="1"/>
  <c r="N3563" i="9"/>
  <c r="R3562" i="9"/>
  <c r="S3562" i="9" s="1"/>
  <c r="P3523" i="9"/>
  <c r="Q3523" i="9" s="1"/>
  <c r="N3524" i="9"/>
  <c r="R3523" i="9"/>
  <c r="S3523" i="9" s="1"/>
  <c r="P3549" i="9"/>
  <c r="Q3549" i="9" s="1"/>
  <c r="N3550" i="9"/>
  <c r="R3549" i="9"/>
  <c r="S3549" i="9" s="1"/>
  <c r="B3537" i="9"/>
  <c r="F3536" i="9"/>
  <c r="G3536" i="9" s="1"/>
  <c r="D3536" i="9"/>
  <c r="E3536" i="9" s="1"/>
  <c r="H3444" i="9"/>
  <c r="AD3548" i="9"/>
  <c r="AE3548" i="9" s="1"/>
  <c r="AB3548" i="9"/>
  <c r="AC3548" i="9" s="1"/>
  <c r="Z3549" i="9"/>
  <c r="B3563" i="9"/>
  <c r="F3562" i="9"/>
  <c r="G3562" i="9" s="1"/>
  <c r="D3562" i="9"/>
  <c r="E3562" i="9" s="1"/>
  <c r="F3471" i="9"/>
  <c r="G3471" i="9" s="1"/>
  <c r="G3472" i="9" s="1"/>
  <c r="D3471" i="9"/>
  <c r="E3471" i="9" s="1"/>
  <c r="B3550" i="9"/>
  <c r="D3549" i="9"/>
  <c r="E3549" i="9" s="1"/>
  <c r="F3549" i="9"/>
  <c r="G3549" i="9" s="1"/>
  <c r="B3524" i="9"/>
  <c r="F3523" i="9"/>
  <c r="G3523" i="9" s="1"/>
  <c r="D3523" i="9"/>
  <c r="E3523" i="9" s="1"/>
  <c r="B3602" i="9"/>
  <c r="D3601" i="9"/>
  <c r="E3601" i="9" s="1"/>
  <c r="F3601" i="9"/>
  <c r="G3601" i="9" s="1"/>
  <c r="P3575" i="9"/>
  <c r="Q3575" i="9" s="1"/>
  <c r="N3576" i="9"/>
  <c r="R3575" i="9"/>
  <c r="S3575" i="9" s="1"/>
  <c r="P3471" i="9"/>
  <c r="Q3471" i="9" s="1"/>
  <c r="R3471" i="9"/>
  <c r="S3471" i="9" s="1"/>
  <c r="S3472" i="9" s="1"/>
  <c r="E3458" i="9"/>
  <c r="H3458" i="9" s="1"/>
  <c r="D3458" i="9"/>
  <c r="P3510" i="9"/>
  <c r="Q3510" i="9" s="1"/>
  <c r="N3511" i="9"/>
  <c r="R3510" i="9"/>
  <c r="S3510" i="9" s="1"/>
  <c r="P3536" i="9"/>
  <c r="Q3536" i="9" s="1"/>
  <c r="N3537" i="9"/>
  <c r="R3536" i="9"/>
  <c r="S3536" i="9" s="1"/>
  <c r="AD3574" i="9"/>
  <c r="AE3574" i="9" s="1"/>
  <c r="AB3574" i="9"/>
  <c r="AC3574" i="9" s="1"/>
  <c r="Z3575" i="9"/>
  <c r="AF3430" i="9"/>
  <c r="AF3444" i="9" l="1"/>
  <c r="F3550" i="9"/>
  <c r="G3550" i="9" s="1"/>
  <c r="D3550" i="9"/>
  <c r="E3550" i="9" s="1"/>
  <c r="B3551" i="9"/>
  <c r="N3551" i="9"/>
  <c r="P3550" i="9"/>
  <c r="Q3550" i="9" s="1"/>
  <c r="R3550" i="9"/>
  <c r="S3550" i="9" s="1"/>
  <c r="N3564" i="9"/>
  <c r="R3563" i="9"/>
  <c r="S3563" i="9" s="1"/>
  <c r="P3563" i="9"/>
  <c r="Q3563" i="9" s="1"/>
  <c r="Z3602" i="9"/>
  <c r="AD3601" i="9"/>
  <c r="AE3601" i="9" s="1"/>
  <c r="AB3601" i="9"/>
  <c r="AC3601" i="9" s="1"/>
  <c r="Z3563" i="9"/>
  <c r="AB3562" i="9"/>
  <c r="AC3562" i="9" s="1"/>
  <c r="AD3562" i="9"/>
  <c r="AE3562" i="9" s="1"/>
  <c r="AD3471" i="9"/>
  <c r="AE3471" i="9" s="1"/>
  <c r="AE3472" i="9" s="1"/>
  <c r="AB3471" i="9"/>
  <c r="AC3471" i="9" s="1"/>
  <c r="AD3458" i="9"/>
  <c r="N3512" i="9"/>
  <c r="R3511" i="9"/>
  <c r="S3511" i="9" s="1"/>
  <c r="P3511" i="9"/>
  <c r="Q3511" i="9" s="1"/>
  <c r="N3577" i="9"/>
  <c r="R3576" i="9"/>
  <c r="S3576" i="9" s="1"/>
  <c r="P3576" i="9"/>
  <c r="Q3576" i="9" s="1"/>
  <c r="F3524" i="9"/>
  <c r="G3524" i="9" s="1"/>
  <c r="D3524" i="9"/>
  <c r="E3524" i="9" s="1"/>
  <c r="B3525" i="9"/>
  <c r="E3472" i="9"/>
  <c r="D3472" i="9"/>
  <c r="F3563" i="9"/>
  <c r="G3563" i="9" s="1"/>
  <c r="D3563" i="9"/>
  <c r="E3563" i="9" s="1"/>
  <c r="B3564" i="9"/>
  <c r="F3537" i="9"/>
  <c r="G3537" i="9" s="1"/>
  <c r="D3537" i="9"/>
  <c r="E3537" i="9" s="1"/>
  <c r="B3538" i="9"/>
  <c r="N3525" i="9"/>
  <c r="R3524" i="9"/>
  <c r="S3524" i="9" s="1"/>
  <c r="P3524" i="9"/>
  <c r="Q3524" i="9" s="1"/>
  <c r="N3603" i="9"/>
  <c r="P3602" i="9"/>
  <c r="Q3602" i="9" s="1"/>
  <c r="R3602" i="9"/>
  <c r="S3602" i="9" s="1"/>
  <c r="Z3511" i="9"/>
  <c r="AB3510" i="9"/>
  <c r="AC3510" i="9" s="1"/>
  <c r="AD3510" i="9"/>
  <c r="AE3510" i="9" s="1"/>
  <c r="F3485" i="9"/>
  <c r="G3485" i="9" s="1"/>
  <c r="G3486" i="9" s="1"/>
  <c r="D3485" i="9"/>
  <c r="E3485" i="9" s="1"/>
  <c r="F3628" i="9"/>
  <c r="G3628" i="9" s="1"/>
  <c r="D3628" i="9"/>
  <c r="E3628" i="9" s="1"/>
  <c r="B3642" i="9"/>
  <c r="I3640" i="9"/>
  <c r="B3629" i="9"/>
  <c r="Z3537" i="9"/>
  <c r="AB3536" i="9"/>
  <c r="AC3536" i="9" s="1"/>
  <c r="AD3536" i="9"/>
  <c r="AE3536" i="9" s="1"/>
  <c r="N3590" i="9"/>
  <c r="P3589" i="9"/>
  <c r="Q3589" i="9" s="1"/>
  <c r="R3589" i="9"/>
  <c r="S3589" i="9" s="1"/>
  <c r="N3499" i="9"/>
  <c r="R3498" i="9"/>
  <c r="S3498" i="9" s="1"/>
  <c r="P3498" i="9"/>
  <c r="Q3498" i="9" s="1"/>
  <c r="Z3498" i="9"/>
  <c r="AD3497" i="9"/>
  <c r="AE3497" i="9" s="1"/>
  <c r="AB3497" i="9"/>
  <c r="AC3497" i="9" s="1"/>
  <c r="F3498" i="9"/>
  <c r="G3498" i="9" s="1"/>
  <c r="D3498" i="9"/>
  <c r="E3498" i="9" s="1"/>
  <c r="B3499" i="9"/>
  <c r="N3642" i="9"/>
  <c r="U3640" i="9"/>
  <c r="N3629" i="9"/>
  <c r="R3628" i="9"/>
  <c r="S3628" i="9" s="1"/>
  <c r="P3628" i="9"/>
  <c r="Q3628" i="9" s="1"/>
  <c r="Z3524" i="9"/>
  <c r="AB3523" i="9"/>
  <c r="AC3523" i="9" s="1"/>
  <c r="AD3523" i="9"/>
  <c r="AE3523" i="9" s="1"/>
  <c r="Z3589" i="9"/>
  <c r="AD3588" i="9"/>
  <c r="AE3588" i="9" s="1"/>
  <c r="AB3588" i="9"/>
  <c r="AC3588" i="9" s="1"/>
  <c r="Z3576" i="9"/>
  <c r="AD3575" i="9"/>
  <c r="AE3575" i="9" s="1"/>
  <c r="AB3575" i="9"/>
  <c r="AC3575" i="9" s="1"/>
  <c r="N3538" i="9"/>
  <c r="P3537" i="9"/>
  <c r="Q3537" i="9" s="1"/>
  <c r="R3537" i="9"/>
  <c r="S3537" i="9" s="1"/>
  <c r="R3472" i="9"/>
  <c r="F3602" i="9"/>
  <c r="G3602" i="9" s="1"/>
  <c r="D3602" i="9"/>
  <c r="E3602" i="9" s="1"/>
  <c r="B3603" i="9"/>
  <c r="F3472" i="9"/>
  <c r="F3511" i="9"/>
  <c r="G3511" i="9" s="1"/>
  <c r="D3511" i="9"/>
  <c r="E3511" i="9" s="1"/>
  <c r="B3512" i="9"/>
  <c r="Z3628" i="9"/>
  <c r="AG3626" i="9"/>
  <c r="Z3615" i="9"/>
  <c r="AB3614" i="9"/>
  <c r="AC3614" i="9" s="1"/>
  <c r="AD3614" i="9"/>
  <c r="AE3614" i="9" s="1"/>
  <c r="F3589" i="9"/>
  <c r="G3589" i="9" s="1"/>
  <c r="D3589" i="9"/>
  <c r="E3589" i="9" s="1"/>
  <c r="B3590" i="9"/>
  <c r="Q3472" i="9"/>
  <c r="T3472" i="9" s="1"/>
  <c r="P3472" i="9"/>
  <c r="Z3550" i="9"/>
  <c r="AB3549" i="9"/>
  <c r="AC3549" i="9" s="1"/>
  <c r="AD3549" i="9"/>
  <c r="AE3549" i="9" s="1"/>
  <c r="F3576" i="9"/>
  <c r="G3576" i="9" s="1"/>
  <c r="D3576" i="9"/>
  <c r="E3576" i="9" s="1"/>
  <c r="B3577" i="9"/>
  <c r="Z3485" i="9"/>
  <c r="AD3484" i="9"/>
  <c r="AE3484" i="9" s="1"/>
  <c r="AB3484" i="9"/>
  <c r="AC3484" i="9" s="1"/>
  <c r="F3615" i="9"/>
  <c r="G3615" i="9" s="1"/>
  <c r="D3615" i="9"/>
  <c r="E3615" i="9" s="1"/>
  <c r="B3616" i="9"/>
  <c r="N3616" i="9"/>
  <c r="R3615" i="9"/>
  <c r="S3615" i="9" s="1"/>
  <c r="P3615" i="9"/>
  <c r="Q3615" i="9" s="1"/>
  <c r="AC3458" i="9"/>
  <c r="AB3458" i="9"/>
  <c r="P3485" i="9"/>
  <c r="Q3485" i="9" s="1"/>
  <c r="R3485" i="9"/>
  <c r="S3485" i="9" s="1"/>
  <c r="S3486" i="9" s="1"/>
  <c r="AF3458" i="9" l="1"/>
  <c r="B3617" i="9"/>
  <c r="F3616" i="9"/>
  <c r="G3616" i="9" s="1"/>
  <c r="D3616" i="9"/>
  <c r="E3616" i="9" s="1"/>
  <c r="AB3628" i="9"/>
  <c r="AC3628" i="9" s="1"/>
  <c r="Z3642" i="9"/>
  <c r="AG3640" i="9"/>
  <c r="Z3629" i="9"/>
  <c r="AD3628" i="9"/>
  <c r="AE3628" i="9" s="1"/>
  <c r="AB3576" i="9"/>
  <c r="AC3576" i="9" s="1"/>
  <c r="Z3577" i="9"/>
  <c r="AD3576" i="9"/>
  <c r="AE3576" i="9" s="1"/>
  <c r="AB3589" i="9"/>
  <c r="AC3589" i="9" s="1"/>
  <c r="Z3590" i="9"/>
  <c r="AD3589" i="9"/>
  <c r="AE3589" i="9" s="1"/>
  <c r="R3642" i="9"/>
  <c r="S3642" i="9" s="1"/>
  <c r="P3642" i="9"/>
  <c r="Q3642" i="9" s="1"/>
  <c r="N3656" i="9"/>
  <c r="U3654" i="9"/>
  <c r="N3643" i="9"/>
  <c r="R3499" i="9"/>
  <c r="S3499" i="9" s="1"/>
  <c r="S3500" i="9" s="1"/>
  <c r="P3499" i="9"/>
  <c r="Q3499" i="9" s="1"/>
  <c r="B3539" i="9"/>
  <c r="D3538" i="9"/>
  <c r="E3538" i="9" s="1"/>
  <c r="F3538" i="9"/>
  <c r="G3538" i="9" s="1"/>
  <c r="B3526" i="9"/>
  <c r="D3525" i="9"/>
  <c r="E3525" i="9" s="1"/>
  <c r="F3525" i="9"/>
  <c r="G3525" i="9" s="1"/>
  <c r="AB3563" i="9"/>
  <c r="AC3563" i="9" s="1"/>
  <c r="Z3564" i="9"/>
  <c r="AD3563" i="9"/>
  <c r="AE3563" i="9" s="1"/>
  <c r="R3486" i="9"/>
  <c r="R3616" i="9"/>
  <c r="S3616" i="9" s="1"/>
  <c r="P3616" i="9"/>
  <c r="Q3616" i="9" s="1"/>
  <c r="N3617" i="9"/>
  <c r="B3578" i="9"/>
  <c r="D3577" i="9"/>
  <c r="E3577" i="9" s="1"/>
  <c r="F3577" i="9"/>
  <c r="G3577" i="9" s="1"/>
  <c r="AB3550" i="9"/>
  <c r="AC3550" i="9" s="1"/>
  <c r="Z3551" i="9"/>
  <c r="AD3550" i="9"/>
  <c r="AE3550" i="9" s="1"/>
  <c r="B3591" i="9"/>
  <c r="D3590" i="9"/>
  <c r="E3590" i="9" s="1"/>
  <c r="F3590" i="9"/>
  <c r="G3590" i="9" s="1"/>
  <c r="B3513" i="9"/>
  <c r="F3512" i="9"/>
  <c r="G3512" i="9" s="1"/>
  <c r="D3512" i="9"/>
  <c r="E3512" i="9" s="1"/>
  <c r="B3604" i="9"/>
  <c r="D3603" i="9"/>
  <c r="E3603" i="9" s="1"/>
  <c r="F3603" i="9"/>
  <c r="G3603" i="9" s="1"/>
  <c r="R3538" i="9"/>
  <c r="S3538" i="9" s="1"/>
  <c r="P3538" i="9"/>
  <c r="Q3538" i="9" s="1"/>
  <c r="N3539" i="9"/>
  <c r="D3499" i="9"/>
  <c r="E3499" i="9" s="1"/>
  <c r="F3499" i="9"/>
  <c r="G3499" i="9" s="1"/>
  <c r="G3500" i="9" s="1"/>
  <c r="B3656" i="9"/>
  <c r="I3654" i="9"/>
  <c r="B3643" i="9"/>
  <c r="D3642" i="9"/>
  <c r="E3642" i="9" s="1"/>
  <c r="F3642" i="9"/>
  <c r="G3642" i="9" s="1"/>
  <c r="R3525" i="9"/>
  <c r="S3525" i="9" s="1"/>
  <c r="P3525" i="9"/>
  <c r="Q3525" i="9" s="1"/>
  <c r="N3526" i="9"/>
  <c r="R3577" i="9"/>
  <c r="S3577" i="9" s="1"/>
  <c r="P3577" i="9"/>
  <c r="Q3577" i="9" s="1"/>
  <c r="N3578" i="9"/>
  <c r="R3512" i="9"/>
  <c r="S3512" i="9" s="1"/>
  <c r="P3512" i="9"/>
  <c r="Q3512" i="9" s="1"/>
  <c r="N3513" i="9"/>
  <c r="AC3472" i="9"/>
  <c r="AB3472" i="9"/>
  <c r="Q3486" i="9"/>
  <c r="P3486" i="9"/>
  <c r="AB3485" i="9"/>
  <c r="AC3485" i="9" s="1"/>
  <c r="AD3485" i="9"/>
  <c r="AE3485" i="9" s="1"/>
  <c r="AE3486" i="9" s="1"/>
  <c r="AB3615" i="9"/>
  <c r="AC3615" i="9" s="1"/>
  <c r="Z3616" i="9"/>
  <c r="AD3615" i="9"/>
  <c r="AE3615" i="9" s="1"/>
  <c r="R3629" i="9"/>
  <c r="S3629" i="9" s="1"/>
  <c r="P3629" i="9"/>
  <c r="Q3629" i="9" s="1"/>
  <c r="N3630" i="9"/>
  <c r="AB3498" i="9"/>
  <c r="AC3498" i="9" s="1"/>
  <c r="Z3499" i="9"/>
  <c r="AD3498" i="9"/>
  <c r="AE3498" i="9" s="1"/>
  <c r="AB3537" i="9"/>
  <c r="AC3537" i="9" s="1"/>
  <c r="Z3538" i="9"/>
  <c r="AD3537" i="9"/>
  <c r="AE3537" i="9" s="1"/>
  <c r="E3486" i="9"/>
  <c r="D3486" i="9"/>
  <c r="R3603" i="9"/>
  <c r="S3603" i="9" s="1"/>
  <c r="P3603" i="9"/>
  <c r="Q3603" i="9" s="1"/>
  <c r="N3604" i="9"/>
  <c r="AD3472" i="9"/>
  <c r="R3564" i="9"/>
  <c r="S3564" i="9" s="1"/>
  <c r="P3564" i="9"/>
  <c r="Q3564" i="9" s="1"/>
  <c r="N3565" i="9"/>
  <c r="B3552" i="9"/>
  <c r="F3551" i="9"/>
  <c r="G3551" i="9" s="1"/>
  <c r="D3551" i="9"/>
  <c r="E3551" i="9" s="1"/>
  <c r="AB3524" i="9"/>
  <c r="AC3524" i="9" s="1"/>
  <c r="Z3525" i="9"/>
  <c r="AD3524" i="9"/>
  <c r="AE3524" i="9" s="1"/>
  <c r="R3590" i="9"/>
  <c r="S3590" i="9" s="1"/>
  <c r="P3590" i="9"/>
  <c r="Q3590" i="9" s="1"/>
  <c r="N3591" i="9"/>
  <c r="B3630" i="9"/>
  <c r="F3629" i="9"/>
  <c r="G3629" i="9" s="1"/>
  <c r="D3629" i="9"/>
  <c r="E3629" i="9" s="1"/>
  <c r="F3486" i="9"/>
  <c r="AB3511" i="9"/>
  <c r="AC3511" i="9" s="1"/>
  <c r="Z3512" i="9"/>
  <c r="AD3511" i="9"/>
  <c r="AE3511" i="9" s="1"/>
  <c r="B3565" i="9"/>
  <c r="D3564" i="9"/>
  <c r="E3564" i="9" s="1"/>
  <c r="F3564" i="9"/>
  <c r="G3564" i="9" s="1"/>
  <c r="H3472" i="9"/>
  <c r="AB3602" i="9"/>
  <c r="AC3602" i="9" s="1"/>
  <c r="Z3603" i="9"/>
  <c r="AD3602" i="9"/>
  <c r="AE3602" i="9" s="1"/>
  <c r="R3551" i="9"/>
  <c r="S3551" i="9" s="1"/>
  <c r="P3551" i="9"/>
  <c r="Q3551" i="9" s="1"/>
  <c r="N3552" i="9"/>
  <c r="T3486" i="9" l="1"/>
  <c r="N3566" i="9"/>
  <c r="P3565" i="9"/>
  <c r="Q3565" i="9" s="1"/>
  <c r="R3565" i="9"/>
  <c r="S3565" i="9" s="1"/>
  <c r="AB3499" i="9"/>
  <c r="AC3499" i="9" s="1"/>
  <c r="AD3499" i="9"/>
  <c r="AE3499" i="9" s="1"/>
  <c r="AE3500" i="9" s="1"/>
  <c r="Z3617" i="9"/>
  <c r="AB3616" i="9"/>
  <c r="AC3616" i="9" s="1"/>
  <c r="AD3616" i="9"/>
  <c r="AE3616" i="9" s="1"/>
  <c r="N3527" i="9"/>
  <c r="P3526" i="9"/>
  <c r="Q3526" i="9" s="1"/>
  <c r="R3526" i="9"/>
  <c r="S3526" i="9" s="1"/>
  <c r="F3500" i="9"/>
  <c r="D3591" i="9"/>
  <c r="E3591" i="9" s="1"/>
  <c r="B3592" i="9"/>
  <c r="F3591" i="9"/>
  <c r="G3591" i="9" s="1"/>
  <c r="Z3552" i="9"/>
  <c r="AB3551" i="9"/>
  <c r="AC3551" i="9" s="1"/>
  <c r="AD3551" i="9"/>
  <c r="AE3551" i="9" s="1"/>
  <c r="Z3565" i="9"/>
  <c r="AD3564" i="9"/>
  <c r="AE3564" i="9" s="1"/>
  <c r="AB3564" i="9"/>
  <c r="AC3564" i="9" s="1"/>
  <c r="Z3578" i="9"/>
  <c r="AD3577" i="9"/>
  <c r="AE3577" i="9" s="1"/>
  <c r="AB3577" i="9"/>
  <c r="AC3577" i="9" s="1"/>
  <c r="D3617" i="9"/>
  <c r="E3617" i="9" s="1"/>
  <c r="B3618" i="9"/>
  <c r="F3617" i="9"/>
  <c r="G3617" i="9" s="1"/>
  <c r="Z3513" i="9"/>
  <c r="AB3512" i="9"/>
  <c r="AC3512" i="9" s="1"/>
  <c r="AD3512" i="9"/>
  <c r="AE3512" i="9" s="1"/>
  <c r="D3630" i="9"/>
  <c r="E3630" i="9" s="1"/>
  <c r="B3631" i="9"/>
  <c r="F3630" i="9"/>
  <c r="G3630" i="9" s="1"/>
  <c r="AD3486" i="9"/>
  <c r="AF3472" i="9"/>
  <c r="N3579" i="9"/>
  <c r="R3578" i="9"/>
  <c r="S3578" i="9" s="1"/>
  <c r="P3578" i="9"/>
  <c r="Q3578" i="9" s="1"/>
  <c r="D3656" i="9"/>
  <c r="E3656" i="9" s="1"/>
  <c r="B3670" i="9"/>
  <c r="I3668" i="9"/>
  <c r="B3657" i="9"/>
  <c r="F3656" i="9"/>
  <c r="G3656" i="9" s="1"/>
  <c r="E3500" i="9"/>
  <c r="H3500" i="9" s="1"/>
  <c r="D3500" i="9"/>
  <c r="D3578" i="9"/>
  <c r="E3578" i="9" s="1"/>
  <c r="B3579" i="9"/>
  <c r="F3578" i="9"/>
  <c r="G3578" i="9" s="1"/>
  <c r="N3644" i="9"/>
  <c r="P3643" i="9"/>
  <c r="Q3643" i="9" s="1"/>
  <c r="R3643" i="9"/>
  <c r="S3643" i="9" s="1"/>
  <c r="Z3591" i="9"/>
  <c r="AB3590" i="9"/>
  <c r="AC3590" i="9" s="1"/>
  <c r="AD3590" i="9"/>
  <c r="AE3590" i="9" s="1"/>
  <c r="Z3656" i="9"/>
  <c r="AG3654" i="9"/>
  <c r="Z3643" i="9"/>
  <c r="AD3642" i="9"/>
  <c r="AE3642" i="9" s="1"/>
  <c r="AB3642" i="9"/>
  <c r="AC3642" i="9" s="1"/>
  <c r="N3553" i="9"/>
  <c r="P3552" i="9"/>
  <c r="Q3552" i="9" s="1"/>
  <c r="R3552" i="9"/>
  <c r="S3552" i="9" s="1"/>
  <c r="Z3604" i="9"/>
  <c r="AD3603" i="9"/>
  <c r="AE3603" i="9" s="1"/>
  <c r="AB3603" i="9"/>
  <c r="AC3603" i="9" s="1"/>
  <c r="D3565" i="9"/>
  <c r="E3565" i="9" s="1"/>
  <c r="B3566" i="9"/>
  <c r="F3565" i="9"/>
  <c r="G3565" i="9" s="1"/>
  <c r="N3592" i="9"/>
  <c r="R3591" i="9"/>
  <c r="S3591" i="9" s="1"/>
  <c r="P3591" i="9"/>
  <c r="Q3591" i="9" s="1"/>
  <c r="N3631" i="9"/>
  <c r="P3630" i="9"/>
  <c r="Q3630" i="9" s="1"/>
  <c r="R3630" i="9"/>
  <c r="S3630" i="9" s="1"/>
  <c r="AC3486" i="9"/>
  <c r="AB3486" i="9"/>
  <c r="P3513" i="9"/>
  <c r="Q3513" i="9" s="1"/>
  <c r="R3513" i="9"/>
  <c r="S3513" i="9" s="1"/>
  <c r="S3514" i="9" s="1"/>
  <c r="N3540" i="9"/>
  <c r="P3539" i="9"/>
  <c r="Q3539" i="9" s="1"/>
  <c r="R3539" i="9"/>
  <c r="S3539" i="9" s="1"/>
  <c r="D3513" i="9"/>
  <c r="E3513" i="9" s="1"/>
  <c r="F3513" i="9"/>
  <c r="G3513" i="9" s="1"/>
  <c r="G3514" i="9" s="1"/>
  <c r="N3618" i="9"/>
  <c r="P3617" i="9"/>
  <c r="Q3617" i="9" s="1"/>
  <c r="R3617" i="9"/>
  <c r="S3617" i="9" s="1"/>
  <c r="D3539" i="9"/>
  <c r="E3539" i="9" s="1"/>
  <c r="B3540" i="9"/>
  <c r="F3539" i="9"/>
  <c r="G3539" i="9" s="1"/>
  <c r="Q3500" i="9"/>
  <c r="P3500" i="9"/>
  <c r="Z3526" i="9"/>
  <c r="AD3525" i="9"/>
  <c r="AE3525" i="9" s="1"/>
  <c r="AB3525" i="9"/>
  <c r="AC3525" i="9" s="1"/>
  <c r="D3552" i="9"/>
  <c r="E3552" i="9" s="1"/>
  <c r="B3553" i="9"/>
  <c r="F3552" i="9"/>
  <c r="G3552" i="9" s="1"/>
  <c r="N3605" i="9"/>
  <c r="P3604" i="9"/>
  <c r="Q3604" i="9" s="1"/>
  <c r="R3604" i="9"/>
  <c r="S3604" i="9" s="1"/>
  <c r="H3486" i="9"/>
  <c r="Z3539" i="9"/>
  <c r="AD3538" i="9"/>
  <c r="AE3538" i="9" s="1"/>
  <c r="AB3538" i="9"/>
  <c r="AC3538" i="9" s="1"/>
  <c r="D3643" i="9"/>
  <c r="E3643" i="9" s="1"/>
  <c r="B3644" i="9"/>
  <c r="F3643" i="9"/>
  <c r="G3643" i="9" s="1"/>
  <c r="D3604" i="9"/>
  <c r="E3604" i="9" s="1"/>
  <c r="B3605" i="9"/>
  <c r="F3604" i="9"/>
  <c r="G3604" i="9" s="1"/>
  <c r="D3526" i="9"/>
  <c r="E3526" i="9" s="1"/>
  <c r="B3527" i="9"/>
  <c r="F3526" i="9"/>
  <c r="G3526" i="9" s="1"/>
  <c r="R3500" i="9"/>
  <c r="N3670" i="9"/>
  <c r="U3668" i="9"/>
  <c r="N3657" i="9"/>
  <c r="P3656" i="9"/>
  <c r="Q3656" i="9" s="1"/>
  <c r="R3656" i="9"/>
  <c r="S3656" i="9" s="1"/>
  <c r="Z3630" i="9"/>
  <c r="AB3629" i="9"/>
  <c r="AC3629" i="9" s="1"/>
  <c r="AD3629" i="9"/>
  <c r="AE3629" i="9" s="1"/>
  <c r="AF3486" i="9" l="1"/>
  <c r="F3527" i="9"/>
  <c r="G3527" i="9" s="1"/>
  <c r="G3528" i="9" s="1"/>
  <c r="D3527" i="9"/>
  <c r="E3527" i="9" s="1"/>
  <c r="B3645" i="9"/>
  <c r="D3644" i="9"/>
  <c r="E3644" i="9" s="1"/>
  <c r="F3644" i="9"/>
  <c r="G3644" i="9" s="1"/>
  <c r="AD3539" i="9"/>
  <c r="AE3539" i="9" s="1"/>
  <c r="AB3539" i="9"/>
  <c r="AC3539" i="9" s="1"/>
  <c r="Z3540" i="9"/>
  <c r="P3605" i="9"/>
  <c r="Q3605" i="9" s="1"/>
  <c r="N3606" i="9"/>
  <c r="R3605" i="9"/>
  <c r="S3605" i="9" s="1"/>
  <c r="F3514" i="9"/>
  <c r="R3514" i="9"/>
  <c r="B3567" i="9"/>
  <c r="F3566" i="9"/>
  <c r="G3566" i="9" s="1"/>
  <c r="D3566" i="9"/>
  <c r="E3566" i="9" s="1"/>
  <c r="AD3604" i="9"/>
  <c r="AE3604" i="9" s="1"/>
  <c r="AB3604" i="9"/>
  <c r="AC3604" i="9" s="1"/>
  <c r="Z3605" i="9"/>
  <c r="AD3552" i="9"/>
  <c r="AE3552" i="9" s="1"/>
  <c r="AB3552" i="9"/>
  <c r="AC3552" i="9" s="1"/>
  <c r="Z3553" i="9"/>
  <c r="T3500" i="9"/>
  <c r="E3514" i="9"/>
  <c r="H3514" i="9" s="1"/>
  <c r="D3514" i="9"/>
  <c r="Q3514" i="9"/>
  <c r="P3514" i="9"/>
  <c r="AD3656" i="9"/>
  <c r="AE3656" i="9" s="1"/>
  <c r="AB3656" i="9"/>
  <c r="AC3656" i="9" s="1"/>
  <c r="Z3670" i="9"/>
  <c r="AG3668" i="9"/>
  <c r="Z3657" i="9"/>
  <c r="B3684" i="9"/>
  <c r="I3682" i="9"/>
  <c r="B3671" i="9"/>
  <c r="D3670" i="9"/>
  <c r="E3670" i="9" s="1"/>
  <c r="F3670" i="9"/>
  <c r="G3670" i="9" s="1"/>
  <c r="B3632" i="9"/>
  <c r="F3631" i="9"/>
  <c r="G3631" i="9" s="1"/>
  <c r="D3631" i="9"/>
  <c r="E3631" i="9" s="1"/>
  <c r="AD3565" i="9"/>
  <c r="AE3565" i="9" s="1"/>
  <c r="AB3565" i="9"/>
  <c r="AC3565" i="9" s="1"/>
  <c r="Z3566" i="9"/>
  <c r="P3527" i="9"/>
  <c r="Q3527" i="9" s="1"/>
  <c r="R3527" i="9"/>
  <c r="S3527" i="9" s="1"/>
  <c r="S3528" i="9" s="1"/>
  <c r="AD3617" i="9"/>
  <c r="AE3617" i="9" s="1"/>
  <c r="AB3617" i="9"/>
  <c r="AC3617" i="9" s="1"/>
  <c r="Z3618" i="9"/>
  <c r="P3566" i="9"/>
  <c r="Q3566" i="9" s="1"/>
  <c r="N3567" i="9"/>
  <c r="R3566" i="9"/>
  <c r="S3566" i="9" s="1"/>
  <c r="P3657" i="9"/>
  <c r="Q3657" i="9" s="1"/>
  <c r="N3658" i="9"/>
  <c r="R3657" i="9"/>
  <c r="S3657" i="9" s="1"/>
  <c r="B3554" i="9"/>
  <c r="D3553" i="9"/>
  <c r="E3553" i="9" s="1"/>
  <c r="F3553" i="9"/>
  <c r="G3553" i="9" s="1"/>
  <c r="AD3526" i="9"/>
  <c r="AE3526" i="9" s="1"/>
  <c r="AB3526" i="9"/>
  <c r="AC3526" i="9" s="1"/>
  <c r="Z3527" i="9"/>
  <c r="P3540" i="9"/>
  <c r="Q3540" i="9" s="1"/>
  <c r="N3541" i="9"/>
  <c r="R3540" i="9"/>
  <c r="S3540" i="9" s="1"/>
  <c r="P3592" i="9"/>
  <c r="Q3592" i="9" s="1"/>
  <c r="N3593" i="9"/>
  <c r="R3592" i="9"/>
  <c r="S3592" i="9" s="1"/>
  <c r="AD3591" i="9"/>
  <c r="AE3591" i="9" s="1"/>
  <c r="AB3591" i="9"/>
  <c r="AC3591" i="9" s="1"/>
  <c r="Z3592" i="9"/>
  <c r="AD3513" i="9"/>
  <c r="AE3513" i="9" s="1"/>
  <c r="AE3514" i="9" s="1"/>
  <c r="AB3513" i="9"/>
  <c r="AC3513" i="9" s="1"/>
  <c r="B3619" i="9"/>
  <c r="F3618" i="9"/>
  <c r="G3618" i="9" s="1"/>
  <c r="D3618" i="9"/>
  <c r="E3618" i="9" s="1"/>
  <c r="B3593" i="9"/>
  <c r="D3592" i="9"/>
  <c r="E3592" i="9" s="1"/>
  <c r="F3592" i="9"/>
  <c r="G3592" i="9" s="1"/>
  <c r="AD3500" i="9"/>
  <c r="AD3630" i="9"/>
  <c r="AE3630" i="9" s="1"/>
  <c r="AB3630" i="9"/>
  <c r="AC3630" i="9" s="1"/>
  <c r="Z3631" i="9"/>
  <c r="P3670" i="9"/>
  <c r="Q3670" i="9" s="1"/>
  <c r="N3684" i="9"/>
  <c r="U3682" i="9"/>
  <c r="N3671" i="9"/>
  <c r="R3670" i="9"/>
  <c r="S3670" i="9" s="1"/>
  <c r="B3606" i="9"/>
  <c r="F3605" i="9"/>
  <c r="G3605" i="9" s="1"/>
  <c r="D3605" i="9"/>
  <c r="E3605" i="9" s="1"/>
  <c r="B3541" i="9"/>
  <c r="D3540" i="9"/>
  <c r="E3540" i="9" s="1"/>
  <c r="F3540" i="9"/>
  <c r="G3540" i="9" s="1"/>
  <c r="P3618" i="9"/>
  <c r="Q3618" i="9" s="1"/>
  <c r="N3619" i="9"/>
  <c r="R3618" i="9"/>
  <c r="S3618" i="9" s="1"/>
  <c r="P3631" i="9"/>
  <c r="Q3631" i="9" s="1"/>
  <c r="N3632" i="9"/>
  <c r="R3631" i="9"/>
  <c r="S3631" i="9" s="1"/>
  <c r="P3553" i="9"/>
  <c r="Q3553" i="9" s="1"/>
  <c r="N3554" i="9"/>
  <c r="R3553" i="9"/>
  <c r="S3553" i="9" s="1"/>
  <c r="AD3643" i="9"/>
  <c r="AE3643" i="9" s="1"/>
  <c r="AB3643" i="9"/>
  <c r="AC3643" i="9" s="1"/>
  <c r="Z3644" i="9"/>
  <c r="P3644" i="9"/>
  <c r="Q3644" i="9" s="1"/>
  <c r="N3645" i="9"/>
  <c r="R3644" i="9"/>
  <c r="S3644" i="9" s="1"/>
  <c r="B3580" i="9"/>
  <c r="F3579" i="9"/>
  <c r="G3579" i="9" s="1"/>
  <c r="D3579" i="9"/>
  <c r="E3579" i="9" s="1"/>
  <c r="B3658" i="9"/>
  <c r="F3657" i="9"/>
  <c r="G3657" i="9" s="1"/>
  <c r="D3657" i="9"/>
  <c r="E3657" i="9" s="1"/>
  <c r="P3579" i="9"/>
  <c r="Q3579" i="9" s="1"/>
  <c r="N3580" i="9"/>
  <c r="R3579" i="9"/>
  <c r="S3579" i="9" s="1"/>
  <c r="AD3578" i="9"/>
  <c r="AE3578" i="9" s="1"/>
  <c r="AB3578" i="9"/>
  <c r="AC3578" i="9" s="1"/>
  <c r="Z3579" i="9"/>
  <c r="AC3500" i="9"/>
  <c r="AF3500" i="9" s="1"/>
  <c r="AB3500" i="9"/>
  <c r="T3514" i="9" l="1"/>
  <c r="N3581" i="9"/>
  <c r="R3580" i="9"/>
  <c r="S3580" i="9" s="1"/>
  <c r="P3580" i="9"/>
  <c r="Q3580" i="9" s="1"/>
  <c r="N3646" i="9"/>
  <c r="R3645" i="9"/>
  <c r="S3645" i="9" s="1"/>
  <c r="P3645" i="9"/>
  <c r="Q3645" i="9" s="1"/>
  <c r="Z3645" i="9"/>
  <c r="AB3644" i="9"/>
  <c r="AC3644" i="9" s="1"/>
  <c r="AD3644" i="9"/>
  <c r="AE3644" i="9" s="1"/>
  <c r="N3555" i="9"/>
  <c r="P3554" i="9"/>
  <c r="Q3554" i="9" s="1"/>
  <c r="R3554" i="9"/>
  <c r="S3554" i="9" s="1"/>
  <c r="N3620" i="9"/>
  <c r="P3619" i="9"/>
  <c r="Q3619" i="9" s="1"/>
  <c r="R3619" i="9"/>
  <c r="S3619" i="9" s="1"/>
  <c r="F3541" i="9"/>
  <c r="G3541" i="9" s="1"/>
  <c r="G3542" i="9" s="1"/>
  <c r="D3541" i="9"/>
  <c r="E3541" i="9" s="1"/>
  <c r="F3606" i="9"/>
  <c r="G3606" i="9" s="1"/>
  <c r="D3606" i="9"/>
  <c r="E3606" i="9" s="1"/>
  <c r="B3607" i="9"/>
  <c r="N3698" i="9"/>
  <c r="U3696" i="9"/>
  <c r="N3685" i="9"/>
  <c r="R3684" i="9"/>
  <c r="S3684" i="9" s="1"/>
  <c r="P3684" i="9"/>
  <c r="Q3684" i="9" s="1"/>
  <c r="Z3632" i="9"/>
  <c r="AD3631" i="9"/>
  <c r="AE3631" i="9" s="1"/>
  <c r="AB3631" i="9"/>
  <c r="AC3631" i="9" s="1"/>
  <c r="F3593" i="9"/>
  <c r="G3593" i="9" s="1"/>
  <c r="D3593" i="9"/>
  <c r="E3593" i="9" s="1"/>
  <c r="B3594" i="9"/>
  <c r="AC3514" i="9"/>
  <c r="AB3514" i="9"/>
  <c r="Z3593" i="9"/>
  <c r="AB3592" i="9"/>
  <c r="AC3592" i="9" s="1"/>
  <c r="AD3592" i="9"/>
  <c r="AE3592" i="9" s="1"/>
  <c r="AB3527" i="9"/>
  <c r="AC3527" i="9" s="1"/>
  <c r="AD3527" i="9"/>
  <c r="AE3527" i="9" s="1"/>
  <c r="AE3528" i="9" s="1"/>
  <c r="N3568" i="9"/>
  <c r="R3567" i="9"/>
  <c r="S3567" i="9" s="1"/>
  <c r="P3567" i="9"/>
  <c r="Q3567" i="9" s="1"/>
  <c r="Z3554" i="9"/>
  <c r="AD3553" i="9"/>
  <c r="AE3553" i="9" s="1"/>
  <c r="AB3553" i="9"/>
  <c r="AC3553" i="9" s="1"/>
  <c r="F3567" i="9"/>
  <c r="G3567" i="9" s="1"/>
  <c r="D3567" i="9"/>
  <c r="E3567" i="9" s="1"/>
  <c r="B3568" i="9"/>
  <c r="F3645" i="9"/>
  <c r="G3645" i="9" s="1"/>
  <c r="D3645" i="9"/>
  <c r="E3645" i="9" s="1"/>
  <c r="B3646" i="9"/>
  <c r="AD3514" i="9"/>
  <c r="F3554" i="9"/>
  <c r="G3554" i="9" s="1"/>
  <c r="D3554" i="9"/>
  <c r="E3554" i="9" s="1"/>
  <c r="B3555" i="9"/>
  <c r="N3659" i="9"/>
  <c r="R3658" i="9"/>
  <c r="S3658" i="9" s="1"/>
  <c r="P3658" i="9"/>
  <c r="Q3658" i="9" s="1"/>
  <c r="Z3567" i="9"/>
  <c r="AB3566" i="9"/>
  <c r="AC3566" i="9" s="1"/>
  <c r="AD3566" i="9"/>
  <c r="AE3566" i="9" s="1"/>
  <c r="F3671" i="9"/>
  <c r="G3671" i="9" s="1"/>
  <c r="D3671" i="9"/>
  <c r="E3671" i="9" s="1"/>
  <c r="B3672" i="9"/>
  <c r="Z3684" i="9"/>
  <c r="AG3682" i="9"/>
  <c r="Z3671" i="9"/>
  <c r="AD3670" i="9"/>
  <c r="AE3670" i="9" s="1"/>
  <c r="AB3670" i="9"/>
  <c r="AC3670" i="9" s="1"/>
  <c r="N3607" i="9"/>
  <c r="R3606" i="9"/>
  <c r="S3606" i="9" s="1"/>
  <c r="P3606" i="9"/>
  <c r="Q3606" i="9" s="1"/>
  <c r="F3580" i="9"/>
  <c r="G3580" i="9" s="1"/>
  <c r="D3580" i="9"/>
  <c r="E3580" i="9" s="1"/>
  <c r="B3581" i="9"/>
  <c r="N3672" i="9"/>
  <c r="R3671" i="9"/>
  <c r="S3671" i="9" s="1"/>
  <c r="P3671" i="9"/>
  <c r="Q3671" i="9" s="1"/>
  <c r="F3619" i="9"/>
  <c r="G3619" i="9" s="1"/>
  <c r="D3619" i="9"/>
  <c r="E3619" i="9" s="1"/>
  <c r="B3620" i="9"/>
  <c r="N3594" i="9"/>
  <c r="P3593" i="9"/>
  <c r="Q3593" i="9" s="1"/>
  <c r="R3593" i="9"/>
  <c r="S3593" i="9" s="1"/>
  <c r="R3541" i="9"/>
  <c r="S3541" i="9" s="1"/>
  <c r="S3542" i="9" s="1"/>
  <c r="P3541" i="9"/>
  <c r="Q3541" i="9" s="1"/>
  <c r="R3528" i="9"/>
  <c r="F3632" i="9"/>
  <c r="G3632" i="9" s="1"/>
  <c r="D3632" i="9"/>
  <c r="E3632" i="9" s="1"/>
  <c r="B3633" i="9"/>
  <c r="E3528" i="9"/>
  <c r="D3528" i="9"/>
  <c r="Z3580" i="9"/>
  <c r="AB3579" i="9"/>
  <c r="AC3579" i="9" s="1"/>
  <c r="AD3579" i="9"/>
  <c r="AE3579" i="9" s="1"/>
  <c r="F3658" i="9"/>
  <c r="G3658" i="9" s="1"/>
  <c r="D3658" i="9"/>
  <c r="E3658" i="9" s="1"/>
  <c r="B3659" i="9"/>
  <c r="N3633" i="9"/>
  <c r="P3632" i="9"/>
  <c r="Q3632" i="9" s="1"/>
  <c r="R3632" i="9"/>
  <c r="S3632" i="9" s="1"/>
  <c r="Z3619" i="9"/>
  <c r="AD3618" i="9"/>
  <c r="AE3618" i="9" s="1"/>
  <c r="AB3618" i="9"/>
  <c r="AC3618" i="9" s="1"/>
  <c r="Q3528" i="9"/>
  <c r="P3528" i="9"/>
  <c r="F3684" i="9"/>
  <c r="G3684" i="9" s="1"/>
  <c r="D3684" i="9"/>
  <c r="E3684" i="9" s="1"/>
  <c r="B3698" i="9"/>
  <c r="I3696" i="9"/>
  <c r="B3685" i="9"/>
  <c r="Z3658" i="9"/>
  <c r="AB3657" i="9"/>
  <c r="AC3657" i="9" s="1"/>
  <c r="AD3657" i="9"/>
  <c r="AE3657" i="9" s="1"/>
  <c r="Z3606" i="9"/>
  <c r="AB3605" i="9"/>
  <c r="AC3605" i="9" s="1"/>
  <c r="AD3605" i="9"/>
  <c r="AE3605" i="9" s="1"/>
  <c r="Z3541" i="9"/>
  <c r="AB3540" i="9"/>
  <c r="AC3540" i="9" s="1"/>
  <c r="AD3540" i="9"/>
  <c r="AE3540" i="9" s="1"/>
  <c r="F3528" i="9"/>
  <c r="T3528" i="9" l="1"/>
  <c r="B3686" i="9"/>
  <c r="F3685" i="9"/>
  <c r="G3685" i="9" s="1"/>
  <c r="D3685" i="9"/>
  <c r="E3685" i="9" s="1"/>
  <c r="B3660" i="9"/>
  <c r="D3659" i="9"/>
  <c r="E3659" i="9" s="1"/>
  <c r="F3659" i="9"/>
  <c r="G3659" i="9" s="1"/>
  <c r="R3672" i="9"/>
  <c r="S3672" i="9" s="1"/>
  <c r="P3672" i="9"/>
  <c r="Q3672" i="9" s="1"/>
  <c r="N3673" i="9"/>
  <c r="R3568" i="9"/>
  <c r="S3568" i="9" s="1"/>
  <c r="P3568" i="9"/>
  <c r="Q3568" i="9" s="1"/>
  <c r="N3569" i="9"/>
  <c r="AB3632" i="9"/>
  <c r="AC3632" i="9" s="1"/>
  <c r="Z3633" i="9"/>
  <c r="AD3632" i="9"/>
  <c r="AE3632" i="9" s="1"/>
  <c r="R3646" i="9"/>
  <c r="S3646" i="9" s="1"/>
  <c r="P3646" i="9"/>
  <c r="Q3646" i="9" s="1"/>
  <c r="N3647" i="9"/>
  <c r="R3633" i="9"/>
  <c r="S3633" i="9" s="1"/>
  <c r="P3633" i="9"/>
  <c r="Q3633" i="9" s="1"/>
  <c r="N3634" i="9"/>
  <c r="H3528" i="9"/>
  <c r="B3634" i="9"/>
  <c r="D3633" i="9"/>
  <c r="E3633" i="9" s="1"/>
  <c r="F3633" i="9"/>
  <c r="G3633" i="9" s="1"/>
  <c r="Q3542" i="9"/>
  <c r="P3542" i="9"/>
  <c r="R3594" i="9"/>
  <c r="S3594" i="9" s="1"/>
  <c r="P3594" i="9"/>
  <c r="Q3594" i="9" s="1"/>
  <c r="N3595" i="9"/>
  <c r="R3607" i="9"/>
  <c r="S3607" i="9" s="1"/>
  <c r="P3607" i="9"/>
  <c r="Q3607" i="9" s="1"/>
  <c r="N3608" i="9"/>
  <c r="AB3684" i="9"/>
  <c r="AC3684" i="9" s="1"/>
  <c r="Z3698" i="9"/>
  <c r="AG3696" i="9"/>
  <c r="Z3685" i="9"/>
  <c r="AD3684" i="9"/>
  <c r="AE3684" i="9" s="1"/>
  <c r="AB3567" i="9"/>
  <c r="AC3567" i="9" s="1"/>
  <c r="Z3568" i="9"/>
  <c r="AD3567" i="9"/>
  <c r="AE3567" i="9" s="1"/>
  <c r="AD3528" i="9"/>
  <c r="R3698" i="9"/>
  <c r="S3698" i="9" s="1"/>
  <c r="P3698" i="9"/>
  <c r="Q3698" i="9" s="1"/>
  <c r="N3712" i="9"/>
  <c r="U3710" i="9"/>
  <c r="N3699" i="9"/>
  <c r="E3542" i="9"/>
  <c r="D3542" i="9"/>
  <c r="R3620" i="9"/>
  <c r="S3620" i="9" s="1"/>
  <c r="P3620" i="9"/>
  <c r="Q3620" i="9" s="1"/>
  <c r="N3621" i="9"/>
  <c r="AB3645" i="9"/>
  <c r="AC3645" i="9" s="1"/>
  <c r="Z3646" i="9"/>
  <c r="AD3645" i="9"/>
  <c r="AE3645" i="9" s="1"/>
  <c r="AB3606" i="9"/>
  <c r="AC3606" i="9" s="1"/>
  <c r="Z3607" i="9"/>
  <c r="AD3606" i="9"/>
  <c r="AE3606" i="9" s="1"/>
  <c r="B3712" i="9"/>
  <c r="I3710" i="9"/>
  <c r="B3699" i="9"/>
  <c r="F3698" i="9"/>
  <c r="G3698" i="9" s="1"/>
  <c r="D3698" i="9"/>
  <c r="E3698" i="9" s="1"/>
  <c r="R3542" i="9"/>
  <c r="B3582" i="9"/>
  <c r="F3581" i="9"/>
  <c r="G3581" i="9" s="1"/>
  <c r="D3581" i="9"/>
  <c r="E3581" i="9" s="1"/>
  <c r="R3659" i="9"/>
  <c r="S3659" i="9" s="1"/>
  <c r="P3659" i="9"/>
  <c r="Q3659" i="9" s="1"/>
  <c r="N3660" i="9"/>
  <c r="B3569" i="9"/>
  <c r="D3568" i="9"/>
  <c r="E3568" i="9" s="1"/>
  <c r="F3568" i="9"/>
  <c r="G3568" i="9" s="1"/>
  <c r="AC3528" i="9"/>
  <c r="AB3528" i="9"/>
  <c r="AF3514" i="9"/>
  <c r="B3608" i="9"/>
  <c r="D3607" i="9"/>
  <c r="E3607" i="9" s="1"/>
  <c r="F3607" i="9"/>
  <c r="G3607" i="9" s="1"/>
  <c r="F3542" i="9"/>
  <c r="R3555" i="9"/>
  <c r="S3555" i="9" s="1"/>
  <c r="S3556" i="9" s="1"/>
  <c r="P3555" i="9"/>
  <c r="Q3555" i="9" s="1"/>
  <c r="AB3541" i="9"/>
  <c r="AC3541" i="9" s="1"/>
  <c r="AD3541" i="9"/>
  <c r="AE3541" i="9" s="1"/>
  <c r="AE3542" i="9" s="1"/>
  <c r="AB3658" i="9"/>
  <c r="AC3658" i="9" s="1"/>
  <c r="Z3659" i="9"/>
  <c r="AD3658" i="9"/>
  <c r="AE3658" i="9" s="1"/>
  <c r="AB3619" i="9"/>
  <c r="AC3619" i="9" s="1"/>
  <c r="Z3620" i="9"/>
  <c r="AD3619" i="9"/>
  <c r="AE3619" i="9" s="1"/>
  <c r="AB3580" i="9"/>
  <c r="AC3580" i="9" s="1"/>
  <c r="Z3581" i="9"/>
  <c r="AD3580" i="9"/>
  <c r="AE3580" i="9" s="1"/>
  <c r="B3621" i="9"/>
  <c r="D3620" i="9"/>
  <c r="E3620" i="9" s="1"/>
  <c r="F3620" i="9"/>
  <c r="G3620" i="9" s="1"/>
  <c r="AB3671" i="9"/>
  <c r="AC3671" i="9" s="1"/>
  <c r="Z3672" i="9"/>
  <c r="AD3671" i="9"/>
  <c r="AE3671" i="9" s="1"/>
  <c r="B3673" i="9"/>
  <c r="F3672" i="9"/>
  <c r="G3672" i="9" s="1"/>
  <c r="D3672" i="9"/>
  <c r="E3672" i="9" s="1"/>
  <c r="D3555" i="9"/>
  <c r="E3555" i="9" s="1"/>
  <c r="F3555" i="9"/>
  <c r="G3555" i="9" s="1"/>
  <c r="G3556" i="9" s="1"/>
  <c r="B3647" i="9"/>
  <c r="D3646" i="9"/>
  <c r="E3646" i="9" s="1"/>
  <c r="F3646" i="9"/>
  <c r="G3646" i="9" s="1"/>
  <c r="AB3554" i="9"/>
  <c r="AC3554" i="9" s="1"/>
  <c r="Z3555" i="9"/>
  <c r="AD3554" i="9"/>
  <c r="AE3554" i="9" s="1"/>
  <c r="AB3593" i="9"/>
  <c r="AC3593" i="9" s="1"/>
  <c r="Z3594" i="9"/>
  <c r="AD3593" i="9"/>
  <c r="AE3593" i="9" s="1"/>
  <c r="B3595" i="9"/>
  <c r="F3594" i="9"/>
  <c r="G3594" i="9" s="1"/>
  <c r="D3594" i="9"/>
  <c r="E3594" i="9" s="1"/>
  <c r="R3685" i="9"/>
  <c r="S3685" i="9" s="1"/>
  <c r="P3685" i="9"/>
  <c r="Q3685" i="9" s="1"/>
  <c r="N3686" i="9"/>
  <c r="R3581" i="9"/>
  <c r="S3581" i="9" s="1"/>
  <c r="P3581" i="9"/>
  <c r="Q3581" i="9" s="1"/>
  <c r="N3582" i="9"/>
  <c r="AF3528" i="9" l="1"/>
  <c r="Z3595" i="9"/>
  <c r="AB3594" i="9"/>
  <c r="AC3594" i="9" s="1"/>
  <c r="AD3594" i="9"/>
  <c r="AE3594" i="9" s="1"/>
  <c r="R3556" i="9"/>
  <c r="N3661" i="9"/>
  <c r="P3660" i="9"/>
  <c r="Q3660" i="9" s="1"/>
  <c r="R3660" i="9"/>
  <c r="S3660" i="9" s="1"/>
  <c r="D3699" i="9"/>
  <c r="E3699" i="9" s="1"/>
  <c r="B3700" i="9"/>
  <c r="F3699" i="9"/>
  <c r="G3699" i="9" s="1"/>
  <c r="Z3608" i="9"/>
  <c r="AD3607" i="9"/>
  <c r="AE3607" i="9" s="1"/>
  <c r="AB3607" i="9"/>
  <c r="AC3607" i="9" s="1"/>
  <c r="N3726" i="9"/>
  <c r="U3724" i="9"/>
  <c r="N3713" i="9"/>
  <c r="P3712" i="9"/>
  <c r="Q3712" i="9" s="1"/>
  <c r="R3712" i="9"/>
  <c r="S3712" i="9" s="1"/>
  <c r="Z3569" i="9"/>
  <c r="AD3568" i="9"/>
  <c r="AE3568" i="9" s="1"/>
  <c r="AB3568" i="9"/>
  <c r="AC3568" i="9" s="1"/>
  <c r="N3596" i="9"/>
  <c r="P3595" i="9"/>
  <c r="Q3595" i="9" s="1"/>
  <c r="R3595" i="9"/>
  <c r="S3595" i="9" s="1"/>
  <c r="T3542" i="9"/>
  <c r="N3648" i="9"/>
  <c r="P3647" i="9"/>
  <c r="Q3647" i="9" s="1"/>
  <c r="R3647" i="9"/>
  <c r="S3647" i="9" s="1"/>
  <c r="Z3634" i="9"/>
  <c r="AD3633" i="9"/>
  <c r="AE3633" i="9" s="1"/>
  <c r="AB3633" i="9"/>
  <c r="AC3633" i="9" s="1"/>
  <c r="P3569" i="9"/>
  <c r="Q3569" i="9" s="1"/>
  <c r="R3569" i="9"/>
  <c r="S3569" i="9" s="1"/>
  <c r="S3570" i="9" s="1"/>
  <c r="N3674" i="9"/>
  <c r="P3673" i="9"/>
  <c r="Q3673" i="9" s="1"/>
  <c r="R3673" i="9"/>
  <c r="S3673" i="9" s="1"/>
  <c r="D3686" i="9"/>
  <c r="E3686" i="9" s="1"/>
  <c r="B3687" i="9"/>
  <c r="F3686" i="9"/>
  <c r="G3686" i="9" s="1"/>
  <c r="N3583" i="9"/>
  <c r="P3582" i="9"/>
  <c r="Q3582" i="9" s="1"/>
  <c r="R3582" i="9"/>
  <c r="S3582" i="9" s="1"/>
  <c r="N3687" i="9"/>
  <c r="R3686" i="9"/>
  <c r="S3686" i="9" s="1"/>
  <c r="P3686" i="9"/>
  <c r="Q3686" i="9" s="1"/>
  <c r="Z3673" i="9"/>
  <c r="AB3672" i="9"/>
  <c r="AC3672" i="9" s="1"/>
  <c r="AD3672" i="9"/>
  <c r="AE3672" i="9" s="1"/>
  <c r="Z3621" i="9"/>
  <c r="AD3620" i="9"/>
  <c r="AE3620" i="9" s="1"/>
  <c r="AB3620" i="9"/>
  <c r="AC3620" i="9" s="1"/>
  <c r="AD3542" i="9"/>
  <c r="D3569" i="9"/>
  <c r="E3569" i="9" s="1"/>
  <c r="F3569" i="9"/>
  <c r="G3569" i="9" s="1"/>
  <c r="G3570" i="9" s="1"/>
  <c r="D3582" i="9"/>
  <c r="E3582" i="9" s="1"/>
  <c r="B3583" i="9"/>
  <c r="F3582" i="9"/>
  <c r="G3582" i="9" s="1"/>
  <c r="N3622" i="9"/>
  <c r="R3621" i="9"/>
  <c r="S3621" i="9" s="1"/>
  <c r="P3621" i="9"/>
  <c r="Q3621" i="9" s="1"/>
  <c r="H3542" i="9"/>
  <c r="Z3712" i="9"/>
  <c r="AG3710" i="9"/>
  <c r="Z3699" i="9"/>
  <c r="AD3698" i="9"/>
  <c r="AE3698" i="9" s="1"/>
  <c r="AB3698" i="9"/>
  <c r="AC3698" i="9" s="1"/>
  <c r="N3609" i="9"/>
  <c r="P3608" i="9"/>
  <c r="Q3608" i="9" s="1"/>
  <c r="R3608" i="9"/>
  <c r="S3608" i="9" s="1"/>
  <c r="N3635" i="9"/>
  <c r="R3634" i="9"/>
  <c r="S3634" i="9" s="1"/>
  <c r="P3634" i="9"/>
  <c r="Q3634" i="9" s="1"/>
  <c r="D3595" i="9"/>
  <c r="E3595" i="9" s="1"/>
  <c r="B3596" i="9"/>
  <c r="F3595" i="9"/>
  <c r="G3595" i="9" s="1"/>
  <c r="F3556" i="9"/>
  <c r="Z3582" i="9"/>
  <c r="AD3581" i="9"/>
  <c r="AE3581" i="9" s="1"/>
  <c r="AB3581" i="9"/>
  <c r="AC3581" i="9" s="1"/>
  <c r="Z3660" i="9"/>
  <c r="AB3659" i="9"/>
  <c r="AC3659" i="9" s="1"/>
  <c r="AD3659" i="9"/>
  <c r="AE3659" i="9" s="1"/>
  <c r="AC3542" i="9"/>
  <c r="AB3542" i="9"/>
  <c r="D3608" i="9"/>
  <c r="E3608" i="9" s="1"/>
  <c r="B3609" i="9"/>
  <c r="F3608" i="9"/>
  <c r="G3608" i="9" s="1"/>
  <c r="D3712" i="9"/>
  <c r="E3712" i="9" s="1"/>
  <c r="B3726" i="9"/>
  <c r="I3724" i="9"/>
  <c r="B3713" i="9"/>
  <c r="F3712" i="9"/>
  <c r="G3712" i="9" s="1"/>
  <c r="N3700" i="9"/>
  <c r="P3699" i="9"/>
  <c r="Q3699" i="9" s="1"/>
  <c r="R3699" i="9"/>
  <c r="S3699" i="9" s="1"/>
  <c r="AB3555" i="9"/>
  <c r="AC3555" i="9" s="1"/>
  <c r="AD3555" i="9"/>
  <c r="AE3555" i="9" s="1"/>
  <c r="AE3556" i="9" s="1"/>
  <c r="D3647" i="9"/>
  <c r="E3647" i="9" s="1"/>
  <c r="B3648" i="9"/>
  <c r="F3647" i="9"/>
  <c r="G3647" i="9" s="1"/>
  <c r="E3556" i="9"/>
  <c r="H3556" i="9" s="1"/>
  <c r="D3556" i="9"/>
  <c r="D3673" i="9"/>
  <c r="E3673" i="9" s="1"/>
  <c r="B3674" i="9"/>
  <c r="F3673" i="9"/>
  <c r="G3673" i="9" s="1"/>
  <c r="D3621" i="9"/>
  <c r="E3621" i="9" s="1"/>
  <c r="B3622" i="9"/>
  <c r="F3621" i="9"/>
  <c r="G3621" i="9" s="1"/>
  <c r="Q3556" i="9"/>
  <c r="T3556" i="9" s="1"/>
  <c r="P3556" i="9"/>
  <c r="Z3647" i="9"/>
  <c r="AB3646" i="9"/>
  <c r="AC3646" i="9" s="1"/>
  <c r="AD3646" i="9"/>
  <c r="AE3646" i="9" s="1"/>
  <c r="Z3686" i="9"/>
  <c r="AB3685" i="9"/>
  <c r="AC3685" i="9" s="1"/>
  <c r="AD3685" i="9"/>
  <c r="AE3685" i="9" s="1"/>
  <c r="D3634" i="9"/>
  <c r="E3634" i="9" s="1"/>
  <c r="B3635" i="9"/>
  <c r="F3634" i="9"/>
  <c r="G3634" i="9" s="1"/>
  <c r="D3660" i="9"/>
  <c r="E3660" i="9" s="1"/>
  <c r="B3661" i="9"/>
  <c r="F3660" i="9"/>
  <c r="G3660" i="9" s="1"/>
  <c r="AF3542" i="9" l="1"/>
  <c r="B3662" i="9"/>
  <c r="F3661" i="9"/>
  <c r="G3661" i="9" s="1"/>
  <c r="D3661" i="9"/>
  <c r="E3661" i="9" s="1"/>
  <c r="AD3686" i="9"/>
  <c r="AE3686" i="9" s="1"/>
  <c r="AB3686" i="9"/>
  <c r="AC3686" i="9" s="1"/>
  <c r="Z3687" i="9"/>
  <c r="AD3582" i="9"/>
  <c r="AE3582" i="9" s="1"/>
  <c r="AB3582" i="9"/>
  <c r="AC3582" i="9" s="1"/>
  <c r="Z3583" i="9"/>
  <c r="AD3699" i="9"/>
  <c r="AE3699" i="9" s="1"/>
  <c r="AB3699" i="9"/>
  <c r="AC3699" i="9" s="1"/>
  <c r="Z3700" i="9"/>
  <c r="F3583" i="9"/>
  <c r="G3583" i="9" s="1"/>
  <c r="G3584" i="9" s="1"/>
  <c r="D3583" i="9"/>
  <c r="E3583" i="9" s="1"/>
  <c r="F3570" i="9"/>
  <c r="Q3570" i="9"/>
  <c r="P3570" i="9"/>
  <c r="P3726" i="9"/>
  <c r="Q3726" i="9" s="1"/>
  <c r="N3740" i="9"/>
  <c r="U3738" i="9"/>
  <c r="N3727" i="9"/>
  <c r="R3726" i="9"/>
  <c r="S3726" i="9" s="1"/>
  <c r="AD3647" i="9"/>
  <c r="AE3647" i="9" s="1"/>
  <c r="AB3647" i="9"/>
  <c r="AC3647" i="9" s="1"/>
  <c r="Z3648" i="9"/>
  <c r="AD3556" i="9"/>
  <c r="P3700" i="9"/>
  <c r="Q3700" i="9" s="1"/>
  <c r="N3701" i="9"/>
  <c r="R3700" i="9"/>
  <c r="S3700" i="9" s="1"/>
  <c r="B3740" i="9"/>
  <c r="I3738" i="9"/>
  <c r="B3727" i="9"/>
  <c r="F3726" i="9"/>
  <c r="G3726" i="9" s="1"/>
  <c r="D3726" i="9"/>
  <c r="E3726" i="9" s="1"/>
  <c r="AD3660" i="9"/>
  <c r="AE3660" i="9" s="1"/>
  <c r="AB3660" i="9"/>
  <c r="AC3660" i="9" s="1"/>
  <c r="Z3661" i="9"/>
  <c r="P3609" i="9"/>
  <c r="Q3609" i="9" s="1"/>
  <c r="N3610" i="9"/>
  <c r="R3609" i="9"/>
  <c r="S3609" i="9" s="1"/>
  <c r="E3570" i="9"/>
  <c r="H3570" i="9" s="1"/>
  <c r="D3570" i="9"/>
  <c r="AD3621" i="9"/>
  <c r="AE3621" i="9" s="1"/>
  <c r="AB3621" i="9"/>
  <c r="AC3621" i="9" s="1"/>
  <c r="Z3622" i="9"/>
  <c r="AD3673" i="9"/>
  <c r="AE3673" i="9" s="1"/>
  <c r="AB3673" i="9"/>
  <c r="AC3673" i="9" s="1"/>
  <c r="Z3674" i="9"/>
  <c r="P3583" i="9"/>
  <c r="Q3583" i="9" s="1"/>
  <c r="R3583" i="9"/>
  <c r="S3583" i="9" s="1"/>
  <c r="S3584" i="9" s="1"/>
  <c r="P3674" i="9"/>
  <c r="Q3674" i="9" s="1"/>
  <c r="N3675" i="9"/>
  <c r="R3674" i="9"/>
  <c r="S3674" i="9" s="1"/>
  <c r="AD3608" i="9"/>
  <c r="AE3608" i="9" s="1"/>
  <c r="AB3608" i="9"/>
  <c r="AC3608" i="9" s="1"/>
  <c r="Z3609" i="9"/>
  <c r="B3675" i="9"/>
  <c r="F3674" i="9"/>
  <c r="G3674" i="9" s="1"/>
  <c r="D3674" i="9"/>
  <c r="E3674" i="9" s="1"/>
  <c r="AC3556" i="9"/>
  <c r="AB3556" i="9"/>
  <c r="B3597" i="9"/>
  <c r="D3596" i="9"/>
  <c r="E3596" i="9" s="1"/>
  <c r="F3596" i="9"/>
  <c r="G3596" i="9" s="1"/>
  <c r="P3635" i="9"/>
  <c r="Q3635" i="9" s="1"/>
  <c r="N3636" i="9"/>
  <c r="R3635" i="9"/>
  <c r="S3635" i="9" s="1"/>
  <c r="AD3712" i="9"/>
  <c r="AE3712" i="9" s="1"/>
  <c r="AB3712" i="9"/>
  <c r="AC3712" i="9" s="1"/>
  <c r="Z3726" i="9"/>
  <c r="AG3724" i="9"/>
  <c r="Z3713" i="9"/>
  <c r="P3622" i="9"/>
  <c r="Q3622" i="9" s="1"/>
  <c r="N3623" i="9"/>
  <c r="R3622" i="9"/>
  <c r="S3622" i="9" s="1"/>
  <c r="P3687" i="9"/>
  <c r="Q3687" i="9" s="1"/>
  <c r="N3688" i="9"/>
  <c r="R3687" i="9"/>
  <c r="S3687" i="9" s="1"/>
  <c r="P3648" i="9"/>
  <c r="Q3648" i="9" s="1"/>
  <c r="N3649" i="9"/>
  <c r="R3648" i="9"/>
  <c r="S3648" i="9" s="1"/>
  <c r="P3596" i="9"/>
  <c r="Q3596" i="9" s="1"/>
  <c r="N3597" i="9"/>
  <c r="R3596" i="9"/>
  <c r="S3596" i="9" s="1"/>
  <c r="AD3569" i="9"/>
  <c r="AE3569" i="9" s="1"/>
  <c r="AE3570" i="9" s="1"/>
  <c r="AB3569" i="9"/>
  <c r="AC3569" i="9" s="1"/>
  <c r="P3713" i="9"/>
  <c r="Q3713" i="9" s="1"/>
  <c r="N3714" i="9"/>
  <c r="R3713" i="9"/>
  <c r="S3713" i="9" s="1"/>
  <c r="AD3595" i="9"/>
  <c r="AE3595" i="9" s="1"/>
  <c r="AB3595" i="9"/>
  <c r="AC3595" i="9" s="1"/>
  <c r="Z3596" i="9"/>
  <c r="B3636" i="9"/>
  <c r="D3635" i="9"/>
  <c r="E3635" i="9" s="1"/>
  <c r="F3635" i="9"/>
  <c r="G3635" i="9" s="1"/>
  <c r="B3623" i="9"/>
  <c r="D3622" i="9"/>
  <c r="E3622" i="9" s="1"/>
  <c r="F3622" i="9"/>
  <c r="G3622" i="9" s="1"/>
  <c r="B3649" i="9"/>
  <c r="F3648" i="9"/>
  <c r="G3648" i="9" s="1"/>
  <c r="D3648" i="9"/>
  <c r="E3648" i="9" s="1"/>
  <c r="B3714" i="9"/>
  <c r="D3713" i="9"/>
  <c r="E3713" i="9" s="1"/>
  <c r="F3713" i="9"/>
  <c r="G3713" i="9" s="1"/>
  <c r="B3610" i="9"/>
  <c r="F3609" i="9"/>
  <c r="G3609" i="9" s="1"/>
  <c r="D3609" i="9"/>
  <c r="E3609" i="9" s="1"/>
  <c r="B3688" i="9"/>
  <c r="F3687" i="9"/>
  <c r="G3687" i="9" s="1"/>
  <c r="D3687" i="9"/>
  <c r="E3687" i="9" s="1"/>
  <c r="R3570" i="9"/>
  <c r="AD3634" i="9"/>
  <c r="AE3634" i="9" s="1"/>
  <c r="AB3634" i="9"/>
  <c r="AC3634" i="9" s="1"/>
  <c r="Z3635" i="9"/>
  <c r="B3701" i="9"/>
  <c r="D3700" i="9"/>
  <c r="E3700" i="9" s="1"/>
  <c r="F3700" i="9"/>
  <c r="G3700" i="9" s="1"/>
  <c r="P3661" i="9"/>
  <c r="Q3661" i="9" s="1"/>
  <c r="N3662" i="9"/>
  <c r="R3661" i="9"/>
  <c r="S3661" i="9" s="1"/>
  <c r="AF3556" i="9" l="1"/>
  <c r="AD3570" i="9"/>
  <c r="Z3740" i="9"/>
  <c r="AG3738" i="9"/>
  <c r="Z3727" i="9"/>
  <c r="AB3726" i="9"/>
  <c r="AC3726" i="9" s="1"/>
  <c r="AD3726" i="9"/>
  <c r="AE3726" i="9" s="1"/>
  <c r="Z3610" i="9"/>
  <c r="AB3609" i="9"/>
  <c r="AC3609" i="9" s="1"/>
  <c r="AD3609" i="9"/>
  <c r="AE3609" i="9" s="1"/>
  <c r="F3740" i="9"/>
  <c r="G3740" i="9" s="1"/>
  <c r="D3740" i="9"/>
  <c r="E3740" i="9" s="1"/>
  <c r="B3754" i="9"/>
  <c r="I3752" i="9"/>
  <c r="B3741" i="9"/>
  <c r="Z3701" i="9"/>
  <c r="AD3700" i="9"/>
  <c r="AE3700" i="9" s="1"/>
  <c r="AB3700" i="9"/>
  <c r="AC3700" i="9" s="1"/>
  <c r="F3688" i="9"/>
  <c r="G3688" i="9" s="1"/>
  <c r="D3688" i="9"/>
  <c r="E3688" i="9" s="1"/>
  <c r="B3689" i="9"/>
  <c r="F3636" i="9"/>
  <c r="G3636" i="9" s="1"/>
  <c r="D3636" i="9"/>
  <c r="E3636" i="9" s="1"/>
  <c r="B3637" i="9"/>
  <c r="N3715" i="9"/>
  <c r="R3714" i="9"/>
  <c r="S3714" i="9" s="1"/>
  <c r="P3714" i="9"/>
  <c r="Q3714" i="9" s="1"/>
  <c r="N3650" i="9"/>
  <c r="P3649" i="9"/>
  <c r="Q3649" i="9" s="1"/>
  <c r="R3649" i="9"/>
  <c r="S3649" i="9" s="1"/>
  <c r="R3584" i="9"/>
  <c r="Z3662" i="9"/>
  <c r="AB3661" i="9"/>
  <c r="AC3661" i="9" s="1"/>
  <c r="AD3661" i="9"/>
  <c r="AE3661" i="9" s="1"/>
  <c r="Z3649" i="9"/>
  <c r="AB3648" i="9"/>
  <c r="AC3648" i="9" s="1"/>
  <c r="AD3648" i="9"/>
  <c r="AE3648" i="9" s="1"/>
  <c r="N3754" i="9"/>
  <c r="U3752" i="9"/>
  <c r="N3741" i="9"/>
  <c r="R3740" i="9"/>
  <c r="S3740" i="9" s="1"/>
  <c r="P3740" i="9"/>
  <c r="Q3740" i="9" s="1"/>
  <c r="AD3583" i="9"/>
  <c r="AE3583" i="9" s="1"/>
  <c r="AE3584" i="9" s="1"/>
  <c r="AB3583" i="9"/>
  <c r="AC3583" i="9" s="1"/>
  <c r="Z3688" i="9"/>
  <c r="AD3687" i="9"/>
  <c r="AE3687" i="9" s="1"/>
  <c r="AB3687" i="9"/>
  <c r="AC3687" i="9" s="1"/>
  <c r="Z3636" i="9"/>
  <c r="AB3635" i="9"/>
  <c r="AC3635" i="9" s="1"/>
  <c r="AD3635" i="9"/>
  <c r="AE3635" i="9" s="1"/>
  <c r="N3663" i="9"/>
  <c r="P3662" i="9"/>
  <c r="Q3662" i="9" s="1"/>
  <c r="R3662" i="9"/>
  <c r="S3662" i="9" s="1"/>
  <c r="F3701" i="9"/>
  <c r="G3701" i="9" s="1"/>
  <c r="D3701" i="9"/>
  <c r="E3701" i="9" s="1"/>
  <c r="B3702" i="9"/>
  <c r="F3714" i="9"/>
  <c r="G3714" i="9" s="1"/>
  <c r="D3714" i="9"/>
  <c r="E3714" i="9" s="1"/>
  <c r="B3715" i="9"/>
  <c r="F3623" i="9"/>
  <c r="G3623" i="9" s="1"/>
  <c r="D3623" i="9"/>
  <c r="E3623" i="9" s="1"/>
  <c r="B3624" i="9"/>
  <c r="Z3597" i="9"/>
  <c r="AD3596" i="9"/>
  <c r="AE3596" i="9" s="1"/>
  <c r="AB3596" i="9"/>
  <c r="AC3596" i="9" s="1"/>
  <c r="P3597" i="9"/>
  <c r="Q3597" i="9" s="1"/>
  <c r="R3597" i="9"/>
  <c r="S3597" i="9" s="1"/>
  <c r="S3598" i="9" s="1"/>
  <c r="N3689" i="9"/>
  <c r="P3688" i="9"/>
  <c r="Q3688" i="9" s="1"/>
  <c r="R3688" i="9"/>
  <c r="S3688" i="9" s="1"/>
  <c r="Z3714" i="9"/>
  <c r="AB3713" i="9"/>
  <c r="AC3713" i="9" s="1"/>
  <c r="AD3713" i="9"/>
  <c r="AE3713" i="9" s="1"/>
  <c r="N3637" i="9"/>
  <c r="R3636" i="9"/>
  <c r="S3636" i="9" s="1"/>
  <c r="P3636" i="9"/>
  <c r="Q3636" i="9" s="1"/>
  <c r="F3675" i="9"/>
  <c r="G3675" i="9" s="1"/>
  <c r="D3675" i="9"/>
  <c r="E3675" i="9" s="1"/>
  <c r="B3676" i="9"/>
  <c r="Q3584" i="9"/>
  <c r="P3584" i="9"/>
  <c r="Z3623" i="9"/>
  <c r="AB3622" i="9"/>
  <c r="AC3622" i="9" s="1"/>
  <c r="AD3622" i="9"/>
  <c r="AE3622" i="9" s="1"/>
  <c r="N3611" i="9"/>
  <c r="R3610" i="9"/>
  <c r="S3610" i="9" s="1"/>
  <c r="P3610" i="9"/>
  <c r="Q3610" i="9" s="1"/>
  <c r="F3727" i="9"/>
  <c r="G3727" i="9" s="1"/>
  <c r="D3727" i="9"/>
  <c r="E3727" i="9" s="1"/>
  <c r="B3728" i="9"/>
  <c r="T3570" i="9"/>
  <c r="E3584" i="9"/>
  <c r="D3584" i="9"/>
  <c r="F3662" i="9"/>
  <c r="G3662" i="9" s="1"/>
  <c r="D3662" i="9"/>
  <c r="E3662" i="9" s="1"/>
  <c r="B3663" i="9"/>
  <c r="F3610" i="9"/>
  <c r="G3610" i="9" s="1"/>
  <c r="D3610" i="9"/>
  <c r="E3610" i="9" s="1"/>
  <c r="B3611" i="9"/>
  <c r="F3649" i="9"/>
  <c r="G3649" i="9" s="1"/>
  <c r="D3649" i="9"/>
  <c r="E3649" i="9" s="1"/>
  <c r="B3650" i="9"/>
  <c r="AC3570" i="9"/>
  <c r="AF3570" i="9" s="1"/>
  <c r="AB3570" i="9"/>
  <c r="N3624" i="9"/>
  <c r="R3623" i="9"/>
  <c r="S3623" i="9" s="1"/>
  <c r="P3623" i="9"/>
  <c r="Q3623" i="9" s="1"/>
  <c r="F3597" i="9"/>
  <c r="G3597" i="9" s="1"/>
  <c r="G3598" i="9" s="1"/>
  <c r="D3597" i="9"/>
  <c r="E3597" i="9" s="1"/>
  <c r="N3676" i="9"/>
  <c r="R3675" i="9"/>
  <c r="S3675" i="9" s="1"/>
  <c r="P3675" i="9"/>
  <c r="Q3675" i="9" s="1"/>
  <c r="Z3675" i="9"/>
  <c r="AB3674" i="9"/>
  <c r="AC3674" i="9" s="1"/>
  <c r="AD3674" i="9"/>
  <c r="AE3674" i="9" s="1"/>
  <c r="N3702" i="9"/>
  <c r="P3701" i="9"/>
  <c r="Q3701" i="9" s="1"/>
  <c r="R3701" i="9"/>
  <c r="S3701" i="9" s="1"/>
  <c r="N3728" i="9"/>
  <c r="R3727" i="9"/>
  <c r="S3727" i="9" s="1"/>
  <c r="P3727" i="9"/>
  <c r="Q3727" i="9" s="1"/>
  <c r="F3584" i="9"/>
  <c r="T3584" i="9" l="1"/>
  <c r="R3676" i="9"/>
  <c r="S3676" i="9" s="1"/>
  <c r="P3676" i="9"/>
  <c r="Q3676" i="9" s="1"/>
  <c r="N3677" i="9"/>
  <c r="B3651" i="9"/>
  <c r="D3650" i="9"/>
  <c r="E3650" i="9" s="1"/>
  <c r="F3650" i="9"/>
  <c r="G3650" i="9" s="1"/>
  <c r="B3729" i="9"/>
  <c r="F3728" i="9"/>
  <c r="G3728" i="9" s="1"/>
  <c r="D3728" i="9"/>
  <c r="E3728" i="9" s="1"/>
  <c r="AB3623" i="9"/>
  <c r="AC3623" i="9" s="1"/>
  <c r="Z3624" i="9"/>
  <c r="AD3623" i="9"/>
  <c r="AE3623" i="9" s="1"/>
  <c r="R3598" i="9"/>
  <c r="B3703" i="9"/>
  <c r="D3702" i="9"/>
  <c r="E3702" i="9" s="1"/>
  <c r="F3702" i="9"/>
  <c r="G3702" i="9" s="1"/>
  <c r="AB3636" i="9"/>
  <c r="AC3636" i="9" s="1"/>
  <c r="Z3637" i="9"/>
  <c r="AD3636" i="9"/>
  <c r="AE3636" i="9" s="1"/>
  <c r="R3754" i="9"/>
  <c r="S3754" i="9" s="1"/>
  <c r="P3754" i="9"/>
  <c r="Q3754" i="9" s="1"/>
  <c r="N3768" i="9"/>
  <c r="U3766" i="9"/>
  <c r="N3755" i="9"/>
  <c r="AB3662" i="9"/>
  <c r="AC3662" i="9" s="1"/>
  <c r="Z3663" i="9"/>
  <c r="AD3662" i="9"/>
  <c r="AE3662" i="9" s="1"/>
  <c r="R3715" i="9"/>
  <c r="S3715" i="9" s="1"/>
  <c r="P3715" i="9"/>
  <c r="Q3715" i="9" s="1"/>
  <c r="N3716" i="9"/>
  <c r="B3768" i="9"/>
  <c r="I3766" i="9"/>
  <c r="B3755" i="9"/>
  <c r="D3754" i="9"/>
  <c r="E3754" i="9" s="1"/>
  <c r="F3754" i="9"/>
  <c r="G3754" i="9" s="1"/>
  <c r="AB3675" i="9"/>
  <c r="AC3675" i="9" s="1"/>
  <c r="Z3676" i="9"/>
  <c r="AD3675" i="9"/>
  <c r="AE3675" i="9" s="1"/>
  <c r="R3611" i="9"/>
  <c r="S3611" i="9" s="1"/>
  <c r="S3612" i="9" s="1"/>
  <c r="P3611" i="9"/>
  <c r="Q3611" i="9" s="1"/>
  <c r="R3637" i="9"/>
  <c r="S3637" i="9" s="1"/>
  <c r="P3637" i="9"/>
  <c r="Q3637" i="9" s="1"/>
  <c r="N3638" i="9"/>
  <c r="R3689" i="9"/>
  <c r="S3689" i="9" s="1"/>
  <c r="P3689" i="9"/>
  <c r="Q3689" i="9" s="1"/>
  <c r="N3690" i="9"/>
  <c r="Q3598" i="9"/>
  <c r="P3598" i="9"/>
  <c r="AB3597" i="9"/>
  <c r="AC3597" i="9" s="1"/>
  <c r="AD3597" i="9"/>
  <c r="AE3597" i="9" s="1"/>
  <c r="AE3598" i="9" s="1"/>
  <c r="R3663" i="9"/>
  <c r="S3663" i="9" s="1"/>
  <c r="P3663" i="9"/>
  <c r="Q3663" i="9" s="1"/>
  <c r="N3664" i="9"/>
  <c r="AC3584" i="9"/>
  <c r="AB3584" i="9"/>
  <c r="R3650" i="9"/>
  <c r="S3650" i="9" s="1"/>
  <c r="P3650" i="9"/>
  <c r="Q3650" i="9" s="1"/>
  <c r="N3651" i="9"/>
  <c r="B3690" i="9"/>
  <c r="F3689" i="9"/>
  <c r="G3689" i="9" s="1"/>
  <c r="D3689" i="9"/>
  <c r="E3689" i="9" s="1"/>
  <c r="AB3740" i="9"/>
  <c r="AC3740" i="9" s="1"/>
  <c r="Z3754" i="9"/>
  <c r="AG3752" i="9"/>
  <c r="Z3741" i="9"/>
  <c r="AD3740" i="9"/>
  <c r="AE3740" i="9" s="1"/>
  <c r="R3702" i="9"/>
  <c r="S3702" i="9" s="1"/>
  <c r="P3702" i="9"/>
  <c r="Q3702" i="9" s="1"/>
  <c r="N3703" i="9"/>
  <c r="E3598" i="9"/>
  <c r="D3598" i="9"/>
  <c r="AB3714" i="9"/>
  <c r="AC3714" i="9" s="1"/>
  <c r="Z3715" i="9"/>
  <c r="AD3714" i="9"/>
  <c r="AE3714" i="9" s="1"/>
  <c r="B3625" i="9"/>
  <c r="F3624" i="9"/>
  <c r="G3624" i="9" s="1"/>
  <c r="D3624" i="9"/>
  <c r="E3624" i="9" s="1"/>
  <c r="B3716" i="9"/>
  <c r="D3715" i="9"/>
  <c r="E3715" i="9" s="1"/>
  <c r="F3715" i="9"/>
  <c r="G3715" i="9" s="1"/>
  <c r="AD3584" i="9"/>
  <c r="R3741" i="9"/>
  <c r="S3741" i="9" s="1"/>
  <c r="P3741" i="9"/>
  <c r="Q3741" i="9" s="1"/>
  <c r="N3742" i="9"/>
  <c r="B3638" i="9"/>
  <c r="F3637" i="9"/>
  <c r="G3637" i="9" s="1"/>
  <c r="D3637" i="9"/>
  <c r="E3637" i="9" s="1"/>
  <c r="B3742" i="9"/>
  <c r="D3741" i="9"/>
  <c r="E3741" i="9" s="1"/>
  <c r="F3741" i="9"/>
  <c r="G3741" i="9" s="1"/>
  <c r="R3728" i="9"/>
  <c r="S3728" i="9" s="1"/>
  <c r="P3728" i="9"/>
  <c r="Q3728" i="9" s="1"/>
  <c r="N3729" i="9"/>
  <c r="F3598" i="9"/>
  <c r="R3624" i="9"/>
  <c r="S3624" i="9" s="1"/>
  <c r="P3624" i="9"/>
  <c r="Q3624" i="9" s="1"/>
  <c r="N3625" i="9"/>
  <c r="D3611" i="9"/>
  <c r="E3611" i="9" s="1"/>
  <c r="F3611" i="9"/>
  <c r="G3611" i="9" s="1"/>
  <c r="G3612" i="9" s="1"/>
  <c r="B3664" i="9"/>
  <c r="D3663" i="9"/>
  <c r="E3663" i="9" s="1"/>
  <c r="F3663" i="9"/>
  <c r="G3663" i="9" s="1"/>
  <c r="H3584" i="9"/>
  <c r="B3677" i="9"/>
  <c r="D3676" i="9"/>
  <c r="E3676" i="9" s="1"/>
  <c r="F3676" i="9"/>
  <c r="G3676" i="9" s="1"/>
  <c r="AB3688" i="9"/>
  <c r="AC3688" i="9" s="1"/>
  <c r="Z3689" i="9"/>
  <c r="AD3688" i="9"/>
  <c r="AE3688" i="9" s="1"/>
  <c r="AB3649" i="9"/>
  <c r="AC3649" i="9" s="1"/>
  <c r="Z3650" i="9"/>
  <c r="AD3649" i="9"/>
  <c r="AE3649" i="9" s="1"/>
  <c r="AB3701" i="9"/>
  <c r="AC3701" i="9" s="1"/>
  <c r="Z3702" i="9"/>
  <c r="AD3701" i="9"/>
  <c r="AE3701" i="9" s="1"/>
  <c r="AB3610" i="9"/>
  <c r="AC3610" i="9" s="1"/>
  <c r="Z3611" i="9"/>
  <c r="AD3610" i="9"/>
  <c r="AE3610" i="9" s="1"/>
  <c r="AB3727" i="9"/>
  <c r="AC3727" i="9" s="1"/>
  <c r="Z3728" i="9"/>
  <c r="AD3727" i="9"/>
  <c r="AE3727" i="9" s="1"/>
  <c r="T3598" i="9" l="1"/>
  <c r="F3612" i="9"/>
  <c r="Z3768" i="9"/>
  <c r="AG3766" i="9"/>
  <c r="Z3755" i="9"/>
  <c r="AD3754" i="9"/>
  <c r="AE3754" i="9" s="1"/>
  <c r="AB3754" i="9"/>
  <c r="AC3754" i="9" s="1"/>
  <c r="N3639" i="9"/>
  <c r="P3638" i="9"/>
  <c r="Q3638" i="9" s="1"/>
  <c r="R3638" i="9"/>
  <c r="S3638" i="9" s="1"/>
  <c r="Q3612" i="9"/>
  <c r="P3612" i="9"/>
  <c r="Z3664" i="9"/>
  <c r="AD3663" i="9"/>
  <c r="AE3663" i="9" s="1"/>
  <c r="AB3663" i="9"/>
  <c r="AC3663" i="9" s="1"/>
  <c r="AD3611" i="9"/>
  <c r="AE3611" i="9" s="1"/>
  <c r="AE3612" i="9" s="1"/>
  <c r="AB3611" i="9"/>
  <c r="AC3611" i="9" s="1"/>
  <c r="Z3690" i="9"/>
  <c r="AD3689" i="9"/>
  <c r="AE3689" i="9" s="1"/>
  <c r="AB3689" i="9"/>
  <c r="AC3689" i="9" s="1"/>
  <c r="D3677" i="9"/>
  <c r="E3677" i="9" s="1"/>
  <c r="B3678" i="9"/>
  <c r="F3677" i="9"/>
  <c r="G3677" i="9" s="1"/>
  <c r="E3612" i="9"/>
  <c r="H3612" i="9" s="1"/>
  <c r="D3612" i="9"/>
  <c r="N3730" i="9"/>
  <c r="P3729" i="9"/>
  <c r="Q3729" i="9" s="1"/>
  <c r="R3729" i="9"/>
  <c r="S3729" i="9" s="1"/>
  <c r="N3743" i="9"/>
  <c r="P3742" i="9"/>
  <c r="Q3742" i="9" s="1"/>
  <c r="R3742" i="9"/>
  <c r="S3742" i="9" s="1"/>
  <c r="D3625" i="9"/>
  <c r="E3625" i="9" s="1"/>
  <c r="F3625" i="9"/>
  <c r="G3625" i="9" s="1"/>
  <c r="G3626" i="9" s="1"/>
  <c r="H3598" i="9"/>
  <c r="D3690" i="9"/>
  <c r="E3690" i="9" s="1"/>
  <c r="B3691" i="9"/>
  <c r="F3690" i="9"/>
  <c r="G3690" i="9" s="1"/>
  <c r="AD3598" i="9"/>
  <c r="N3691" i="9"/>
  <c r="R3690" i="9"/>
  <c r="S3690" i="9" s="1"/>
  <c r="P3690" i="9"/>
  <c r="Q3690" i="9" s="1"/>
  <c r="R3612" i="9"/>
  <c r="D3768" i="9"/>
  <c r="E3768" i="9" s="1"/>
  <c r="B3782" i="9"/>
  <c r="I3780" i="9"/>
  <c r="B3769" i="9"/>
  <c r="F3768" i="9"/>
  <c r="G3768" i="9" s="1"/>
  <c r="N3782" i="9"/>
  <c r="U3780" i="9"/>
  <c r="N3769" i="9"/>
  <c r="P3768" i="9"/>
  <c r="Q3768" i="9" s="1"/>
  <c r="R3768" i="9"/>
  <c r="S3768" i="9" s="1"/>
  <c r="D3651" i="9"/>
  <c r="E3651" i="9" s="1"/>
  <c r="B3652" i="9"/>
  <c r="F3651" i="9"/>
  <c r="G3651" i="9" s="1"/>
  <c r="Z3729" i="9"/>
  <c r="AB3728" i="9"/>
  <c r="AC3728" i="9" s="1"/>
  <c r="AD3728" i="9"/>
  <c r="AE3728" i="9" s="1"/>
  <c r="Z3703" i="9"/>
  <c r="AB3702" i="9"/>
  <c r="AC3702" i="9" s="1"/>
  <c r="AD3702" i="9"/>
  <c r="AE3702" i="9" s="1"/>
  <c r="Z3651" i="9"/>
  <c r="AD3650" i="9"/>
  <c r="AE3650" i="9" s="1"/>
  <c r="AB3650" i="9"/>
  <c r="AC3650" i="9" s="1"/>
  <c r="P3625" i="9"/>
  <c r="Q3625" i="9" s="1"/>
  <c r="R3625" i="9"/>
  <c r="S3625" i="9" s="1"/>
  <c r="S3626" i="9" s="1"/>
  <c r="D3638" i="9"/>
  <c r="E3638" i="9" s="1"/>
  <c r="B3639" i="9"/>
  <c r="F3638" i="9"/>
  <c r="G3638" i="9" s="1"/>
  <c r="D3716" i="9"/>
  <c r="E3716" i="9" s="1"/>
  <c r="B3717" i="9"/>
  <c r="F3716" i="9"/>
  <c r="G3716" i="9" s="1"/>
  <c r="N3704" i="9"/>
  <c r="R3703" i="9"/>
  <c r="S3703" i="9" s="1"/>
  <c r="P3703" i="9"/>
  <c r="Q3703" i="9" s="1"/>
  <c r="Z3742" i="9"/>
  <c r="AD3741" i="9"/>
  <c r="AE3741" i="9" s="1"/>
  <c r="AB3741" i="9"/>
  <c r="AC3741" i="9" s="1"/>
  <c r="N3652" i="9"/>
  <c r="P3651" i="9"/>
  <c r="Q3651" i="9" s="1"/>
  <c r="R3651" i="9"/>
  <c r="S3651" i="9" s="1"/>
  <c r="N3665" i="9"/>
  <c r="P3664" i="9"/>
  <c r="Q3664" i="9" s="1"/>
  <c r="R3664" i="9"/>
  <c r="S3664" i="9" s="1"/>
  <c r="AC3598" i="9"/>
  <c r="AF3598" i="9" s="1"/>
  <c r="AB3598" i="9"/>
  <c r="Z3677" i="9"/>
  <c r="AD3676" i="9"/>
  <c r="AE3676" i="9" s="1"/>
  <c r="AB3676" i="9"/>
  <c r="AC3676" i="9" s="1"/>
  <c r="N3678" i="9"/>
  <c r="P3677" i="9"/>
  <c r="Q3677" i="9" s="1"/>
  <c r="R3677" i="9"/>
  <c r="S3677" i="9" s="1"/>
  <c r="D3664" i="9"/>
  <c r="E3664" i="9" s="1"/>
  <c r="B3665" i="9"/>
  <c r="F3664" i="9"/>
  <c r="G3664" i="9" s="1"/>
  <c r="D3742" i="9"/>
  <c r="E3742" i="9" s="1"/>
  <c r="B3743" i="9"/>
  <c r="F3742" i="9"/>
  <c r="G3742" i="9" s="1"/>
  <c r="Z3716" i="9"/>
  <c r="AB3715" i="9"/>
  <c r="AC3715" i="9" s="1"/>
  <c r="AD3715" i="9"/>
  <c r="AE3715" i="9" s="1"/>
  <c r="AF3584" i="9"/>
  <c r="D3755" i="9"/>
  <c r="E3755" i="9" s="1"/>
  <c r="B3756" i="9"/>
  <c r="F3755" i="9"/>
  <c r="G3755" i="9" s="1"/>
  <c r="N3717" i="9"/>
  <c r="R3716" i="9"/>
  <c r="S3716" i="9" s="1"/>
  <c r="P3716" i="9"/>
  <c r="Q3716" i="9" s="1"/>
  <c r="N3756" i="9"/>
  <c r="P3755" i="9"/>
  <c r="Q3755" i="9" s="1"/>
  <c r="R3755" i="9"/>
  <c r="S3755" i="9" s="1"/>
  <c r="Z3638" i="9"/>
  <c r="AB3637" i="9"/>
  <c r="AC3637" i="9" s="1"/>
  <c r="AD3637" i="9"/>
  <c r="AE3637" i="9" s="1"/>
  <c r="D3703" i="9"/>
  <c r="E3703" i="9" s="1"/>
  <c r="B3704" i="9"/>
  <c r="F3703" i="9"/>
  <c r="G3703" i="9" s="1"/>
  <c r="Z3625" i="9"/>
  <c r="AB3624" i="9"/>
  <c r="AC3624" i="9" s="1"/>
  <c r="AD3624" i="9"/>
  <c r="AE3624" i="9" s="1"/>
  <c r="D3729" i="9"/>
  <c r="E3729" i="9" s="1"/>
  <c r="B3730" i="9"/>
  <c r="F3729" i="9"/>
  <c r="G3729" i="9" s="1"/>
  <c r="AD3716" i="9" l="1"/>
  <c r="AE3716" i="9" s="1"/>
  <c r="AB3716" i="9"/>
  <c r="AC3716" i="9" s="1"/>
  <c r="Z3717" i="9"/>
  <c r="AD3703" i="9"/>
  <c r="AE3703" i="9" s="1"/>
  <c r="AB3703" i="9"/>
  <c r="AC3703" i="9" s="1"/>
  <c r="Z3704" i="9"/>
  <c r="P3782" i="9"/>
  <c r="Q3782" i="9" s="1"/>
  <c r="N3796" i="9"/>
  <c r="U3794" i="9"/>
  <c r="N3783" i="9"/>
  <c r="R3782" i="9"/>
  <c r="S3782" i="9" s="1"/>
  <c r="B3692" i="9"/>
  <c r="D3691" i="9"/>
  <c r="E3691" i="9" s="1"/>
  <c r="F3691" i="9"/>
  <c r="G3691" i="9" s="1"/>
  <c r="P3730" i="9"/>
  <c r="Q3730" i="9" s="1"/>
  <c r="N3731" i="9"/>
  <c r="R3730" i="9"/>
  <c r="S3730" i="9" s="1"/>
  <c r="B3679" i="9"/>
  <c r="F3678" i="9"/>
  <c r="G3678" i="9" s="1"/>
  <c r="D3678" i="9"/>
  <c r="E3678" i="9" s="1"/>
  <c r="AD3690" i="9"/>
  <c r="AE3690" i="9" s="1"/>
  <c r="AB3690" i="9"/>
  <c r="AC3690" i="9" s="1"/>
  <c r="Z3691" i="9"/>
  <c r="B3705" i="9"/>
  <c r="D3704" i="9"/>
  <c r="E3704" i="9" s="1"/>
  <c r="F3704" i="9"/>
  <c r="G3704" i="9" s="1"/>
  <c r="AD3638" i="9"/>
  <c r="AE3638" i="9" s="1"/>
  <c r="AB3638" i="9"/>
  <c r="AC3638" i="9" s="1"/>
  <c r="Z3639" i="9"/>
  <c r="P3717" i="9"/>
  <c r="Q3717" i="9" s="1"/>
  <c r="N3718" i="9"/>
  <c r="R3717" i="9"/>
  <c r="S3717" i="9" s="1"/>
  <c r="AD3677" i="9"/>
  <c r="AE3677" i="9" s="1"/>
  <c r="AB3677" i="9"/>
  <c r="AC3677" i="9" s="1"/>
  <c r="Z3678" i="9"/>
  <c r="R3626" i="9"/>
  <c r="AD3651" i="9"/>
  <c r="AE3651" i="9" s="1"/>
  <c r="AB3651" i="9"/>
  <c r="AC3651" i="9" s="1"/>
  <c r="Z3652" i="9"/>
  <c r="B3653" i="9"/>
  <c r="D3652" i="9"/>
  <c r="E3652" i="9" s="1"/>
  <c r="F3652" i="9"/>
  <c r="G3652" i="9" s="1"/>
  <c r="B3796" i="9"/>
  <c r="I3794" i="9"/>
  <c r="B3783" i="9"/>
  <c r="D3782" i="9"/>
  <c r="E3782" i="9" s="1"/>
  <c r="F3782" i="9"/>
  <c r="G3782" i="9" s="1"/>
  <c r="F3626" i="9"/>
  <c r="AC3612" i="9"/>
  <c r="AB3612" i="9"/>
  <c r="P3639" i="9"/>
  <c r="Q3639" i="9" s="1"/>
  <c r="R3639" i="9"/>
  <c r="S3639" i="9" s="1"/>
  <c r="S3640" i="9" s="1"/>
  <c r="AD3755" i="9"/>
  <c r="AE3755" i="9" s="1"/>
  <c r="AB3755" i="9"/>
  <c r="AC3755" i="9" s="1"/>
  <c r="Z3756" i="9"/>
  <c r="B3731" i="9"/>
  <c r="F3730" i="9"/>
  <c r="G3730" i="9" s="1"/>
  <c r="D3730" i="9"/>
  <c r="E3730" i="9" s="1"/>
  <c r="AD3625" i="9"/>
  <c r="AE3625" i="9" s="1"/>
  <c r="AE3626" i="9" s="1"/>
  <c r="AB3625" i="9"/>
  <c r="AC3625" i="9" s="1"/>
  <c r="P3756" i="9"/>
  <c r="Q3756" i="9" s="1"/>
  <c r="N3757" i="9"/>
  <c r="R3756" i="9"/>
  <c r="S3756" i="9" s="1"/>
  <c r="P3652" i="9"/>
  <c r="Q3652" i="9" s="1"/>
  <c r="N3653" i="9"/>
  <c r="R3652" i="9"/>
  <c r="S3652" i="9" s="1"/>
  <c r="P3704" i="9"/>
  <c r="Q3704" i="9" s="1"/>
  <c r="N3705" i="9"/>
  <c r="R3704" i="9"/>
  <c r="S3704" i="9" s="1"/>
  <c r="B3718" i="9"/>
  <c r="F3717" i="9"/>
  <c r="G3717" i="9" s="1"/>
  <c r="D3717" i="9"/>
  <c r="E3717" i="9" s="1"/>
  <c r="Q3626" i="9"/>
  <c r="P3626" i="9"/>
  <c r="P3769" i="9"/>
  <c r="Q3769" i="9" s="1"/>
  <c r="N3770" i="9"/>
  <c r="R3769" i="9"/>
  <c r="S3769" i="9" s="1"/>
  <c r="P3691" i="9"/>
  <c r="Q3691" i="9" s="1"/>
  <c r="N3692" i="9"/>
  <c r="R3691" i="9"/>
  <c r="S3691" i="9" s="1"/>
  <c r="E3626" i="9"/>
  <c r="H3626" i="9" s="1"/>
  <c r="D3626" i="9"/>
  <c r="AD3612" i="9"/>
  <c r="AD3664" i="9"/>
  <c r="AE3664" i="9" s="1"/>
  <c r="AB3664" i="9"/>
  <c r="AC3664" i="9" s="1"/>
  <c r="Z3665" i="9"/>
  <c r="T3612" i="9"/>
  <c r="B3757" i="9"/>
  <c r="D3756" i="9"/>
  <c r="E3756" i="9" s="1"/>
  <c r="F3756" i="9"/>
  <c r="G3756" i="9" s="1"/>
  <c r="B3744" i="9"/>
  <c r="F3743" i="9"/>
  <c r="G3743" i="9" s="1"/>
  <c r="D3743" i="9"/>
  <c r="E3743" i="9" s="1"/>
  <c r="B3666" i="9"/>
  <c r="D3665" i="9"/>
  <c r="E3665" i="9" s="1"/>
  <c r="F3665" i="9"/>
  <c r="G3665" i="9" s="1"/>
  <c r="P3678" i="9"/>
  <c r="Q3678" i="9" s="1"/>
  <c r="N3679" i="9"/>
  <c r="R3678" i="9"/>
  <c r="S3678" i="9" s="1"/>
  <c r="P3665" i="9"/>
  <c r="Q3665" i="9" s="1"/>
  <c r="N3666" i="9"/>
  <c r="R3665" i="9"/>
  <c r="S3665" i="9" s="1"/>
  <c r="AD3742" i="9"/>
  <c r="AE3742" i="9" s="1"/>
  <c r="AB3742" i="9"/>
  <c r="AC3742" i="9" s="1"/>
  <c r="Z3743" i="9"/>
  <c r="F3639" i="9"/>
  <c r="G3639" i="9" s="1"/>
  <c r="G3640" i="9" s="1"/>
  <c r="D3639" i="9"/>
  <c r="E3639" i="9" s="1"/>
  <c r="AD3729" i="9"/>
  <c r="AE3729" i="9" s="1"/>
  <c r="AB3729" i="9"/>
  <c r="AC3729" i="9" s="1"/>
  <c r="Z3730" i="9"/>
  <c r="B3770" i="9"/>
  <c r="D3769" i="9"/>
  <c r="E3769" i="9" s="1"/>
  <c r="F3769" i="9"/>
  <c r="G3769" i="9" s="1"/>
  <c r="P3743" i="9"/>
  <c r="Q3743" i="9" s="1"/>
  <c r="N3744" i="9"/>
  <c r="R3743" i="9"/>
  <c r="S3743" i="9" s="1"/>
  <c r="AD3768" i="9"/>
  <c r="AE3768" i="9" s="1"/>
  <c r="AB3768" i="9"/>
  <c r="AC3768" i="9" s="1"/>
  <c r="Z3782" i="9"/>
  <c r="AG3780" i="9"/>
  <c r="Z3769" i="9"/>
  <c r="T3626" i="9" l="1"/>
  <c r="Z3744" i="9"/>
  <c r="AB3743" i="9"/>
  <c r="AC3743" i="9" s="1"/>
  <c r="AD3743" i="9"/>
  <c r="AE3743" i="9" s="1"/>
  <c r="F3718" i="9"/>
  <c r="G3718" i="9" s="1"/>
  <c r="D3718" i="9"/>
  <c r="E3718" i="9" s="1"/>
  <c r="B3719" i="9"/>
  <c r="AC3626" i="9"/>
  <c r="AB3626" i="9"/>
  <c r="F3731" i="9"/>
  <c r="G3731" i="9" s="1"/>
  <c r="D3731" i="9"/>
  <c r="E3731" i="9" s="1"/>
  <c r="B3732" i="9"/>
  <c r="R3640" i="9"/>
  <c r="F3653" i="9"/>
  <c r="G3653" i="9" s="1"/>
  <c r="G3654" i="9" s="1"/>
  <c r="D3653" i="9"/>
  <c r="E3653" i="9" s="1"/>
  <c r="Z3679" i="9"/>
  <c r="AB3678" i="9"/>
  <c r="AC3678" i="9" s="1"/>
  <c r="AD3678" i="9"/>
  <c r="AE3678" i="9" s="1"/>
  <c r="N3719" i="9"/>
  <c r="P3718" i="9"/>
  <c r="Q3718" i="9" s="1"/>
  <c r="R3718" i="9"/>
  <c r="S3718" i="9" s="1"/>
  <c r="N3810" i="9"/>
  <c r="U3808" i="9"/>
  <c r="N3797" i="9"/>
  <c r="R3796" i="9"/>
  <c r="S3796" i="9" s="1"/>
  <c r="P3796" i="9"/>
  <c r="Q3796" i="9" s="1"/>
  <c r="Z3705" i="9"/>
  <c r="AB3704" i="9"/>
  <c r="AC3704" i="9" s="1"/>
  <c r="AD3704" i="9"/>
  <c r="AE3704" i="9" s="1"/>
  <c r="F3770" i="9"/>
  <c r="G3770" i="9" s="1"/>
  <c r="D3770" i="9"/>
  <c r="E3770" i="9" s="1"/>
  <c r="B3771" i="9"/>
  <c r="E3640" i="9"/>
  <c r="D3640" i="9"/>
  <c r="N3667" i="9"/>
  <c r="R3666" i="9"/>
  <c r="S3666" i="9" s="1"/>
  <c r="P3666" i="9"/>
  <c r="Q3666" i="9" s="1"/>
  <c r="R3653" i="9"/>
  <c r="S3653" i="9" s="1"/>
  <c r="S3654" i="9" s="1"/>
  <c r="P3653" i="9"/>
  <c r="Q3653" i="9" s="1"/>
  <c r="AD3626" i="9"/>
  <c r="Z3757" i="9"/>
  <c r="AB3756" i="9"/>
  <c r="AC3756" i="9" s="1"/>
  <c r="AD3756" i="9"/>
  <c r="AE3756" i="9" s="1"/>
  <c r="Q3640" i="9"/>
  <c r="P3640" i="9"/>
  <c r="AF3612" i="9"/>
  <c r="F3783" i="9"/>
  <c r="G3783" i="9" s="1"/>
  <c r="D3783" i="9"/>
  <c r="E3783" i="9" s="1"/>
  <c r="B3784" i="9"/>
  <c r="Z3653" i="9"/>
  <c r="AB3652" i="9"/>
  <c r="AC3652" i="9" s="1"/>
  <c r="AD3652" i="9"/>
  <c r="AE3652" i="9" s="1"/>
  <c r="N3732" i="9"/>
  <c r="P3731" i="9"/>
  <c r="Q3731" i="9" s="1"/>
  <c r="R3731" i="9"/>
  <c r="S3731" i="9" s="1"/>
  <c r="Z3796" i="9"/>
  <c r="AG3794" i="9"/>
  <c r="Z3783" i="9"/>
  <c r="AD3782" i="9"/>
  <c r="AE3782" i="9" s="1"/>
  <c r="AB3782" i="9"/>
  <c r="AC3782" i="9" s="1"/>
  <c r="N3745" i="9"/>
  <c r="R3744" i="9"/>
  <c r="S3744" i="9" s="1"/>
  <c r="P3744" i="9"/>
  <c r="Q3744" i="9" s="1"/>
  <c r="Z3731" i="9"/>
  <c r="AD3730" i="9"/>
  <c r="AE3730" i="9" s="1"/>
  <c r="AB3730" i="9"/>
  <c r="AC3730" i="9" s="1"/>
  <c r="F3640" i="9"/>
  <c r="F3744" i="9"/>
  <c r="G3744" i="9" s="1"/>
  <c r="D3744" i="9"/>
  <c r="E3744" i="9" s="1"/>
  <c r="B3745" i="9"/>
  <c r="F3757" i="9"/>
  <c r="G3757" i="9" s="1"/>
  <c r="D3757" i="9"/>
  <c r="E3757" i="9" s="1"/>
  <c r="B3758" i="9"/>
  <c r="Z3666" i="9"/>
  <c r="AB3665" i="9"/>
  <c r="AC3665" i="9" s="1"/>
  <c r="AD3665" i="9"/>
  <c r="AE3665" i="9" s="1"/>
  <c r="N3771" i="9"/>
  <c r="P3770" i="9"/>
  <c r="Q3770" i="9" s="1"/>
  <c r="R3770" i="9"/>
  <c r="S3770" i="9" s="1"/>
  <c r="N3706" i="9"/>
  <c r="P3705" i="9"/>
  <c r="Q3705" i="9" s="1"/>
  <c r="R3705" i="9"/>
  <c r="S3705" i="9" s="1"/>
  <c r="AD3639" i="9"/>
  <c r="AE3639" i="9" s="1"/>
  <c r="AE3640" i="9" s="1"/>
  <c r="AB3639" i="9"/>
  <c r="AC3639" i="9" s="1"/>
  <c r="Z3692" i="9"/>
  <c r="AD3691" i="9"/>
  <c r="AE3691" i="9" s="1"/>
  <c r="AB3691" i="9"/>
  <c r="AC3691" i="9" s="1"/>
  <c r="N3784" i="9"/>
  <c r="R3783" i="9"/>
  <c r="S3783" i="9" s="1"/>
  <c r="P3783" i="9"/>
  <c r="Q3783" i="9" s="1"/>
  <c r="Z3770" i="9"/>
  <c r="AD3769" i="9"/>
  <c r="AE3769" i="9" s="1"/>
  <c r="AB3769" i="9"/>
  <c r="AC3769" i="9" s="1"/>
  <c r="N3680" i="9"/>
  <c r="R3679" i="9"/>
  <c r="S3679" i="9" s="1"/>
  <c r="P3679" i="9"/>
  <c r="Q3679" i="9" s="1"/>
  <c r="F3666" i="9"/>
  <c r="G3666" i="9" s="1"/>
  <c r="D3666" i="9"/>
  <c r="E3666" i="9" s="1"/>
  <c r="B3667" i="9"/>
  <c r="N3693" i="9"/>
  <c r="R3692" i="9"/>
  <c r="S3692" i="9" s="1"/>
  <c r="P3692" i="9"/>
  <c r="Q3692" i="9" s="1"/>
  <c r="N3758" i="9"/>
  <c r="R3757" i="9"/>
  <c r="S3757" i="9" s="1"/>
  <c r="P3757" i="9"/>
  <c r="Q3757" i="9" s="1"/>
  <c r="F3796" i="9"/>
  <c r="G3796" i="9" s="1"/>
  <c r="D3796" i="9"/>
  <c r="E3796" i="9" s="1"/>
  <c r="B3810" i="9"/>
  <c r="I3808" i="9"/>
  <c r="B3797" i="9"/>
  <c r="F3705" i="9"/>
  <c r="G3705" i="9" s="1"/>
  <c r="D3705" i="9"/>
  <c r="E3705" i="9" s="1"/>
  <c r="B3706" i="9"/>
  <c r="F3679" i="9"/>
  <c r="G3679" i="9" s="1"/>
  <c r="D3679" i="9"/>
  <c r="E3679" i="9" s="1"/>
  <c r="B3680" i="9"/>
  <c r="F3692" i="9"/>
  <c r="G3692" i="9" s="1"/>
  <c r="D3692" i="9"/>
  <c r="E3692" i="9" s="1"/>
  <c r="B3693" i="9"/>
  <c r="Z3718" i="9"/>
  <c r="AB3717" i="9"/>
  <c r="AC3717" i="9" s="1"/>
  <c r="AD3717" i="9"/>
  <c r="AE3717" i="9" s="1"/>
  <c r="T3640" i="9" l="1"/>
  <c r="B3824" i="9"/>
  <c r="I3822" i="9"/>
  <c r="B3811" i="9"/>
  <c r="F3810" i="9"/>
  <c r="G3810" i="9" s="1"/>
  <c r="D3810" i="9"/>
  <c r="E3810" i="9" s="1"/>
  <c r="R3758" i="9"/>
  <c r="S3758" i="9" s="1"/>
  <c r="P3758" i="9"/>
  <c r="Q3758" i="9" s="1"/>
  <c r="N3759" i="9"/>
  <c r="D3667" i="9"/>
  <c r="E3667" i="9" s="1"/>
  <c r="F3667" i="9"/>
  <c r="G3667" i="9" s="1"/>
  <c r="G3668" i="9" s="1"/>
  <c r="R3784" i="9"/>
  <c r="S3784" i="9" s="1"/>
  <c r="P3784" i="9"/>
  <c r="Q3784" i="9" s="1"/>
  <c r="N3785" i="9"/>
  <c r="AD3640" i="9"/>
  <c r="R3706" i="9"/>
  <c r="S3706" i="9" s="1"/>
  <c r="P3706" i="9"/>
  <c r="Q3706" i="9" s="1"/>
  <c r="N3707" i="9"/>
  <c r="B3759" i="9"/>
  <c r="D3758" i="9"/>
  <c r="E3758" i="9" s="1"/>
  <c r="F3758" i="9"/>
  <c r="G3758" i="9" s="1"/>
  <c r="AB3653" i="9"/>
  <c r="AC3653" i="9" s="1"/>
  <c r="AD3653" i="9"/>
  <c r="AE3653" i="9" s="1"/>
  <c r="AE3654" i="9" s="1"/>
  <c r="R3667" i="9"/>
  <c r="S3667" i="9" s="1"/>
  <c r="S3668" i="9" s="1"/>
  <c r="P3667" i="9"/>
  <c r="Q3667" i="9" s="1"/>
  <c r="R3797" i="9"/>
  <c r="S3797" i="9" s="1"/>
  <c r="P3797" i="9"/>
  <c r="Q3797" i="9" s="1"/>
  <c r="N3798" i="9"/>
  <c r="F3654" i="9"/>
  <c r="AB3718" i="9"/>
  <c r="AC3718" i="9" s="1"/>
  <c r="Z3719" i="9"/>
  <c r="AD3718" i="9"/>
  <c r="AE3718" i="9" s="1"/>
  <c r="B3681" i="9"/>
  <c r="D3680" i="9"/>
  <c r="E3680" i="9" s="1"/>
  <c r="F3680" i="9"/>
  <c r="G3680" i="9" s="1"/>
  <c r="R3680" i="9"/>
  <c r="S3680" i="9" s="1"/>
  <c r="P3680" i="9"/>
  <c r="Q3680" i="9" s="1"/>
  <c r="N3681" i="9"/>
  <c r="AB3770" i="9"/>
  <c r="AC3770" i="9" s="1"/>
  <c r="Z3771" i="9"/>
  <c r="AD3770" i="9"/>
  <c r="AE3770" i="9" s="1"/>
  <c r="AB3692" i="9"/>
  <c r="AC3692" i="9" s="1"/>
  <c r="Z3693" i="9"/>
  <c r="AD3692" i="9"/>
  <c r="AE3692" i="9" s="1"/>
  <c r="R3745" i="9"/>
  <c r="S3745" i="9" s="1"/>
  <c r="P3745" i="9"/>
  <c r="Q3745" i="9" s="1"/>
  <c r="N3746" i="9"/>
  <c r="AB3796" i="9"/>
  <c r="AC3796" i="9" s="1"/>
  <c r="Z3810" i="9"/>
  <c r="AG3808" i="9"/>
  <c r="Z3797" i="9"/>
  <c r="AD3796" i="9"/>
  <c r="AE3796" i="9" s="1"/>
  <c r="AB3705" i="9"/>
  <c r="AC3705" i="9" s="1"/>
  <c r="Z3706" i="9"/>
  <c r="AD3705" i="9"/>
  <c r="AE3705" i="9" s="1"/>
  <c r="B3720" i="9"/>
  <c r="F3719" i="9"/>
  <c r="G3719" i="9" s="1"/>
  <c r="D3719" i="9"/>
  <c r="E3719" i="9" s="1"/>
  <c r="B3798" i="9"/>
  <c r="F3797" i="9"/>
  <c r="G3797" i="9" s="1"/>
  <c r="D3797" i="9"/>
  <c r="E3797" i="9" s="1"/>
  <c r="AB3731" i="9"/>
  <c r="AC3731" i="9" s="1"/>
  <c r="Z3732" i="9"/>
  <c r="AD3731" i="9"/>
  <c r="AE3731" i="9" s="1"/>
  <c r="R3732" i="9"/>
  <c r="S3732" i="9" s="1"/>
  <c r="P3732" i="9"/>
  <c r="Q3732" i="9" s="1"/>
  <c r="N3733" i="9"/>
  <c r="B3785" i="9"/>
  <c r="F3784" i="9"/>
  <c r="G3784" i="9" s="1"/>
  <c r="D3784" i="9"/>
  <c r="E3784" i="9" s="1"/>
  <c r="AB3757" i="9"/>
  <c r="AC3757" i="9" s="1"/>
  <c r="Z3758" i="9"/>
  <c r="AD3757" i="9"/>
  <c r="AE3757" i="9" s="1"/>
  <c r="Q3654" i="9"/>
  <c r="P3654" i="9"/>
  <c r="H3640" i="9"/>
  <c r="R3810" i="9"/>
  <c r="S3810" i="9" s="1"/>
  <c r="P3810" i="9"/>
  <c r="Q3810" i="9" s="1"/>
  <c r="N3824" i="9"/>
  <c r="U3822" i="9"/>
  <c r="N3811" i="9"/>
  <c r="AB3679" i="9"/>
  <c r="AC3679" i="9" s="1"/>
  <c r="Z3680" i="9"/>
  <c r="AD3679" i="9"/>
  <c r="AE3679" i="9" s="1"/>
  <c r="B3694" i="9"/>
  <c r="F3693" i="9"/>
  <c r="G3693" i="9" s="1"/>
  <c r="D3693" i="9"/>
  <c r="E3693" i="9" s="1"/>
  <c r="B3707" i="9"/>
  <c r="F3706" i="9"/>
  <c r="G3706" i="9" s="1"/>
  <c r="D3706" i="9"/>
  <c r="E3706" i="9" s="1"/>
  <c r="R3693" i="9"/>
  <c r="S3693" i="9" s="1"/>
  <c r="P3693" i="9"/>
  <c r="Q3693" i="9" s="1"/>
  <c r="N3694" i="9"/>
  <c r="AC3640" i="9"/>
  <c r="AF3640" i="9" s="1"/>
  <c r="AB3640" i="9"/>
  <c r="R3771" i="9"/>
  <c r="S3771" i="9" s="1"/>
  <c r="P3771" i="9"/>
  <c r="Q3771" i="9" s="1"/>
  <c r="N3772" i="9"/>
  <c r="AB3666" i="9"/>
  <c r="AC3666" i="9" s="1"/>
  <c r="Z3667" i="9"/>
  <c r="AD3666" i="9"/>
  <c r="AE3666" i="9" s="1"/>
  <c r="B3746" i="9"/>
  <c r="D3745" i="9"/>
  <c r="E3745" i="9" s="1"/>
  <c r="F3745" i="9"/>
  <c r="G3745" i="9" s="1"/>
  <c r="AB3783" i="9"/>
  <c r="AC3783" i="9" s="1"/>
  <c r="Z3784" i="9"/>
  <c r="AD3783" i="9"/>
  <c r="AE3783" i="9" s="1"/>
  <c r="R3654" i="9"/>
  <c r="B3772" i="9"/>
  <c r="D3771" i="9"/>
  <c r="E3771" i="9" s="1"/>
  <c r="F3771" i="9"/>
  <c r="G3771" i="9" s="1"/>
  <c r="R3719" i="9"/>
  <c r="S3719" i="9" s="1"/>
  <c r="P3719" i="9"/>
  <c r="Q3719" i="9" s="1"/>
  <c r="N3720" i="9"/>
  <c r="E3654" i="9"/>
  <c r="H3654" i="9" s="1"/>
  <c r="D3654" i="9"/>
  <c r="B3733" i="9"/>
  <c r="D3732" i="9"/>
  <c r="E3732" i="9" s="1"/>
  <c r="F3732" i="9"/>
  <c r="G3732" i="9" s="1"/>
  <c r="AF3626" i="9"/>
  <c r="AB3744" i="9"/>
  <c r="AC3744" i="9" s="1"/>
  <c r="Z3745" i="9"/>
  <c r="AD3744" i="9"/>
  <c r="AE3744" i="9" s="1"/>
  <c r="D3746" i="9" l="1"/>
  <c r="E3746" i="9" s="1"/>
  <c r="B3747" i="9"/>
  <c r="F3746" i="9"/>
  <c r="G3746" i="9" s="1"/>
  <c r="N3773" i="9"/>
  <c r="R3772" i="9"/>
  <c r="S3772" i="9" s="1"/>
  <c r="P3772" i="9"/>
  <c r="Q3772" i="9" s="1"/>
  <c r="D3707" i="9"/>
  <c r="E3707" i="9" s="1"/>
  <c r="B3708" i="9"/>
  <c r="F3707" i="9"/>
  <c r="G3707" i="9" s="1"/>
  <c r="N3812" i="9"/>
  <c r="P3811" i="9"/>
  <c r="Q3811" i="9" s="1"/>
  <c r="R3811" i="9"/>
  <c r="S3811" i="9" s="1"/>
  <c r="N3734" i="9"/>
  <c r="R3733" i="9"/>
  <c r="S3733" i="9" s="1"/>
  <c r="P3733" i="9"/>
  <c r="Q3733" i="9" s="1"/>
  <c r="D3720" i="9"/>
  <c r="E3720" i="9" s="1"/>
  <c r="B3721" i="9"/>
  <c r="F3720" i="9"/>
  <c r="G3720" i="9" s="1"/>
  <c r="Z3772" i="9"/>
  <c r="AB3771" i="9"/>
  <c r="AC3771" i="9" s="1"/>
  <c r="AD3771" i="9"/>
  <c r="AE3771" i="9" s="1"/>
  <c r="Q3668" i="9"/>
  <c r="P3668" i="9"/>
  <c r="N3786" i="9"/>
  <c r="P3785" i="9"/>
  <c r="Q3785" i="9" s="1"/>
  <c r="R3785" i="9"/>
  <c r="S3785" i="9" s="1"/>
  <c r="F3668" i="9"/>
  <c r="D3811" i="9"/>
  <c r="E3811" i="9" s="1"/>
  <c r="B3812" i="9"/>
  <c r="F3811" i="9"/>
  <c r="G3811" i="9" s="1"/>
  <c r="N3695" i="9"/>
  <c r="R3694" i="9"/>
  <c r="S3694" i="9" s="1"/>
  <c r="P3694" i="9"/>
  <c r="Q3694" i="9" s="1"/>
  <c r="T3654" i="9"/>
  <c r="Z3824" i="9"/>
  <c r="AG3822" i="9"/>
  <c r="Z3811" i="9"/>
  <c r="AD3810" i="9"/>
  <c r="AE3810" i="9" s="1"/>
  <c r="AB3810" i="9"/>
  <c r="AC3810" i="9" s="1"/>
  <c r="N3747" i="9"/>
  <c r="P3746" i="9"/>
  <c r="Q3746" i="9" s="1"/>
  <c r="R3746" i="9"/>
  <c r="S3746" i="9" s="1"/>
  <c r="Z3694" i="9"/>
  <c r="AB3693" i="9"/>
  <c r="AC3693" i="9" s="1"/>
  <c r="AD3693" i="9"/>
  <c r="AE3693" i="9" s="1"/>
  <c r="Z3720" i="9"/>
  <c r="AD3719" i="9"/>
  <c r="AE3719" i="9" s="1"/>
  <c r="AB3719" i="9"/>
  <c r="AC3719" i="9" s="1"/>
  <c r="R3668" i="9"/>
  <c r="E3668" i="9"/>
  <c r="D3668" i="9"/>
  <c r="Z3746" i="9"/>
  <c r="AD3745" i="9"/>
  <c r="AE3745" i="9" s="1"/>
  <c r="AB3745" i="9"/>
  <c r="AC3745" i="9" s="1"/>
  <c r="D3772" i="9"/>
  <c r="E3772" i="9" s="1"/>
  <c r="B3773" i="9"/>
  <c r="F3772" i="9"/>
  <c r="G3772" i="9" s="1"/>
  <c r="Z3681" i="9"/>
  <c r="AD3680" i="9"/>
  <c r="AE3680" i="9" s="1"/>
  <c r="AB3680" i="9"/>
  <c r="AC3680" i="9" s="1"/>
  <c r="N3838" i="9"/>
  <c r="U3836" i="9"/>
  <c r="N3825" i="9"/>
  <c r="P3824" i="9"/>
  <c r="Q3824" i="9" s="1"/>
  <c r="R3824" i="9"/>
  <c r="S3824" i="9" s="1"/>
  <c r="D3798" i="9"/>
  <c r="E3798" i="9" s="1"/>
  <c r="B3799" i="9"/>
  <c r="F3798" i="9"/>
  <c r="G3798" i="9" s="1"/>
  <c r="AD3654" i="9"/>
  <c r="D3759" i="9"/>
  <c r="E3759" i="9" s="1"/>
  <c r="B3760" i="9"/>
  <c r="F3759" i="9"/>
  <c r="G3759" i="9" s="1"/>
  <c r="N3760" i="9"/>
  <c r="P3759" i="9"/>
  <c r="Q3759" i="9" s="1"/>
  <c r="R3759" i="9"/>
  <c r="S3759" i="9" s="1"/>
  <c r="D3824" i="9"/>
  <c r="E3824" i="9" s="1"/>
  <c r="B3838" i="9"/>
  <c r="I3836" i="9"/>
  <c r="B3825" i="9"/>
  <c r="F3824" i="9"/>
  <c r="G3824" i="9" s="1"/>
  <c r="AB3667" i="9"/>
  <c r="AC3667" i="9" s="1"/>
  <c r="AD3667" i="9"/>
  <c r="AE3667" i="9" s="1"/>
  <c r="AE3668" i="9" s="1"/>
  <c r="D3733" i="9"/>
  <c r="E3733" i="9" s="1"/>
  <c r="B3734" i="9"/>
  <c r="F3733" i="9"/>
  <c r="G3733" i="9" s="1"/>
  <c r="N3721" i="9"/>
  <c r="P3720" i="9"/>
  <c r="Q3720" i="9" s="1"/>
  <c r="R3720" i="9"/>
  <c r="S3720" i="9" s="1"/>
  <c r="Z3785" i="9"/>
  <c r="AD3784" i="9"/>
  <c r="AE3784" i="9" s="1"/>
  <c r="AB3784" i="9"/>
  <c r="AC3784" i="9" s="1"/>
  <c r="D3694" i="9"/>
  <c r="E3694" i="9" s="1"/>
  <c r="B3695" i="9"/>
  <c r="F3694" i="9"/>
  <c r="G3694" i="9" s="1"/>
  <c r="Z3759" i="9"/>
  <c r="AB3758" i="9"/>
  <c r="AC3758" i="9" s="1"/>
  <c r="AD3758" i="9"/>
  <c r="AE3758" i="9" s="1"/>
  <c r="D3785" i="9"/>
  <c r="E3785" i="9" s="1"/>
  <c r="B3786" i="9"/>
  <c r="F3785" i="9"/>
  <c r="G3785" i="9" s="1"/>
  <c r="Z3733" i="9"/>
  <c r="AD3732" i="9"/>
  <c r="AE3732" i="9" s="1"/>
  <c r="AB3732" i="9"/>
  <c r="AC3732" i="9" s="1"/>
  <c r="Z3707" i="9"/>
  <c r="AB3706" i="9"/>
  <c r="AC3706" i="9" s="1"/>
  <c r="AD3706" i="9"/>
  <c r="AE3706" i="9" s="1"/>
  <c r="Z3798" i="9"/>
  <c r="AD3797" i="9"/>
  <c r="AE3797" i="9" s="1"/>
  <c r="AB3797" i="9"/>
  <c r="AC3797" i="9" s="1"/>
  <c r="P3681" i="9"/>
  <c r="Q3681" i="9" s="1"/>
  <c r="R3681" i="9"/>
  <c r="S3681" i="9" s="1"/>
  <c r="S3682" i="9" s="1"/>
  <c r="D3681" i="9"/>
  <c r="E3681" i="9" s="1"/>
  <c r="F3681" i="9"/>
  <c r="G3681" i="9" s="1"/>
  <c r="G3682" i="9" s="1"/>
  <c r="N3799" i="9"/>
  <c r="P3798" i="9"/>
  <c r="Q3798" i="9" s="1"/>
  <c r="R3798" i="9"/>
  <c r="S3798" i="9" s="1"/>
  <c r="AC3654" i="9"/>
  <c r="AB3654" i="9"/>
  <c r="N3708" i="9"/>
  <c r="P3707" i="9"/>
  <c r="Q3707" i="9" s="1"/>
  <c r="R3707" i="9"/>
  <c r="S3707" i="9" s="1"/>
  <c r="AF3654" i="9" l="1"/>
  <c r="H3668" i="9"/>
  <c r="B3787" i="9"/>
  <c r="F3786" i="9"/>
  <c r="G3786" i="9" s="1"/>
  <c r="D3786" i="9"/>
  <c r="E3786" i="9" s="1"/>
  <c r="AD3759" i="9"/>
  <c r="AE3759" i="9" s="1"/>
  <c r="AB3759" i="9"/>
  <c r="AC3759" i="9" s="1"/>
  <c r="Z3760" i="9"/>
  <c r="F3695" i="9"/>
  <c r="G3695" i="9" s="1"/>
  <c r="G3696" i="9" s="1"/>
  <c r="D3695" i="9"/>
  <c r="E3695" i="9" s="1"/>
  <c r="AC3668" i="9"/>
  <c r="AB3668" i="9"/>
  <c r="B3826" i="9"/>
  <c r="D3825" i="9"/>
  <c r="E3825" i="9" s="1"/>
  <c r="F3825" i="9"/>
  <c r="G3825" i="9" s="1"/>
  <c r="P3760" i="9"/>
  <c r="Q3760" i="9" s="1"/>
  <c r="N3761" i="9"/>
  <c r="R3760" i="9"/>
  <c r="S3760" i="9" s="1"/>
  <c r="B3800" i="9"/>
  <c r="F3799" i="9"/>
  <c r="G3799" i="9" s="1"/>
  <c r="D3799" i="9"/>
  <c r="E3799" i="9" s="1"/>
  <c r="AD3694" i="9"/>
  <c r="AE3694" i="9" s="1"/>
  <c r="AB3694" i="9"/>
  <c r="AC3694" i="9" s="1"/>
  <c r="Z3695" i="9"/>
  <c r="AD3824" i="9"/>
  <c r="AE3824" i="9" s="1"/>
  <c r="AB3824" i="9"/>
  <c r="AC3824" i="9" s="1"/>
  <c r="Z3838" i="9"/>
  <c r="AG3836" i="9"/>
  <c r="Z3825" i="9"/>
  <c r="B3813" i="9"/>
  <c r="D3812" i="9"/>
  <c r="E3812" i="9" s="1"/>
  <c r="F3812" i="9"/>
  <c r="G3812" i="9" s="1"/>
  <c r="T3668" i="9"/>
  <c r="B3722" i="9"/>
  <c r="D3721" i="9"/>
  <c r="E3721" i="9" s="1"/>
  <c r="F3721" i="9"/>
  <c r="G3721" i="9" s="1"/>
  <c r="P3721" i="9"/>
  <c r="Q3721" i="9" s="1"/>
  <c r="N3722" i="9"/>
  <c r="R3721" i="9"/>
  <c r="S3721" i="9" s="1"/>
  <c r="P3825" i="9"/>
  <c r="Q3825" i="9" s="1"/>
  <c r="N3826" i="9"/>
  <c r="R3825" i="9"/>
  <c r="S3825" i="9" s="1"/>
  <c r="AD3720" i="9"/>
  <c r="AE3720" i="9" s="1"/>
  <c r="AB3720" i="9"/>
  <c r="AC3720" i="9" s="1"/>
  <c r="Z3721" i="9"/>
  <c r="AD3772" i="9"/>
  <c r="AE3772" i="9" s="1"/>
  <c r="AB3772" i="9"/>
  <c r="AC3772" i="9" s="1"/>
  <c r="Z3773" i="9"/>
  <c r="B3709" i="9"/>
  <c r="D3708" i="9"/>
  <c r="E3708" i="9" s="1"/>
  <c r="F3708" i="9"/>
  <c r="G3708" i="9" s="1"/>
  <c r="P3773" i="9"/>
  <c r="Q3773" i="9" s="1"/>
  <c r="N3774" i="9"/>
  <c r="R3773" i="9"/>
  <c r="S3773" i="9" s="1"/>
  <c r="R3682" i="9"/>
  <c r="P3708" i="9"/>
  <c r="Q3708" i="9" s="1"/>
  <c r="N3709" i="9"/>
  <c r="R3708" i="9"/>
  <c r="S3708" i="9" s="1"/>
  <c r="F3682" i="9"/>
  <c r="Q3682" i="9"/>
  <c r="P3682" i="9"/>
  <c r="AD3798" i="9"/>
  <c r="AE3798" i="9" s="1"/>
  <c r="AB3798" i="9"/>
  <c r="AC3798" i="9" s="1"/>
  <c r="Z3799" i="9"/>
  <c r="AD3707" i="9"/>
  <c r="AE3707" i="9" s="1"/>
  <c r="AB3707" i="9"/>
  <c r="AC3707" i="9" s="1"/>
  <c r="Z3708" i="9"/>
  <c r="AD3733" i="9"/>
  <c r="AE3733" i="9" s="1"/>
  <c r="AB3733" i="9"/>
  <c r="AC3733" i="9" s="1"/>
  <c r="Z3734" i="9"/>
  <c r="AD3785" i="9"/>
  <c r="AE3785" i="9" s="1"/>
  <c r="AB3785" i="9"/>
  <c r="AC3785" i="9" s="1"/>
  <c r="Z3786" i="9"/>
  <c r="B3852" i="9"/>
  <c r="I3850" i="9"/>
  <c r="B3839" i="9"/>
  <c r="F3838" i="9"/>
  <c r="G3838" i="9" s="1"/>
  <c r="D3838" i="9"/>
  <c r="E3838" i="9" s="1"/>
  <c r="B3761" i="9"/>
  <c r="F3760" i="9"/>
  <c r="G3760" i="9" s="1"/>
  <c r="D3760" i="9"/>
  <c r="E3760" i="9" s="1"/>
  <c r="AD3681" i="9"/>
  <c r="AE3681" i="9" s="1"/>
  <c r="AE3682" i="9" s="1"/>
  <c r="AB3681" i="9"/>
  <c r="AC3681" i="9" s="1"/>
  <c r="B3774" i="9"/>
  <c r="D3773" i="9"/>
  <c r="E3773" i="9" s="1"/>
  <c r="F3773" i="9"/>
  <c r="G3773" i="9" s="1"/>
  <c r="AD3746" i="9"/>
  <c r="AE3746" i="9" s="1"/>
  <c r="AB3746" i="9"/>
  <c r="AC3746" i="9" s="1"/>
  <c r="Z3747" i="9"/>
  <c r="AD3811" i="9"/>
  <c r="AE3811" i="9" s="1"/>
  <c r="AB3811" i="9"/>
  <c r="AC3811" i="9" s="1"/>
  <c r="Z3812" i="9"/>
  <c r="P3786" i="9"/>
  <c r="Q3786" i="9" s="1"/>
  <c r="N3787" i="9"/>
  <c r="R3786" i="9"/>
  <c r="S3786" i="9" s="1"/>
  <c r="P3734" i="9"/>
  <c r="Q3734" i="9" s="1"/>
  <c r="N3735" i="9"/>
  <c r="R3734" i="9"/>
  <c r="S3734" i="9" s="1"/>
  <c r="P3799" i="9"/>
  <c r="Q3799" i="9" s="1"/>
  <c r="N3800" i="9"/>
  <c r="R3799" i="9"/>
  <c r="S3799" i="9" s="1"/>
  <c r="E3682" i="9"/>
  <c r="H3682" i="9" s="1"/>
  <c r="D3682" i="9"/>
  <c r="B3735" i="9"/>
  <c r="D3734" i="9"/>
  <c r="E3734" i="9" s="1"/>
  <c r="F3734" i="9"/>
  <c r="G3734" i="9" s="1"/>
  <c r="AD3668" i="9"/>
  <c r="P3838" i="9"/>
  <c r="Q3838" i="9" s="1"/>
  <c r="N3852" i="9"/>
  <c r="U3850" i="9"/>
  <c r="N3839" i="9"/>
  <c r="R3838" i="9"/>
  <c r="S3838" i="9" s="1"/>
  <c r="P3747" i="9"/>
  <c r="Q3747" i="9" s="1"/>
  <c r="N3748" i="9"/>
  <c r="R3747" i="9"/>
  <c r="S3747" i="9" s="1"/>
  <c r="P3695" i="9"/>
  <c r="Q3695" i="9" s="1"/>
  <c r="R3695" i="9"/>
  <c r="S3695" i="9" s="1"/>
  <c r="S3696" i="9" s="1"/>
  <c r="P3812" i="9"/>
  <c r="Q3812" i="9" s="1"/>
  <c r="N3813" i="9"/>
  <c r="R3812" i="9"/>
  <c r="S3812" i="9" s="1"/>
  <c r="B3748" i="9"/>
  <c r="F3747" i="9"/>
  <c r="G3747" i="9" s="1"/>
  <c r="D3747" i="9"/>
  <c r="E3747" i="9" s="1"/>
  <c r="T3682" i="9" l="1"/>
  <c r="N3814" i="9"/>
  <c r="P3813" i="9"/>
  <c r="Q3813" i="9" s="1"/>
  <c r="R3813" i="9"/>
  <c r="S3813" i="9" s="1"/>
  <c r="Z3748" i="9"/>
  <c r="AB3747" i="9"/>
  <c r="AC3747" i="9" s="1"/>
  <c r="AD3747" i="9"/>
  <c r="AE3747" i="9" s="1"/>
  <c r="F3761" i="9"/>
  <c r="G3761" i="9" s="1"/>
  <c r="D3761" i="9"/>
  <c r="E3761" i="9" s="1"/>
  <c r="B3762" i="9"/>
  <c r="Z3735" i="9"/>
  <c r="AB3734" i="9"/>
  <c r="AC3734" i="9" s="1"/>
  <c r="AD3734" i="9"/>
  <c r="AE3734" i="9" s="1"/>
  <c r="Z3722" i="9"/>
  <c r="AD3721" i="9"/>
  <c r="AE3721" i="9" s="1"/>
  <c r="AB3721" i="9"/>
  <c r="AC3721" i="9" s="1"/>
  <c r="F3722" i="9"/>
  <c r="G3722" i="9" s="1"/>
  <c r="D3722" i="9"/>
  <c r="E3722" i="9" s="1"/>
  <c r="B3723" i="9"/>
  <c r="Z3852" i="9"/>
  <c r="AG3850" i="9"/>
  <c r="Z3839" i="9"/>
  <c r="AB3838" i="9"/>
  <c r="AC3838" i="9" s="1"/>
  <c r="AD3838" i="9"/>
  <c r="AE3838" i="9" s="1"/>
  <c r="F3800" i="9"/>
  <c r="G3800" i="9" s="1"/>
  <c r="D3800" i="9"/>
  <c r="E3800" i="9" s="1"/>
  <c r="B3801" i="9"/>
  <c r="Z3761" i="9"/>
  <c r="AB3760" i="9"/>
  <c r="AC3760" i="9" s="1"/>
  <c r="AD3760" i="9"/>
  <c r="AE3760" i="9" s="1"/>
  <c r="Q3696" i="9"/>
  <c r="P3696" i="9"/>
  <c r="N3840" i="9"/>
  <c r="R3839" i="9"/>
  <c r="S3839" i="9" s="1"/>
  <c r="P3839" i="9"/>
  <c r="Q3839" i="9" s="1"/>
  <c r="Z3813" i="9"/>
  <c r="AD3812" i="9"/>
  <c r="AE3812" i="9" s="1"/>
  <c r="AB3812" i="9"/>
  <c r="AC3812" i="9" s="1"/>
  <c r="F3774" i="9"/>
  <c r="G3774" i="9" s="1"/>
  <c r="D3774" i="9"/>
  <c r="E3774" i="9" s="1"/>
  <c r="B3775" i="9"/>
  <c r="F3839" i="9"/>
  <c r="G3839" i="9" s="1"/>
  <c r="D3839" i="9"/>
  <c r="E3839" i="9" s="1"/>
  <c r="B3840" i="9"/>
  <c r="Z3787" i="9"/>
  <c r="AB3786" i="9"/>
  <c r="AC3786" i="9" s="1"/>
  <c r="AD3786" i="9"/>
  <c r="AE3786" i="9" s="1"/>
  <c r="P3709" i="9"/>
  <c r="Q3709" i="9" s="1"/>
  <c r="R3709" i="9"/>
  <c r="S3709" i="9" s="1"/>
  <c r="S3710" i="9" s="1"/>
  <c r="N3775" i="9"/>
  <c r="P3774" i="9"/>
  <c r="Q3774" i="9" s="1"/>
  <c r="R3774" i="9"/>
  <c r="S3774" i="9" s="1"/>
  <c r="F3709" i="9"/>
  <c r="G3709" i="9" s="1"/>
  <c r="G3710" i="9" s="1"/>
  <c r="D3709" i="9"/>
  <c r="E3709" i="9" s="1"/>
  <c r="N3827" i="9"/>
  <c r="P3826" i="9"/>
  <c r="Q3826" i="9" s="1"/>
  <c r="R3826" i="9"/>
  <c r="S3826" i="9" s="1"/>
  <c r="N3723" i="9"/>
  <c r="R3722" i="9"/>
  <c r="S3722" i="9" s="1"/>
  <c r="P3722" i="9"/>
  <c r="Q3722" i="9" s="1"/>
  <c r="AD3695" i="9"/>
  <c r="AE3695" i="9" s="1"/>
  <c r="AE3696" i="9" s="1"/>
  <c r="AB3695" i="9"/>
  <c r="AC3695" i="9" s="1"/>
  <c r="AF3668" i="9"/>
  <c r="F3787" i="9"/>
  <c r="G3787" i="9" s="1"/>
  <c r="D3787" i="9"/>
  <c r="E3787" i="9" s="1"/>
  <c r="B3788" i="9"/>
  <c r="F3748" i="9"/>
  <c r="G3748" i="9" s="1"/>
  <c r="D3748" i="9"/>
  <c r="E3748" i="9" s="1"/>
  <c r="B3749" i="9"/>
  <c r="N3749" i="9"/>
  <c r="R3748" i="9"/>
  <c r="S3748" i="9" s="1"/>
  <c r="P3748" i="9"/>
  <c r="Q3748" i="9" s="1"/>
  <c r="N3736" i="9"/>
  <c r="R3735" i="9"/>
  <c r="S3735" i="9" s="1"/>
  <c r="P3735" i="9"/>
  <c r="Q3735" i="9" s="1"/>
  <c r="AC3682" i="9"/>
  <c r="AB3682" i="9"/>
  <c r="Z3800" i="9"/>
  <c r="AD3799" i="9"/>
  <c r="AE3799" i="9" s="1"/>
  <c r="AB3799" i="9"/>
  <c r="AC3799" i="9" s="1"/>
  <c r="Z3774" i="9"/>
  <c r="AB3773" i="9"/>
  <c r="AC3773" i="9" s="1"/>
  <c r="AD3773" i="9"/>
  <c r="AE3773" i="9" s="1"/>
  <c r="Z3826" i="9"/>
  <c r="AD3825" i="9"/>
  <c r="AE3825" i="9" s="1"/>
  <c r="AB3825" i="9"/>
  <c r="AC3825" i="9" s="1"/>
  <c r="E3696" i="9"/>
  <c r="D3696" i="9"/>
  <c r="R3696" i="9"/>
  <c r="N3866" i="9"/>
  <c r="U3864" i="9"/>
  <c r="N3853" i="9"/>
  <c r="R3852" i="9"/>
  <c r="S3852" i="9" s="1"/>
  <c r="P3852" i="9"/>
  <c r="Q3852" i="9" s="1"/>
  <c r="F3735" i="9"/>
  <c r="G3735" i="9" s="1"/>
  <c r="D3735" i="9"/>
  <c r="E3735" i="9" s="1"/>
  <c r="B3736" i="9"/>
  <c r="N3801" i="9"/>
  <c r="R3800" i="9"/>
  <c r="S3800" i="9" s="1"/>
  <c r="P3800" i="9"/>
  <c r="Q3800" i="9" s="1"/>
  <c r="N3788" i="9"/>
  <c r="R3787" i="9"/>
  <c r="S3787" i="9" s="1"/>
  <c r="P3787" i="9"/>
  <c r="Q3787" i="9" s="1"/>
  <c r="AD3682" i="9"/>
  <c r="F3852" i="9"/>
  <c r="G3852" i="9" s="1"/>
  <c r="D3852" i="9"/>
  <c r="E3852" i="9" s="1"/>
  <c r="B3866" i="9"/>
  <c r="I3864" i="9"/>
  <c r="B3853" i="9"/>
  <c r="Z3709" i="9"/>
  <c r="AD3708" i="9"/>
  <c r="AE3708" i="9" s="1"/>
  <c r="AB3708" i="9"/>
  <c r="AC3708" i="9" s="1"/>
  <c r="F3813" i="9"/>
  <c r="G3813" i="9" s="1"/>
  <c r="D3813" i="9"/>
  <c r="E3813" i="9" s="1"/>
  <c r="B3814" i="9"/>
  <c r="N3762" i="9"/>
  <c r="P3761" i="9"/>
  <c r="Q3761" i="9" s="1"/>
  <c r="R3761" i="9"/>
  <c r="S3761" i="9" s="1"/>
  <c r="F3826" i="9"/>
  <c r="G3826" i="9" s="1"/>
  <c r="D3826" i="9"/>
  <c r="E3826" i="9" s="1"/>
  <c r="B3827" i="9"/>
  <c r="F3696" i="9"/>
  <c r="B3828" i="9" l="1"/>
  <c r="D3827" i="9"/>
  <c r="E3827" i="9" s="1"/>
  <c r="F3827" i="9"/>
  <c r="G3827" i="9" s="1"/>
  <c r="R3853" i="9"/>
  <c r="S3853" i="9" s="1"/>
  <c r="P3853" i="9"/>
  <c r="Q3853" i="9" s="1"/>
  <c r="N3854" i="9"/>
  <c r="AB3826" i="9"/>
  <c r="AC3826" i="9" s="1"/>
  <c r="Z3827" i="9"/>
  <c r="AD3826" i="9"/>
  <c r="AE3826" i="9" s="1"/>
  <c r="AB3774" i="9"/>
  <c r="AC3774" i="9" s="1"/>
  <c r="Z3775" i="9"/>
  <c r="AD3774" i="9"/>
  <c r="AE3774" i="9" s="1"/>
  <c r="F3710" i="9"/>
  <c r="R3710" i="9"/>
  <c r="AB3787" i="9"/>
  <c r="AC3787" i="9" s="1"/>
  <c r="Z3788" i="9"/>
  <c r="AD3787" i="9"/>
  <c r="AE3787" i="9" s="1"/>
  <c r="B3776" i="9"/>
  <c r="F3775" i="9"/>
  <c r="G3775" i="9" s="1"/>
  <c r="D3775" i="9"/>
  <c r="E3775" i="9" s="1"/>
  <c r="R3840" i="9"/>
  <c r="S3840" i="9" s="1"/>
  <c r="P3840" i="9"/>
  <c r="Q3840" i="9" s="1"/>
  <c r="N3841" i="9"/>
  <c r="T3696" i="9"/>
  <c r="B3802" i="9"/>
  <c r="D3801" i="9"/>
  <c r="E3801" i="9" s="1"/>
  <c r="F3801" i="9"/>
  <c r="G3801" i="9" s="1"/>
  <c r="D3723" i="9"/>
  <c r="E3723" i="9" s="1"/>
  <c r="F3723" i="9"/>
  <c r="G3723" i="9" s="1"/>
  <c r="G3724" i="9" s="1"/>
  <c r="B3763" i="9"/>
  <c r="D3762" i="9"/>
  <c r="E3762" i="9" s="1"/>
  <c r="F3762" i="9"/>
  <c r="G3762" i="9" s="1"/>
  <c r="R3814" i="9"/>
  <c r="S3814" i="9" s="1"/>
  <c r="P3814" i="9"/>
  <c r="Q3814" i="9" s="1"/>
  <c r="N3815" i="9"/>
  <c r="R3762" i="9"/>
  <c r="S3762" i="9" s="1"/>
  <c r="P3762" i="9"/>
  <c r="Q3762" i="9" s="1"/>
  <c r="N3763" i="9"/>
  <c r="B3880" i="9"/>
  <c r="I3878" i="9"/>
  <c r="B3867" i="9"/>
  <c r="D3866" i="9"/>
  <c r="E3866" i="9" s="1"/>
  <c r="F3866" i="9"/>
  <c r="G3866" i="9" s="1"/>
  <c r="R3801" i="9"/>
  <c r="S3801" i="9" s="1"/>
  <c r="P3801" i="9"/>
  <c r="Q3801" i="9" s="1"/>
  <c r="N3802" i="9"/>
  <c r="R3749" i="9"/>
  <c r="S3749" i="9" s="1"/>
  <c r="P3749" i="9"/>
  <c r="Q3749" i="9" s="1"/>
  <c r="N3750" i="9"/>
  <c r="B3789" i="9"/>
  <c r="D3788" i="9"/>
  <c r="E3788" i="9" s="1"/>
  <c r="F3788" i="9"/>
  <c r="G3788" i="9" s="1"/>
  <c r="AC3696" i="9"/>
  <c r="AB3696" i="9"/>
  <c r="Q3710" i="9"/>
  <c r="T3710" i="9" s="1"/>
  <c r="P3710" i="9"/>
  <c r="B3841" i="9"/>
  <c r="F3840" i="9"/>
  <c r="G3840" i="9" s="1"/>
  <c r="D3840" i="9"/>
  <c r="E3840" i="9" s="1"/>
  <c r="AB3852" i="9"/>
  <c r="AC3852" i="9" s="1"/>
  <c r="Z3866" i="9"/>
  <c r="AG3864" i="9"/>
  <c r="Z3853" i="9"/>
  <c r="AD3852" i="9"/>
  <c r="AE3852" i="9" s="1"/>
  <c r="AB3735" i="9"/>
  <c r="AC3735" i="9" s="1"/>
  <c r="Z3736" i="9"/>
  <c r="AD3735" i="9"/>
  <c r="AE3735" i="9" s="1"/>
  <c r="AB3748" i="9"/>
  <c r="AC3748" i="9" s="1"/>
  <c r="Z3749" i="9"/>
  <c r="AD3748" i="9"/>
  <c r="AE3748" i="9" s="1"/>
  <c r="B3815" i="9"/>
  <c r="D3814" i="9"/>
  <c r="E3814" i="9" s="1"/>
  <c r="F3814" i="9"/>
  <c r="G3814" i="9" s="1"/>
  <c r="AB3709" i="9"/>
  <c r="AC3709" i="9" s="1"/>
  <c r="AD3709" i="9"/>
  <c r="AE3709" i="9" s="1"/>
  <c r="AE3710" i="9" s="1"/>
  <c r="R3788" i="9"/>
  <c r="S3788" i="9" s="1"/>
  <c r="P3788" i="9"/>
  <c r="Q3788" i="9" s="1"/>
  <c r="N3789" i="9"/>
  <c r="B3737" i="9"/>
  <c r="F3736" i="9"/>
  <c r="G3736" i="9" s="1"/>
  <c r="D3736" i="9"/>
  <c r="E3736" i="9" s="1"/>
  <c r="R3866" i="9"/>
  <c r="S3866" i="9" s="1"/>
  <c r="P3866" i="9"/>
  <c r="Q3866" i="9" s="1"/>
  <c r="N3880" i="9"/>
  <c r="U3878" i="9"/>
  <c r="N3867" i="9"/>
  <c r="H3696" i="9"/>
  <c r="R3736" i="9"/>
  <c r="S3736" i="9" s="1"/>
  <c r="P3736" i="9"/>
  <c r="Q3736" i="9" s="1"/>
  <c r="N3737" i="9"/>
  <c r="B3750" i="9"/>
  <c r="D3749" i="9"/>
  <c r="E3749" i="9" s="1"/>
  <c r="F3749" i="9"/>
  <c r="G3749" i="9" s="1"/>
  <c r="AD3696" i="9"/>
  <c r="R3827" i="9"/>
  <c r="S3827" i="9" s="1"/>
  <c r="P3827" i="9"/>
  <c r="Q3827" i="9" s="1"/>
  <c r="N3828" i="9"/>
  <c r="AB3722" i="9"/>
  <c r="AC3722" i="9" s="1"/>
  <c r="Z3723" i="9"/>
  <c r="AD3722" i="9"/>
  <c r="AE3722" i="9" s="1"/>
  <c r="B3854" i="9"/>
  <c r="F3853" i="9"/>
  <c r="G3853" i="9" s="1"/>
  <c r="D3853" i="9"/>
  <c r="E3853" i="9" s="1"/>
  <c r="AB3800" i="9"/>
  <c r="AC3800" i="9" s="1"/>
  <c r="Z3801" i="9"/>
  <c r="AD3800" i="9"/>
  <c r="AE3800" i="9" s="1"/>
  <c r="AF3682" i="9"/>
  <c r="R3723" i="9"/>
  <c r="S3723" i="9" s="1"/>
  <c r="S3724" i="9" s="1"/>
  <c r="P3723" i="9"/>
  <c r="Q3723" i="9" s="1"/>
  <c r="E3710" i="9"/>
  <c r="H3710" i="9" s="1"/>
  <c r="D3710" i="9"/>
  <c r="R3775" i="9"/>
  <c r="S3775" i="9" s="1"/>
  <c r="P3775" i="9"/>
  <c r="Q3775" i="9" s="1"/>
  <c r="N3776" i="9"/>
  <c r="AB3813" i="9"/>
  <c r="AC3813" i="9" s="1"/>
  <c r="Z3814" i="9"/>
  <c r="AD3813" i="9"/>
  <c r="AE3813" i="9" s="1"/>
  <c r="AB3761" i="9"/>
  <c r="AC3761" i="9" s="1"/>
  <c r="Z3762" i="9"/>
  <c r="AD3761" i="9"/>
  <c r="AE3761" i="9" s="1"/>
  <c r="AB3839" i="9"/>
  <c r="AC3839" i="9" s="1"/>
  <c r="Z3840" i="9"/>
  <c r="AD3839" i="9"/>
  <c r="AE3839" i="9" s="1"/>
  <c r="Z3815" i="9" l="1"/>
  <c r="AB3814" i="9"/>
  <c r="AC3814" i="9" s="1"/>
  <c r="AD3814" i="9"/>
  <c r="AE3814" i="9" s="1"/>
  <c r="R3724" i="9"/>
  <c r="D3854" i="9"/>
  <c r="E3854" i="9" s="1"/>
  <c r="B3855" i="9"/>
  <c r="F3854" i="9"/>
  <c r="G3854" i="9" s="1"/>
  <c r="AB3723" i="9"/>
  <c r="AC3723" i="9" s="1"/>
  <c r="AD3723" i="9"/>
  <c r="AE3723" i="9" s="1"/>
  <c r="AE3724" i="9" s="1"/>
  <c r="D3737" i="9"/>
  <c r="E3737" i="9" s="1"/>
  <c r="F3737" i="9"/>
  <c r="G3737" i="9" s="1"/>
  <c r="G3738" i="9" s="1"/>
  <c r="Z3737" i="9"/>
  <c r="AB3736" i="9"/>
  <c r="AC3736" i="9" s="1"/>
  <c r="AD3736" i="9"/>
  <c r="AE3736" i="9" s="1"/>
  <c r="Z3854" i="9"/>
  <c r="AB3853" i="9"/>
  <c r="AC3853" i="9" s="1"/>
  <c r="AD3853" i="9"/>
  <c r="AE3853" i="9" s="1"/>
  <c r="D3841" i="9"/>
  <c r="E3841" i="9" s="1"/>
  <c r="B3842" i="9"/>
  <c r="F3841" i="9"/>
  <c r="G3841" i="9" s="1"/>
  <c r="D3789" i="9"/>
  <c r="E3789" i="9" s="1"/>
  <c r="B3790" i="9"/>
  <c r="F3789" i="9"/>
  <c r="G3789" i="9" s="1"/>
  <c r="N3816" i="9"/>
  <c r="R3815" i="9"/>
  <c r="S3815" i="9" s="1"/>
  <c r="P3815" i="9"/>
  <c r="Q3815" i="9" s="1"/>
  <c r="F3724" i="9"/>
  <c r="D3776" i="9"/>
  <c r="E3776" i="9" s="1"/>
  <c r="B3777" i="9"/>
  <c r="F3776" i="9"/>
  <c r="G3776" i="9" s="1"/>
  <c r="Z3828" i="9"/>
  <c r="AD3827" i="9"/>
  <c r="AE3827" i="9" s="1"/>
  <c r="AB3827" i="9"/>
  <c r="AC3827" i="9" s="1"/>
  <c r="N3855" i="9"/>
  <c r="P3854" i="9"/>
  <c r="Q3854" i="9" s="1"/>
  <c r="R3854" i="9"/>
  <c r="S3854" i="9" s="1"/>
  <c r="D3750" i="9"/>
  <c r="E3750" i="9" s="1"/>
  <c r="B3751" i="9"/>
  <c r="F3750" i="9"/>
  <c r="G3750" i="9" s="1"/>
  <c r="N3894" i="9"/>
  <c r="U3892" i="9"/>
  <c r="N3881" i="9"/>
  <c r="P3880" i="9"/>
  <c r="Q3880" i="9" s="1"/>
  <c r="R3880" i="9"/>
  <c r="S3880" i="9" s="1"/>
  <c r="N3790" i="9"/>
  <c r="P3789" i="9"/>
  <c r="Q3789" i="9" s="1"/>
  <c r="R3789" i="9"/>
  <c r="S3789" i="9" s="1"/>
  <c r="Z3750" i="9"/>
  <c r="AD3749" i="9"/>
  <c r="AE3749" i="9" s="1"/>
  <c r="AB3749" i="9"/>
  <c r="AC3749" i="9" s="1"/>
  <c r="AF3696" i="9"/>
  <c r="N3751" i="9"/>
  <c r="P3750" i="9"/>
  <c r="Q3750" i="9" s="1"/>
  <c r="R3750" i="9"/>
  <c r="S3750" i="9" s="1"/>
  <c r="D3880" i="9"/>
  <c r="E3880" i="9" s="1"/>
  <c r="B3894" i="9"/>
  <c r="I3892" i="9"/>
  <c r="B3881" i="9"/>
  <c r="F3880" i="9"/>
  <c r="G3880" i="9" s="1"/>
  <c r="E3724" i="9"/>
  <c r="D3724" i="9"/>
  <c r="D3802" i="9"/>
  <c r="E3802" i="9" s="1"/>
  <c r="B3803" i="9"/>
  <c r="F3802" i="9"/>
  <c r="G3802" i="9" s="1"/>
  <c r="Z3776" i="9"/>
  <c r="AB3775" i="9"/>
  <c r="AC3775" i="9" s="1"/>
  <c r="AD3775" i="9"/>
  <c r="AE3775" i="9" s="1"/>
  <c r="Z3763" i="9"/>
  <c r="AD3762" i="9"/>
  <c r="AE3762" i="9" s="1"/>
  <c r="AB3762" i="9"/>
  <c r="AC3762" i="9" s="1"/>
  <c r="Z3841" i="9"/>
  <c r="AB3840" i="9"/>
  <c r="AC3840" i="9" s="1"/>
  <c r="AD3840" i="9"/>
  <c r="AE3840" i="9" s="1"/>
  <c r="N3777" i="9"/>
  <c r="P3776" i="9"/>
  <c r="Q3776" i="9" s="1"/>
  <c r="R3776" i="9"/>
  <c r="S3776" i="9" s="1"/>
  <c r="P3737" i="9"/>
  <c r="Q3737" i="9" s="1"/>
  <c r="R3737" i="9"/>
  <c r="S3737" i="9" s="1"/>
  <c r="S3738" i="9" s="1"/>
  <c r="AD3710" i="9"/>
  <c r="D3815" i="9"/>
  <c r="E3815" i="9" s="1"/>
  <c r="B3816" i="9"/>
  <c r="F3815" i="9"/>
  <c r="G3815" i="9" s="1"/>
  <c r="Z3880" i="9"/>
  <c r="AG3878" i="9"/>
  <c r="Z3867" i="9"/>
  <c r="AD3866" i="9"/>
  <c r="AE3866" i="9" s="1"/>
  <c r="AB3866" i="9"/>
  <c r="AC3866" i="9" s="1"/>
  <c r="N3803" i="9"/>
  <c r="R3802" i="9"/>
  <c r="S3802" i="9" s="1"/>
  <c r="P3802" i="9"/>
  <c r="Q3802" i="9" s="1"/>
  <c r="D3763" i="9"/>
  <c r="E3763" i="9" s="1"/>
  <c r="B3764" i="9"/>
  <c r="F3763" i="9"/>
  <c r="G3763" i="9" s="1"/>
  <c r="Z3789" i="9"/>
  <c r="AD3788" i="9"/>
  <c r="AE3788" i="9" s="1"/>
  <c r="AB3788" i="9"/>
  <c r="AC3788" i="9" s="1"/>
  <c r="D3828" i="9"/>
  <c r="E3828" i="9" s="1"/>
  <c r="B3829" i="9"/>
  <c r="F3828" i="9"/>
  <c r="G3828" i="9" s="1"/>
  <c r="Q3724" i="9"/>
  <c r="P3724" i="9"/>
  <c r="Z3802" i="9"/>
  <c r="AD3801" i="9"/>
  <c r="AE3801" i="9" s="1"/>
  <c r="AB3801" i="9"/>
  <c r="AC3801" i="9" s="1"/>
  <c r="N3829" i="9"/>
  <c r="P3828" i="9"/>
  <c r="Q3828" i="9" s="1"/>
  <c r="R3828" i="9"/>
  <c r="S3828" i="9" s="1"/>
  <c r="N3868" i="9"/>
  <c r="P3867" i="9"/>
  <c r="Q3867" i="9" s="1"/>
  <c r="R3867" i="9"/>
  <c r="S3867" i="9" s="1"/>
  <c r="AC3710" i="9"/>
  <c r="AB3710" i="9"/>
  <c r="D3867" i="9"/>
  <c r="E3867" i="9" s="1"/>
  <c r="B3868" i="9"/>
  <c r="F3867" i="9"/>
  <c r="G3867" i="9" s="1"/>
  <c r="N3764" i="9"/>
  <c r="P3763" i="9"/>
  <c r="Q3763" i="9" s="1"/>
  <c r="R3763" i="9"/>
  <c r="S3763" i="9" s="1"/>
  <c r="N3842" i="9"/>
  <c r="P3841" i="9"/>
  <c r="Q3841" i="9" s="1"/>
  <c r="R3841" i="9"/>
  <c r="S3841" i="9" s="1"/>
  <c r="AF3710" i="9" l="1"/>
  <c r="H3724" i="9"/>
  <c r="T3724" i="9"/>
  <c r="AD3802" i="9"/>
  <c r="AE3802" i="9" s="1"/>
  <c r="AB3802" i="9"/>
  <c r="AC3802" i="9" s="1"/>
  <c r="Z3803" i="9"/>
  <c r="AD3789" i="9"/>
  <c r="AE3789" i="9" s="1"/>
  <c r="AB3789" i="9"/>
  <c r="AC3789" i="9" s="1"/>
  <c r="Z3790" i="9"/>
  <c r="R3738" i="9"/>
  <c r="AD3763" i="9"/>
  <c r="AE3763" i="9" s="1"/>
  <c r="AB3763" i="9"/>
  <c r="AC3763" i="9" s="1"/>
  <c r="Z3764" i="9"/>
  <c r="AD3750" i="9"/>
  <c r="AE3750" i="9" s="1"/>
  <c r="AB3750" i="9"/>
  <c r="AC3750" i="9" s="1"/>
  <c r="Z3751" i="9"/>
  <c r="P3790" i="9"/>
  <c r="Q3790" i="9" s="1"/>
  <c r="N3791" i="9"/>
  <c r="R3790" i="9"/>
  <c r="S3790" i="9" s="1"/>
  <c r="AD3828" i="9"/>
  <c r="AE3828" i="9" s="1"/>
  <c r="AB3828" i="9"/>
  <c r="AC3828" i="9" s="1"/>
  <c r="Z3829" i="9"/>
  <c r="B3843" i="9"/>
  <c r="F3842" i="9"/>
  <c r="G3842" i="9" s="1"/>
  <c r="D3842" i="9"/>
  <c r="E3842" i="9" s="1"/>
  <c r="AD3737" i="9"/>
  <c r="AE3737" i="9" s="1"/>
  <c r="AE3738" i="9" s="1"/>
  <c r="AB3737" i="9"/>
  <c r="AC3737" i="9" s="1"/>
  <c r="AC3724" i="9"/>
  <c r="AB3724" i="9"/>
  <c r="P3764" i="9"/>
  <c r="Q3764" i="9" s="1"/>
  <c r="N3765" i="9"/>
  <c r="R3764" i="9"/>
  <c r="S3764" i="9" s="1"/>
  <c r="AD3867" i="9"/>
  <c r="AE3867" i="9" s="1"/>
  <c r="AB3867" i="9"/>
  <c r="AC3867" i="9" s="1"/>
  <c r="Z3868" i="9"/>
  <c r="B3817" i="9"/>
  <c r="D3816" i="9"/>
  <c r="E3816" i="9" s="1"/>
  <c r="F3816" i="9"/>
  <c r="G3816" i="9" s="1"/>
  <c r="Q3738" i="9"/>
  <c r="P3738" i="9"/>
  <c r="AD3841" i="9"/>
  <c r="AE3841" i="9" s="1"/>
  <c r="AB3841" i="9"/>
  <c r="AC3841" i="9" s="1"/>
  <c r="Z3842" i="9"/>
  <c r="B3882" i="9"/>
  <c r="F3881" i="9"/>
  <c r="G3881" i="9" s="1"/>
  <c r="D3881" i="9"/>
  <c r="E3881" i="9" s="1"/>
  <c r="P3894" i="9"/>
  <c r="Q3894" i="9" s="1"/>
  <c r="N3908" i="9"/>
  <c r="U3906" i="9"/>
  <c r="N3895" i="9"/>
  <c r="R3894" i="9"/>
  <c r="S3894" i="9" s="1"/>
  <c r="P3855" i="9"/>
  <c r="Q3855" i="9" s="1"/>
  <c r="N3856" i="9"/>
  <c r="R3855" i="9"/>
  <c r="S3855" i="9" s="1"/>
  <c r="P3816" i="9"/>
  <c r="Q3816" i="9" s="1"/>
  <c r="N3817" i="9"/>
  <c r="R3816" i="9"/>
  <c r="S3816" i="9" s="1"/>
  <c r="B3791" i="9"/>
  <c r="F3790" i="9"/>
  <c r="G3790" i="9" s="1"/>
  <c r="D3790" i="9"/>
  <c r="E3790" i="9" s="1"/>
  <c r="AD3854" i="9"/>
  <c r="AE3854" i="9" s="1"/>
  <c r="AB3854" i="9"/>
  <c r="AC3854" i="9" s="1"/>
  <c r="Z3855" i="9"/>
  <c r="P3829" i="9"/>
  <c r="Q3829" i="9" s="1"/>
  <c r="N3830" i="9"/>
  <c r="R3829" i="9"/>
  <c r="S3829" i="9" s="1"/>
  <c r="B3830" i="9"/>
  <c r="F3829" i="9"/>
  <c r="G3829" i="9" s="1"/>
  <c r="D3829" i="9"/>
  <c r="E3829" i="9" s="1"/>
  <c r="P3777" i="9"/>
  <c r="Q3777" i="9" s="1"/>
  <c r="N3778" i="9"/>
  <c r="R3777" i="9"/>
  <c r="S3777" i="9" s="1"/>
  <c r="B3804" i="9"/>
  <c r="F3803" i="9"/>
  <c r="G3803" i="9" s="1"/>
  <c r="D3803" i="9"/>
  <c r="E3803" i="9" s="1"/>
  <c r="P3751" i="9"/>
  <c r="Q3751" i="9" s="1"/>
  <c r="R3751" i="9"/>
  <c r="S3751" i="9" s="1"/>
  <c r="S3752" i="9" s="1"/>
  <c r="F3738" i="9"/>
  <c r="B3856" i="9"/>
  <c r="F3855" i="9"/>
  <c r="G3855" i="9" s="1"/>
  <c r="D3855" i="9"/>
  <c r="E3855" i="9" s="1"/>
  <c r="AD3815" i="9"/>
  <c r="AE3815" i="9" s="1"/>
  <c r="AB3815" i="9"/>
  <c r="AC3815" i="9" s="1"/>
  <c r="Z3816" i="9"/>
  <c r="P3842" i="9"/>
  <c r="Q3842" i="9" s="1"/>
  <c r="N3843" i="9"/>
  <c r="R3842" i="9"/>
  <c r="S3842" i="9" s="1"/>
  <c r="B3869" i="9"/>
  <c r="D3868" i="9"/>
  <c r="E3868" i="9" s="1"/>
  <c r="F3868" i="9"/>
  <c r="G3868" i="9" s="1"/>
  <c r="P3868" i="9"/>
  <c r="Q3868" i="9" s="1"/>
  <c r="N3869" i="9"/>
  <c r="R3868" i="9"/>
  <c r="S3868" i="9" s="1"/>
  <c r="B3765" i="9"/>
  <c r="D3764" i="9"/>
  <c r="E3764" i="9" s="1"/>
  <c r="F3764" i="9"/>
  <c r="G3764" i="9" s="1"/>
  <c r="P3803" i="9"/>
  <c r="Q3803" i="9" s="1"/>
  <c r="N3804" i="9"/>
  <c r="R3803" i="9"/>
  <c r="S3803" i="9" s="1"/>
  <c r="AD3880" i="9"/>
  <c r="AE3880" i="9" s="1"/>
  <c r="AB3880" i="9"/>
  <c r="AC3880" i="9" s="1"/>
  <c r="Z3894" i="9"/>
  <c r="AG3892" i="9"/>
  <c r="Z3881" i="9"/>
  <c r="AD3776" i="9"/>
  <c r="AE3776" i="9" s="1"/>
  <c r="AB3776" i="9"/>
  <c r="AC3776" i="9" s="1"/>
  <c r="Z3777" i="9"/>
  <c r="B3908" i="9"/>
  <c r="I3906" i="9"/>
  <c r="B3895" i="9"/>
  <c r="D3894" i="9"/>
  <c r="E3894" i="9" s="1"/>
  <c r="F3894" i="9"/>
  <c r="G3894" i="9" s="1"/>
  <c r="P3881" i="9"/>
  <c r="Q3881" i="9" s="1"/>
  <c r="N3882" i="9"/>
  <c r="R3881" i="9"/>
  <c r="S3881" i="9" s="1"/>
  <c r="F3751" i="9"/>
  <c r="G3751" i="9" s="1"/>
  <c r="G3752" i="9" s="1"/>
  <c r="D3751" i="9"/>
  <c r="E3751" i="9" s="1"/>
  <c r="B3778" i="9"/>
  <c r="D3777" i="9"/>
  <c r="E3777" i="9" s="1"/>
  <c r="F3777" i="9"/>
  <c r="G3777" i="9" s="1"/>
  <c r="E3738" i="9"/>
  <c r="H3738" i="9" s="1"/>
  <c r="D3738" i="9"/>
  <c r="AD3724" i="9"/>
  <c r="T3738" i="9" l="1"/>
  <c r="F3752" i="9"/>
  <c r="N3870" i="9"/>
  <c r="R3869" i="9"/>
  <c r="S3869" i="9" s="1"/>
  <c r="P3869" i="9"/>
  <c r="Q3869" i="9" s="1"/>
  <c r="N3844" i="9"/>
  <c r="P3843" i="9"/>
  <c r="Q3843" i="9" s="1"/>
  <c r="R3843" i="9"/>
  <c r="S3843" i="9" s="1"/>
  <c r="N3779" i="9"/>
  <c r="P3778" i="9"/>
  <c r="Q3778" i="9" s="1"/>
  <c r="R3778" i="9"/>
  <c r="S3778" i="9" s="1"/>
  <c r="N3831" i="9"/>
  <c r="R3830" i="9"/>
  <c r="S3830" i="9" s="1"/>
  <c r="P3830" i="9"/>
  <c r="Q3830" i="9" s="1"/>
  <c r="N3818" i="9"/>
  <c r="P3817" i="9"/>
  <c r="Q3817" i="9" s="1"/>
  <c r="R3817" i="9"/>
  <c r="S3817" i="9" s="1"/>
  <c r="N3857" i="9"/>
  <c r="P3856" i="9"/>
  <c r="Q3856" i="9" s="1"/>
  <c r="R3856" i="9"/>
  <c r="S3856" i="9" s="1"/>
  <c r="Z3843" i="9"/>
  <c r="AD3842" i="9"/>
  <c r="AE3842" i="9" s="1"/>
  <c r="AB3842" i="9"/>
  <c r="AC3842" i="9" s="1"/>
  <c r="Z3869" i="9"/>
  <c r="AB3868" i="9"/>
  <c r="AC3868" i="9" s="1"/>
  <c r="AD3868" i="9"/>
  <c r="AE3868" i="9" s="1"/>
  <c r="AF3724" i="9"/>
  <c r="Z3830" i="9"/>
  <c r="AB3829" i="9"/>
  <c r="AC3829" i="9" s="1"/>
  <c r="AD3829" i="9"/>
  <c r="AE3829" i="9" s="1"/>
  <c r="AB3751" i="9"/>
  <c r="AC3751" i="9" s="1"/>
  <c r="AD3751" i="9"/>
  <c r="AE3751" i="9" s="1"/>
  <c r="AE3752" i="9" s="1"/>
  <c r="F3908" i="9"/>
  <c r="G3908" i="9" s="1"/>
  <c r="D3908" i="9"/>
  <c r="E3908" i="9" s="1"/>
  <c r="B3922" i="9"/>
  <c r="I3920" i="9"/>
  <c r="B3909" i="9"/>
  <c r="Z3778" i="9"/>
  <c r="AD3777" i="9"/>
  <c r="AE3777" i="9" s="1"/>
  <c r="AB3777" i="9"/>
  <c r="AC3777" i="9" s="1"/>
  <c r="Z3882" i="9"/>
  <c r="AB3881" i="9"/>
  <c r="AC3881" i="9" s="1"/>
  <c r="AD3881" i="9"/>
  <c r="AE3881" i="9" s="1"/>
  <c r="N3805" i="9"/>
  <c r="R3804" i="9"/>
  <c r="S3804" i="9" s="1"/>
  <c r="P3804" i="9"/>
  <c r="Q3804" i="9" s="1"/>
  <c r="R3752" i="9"/>
  <c r="Z3856" i="9"/>
  <c r="AD3855" i="9"/>
  <c r="AE3855" i="9" s="1"/>
  <c r="AB3855" i="9"/>
  <c r="AC3855" i="9" s="1"/>
  <c r="N3922" i="9"/>
  <c r="U3920" i="9"/>
  <c r="N3909" i="9"/>
  <c r="R3908" i="9"/>
  <c r="S3908" i="9" s="1"/>
  <c r="P3908" i="9"/>
  <c r="Q3908" i="9" s="1"/>
  <c r="F3882" i="9"/>
  <c r="G3882" i="9" s="1"/>
  <c r="D3882" i="9"/>
  <c r="E3882" i="9" s="1"/>
  <c r="B3883" i="9"/>
  <c r="AC3738" i="9"/>
  <c r="AB3738" i="9"/>
  <c r="F3843" i="9"/>
  <c r="G3843" i="9" s="1"/>
  <c r="D3843" i="9"/>
  <c r="E3843" i="9" s="1"/>
  <c r="B3844" i="9"/>
  <c r="Z3791" i="9"/>
  <c r="AB3790" i="9"/>
  <c r="AC3790" i="9" s="1"/>
  <c r="AD3790" i="9"/>
  <c r="AE3790" i="9" s="1"/>
  <c r="Z3804" i="9"/>
  <c r="AB3803" i="9"/>
  <c r="AC3803" i="9" s="1"/>
  <c r="AD3803" i="9"/>
  <c r="AE3803" i="9" s="1"/>
  <c r="F3778" i="9"/>
  <c r="G3778" i="9" s="1"/>
  <c r="D3778" i="9"/>
  <c r="E3778" i="9" s="1"/>
  <c r="B3779" i="9"/>
  <c r="N3883" i="9"/>
  <c r="R3882" i="9"/>
  <c r="S3882" i="9" s="1"/>
  <c r="P3882" i="9"/>
  <c r="Q3882" i="9" s="1"/>
  <c r="F3765" i="9"/>
  <c r="G3765" i="9" s="1"/>
  <c r="G3766" i="9" s="1"/>
  <c r="D3765" i="9"/>
  <c r="E3765" i="9" s="1"/>
  <c r="F3869" i="9"/>
  <c r="G3869" i="9" s="1"/>
  <c r="D3869" i="9"/>
  <c r="E3869" i="9" s="1"/>
  <c r="B3870" i="9"/>
  <c r="Z3817" i="9"/>
  <c r="AB3816" i="9"/>
  <c r="AC3816" i="9" s="1"/>
  <c r="AD3816" i="9"/>
  <c r="AE3816" i="9" s="1"/>
  <c r="Q3752" i="9"/>
  <c r="P3752" i="9"/>
  <c r="F3804" i="9"/>
  <c r="G3804" i="9" s="1"/>
  <c r="D3804" i="9"/>
  <c r="E3804" i="9" s="1"/>
  <c r="B3805" i="9"/>
  <c r="F3830" i="9"/>
  <c r="G3830" i="9" s="1"/>
  <c r="D3830" i="9"/>
  <c r="E3830" i="9" s="1"/>
  <c r="B3831" i="9"/>
  <c r="F3791" i="9"/>
  <c r="G3791" i="9" s="1"/>
  <c r="D3791" i="9"/>
  <c r="E3791" i="9" s="1"/>
  <c r="B3792" i="9"/>
  <c r="AD3738" i="9"/>
  <c r="N3792" i="9"/>
  <c r="R3791" i="9"/>
  <c r="S3791" i="9" s="1"/>
  <c r="P3791" i="9"/>
  <c r="Q3791" i="9" s="1"/>
  <c r="E3752" i="9"/>
  <c r="H3752" i="9" s="1"/>
  <c r="D3752" i="9"/>
  <c r="F3895" i="9"/>
  <c r="G3895" i="9" s="1"/>
  <c r="D3895" i="9"/>
  <c r="E3895" i="9" s="1"/>
  <c r="B3896" i="9"/>
  <c r="Z3908" i="9"/>
  <c r="AG3906" i="9"/>
  <c r="Z3895" i="9"/>
  <c r="AD3894" i="9"/>
  <c r="AE3894" i="9" s="1"/>
  <c r="AB3894" i="9"/>
  <c r="AC3894" i="9" s="1"/>
  <c r="F3856" i="9"/>
  <c r="G3856" i="9" s="1"/>
  <c r="D3856" i="9"/>
  <c r="E3856" i="9" s="1"/>
  <c r="B3857" i="9"/>
  <c r="N3896" i="9"/>
  <c r="R3895" i="9"/>
  <c r="S3895" i="9" s="1"/>
  <c r="P3895" i="9"/>
  <c r="Q3895" i="9" s="1"/>
  <c r="F3817" i="9"/>
  <c r="G3817" i="9" s="1"/>
  <c r="D3817" i="9"/>
  <c r="E3817" i="9" s="1"/>
  <c r="B3818" i="9"/>
  <c r="R3765" i="9"/>
  <c r="S3765" i="9" s="1"/>
  <c r="S3766" i="9" s="1"/>
  <c r="P3765" i="9"/>
  <c r="Q3765" i="9" s="1"/>
  <c r="Z3765" i="9"/>
  <c r="AB3764" i="9"/>
  <c r="AC3764" i="9" s="1"/>
  <c r="AD3764" i="9"/>
  <c r="AE3764" i="9" s="1"/>
  <c r="T3752" i="9" l="1"/>
  <c r="AB3765" i="9"/>
  <c r="AC3765" i="9" s="1"/>
  <c r="AD3765" i="9"/>
  <c r="AE3765" i="9" s="1"/>
  <c r="AE3766" i="9" s="1"/>
  <c r="B3819" i="9"/>
  <c r="F3818" i="9"/>
  <c r="G3818" i="9" s="1"/>
  <c r="D3818" i="9"/>
  <c r="E3818" i="9" s="1"/>
  <c r="AB3908" i="9"/>
  <c r="AC3908" i="9" s="1"/>
  <c r="Z3922" i="9"/>
  <c r="AG3920" i="9"/>
  <c r="Z3909" i="9"/>
  <c r="AD3908" i="9"/>
  <c r="AE3908" i="9" s="1"/>
  <c r="R3792" i="9"/>
  <c r="S3792" i="9" s="1"/>
  <c r="P3792" i="9"/>
  <c r="Q3792" i="9" s="1"/>
  <c r="N3793" i="9"/>
  <c r="B3793" i="9"/>
  <c r="D3792" i="9"/>
  <c r="E3792" i="9" s="1"/>
  <c r="F3792" i="9"/>
  <c r="G3792" i="9" s="1"/>
  <c r="B3871" i="9"/>
  <c r="D3870" i="9"/>
  <c r="E3870" i="9" s="1"/>
  <c r="F3870" i="9"/>
  <c r="G3870" i="9" s="1"/>
  <c r="F3766" i="9"/>
  <c r="D3779" i="9"/>
  <c r="E3779" i="9" s="1"/>
  <c r="F3779" i="9"/>
  <c r="G3779" i="9" s="1"/>
  <c r="G3780" i="9" s="1"/>
  <c r="B3845" i="9"/>
  <c r="D3844" i="9"/>
  <c r="E3844" i="9" s="1"/>
  <c r="F3844" i="9"/>
  <c r="G3844" i="9" s="1"/>
  <c r="AF3738" i="9"/>
  <c r="B3884" i="9"/>
  <c r="D3883" i="9"/>
  <c r="E3883" i="9" s="1"/>
  <c r="F3883" i="9"/>
  <c r="G3883" i="9" s="1"/>
  <c r="R3922" i="9"/>
  <c r="S3922" i="9" s="1"/>
  <c r="P3922" i="9"/>
  <c r="Q3922" i="9" s="1"/>
  <c r="N3936" i="9"/>
  <c r="U3934" i="9"/>
  <c r="N3923" i="9"/>
  <c r="AD3752" i="9"/>
  <c r="R3818" i="9"/>
  <c r="S3818" i="9" s="1"/>
  <c r="P3818" i="9"/>
  <c r="Q3818" i="9" s="1"/>
  <c r="N3819" i="9"/>
  <c r="R3831" i="9"/>
  <c r="S3831" i="9" s="1"/>
  <c r="P3831" i="9"/>
  <c r="Q3831" i="9" s="1"/>
  <c r="N3832" i="9"/>
  <c r="R3870" i="9"/>
  <c r="S3870" i="9" s="1"/>
  <c r="P3870" i="9"/>
  <c r="Q3870" i="9" s="1"/>
  <c r="N3871" i="9"/>
  <c r="Q3766" i="9"/>
  <c r="P3766" i="9"/>
  <c r="B3858" i="9"/>
  <c r="D3857" i="9"/>
  <c r="E3857" i="9" s="1"/>
  <c r="F3857" i="9"/>
  <c r="G3857" i="9" s="1"/>
  <c r="B3897" i="9"/>
  <c r="F3896" i="9"/>
  <c r="G3896" i="9" s="1"/>
  <c r="D3896" i="9"/>
  <c r="E3896" i="9" s="1"/>
  <c r="B3806" i="9"/>
  <c r="F3805" i="9"/>
  <c r="G3805" i="9" s="1"/>
  <c r="D3805" i="9"/>
  <c r="E3805" i="9" s="1"/>
  <c r="AB3791" i="9"/>
  <c r="AC3791" i="9" s="1"/>
  <c r="Z3792" i="9"/>
  <c r="AD3791" i="9"/>
  <c r="AE3791" i="9" s="1"/>
  <c r="AB3856" i="9"/>
  <c r="AC3856" i="9" s="1"/>
  <c r="Z3857" i="9"/>
  <c r="AD3856" i="9"/>
  <c r="AE3856" i="9" s="1"/>
  <c r="B3936" i="9"/>
  <c r="I3934" i="9"/>
  <c r="B3923" i="9"/>
  <c r="F3922" i="9"/>
  <c r="G3922" i="9" s="1"/>
  <c r="D3922" i="9"/>
  <c r="E3922" i="9" s="1"/>
  <c r="AC3752" i="9"/>
  <c r="AB3752" i="9"/>
  <c r="AB3830" i="9"/>
  <c r="AC3830" i="9" s="1"/>
  <c r="Z3831" i="9"/>
  <c r="AD3830" i="9"/>
  <c r="AE3830" i="9" s="1"/>
  <c r="AB3843" i="9"/>
  <c r="AC3843" i="9" s="1"/>
  <c r="Z3844" i="9"/>
  <c r="AD3843" i="9"/>
  <c r="AE3843" i="9" s="1"/>
  <c r="R3857" i="9"/>
  <c r="S3857" i="9" s="1"/>
  <c r="P3857" i="9"/>
  <c r="Q3857" i="9" s="1"/>
  <c r="N3858" i="9"/>
  <c r="R3844" i="9"/>
  <c r="S3844" i="9" s="1"/>
  <c r="P3844" i="9"/>
  <c r="Q3844" i="9" s="1"/>
  <c r="N3845" i="9"/>
  <c r="R3766" i="9"/>
  <c r="R3896" i="9"/>
  <c r="S3896" i="9" s="1"/>
  <c r="P3896" i="9"/>
  <c r="Q3896" i="9" s="1"/>
  <c r="N3897" i="9"/>
  <c r="AB3895" i="9"/>
  <c r="AC3895" i="9" s="1"/>
  <c r="Z3896" i="9"/>
  <c r="AD3895" i="9"/>
  <c r="AE3895" i="9" s="1"/>
  <c r="B3832" i="9"/>
  <c r="D3831" i="9"/>
  <c r="E3831" i="9" s="1"/>
  <c r="F3831" i="9"/>
  <c r="G3831" i="9" s="1"/>
  <c r="R3883" i="9"/>
  <c r="S3883" i="9" s="1"/>
  <c r="P3883" i="9"/>
  <c r="Q3883" i="9" s="1"/>
  <c r="N3884" i="9"/>
  <c r="AB3804" i="9"/>
  <c r="AC3804" i="9" s="1"/>
  <c r="Z3805" i="9"/>
  <c r="AD3804" i="9"/>
  <c r="AE3804" i="9" s="1"/>
  <c r="R3909" i="9"/>
  <c r="S3909" i="9" s="1"/>
  <c r="P3909" i="9"/>
  <c r="Q3909" i="9" s="1"/>
  <c r="N3910" i="9"/>
  <c r="R3805" i="9"/>
  <c r="S3805" i="9" s="1"/>
  <c r="P3805" i="9"/>
  <c r="Q3805" i="9" s="1"/>
  <c r="N3806" i="9"/>
  <c r="AB3778" i="9"/>
  <c r="AC3778" i="9" s="1"/>
  <c r="Z3779" i="9"/>
  <c r="AD3778" i="9"/>
  <c r="AE3778" i="9" s="1"/>
  <c r="AB3869" i="9"/>
  <c r="AC3869" i="9" s="1"/>
  <c r="Z3870" i="9"/>
  <c r="AD3869" i="9"/>
  <c r="AE3869" i="9" s="1"/>
  <c r="AB3817" i="9"/>
  <c r="AC3817" i="9" s="1"/>
  <c r="Z3818" i="9"/>
  <c r="AD3817" i="9"/>
  <c r="AE3817" i="9" s="1"/>
  <c r="E3766" i="9"/>
  <c r="H3766" i="9" s="1"/>
  <c r="D3766" i="9"/>
  <c r="AB3882" i="9"/>
  <c r="AC3882" i="9" s="1"/>
  <c r="Z3883" i="9"/>
  <c r="AD3882" i="9"/>
  <c r="AE3882" i="9" s="1"/>
  <c r="B3910" i="9"/>
  <c r="F3909" i="9"/>
  <c r="G3909" i="9" s="1"/>
  <c r="D3909" i="9"/>
  <c r="E3909" i="9" s="1"/>
  <c r="R3779" i="9"/>
  <c r="S3779" i="9" s="1"/>
  <c r="S3780" i="9" s="1"/>
  <c r="P3779" i="9"/>
  <c r="Q3779" i="9" s="1"/>
  <c r="AF3752" i="9" l="1"/>
  <c r="N3807" i="9"/>
  <c r="P3806" i="9"/>
  <c r="Q3806" i="9" s="1"/>
  <c r="R3806" i="9"/>
  <c r="S3806" i="9" s="1"/>
  <c r="N3911" i="9"/>
  <c r="R3910" i="9"/>
  <c r="S3910" i="9" s="1"/>
  <c r="P3910" i="9"/>
  <c r="Q3910" i="9" s="1"/>
  <c r="N3885" i="9"/>
  <c r="P3884" i="9"/>
  <c r="Q3884" i="9" s="1"/>
  <c r="R3884" i="9"/>
  <c r="S3884" i="9" s="1"/>
  <c r="D3832" i="9"/>
  <c r="E3832" i="9" s="1"/>
  <c r="B3833" i="9"/>
  <c r="F3832" i="9"/>
  <c r="G3832" i="9" s="1"/>
  <c r="Z3832" i="9"/>
  <c r="AD3831" i="9"/>
  <c r="AE3831" i="9" s="1"/>
  <c r="AB3831" i="9"/>
  <c r="AC3831" i="9" s="1"/>
  <c r="Z3793" i="9"/>
  <c r="AD3792" i="9"/>
  <c r="AE3792" i="9" s="1"/>
  <c r="AB3792" i="9"/>
  <c r="AC3792" i="9" s="1"/>
  <c r="D3858" i="9"/>
  <c r="E3858" i="9" s="1"/>
  <c r="B3859" i="9"/>
  <c r="F3858" i="9"/>
  <c r="G3858" i="9" s="1"/>
  <c r="N3872" i="9"/>
  <c r="P3871" i="9"/>
  <c r="Q3871" i="9" s="1"/>
  <c r="R3871" i="9"/>
  <c r="S3871" i="9" s="1"/>
  <c r="D3884" i="9"/>
  <c r="E3884" i="9" s="1"/>
  <c r="B3885" i="9"/>
  <c r="F3884" i="9"/>
  <c r="G3884" i="9" s="1"/>
  <c r="D3845" i="9"/>
  <c r="E3845" i="9" s="1"/>
  <c r="B3846" i="9"/>
  <c r="F3845" i="9"/>
  <c r="G3845" i="9" s="1"/>
  <c r="D3793" i="9"/>
  <c r="E3793" i="9" s="1"/>
  <c r="F3793" i="9"/>
  <c r="G3793" i="9" s="1"/>
  <c r="G3794" i="9" s="1"/>
  <c r="Z3936" i="9"/>
  <c r="AG3934" i="9"/>
  <c r="Z3923" i="9"/>
  <c r="AD3922" i="9"/>
  <c r="AE3922" i="9" s="1"/>
  <c r="AB3922" i="9"/>
  <c r="AC3922" i="9" s="1"/>
  <c r="AD3766" i="9"/>
  <c r="Z3884" i="9"/>
  <c r="AB3883" i="9"/>
  <c r="AC3883" i="9" s="1"/>
  <c r="AD3883" i="9"/>
  <c r="AE3883" i="9" s="1"/>
  <c r="Z3871" i="9"/>
  <c r="AB3870" i="9"/>
  <c r="AC3870" i="9" s="1"/>
  <c r="AD3870" i="9"/>
  <c r="AE3870" i="9" s="1"/>
  <c r="D3936" i="9"/>
  <c r="E3936" i="9" s="1"/>
  <c r="B3950" i="9"/>
  <c r="I3948" i="9"/>
  <c r="B3937" i="9"/>
  <c r="F3936" i="9"/>
  <c r="G3936" i="9" s="1"/>
  <c r="N3950" i="9"/>
  <c r="U3948" i="9"/>
  <c r="N3937" i="9"/>
  <c r="P3936" i="9"/>
  <c r="Q3936" i="9" s="1"/>
  <c r="R3936" i="9"/>
  <c r="S3936" i="9" s="1"/>
  <c r="F3780" i="9"/>
  <c r="AC3766" i="9"/>
  <c r="AF3766" i="9" s="1"/>
  <c r="AB3766" i="9"/>
  <c r="Q3780" i="9"/>
  <c r="P3780" i="9"/>
  <c r="Z3819" i="9"/>
  <c r="AB3818" i="9"/>
  <c r="AC3818" i="9" s="1"/>
  <c r="AD3818" i="9"/>
  <c r="AE3818" i="9" s="1"/>
  <c r="AB3779" i="9"/>
  <c r="AC3779" i="9" s="1"/>
  <c r="AD3779" i="9"/>
  <c r="AE3779" i="9" s="1"/>
  <c r="AE3780" i="9" s="1"/>
  <c r="Z3806" i="9"/>
  <c r="AD3805" i="9"/>
  <c r="AE3805" i="9" s="1"/>
  <c r="AB3805" i="9"/>
  <c r="AC3805" i="9" s="1"/>
  <c r="N3898" i="9"/>
  <c r="P3897" i="9"/>
  <c r="Q3897" i="9" s="1"/>
  <c r="R3897" i="9"/>
  <c r="S3897" i="9" s="1"/>
  <c r="D3806" i="9"/>
  <c r="E3806" i="9" s="1"/>
  <c r="B3807" i="9"/>
  <c r="F3806" i="9"/>
  <c r="G3806" i="9" s="1"/>
  <c r="D3897" i="9"/>
  <c r="E3897" i="9" s="1"/>
  <c r="B3898" i="9"/>
  <c r="F3897" i="9"/>
  <c r="G3897" i="9" s="1"/>
  <c r="T3766" i="9"/>
  <c r="N3820" i="9"/>
  <c r="P3819" i="9"/>
  <c r="Q3819" i="9" s="1"/>
  <c r="R3819" i="9"/>
  <c r="S3819" i="9" s="1"/>
  <c r="E3780" i="9"/>
  <c r="D3780" i="9"/>
  <c r="P3793" i="9"/>
  <c r="Q3793" i="9" s="1"/>
  <c r="R3793" i="9"/>
  <c r="S3793" i="9" s="1"/>
  <c r="S3794" i="9" s="1"/>
  <c r="Z3910" i="9"/>
  <c r="AB3909" i="9"/>
  <c r="AC3909" i="9" s="1"/>
  <c r="AD3909" i="9"/>
  <c r="AE3909" i="9" s="1"/>
  <c r="D3819" i="9"/>
  <c r="E3819" i="9" s="1"/>
  <c r="B3820" i="9"/>
  <c r="F3819" i="9"/>
  <c r="G3819" i="9" s="1"/>
  <c r="R3780" i="9"/>
  <c r="D3910" i="9"/>
  <c r="E3910" i="9" s="1"/>
  <c r="B3911" i="9"/>
  <c r="F3910" i="9"/>
  <c r="G3910" i="9" s="1"/>
  <c r="Z3897" i="9"/>
  <c r="AB3896" i="9"/>
  <c r="AC3896" i="9" s="1"/>
  <c r="AD3896" i="9"/>
  <c r="AE3896" i="9" s="1"/>
  <c r="N3846" i="9"/>
  <c r="R3845" i="9"/>
  <c r="S3845" i="9" s="1"/>
  <c r="P3845" i="9"/>
  <c r="Q3845" i="9" s="1"/>
  <c r="N3859" i="9"/>
  <c r="R3858" i="9"/>
  <c r="S3858" i="9" s="1"/>
  <c r="P3858" i="9"/>
  <c r="Q3858" i="9" s="1"/>
  <c r="Z3845" i="9"/>
  <c r="AD3844" i="9"/>
  <c r="AE3844" i="9" s="1"/>
  <c r="AB3844" i="9"/>
  <c r="AC3844" i="9" s="1"/>
  <c r="D3923" i="9"/>
  <c r="E3923" i="9" s="1"/>
  <c r="B3924" i="9"/>
  <c r="F3923" i="9"/>
  <c r="G3923" i="9" s="1"/>
  <c r="Z3858" i="9"/>
  <c r="AD3857" i="9"/>
  <c r="AE3857" i="9" s="1"/>
  <c r="AB3857" i="9"/>
  <c r="AC3857" i="9" s="1"/>
  <c r="N3833" i="9"/>
  <c r="P3832" i="9"/>
  <c r="Q3832" i="9" s="1"/>
  <c r="R3832" i="9"/>
  <c r="S3832" i="9" s="1"/>
  <c r="N3924" i="9"/>
  <c r="P3923" i="9"/>
  <c r="Q3923" i="9" s="1"/>
  <c r="R3923" i="9"/>
  <c r="S3923" i="9" s="1"/>
  <c r="D3871" i="9"/>
  <c r="E3871" i="9" s="1"/>
  <c r="B3872" i="9"/>
  <c r="F3871" i="9"/>
  <c r="G3871" i="9" s="1"/>
  <c r="H3780" i="9" l="1"/>
  <c r="P3924" i="9"/>
  <c r="Q3924" i="9" s="1"/>
  <c r="N3925" i="9"/>
  <c r="R3924" i="9"/>
  <c r="S3924" i="9" s="1"/>
  <c r="AD3858" i="9"/>
  <c r="AE3858" i="9" s="1"/>
  <c r="AB3858" i="9"/>
  <c r="AC3858" i="9" s="1"/>
  <c r="Z3859" i="9"/>
  <c r="P3846" i="9"/>
  <c r="Q3846" i="9" s="1"/>
  <c r="N3847" i="9"/>
  <c r="R3846" i="9"/>
  <c r="S3846" i="9" s="1"/>
  <c r="Q3794" i="9"/>
  <c r="P3794" i="9"/>
  <c r="B3899" i="9"/>
  <c r="F3898" i="9"/>
  <c r="G3898" i="9" s="1"/>
  <c r="D3898" i="9"/>
  <c r="E3898" i="9" s="1"/>
  <c r="T3780" i="9"/>
  <c r="P3937" i="9"/>
  <c r="Q3937" i="9" s="1"/>
  <c r="N3938" i="9"/>
  <c r="R3937" i="9"/>
  <c r="S3937" i="9" s="1"/>
  <c r="AD3884" i="9"/>
  <c r="AE3884" i="9" s="1"/>
  <c r="AB3884" i="9"/>
  <c r="AC3884" i="9" s="1"/>
  <c r="Z3885" i="9"/>
  <c r="F3794" i="9"/>
  <c r="AD3793" i="9"/>
  <c r="AE3793" i="9" s="1"/>
  <c r="AE3794" i="9" s="1"/>
  <c r="AB3793" i="9"/>
  <c r="AC3793" i="9" s="1"/>
  <c r="P3807" i="9"/>
  <c r="Q3807" i="9" s="1"/>
  <c r="R3807" i="9"/>
  <c r="S3807" i="9" s="1"/>
  <c r="S3808" i="9" s="1"/>
  <c r="P3833" i="9"/>
  <c r="Q3833" i="9" s="1"/>
  <c r="N3834" i="9"/>
  <c r="R3833" i="9"/>
  <c r="S3833" i="9" s="1"/>
  <c r="P3859" i="9"/>
  <c r="Q3859" i="9" s="1"/>
  <c r="N3860" i="9"/>
  <c r="R3859" i="9"/>
  <c r="S3859" i="9" s="1"/>
  <c r="B3821" i="9"/>
  <c r="D3820" i="9"/>
  <c r="E3820" i="9" s="1"/>
  <c r="F3820" i="9"/>
  <c r="G3820" i="9" s="1"/>
  <c r="AD3806" i="9"/>
  <c r="AE3806" i="9" s="1"/>
  <c r="AB3806" i="9"/>
  <c r="AC3806" i="9" s="1"/>
  <c r="Z3807" i="9"/>
  <c r="B3964" i="9"/>
  <c r="I3962" i="9"/>
  <c r="B3951" i="9"/>
  <c r="F3950" i="9"/>
  <c r="G3950" i="9" s="1"/>
  <c r="D3950" i="9"/>
  <c r="E3950" i="9" s="1"/>
  <c r="AD3871" i="9"/>
  <c r="AE3871" i="9" s="1"/>
  <c r="AB3871" i="9"/>
  <c r="AC3871" i="9" s="1"/>
  <c r="Z3872" i="9"/>
  <c r="AD3923" i="9"/>
  <c r="AE3923" i="9" s="1"/>
  <c r="AB3923" i="9"/>
  <c r="AC3923" i="9" s="1"/>
  <c r="Z3924" i="9"/>
  <c r="E3794" i="9"/>
  <c r="D3794" i="9"/>
  <c r="P3872" i="9"/>
  <c r="Q3872" i="9" s="1"/>
  <c r="N3873" i="9"/>
  <c r="R3872" i="9"/>
  <c r="S3872" i="9" s="1"/>
  <c r="AD3832" i="9"/>
  <c r="AE3832" i="9" s="1"/>
  <c r="AB3832" i="9"/>
  <c r="AC3832" i="9" s="1"/>
  <c r="Z3833" i="9"/>
  <c r="B3834" i="9"/>
  <c r="F3833" i="9"/>
  <c r="G3833" i="9" s="1"/>
  <c r="D3833" i="9"/>
  <c r="E3833" i="9" s="1"/>
  <c r="P3885" i="9"/>
  <c r="Q3885" i="9" s="1"/>
  <c r="N3886" i="9"/>
  <c r="R3885" i="9"/>
  <c r="S3885" i="9" s="1"/>
  <c r="P3911" i="9"/>
  <c r="Q3911" i="9" s="1"/>
  <c r="N3912" i="9"/>
  <c r="R3911" i="9"/>
  <c r="S3911" i="9" s="1"/>
  <c r="B3925" i="9"/>
  <c r="D3924" i="9"/>
  <c r="E3924" i="9" s="1"/>
  <c r="F3924" i="9"/>
  <c r="G3924" i="9" s="1"/>
  <c r="AD3845" i="9"/>
  <c r="AE3845" i="9" s="1"/>
  <c r="AB3845" i="9"/>
  <c r="AC3845" i="9" s="1"/>
  <c r="Z3846" i="9"/>
  <c r="B3912" i="9"/>
  <c r="F3911" i="9"/>
  <c r="G3911" i="9" s="1"/>
  <c r="D3911" i="9"/>
  <c r="E3911" i="9" s="1"/>
  <c r="AD3910" i="9"/>
  <c r="AE3910" i="9" s="1"/>
  <c r="AB3910" i="9"/>
  <c r="AC3910" i="9" s="1"/>
  <c r="Z3911" i="9"/>
  <c r="AD3780" i="9"/>
  <c r="AD3819" i="9"/>
  <c r="AE3819" i="9" s="1"/>
  <c r="AB3819" i="9"/>
  <c r="AC3819" i="9" s="1"/>
  <c r="Z3820" i="9"/>
  <c r="P3950" i="9"/>
  <c r="Q3950" i="9" s="1"/>
  <c r="N3964" i="9"/>
  <c r="U3962" i="9"/>
  <c r="N3951" i="9"/>
  <c r="R3950" i="9"/>
  <c r="S3950" i="9" s="1"/>
  <c r="B3886" i="9"/>
  <c r="F3885" i="9"/>
  <c r="G3885" i="9" s="1"/>
  <c r="D3885" i="9"/>
  <c r="E3885" i="9" s="1"/>
  <c r="B3873" i="9"/>
  <c r="F3872" i="9"/>
  <c r="G3872" i="9" s="1"/>
  <c r="D3872" i="9"/>
  <c r="E3872" i="9" s="1"/>
  <c r="AD3897" i="9"/>
  <c r="AE3897" i="9" s="1"/>
  <c r="AB3897" i="9"/>
  <c r="AC3897" i="9" s="1"/>
  <c r="Z3898" i="9"/>
  <c r="R3794" i="9"/>
  <c r="P3820" i="9"/>
  <c r="Q3820" i="9" s="1"/>
  <c r="N3821" i="9"/>
  <c r="R3820" i="9"/>
  <c r="S3820" i="9" s="1"/>
  <c r="F3807" i="9"/>
  <c r="G3807" i="9" s="1"/>
  <c r="G3808" i="9" s="1"/>
  <c r="D3807" i="9"/>
  <c r="E3807" i="9" s="1"/>
  <c r="P3898" i="9"/>
  <c r="Q3898" i="9" s="1"/>
  <c r="N3899" i="9"/>
  <c r="R3898" i="9"/>
  <c r="S3898" i="9" s="1"/>
  <c r="AC3780" i="9"/>
  <c r="AB3780" i="9"/>
  <c r="B3938" i="9"/>
  <c r="D3937" i="9"/>
  <c r="E3937" i="9" s="1"/>
  <c r="F3937" i="9"/>
  <c r="G3937" i="9" s="1"/>
  <c r="AD3936" i="9"/>
  <c r="AE3936" i="9" s="1"/>
  <c r="AB3936" i="9"/>
  <c r="AC3936" i="9" s="1"/>
  <c r="Z3950" i="9"/>
  <c r="AG3948" i="9"/>
  <c r="Z3937" i="9"/>
  <c r="B3847" i="9"/>
  <c r="D3846" i="9"/>
  <c r="E3846" i="9" s="1"/>
  <c r="F3846" i="9"/>
  <c r="G3846" i="9" s="1"/>
  <c r="B3860" i="9"/>
  <c r="D3859" i="9"/>
  <c r="E3859" i="9" s="1"/>
  <c r="F3859" i="9"/>
  <c r="G3859" i="9" s="1"/>
  <c r="H3794" i="9" l="1"/>
  <c r="AF3780" i="9"/>
  <c r="F3938" i="9"/>
  <c r="G3938" i="9" s="1"/>
  <c r="D3938" i="9"/>
  <c r="E3938" i="9" s="1"/>
  <c r="B3939" i="9"/>
  <c r="N3900" i="9"/>
  <c r="R3899" i="9"/>
  <c r="S3899" i="9" s="1"/>
  <c r="P3899" i="9"/>
  <c r="Q3899" i="9" s="1"/>
  <c r="F3808" i="9"/>
  <c r="Z3899" i="9"/>
  <c r="AB3898" i="9"/>
  <c r="AC3898" i="9" s="1"/>
  <c r="AD3898" i="9"/>
  <c r="AE3898" i="9" s="1"/>
  <c r="N3952" i="9"/>
  <c r="R3951" i="9"/>
  <c r="S3951" i="9" s="1"/>
  <c r="P3951" i="9"/>
  <c r="Q3951" i="9" s="1"/>
  <c r="Z3847" i="9"/>
  <c r="AB3846" i="9"/>
  <c r="AC3846" i="9" s="1"/>
  <c r="AD3846" i="9"/>
  <c r="AE3846" i="9" s="1"/>
  <c r="Z3873" i="9"/>
  <c r="AB3872" i="9"/>
  <c r="AC3872" i="9" s="1"/>
  <c r="AD3872" i="9"/>
  <c r="AE3872" i="9" s="1"/>
  <c r="F3964" i="9"/>
  <c r="G3964" i="9" s="1"/>
  <c r="D3964" i="9"/>
  <c r="E3964" i="9" s="1"/>
  <c r="B3978" i="9"/>
  <c r="I3976" i="9"/>
  <c r="B3965" i="9"/>
  <c r="N3861" i="9"/>
  <c r="R3860" i="9"/>
  <c r="S3860" i="9" s="1"/>
  <c r="P3860" i="9"/>
  <c r="Q3860" i="9" s="1"/>
  <c r="Q3808" i="9"/>
  <c r="P3808" i="9"/>
  <c r="AC3794" i="9"/>
  <c r="AB3794" i="9"/>
  <c r="Z3886" i="9"/>
  <c r="AB3885" i="9"/>
  <c r="AC3885" i="9" s="1"/>
  <c r="AD3885" i="9"/>
  <c r="AE3885" i="9" s="1"/>
  <c r="F3899" i="9"/>
  <c r="G3899" i="9" s="1"/>
  <c r="D3899" i="9"/>
  <c r="E3899" i="9" s="1"/>
  <c r="B3900" i="9"/>
  <c r="F3860" i="9"/>
  <c r="G3860" i="9" s="1"/>
  <c r="D3860" i="9"/>
  <c r="E3860" i="9" s="1"/>
  <c r="B3861" i="9"/>
  <c r="Z3964" i="9"/>
  <c r="AG3962" i="9"/>
  <c r="Z3951" i="9"/>
  <c r="AB3950" i="9"/>
  <c r="AC3950" i="9" s="1"/>
  <c r="AD3950" i="9"/>
  <c r="AE3950" i="9" s="1"/>
  <c r="F3873" i="9"/>
  <c r="G3873" i="9" s="1"/>
  <c r="D3873" i="9"/>
  <c r="E3873" i="9" s="1"/>
  <c r="B3874" i="9"/>
  <c r="F3925" i="9"/>
  <c r="G3925" i="9" s="1"/>
  <c r="D3925" i="9"/>
  <c r="E3925" i="9" s="1"/>
  <c r="B3926" i="9"/>
  <c r="N3887" i="9"/>
  <c r="P3886" i="9"/>
  <c r="Q3886" i="9" s="1"/>
  <c r="R3886" i="9"/>
  <c r="S3886" i="9" s="1"/>
  <c r="F3834" i="9"/>
  <c r="G3834" i="9" s="1"/>
  <c r="D3834" i="9"/>
  <c r="E3834" i="9" s="1"/>
  <c r="B3835" i="9"/>
  <c r="N3874" i="9"/>
  <c r="P3873" i="9"/>
  <c r="Q3873" i="9" s="1"/>
  <c r="R3873" i="9"/>
  <c r="S3873" i="9" s="1"/>
  <c r="Z3925" i="9"/>
  <c r="AD3924" i="9"/>
  <c r="AE3924" i="9" s="1"/>
  <c r="AB3924" i="9"/>
  <c r="AC3924" i="9" s="1"/>
  <c r="AD3794" i="9"/>
  <c r="N3939" i="9"/>
  <c r="R3938" i="9"/>
  <c r="S3938" i="9" s="1"/>
  <c r="P3938" i="9"/>
  <c r="Q3938" i="9" s="1"/>
  <c r="N3848" i="9"/>
  <c r="R3847" i="9"/>
  <c r="S3847" i="9" s="1"/>
  <c r="P3847" i="9"/>
  <c r="Q3847" i="9" s="1"/>
  <c r="Z3860" i="9"/>
  <c r="AB3859" i="9"/>
  <c r="AC3859" i="9" s="1"/>
  <c r="AD3859" i="9"/>
  <c r="AE3859" i="9" s="1"/>
  <c r="N3926" i="9"/>
  <c r="P3925" i="9"/>
  <c r="Q3925" i="9" s="1"/>
  <c r="R3925" i="9"/>
  <c r="S3925" i="9" s="1"/>
  <c r="F3847" i="9"/>
  <c r="G3847" i="9" s="1"/>
  <c r="D3847" i="9"/>
  <c r="E3847" i="9" s="1"/>
  <c r="B3848" i="9"/>
  <c r="N3978" i="9"/>
  <c r="U3976" i="9"/>
  <c r="N3965" i="9"/>
  <c r="R3964" i="9"/>
  <c r="S3964" i="9" s="1"/>
  <c r="P3964" i="9"/>
  <c r="Q3964" i="9" s="1"/>
  <c r="Z3912" i="9"/>
  <c r="AD3911" i="9"/>
  <c r="AE3911" i="9" s="1"/>
  <c r="AB3911" i="9"/>
  <c r="AC3911" i="9" s="1"/>
  <c r="N3913" i="9"/>
  <c r="P3912" i="9"/>
  <c r="Q3912" i="9" s="1"/>
  <c r="R3912" i="9"/>
  <c r="S3912" i="9" s="1"/>
  <c r="F3951" i="9"/>
  <c r="G3951" i="9" s="1"/>
  <c r="D3951" i="9"/>
  <c r="E3951" i="9" s="1"/>
  <c r="B3952" i="9"/>
  <c r="AD3807" i="9"/>
  <c r="AE3807" i="9" s="1"/>
  <c r="AE3808" i="9" s="1"/>
  <c r="AB3807" i="9"/>
  <c r="AC3807" i="9" s="1"/>
  <c r="F3821" i="9"/>
  <c r="G3821" i="9" s="1"/>
  <c r="G3822" i="9" s="1"/>
  <c r="D3821" i="9"/>
  <c r="E3821" i="9" s="1"/>
  <c r="Z3938" i="9"/>
  <c r="AB3937" i="9"/>
  <c r="AC3937" i="9" s="1"/>
  <c r="AD3937" i="9"/>
  <c r="AE3937" i="9" s="1"/>
  <c r="E3808" i="9"/>
  <c r="H3808" i="9" s="1"/>
  <c r="D3808" i="9"/>
  <c r="P3821" i="9"/>
  <c r="Q3821" i="9" s="1"/>
  <c r="R3821" i="9"/>
  <c r="S3821" i="9" s="1"/>
  <c r="S3822" i="9" s="1"/>
  <c r="F3886" i="9"/>
  <c r="G3886" i="9" s="1"/>
  <c r="D3886" i="9"/>
  <c r="E3886" i="9" s="1"/>
  <c r="B3887" i="9"/>
  <c r="Z3821" i="9"/>
  <c r="AD3820" i="9"/>
  <c r="AE3820" i="9" s="1"/>
  <c r="AB3820" i="9"/>
  <c r="AC3820" i="9" s="1"/>
  <c r="F3912" i="9"/>
  <c r="G3912" i="9" s="1"/>
  <c r="D3912" i="9"/>
  <c r="E3912" i="9" s="1"/>
  <c r="B3913" i="9"/>
  <c r="Z3834" i="9"/>
  <c r="AB3833" i="9"/>
  <c r="AC3833" i="9" s="1"/>
  <c r="AD3833" i="9"/>
  <c r="AE3833" i="9" s="1"/>
  <c r="N3835" i="9"/>
  <c r="R3834" i="9"/>
  <c r="S3834" i="9" s="1"/>
  <c r="P3834" i="9"/>
  <c r="Q3834" i="9" s="1"/>
  <c r="R3808" i="9"/>
  <c r="T3794" i="9"/>
  <c r="B3888" i="9" l="1"/>
  <c r="D3887" i="9"/>
  <c r="E3887" i="9" s="1"/>
  <c r="F3887" i="9"/>
  <c r="G3887" i="9" s="1"/>
  <c r="Q3822" i="9"/>
  <c r="P3822" i="9"/>
  <c r="AC3808" i="9"/>
  <c r="AB3808" i="9"/>
  <c r="B3849" i="9"/>
  <c r="F3848" i="9"/>
  <c r="G3848" i="9" s="1"/>
  <c r="D3848" i="9"/>
  <c r="E3848" i="9" s="1"/>
  <c r="AB3860" i="9"/>
  <c r="AC3860" i="9" s="1"/>
  <c r="Z3861" i="9"/>
  <c r="AD3860" i="9"/>
  <c r="AE3860" i="9" s="1"/>
  <c r="AB3925" i="9"/>
  <c r="AC3925" i="9" s="1"/>
  <c r="Z3926" i="9"/>
  <c r="AD3925" i="9"/>
  <c r="AE3925" i="9" s="1"/>
  <c r="D3835" i="9"/>
  <c r="E3835" i="9" s="1"/>
  <c r="F3835" i="9"/>
  <c r="G3835" i="9" s="1"/>
  <c r="G3836" i="9" s="1"/>
  <c r="B3927" i="9"/>
  <c r="D3926" i="9"/>
  <c r="E3926" i="9" s="1"/>
  <c r="F3926" i="9"/>
  <c r="G3926" i="9" s="1"/>
  <c r="AB3886" i="9"/>
  <c r="AC3886" i="9" s="1"/>
  <c r="Z3887" i="9"/>
  <c r="AD3886" i="9"/>
  <c r="AE3886" i="9" s="1"/>
  <c r="T3808" i="9"/>
  <c r="B3966" i="9"/>
  <c r="D3965" i="9"/>
  <c r="E3965" i="9" s="1"/>
  <c r="F3965" i="9"/>
  <c r="G3965" i="9" s="1"/>
  <c r="B3940" i="9"/>
  <c r="D3939" i="9"/>
  <c r="E3939" i="9" s="1"/>
  <c r="F3939" i="9"/>
  <c r="G3939" i="9" s="1"/>
  <c r="R3835" i="9"/>
  <c r="S3835" i="9" s="1"/>
  <c r="S3836" i="9" s="1"/>
  <c r="P3835" i="9"/>
  <c r="Q3835" i="9" s="1"/>
  <c r="B3914" i="9"/>
  <c r="F3913" i="9"/>
  <c r="G3913" i="9" s="1"/>
  <c r="D3913" i="9"/>
  <c r="E3913" i="9" s="1"/>
  <c r="AB3938" i="9"/>
  <c r="AC3938" i="9" s="1"/>
  <c r="Z3939" i="9"/>
  <c r="AD3938" i="9"/>
  <c r="AE3938" i="9" s="1"/>
  <c r="E3822" i="9"/>
  <c r="D3822" i="9"/>
  <c r="AD3808" i="9"/>
  <c r="R3913" i="9"/>
  <c r="S3913" i="9" s="1"/>
  <c r="P3913" i="9"/>
  <c r="Q3913" i="9" s="1"/>
  <c r="N3914" i="9"/>
  <c r="R3965" i="9"/>
  <c r="S3965" i="9" s="1"/>
  <c r="P3965" i="9"/>
  <c r="Q3965" i="9" s="1"/>
  <c r="N3966" i="9"/>
  <c r="R3926" i="9"/>
  <c r="S3926" i="9" s="1"/>
  <c r="P3926" i="9"/>
  <c r="Q3926" i="9" s="1"/>
  <c r="N3927" i="9"/>
  <c r="R3887" i="9"/>
  <c r="S3887" i="9" s="1"/>
  <c r="P3887" i="9"/>
  <c r="Q3887" i="9" s="1"/>
  <c r="N3888" i="9"/>
  <c r="B3875" i="9"/>
  <c r="D3874" i="9"/>
  <c r="E3874" i="9" s="1"/>
  <c r="F3874" i="9"/>
  <c r="G3874" i="9" s="1"/>
  <c r="AB3951" i="9"/>
  <c r="AC3951" i="9" s="1"/>
  <c r="Z3952" i="9"/>
  <c r="AD3951" i="9"/>
  <c r="AE3951" i="9" s="1"/>
  <c r="AB3873" i="9"/>
  <c r="AC3873" i="9" s="1"/>
  <c r="Z3874" i="9"/>
  <c r="AD3873" i="9"/>
  <c r="AE3873" i="9" s="1"/>
  <c r="AB3834" i="9"/>
  <c r="AC3834" i="9" s="1"/>
  <c r="Z3835" i="9"/>
  <c r="AD3834" i="9"/>
  <c r="AE3834" i="9" s="1"/>
  <c r="AB3821" i="9"/>
  <c r="AC3821" i="9" s="1"/>
  <c r="AD3821" i="9"/>
  <c r="AE3821" i="9" s="1"/>
  <c r="AE3822" i="9" s="1"/>
  <c r="F3822" i="9"/>
  <c r="B3953" i="9"/>
  <c r="F3952" i="9"/>
  <c r="G3952" i="9" s="1"/>
  <c r="D3952" i="9"/>
  <c r="E3952" i="9" s="1"/>
  <c r="AB3912" i="9"/>
  <c r="AC3912" i="9" s="1"/>
  <c r="Z3913" i="9"/>
  <c r="AD3912" i="9"/>
  <c r="AE3912" i="9" s="1"/>
  <c r="R3939" i="9"/>
  <c r="S3939" i="9" s="1"/>
  <c r="P3939" i="9"/>
  <c r="Q3939" i="9" s="1"/>
  <c r="N3940" i="9"/>
  <c r="B3862" i="9"/>
  <c r="F3861" i="9"/>
  <c r="G3861" i="9" s="1"/>
  <c r="D3861" i="9"/>
  <c r="E3861" i="9" s="1"/>
  <c r="AF3794" i="9"/>
  <c r="B3992" i="9"/>
  <c r="I3990" i="9"/>
  <c r="B3979" i="9"/>
  <c r="D3978" i="9"/>
  <c r="E3978" i="9" s="1"/>
  <c r="F3978" i="9"/>
  <c r="G3978" i="9" s="1"/>
  <c r="AB3847" i="9"/>
  <c r="AC3847" i="9" s="1"/>
  <c r="Z3848" i="9"/>
  <c r="AD3847" i="9"/>
  <c r="AE3847" i="9" s="1"/>
  <c r="R3952" i="9"/>
  <c r="S3952" i="9" s="1"/>
  <c r="P3952" i="9"/>
  <c r="Q3952" i="9" s="1"/>
  <c r="N3953" i="9"/>
  <c r="AB3899" i="9"/>
  <c r="AC3899" i="9" s="1"/>
  <c r="Z3900" i="9"/>
  <c r="AD3899" i="9"/>
  <c r="AE3899" i="9" s="1"/>
  <c r="R3822" i="9"/>
  <c r="R3978" i="9"/>
  <c r="S3978" i="9" s="1"/>
  <c r="P3978" i="9"/>
  <c r="Q3978" i="9" s="1"/>
  <c r="N3992" i="9"/>
  <c r="U3990" i="9"/>
  <c r="N3979" i="9"/>
  <c r="R3848" i="9"/>
  <c r="S3848" i="9" s="1"/>
  <c r="P3848" i="9"/>
  <c r="Q3848" i="9" s="1"/>
  <c r="N3849" i="9"/>
  <c r="R3874" i="9"/>
  <c r="S3874" i="9" s="1"/>
  <c r="P3874" i="9"/>
  <c r="Q3874" i="9" s="1"/>
  <c r="N3875" i="9"/>
  <c r="AB3964" i="9"/>
  <c r="AC3964" i="9" s="1"/>
  <c r="Z3978" i="9"/>
  <c r="AG3976" i="9"/>
  <c r="Z3965" i="9"/>
  <c r="AD3964" i="9"/>
  <c r="AE3964" i="9" s="1"/>
  <c r="B3901" i="9"/>
  <c r="D3900" i="9"/>
  <c r="E3900" i="9" s="1"/>
  <c r="F3900" i="9"/>
  <c r="G3900" i="9" s="1"/>
  <c r="R3861" i="9"/>
  <c r="S3861" i="9" s="1"/>
  <c r="P3861" i="9"/>
  <c r="Q3861" i="9" s="1"/>
  <c r="N3862" i="9"/>
  <c r="R3900" i="9"/>
  <c r="S3900" i="9" s="1"/>
  <c r="P3900" i="9"/>
  <c r="Q3900" i="9" s="1"/>
  <c r="N3901" i="9"/>
  <c r="Z3966" i="9" l="1"/>
  <c r="AD3965" i="9"/>
  <c r="AE3965" i="9" s="1"/>
  <c r="AB3965" i="9"/>
  <c r="AC3965" i="9" s="1"/>
  <c r="N3980" i="9"/>
  <c r="P3979" i="9"/>
  <c r="Q3979" i="9" s="1"/>
  <c r="R3979" i="9"/>
  <c r="S3979" i="9" s="1"/>
  <c r="Z3901" i="9"/>
  <c r="AD3900" i="9"/>
  <c r="AE3900" i="9" s="1"/>
  <c r="AB3900" i="9"/>
  <c r="AC3900" i="9" s="1"/>
  <c r="D3979" i="9"/>
  <c r="E3979" i="9" s="1"/>
  <c r="B3980" i="9"/>
  <c r="F3979" i="9"/>
  <c r="G3979" i="9" s="1"/>
  <c r="AD3822" i="9"/>
  <c r="Z3953" i="9"/>
  <c r="AB3952" i="9"/>
  <c r="AC3952" i="9" s="1"/>
  <c r="AD3952" i="9"/>
  <c r="AE3952" i="9" s="1"/>
  <c r="D3875" i="9"/>
  <c r="E3875" i="9" s="1"/>
  <c r="B3876" i="9"/>
  <c r="F3875" i="9"/>
  <c r="G3875" i="9" s="1"/>
  <c r="N3928" i="9"/>
  <c r="R3927" i="9"/>
  <c r="S3927" i="9" s="1"/>
  <c r="P3927" i="9"/>
  <c r="Q3927" i="9" s="1"/>
  <c r="N3967" i="9"/>
  <c r="P3966" i="9"/>
  <c r="Q3966" i="9" s="1"/>
  <c r="R3966" i="9"/>
  <c r="S3966" i="9" s="1"/>
  <c r="Z3888" i="9"/>
  <c r="AD3887" i="9"/>
  <c r="AE3887" i="9" s="1"/>
  <c r="AB3887" i="9"/>
  <c r="AC3887" i="9" s="1"/>
  <c r="D3927" i="9"/>
  <c r="E3927" i="9" s="1"/>
  <c r="B3928" i="9"/>
  <c r="F3927" i="9"/>
  <c r="G3927" i="9" s="1"/>
  <c r="Z3927" i="9"/>
  <c r="AB3926" i="9"/>
  <c r="AC3926" i="9" s="1"/>
  <c r="AD3926" i="9"/>
  <c r="AE3926" i="9" s="1"/>
  <c r="D3849" i="9"/>
  <c r="E3849" i="9" s="1"/>
  <c r="F3849" i="9"/>
  <c r="G3849" i="9" s="1"/>
  <c r="G3850" i="9" s="1"/>
  <c r="D3888" i="9"/>
  <c r="E3888" i="9" s="1"/>
  <c r="B3889" i="9"/>
  <c r="F3888" i="9"/>
  <c r="G3888" i="9" s="1"/>
  <c r="N3876" i="9"/>
  <c r="P3875" i="9"/>
  <c r="Q3875" i="9" s="1"/>
  <c r="R3875" i="9"/>
  <c r="S3875" i="9" s="1"/>
  <c r="P3849" i="9"/>
  <c r="Q3849" i="9" s="1"/>
  <c r="R3849" i="9"/>
  <c r="S3849" i="9" s="1"/>
  <c r="S3850" i="9" s="1"/>
  <c r="Z3914" i="9"/>
  <c r="AD3913" i="9"/>
  <c r="AE3913" i="9" s="1"/>
  <c r="AB3913" i="9"/>
  <c r="AC3913" i="9" s="1"/>
  <c r="D3953" i="9"/>
  <c r="E3953" i="9" s="1"/>
  <c r="B3954" i="9"/>
  <c r="F3953" i="9"/>
  <c r="G3953" i="9" s="1"/>
  <c r="AC3822" i="9"/>
  <c r="AF3822" i="9" s="1"/>
  <c r="AB3822" i="9"/>
  <c r="AD3835" i="9"/>
  <c r="AE3835" i="9" s="1"/>
  <c r="AE3836" i="9" s="1"/>
  <c r="AB3835" i="9"/>
  <c r="AC3835" i="9" s="1"/>
  <c r="N3915" i="9"/>
  <c r="R3914" i="9"/>
  <c r="S3914" i="9" s="1"/>
  <c r="P3914" i="9"/>
  <c r="Q3914" i="9" s="1"/>
  <c r="Z3940" i="9"/>
  <c r="AB3939" i="9"/>
  <c r="AC3939" i="9" s="1"/>
  <c r="AD3939" i="9"/>
  <c r="AE3939" i="9" s="1"/>
  <c r="D3914" i="9"/>
  <c r="E3914" i="9" s="1"/>
  <c r="B3915" i="9"/>
  <c r="F3914" i="9"/>
  <c r="G3914" i="9" s="1"/>
  <c r="D3966" i="9"/>
  <c r="E3966" i="9" s="1"/>
  <c r="B3967" i="9"/>
  <c r="F3966" i="9"/>
  <c r="G3966" i="9" s="1"/>
  <c r="F3836" i="9"/>
  <c r="AF3808" i="9"/>
  <c r="T3822" i="9"/>
  <c r="N3902" i="9"/>
  <c r="P3901" i="9"/>
  <c r="Q3901" i="9" s="1"/>
  <c r="R3901" i="9"/>
  <c r="S3901" i="9" s="1"/>
  <c r="D3901" i="9"/>
  <c r="E3901" i="9" s="1"/>
  <c r="B3902" i="9"/>
  <c r="F3901" i="9"/>
  <c r="G3901" i="9" s="1"/>
  <c r="Z3992" i="9"/>
  <c r="AG3990" i="9"/>
  <c r="Z3979" i="9"/>
  <c r="AD3978" i="9"/>
  <c r="AE3978" i="9" s="1"/>
  <c r="AB3978" i="9"/>
  <c r="AC3978" i="9" s="1"/>
  <c r="N4006" i="9"/>
  <c r="U4004" i="9"/>
  <c r="N3993" i="9"/>
  <c r="P3992" i="9"/>
  <c r="Q3992" i="9" s="1"/>
  <c r="R3992" i="9"/>
  <c r="S3992" i="9" s="1"/>
  <c r="N3954" i="9"/>
  <c r="P3953" i="9"/>
  <c r="Q3953" i="9" s="1"/>
  <c r="R3953" i="9"/>
  <c r="S3953" i="9" s="1"/>
  <c r="Z3849" i="9"/>
  <c r="AB3848" i="9"/>
  <c r="AC3848" i="9" s="1"/>
  <c r="AD3848" i="9"/>
  <c r="AE3848" i="9" s="1"/>
  <c r="D3992" i="9"/>
  <c r="E3992" i="9" s="1"/>
  <c r="B4006" i="9"/>
  <c r="I4004" i="9"/>
  <c r="B3993" i="9"/>
  <c r="F3992" i="9"/>
  <c r="G3992" i="9" s="1"/>
  <c r="D3862" i="9"/>
  <c r="E3862" i="9" s="1"/>
  <c r="B3863" i="9"/>
  <c r="F3862" i="9"/>
  <c r="G3862" i="9" s="1"/>
  <c r="N3941" i="9"/>
  <c r="R3940" i="9"/>
  <c r="S3940" i="9" s="1"/>
  <c r="P3940" i="9"/>
  <c r="Q3940" i="9" s="1"/>
  <c r="Z3875" i="9"/>
  <c r="AD3874" i="9"/>
  <c r="AE3874" i="9" s="1"/>
  <c r="AB3874" i="9"/>
  <c r="AC3874" i="9" s="1"/>
  <c r="Q3836" i="9"/>
  <c r="P3836" i="9"/>
  <c r="D3940" i="9"/>
  <c r="E3940" i="9" s="1"/>
  <c r="B3941" i="9"/>
  <c r="F3940" i="9"/>
  <c r="G3940" i="9" s="1"/>
  <c r="E3836" i="9"/>
  <c r="D3836" i="9"/>
  <c r="Z3862" i="9"/>
  <c r="AB3861" i="9"/>
  <c r="AC3861" i="9" s="1"/>
  <c r="AD3861" i="9"/>
  <c r="AE3861" i="9" s="1"/>
  <c r="N3863" i="9"/>
  <c r="P3862" i="9"/>
  <c r="Q3862" i="9" s="1"/>
  <c r="R3862" i="9"/>
  <c r="S3862" i="9" s="1"/>
  <c r="N3889" i="9"/>
  <c r="P3888" i="9"/>
  <c r="Q3888" i="9" s="1"/>
  <c r="R3888" i="9"/>
  <c r="S3888" i="9" s="1"/>
  <c r="H3822" i="9"/>
  <c r="R3836" i="9"/>
  <c r="H3836" i="9" l="1"/>
  <c r="B3942" i="9"/>
  <c r="F3941" i="9"/>
  <c r="G3941" i="9" s="1"/>
  <c r="D3941" i="9"/>
  <c r="E3941" i="9" s="1"/>
  <c r="P3941" i="9"/>
  <c r="Q3941" i="9" s="1"/>
  <c r="N3942" i="9"/>
  <c r="R3941" i="9"/>
  <c r="S3941" i="9" s="1"/>
  <c r="P3954" i="9"/>
  <c r="Q3954" i="9" s="1"/>
  <c r="N3955" i="9"/>
  <c r="R3954" i="9"/>
  <c r="S3954" i="9" s="1"/>
  <c r="AD3979" i="9"/>
  <c r="AE3979" i="9" s="1"/>
  <c r="AB3979" i="9"/>
  <c r="AC3979" i="9" s="1"/>
  <c r="Z3980" i="9"/>
  <c r="B3903" i="9"/>
  <c r="F3902" i="9"/>
  <c r="G3902" i="9" s="1"/>
  <c r="D3902" i="9"/>
  <c r="E3902" i="9" s="1"/>
  <c r="P3902" i="9"/>
  <c r="Q3902" i="9" s="1"/>
  <c r="N3903" i="9"/>
  <c r="R3902" i="9"/>
  <c r="S3902" i="9" s="1"/>
  <c r="AD3836" i="9"/>
  <c r="B3955" i="9"/>
  <c r="F3954" i="9"/>
  <c r="G3954" i="9" s="1"/>
  <c r="D3954" i="9"/>
  <c r="E3954" i="9" s="1"/>
  <c r="AD3914" i="9"/>
  <c r="AE3914" i="9" s="1"/>
  <c r="AB3914" i="9"/>
  <c r="AC3914" i="9" s="1"/>
  <c r="Z3915" i="9"/>
  <c r="Q3850" i="9"/>
  <c r="P3850" i="9"/>
  <c r="F3850" i="9"/>
  <c r="B3929" i="9"/>
  <c r="D3928" i="9"/>
  <c r="E3928" i="9" s="1"/>
  <c r="F3928" i="9"/>
  <c r="G3928" i="9" s="1"/>
  <c r="P3928" i="9"/>
  <c r="Q3928" i="9" s="1"/>
  <c r="N3929" i="9"/>
  <c r="R3928" i="9"/>
  <c r="S3928" i="9" s="1"/>
  <c r="B3877" i="9"/>
  <c r="D3876" i="9"/>
  <c r="E3876" i="9" s="1"/>
  <c r="F3876" i="9"/>
  <c r="G3876" i="9" s="1"/>
  <c r="AD3953" i="9"/>
  <c r="AE3953" i="9" s="1"/>
  <c r="AB3953" i="9"/>
  <c r="AC3953" i="9" s="1"/>
  <c r="Z3954" i="9"/>
  <c r="P3980" i="9"/>
  <c r="Q3980" i="9" s="1"/>
  <c r="N3981" i="9"/>
  <c r="R3980" i="9"/>
  <c r="S3980" i="9" s="1"/>
  <c r="AD3966" i="9"/>
  <c r="AE3966" i="9" s="1"/>
  <c r="AB3966" i="9"/>
  <c r="AC3966" i="9" s="1"/>
  <c r="Z3967" i="9"/>
  <c r="P3863" i="9"/>
  <c r="Q3863" i="9" s="1"/>
  <c r="R3863" i="9"/>
  <c r="S3863" i="9" s="1"/>
  <c r="S3864" i="9" s="1"/>
  <c r="AD3862" i="9"/>
  <c r="AE3862" i="9" s="1"/>
  <c r="AB3862" i="9"/>
  <c r="AC3862" i="9" s="1"/>
  <c r="Z3863" i="9"/>
  <c r="B3994" i="9"/>
  <c r="D3993" i="9"/>
  <c r="E3993" i="9" s="1"/>
  <c r="F3993" i="9"/>
  <c r="G3993" i="9" s="1"/>
  <c r="AD3849" i="9"/>
  <c r="AE3849" i="9" s="1"/>
  <c r="AE3850" i="9" s="1"/>
  <c r="AB3849" i="9"/>
  <c r="AC3849" i="9" s="1"/>
  <c r="P4006" i="9"/>
  <c r="Q4006" i="9" s="1"/>
  <c r="N4020" i="9"/>
  <c r="U4018" i="9"/>
  <c r="N4007" i="9"/>
  <c r="R4006" i="9"/>
  <c r="S4006" i="9" s="1"/>
  <c r="B3968" i="9"/>
  <c r="F3967" i="9"/>
  <c r="G3967" i="9" s="1"/>
  <c r="D3967" i="9"/>
  <c r="E3967" i="9" s="1"/>
  <c r="E3850" i="9"/>
  <c r="H3850" i="9" s="1"/>
  <c r="D3850" i="9"/>
  <c r="AD3888" i="9"/>
  <c r="AE3888" i="9" s="1"/>
  <c r="AB3888" i="9"/>
  <c r="AC3888" i="9" s="1"/>
  <c r="Z3889" i="9"/>
  <c r="P3967" i="9"/>
  <c r="Q3967" i="9" s="1"/>
  <c r="N3968" i="9"/>
  <c r="R3967" i="9"/>
  <c r="S3967" i="9" s="1"/>
  <c r="B3981" i="9"/>
  <c r="D3980" i="9"/>
  <c r="E3980" i="9" s="1"/>
  <c r="F3980" i="9"/>
  <c r="G3980" i="9" s="1"/>
  <c r="F3863" i="9"/>
  <c r="G3863" i="9" s="1"/>
  <c r="G3864" i="9" s="1"/>
  <c r="D3863" i="9"/>
  <c r="E3863" i="9" s="1"/>
  <c r="AD3992" i="9"/>
  <c r="AE3992" i="9" s="1"/>
  <c r="AB3992" i="9"/>
  <c r="AC3992" i="9" s="1"/>
  <c r="Z4006" i="9"/>
  <c r="AG4004" i="9"/>
  <c r="Z3993" i="9"/>
  <c r="P3915" i="9"/>
  <c r="Q3915" i="9" s="1"/>
  <c r="N3916" i="9"/>
  <c r="R3915" i="9"/>
  <c r="S3915" i="9" s="1"/>
  <c r="B3890" i="9"/>
  <c r="D3889" i="9"/>
  <c r="E3889" i="9" s="1"/>
  <c r="F3889" i="9"/>
  <c r="G3889" i="9" s="1"/>
  <c r="AD3927" i="9"/>
  <c r="AE3927" i="9" s="1"/>
  <c r="AB3927" i="9"/>
  <c r="AC3927" i="9" s="1"/>
  <c r="Z3928" i="9"/>
  <c r="P3889" i="9"/>
  <c r="Q3889" i="9" s="1"/>
  <c r="N3890" i="9"/>
  <c r="R3889" i="9"/>
  <c r="S3889" i="9" s="1"/>
  <c r="T3836" i="9"/>
  <c r="AD3875" i="9"/>
  <c r="AE3875" i="9" s="1"/>
  <c r="AB3875" i="9"/>
  <c r="AC3875" i="9" s="1"/>
  <c r="Z3876" i="9"/>
  <c r="B4020" i="9"/>
  <c r="I4018" i="9"/>
  <c r="B4007" i="9"/>
  <c r="D4006" i="9"/>
  <c r="E4006" i="9" s="1"/>
  <c r="F4006" i="9"/>
  <c r="G4006" i="9" s="1"/>
  <c r="P3993" i="9"/>
  <c r="Q3993" i="9" s="1"/>
  <c r="N3994" i="9"/>
  <c r="R3993" i="9"/>
  <c r="S3993" i="9" s="1"/>
  <c r="B3916" i="9"/>
  <c r="D3915" i="9"/>
  <c r="E3915" i="9" s="1"/>
  <c r="F3915" i="9"/>
  <c r="G3915" i="9" s="1"/>
  <c r="AD3940" i="9"/>
  <c r="AE3940" i="9" s="1"/>
  <c r="AB3940" i="9"/>
  <c r="AC3940" i="9" s="1"/>
  <c r="Z3941" i="9"/>
  <c r="AC3836" i="9"/>
  <c r="AF3836" i="9" s="1"/>
  <c r="AB3836" i="9"/>
  <c r="R3850" i="9"/>
  <c r="P3876" i="9"/>
  <c r="Q3876" i="9" s="1"/>
  <c r="N3877" i="9"/>
  <c r="R3876" i="9"/>
  <c r="S3876" i="9" s="1"/>
  <c r="AD3901" i="9"/>
  <c r="AE3901" i="9" s="1"/>
  <c r="AB3901" i="9"/>
  <c r="AC3901" i="9" s="1"/>
  <c r="Z3902" i="9"/>
  <c r="R3877" i="9" l="1"/>
  <c r="S3877" i="9" s="1"/>
  <c r="S3878" i="9" s="1"/>
  <c r="P3877" i="9"/>
  <c r="Q3877" i="9" s="1"/>
  <c r="Z3942" i="9"/>
  <c r="AB3941" i="9"/>
  <c r="AC3941" i="9" s="1"/>
  <c r="AD3941" i="9"/>
  <c r="AE3941" i="9" s="1"/>
  <c r="F4020" i="9"/>
  <c r="G4020" i="9" s="1"/>
  <c r="D4020" i="9"/>
  <c r="E4020" i="9" s="1"/>
  <c r="B4034" i="9"/>
  <c r="I4032" i="9"/>
  <c r="B4021" i="9"/>
  <c r="Z4020" i="9"/>
  <c r="AG4018" i="9"/>
  <c r="Z4007" i="9"/>
  <c r="AD4006" i="9"/>
  <c r="AE4006" i="9" s="1"/>
  <c r="AB4006" i="9"/>
  <c r="AC4006" i="9" s="1"/>
  <c r="F3864" i="9"/>
  <c r="Z3890" i="9"/>
  <c r="AB3889" i="9"/>
  <c r="AC3889" i="9" s="1"/>
  <c r="AD3889" i="9"/>
  <c r="AE3889" i="9" s="1"/>
  <c r="F3968" i="9"/>
  <c r="G3968" i="9" s="1"/>
  <c r="D3968" i="9"/>
  <c r="E3968" i="9" s="1"/>
  <c r="B3969" i="9"/>
  <c r="N4034" i="9"/>
  <c r="U4032" i="9"/>
  <c r="N4021" i="9"/>
  <c r="R4020" i="9"/>
  <c r="S4020" i="9" s="1"/>
  <c r="P4020" i="9"/>
  <c r="Q4020" i="9" s="1"/>
  <c r="AC3850" i="9"/>
  <c r="AB3850" i="9"/>
  <c r="AD3863" i="9"/>
  <c r="AE3863" i="9" s="1"/>
  <c r="AE3864" i="9" s="1"/>
  <c r="AB3863" i="9"/>
  <c r="AC3863" i="9" s="1"/>
  <c r="Q3864" i="9"/>
  <c r="P3864" i="9"/>
  <c r="F3877" i="9"/>
  <c r="G3877" i="9" s="1"/>
  <c r="G3878" i="9" s="1"/>
  <c r="D3877" i="9"/>
  <c r="E3877" i="9" s="1"/>
  <c r="N3904" i="9"/>
  <c r="R3903" i="9"/>
  <c r="S3903" i="9" s="1"/>
  <c r="P3903" i="9"/>
  <c r="Q3903" i="9" s="1"/>
  <c r="F3903" i="9"/>
  <c r="G3903" i="9" s="1"/>
  <c r="D3903" i="9"/>
  <c r="E3903" i="9" s="1"/>
  <c r="B3904" i="9"/>
  <c r="N3943" i="9"/>
  <c r="P3942" i="9"/>
  <c r="Q3942" i="9" s="1"/>
  <c r="R3942" i="9"/>
  <c r="S3942" i="9" s="1"/>
  <c r="F3942" i="9"/>
  <c r="G3942" i="9" s="1"/>
  <c r="D3942" i="9"/>
  <c r="E3942" i="9" s="1"/>
  <c r="B3943" i="9"/>
  <c r="F3916" i="9"/>
  <c r="G3916" i="9" s="1"/>
  <c r="D3916" i="9"/>
  <c r="E3916" i="9" s="1"/>
  <c r="B3917" i="9"/>
  <c r="Z3877" i="9"/>
  <c r="AB3876" i="9"/>
  <c r="AC3876" i="9" s="1"/>
  <c r="AD3876" i="9"/>
  <c r="AE3876" i="9" s="1"/>
  <c r="N3891" i="9"/>
  <c r="R3890" i="9"/>
  <c r="S3890" i="9" s="1"/>
  <c r="P3890" i="9"/>
  <c r="Q3890" i="9" s="1"/>
  <c r="N3917" i="9"/>
  <c r="R3916" i="9"/>
  <c r="S3916" i="9" s="1"/>
  <c r="P3916" i="9"/>
  <c r="Q3916" i="9" s="1"/>
  <c r="N3969" i="9"/>
  <c r="R3968" i="9"/>
  <c r="S3968" i="9" s="1"/>
  <c r="P3968" i="9"/>
  <c r="Q3968" i="9" s="1"/>
  <c r="AD3850" i="9"/>
  <c r="F3994" i="9"/>
  <c r="G3994" i="9" s="1"/>
  <c r="D3994" i="9"/>
  <c r="E3994" i="9" s="1"/>
  <c r="B3995" i="9"/>
  <c r="F3929" i="9"/>
  <c r="G3929" i="9" s="1"/>
  <c r="D3929" i="9"/>
  <c r="E3929" i="9" s="1"/>
  <c r="B3930" i="9"/>
  <c r="T3850" i="9"/>
  <c r="Z3981" i="9"/>
  <c r="AB3980" i="9"/>
  <c r="AC3980" i="9" s="1"/>
  <c r="AD3980" i="9"/>
  <c r="AE3980" i="9" s="1"/>
  <c r="N3956" i="9"/>
  <c r="P3955" i="9"/>
  <c r="Q3955" i="9" s="1"/>
  <c r="R3955" i="9"/>
  <c r="S3955" i="9" s="1"/>
  <c r="Z3903" i="9"/>
  <c r="AB3902" i="9"/>
  <c r="AC3902" i="9" s="1"/>
  <c r="AD3902" i="9"/>
  <c r="AE3902" i="9" s="1"/>
  <c r="N3995" i="9"/>
  <c r="P3994" i="9"/>
  <c r="Q3994" i="9" s="1"/>
  <c r="R3994" i="9"/>
  <c r="S3994" i="9" s="1"/>
  <c r="F4007" i="9"/>
  <c r="G4007" i="9" s="1"/>
  <c r="D4007" i="9"/>
  <c r="E4007" i="9" s="1"/>
  <c r="B4008" i="9"/>
  <c r="Z3929" i="9"/>
  <c r="AB3928" i="9"/>
  <c r="AC3928" i="9" s="1"/>
  <c r="AD3928" i="9"/>
  <c r="AE3928" i="9" s="1"/>
  <c r="Z3994" i="9"/>
  <c r="AD3993" i="9"/>
  <c r="AE3993" i="9" s="1"/>
  <c r="AB3993" i="9"/>
  <c r="AC3993" i="9" s="1"/>
  <c r="N4008" i="9"/>
  <c r="R4007" i="9"/>
  <c r="S4007" i="9" s="1"/>
  <c r="P4007" i="9"/>
  <c r="Q4007" i="9" s="1"/>
  <c r="N3930" i="9"/>
  <c r="P3929" i="9"/>
  <c r="Q3929" i="9" s="1"/>
  <c r="R3929" i="9"/>
  <c r="S3929" i="9" s="1"/>
  <c r="Z3916" i="9"/>
  <c r="AD3915" i="9"/>
  <c r="AE3915" i="9" s="1"/>
  <c r="AB3915" i="9"/>
  <c r="AC3915" i="9" s="1"/>
  <c r="F3890" i="9"/>
  <c r="G3890" i="9" s="1"/>
  <c r="D3890" i="9"/>
  <c r="E3890" i="9" s="1"/>
  <c r="B3891" i="9"/>
  <c r="E3864" i="9"/>
  <c r="H3864" i="9" s="1"/>
  <c r="D3864" i="9"/>
  <c r="F3981" i="9"/>
  <c r="G3981" i="9" s="1"/>
  <c r="D3981" i="9"/>
  <c r="E3981" i="9" s="1"/>
  <c r="B3982" i="9"/>
  <c r="R3864" i="9"/>
  <c r="Z3968" i="9"/>
  <c r="AB3967" i="9"/>
  <c r="AC3967" i="9" s="1"/>
  <c r="AD3967" i="9"/>
  <c r="AE3967" i="9" s="1"/>
  <c r="N3982" i="9"/>
  <c r="R3981" i="9"/>
  <c r="S3981" i="9" s="1"/>
  <c r="P3981" i="9"/>
  <c r="Q3981" i="9" s="1"/>
  <c r="Z3955" i="9"/>
  <c r="AD3954" i="9"/>
  <c r="AE3954" i="9" s="1"/>
  <c r="AB3954" i="9"/>
  <c r="AC3954" i="9" s="1"/>
  <c r="F3955" i="9"/>
  <c r="G3955" i="9" s="1"/>
  <c r="D3955" i="9"/>
  <c r="E3955" i="9" s="1"/>
  <c r="B3956" i="9"/>
  <c r="B3957" i="9" l="1"/>
  <c r="D3956" i="9"/>
  <c r="E3956" i="9" s="1"/>
  <c r="F3956" i="9"/>
  <c r="G3956" i="9" s="1"/>
  <c r="AB3916" i="9"/>
  <c r="AC3916" i="9" s="1"/>
  <c r="Z3917" i="9"/>
  <c r="AD3916" i="9"/>
  <c r="AE3916" i="9" s="1"/>
  <c r="R3930" i="9"/>
  <c r="S3930" i="9" s="1"/>
  <c r="P3930" i="9"/>
  <c r="Q3930" i="9" s="1"/>
  <c r="N3931" i="9"/>
  <c r="AB3994" i="9"/>
  <c r="AC3994" i="9" s="1"/>
  <c r="Z3995" i="9"/>
  <c r="AD3994" i="9"/>
  <c r="AE3994" i="9" s="1"/>
  <c r="R3956" i="9"/>
  <c r="S3956" i="9" s="1"/>
  <c r="P3956" i="9"/>
  <c r="Q3956" i="9" s="1"/>
  <c r="N3957" i="9"/>
  <c r="B3996" i="9"/>
  <c r="D3995" i="9"/>
  <c r="E3995" i="9" s="1"/>
  <c r="F3995" i="9"/>
  <c r="G3995" i="9" s="1"/>
  <c r="R3969" i="9"/>
  <c r="S3969" i="9" s="1"/>
  <c r="P3969" i="9"/>
  <c r="Q3969" i="9" s="1"/>
  <c r="N3970" i="9"/>
  <c r="R3891" i="9"/>
  <c r="S3891" i="9" s="1"/>
  <c r="S3892" i="9" s="1"/>
  <c r="P3891" i="9"/>
  <c r="Q3891" i="9" s="1"/>
  <c r="B3944" i="9"/>
  <c r="F3943" i="9"/>
  <c r="G3943" i="9" s="1"/>
  <c r="D3943" i="9"/>
  <c r="E3943" i="9" s="1"/>
  <c r="R3904" i="9"/>
  <c r="S3904" i="9" s="1"/>
  <c r="P3904" i="9"/>
  <c r="Q3904" i="9" s="1"/>
  <c r="N3905" i="9"/>
  <c r="E3878" i="9"/>
  <c r="D3878" i="9"/>
  <c r="R4021" i="9"/>
  <c r="S4021" i="9" s="1"/>
  <c r="P4021" i="9"/>
  <c r="Q4021" i="9" s="1"/>
  <c r="N4022" i="9"/>
  <c r="AB4007" i="9"/>
  <c r="AC4007" i="9" s="1"/>
  <c r="Z4008" i="9"/>
  <c r="AD4007" i="9"/>
  <c r="AE4007" i="9" s="1"/>
  <c r="B4048" i="9"/>
  <c r="I4046" i="9"/>
  <c r="B4035" i="9"/>
  <c r="F4034" i="9"/>
  <c r="G4034" i="9" s="1"/>
  <c r="D4034" i="9"/>
  <c r="E4034" i="9" s="1"/>
  <c r="AB3942" i="9"/>
  <c r="AC3942" i="9" s="1"/>
  <c r="Z3943" i="9"/>
  <c r="AD3942" i="9"/>
  <c r="AE3942" i="9" s="1"/>
  <c r="AB3968" i="9"/>
  <c r="AC3968" i="9" s="1"/>
  <c r="Z3969" i="9"/>
  <c r="AD3968" i="9"/>
  <c r="AE3968" i="9" s="1"/>
  <c r="B3983" i="9"/>
  <c r="D3982" i="9"/>
  <c r="E3982" i="9" s="1"/>
  <c r="F3982" i="9"/>
  <c r="G3982" i="9" s="1"/>
  <c r="AB3929" i="9"/>
  <c r="AC3929" i="9" s="1"/>
  <c r="Z3930" i="9"/>
  <c r="AD3929" i="9"/>
  <c r="AE3929" i="9" s="1"/>
  <c r="R3917" i="9"/>
  <c r="S3917" i="9" s="1"/>
  <c r="P3917" i="9"/>
  <c r="Q3917" i="9" s="1"/>
  <c r="N3918" i="9"/>
  <c r="R3943" i="9"/>
  <c r="S3943" i="9" s="1"/>
  <c r="P3943" i="9"/>
  <c r="Q3943" i="9" s="1"/>
  <c r="N3944" i="9"/>
  <c r="F3878" i="9"/>
  <c r="T3864" i="9"/>
  <c r="AF3850" i="9"/>
  <c r="AB3890" i="9"/>
  <c r="AC3890" i="9" s="1"/>
  <c r="Z3891" i="9"/>
  <c r="AD3890" i="9"/>
  <c r="AE3890" i="9" s="1"/>
  <c r="Q3878" i="9"/>
  <c r="P3878" i="9"/>
  <c r="R3982" i="9"/>
  <c r="S3982" i="9" s="1"/>
  <c r="P3982" i="9"/>
  <c r="Q3982" i="9" s="1"/>
  <c r="N3983" i="9"/>
  <c r="R4008" i="9"/>
  <c r="S4008" i="9" s="1"/>
  <c r="P4008" i="9"/>
  <c r="Q4008" i="9" s="1"/>
  <c r="N4009" i="9"/>
  <c r="B4009" i="9"/>
  <c r="F4008" i="9"/>
  <c r="G4008" i="9" s="1"/>
  <c r="D4008" i="9"/>
  <c r="E4008" i="9" s="1"/>
  <c r="AB3903" i="9"/>
  <c r="AC3903" i="9" s="1"/>
  <c r="Z3904" i="9"/>
  <c r="AD3903" i="9"/>
  <c r="AE3903" i="9" s="1"/>
  <c r="B3931" i="9"/>
  <c r="F3930" i="9"/>
  <c r="G3930" i="9" s="1"/>
  <c r="D3930" i="9"/>
  <c r="E3930" i="9" s="1"/>
  <c r="B3918" i="9"/>
  <c r="F3917" i="9"/>
  <c r="G3917" i="9" s="1"/>
  <c r="D3917" i="9"/>
  <c r="E3917" i="9" s="1"/>
  <c r="AC3864" i="9"/>
  <c r="AB3864" i="9"/>
  <c r="R4034" i="9"/>
  <c r="S4034" i="9" s="1"/>
  <c r="P4034" i="9"/>
  <c r="Q4034" i="9" s="1"/>
  <c r="N4048" i="9"/>
  <c r="U4046" i="9"/>
  <c r="N4035" i="9"/>
  <c r="AB4020" i="9"/>
  <c r="AC4020" i="9" s="1"/>
  <c r="Z4034" i="9"/>
  <c r="AG4032" i="9"/>
  <c r="Z4021" i="9"/>
  <c r="AD4020" i="9"/>
  <c r="AE4020" i="9" s="1"/>
  <c r="B4022" i="9"/>
  <c r="F4021" i="9"/>
  <c r="G4021" i="9" s="1"/>
  <c r="D4021" i="9"/>
  <c r="E4021" i="9" s="1"/>
  <c r="R3878" i="9"/>
  <c r="AB3955" i="9"/>
  <c r="AC3955" i="9" s="1"/>
  <c r="Z3956" i="9"/>
  <c r="AD3955" i="9"/>
  <c r="AE3955" i="9" s="1"/>
  <c r="D3891" i="9"/>
  <c r="E3891" i="9" s="1"/>
  <c r="F3891" i="9"/>
  <c r="G3891" i="9" s="1"/>
  <c r="G3892" i="9" s="1"/>
  <c r="R3995" i="9"/>
  <c r="S3995" i="9" s="1"/>
  <c r="P3995" i="9"/>
  <c r="Q3995" i="9" s="1"/>
  <c r="N3996" i="9"/>
  <c r="AB3981" i="9"/>
  <c r="AC3981" i="9" s="1"/>
  <c r="Z3982" i="9"/>
  <c r="AD3981" i="9"/>
  <c r="AE3981" i="9" s="1"/>
  <c r="AB3877" i="9"/>
  <c r="AC3877" i="9" s="1"/>
  <c r="AD3877" i="9"/>
  <c r="AE3877" i="9" s="1"/>
  <c r="AE3878" i="9" s="1"/>
  <c r="B3905" i="9"/>
  <c r="D3904" i="9"/>
  <c r="E3904" i="9" s="1"/>
  <c r="F3904" i="9"/>
  <c r="G3904" i="9" s="1"/>
  <c r="AD3864" i="9"/>
  <c r="B3970" i="9"/>
  <c r="D3969" i="9"/>
  <c r="E3969" i="9" s="1"/>
  <c r="F3969" i="9"/>
  <c r="G3969" i="9" s="1"/>
  <c r="N4062" i="9" l="1"/>
  <c r="U4060" i="9"/>
  <c r="N4049" i="9"/>
  <c r="P4048" i="9"/>
  <c r="Q4048" i="9" s="1"/>
  <c r="R4048" i="9"/>
  <c r="S4048" i="9" s="1"/>
  <c r="D3983" i="9"/>
  <c r="E3983" i="9" s="1"/>
  <c r="B3984" i="9"/>
  <c r="F3983" i="9"/>
  <c r="G3983" i="9" s="1"/>
  <c r="D4048" i="9"/>
  <c r="E4048" i="9" s="1"/>
  <c r="B4062" i="9"/>
  <c r="I4060" i="9"/>
  <c r="B4049" i="9"/>
  <c r="F4048" i="9"/>
  <c r="G4048" i="9" s="1"/>
  <c r="H3878" i="9"/>
  <c r="Q3892" i="9"/>
  <c r="P3892" i="9"/>
  <c r="D3905" i="9"/>
  <c r="E3905" i="9" s="1"/>
  <c r="F3905" i="9"/>
  <c r="G3905" i="9" s="1"/>
  <c r="G3906" i="9" s="1"/>
  <c r="AD3878" i="9"/>
  <c r="Z3983" i="9"/>
  <c r="AB3982" i="9"/>
  <c r="AC3982" i="9" s="1"/>
  <c r="AD3982" i="9"/>
  <c r="AE3982" i="9" s="1"/>
  <c r="Z3957" i="9"/>
  <c r="AD3956" i="9"/>
  <c r="AE3956" i="9" s="1"/>
  <c r="AB3956" i="9"/>
  <c r="AC3956" i="9" s="1"/>
  <c r="D4022" i="9"/>
  <c r="E4022" i="9" s="1"/>
  <c r="B4023" i="9"/>
  <c r="F4022" i="9"/>
  <c r="G4022" i="9" s="1"/>
  <c r="Z4048" i="9"/>
  <c r="AG4046" i="9"/>
  <c r="Z4035" i="9"/>
  <c r="AD4034" i="9"/>
  <c r="AE4034" i="9" s="1"/>
  <c r="AB4034" i="9"/>
  <c r="AC4034" i="9" s="1"/>
  <c r="D3931" i="9"/>
  <c r="E3931" i="9" s="1"/>
  <c r="B3932" i="9"/>
  <c r="F3931" i="9"/>
  <c r="G3931" i="9" s="1"/>
  <c r="N4010" i="9"/>
  <c r="P4009" i="9"/>
  <c r="Q4009" i="9" s="1"/>
  <c r="R4009" i="9"/>
  <c r="S4009" i="9" s="1"/>
  <c r="N3945" i="9"/>
  <c r="P3944" i="9"/>
  <c r="Q3944" i="9" s="1"/>
  <c r="R3944" i="9"/>
  <c r="S3944" i="9" s="1"/>
  <c r="Z3931" i="9"/>
  <c r="AB3930" i="9"/>
  <c r="AC3930" i="9" s="1"/>
  <c r="AD3930" i="9"/>
  <c r="AE3930" i="9" s="1"/>
  <c r="Z3944" i="9"/>
  <c r="AD3943" i="9"/>
  <c r="AE3943" i="9" s="1"/>
  <c r="AB3943" i="9"/>
  <c r="AC3943" i="9" s="1"/>
  <c r="P3905" i="9"/>
  <c r="Q3905" i="9" s="1"/>
  <c r="R3905" i="9"/>
  <c r="S3905" i="9" s="1"/>
  <c r="S3906" i="9" s="1"/>
  <c r="R3892" i="9"/>
  <c r="D3996" i="9"/>
  <c r="E3996" i="9" s="1"/>
  <c r="B3997" i="9"/>
  <c r="F3996" i="9"/>
  <c r="G3996" i="9" s="1"/>
  <c r="N3932" i="9"/>
  <c r="P3931" i="9"/>
  <c r="Q3931" i="9" s="1"/>
  <c r="R3931" i="9"/>
  <c r="S3931" i="9" s="1"/>
  <c r="Z3918" i="9"/>
  <c r="AB3917" i="9"/>
  <c r="AC3917" i="9" s="1"/>
  <c r="AD3917" i="9"/>
  <c r="AE3917" i="9" s="1"/>
  <c r="AC3878" i="9"/>
  <c r="AF3878" i="9" s="1"/>
  <c r="AB3878" i="9"/>
  <c r="F3892" i="9"/>
  <c r="N4036" i="9"/>
  <c r="P4035" i="9"/>
  <c r="Q4035" i="9" s="1"/>
  <c r="R4035" i="9"/>
  <c r="S4035" i="9" s="1"/>
  <c r="AF3864" i="9"/>
  <c r="T3878" i="9"/>
  <c r="AB3891" i="9"/>
  <c r="AC3891" i="9" s="1"/>
  <c r="AD3891" i="9"/>
  <c r="AE3891" i="9" s="1"/>
  <c r="AE3892" i="9" s="1"/>
  <c r="Z3970" i="9"/>
  <c r="AD3969" i="9"/>
  <c r="AE3969" i="9" s="1"/>
  <c r="AB3969" i="9"/>
  <c r="AC3969" i="9" s="1"/>
  <c r="D4035" i="9"/>
  <c r="E4035" i="9" s="1"/>
  <c r="B4036" i="9"/>
  <c r="F4035" i="9"/>
  <c r="G4035" i="9" s="1"/>
  <c r="D3944" i="9"/>
  <c r="E3944" i="9" s="1"/>
  <c r="B3945" i="9"/>
  <c r="F3944" i="9"/>
  <c r="G3944" i="9" s="1"/>
  <c r="N3958" i="9"/>
  <c r="R3957" i="9"/>
  <c r="S3957" i="9" s="1"/>
  <c r="P3957" i="9"/>
  <c r="Q3957" i="9" s="1"/>
  <c r="Z3996" i="9"/>
  <c r="AB3995" i="9"/>
  <c r="AC3995" i="9" s="1"/>
  <c r="AD3995" i="9"/>
  <c r="AE3995" i="9" s="1"/>
  <c r="D3970" i="9"/>
  <c r="E3970" i="9" s="1"/>
  <c r="B3971" i="9"/>
  <c r="F3970" i="9"/>
  <c r="G3970" i="9" s="1"/>
  <c r="N3997" i="9"/>
  <c r="R3996" i="9"/>
  <c r="S3996" i="9" s="1"/>
  <c r="P3996" i="9"/>
  <c r="Q3996" i="9" s="1"/>
  <c r="E3892" i="9"/>
  <c r="H3892" i="9" s="1"/>
  <c r="D3892" i="9"/>
  <c r="Z4022" i="9"/>
  <c r="AD4021" i="9"/>
  <c r="AE4021" i="9" s="1"/>
  <c r="AB4021" i="9"/>
  <c r="AC4021" i="9" s="1"/>
  <c r="D3918" i="9"/>
  <c r="E3918" i="9" s="1"/>
  <c r="B3919" i="9"/>
  <c r="F3918" i="9"/>
  <c r="G3918" i="9" s="1"/>
  <c r="Z3905" i="9"/>
  <c r="AD3904" i="9"/>
  <c r="AE3904" i="9" s="1"/>
  <c r="AB3904" i="9"/>
  <c r="AC3904" i="9" s="1"/>
  <c r="D4009" i="9"/>
  <c r="E4009" i="9" s="1"/>
  <c r="B4010" i="9"/>
  <c r="F4009" i="9"/>
  <c r="G4009" i="9" s="1"/>
  <c r="N3984" i="9"/>
  <c r="P3983" i="9"/>
  <c r="Q3983" i="9" s="1"/>
  <c r="R3983" i="9"/>
  <c r="S3983" i="9" s="1"/>
  <c r="N3919" i="9"/>
  <c r="R3918" i="9"/>
  <c r="S3918" i="9" s="1"/>
  <c r="P3918" i="9"/>
  <c r="Q3918" i="9" s="1"/>
  <c r="Z4009" i="9"/>
  <c r="AD4008" i="9"/>
  <c r="AE4008" i="9" s="1"/>
  <c r="AB4008" i="9"/>
  <c r="AC4008" i="9" s="1"/>
  <c r="N4023" i="9"/>
  <c r="P4022" i="9"/>
  <c r="Q4022" i="9" s="1"/>
  <c r="R4022" i="9"/>
  <c r="S4022" i="9" s="1"/>
  <c r="N3971" i="9"/>
  <c r="P3970" i="9"/>
  <c r="Q3970" i="9" s="1"/>
  <c r="R3970" i="9"/>
  <c r="S3970" i="9" s="1"/>
  <c r="D3957" i="9"/>
  <c r="E3957" i="9" s="1"/>
  <c r="B3958" i="9"/>
  <c r="F3957" i="9"/>
  <c r="G3957" i="9" s="1"/>
  <c r="P3984" i="9" l="1"/>
  <c r="Q3984" i="9" s="1"/>
  <c r="N3985" i="9"/>
  <c r="R3984" i="9"/>
  <c r="S3984" i="9" s="1"/>
  <c r="P3997" i="9"/>
  <c r="Q3997" i="9" s="1"/>
  <c r="N3998" i="9"/>
  <c r="R3997" i="9"/>
  <c r="S3997" i="9" s="1"/>
  <c r="AD3970" i="9"/>
  <c r="AE3970" i="9" s="1"/>
  <c r="AB3970" i="9"/>
  <c r="AC3970" i="9" s="1"/>
  <c r="Z3971" i="9"/>
  <c r="B3998" i="9"/>
  <c r="D3997" i="9"/>
  <c r="E3997" i="9" s="1"/>
  <c r="F3997" i="9"/>
  <c r="G3997" i="9" s="1"/>
  <c r="R3906" i="9"/>
  <c r="AD3957" i="9"/>
  <c r="AE3957" i="9" s="1"/>
  <c r="AB3957" i="9"/>
  <c r="AC3957" i="9" s="1"/>
  <c r="Z3958" i="9"/>
  <c r="T3892" i="9"/>
  <c r="B3985" i="9"/>
  <c r="F3984" i="9"/>
  <c r="G3984" i="9" s="1"/>
  <c r="D3984" i="9"/>
  <c r="E3984" i="9" s="1"/>
  <c r="P4062" i="9"/>
  <c r="Q4062" i="9" s="1"/>
  <c r="N4076" i="9"/>
  <c r="U4074" i="9"/>
  <c r="N4063" i="9"/>
  <c r="R4062" i="9"/>
  <c r="S4062" i="9" s="1"/>
  <c r="AD4009" i="9"/>
  <c r="AE4009" i="9" s="1"/>
  <c r="AB4009" i="9"/>
  <c r="AC4009" i="9" s="1"/>
  <c r="Z4010" i="9"/>
  <c r="P3919" i="9"/>
  <c r="Q3919" i="9" s="1"/>
  <c r="R3919" i="9"/>
  <c r="S3919" i="9" s="1"/>
  <c r="S3920" i="9" s="1"/>
  <c r="F3919" i="9"/>
  <c r="G3919" i="9" s="1"/>
  <c r="G3920" i="9" s="1"/>
  <c r="D3919" i="9"/>
  <c r="E3919" i="9" s="1"/>
  <c r="B3946" i="9"/>
  <c r="D3945" i="9"/>
  <c r="E3945" i="9" s="1"/>
  <c r="F3945" i="9"/>
  <c r="G3945" i="9" s="1"/>
  <c r="AD3892" i="9"/>
  <c r="Q3906" i="9"/>
  <c r="T3906" i="9" s="1"/>
  <c r="P3906" i="9"/>
  <c r="B3933" i="9"/>
  <c r="D3932" i="9"/>
  <c r="E3932" i="9" s="1"/>
  <c r="F3932" i="9"/>
  <c r="G3932" i="9" s="1"/>
  <c r="AD4048" i="9"/>
  <c r="AE4048" i="9" s="1"/>
  <c r="AB4048" i="9"/>
  <c r="AC4048" i="9" s="1"/>
  <c r="Z4062" i="9"/>
  <c r="AG4060" i="9"/>
  <c r="Z4049" i="9"/>
  <c r="AD3983" i="9"/>
  <c r="AE3983" i="9" s="1"/>
  <c r="AB3983" i="9"/>
  <c r="AC3983" i="9" s="1"/>
  <c r="Z3984" i="9"/>
  <c r="F3906" i="9"/>
  <c r="B4076" i="9"/>
  <c r="I4074" i="9"/>
  <c r="B4063" i="9"/>
  <c r="F4062" i="9"/>
  <c r="G4062" i="9" s="1"/>
  <c r="D4062" i="9"/>
  <c r="E4062" i="9" s="1"/>
  <c r="P4023" i="9"/>
  <c r="Q4023" i="9" s="1"/>
  <c r="N4024" i="9"/>
  <c r="R4023" i="9"/>
  <c r="S4023" i="9" s="1"/>
  <c r="B4011" i="9"/>
  <c r="F4010" i="9"/>
  <c r="G4010" i="9" s="1"/>
  <c r="D4010" i="9"/>
  <c r="E4010" i="9" s="1"/>
  <c r="AD3905" i="9"/>
  <c r="AE3905" i="9" s="1"/>
  <c r="AE3906" i="9" s="1"/>
  <c r="AB3905" i="9"/>
  <c r="AC3905" i="9" s="1"/>
  <c r="P3958" i="9"/>
  <c r="Q3958" i="9" s="1"/>
  <c r="N3959" i="9"/>
  <c r="R3958" i="9"/>
  <c r="S3958" i="9" s="1"/>
  <c r="B4037" i="9"/>
  <c r="D4036" i="9"/>
  <c r="E4036" i="9" s="1"/>
  <c r="F4036" i="9"/>
  <c r="G4036" i="9" s="1"/>
  <c r="AC3892" i="9"/>
  <c r="AF3892" i="9" s="1"/>
  <c r="AB3892" i="9"/>
  <c r="P3932" i="9"/>
  <c r="Q3932" i="9" s="1"/>
  <c r="N3933" i="9"/>
  <c r="R3932" i="9"/>
  <c r="S3932" i="9" s="1"/>
  <c r="P4010" i="9"/>
  <c r="Q4010" i="9" s="1"/>
  <c r="N4011" i="9"/>
  <c r="R4010" i="9"/>
  <c r="S4010" i="9" s="1"/>
  <c r="E3906" i="9"/>
  <c r="D3906" i="9"/>
  <c r="P4049" i="9"/>
  <c r="Q4049" i="9" s="1"/>
  <c r="N4050" i="9"/>
  <c r="R4049" i="9"/>
  <c r="S4049" i="9" s="1"/>
  <c r="B3959" i="9"/>
  <c r="D3958" i="9"/>
  <c r="E3958" i="9" s="1"/>
  <c r="F3958" i="9"/>
  <c r="G3958" i="9" s="1"/>
  <c r="P3971" i="9"/>
  <c r="Q3971" i="9" s="1"/>
  <c r="N3972" i="9"/>
  <c r="R3971" i="9"/>
  <c r="S3971" i="9" s="1"/>
  <c r="AD4022" i="9"/>
  <c r="AE4022" i="9" s="1"/>
  <c r="AB4022" i="9"/>
  <c r="AC4022" i="9" s="1"/>
  <c r="Z4023" i="9"/>
  <c r="B3972" i="9"/>
  <c r="F3971" i="9"/>
  <c r="G3971" i="9" s="1"/>
  <c r="D3971" i="9"/>
  <c r="E3971" i="9" s="1"/>
  <c r="AD3996" i="9"/>
  <c r="AE3996" i="9" s="1"/>
  <c r="AB3996" i="9"/>
  <c r="AC3996" i="9" s="1"/>
  <c r="Z3997" i="9"/>
  <c r="P4036" i="9"/>
  <c r="Q4036" i="9" s="1"/>
  <c r="N4037" i="9"/>
  <c r="R4036" i="9"/>
  <c r="S4036" i="9" s="1"/>
  <c r="AD3918" i="9"/>
  <c r="AE3918" i="9" s="1"/>
  <c r="AB3918" i="9"/>
  <c r="AC3918" i="9" s="1"/>
  <c r="Z3919" i="9"/>
  <c r="AD3944" i="9"/>
  <c r="AE3944" i="9" s="1"/>
  <c r="AB3944" i="9"/>
  <c r="AC3944" i="9" s="1"/>
  <c r="Z3945" i="9"/>
  <c r="AD3931" i="9"/>
  <c r="AE3931" i="9" s="1"/>
  <c r="AB3931" i="9"/>
  <c r="AC3931" i="9" s="1"/>
  <c r="Z3932" i="9"/>
  <c r="P3945" i="9"/>
  <c r="Q3945" i="9" s="1"/>
  <c r="N3946" i="9"/>
  <c r="R3945" i="9"/>
  <c r="S3945" i="9" s="1"/>
  <c r="AD4035" i="9"/>
  <c r="AE4035" i="9" s="1"/>
  <c r="AB4035" i="9"/>
  <c r="AC4035" i="9" s="1"/>
  <c r="Z4036" i="9"/>
  <c r="B4024" i="9"/>
  <c r="F4023" i="9"/>
  <c r="G4023" i="9" s="1"/>
  <c r="D4023" i="9"/>
  <c r="E4023" i="9" s="1"/>
  <c r="B4050" i="9"/>
  <c r="D4049" i="9"/>
  <c r="E4049" i="9" s="1"/>
  <c r="F4049" i="9"/>
  <c r="G4049" i="9" s="1"/>
  <c r="H3906" i="9" l="1"/>
  <c r="Z3946" i="9"/>
  <c r="AD3945" i="9"/>
  <c r="AE3945" i="9" s="1"/>
  <c r="AB3945" i="9"/>
  <c r="AC3945" i="9" s="1"/>
  <c r="AD3919" i="9"/>
  <c r="AE3919" i="9" s="1"/>
  <c r="AE3920" i="9" s="1"/>
  <c r="AB3919" i="9"/>
  <c r="AC3919" i="9" s="1"/>
  <c r="F3972" i="9"/>
  <c r="G3972" i="9" s="1"/>
  <c r="D3972" i="9"/>
  <c r="E3972" i="9" s="1"/>
  <c r="B3973" i="9"/>
  <c r="AD3906" i="9"/>
  <c r="F4076" i="9"/>
  <c r="G4076" i="9" s="1"/>
  <c r="D4076" i="9"/>
  <c r="E4076" i="9" s="1"/>
  <c r="B4090" i="9"/>
  <c r="I4088" i="9"/>
  <c r="B4077" i="9"/>
  <c r="F3933" i="9"/>
  <c r="G3933" i="9" s="1"/>
  <c r="G3934" i="9" s="1"/>
  <c r="D3933" i="9"/>
  <c r="E3933" i="9" s="1"/>
  <c r="F3946" i="9"/>
  <c r="G3946" i="9" s="1"/>
  <c r="D3946" i="9"/>
  <c r="E3946" i="9" s="1"/>
  <c r="B3947" i="9"/>
  <c r="Z4011" i="9"/>
  <c r="AB4010" i="9"/>
  <c r="AC4010" i="9" s="1"/>
  <c r="AD4010" i="9"/>
  <c r="AE4010" i="9" s="1"/>
  <c r="N4064" i="9"/>
  <c r="R4063" i="9"/>
  <c r="S4063" i="9" s="1"/>
  <c r="P4063" i="9"/>
  <c r="Q4063" i="9" s="1"/>
  <c r="F3985" i="9"/>
  <c r="G3985" i="9" s="1"/>
  <c r="D3985" i="9"/>
  <c r="E3985" i="9" s="1"/>
  <c r="B3986" i="9"/>
  <c r="Z3959" i="9"/>
  <c r="AB3958" i="9"/>
  <c r="AC3958" i="9" s="1"/>
  <c r="AD3958" i="9"/>
  <c r="AE3958" i="9" s="1"/>
  <c r="N3986" i="9"/>
  <c r="P3985" i="9"/>
  <c r="Q3985" i="9" s="1"/>
  <c r="R3985" i="9"/>
  <c r="S3985" i="9" s="1"/>
  <c r="F4050" i="9"/>
  <c r="G4050" i="9" s="1"/>
  <c r="D4050" i="9"/>
  <c r="E4050" i="9" s="1"/>
  <c r="B4051" i="9"/>
  <c r="F4024" i="9"/>
  <c r="G4024" i="9" s="1"/>
  <c r="D4024" i="9"/>
  <c r="E4024" i="9" s="1"/>
  <c r="B4025" i="9"/>
  <c r="Z3933" i="9"/>
  <c r="AD3932" i="9"/>
  <c r="AE3932" i="9" s="1"/>
  <c r="AB3932" i="9"/>
  <c r="AC3932" i="9" s="1"/>
  <c r="N4038" i="9"/>
  <c r="P4037" i="9"/>
  <c r="Q4037" i="9" s="1"/>
  <c r="R4037" i="9"/>
  <c r="S4037" i="9" s="1"/>
  <c r="Z4024" i="9"/>
  <c r="AD4023" i="9"/>
  <c r="AE4023" i="9" s="1"/>
  <c r="AB4023" i="9"/>
  <c r="AC4023" i="9" s="1"/>
  <c r="N4051" i="9"/>
  <c r="P4050" i="9"/>
  <c r="Q4050" i="9" s="1"/>
  <c r="R4050" i="9"/>
  <c r="S4050" i="9" s="1"/>
  <c r="F4037" i="9"/>
  <c r="G4037" i="9" s="1"/>
  <c r="D4037" i="9"/>
  <c r="E4037" i="9" s="1"/>
  <c r="B4038" i="9"/>
  <c r="Z4076" i="9"/>
  <c r="AG4074" i="9"/>
  <c r="Z4063" i="9"/>
  <c r="AB4062" i="9"/>
  <c r="AC4062" i="9" s="1"/>
  <c r="AD4062" i="9"/>
  <c r="AE4062" i="9" s="1"/>
  <c r="Z3972" i="9"/>
  <c r="AB3971" i="9"/>
  <c r="AC3971" i="9" s="1"/>
  <c r="AD3971" i="9"/>
  <c r="AE3971" i="9" s="1"/>
  <c r="N3999" i="9"/>
  <c r="P3998" i="9"/>
  <c r="Q3998" i="9" s="1"/>
  <c r="R3998" i="9"/>
  <c r="S3998" i="9" s="1"/>
  <c r="N4025" i="9"/>
  <c r="R4024" i="9"/>
  <c r="S4024" i="9" s="1"/>
  <c r="P4024" i="9"/>
  <c r="Q4024" i="9" s="1"/>
  <c r="F4063" i="9"/>
  <c r="G4063" i="9" s="1"/>
  <c r="D4063" i="9"/>
  <c r="E4063" i="9" s="1"/>
  <c r="B4064" i="9"/>
  <c r="E3920" i="9"/>
  <c r="D3920" i="9"/>
  <c r="R3920" i="9"/>
  <c r="N4090" i="9"/>
  <c r="U4088" i="9"/>
  <c r="N4077" i="9"/>
  <c r="R4076" i="9"/>
  <c r="S4076" i="9" s="1"/>
  <c r="P4076" i="9"/>
  <c r="Q4076" i="9" s="1"/>
  <c r="Z4037" i="9"/>
  <c r="AD4036" i="9"/>
  <c r="AE4036" i="9" s="1"/>
  <c r="AB4036" i="9"/>
  <c r="AC4036" i="9" s="1"/>
  <c r="N3947" i="9"/>
  <c r="R3946" i="9"/>
  <c r="S3946" i="9" s="1"/>
  <c r="P3946" i="9"/>
  <c r="Q3946" i="9" s="1"/>
  <c r="Z3998" i="9"/>
  <c r="AB3997" i="9"/>
  <c r="AC3997" i="9" s="1"/>
  <c r="AD3997" i="9"/>
  <c r="AE3997" i="9" s="1"/>
  <c r="N3973" i="9"/>
  <c r="R3972" i="9"/>
  <c r="S3972" i="9" s="1"/>
  <c r="P3972" i="9"/>
  <c r="Q3972" i="9" s="1"/>
  <c r="F3959" i="9"/>
  <c r="G3959" i="9" s="1"/>
  <c r="D3959" i="9"/>
  <c r="E3959" i="9" s="1"/>
  <c r="B3960" i="9"/>
  <c r="N4012" i="9"/>
  <c r="R4011" i="9"/>
  <c r="S4011" i="9" s="1"/>
  <c r="P4011" i="9"/>
  <c r="Q4011" i="9" s="1"/>
  <c r="P3933" i="9"/>
  <c r="Q3933" i="9" s="1"/>
  <c r="R3933" i="9"/>
  <c r="S3933" i="9" s="1"/>
  <c r="S3934" i="9" s="1"/>
  <c r="N3960" i="9"/>
  <c r="R3959" i="9"/>
  <c r="S3959" i="9" s="1"/>
  <c r="P3959" i="9"/>
  <c r="Q3959" i="9" s="1"/>
  <c r="AC3906" i="9"/>
  <c r="AF3906" i="9" s="1"/>
  <c r="AB3906" i="9"/>
  <c r="F4011" i="9"/>
  <c r="G4011" i="9" s="1"/>
  <c r="D4011" i="9"/>
  <c r="E4011" i="9" s="1"/>
  <c r="B4012" i="9"/>
  <c r="Z3985" i="9"/>
  <c r="AB3984" i="9"/>
  <c r="AC3984" i="9" s="1"/>
  <c r="AD3984" i="9"/>
  <c r="AE3984" i="9" s="1"/>
  <c r="Z4050" i="9"/>
  <c r="AD4049" i="9"/>
  <c r="AE4049" i="9" s="1"/>
  <c r="AB4049" i="9"/>
  <c r="AC4049" i="9" s="1"/>
  <c r="F3920" i="9"/>
  <c r="Q3920" i="9"/>
  <c r="T3920" i="9" s="1"/>
  <c r="P3920" i="9"/>
  <c r="F3998" i="9"/>
  <c r="G3998" i="9" s="1"/>
  <c r="D3998" i="9"/>
  <c r="E3998" i="9" s="1"/>
  <c r="B3999" i="9"/>
  <c r="B4000" i="9" l="1"/>
  <c r="F3999" i="9"/>
  <c r="G3999" i="9" s="1"/>
  <c r="D3999" i="9"/>
  <c r="E3999" i="9" s="1"/>
  <c r="B4013" i="9"/>
  <c r="D4012" i="9"/>
  <c r="E4012" i="9" s="1"/>
  <c r="F4012" i="9"/>
  <c r="G4012" i="9" s="1"/>
  <c r="R3934" i="9"/>
  <c r="R4012" i="9"/>
  <c r="S4012" i="9" s="1"/>
  <c r="P4012" i="9"/>
  <c r="Q4012" i="9" s="1"/>
  <c r="N4013" i="9"/>
  <c r="R3973" i="9"/>
  <c r="S3973" i="9" s="1"/>
  <c r="P3973" i="9"/>
  <c r="Q3973" i="9" s="1"/>
  <c r="N3974" i="9"/>
  <c r="H3920" i="9"/>
  <c r="B4039" i="9"/>
  <c r="D4038" i="9"/>
  <c r="E4038" i="9" s="1"/>
  <c r="F4038" i="9"/>
  <c r="G4038" i="9" s="1"/>
  <c r="AB3959" i="9"/>
  <c r="AC3959" i="9" s="1"/>
  <c r="Z3960" i="9"/>
  <c r="AD3959" i="9"/>
  <c r="AE3959" i="9" s="1"/>
  <c r="B4104" i="9"/>
  <c r="I4102" i="9"/>
  <c r="B4091" i="9"/>
  <c r="D4090" i="9"/>
  <c r="E4090" i="9" s="1"/>
  <c r="F4090" i="9"/>
  <c r="G4090" i="9" s="1"/>
  <c r="Q3934" i="9"/>
  <c r="T3934" i="9" s="1"/>
  <c r="P3934" i="9"/>
  <c r="R4077" i="9"/>
  <c r="S4077" i="9" s="1"/>
  <c r="P4077" i="9"/>
  <c r="Q4077" i="9" s="1"/>
  <c r="N4078" i="9"/>
  <c r="B4065" i="9"/>
  <c r="F4064" i="9"/>
  <c r="G4064" i="9" s="1"/>
  <c r="D4064" i="9"/>
  <c r="E4064" i="9" s="1"/>
  <c r="AB4076" i="9"/>
  <c r="AC4076" i="9" s="1"/>
  <c r="Z4090" i="9"/>
  <c r="AG4088" i="9"/>
  <c r="Z4077" i="9"/>
  <c r="AD4076" i="9"/>
  <c r="AE4076" i="9" s="1"/>
  <c r="R3986" i="9"/>
  <c r="S3986" i="9" s="1"/>
  <c r="P3986" i="9"/>
  <c r="Q3986" i="9" s="1"/>
  <c r="N3987" i="9"/>
  <c r="B3987" i="9"/>
  <c r="D3986" i="9"/>
  <c r="E3986" i="9" s="1"/>
  <c r="F3986" i="9"/>
  <c r="G3986" i="9" s="1"/>
  <c r="E3934" i="9"/>
  <c r="D3934" i="9"/>
  <c r="B3974" i="9"/>
  <c r="D3973" i="9"/>
  <c r="E3973" i="9" s="1"/>
  <c r="F3973" i="9"/>
  <c r="G3973" i="9" s="1"/>
  <c r="AB3985" i="9"/>
  <c r="AC3985" i="9" s="1"/>
  <c r="Z3986" i="9"/>
  <c r="AD3985" i="9"/>
  <c r="AE3985" i="9" s="1"/>
  <c r="R3947" i="9"/>
  <c r="S3947" i="9" s="1"/>
  <c r="S3948" i="9" s="1"/>
  <c r="P3947" i="9"/>
  <c r="Q3947" i="9" s="1"/>
  <c r="AB4037" i="9"/>
  <c r="AC4037" i="9" s="1"/>
  <c r="Z4038" i="9"/>
  <c r="AD4037" i="9"/>
  <c r="AE4037" i="9" s="1"/>
  <c r="R4025" i="9"/>
  <c r="S4025" i="9" s="1"/>
  <c r="P4025" i="9"/>
  <c r="Q4025" i="9" s="1"/>
  <c r="N4026" i="9"/>
  <c r="AB3972" i="9"/>
  <c r="AC3972" i="9" s="1"/>
  <c r="Z3973" i="9"/>
  <c r="AD3972" i="9"/>
  <c r="AE3972" i="9" s="1"/>
  <c r="AB3933" i="9"/>
  <c r="AC3933" i="9" s="1"/>
  <c r="AD3933" i="9"/>
  <c r="AE3933" i="9" s="1"/>
  <c r="AE3934" i="9" s="1"/>
  <c r="B4052" i="9"/>
  <c r="D4051" i="9"/>
  <c r="E4051" i="9" s="1"/>
  <c r="F4051" i="9"/>
  <c r="G4051" i="9" s="1"/>
  <c r="D3947" i="9"/>
  <c r="E3947" i="9" s="1"/>
  <c r="F3947" i="9"/>
  <c r="G3947" i="9" s="1"/>
  <c r="G3948" i="9" s="1"/>
  <c r="F3934" i="9"/>
  <c r="B4078" i="9"/>
  <c r="F4077" i="9"/>
  <c r="G4077" i="9" s="1"/>
  <c r="D4077" i="9"/>
  <c r="E4077" i="9" s="1"/>
  <c r="AC3920" i="9"/>
  <c r="AB3920" i="9"/>
  <c r="AB3946" i="9"/>
  <c r="AC3946" i="9" s="1"/>
  <c r="Z3947" i="9"/>
  <c r="AD3946" i="9"/>
  <c r="AE3946" i="9" s="1"/>
  <c r="AB4050" i="9"/>
  <c r="AC4050" i="9" s="1"/>
  <c r="Z4051" i="9"/>
  <c r="AD4050" i="9"/>
  <c r="AE4050" i="9" s="1"/>
  <c r="R3960" i="9"/>
  <c r="S3960" i="9" s="1"/>
  <c r="P3960" i="9"/>
  <c r="Q3960" i="9" s="1"/>
  <c r="N3961" i="9"/>
  <c r="B3961" i="9"/>
  <c r="F3960" i="9"/>
  <c r="G3960" i="9" s="1"/>
  <c r="D3960" i="9"/>
  <c r="E3960" i="9" s="1"/>
  <c r="AB3998" i="9"/>
  <c r="AC3998" i="9" s="1"/>
  <c r="Z3999" i="9"/>
  <c r="AD3998" i="9"/>
  <c r="AE3998" i="9" s="1"/>
  <c r="R4090" i="9"/>
  <c r="S4090" i="9" s="1"/>
  <c r="P4090" i="9"/>
  <c r="Q4090" i="9" s="1"/>
  <c r="N4104" i="9"/>
  <c r="U4102" i="9"/>
  <c r="N4091" i="9"/>
  <c r="R3999" i="9"/>
  <c r="S3999" i="9" s="1"/>
  <c r="P3999" i="9"/>
  <c r="Q3999" i="9" s="1"/>
  <c r="N4000" i="9"/>
  <c r="AB4063" i="9"/>
  <c r="AC4063" i="9" s="1"/>
  <c r="Z4064" i="9"/>
  <c r="AD4063" i="9"/>
  <c r="AE4063" i="9" s="1"/>
  <c r="R4051" i="9"/>
  <c r="S4051" i="9" s="1"/>
  <c r="P4051" i="9"/>
  <c r="Q4051" i="9" s="1"/>
  <c r="N4052" i="9"/>
  <c r="AB4024" i="9"/>
  <c r="AC4024" i="9" s="1"/>
  <c r="Z4025" i="9"/>
  <c r="AD4024" i="9"/>
  <c r="AE4024" i="9" s="1"/>
  <c r="R4038" i="9"/>
  <c r="S4038" i="9" s="1"/>
  <c r="P4038" i="9"/>
  <c r="Q4038" i="9" s="1"/>
  <c r="N4039" i="9"/>
  <c r="B4026" i="9"/>
  <c r="D4025" i="9"/>
  <c r="E4025" i="9" s="1"/>
  <c r="F4025" i="9"/>
  <c r="G4025" i="9" s="1"/>
  <c r="R4064" i="9"/>
  <c r="S4064" i="9" s="1"/>
  <c r="P4064" i="9"/>
  <c r="Q4064" i="9" s="1"/>
  <c r="N4065" i="9"/>
  <c r="AB4011" i="9"/>
  <c r="AC4011" i="9" s="1"/>
  <c r="Z4012" i="9"/>
  <c r="AD4011" i="9"/>
  <c r="AE4011" i="9" s="1"/>
  <c r="AD3920" i="9"/>
  <c r="P3961" i="9" l="1"/>
  <c r="Q3961" i="9" s="1"/>
  <c r="R3961" i="9"/>
  <c r="S3961" i="9" s="1"/>
  <c r="S3962" i="9" s="1"/>
  <c r="Z4052" i="9"/>
  <c r="AD4051" i="9"/>
  <c r="AE4051" i="9" s="1"/>
  <c r="AB4051" i="9"/>
  <c r="AC4051" i="9" s="1"/>
  <c r="AF3920" i="9"/>
  <c r="F3948" i="9"/>
  <c r="Z3974" i="9"/>
  <c r="AD3973" i="9"/>
  <c r="AE3973" i="9" s="1"/>
  <c r="AB3973" i="9"/>
  <c r="AC3973" i="9" s="1"/>
  <c r="Z3987" i="9"/>
  <c r="AD3986" i="9"/>
  <c r="AE3986" i="9" s="1"/>
  <c r="AB3986" i="9"/>
  <c r="AC3986" i="9" s="1"/>
  <c r="D3987" i="9"/>
  <c r="E3987" i="9" s="1"/>
  <c r="B3988" i="9"/>
  <c r="F3987" i="9"/>
  <c r="G3987" i="9" s="1"/>
  <c r="Z4078" i="9"/>
  <c r="AB4077" i="9"/>
  <c r="AC4077" i="9" s="1"/>
  <c r="AD4077" i="9"/>
  <c r="AE4077" i="9" s="1"/>
  <c r="D4091" i="9"/>
  <c r="E4091" i="9" s="1"/>
  <c r="B4092" i="9"/>
  <c r="F4091" i="9"/>
  <c r="G4091" i="9" s="1"/>
  <c r="Z4013" i="9"/>
  <c r="AD4012" i="9"/>
  <c r="AE4012" i="9" s="1"/>
  <c r="AB4012" i="9"/>
  <c r="AC4012" i="9" s="1"/>
  <c r="N4053" i="9"/>
  <c r="P4052" i="9"/>
  <c r="Q4052" i="9" s="1"/>
  <c r="R4052" i="9"/>
  <c r="S4052" i="9" s="1"/>
  <c r="N4118" i="9"/>
  <c r="U4116" i="9"/>
  <c r="N4105" i="9"/>
  <c r="P4104" i="9"/>
  <c r="Q4104" i="9" s="1"/>
  <c r="R4104" i="9"/>
  <c r="S4104" i="9" s="1"/>
  <c r="AB3947" i="9"/>
  <c r="AC3947" i="9" s="1"/>
  <c r="AD3947" i="9"/>
  <c r="AE3947" i="9" s="1"/>
  <c r="AE3948" i="9" s="1"/>
  <c r="D4078" i="9"/>
  <c r="E4078" i="9" s="1"/>
  <c r="B4079" i="9"/>
  <c r="F4078" i="9"/>
  <c r="G4078" i="9" s="1"/>
  <c r="E3948" i="9"/>
  <c r="D3948" i="9"/>
  <c r="D4052" i="9"/>
  <c r="E4052" i="9" s="1"/>
  <c r="B4053" i="9"/>
  <c r="F4052" i="9"/>
  <c r="G4052" i="9" s="1"/>
  <c r="Q3948" i="9"/>
  <c r="P3948" i="9"/>
  <c r="H3934" i="9"/>
  <c r="N3988" i="9"/>
  <c r="P3987" i="9"/>
  <c r="Q3987" i="9" s="1"/>
  <c r="R3987" i="9"/>
  <c r="S3987" i="9" s="1"/>
  <c r="D4065" i="9"/>
  <c r="E4065" i="9" s="1"/>
  <c r="B4066" i="9"/>
  <c r="F4065" i="9"/>
  <c r="G4065" i="9" s="1"/>
  <c r="D4013" i="9"/>
  <c r="E4013" i="9" s="1"/>
  <c r="B4014" i="9"/>
  <c r="F4013" i="9"/>
  <c r="G4013" i="9" s="1"/>
  <c r="D4026" i="9"/>
  <c r="E4026" i="9" s="1"/>
  <c r="B4027" i="9"/>
  <c r="F4026" i="9"/>
  <c r="G4026" i="9" s="1"/>
  <c r="AD3934" i="9"/>
  <c r="R3948" i="9"/>
  <c r="Z4104" i="9"/>
  <c r="AG4102" i="9"/>
  <c r="Z4091" i="9"/>
  <c r="AD4090" i="9"/>
  <c r="AE4090" i="9" s="1"/>
  <c r="AB4090" i="9"/>
  <c r="AC4090" i="9" s="1"/>
  <c r="N4079" i="9"/>
  <c r="P4078" i="9"/>
  <c r="Q4078" i="9" s="1"/>
  <c r="R4078" i="9"/>
  <c r="S4078" i="9" s="1"/>
  <c r="D4104" i="9"/>
  <c r="E4104" i="9" s="1"/>
  <c r="B4118" i="9"/>
  <c r="I4116" i="9"/>
  <c r="B4105" i="9"/>
  <c r="F4104" i="9"/>
  <c r="G4104" i="9" s="1"/>
  <c r="Z3961" i="9"/>
  <c r="AB3960" i="9"/>
  <c r="AC3960" i="9" s="1"/>
  <c r="AD3960" i="9"/>
  <c r="AE3960" i="9" s="1"/>
  <c r="D4039" i="9"/>
  <c r="E4039" i="9" s="1"/>
  <c r="B4040" i="9"/>
  <c r="F4039" i="9"/>
  <c r="G4039" i="9" s="1"/>
  <c r="N4014" i="9"/>
  <c r="P4013" i="9"/>
  <c r="Q4013" i="9" s="1"/>
  <c r="R4013" i="9"/>
  <c r="S4013" i="9" s="1"/>
  <c r="D4000" i="9"/>
  <c r="E4000" i="9" s="1"/>
  <c r="B4001" i="9"/>
  <c r="F4000" i="9"/>
  <c r="G4000" i="9" s="1"/>
  <c r="N4066" i="9"/>
  <c r="P4065" i="9"/>
  <c r="Q4065" i="9" s="1"/>
  <c r="R4065" i="9"/>
  <c r="S4065" i="9" s="1"/>
  <c r="N4040" i="9"/>
  <c r="R4039" i="9"/>
  <c r="S4039" i="9" s="1"/>
  <c r="P4039" i="9"/>
  <c r="Q4039" i="9" s="1"/>
  <c r="Z4026" i="9"/>
  <c r="AD4025" i="9"/>
  <c r="AE4025" i="9" s="1"/>
  <c r="AB4025" i="9"/>
  <c r="AC4025" i="9" s="1"/>
  <c r="Z4065" i="9"/>
  <c r="AB4064" i="9"/>
  <c r="AC4064" i="9" s="1"/>
  <c r="AD4064" i="9"/>
  <c r="AE4064" i="9" s="1"/>
  <c r="N4001" i="9"/>
  <c r="P4000" i="9"/>
  <c r="Q4000" i="9" s="1"/>
  <c r="R4000" i="9"/>
  <c r="S4000" i="9" s="1"/>
  <c r="N4092" i="9"/>
  <c r="P4091" i="9"/>
  <c r="Q4091" i="9" s="1"/>
  <c r="R4091" i="9"/>
  <c r="S4091" i="9" s="1"/>
  <c r="Z4000" i="9"/>
  <c r="AB3999" i="9"/>
  <c r="AC3999" i="9" s="1"/>
  <c r="AD3999" i="9"/>
  <c r="AE3999" i="9" s="1"/>
  <c r="D3961" i="9"/>
  <c r="E3961" i="9" s="1"/>
  <c r="F3961" i="9"/>
  <c r="G3961" i="9" s="1"/>
  <c r="G3962" i="9" s="1"/>
  <c r="AC3934" i="9"/>
  <c r="AB3934" i="9"/>
  <c r="N4027" i="9"/>
  <c r="R4026" i="9"/>
  <c r="S4026" i="9" s="1"/>
  <c r="P4026" i="9"/>
  <c r="Q4026" i="9" s="1"/>
  <c r="Z4039" i="9"/>
  <c r="AB4038" i="9"/>
  <c r="AC4038" i="9" s="1"/>
  <c r="AD4038" i="9"/>
  <c r="AE4038" i="9" s="1"/>
  <c r="D3974" i="9"/>
  <c r="E3974" i="9" s="1"/>
  <c r="B3975" i="9"/>
  <c r="F3974" i="9"/>
  <c r="G3974" i="9" s="1"/>
  <c r="N3975" i="9"/>
  <c r="P3974" i="9"/>
  <c r="Q3974" i="9" s="1"/>
  <c r="R3974" i="9"/>
  <c r="S3974" i="9" s="1"/>
  <c r="AF3934" i="9" l="1"/>
  <c r="H3948" i="9"/>
  <c r="F3962" i="9"/>
  <c r="AD4000" i="9"/>
  <c r="AE4000" i="9" s="1"/>
  <c r="AB4000" i="9"/>
  <c r="AC4000" i="9" s="1"/>
  <c r="Z4001" i="9"/>
  <c r="P4001" i="9"/>
  <c r="Q4001" i="9" s="1"/>
  <c r="N4002" i="9"/>
  <c r="R4001" i="9"/>
  <c r="S4001" i="9" s="1"/>
  <c r="AD4026" i="9"/>
  <c r="AE4026" i="9" s="1"/>
  <c r="AB4026" i="9"/>
  <c r="AC4026" i="9" s="1"/>
  <c r="Z4027" i="9"/>
  <c r="B4106" i="9"/>
  <c r="F4105" i="9"/>
  <c r="G4105" i="9" s="1"/>
  <c r="D4105" i="9"/>
  <c r="E4105" i="9" s="1"/>
  <c r="P4079" i="9"/>
  <c r="Q4079" i="9" s="1"/>
  <c r="N4080" i="9"/>
  <c r="R4079" i="9"/>
  <c r="S4079" i="9" s="1"/>
  <c r="AD3987" i="9"/>
  <c r="AE3987" i="9" s="1"/>
  <c r="AB3987" i="9"/>
  <c r="AC3987" i="9" s="1"/>
  <c r="Z3988" i="9"/>
  <c r="E3962" i="9"/>
  <c r="H3962" i="9" s="1"/>
  <c r="D3962" i="9"/>
  <c r="P4092" i="9"/>
  <c r="Q4092" i="9" s="1"/>
  <c r="N4093" i="9"/>
  <c r="R4092" i="9"/>
  <c r="S4092" i="9" s="1"/>
  <c r="AD4104" i="9"/>
  <c r="AE4104" i="9" s="1"/>
  <c r="AB4104" i="9"/>
  <c r="AC4104" i="9" s="1"/>
  <c r="Z4118" i="9"/>
  <c r="AG4116" i="9"/>
  <c r="Z4105" i="9"/>
  <c r="P3988" i="9"/>
  <c r="Q3988" i="9" s="1"/>
  <c r="N3989" i="9"/>
  <c r="R3988" i="9"/>
  <c r="S3988" i="9" s="1"/>
  <c r="T3948" i="9"/>
  <c r="B4054" i="9"/>
  <c r="F4053" i="9"/>
  <c r="G4053" i="9" s="1"/>
  <c r="D4053" i="9"/>
  <c r="E4053" i="9" s="1"/>
  <c r="AD3948" i="9"/>
  <c r="P4105" i="9"/>
  <c r="Q4105" i="9" s="1"/>
  <c r="N4106" i="9"/>
  <c r="R4105" i="9"/>
  <c r="S4105" i="9" s="1"/>
  <c r="AD4013" i="9"/>
  <c r="AE4013" i="9" s="1"/>
  <c r="AB4013" i="9"/>
  <c r="AC4013" i="9" s="1"/>
  <c r="Z4014" i="9"/>
  <c r="B4093" i="9"/>
  <c r="D4092" i="9"/>
  <c r="E4092" i="9" s="1"/>
  <c r="F4092" i="9"/>
  <c r="G4092" i="9" s="1"/>
  <c r="AD4078" i="9"/>
  <c r="AE4078" i="9" s="1"/>
  <c r="AB4078" i="9"/>
  <c r="AC4078" i="9" s="1"/>
  <c r="Z4079" i="9"/>
  <c r="AD3974" i="9"/>
  <c r="AE3974" i="9" s="1"/>
  <c r="AB3974" i="9"/>
  <c r="AC3974" i="9" s="1"/>
  <c r="Z3975" i="9"/>
  <c r="AD4052" i="9"/>
  <c r="AE4052" i="9" s="1"/>
  <c r="AB4052" i="9"/>
  <c r="AC4052" i="9" s="1"/>
  <c r="Z4053" i="9"/>
  <c r="P3975" i="9"/>
  <c r="Q3975" i="9" s="1"/>
  <c r="R3975" i="9"/>
  <c r="S3975" i="9" s="1"/>
  <c r="S3976" i="9" s="1"/>
  <c r="P4027" i="9"/>
  <c r="Q4027" i="9" s="1"/>
  <c r="N4028" i="9"/>
  <c r="R4027" i="9"/>
  <c r="S4027" i="9" s="1"/>
  <c r="P4066" i="9"/>
  <c r="Q4066" i="9" s="1"/>
  <c r="N4067" i="9"/>
  <c r="R4066" i="9"/>
  <c r="S4066" i="9" s="1"/>
  <c r="B4002" i="9"/>
  <c r="D4001" i="9"/>
  <c r="E4001" i="9" s="1"/>
  <c r="F4001" i="9"/>
  <c r="G4001" i="9" s="1"/>
  <c r="B4041" i="9"/>
  <c r="D4040" i="9"/>
  <c r="E4040" i="9" s="1"/>
  <c r="F4040" i="9"/>
  <c r="G4040" i="9" s="1"/>
  <c r="AD3961" i="9"/>
  <c r="AE3961" i="9" s="1"/>
  <c r="AE3962" i="9" s="1"/>
  <c r="AB3961" i="9"/>
  <c r="AC3961" i="9" s="1"/>
  <c r="B4132" i="9"/>
  <c r="I4130" i="9"/>
  <c r="B4119" i="9"/>
  <c r="D4118" i="9"/>
  <c r="E4118" i="9" s="1"/>
  <c r="F4118" i="9"/>
  <c r="G4118" i="9" s="1"/>
  <c r="B4015" i="9"/>
  <c r="F4014" i="9"/>
  <c r="G4014" i="9" s="1"/>
  <c r="D4014" i="9"/>
  <c r="E4014" i="9" s="1"/>
  <c r="B4067" i="9"/>
  <c r="F4066" i="9"/>
  <c r="G4066" i="9" s="1"/>
  <c r="D4066" i="9"/>
  <c r="E4066" i="9" s="1"/>
  <c r="B4080" i="9"/>
  <c r="F4079" i="9"/>
  <c r="G4079" i="9" s="1"/>
  <c r="D4079" i="9"/>
  <c r="E4079" i="9" s="1"/>
  <c r="AC3948" i="9"/>
  <c r="AB3948" i="9"/>
  <c r="P4053" i="9"/>
  <c r="Q4053" i="9" s="1"/>
  <c r="N4054" i="9"/>
  <c r="R4053" i="9"/>
  <c r="S4053" i="9" s="1"/>
  <c r="R3962" i="9"/>
  <c r="F3975" i="9"/>
  <c r="G3975" i="9" s="1"/>
  <c r="G3976" i="9" s="1"/>
  <c r="D3975" i="9"/>
  <c r="E3975" i="9" s="1"/>
  <c r="AD4039" i="9"/>
  <c r="AE4039" i="9" s="1"/>
  <c r="AB4039" i="9"/>
  <c r="AC4039" i="9" s="1"/>
  <c r="Z4040" i="9"/>
  <c r="AD4065" i="9"/>
  <c r="AE4065" i="9" s="1"/>
  <c r="AB4065" i="9"/>
  <c r="AC4065" i="9" s="1"/>
  <c r="Z4066" i="9"/>
  <c r="P4040" i="9"/>
  <c r="Q4040" i="9" s="1"/>
  <c r="N4041" i="9"/>
  <c r="R4040" i="9"/>
  <c r="S4040" i="9" s="1"/>
  <c r="P4014" i="9"/>
  <c r="Q4014" i="9" s="1"/>
  <c r="N4015" i="9"/>
  <c r="R4014" i="9"/>
  <c r="S4014" i="9" s="1"/>
  <c r="AD4091" i="9"/>
  <c r="AE4091" i="9" s="1"/>
  <c r="AB4091" i="9"/>
  <c r="AC4091" i="9" s="1"/>
  <c r="Z4092" i="9"/>
  <c r="B4028" i="9"/>
  <c r="F4027" i="9"/>
  <c r="G4027" i="9" s="1"/>
  <c r="D4027" i="9"/>
  <c r="E4027" i="9" s="1"/>
  <c r="P4118" i="9"/>
  <c r="Q4118" i="9" s="1"/>
  <c r="N4132" i="9"/>
  <c r="U4130" i="9"/>
  <c r="N4119" i="9"/>
  <c r="R4118" i="9"/>
  <c r="S4118" i="9" s="1"/>
  <c r="B3989" i="9"/>
  <c r="D3988" i="9"/>
  <c r="E3988" i="9" s="1"/>
  <c r="F3988" i="9"/>
  <c r="G3988" i="9" s="1"/>
  <c r="Q3962" i="9"/>
  <c r="P3962" i="9"/>
  <c r="AF3948" i="9" l="1"/>
  <c r="T3962" i="9"/>
  <c r="F3989" i="9"/>
  <c r="G3989" i="9" s="1"/>
  <c r="G3990" i="9" s="1"/>
  <c r="D3989" i="9"/>
  <c r="E3989" i="9" s="1"/>
  <c r="N4120" i="9"/>
  <c r="R4119" i="9"/>
  <c r="S4119" i="9" s="1"/>
  <c r="P4119" i="9"/>
  <c r="Q4119" i="9" s="1"/>
  <c r="Z4093" i="9"/>
  <c r="AB4092" i="9"/>
  <c r="AC4092" i="9" s="1"/>
  <c r="AD4092" i="9"/>
  <c r="AE4092" i="9" s="1"/>
  <c r="N4016" i="9"/>
  <c r="R4015" i="9"/>
  <c r="S4015" i="9" s="1"/>
  <c r="P4015" i="9"/>
  <c r="Q4015" i="9" s="1"/>
  <c r="Z4041" i="9"/>
  <c r="AB4040" i="9"/>
  <c r="AC4040" i="9" s="1"/>
  <c r="AD4040" i="9"/>
  <c r="AE4040" i="9" s="1"/>
  <c r="F3976" i="9"/>
  <c r="N4055" i="9"/>
  <c r="R4054" i="9"/>
  <c r="S4054" i="9" s="1"/>
  <c r="P4054" i="9"/>
  <c r="Q4054" i="9" s="1"/>
  <c r="F4132" i="9"/>
  <c r="G4132" i="9" s="1"/>
  <c r="D4132" i="9"/>
  <c r="E4132" i="9" s="1"/>
  <c r="B4146" i="9"/>
  <c r="I4144" i="9"/>
  <c r="B4133" i="9"/>
  <c r="F4002" i="9"/>
  <c r="G4002" i="9" s="1"/>
  <c r="D4002" i="9"/>
  <c r="E4002" i="9" s="1"/>
  <c r="B4003" i="9"/>
  <c r="F4093" i="9"/>
  <c r="G4093" i="9" s="1"/>
  <c r="D4093" i="9"/>
  <c r="E4093" i="9" s="1"/>
  <c r="B4094" i="9"/>
  <c r="N4081" i="9"/>
  <c r="P4080" i="9"/>
  <c r="Q4080" i="9" s="1"/>
  <c r="R4080" i="9"/>
  <c r="S4080" i="9" s="1"/>
  <c r="Z4002" i="9"/>
  <c r="AD4001" i="9"/>
  <c r="AE4001" i="9" s="1"/>
  <c r="AB4001" i="9"/>
  <c r="AC4001" i="9" s="1"/>
  <c r="Z4067" i="9"/>
  <c r="AD4066" i="9"/>
  <c r="AE4066" i="9" s="1"/>
  <c r="AB4066" i="9"/>
  <c r="AC4066" i="9" s="1"/>
  <c r="F4015" i="9"/>
  <c r="G4015" i="9" s="1"/>
  <c r="D4015" i="9"/>
  <c r="E4015" i="9" s="1"/>
  <c r="B4016" i="9"/>
  <c r="AC3962" i="9"/>
  <c r="AB3962" i="9"/>
  <c r="F4041" i="9"/>
  <c r="G4041" i="9" s="1"/>
  <c r="D4041" i="9"/>
  <c r="E4041" i="9" s="1"/>
  <c r="B4042" i="9"/>
  <c r="AB3975" i="9"/>
  <c r="AC3975" i="9" s="1"/>
  <c r="AD3975" i="9"/>
  <c r="AE3975" i="9" s="1"/>
  <c r="AE3976" i="9" s="1"/>
  <c r="Z4015" i="9"/>
  <c r="AB4014" i="9"/>
  <c r="AC4014" i="9" s="1"/>
  <c r="AD4014" i="9"/>
  <c r="AE4014" i="9" s="1"/>
  <c r="R3989" i="9"/>
  <c r="S3989" i="9" s="1"/>
  <c r="S3990" i="9" s="1"/>
  <c r="P3989" i="9"/>
  <c r="Q3989" i="9" s="1"/>
  <c r="Z4106" i="9"/>
  <c r="AB4105" i="9"/>
  <c r="AC4105" i="9" s="1"/>
  <c r="AD4105" i="9"/>
  <c r="AE4105" i="9" s="1"/>
  <c r="F4106" i="9"/>
  <c r="G4106" i="9" s="1"/>
  <c r="D4106" i="9"/>
  <c r="E4106" i="9" s="1"/>
  <c r="B4107" i="9"/>
  <c r="N4146" i="9"/>
  <c r="U4144" i="9"/>
  <c r="N4133" i="9"/>
  <c r="R4132" i="9"/>
  <c r="S4132" i="9" s="1"/>
  <c r="P4132" i="9"/>
  <c r="Q4132" i="9" s="1"/>
  <c r="F4080" i="9"/>
  <c r="G4080" i="9" s="1"/>
  <c r="D4080" i="9"/>
  <c r="E4080" i="9" s="1"/>
  <c r="B4081" i="9"/>
  <c r="F4067" i="9"/>
  <c r="G4067" i="9" s="1"/>
  <c r="D4067" i="9"/>
  <c r="E4067" i="9" s="1"/>
  <c r="B4068" i="9"/>
  <c r="F4119" i="9"/>
  <c r="G4119" i="9" s="1"/>
  <c r="D4119" i="9"/>
  <c r="E4119" i="9" s="1"/>
  <c r="B4120" i="9"/>
  <c r="AD3962" i="9"/>
  <c r="N4068" i="9"/>
  <c r="P4067" i="9"/>
  <c r="Q4067" i="9" s="1"/>
  <c r="R4067" i="9"/>
  <c r="S4067" i="9" s="1"/>
  <c r="R3976" i="9"/>
  <c r="Z4054" i="9"/>
  <c r="AB4053" i="9"/>
  <c r="AC4053" i="9" s="1"/>
  <c r="AD4053" i="9"/>
  <c r="AE4053" i="9" s="1"/>
  <c r="Z4080" i="9"/>
  <c r="AD4079" i="9"/>
  <c r="AE4079" i="9" s="1"/>
  <c r="AB4079" i="9"/>
  <c r="AC4079" i="9" s="1"/>
  <c r="N4107" i="9"/>
  <c r="R4106" i="9"/>
  <c r="S4106" i="9" s="1"/>
  <c r="P4106" i="9"/>
  <c r="Q4106" i="9" s="1"/>
  <c r="F4054" i="9"/>
  <c r="G4054" i="9" s="1"/>
  <c r="D4054" i="9"/>
  <c r="E4054" i="9" s="1"/>
  <c r="B4055" i="9"/>
  <c r="N4094" i="9"/>
  <c r="R4093" i="9"/>
  <c r="S4093" i="9" s="1"/>
  <c r="P4093" i="9"/>
  <c r="Q4093" i="9" s="1"/>
  <c r="Z4028" i="9"/>
  <c r="AB4027" i="9"/>
  <c r="AC4027" i="9" s="1"/>
  <c r="AD4027" i="9"/>
  <c r="AE4027" i="9" s="1"/>
  <c r="N4003" i="9"/>
  <c r="P4002" i="9"/>
  <c r="Q4002" i="9" s="1"/>
  <c r="R4002" i="9"/>
  <c r="S4002" i="9" s="1"/>
  <c r="F4028" i="9"/>
  <c r="G4028" i="9" s="1"/>
  <c r="D4028" i="9"/>
  <c r="E4028" i="9" s="1"/>
  <c r="B4029" i="9"/>
  <c r="N4042" i="9"/>
  <c r="P4041" i="9"/>
  <c r="Q4041" i="9" s="1"/>
  <c r="R4041" i="9"/>
  <c r="S4041" i="9" s="1"/>
  <c r="E3976" i="9"/>
  <c r="D3976" i="9"/>
  <c r="N4029" i="9"/>
  <c r="R4028" i="9"/>
  <c r="S4028" i="9" s="1"/>
  <c r="P4028" i="9"/>
  <c r="Q4028" i="9" s="1"/>
  <c r="Q3976" i="9"/>
  <c r="P3976" i="9"/>
  <c r="Z4132" i="9"/>
  <c r="AG4130" i="9"/>
  <c r="Z4119" i="9"/>
  <c r="AD4118" i="9"/>
  <c r="AE4118" i="9" s="1"/>
  <c r="AB4118" i="9"/>
  <c r="AC4118" i="9" s="1"/>
  <c r="Z3989" i="9"/>
  <c r="AB3988" i="9"/>
  <c r="AC3988" i="9" s="1"/>
  <c r="AD3988" i="9"/>
  <c r="AE3988" i="9" s="1"/>
  <c r="T3976" i="9" l="1"/>
  <c r="H3976" i="9"/>
  <c r="R4029" i="9"/>
  <c r="S4029" i="9" s="1"/>
  <c r="P4029" i="9"/>
  <c r="Q4029" i="9" s="1"/>
  <c r="N4030" i="9"/>
  <c r="R4042" i="9"/>
  <c r="S4042" i="9" s="1"/>
  <c r="P4042" i="9"/>
  <c r="Q4042" i="9" s="1"/>
  <c r="N4043" i="9"/>
  <c r="B4056" i="9"/>
  <c r="D4055" i="9"/>
  <c r="E4055" i="9" s="1"/>
  <c r="F4055" i="9"/>
  <c r="G4055" i="9" s="1"/>
  <c r="AB4054" i="9"/>
  <c r="AC4054" i="9" s="1"/>
  <c r="Z4055" i="9"/>
  <c r="AD4054" i="9"/>
  <c r="AE4054" i="9" s="1"/>
  <c r="B4121" i="9"/>
  <c r="F4120" i="9"/>
  <c r="G4120" i="9" s="1"/>
  <c r="D4120" i="9"/>
  <c r="E4120" i="9" s="1"/>
  <c r="B4069" i="9"/>
  <c r="D4068" i="9"/>
  <c r="E4068" i="9" s="1"/>
  <c r="F4068" i="9"/>
  <c r="G4068" i="9" s="1"/>
  <c r="R4133" i="9"/>
  <c r="S4133" i="9" s="1"/>
  <c r="P4133" i="9"/>
  <c r="Q4133" i="9" s="1"/>
  <c r="N4134" i="9"/>
  <c r="AB4106" i="9"/>
  <c r="AC4106" i="9" s="1"/>
  <c r="Z4107" i="9"/>
  <c r="AD4106" i="9"/>
  <c r="AE4106" i="9" s="1"/>
  <c r="AD3976" i="9"/>
  <c r="R4081" i="9"/>
  <c r="S4081" i="9" s="1"/>
  <c r="P4081" i="9"/>
  <c r="Q4081" i="9" s="1"/>
  <c r="N4082" i="9"/>
  <c r="D4003" i="9"/>
  <c r="E4003" i="9" s="1"/>
  <c r="F4003" i="9"/>
  <c r="G4003" i="9" s="1"/>
  <c r="G4004" i="9" s="1"/>
  <c r="E3990" i="9"/>
  <c r="D3990" i="9"/>
  <c r="AB3989" i="9"/>
  <c r="AC3989" i="9" s="1"/>
  <c r="AD3989" i="9"/>
  <c r="AE3989" i="9" s="1"/>
  <c r="AE3990" i="9" s="1"/>
  <c r="AB4119" i="9"/>
  <c r="AC4119" i="9" s="1"/>
  <c r="Z4120" i="9"/>
  <c r="AD4119" i="9"/>
  <c r="AE4119" i="9" s="1"/>
  <c r="AB4080" i="9"/>
  <c r="AC4080" i="9" s="1"/>
  <c r="Z4081" i="9"/>
  <c r="AD4080" i="9"/>
  <c r="AE4080" i="9" s="1"/>
  <c r="R4068" i="9"/>
  <c r="S4068" i="9" s="1"/>
  <c r="P4068" i="9"/>
  <c r="Q4068" i="9" s="1"/>
  <c r="N4069" i="9"/>
  <c r="Q3990" i="9"/>
  <c r="P3990" i="9"/>
  <c r="AC3976" i="9"/>
  <c r="AF3976" i="9" s="1"/>
  <c r="AB3976" i="9"/>
  <c r="B4017" i="9"/>
  <c r="D4016" i="9"/>
  <c r="E4016" i="9" s="1"/>
  <c r="F4016" i="9"/>
  <c r="G4016" i="9" s="1"/>
  <c r="AB4067" i="9"/>
  <c r="AC4067" i="9" s="1"/>
  <c r="Z4068" i="9"/>
  <c r="AD4067" i="9"/>
  <c r="AE4067" i="9" s="1"/>
  <c r="AB4002" i="9"/>
  <c r="AC4002" i="9" s="1"/>
  <c r="Z4003" i="9"/>
  <c r="AD4002" i="9"/>
  <c r="AE4002" i="9" s="1"/>
  <c r="B4095" i="9"/>
  <c r="D4094" i="9"/>
  <c r="E4094" i="9" s="1"/>
  <c r="F4094" i="9"/>
  <c r="G4094" i="9" s="1"/>
  <c r="B4160" i="9"/>
  <c r="I4158" i="9"/>
  <c r="B4147" i="9"/>
  <c r="F4146" i="9"/>
  <c r="G4146" i="9" s="1"/>
  <c r="D4146" i="9"/>
  <c r="E4146" i="9" s="1"/>
  <c r="F3990" i="9"/>
  <c r="B4030" i="9"/>
  <c r="F4029" i="9"/>
  <c r="G4029" i="9" s="1"/>
  <c r="D4029" i="9"/>
  <c r="E4029" i="9" s="1"/>
  <c r="AB4028" i="9"/>
  <c r="AC4028" i="9" s="1"/>
  <c r="Z4029" i="9"/>
  <c r="AD4028" i="9"/>
  <c r="AE4028" i="9" s="1"/>
  <c r="R4094" i="9"/>
  <c r="S4094" i="9" s="1"/>
  <c r="P4094" i="9"/>
  <c r="Q4094" i="9" s="1"/>
  <c r="N4095" i="9"/>
  <c r="R4107" i="9"/>
  <c r="S4107" i="9" s="1"/>
  <c r="P4107" i="9"/>
  <c r="Q4107" i="9" s="1"/>
  <c r="N4108" i="9"/>
  <c r="R4146" i="9"/>
  <c r="S4146" i="9" s="1"/>
  <c r="P4146" i="9"/>
  <c r="Q4146" i="9" s="1"/>
  <c r="N4160" i="9"/>
  <c r="U4158" i="9"/>
  <c r="N4147" i="9"/>
  <c r="R3990" i="9"/>
  <c r="B4043" i="9"/>
  <c r="F4042" i="9"/>
  <c r="G4042" i="9" s="1"/>
  <c r="D4042" i="9"/>
  <c r="E4042" i="9" s="1"/>
  <c r="AF3962" i="9"/>
  <c r="R4055" i="9"/>
  <c r="S4055" i="9" s="1"/>
  <c r="P4055" i="9"/>
  <c r="Q4055" i="9" s="1"/>
  <c r="N4056" i="9"/>
  <c r="R4016" i="9"/>
  <c r="S4016" i="9" s="1"/>
  <c r="P4016" i="9"/>
  <c r="Q4016" i="9" s="1"/>
  <c r="N4017" i="9"/>
  <c r="AB4093" i="9"/>
  <c r="AC4093" i="9" s="1"/>
  <c r="Z4094" i="9"/>
  <c r="AD4093" i="9"/>
  <c r="AE4093" i="9" s="1"/>
  <c r="AB4132" i="9"/>
  <c r="AC4132" i="9" s="1"/>
  <c r="Z4146" i="9"/>
  <c r="AG4144" i="9"/>
  <c r="Z4133" i="9"/>
  <c r="AD4132" i="9"/>
  <c r="AE4132" i="9" s="1"/>
  <c r="R4003" i="9"/>
  <c r="S4003" i="9" s="1"/>
  <c r="S4004" i="9" s="1"/>
  <c r="P4003" i="9"/>
  <c r="Q4003" i="9" s="1"/>
  <c r="B4082" i="9"/>
  <c r="D4081" i="9"/>
  <c r="E4081" i="9" s="1"/>
  <c r="F4081" i="9"/>
  <c r="G4081" i="9" s="1"/>
  <c r="B4108" i="9"/>
  <c r="D4107" i="9"/>
  <c r="E4107" i="9" s="1"/>
  <c r="F4107" i="9"/>
  <c r="G4107" i="9" s="1"/>
  <c r="AB4015" i="9"/>
  <c r="AC4015" i="9" s="1"/>
  <c r="Z4016" i="9"/>
  <c r="AD4015" i="9"/>
  <c r="AE4015" i="9" s="1"/>
  <c r="B4134" i="9"/>
  <c r="F4133" i="9"/>
  <c r="G4133" i="9" s="1"/>
  <c r="D4133" i="9"/>
  <c r="E4133" i="9" s="1"/>
  <c r="AB4041" i="9"/>
  <c r="AC4041" i="9" s="1"/>
  <c r="Z4042" i="9"/>
  <c r="AD4041" i="9"/>
  <c r="AE4041" i="9" s="1"/>
  <c r="R4120" i="9"/>
  <c r="S4120" i="9" s="1"/>
  <c r="P4120" i="9"/>
  <c r="Q4120" i="9" s="1"/>
  <c r="N4121" i="9"/>
  <c r="D4134" i="9" l="1"/>
  <c r="E4134" i="9" s="1"/>
  <c r="B4135" i="9"/>
  <c r="F4134" i="9"/>
  <c r="G4134" i="9" s="1"/>
  <c r="D4108" i="9"/>
  <c r="E4108" i="9" s="1"/>
  <c r="B4109" i="9"/>
  <c r="F4108" i="9"/>
  <c r="G4108" i="9" s="1"/>
  <c r="Z4134" i="9"/>
  <c r="AB4133" i="9"/>
  <c r="AC4133" i="9" s="1"/>
  <c r="AD4133" i="9"/>
  <c r="AE4133" i="9" s="1"/>
  <c r="N4057" i="9"/>
  <c r="P4056" i="9"/>
  <c r="Q4056" i="9" s="1"/>
  <c r="R4056" i="9"/>
  <c r="S4056" i="9" s="1"/>
  <c r="N4174" i="9"/>
  <c r="U4172" i="9"/>
  <c r="N4161" i="9"/>
  <c r="P4160" i="9"/>
  <c r="Q4160" i="9" s="1"/>
  <c r="R4160" i="9"/>
  <c r="S4160" i="9" s="1"/>
  <c r="D4147" i="9"/>
  <c r="E4147" i="9" s="1"/>
  <c r="B4148" i="9"/>
  <c r="F4147" i="9"/>
  <c r="G4147" i="9" s="1"/>
  <c r="Z4069" i="9"/>
  <c r="AD4068" i="9"/>
  <c r="AE4068" i="9" s="1"/>
  <c r="AB4068" i="9"/>
  <c r="AC4068" i="9" s="1"/>
  <c r="D4017" i="9"/>
  <c r="E4017" i="9" s="1"/>
  <c r="F4017" i="9"/>
  <c r="G4017" i="9" s="1"/>
  <c r="G4018" i="9" s="1"/>
  <c r="T3990" i="9"/>
  <c r="Z4121" i="9"/>
  <c r="AB4120" i="9"/>
  <c r="AC4120" i="9" s="1"/>
  <c r="AD4120" i="9"/>
  <c r="AE4120" i="9" s="1"/>
  <c r="E4004" i="9"/>
  <c r="D4004" i="9"/>
  <c r="N4135" i="9"/>
  <c r="R4134" i="9"/>
  <c r="S4134" i="9" s="1"/>
  <c r="P4134" i="9"/>
  <c r="Q4134" i="9" s="1"/>
  <c r="D4121" i="9"/>
  <c r="E4121" i="9" s="1"/>
  <c r="B4122" i="9"/>
  <c r="F4121" i="9"/>
  <c r="G4121" i="9" s="1"/>
  <c r="Z4056" i="9"/>
  <c r="AD4055" i="9"/>
  <c r="AE4055" i="9" s="1"/>
  <c r="AB4055" i="9"/>
  <c r="AC4055" i="9" s="1"/>
  <c r="D4056" i="9"/>
  <c r="E4056" i="9" s="1"/>
  <c r="B4057" i="9"/>
  <c r="F4056" i="9"/>
  <c r="G4056" i="9" s="1"/>
  <c r="N4122" i="9"/>
  <c r="P4121" i="9"/>
  <c r="Q4121" i="9" s="1"/>
  <c r="R4121" i="9"/>
  <c r="S4121" i="9" s="1"/>
  <c r="Z4043" i="9"/>
  <c r="AB4042" i="9"/>
  <c r="AC4042" i="9" s="1"/>
  <c r="AD4042" i="9"/>
  <c r="AE4042" i="9" s="1"/>
  <c r="D4082" i="9"/>
  <c r="E4082" i="9" s="1"/>
  <c r="B4083" i="9"/>
  <c r="F4082" i="9"/>
  <c r="G4082" i="9" s="1"/>
  <c r="P4017" i="9"/>
  <c r="Q4017" i="9" s="1"/>
  <c r="R4017" i="9"/>
  <c r="S4017" i="9" s="1"/>
  <c r="S4018" i="9" s="1"/>
  <c r="N4096" i="9"/>
  <c r="P4095" i="9"/>
  <c r="Q4095" i="9" s="1"/>
  <c r="R4095" i="9"/>
  <c r="S4095" i="9" s="1"/>
  <c r="Z4030" i="9"/>
  <c r="AD4029" i="9"/>
  <c r="AE4029" i="9" s="1"/>
  <c r="AB4029" i="9"/>
  <c r="AC4029" i="9" s="1"/>
  <c r="D4030" i="9"/>
  <c r="E4030" i="9" s="1"/>
  <c r="B4031" i="9"/>
  <c r="F4030" i="9"/>
  <c r="G4030" i="9" s="1"/>
  <c r="AB4003" i="9"/>
  <c r="AC4003" i="9" s="1"/>
  <c r="AD4003" i="9"/>
  <c r="AE4003" i="9" s="1"/>
  <c r="AE4004" i="9" s="1"/>
  <c r="N4070" i="9"/>
  <c r="R4069" i="9"/>
  <c r="S4069" i="9" s="1"/>
  <c r="P4069" i="9"/>
  <c r="Q4069" i="9" s="1"/>
  <c r="Z4082" i="9"/>
  <c r="AD4081" i="9"/>
  <c r="AE4081" i="9" s="1"/>
  <c r="AB4081" i="9"/>
  <c r="AC4081" i="9" s="1"/>
  <c r="H3990" i="9"/>
  <c r="D4069" i="9"/>
  <c r="E4069" i="9" s="1"/>
  <c r="B4070" i="9"/>
  <c r="F4069" i="9"/>
  <c r="G4069" i="9" s="1"/>
  <c r="Q4004" i="9"/>
  <c r="P4004" i="9"/>
  <c r="Z4160" i="9"/>
  <c r="AG4158" i="9"/>
  <c r="Z4147" i="9"/>
  <c r="AD4146" i="9"/>
  <c r="AE4146" i="9" s="1"/>
  <c r="AB4146" i="9"/>
  <c r="AC4146" i="9" s="1"/>
  <c r="N4148" i="9"/>
  <c r="P4147" i="9"/>
  <c r="Q4147" i="9" s="1"/>
  <c r="R4147" i="9"/>
  <c r="S4147" i="9" s="1"/>
  <c r="N4109" i="9"/>
  <c r="P4108" i="9"/>
  <c r="Q4108" i="9" s="1"/>
  <c r="R4108" i="9"/>
  <c r="S4108" i="9" s="1"/>
  <c r="D4160" i="9"/>
  <c r="E4160" i="9" s="1"/>
  <c r="B4174" i="9"/>
  <c r="I4172" i="9"/>
  <c r="B4161" i="9"/>
  <c r="F4160" i="9"/>
  <c r="G4160" i="9" s="1"/>
  <c r="D4095" i="9"/>
  <c r="E4095" i="9" s="1"/>
  <c r="B4096" i="9"/>
  <c r="F4095" i="9"/>
  <c r="G4095" i="9" s="1"/>
  <c r="AD3990" i="9"/>
  <c r="N4031" i="9"/>
  <c r="P4030" i="9"/>
  <c r="Q4030" i="9" s="1"/>
  <c r="R4030" i="9"/>
  <c r="S4030" i="9" s="1"/>
  <c r="Z4017" i="9"/>
  <c r="AD4016" i="9"/>
  <c r="AE4016" i="9" s="1"/>
  <c r="AB4016" i="9"/>
  <c r="AC4016" i="9" s="1"/>
  <c r="R4004" i="9"/>
  <c r="Z4095" i="9"/>
  <c r="AB4094" i="9"/>
  <c r="AC4094" i="9" s="1"/>
  <c r="AD4094" i="9"/>
  <c r="AE4094" i="9" s="1"/>
  <c r="D4043" i="9"/>
  <c r="E4043" i="9" s="1"/>
  <c r="B4044" i="9"/>
  <c r="F4043" i="9"/>
  <c r="G4043" i="9" s="1"/>
  <c r="AC3990" i="9"/>
  <c r="AF3990" i="9" s="1"/>
  <c r="AB3990" i="9"/>
  <c r="F4004" i="9"/>
  <c r="N4083" i="9"/>
  <c r="R4082" i="9"/>
  <c r="S4082" i="9" s="1"/>
  <c r="P4082" i="9"/>
  <c r="Q4082" i="9" s="1"/>
  <c r="Z4108" i="9"/>
  <c r="AB4107" i="9"/>
  <c r="AC4107" i="9" s="1"/>
  <c r="AD4107" i="9"/>
  <c r="AE4107" i="9" s="1"/>
  <c r="N4044" i="9"/>
  <c r="P4043" i="9"/>
  <c r="Q4043" i="9" s="1"/>
  <c r="R4043" i="9"/>
  <c r="S4043" i="9" s="1"/>
  <c r="AD4108" i="9" l="1"/>
  <c r="AE4108" i="9" s="1"/>
  <c r="AB4108" i="9"/>
  <c r="AC4108" i="9" s="1"/>
  <c r="Z4109" i="9"/>
  <c r="B4188" i="9"/>
  <c r="I4186" i="9"/>
  <c r="B4175" i="9"/>
  <c r="F4174" i="9"/>
  <c r="G4174" i="9" s="1"/>
  <c r="D4174" i="9"/>
  <c r="E4174" i="9" s="1"/>
  <c r="AD4160" i="9"/>
  <c r="AE4160" i="9" s="1"/>
  <c r="AB4160" i="9"/>
  <c r="AC4160" i="9" s="1"/>
  <c r="Z4174" i="9"/>
  <c r="AG4172" i="9"/>
  <c r="Z4161" i="9"/>
  <c r="B4071" i="9"/>
  <c r="D4070" i="9"/>
  <c r="E4070" i="9" s="1"/>
  <c r="F4070" i="9"/>
  <c r="G4070" i="9" s="1"/>
  <c r="AD4082" i="9"/>
  <c r="AE4082" i="9" s="1"/>
  <c r="AB4082" i="9"/>
  <c r="AC4082" i="9" s="1"/>
  <c r="Z4083" i="9"/>
  <c r="B4058" i="9"/>
  <c r="F4057" i="9"/>
  <c r="G4057" i="9" s="1"/>
  <c r="D4057" i="9"/>
  <c r="E4057" i="9" s="1"/>
  <c r="AD4056" i="9"/>
  <c r="AE4056" i="9" s="1"/>
  <c r="AB4056" i="9"/>
  <c r="AC4056" i="9" s="1"/>
  <c r="Z4057" i="9"/>
  <c r="H4004" i="9"/>
  <c r="F4018" i="9"/>
  <c r="AD4069" i="9"/>
  <c r="AE4069" i="9" s="1"/>
  <c r="AB4069" i="9"/>
  <c r="AC4069" i="9" s="1"/>
  <c r="Z4070" i="9"/>
  <c r="B4149" i="9"/>
  <c r="D4148" i="9"/>
  <c r="E4148" i="9" s="1"/>
  <c r="F4148" i="9"/>
  <c r="G4148" i="9" s="1"/>
  <c r="P4161" i="9"/>
  <c r="Q4161" i="9" s="1"/>
  <c r="N4162" i="9"/>
  <c r="R4161" i="9"/>
  <c r="S4161" i="9" s="1"/>
  <c r="B4045" i="9"/>
  <c r="D4044" i="9"/>
  <c r="E4044" i="9" s="1"/>
  <c r="F4044" i="9"/>
  <c r="G4044" i="9" s="1"/>
  <c r="AD4017" i="9"/>
  <c r="AE4017" i="9" s="1"/>
  <c r="AE4018" i="9" s="1"/>
  <c r="AB4017" i="9"/>
  <c r="AC4017" i="9" s="1"/>
  <c r="AD4004" i="9"/>
  <c r="P4096" i="9"/>
  <c r="Q4096" i="9" s="1"/>
  <c r="N4097" i="9"/>
  <c r="R4096" i="9"/>
  <c r="S4096" i="9" s="1"/>
  <c r="R4018" i="9"/>
  <c r="B4084" i="9"/>
  <c r="D4083" i="9"/>
  <c r="E4083" i="9" s="1"/>
  <c r="F4083" i="9"/>
  <c r="G4083" i="9" s="1"/>
  <c r="P4122" i="9"/>
  <c r="Q4122" i="9" s="1"/>
  <c r="N4123" i="9"/>
  <c r="R4122" i="9"/>
  <c r="S4122" i="9" s="1"/>
  <c r="E4018" i="9"/>
  <c r="D4018" i="9"/>
  <c r="B4110" i="9"/>
  <c r="F4109" i="9"/>
  <c r="G4109" i="9" s="1"/>
  <c r="D4109" i="9"/>
  <c r="E4109" i="9" s="1"/>
  <c r="B4136" i="9"/>
  <c r="F4135" i="9"/>
  <c r="G4135" i="9" s="1"/>
  <c r="D4135" i="9"/>
  <c r="E4135" i="9" s="1"/>
  <c r="P4044" i="9"/>
  <c r="Q4044" i="9" s="1"/>
  <c r="N4045" i="9"/>
  <c r="R4044" i="9"/>
  <c r="S4044" i="9" s="1"/>
  <c r="AD4095" i="9"/>
  <c r="AE4095" i="9" s="1"/>
  <c r="AB4095" i="9"/>
  <c r="AC4095" i="9" s="1"/>
  <c r="Z4096" i="9"/>
  <c r="B4162" i="9"/>
  <c r="D4161" i="9"/>
  <c r="E4161" i="9" s="1"/>
  <c r="F4161" i="9"/>
  <c r="G4161" i="9" s="1"/>
  <c r="P4109" i="9"/>
  <c r="Q4109" i="9" s="1"/>
  <c r="N4110" i="9"/>
  <c r="R4109" i="9"/>
  <c r="S4109" i="9" s="1"/>
  <c r="AD4147" i="9"/>
  <c r="AE4147" i="9" s="1"/>
  <c r="AB4147" i="9"/>
  <c r="AC4147" i="9" s="1"/>
  <c r="Z4148" i="9"/>
  <c r="T4004" i="9"/>
  <c r="AC4004" i="9"/>
  <c r="AB4004" i="9"/>
  <c r="F4031" i="9"/>
  <c r="G4031" i="9" s="1"/>
  <c r="G4032" i="9" s="1"/>
  <c r="D4031" i="9"/>
  <c r="E4031" i="9" s="1"/>
  <c r="AD4030" i="9"/>
  <c r="AE4030" i="9" s="1"/>
  <c r="AB4030" i="9"/>
  <c r="AC4030" i="9" s="1"/>
  <c r="Z4031" i="9"/>
  <c r="Q4018" i="9"/>
  <c r="P4018" i="9"/>
  <c r="AD4043" i="9"/>
  <c r="AE4043" i="9" s="1"/>
  <c r="AB4043" i="9"/>
  <c r="AC4043" i="9" s="1"/>
  <c r="Z4044" i="9"/>
  <c r="B4123" i="9"/>
  <c r="F4122" i="9"/>
  <c r="G4122" i="9" s="1"/>
  <c r="D4122" i="9"/>
  <c r="E4122" i="9" s="1"/>
  <c r="P4135" i="9"/>
  <c r="Q4135" i="9" s="1"/>
  <c r="N4136" i="9"/>
  <c r="R4135" i="9"/>
  <c r="S4135" i="9" s="1"/>
  <c r="P4174" i="9"/>
  <c r="Q4174" i="9" s="1"/>
  <c r="N4188" i="9"/>
  <c r="U4186" i="9"/>
  <c r="N4175" i="9"/>
  <c r="R4174" i="9"/>
  <c r="S4174" i="9" s="1"/>
  <c r="P4057" i="9"/>
  <c r="Q4057" i="9" s="1"/>
  <c r="N4058" i="9"/>
  <c r="R4057" i="9"/>
  <c r="S4057" i="9" s="1"/>
  <c r="P4083" i="9"/>
  <c r="Q4083" i="9" s="1"/>
  <c r="N4084" i="9"/>
  <c r="R4083" i="9"/>
  <c r="S4083" i="9" s="1"/>
  <c r="P4031" i="9"/>
  <c r="Q4031" i="9" s="1"/>
  <c r="R4031" i="9"/>
  <c r="S4031" i="9" s="1"/>
  <c r="S4032" i="9" s="1"/>
  <c r="B4097" i="9"/>
  <c r="F4096" i="9"/>
  <c r="G4096" i="9" s="1"/>
  <c r="D4096" i="9"/>
  <c r="E4096" i="9" s="1"/>
  <c r="P4148" i="9"/>
  <c r="Q4148" i="9" s="1"/>
  <c r="N4149" i="9"/>
  <c r="R4148" i="9"/>
  <c r="S4148" i="9" s="1"/>
  <c r="P4070" i="9"/>
  <c r="Q4070" i="9" s="1"/>
  <c r="N4071" i="9"/>
  <c r="R4070" i="9"/>
  <c r="S4070" i="9" s="1"/>
  <c r="AD4121" i="9"/>
  <c r="AE4121" i="9" s="1"/>
  <c r="AB4121" i="9"/>
  <c r="AC4121" i="9" s="1"/>
  <c r="Z4122" i="9"/>
  <c r="AD4134" i="9"/>
  <c r="AE4134" i="9" s="1"/>
  <c r="AB4134" i="9"/>
  <c r="AC4134" i="9" s="1"/>
  <c r="Z4135" i="9"/>
  <c r="AF4004" i="9" l="1"/>
  <c r="T4018" i="9"/>
  <c r="H4018" i="9"/>
  <c r="Q4032" i="9"/>
  <c r="P4032" i="9"/>
  <c r="N4085" i="9"/>
  <c r="R4084" i="9"/>
  <c r="S4084" i="9" s="1"/>
  <c r="P4084" i="9"/>
  <c r="Q4084" i="9" s="1"/>
  <c r="N4176" i="9"/>
  <c r="R4175" i="9"/>
  <c r="S4175" i="9" s="1"/>
  <c r="P4175" i="9"/>
  <c r="Q4175" i="9" s="1"/>
  <c r="N4137" i="9"/>
  <c r="P4136" i="9"/>
  <c r="Q4136" i="9" s="1"/>
  <c r="R4136" i="9"/>
  <c r="S4136" i="9" s="1"/>
  <c r="F4123" i="9"/>
  <c r="G4123" i="9" s="1"/>
  <c r="D4123" i="9"/>
  <c r="E4123" i="9" s="1"/>
  <c r="B4124" i="9"/>
  <c r="AD4031" i="9"/>
  <c r="AE4031" i="9" s="1"/>
  <c r="AE4032" i="9" s="1"/>
  <c r="AB4031" i="9"/>
  <c r="AC4031" i="9" s="1"/>
  <c r="F4032" i="9"/>
  <c r="Z4097" i="9"/>
  <c r="AB4096" i="9"/>
  <c r="AC4096" i="9" s="1"/>
  <c r="AD4096" i="9"/>
  <c r="AE4096" i="9" s="1"/>
  <c r="P4045" i="9"/>
  <c r="Q4045" i="9" s="1"/>
  <c r="R4045" i="9"/>
  <c r="S4045" i="9" s="1"/>
  <c r="S4046" i="9" s="1"/>
  <c r="F4136" i="9"/>
  <c r="G4136" i="9" s="1"/>
  <c r="D4136" i="9"/>
  <c r="E4136" i="9" s="1"/>
  <c r="B4137" i="9"/>
  <c r="N4124" i="9"/>
  <c r="R4123" i="9"/>
  <c r="S4123" i="9" s="1"/>
  <c r="P4123" i="9"/>
  <c r="Q4123" i="9" s="1"/>
  <c r="F4084" i="9"/>
  <c r="G4084" i="9" s="1"/>
  <c r="D4084" i="9"/>
  <c r="E4084" i="9" s="1"/>
  <c r="B4085" i="9"/>
  <c r="N4098" i="9"/>
  <c r="P4097" i="9"/>
  <c r="Q4097" i="9" s="1"/>
  <c r="R4097" i="9"/>
  <c r="S4097" i="9" s="1"/>
  <c r="N4163" i="9"/>
  <c r="R4162" i="9"/>
  <c r="S4162" i="9" s="1"/>
  <c r="P4162" i="9"/>
  <c r="Q4162" i="9" s="1"/>
  <c r="F4149" i="9"/>
  <c r="G4149" i="9" s="1"/>
  <c r="D4149" i="9"/>
  <c r="E4149" i="9" s="1"/>
  <c r="B4150" i="9"/>
  <c r="Z4084" i="9"/>
  <c r="AB4083" i="9"/>
  <c r="AC4083" i="9" s="1"/>
  <c r="AD4083" i="9"/>
  <c r="AE4083" i="9" s="1"/>
  <c r="Z4188" i="9"/>
  <c r="AG4186" i="9"/>
  <c r="Z4175" i="9"/>
  <c r="AB4174" i="9"/>
  <c r="AC4174" i="9" s="1"/>
  <c r="AD4174" i="9"/>
  <c r="AE4174" i="9" s="1"/>
  <c r="Z4110" i="9"/>
  <c r="AB4109" i="9"/>
  <c r="AC4109" i="9" s="1"/>
  <c r="AD4109" i="9"/>
  <c r="AE4109" i="9" s="1"/>
  <c r="Z4123" i="9"/>
  <c r="AB4122" i="9"/>
  <c r="AC4122" i="9" s="1"/>
  <c r="AD4122" i="9"/>
  <c r="AE4122" i="9" s="1"/>
  <c r="N4072" i="9"/>
  <c r="R4071" i="9"/>
  <c r="S4071" i="9" s="1"/>
  <c r="P4071" i="9"/>
  <c r="Q4071" i="9" s="1"/>
  <c r="F4097" i="9"/>
  <c r="G4097" i="9" s="1"/>
  <c r="D4097" i="9"/>
  <c r="E4097" i="9" s="1"/>
  <c r="B4098" i="9"/>
  <c r="N4059" i="9"/>
  <c r="R4058" i="9"/>
  <c r="S4058" i="9" s="1"/>
  <c r="P4058" i="9"/>
  <c r="Q4058" i="9" s="1"/>
  <c r="Z4045" i="9"/>
  <c r="AD4044" i="9"/>
  <c r="AE4044" i="9" s="1"/>
  <c r="AB4044" i="9"/>
  <c r="AC4044" i="9" s="1"/>
  <c r="Z4149" i="9"/>
  <c r="AD4148" i="9"/>
  <c r="AE4148" i="9" s="1"/>
  <c r="AB4148" i="9"/>
  <c r="AC4148" i="9" s="1"/>
  <c r="AC4018" i="9"/>
  <c r="AB4018" i="9"/>
  <c r="Z4071" i="9"/>
  <c r="AB4070" i="9"/>
  <c r="AC4070" i="9" s="1"/>
  <c r="AD4070" i="9"/>
  <c r="AE4070" i="9" s="1"/>
  <c r="Z4058" i="9"/>
  <c r="AB4057" i="9"/>
  <c r="AC4057" i="9" s="1"/>
  <c r="AD4057" i="9"/>
  <c r="AE4057" i="9" s="1"/>
  <c r="F4071" i="9"/>
  <c r="G4071" i="9" s="1"/>
  <c r="D4071" i="9"/>
  <c r="E4071" i="9" s="1"/>
  <c r="B4072" i="9"/>
  <c r="F4188" i="9"/>
  <c r="G4188" i="9" s="1"/>
  <c r="D4188" i="9"/>
  <c r="E4188" i="9" s="1"/>
  <c r="B4202" i="9"/>
  <c r="I4200" i="9"/>
  <c r="B4189" i="9"/>
  <c r="Z4136" i="9"/>
  <c r="AD4135" i="9"/>
  <c r="AE4135" i="9" s="1"/>
  <c r="AB4135" i="9"/>
  <c r="AC4135" i="9" s="1"/>
  <c r="N4202" i="9"/>
  <c r="U4200" i="9"/>
  <c r="N4189" i="9"/>
  <c r="R4188" i="9"/>
  <c r="S4188" i="9" s="1"/>
  <c r="P4188" i="9"/>
  <c r="Q4188" i="9" s="1"/>
  <c r="N4111" i="9"/>
  <c r="P4110" i="9"/>
  <c r="Q4110" i="9" s="1"/>
  <c r="R4110" i="9"/>
  <c r="S4110" i="9" s="1"/>
  <c r="F4162" i="9"/>
  <c r="G4162" i="9" s="1"/>
  <c r="D4162" i="9"/>
  <c r="E4162" i="9" s="1"/>
  <c r="B4163" i="9"/>
  <c r="AD4018" i="9"/>
  <c r="F4045" i="9"/>
  <c r="G4045" i="9" s="1"/>
  <c r="G4046" i="9" s="1"/>
  <c r="D4045" i="9"/>
  <c r="E4045" i="9" s="1"/>
  <c r="F4058" i="9"/>
  <c r="G4058" i="9" s="1"/>
  <c r="D4058" i="9"/>
  <c r="E4058" i="9" s="1"/>
  <c r="B4059" i="9"/>
  <c r="Z4162" i="9"/>
  <c r="AB4161" i="9"/>
  <c r="AC4161" i="9" s="1"/>
  <c r="AD4161" i="9"/>
  <c r="AE4161" i="9" s="1"/>
  <c r="N4150" i="9"/>
  <c r="P4149" i="9"/>
  <c r="Q4149" i="9" s="1"/>
  <c r="R4149" i="9"/>
  <c r="S4149" i="9" s="1"/>
  <c r="R4032" i="9"/>
  <c r="E4032" i="9"/>
  <c r="H4032" i="9" s="1"/>
  <c r="D4032" i="9"/>
  <c r="F4110" i="9"/>
  <c r="G4110" i="9" s="1"/>
  <c r="D4110" i="9"/>
  <c r="E4110" i="9" s="1"/>
  <c r="B4111" i="9"/>
  <c r="F4175" i="9"/>
  <c r="G4175" i="9" s="1"/>
  <c r="D4175" i="9"/>
  <c r="E4175" i="9" s="1"/>
  <c r="B4176" i="9"/>
  <c r="B4112" i="9" l="1"/>
  <c r="D4111" i="9"/>
  <c r="E4111" i="9" s="1"/>
  <c r="F4111" i="9"/>
  <c r="G4111" i="9" s="1"/>
  <c r="D4059" i="9"/>
  <c r="E4059" i="9" s="1"/>
  <c r="F4059" i="9"/>
  <c r="G4059" i="9" s="1"/>
  <c r="G4060" i="9" s="1"/>
  <c r="R4202" i="9"/>
  <c r="S4202" i="9" s="1"/>
  <c r="P4202" i="9"/>
  <c r="Q4202" i="9" s="1"/>
  <c r="N4216" i="9"/>
  <c r="U4214" i="9"/>
  <c r="N4203" i="9"/>
  <c r="B4216" i="9"/>
  <c r="I4214" i="9"/>
  <c r="B4203" i="9"/>
  <c r="D4202" i="9"/>
  <c r="E4202" i="9" s="1"/>
  <c r="F4202" i="9"/>
  <c r="G4202" i="9" s="1"/>
  <c r="AB4149" i="9"/>
  <c r="AC4149" i="9" s="1"/>
  <c r="Z4150" i="9"/>
  <c r="AD4149" i="9"/>
  <c r="AE4149" i="9" s="1"/>
  <c r="B4099" i="9"/>
  <c r="D4098" i="9"/>
  <c r="E4098" i="9" s="1"/>
  <c r="F4098" i="9"/>
  <c r="G4098" i="9" s="1"/>
  <c r="AB4110" i="9"/>
  <c r="AC4110" i="9" s="1"/>
  <c r="Z4111" i="9"/>
  <c r="AD4110" i="9"/>
  <c r="AE4110" i="9" s="1"/>
  <c r="AB4175" i="9"/>
  <c r="AC4175" i="9" s="1"/>
  <c r="Z4176" i="9"/>
  <c r="AD4175" i="9"/>
  <c r="AE4175" i="9" s="1"/>
  <c r="R4163" i="9"/>
  <c r="S4163" i="9" s="1"/>
  <c r="P4163" i="9"/>
  <c r="Q4163" i="9" s="1"/>
  <c r="N4164" i="9"/>
  <c r="R4124" i="9"/>
  <c r="S4124" i="9" s="1"/>
  <c r="P4124" i="9"/>
  <c r="Q4124" i="9" s="1"/>
  <c r="N4125" i="9"/>
  <c r="R4137" i="9"/>
  <c r="S4137" i="9" s="1"/>
  <c r="P4137" i="9"/>
  <c r="Q4137" i="9" s="1"/>
  <c r="N4138" i="9"/>
  <c r="R4176" i="9"/>
  <c r="S4176" i="9" s="1"/>
  <c r="P4176" i="9"/>
  <c r="Q4176" i="9" s="1"/>
  <c r="N4177" i="9"/>
  <c r="AB4162" i="9"/>
  <c r="AC4162" i="9" s="1"/>
  <c r="Z4163" i="9"/>
  <c r="AD4162" i="9"/>
  <c r="AE4162" i="9" s="1"/>
  <c r="E4046" i="9"/>
  <c r="D4046" i="9"/>
  <c r="B4164" i="9"/>
  <c r="D4163" i="9"/>
  <c r="E4163" i="9" s="1"/>
  <c r="F4163" i="9"/>
  <c r="G4163" i="9" s="1"/>
  <c r="AB4136" i="9"/>
  <c r="AC4136" i="9" s="1"/>
  <c r="Z4137" i="9"/>
  <c r="AD4136" i="9"/>
  <c r="AE4136" i="9" s="1"/>
  <c r="AB4071" i="9"/>
  <c r="AC4071" i="9" s="1"/>
  <c r="Z4072" i="9"/>
  <c r="AD4071" i="9"/>
  <c r="AE4071" i="9" s="1"/>
  <c r="R4072" i="9"/>
  <c r="S4072" i="9" s="1"/>
  <c r="P4072" i="9"/>
  <c r="Q4072" i="9" s="1"/>
  <c r="N4073" i="9"/>
  <c r="AB4123" i="9"/>
  <c r="AC4123" i="9" s="1"/>
  <c r="Z4124" i="9"/>
  <c r="AD4123" i="9"/>
  <c r="AE4123" i="9" s="1"/>
  <c r="AB4084" i="9"/>
  <c r="AC4084" i="9" s="1"/>
  <c r="Z4085" i="9"/>
  <c r="AD4084" i="9"/>
  <c r="AE4084" i="9" s="1"/>
  <c r="AC4032" i="9"/>
  <c r="AB4032" i="9"/>
  <c r="T4032" i="9"/>
  <c r="B4177" i="9"/>
  <c r="F4176" i="9"/>
  <c r="G4176" i="9" s="1"/>
  <c r="D4176" i="9"/>
  <c r="E4176" i="9" s="1"/>
  <c r="R4150" i="9"/>
  <c r="S4150" i="9" s="1"/>
  <c r="P4150" i="9"/>
  <c r="Q4150" i="9" s="1"/>
  <c r="N4151" i="9"/>
  <c r="F4046" i="9"/>
  <c r="R4111" i="9"/>
  <c r="S4111" i="9" s="1"/>
  <c r="P4111" i="9"/>
  <c r="Q4111" i="9" s="1"/>
  <c r="N4112" i="9"/>
  <c r="R4189" i="9"/>
  <c r="S4189" i="9" s="1"/>
  <c r="P4189" i="9"/>
  <c r="Q4189" i="9" s="1"/>
  <c r="N4190" i="9"/>
  <c r="B4190" i="9"/>
  <c r="D4189" i="9"/>
  <c r="E4189" i="9" s="1"/>
  <c r="F4189" i="9"/>
  <c r="G4189" i="9" s="1"/>
  <c r="AB4058" i="9"/>
  <c r="AC4058" i="9" s="1"/>
  <c r="Z4059" i="9"/>
  <c r="AD4058" i="9"/>
  <c r="AE4058" i="9" s="1"/>
  <c r="AB4188" i="9"/>
  <c r="AC4188" i="9" s="1"/>
  <c r="Z4202" i="9"/>
  <c r="AG4200" i="9"/>
  <c r="Z4189" i="9"/>
  <c r="AD4188" i="9"/>
  <c r="AE4188" i="9" s="1"/>
  <c r="R4098" i="9"/>
  <c r="S4098" i="9" s="1"/>
  <c r="P4098" i="9"/>
  <c r="Q4098" i="9" s="1"/>
  <c r="N4099" i="9"/>
  <c r="R4046" i="9"/>
  <c r="AB4097" i="9"/>
  <c r="AC4097" i="9" s="1"/>
  <c r="Z4098" i="9"/>
  <c r="AD4097" i="9"/>
  <c r="AE4097" i="9" s="1"/>
  <c r="AD4032" i="9"/>
  <c r="B4073" i="9"/>
  <c r="F4072" i="9"/>
  <c r="G4072" i="9" s="1"/>
  <c r="D4072" i="9"/>
  <c r="E4072" i="9" s="1"/>
  <c r="AF4018" i="9"/>
  <c r="AB4045" i="9"/>
  <c r="AC4045" i="9" s="1"/>
  <c r="AD4045" i="9"/>
  <c r="AE4045" i="9" s="1"/>
  <c r="AE4046" i="9" s="1"/>
  <c r="R4059" i="9"/>
  <c r="S4059" i="9" s="1"/>
  <c r="S4060" i="9" s="1"/>
  <c r="P4059" i="9"/>
  <c r="Q4059" i="9" s="1"/>
  <c r="B4151" i="9"/>
  <c r="D4150" i="9"/>
  <c r="E4150" i="9" s="1"/>
  <c r="F4150" i="9"/>
  <c r="G4150" i="9" s="1"/>
  <c r="B4086" i="9"/>
  <c r="F4085" i="9"/>
  <c r="G4085" i="9" s="1"/>
  <c r="D4085" i="9"/>
  <c r="E4085" i="9" s="1"/>
  <c r="B4138" i="9"/>
  <c r="F4137" i="9"/>
  <c r="G4137" i="9" s="1"/>
  <c r="D4137" i="9"/>
  <c r="E4137" i="9" s="1"/>
  <c r="Q4046" i="9"/>
  <c r="T4046" i="9" s="1"/>
  <c r="P4046" i="9"/>
  <c r="B4125" i="9"/>
  <c r="D4124" i="9"/>
  <c r="E4124" i="9" s="1"/>
  <c r="F4124" i="9"/>
  <c r="G4124" i="9" s="1"/>
  <c r="R4085" i="9"/>
  <c r="S4085" i="9" s="1"/>
  <c r="P4085" i="9"/>
  <c r="Q4085" i="9" s="1"/>
  <c r="N4086" i="9"/>
  <c r="D4125" i="9" l="1"/>
  <c r="E4125" i="9" s="1"/>
  <c r="B4126" i="9"/>
  <c r="F4125" i="9"/>
  <c r="G4125" i="9" s="1"/>
  <c r="D4086" i="9"/>
  <c r="E4086" i="9" s="1"/>
  <c r="B4087" i="9"/>
  <c r="F4086" i="9"/>
  <c r="G4086" i="9" s="1"/>
  <c r="R4060" i="9"/>
  <c r="AD4059" i="9"/>
  <c r="AE4059" i="9" s="1"/>
  <c r="AE4060" i="9" s="1"/>
  <c r="AB4059" i="9"/>
  <c r="AC4059" i="9" s="1"/>
  <c r="N4113" i="9"/>
  <c r="P4112" i="9"/>
  <c r="Q4112" i="9" s="1"/>
  <c r="R4112" i="9"/>
  <c r="S4112" i="9" s="1"/>
  <c r="D4177" i="9"/>
  <c r="E4177" i="9" s="1"/>
  <c r="B4178" i="9"/>
  <c r="F4177" i="9"/>
  <c r="G4177" i="9" s="1"/>
  <c r="Z4125" i="9"/>
  <c r="AD4124" i="9"/>
  <c r="AE4124" i="9" s="1"/>
  <c r="AB4124" i="9"/>
  <c r="AC4124" i="9" s="1"/>
  <c r="Z4073" i="9"/>
  <c r="AB4072" i="9"/>
  <c r="AC4072" i="9" s="1"/>
  <c r="AD4072" i="9"/>
  <c r="AE4072" i="9" s="1"/>
  <c r="H4046" i="9"/>
  <c r="N4139" i="9"/>
  <c r="R4138" i="9"/>
  <c r="S4138" i="9" s="1"/>
  <c r="P4138" i="9"/>
  <c r="Q4138" i="9" s="1"/>
  <c r="D4216" i="9"/>
  <c r="E4216" i="9" s="1"/>
  <c r="B4230" i="9"/>
  <c r="I4228" i="9"/>
  <c r="B4217" i="9"/>
  <c r="F4216" i="9"/>
  <c r="G4216" i="9" s="1"/>
  <c r="D4112" i="9"/>
  <c r="E4112" i="9" s="1"/>
  <c r="B4113" i="9"/>
  <c r="F4112" i="9"/>
  <c r="G4112" i="9" s="1"/>
  <c r="D4138" i="9"/>
  <c r="E4138" i="9" s="1"/>
  <c r="B4139" i="9"/>
  <c r="F4138" i="9"/>
  <c r="G4138" i="9" s="1"/>
  <c r="D4151" i="9"/>
  <c r="E4151" i="9" s="1"/>
  <c r="B4152" i="9"/>
  <c r="F4151" i="9"/>
  <c r="G4151" i="9" s="1"/>
  <c r="AD4046" i="9"/>
  <c r="Z4190" i="9"/>
  <c r="AD4189" i="9"/>
  <c r="AE4189" i="9" s="1"/>
  <c r="AB4189" i="9"/>
  <c r="AC4189" i="9" s="1"/>
  <c r="N4191" i="9"/>
  <c r="P4190" i="9"/>
  <c r="Q4190" i="9" s="1"/>
  <c r="R4190" i="9"/>
  <c r="S4190" i="9" s="1"/>
  <c r="D4164" i="9"/>
  <c r="E4164" i="9" s="1"/>
  <c r="B4165" i="9"/>
  <c r="F4164" i="9"/>
  <c r="G4164" i="9" s="1"/>
  <c r="N4178" i="9"/>
  <c r="P4177" i="9"/>
  <c r="Q4177" i="9" s="1"/>
  <c r="R4177" i="9"/>
  <c r="S4177" i="9" s="1"/>
  <c r="Z4112" i="9"/>
  <c r="AD4111" i="9"/>
  <c r="AE4111" i="9" s="1"/>
  <c r="AB4111" i="9"/>
  <c r="AC4111" i="9" s="1"/>
  <c r="D4099" i="9"/>
  <c r="E4099" i="9" s="1"/>
  <c r="B4100" i="9"/>
  <c r="F4099" i="9"/>
  <c r="G4099" i="9" s="1"/>
  <c r="N4204" i="9"/>
  <c r="P4203" i="9"/>
  <c r="Q4203" i="9" s="1"/>
  <c r="R4203" i="9"/>
  <c r="S4203" i="9" s="1"/>
  <c r="AC4046" i="9"/>
  <c r="AB4046" i="9"/>
  <c r="Z4099" i="9"/>
  <c r="AD4098" i="9"/>
  <c r="AE4098" i="9" s="1"/>
  <c r="AB4098" i="9"/>
  <c r="AC4098" i="9" s="1"/>
  <c r="N4100" i="9"/>
  <c r="P4099" i="9"/>
  <c r="Q4099" i="9" s="1"/>
  <c r="R4099" i="9"/>
  <c r="S4099" i="9" s="1"/>
  <c r="N4152" i="9"/>
  <c r="R4151" i="9"/>
  <c r="S4151" i="9" s="1"/>
  <c r="P4151" i="9"/>
  <c r="Q4151" i="9" s="1"/>
  <c r="P4073" i="9"/>
  <c r="Q4073" i="9" s="1"/>
  <c r="R4073" i="9"/>
  <c r="S4073" i="9" s="1"/>
  <c r="S4074" i="9" s="1"/>
  <c r="Z4138" i="9"/>
  <c r="AD4137" i="9"/>
  <c r="AE4137" i="9" s="1"/>
  <c r="AB4137" i="9"/>
  <c r="AC4137" i="9" s="1"/>
  <c r="Z4164" i="9"/>
  <c r="AB4163" i="9"/>
  <c r="AC4163" i="9" s="1"/>
  <c r="AD4163" i="9"/>
  <c r="AE4163" i="9" s="1"/>
  <c r="N4165" i="9"/>
  <c r="R4164" i="9"/>
  <c r="S4164" i="9" s="1"/>
  <c r="P4164" i="9"/>
  <c r="Q4164" i="9" s="1"/>
  <c r="Z4177" i="9"/>
  <c r="AB4176" i="9"/>
  <c r="AC4176" i="9" s="1"/>
  <c r="AD4176" i="9"/>
  <c r="AE4176" i="9" s="1"/>
  <c r="D4203" i="9"/>
  <c r="E4203" i="9" s="1"/>
  <c r="B4204" i="9"/>
  <c r="F4203" i="9"/>
  <c r="G4203" i="9" s="1"/>
  <c r="F4060" i="9"/>
  <c r="N4087" i="9"/>
  <c r="P4086" i="9"/>
  <c r="Q4086" i="9" s="1"/>
  <c r="R4086" i="9"/>
  <c r="S4086" i="9" s="1"/>
  <c r="Q4060" i="9"/>
  <c r="T4060" i="9" s="1"/>
  <c r="P4060" i="9"/>
  <c r="D4073" i="9"/>
  <c r="E4073" i="9" s="1"/>
  <c r="F4073" i="9"/>
  <c r="G4073" i="9" s="1"/>
  <c r="G4074" i="9" s="1"/>
  <c r="Z4216" i="9"/>
  <c r="AG4214" i="9"/>
  <c r="Z4203" i="9"/>
  <c r="AD4202" i="9"/>
  <c r="AE4202" i="9" s="1"/>
  <c r="AB4202" i="9"/>
  <c r="AC4202" i="9" s="1"/>
  <c r="D4190" i="9"/>
  <c r="E4190" i="9" s="1"/>
  <c r="B4191" i="9"/>
  <c r="F4190" i="9"/>
  <c r="G4190" i="9" s="1"/>
  <c r="AF4032" i="9"/>
  <c r="Z4086" i="9"/>
  <c r="AB4085" i="9"/>
  <c r="AC4085" i="9" s="1"/>
  <c r="AD4085" i="9"/>
  <c r="AE4085" i="9" s="1"/>
  <c r="N4126" i="9"/>
  <c r="P4125" i="9"/>
  <c r="Q4125" i="9" s="1"/>
  <c r="R4125" i="9"/>
  <c r="S4125" i="9" s="1"/>
  <c r="Z4151" i="9"/>
  <c r="AB4150" i="9"/>
  <c r="AC4150" i="9" s="1"/>
  <c r="AD4150" i="9"/>
  <c r="AE4150" i="9" s="1"/>
  <c r="N4230" i="9"/>
  <c r="U4228" i="9"/>
  <c r="N4217" i="9"/>
  <c r="P4216" i="9"/>
  <c r="Q4216" i="9" s="1"/>
  <c r="R4216" i="9"/>
  <c r="S4216" i="9" s="1"/>
  <c r="E4060" i="9"/>
  <c r="H4060" i="9" s="1"/>
  <c r="D4060" i="9"/>
  <c r="AF4046" i="9" l="1"/>
  <c r="P4126" i="9"/>
  <c r="Q4126" i="9" s="1"/>
  <c r="N4127" i="9"/>
  <c r="R4126" i="9"/>
  <c r="S4126" i="9" s="1"/>
  <c r="AD4216" i="9"/>
  <c r="AE4216" i="9" s="1"/>
  <c r="AB4216" i="9"/>
  <c r="AC4216" i="9" s="1"/>
  <c r="Z4230" i="9"/>
  <c r="AG4228" i="9"/>
  <c r="Z4217" i="9"/>
  <c r="AD4177" i="9"/>
  <c r="AE4177" i="9" s="1"/>
  <c r="AB4177" i="9"/>
  <c r="AC4177" i="9" s="1"/>
  <c r="Z4178" i="9"/>
  <c r="AD4164" i="9"/>
  <c r="AE4164" i="9" s="1"/>
  <c r="AB4164" i="9"/>
  <c r="AC4164" i="9" s="1"/>
  <c r="Z4165" i="9"/>
  <c r="AD4138" i="9"/>
  <c r="AE4138" i="9" s="1"/>
  <c r="AB4138" i="9"/>
  <c r="AC4138" i="9" s="1"/>
  <c r="Z4139" i="9"/>
  <c r="P4100" i="9"/>
  <c r="Q4100" i="9" s="1"/>
  <c r="N4101" i="9"/>
  <c r="R4100" i="9"/>
  <c r="S4100" i="9" s="1"/>
  <c r="P4178" i="9"/>
  <c r="Q4178" i="9" s="1"/>
  <c r="N4179" i="9"/>
  <c r="R4178" i="9"/>
  <c r="S4178" i="9" s="1"/>
  <c r="P4191" i="9"/>
  <c r="Q4191" i="9" s="1"/>
  <c r="N4192" i="9"/>
  <c r="R4191" i="9"/>
  <c r="S4191" i="9" s="1"/>
  <c r="AD4190" i="9"/>
  <c r="AE4190" i="9" s="1"/>
  <c r="AB4190" i="9"/>
  <c r="AC4190" i="9" s="1"/>
  <c r="Z4191" i="9"/>
  <c r="B4140" i="9"/>
  <c r="D4139" i="9"/>
  <c r="E4139" i="9" s="1"/>
  <c r="F4139" i="9"/>
  <c r="G4139" i="9" s="1"/>
  <c r="B4218" i="9"/>
  <c r="D4217" i="9"/>
  <c r="E4217" i="9" s="1"/>
  <c r="F4217" i="9"/>
  <c r="G4217" i="9" s="1"/>
  <c r="P4139" i="9"/>
  <c r="Q4139" i="9" s="1"/>
  <c r="N4140" i="9"/>
  <c r="R4139" i="9"/>
  <c r="S4139" i="9" s="1"/>
  <c r="AD4073" i="9"/>
  <c r="AE4073" i="9" s="1"/>
  <c r="AE4074" i="9" s="1"/>
  <c r="AB4073" i="9"/>
  <c r="AC4073" i="9" s="1"/>
  <c r="AC4060" i="9"/>
  <c r="AB4060" i="9"/>
  <c r="B4127" i="9"/>
  <c r="F4126" i="9"/>
  <c r="G4126" i="9" s="1"/>
  <c r="D4126" i="9"/>
  <c r="E4126" i="9" s="1"/>
  <c r="P4230" i="9"/>
  <c r="Q4230" i="9" s="1"/>
  <c r="N4244" i="9"/>
  <c r="U4242" i="9"/>
  <c r="N4231" i="9"/>
  <c r="R4230" i="9"/>
  <c r="S4230" i="9" s="1"/>
  <c r="AD4151" i="9"/>
  <c r="AE4151" i="9" s="1"/>
  <c r="AB4151" i="9"/>
  <c r="AC4151" i="9" s="1"/>
  <c r="Z4152" i="9"/>
  <c r="B4192" i="9"/>
  <c r="F4191" i="9"/>
  <c r="G4191" i="9" s="1"/>
  <c r="D4191" i="9"/>
  <c r="E4191" i="9" s="1"/>
  <c r="P4087" i="9"/>
  <c r="Q4087" i="9" s="1"/>
  <c r="R4087" i="9"/>
  <c r="S4087" i="9" s="1"/>
  <c r="S4088" i="9" s="1"/>
  <c r="R4074" i="9"/>
  <c r="P4152" i="9"/>
  <c r="Q4152" i="9" s="1"/>
  <c r="N4153" i="9"/>
  <c r="R4152" i="9"/>
  <c r="S4152" i="9" s="1"/>
  <c r="P4204" i="9"/>
  <c r="Q4204" i="9" s="1"/>
  <c r="N4205" i="9"/>
  <c r="R4204" i="9"/>
  <c r="S4204" i="9" s="1"/>
  <c r="B4101" i="9"/>
  <c r="D4100" i="9"/>
  <c r="E4100" i="9" s="1"/>
  <c r="F4100" i="9"/>
  <c r="G4100" i="9" s="1"/>
  <c r="AD4112" i="9"/>
  <c r="AE4112" i="9" s="1"/>
  <c r="AB4112" i="9"/>
  <c r="AC4112" i="9" s="1"/>
  <c r="Z4113" i="9"/>
  <c r="B4166" i="9"/>
  <c r="F4165" i="9"/>
  <c r="G4165" i="9" s="1"/>
  <c r="D4165" i="9"/>
  <c r="E4165" i="9" s="1"/>
  <c r="B4153" i="9"/>
  <c r="D4152" i="9"/>
  <c r="E4152" i="9" s="1"/>
  <c r="F4152" i="9"/>
  <c r="G4152" i="9" s="1"/>
  <c r="AD4060" i="9"/>
  <c r="AD4086" i="9"/>
  <c r="AE4086" i="9" s="1"/>
  <c r="AB4086" i="9"/>
  <c r="AC4086" i="9" s="1"/>
  <c r="Z4087" i="9"/>
  <c r="AD4203" i="9"/>
  <c r="AE4203" i="9" s="1"/>
  <c r="AB4203" i="9"/>
  <c r="AC4203" i="9" s="1"/>
  <c r="Z4204" i="9"/>
  <c r="F4074" i="9"/>
  <c r="B4205" i="9"/>
  <c r="D4204" i="9"/>
  <c r="E4204" i="9" s="1"/>
  <c r="F4204" i="9"/>
  <c r="G4204" i="9" s="1"/>
  <c r="Q4074" i="9"/>
  <c r="P4074" i="9"/>
  <c r="B4244" i="9"/>
  <c r="I4242" i="9"/>
  <c r="B4231" i="9"/>
  <c r="D4230" i="9"/>
  <c r="E4230" i="9" s="1"/>
  <c r="F4230" i="9"/>
  <c r="G4230" i="9" s="1"/>
  <c r="P4217" i="9"/>
  <c r="Q4217" i="9" s="1"/>
  <c r="N4218" i="9"/>
  <c r="R4217" i="9"/>
  <c r="S4217" i="9" s="1"/>
  <c r="E4074" i="9"/>
  <c r="D4074" i="9"/>
  <c r="P4165" i="9"/>
  <c r="Q4165" i="9" s="1"/>
  <c r="N4166" i="9"/>
  <c r="R4165" i="9"/>
  <c r="S4165" i="9" s="1"/>
  <c r="AD4099" i="9"/>
  <c r="AE4099" i="9" s="1"/>
  <c r="AB4099" i="9"/>
  <c r="AC4099" i="9" s="1"/>
  <c r="Z4100" i="9"/>
  <c r="B4114" i="9"/>
  <c r="D4113" i="9"/>
  <c r="E4113" i="9" s="1"/>
  <c r="F4113" i="9"/>
  <c r="G4113" i="9" s="1"/>
  <c r="AD4125" i="9"/>
  <c r="AE4125" i="9" s="1"/>
  <c r="AB4125" i="9"/>
  <c r="AC4125" i="9" s="1"/>
  <c r="Z4126" i="9"/>
  <c r="B4179" i="9"/>
  <c r="F4178" i="9"/>
  <c r="G4178" i="9" s="1"/>
  <c r="D4178" i="9"/>
  <c r="E4178" i="9" s="1"/>
  <c r="P4113" i="9"/>
  <c r="Q4113" i="9" s="1"/>
  <c r="N4114" i="9"/>
  <c r="R4113" i="9"/>
  <c r="S4113" i="9" s="1"/>
  <c r="F4087" i="9"/>
  <c r="G4087" i="9" s="1"/>
  <c r="G4088" i="9" s="1"/>
  <c r="D4087" i="9"/>
  <c r="E4087" i="9" s="1"/>
  <c r="T4074" i="9" l="1"/>
  <c r="H4074" i="9"/>
  <c r="E4088" i="9"/>
  <c r="D4088" i="9"/>
  <c r="N4115" i="9"/>
  <c r="R4114" i="9"/>
  <c r="S4114" i="9" s="1"/>
  <c r="P4114" i="9"/>
  <c r="Q4114" i="9" s="1"/>
  <c r="F4179" i="9"/>
  <c r="G4179" i="9" s="1"/>
  <c r="D4179" i="9"/>
  <c r="E4179" i="9" s="1"/>
  <c r="B4180" i="9"/>
  <c r="F4114" i="9"/>
  <c r="G4114" i="9" s="1"/>
  <c r="D4114" i="9"/>
  <c r="E4114" i="9" s="1"/>
  <c r="B4115" i="9"/>
  <c r="F4231" i="9"/>
  <c r="G4231" i="9" s="1"/>
  <c r="D4231" i="9"/>
  <c r="E4231" i="9" s="1"/>
  <c r="B4232" i="9"/>
  <c r="N4206" i="9"/>
  <c r="R4205" i="9"/>
  <c r="S4205" i="9" s="1"/>
  <c r="P4205" i="9"/>
  <c r="Q4205" i="9" s="1"/>
  <c r="N4154" i="9"/>
  <c r="P4153" i="9"/>
  <c r="Q4153" i="9" s="1"/>
  <c r="R4153" i="9"/>
  <c r="S4153" i="9" s="1"/>
  <c r="Q4088" i="9"/>
  <c r="P4088" i="9"/>
  <c r="N4258" i="9"/>
  <c r="U4256" i="9"/>
  <c r="N4245" i="9"/>
  <c r="R4244" i="9"/>
  <c r="S4244" i="9" s="1"/>
  <c r="P4244" i="9"/>
  <c r="Q4244" i="9" s="1"/>
  <c r="F4127" i="9"/>
  <c r="G4127" i="9" s="1"/>
  <c r="D4127" i="9"/>
  <c r="E4127" i="9" s="1"/>
  <c r="B4128" i="9"/>
  <c r="AF4060" i="9"/>
  <c r="N4180" i="9"/>
  <c r="P4179" i="9"/>
  <c r="Q4179" i="9" s="1"/>
  <c r="R4179" i="9"/>
  <c r="S4179" i="9" s="1"/>
  <c r="Z4166" i="9"/>
  <c r="AB4165" i="9"/>
  <c r="AC4165" i="9" s="1"/>
  <c r="AD4165" i="9"/>
  <c r="AE4165" i="9" s="1"/>
  <c r="Z4179" i="9"/>
  <c r="AD4178" i="9"/>
  <c r="AE4178" i="9" s="1"/>
  <c r="AB4178" i="9"/>
  <c r="AC4178" i="9" s="1"/>
  <c r="AD4087" i="9"/>
  <c r="AE4087" i="9" s="1"/>
  <c r="AE4088" i="9" s="1"/>
  <c r="AB4087" i="9"/>
  <c r="AC4087" i="9" s="1"/>
  <c r="Z4114" i="9"/>
  <c r="AB4113" i="9"/>
  <c r="AC4113" i="9" s="1"/>
  <c r="AD4113" i="9"/>
  <c r="AE4113" i="9" s="1"/>
  <c r="F4192" i="9"/>
  <c r="G4192" i="9" s="1"/>
  <c r="D4192" i="9"/>
  <c r="E4192" i="9" s="1"/>
  <c r="B4193" i="9"/>
  <c r="Z4140" i="9"/>
  <c r="AD4139" i="9"/>
  <c r="AE4139" i="9" s="1"/>
  <c r="AB4139" i="9"/>
  <c r="AC4139" i="9" s="1"/>
  <c r="Z4218" i="9"/>
  <c r="AD4217" i="9"/>
  <c r="AE4217" i="9" s="1"/>
  <c r="AB4217" i="9"/>
  <c r="AC4217" i="9" s="1"/>
  <c r="F4088" i="9"/>
  <c r="Z4127" i="9"/>
  <c r="AB4126" i="9"/>
  <c r="AC4126" i="9" s="1"/>
  <c r="AD4126" i="9"/>
  <c r="AE4126" i="9" s="1"/>
  <c r="Z4101" i="9"/>
  <c r="AB4100" i="9"/>
  <c r="AC4100" i="9" s="1"/>
  <c r="AD4100" i="9"/>
  <c r="AE4100" i="9" s="1"/>
  <c r="N4167" i="9"/>
  <c r="P4166" i="9"/>
  <c r="Q4166" i="9" s="1"/>
  <c r="R4166" i="9"/>
  <c r="S4166" i="9" s="1"/>
  <c r="F4244" i="9"/>
  <c r="G4244" i="9" s="1"/>
  <c r="D4244" i="9"/>
  <c r="E4244" i="9" s="1"/>
  <c r="B4258" i="9"/>
  <c r="I4256" i="9"/>
  <c r="B4245" i="9"/>
  <c r="F4205" i="9"/>
  <c r="G4205" i="9" s="1"/>
  <c r="D4205" i="9"/>
  <c r="E4205" i="9" s="1"/>
  <c r="B4206" i="9"/>
  <c r="Z4205" i="9"/>
  <c r="AB4204" i="9"/>
  <c r="AC4204" i="9" s="1"/>
  <c r="AD4204" i="9"/>
  <c r="AE4204" i="9" s="1"/>
  <c r="F4153" i="9"/>
  <c r="G4153" i="9" s="1"/>
  <c r="D4153" i="9"/>
  <c r="E4153" i="9" s="1"/>
  <c r="B4154" i="9"/>
  <c r="F4166" i="9"/>
  <c r="G4166" i="9" s="1"/>
  <c r="D4166" i="9"/>
  <c r="E4166" i="9" s="1"/>
  <c r="B4167" i="9"/>
  <c r="F4101" i="9"/>
  <c r="G4101" i="9" s="1"/>
  <c r="G4102" i="9" s="1"/>
  <c r="D4101" i="9"/>
  <c r="E4101" i="9" s="1"/>
  <c r="Z4153" i="9"/>
  <c r="AB4152" i="9"/>
  <c r="AC4152" i="9" s="1"/>
  <c r="AD4152" i="9"/>
  <c r="AE4152" i="9" s="1"/>
  <c r="N4232" i="9"/>
  <c r="R4231" i="9"/>
  <c r="S4231" i="9" s="1"/>
  <c r="P4231" i="9"/>
  <c r="Q4231" i="9" s="1"/>
  <c r="AC4074" i="9"/>
  <c r="AB4074" i="9"/>
  <c r="N4141" i="9"/>
  <c r="R4140" i="9"/>
  <c r="S4140" i="9" s="1"/>
  <c r="P4140" i="9"/>
  <c r="Q4140" i="9" s="1"/>
  <c r="F4140" i="9"/>
  <c r="G4140" i="9" s="1"/>
  <c r="D4140" i="9"/>
  <c r="E4140" i="9" s="1"/>
  <c r="B4141" i="9"/>
  <c r="R4101" i="9"/>
  <c r="S4101" i="9" s="1"/>
  <c r="S4102" i="9" s="1"/>
  <c r="P4101" i="9"/>
  <c r="Q4101" i="9" s="1"/>
  <c r="N4219" i="9"/>
  <c r="P4218" i="9"/>
  <c r="Q4218" i="9" s="1"/>
  <c r="R4218" i="9"/>
  <c r="S4218" i="9" s="1"/>
  <c r="R4088" i="9"/>
  <c r="AD4074" i="9"/>
  <c r="F4218" i="9"/>
  <c r="G4218" i="9" s="1"/>
  <c r="D4218" i="9"/>
  <c r="E4218" i="9" s="1"/>
  <c r="B4219" i="9"/>
  <c r="Z4192" i="9"/>
  <c r="AB4191" i="9"/>
  <c r="AC4191" i="9" s="1"/>
  <c r="AD4191" i="9"/>
  <c r="AE4191" i="9" s="1"/>
  <c r="N4193" i="9"/>
  <c r="R4192" i="9"/>
  <c r="S4192" i="9" s="1"/>
  <c r="P4192" i="9"/>
  <c r="Q4192" i="9" s="1"/>
  <c r="Z4244" i="9"/>
  <c r="AG4242" i="9"/>
  <c r="Z4231" i="9"/>
  <c r="AD4230" i="9"/>
  <c r="AE4230" i="9" s="1"/>
  <c r="AB4230" i="9"/>
  <c r="AC4230" i="9" s="1"/>
  <c r="N4128" i="9"/>
  <c r="R4127" i="9"/>
  <c r="S4127" i="9" s="1"/>
  <c r="P4127" i="9"/>
  <c r="Q4127" i="9" s="1"/>
  <c r="R4128" i="9" l="1"/>
  <c r="S4128" i="9" s="1"/>
  <c r="P4128" i="9"/>
  <c r="Q4128" i="9" s="1"/>
  <c r="N4129" i="9"/>
  <c r="AB4231" i="9"/>
  <c r="AC4231" i="9" s="1"/>
  <c r="Z4232" i="9"/>
  <c r="AD4231" i="9"/>
  <c r="AE4231" i="9" s="1"/>
  <c r="R4193" i="9"/>
  <c r="S4193" i="9" s="1"/>
  <c r="P4193" i="9"/>
  <c r="Q4193" i="9" s="1"/>
  <c r="N4194" i="9"/>
  <c r="B4220" i="9"/>
  <c r="D4219" i="9"/>
  <c r="E4219" i="9" s="1"/>
  <c r="F4219" i="9"/>
  <c r="G4219" i="9" s="1"/>
  <c r="R4102" i="9"/>
  <c r="R4141" i="9"/>
  <c r="S4141" i="9" s="1"/>
  <c r="P4141" i="9"/>
  <c r="Q4141" i="9" s="1"/>
  <c r="N4142" i="9"/>
  <c r="F4102" i="9"/>
  <c r="B4155" i="9"/>
  <c r="F4154" i="9"/>
  <c r="G4154" i="9" s="1"/>
  <c r="D4154" i="9"/>
  <c r="E4154" i="9" s="1"/>
  <c r="B4272" i="9"/>
  <c r="I4270" i="9"/>
  <c r="B4259" i="9"/>
  <c r="F4258" i="9"/>
  <c r="G4258" i="9" s="1"/>
  <c r="D4258" i="9"/>
  <c r="E4258" i="9" s="1"/>
  <c r="AB4218" i="9"/>
  <c r="AC4218" i="9" s="1"/>
  <c r="Z4219" i="9"/>
  <c r="AD4218" i="9"/>
  <c r="AE4218" i="9" s="1"/>
  <c r="AB4114" i="9"/>
  <c r="AC4114" i="9" s="1"/>
  <c r="Z4115" i="9"/>
  <c r="AD4114" i="9"/>
  <c r="AE4114" i="9" s="1"/>
  <c r="R4180" i="9"/>
  <c r="S4180" i="9" s="1"/>
  <c r="P4180" i="9"/>
  <c r="Q4180" i="9" s="1"/>
  <c r="N4181" i="9"/>
  <c r="B4129" i="9"/>
  <c r="D4128" i="9"/>
  <c r="E4128" i="9" s="1"/>
  <c r="F4128" i="9"/>
  <c r="G4128" i="9" s="1"/>
  <c r="R4258" i="9"/>
  <c r="S4258" i="9" s="1"/>
  <c r="P4258" i="9"/>
  <c r="Q4258" i="9" s="1"/>
  <c r="N4272" i="9"/>
  <c r="U4270" i="9"/>
  <c r="N4259" i="9"/>
  <c r="AB4153" i="9"/>
  <c r="AC4153" i="9" s="1"/>
  <c r="Z4154" i="9"/>
  <c r="AD4153" i="9"/>
  <c r="AE4153" i="9" s="1"/>
  <c r="B4168" i="9"/>
  <c r="F4167" i="9"/>
  <c r="G4167" i="9" s="1"/>
  <c r="D4167" i="9"/>
  <c r="E4167" i="9" s="1"/>
  <c r="B4194" i="9"/>
  <c r="D4193" i="9"/>
  <c r="E4193" i="9" s="1"/>
  <c r="F4193" i="9"/>
  <c r="G4193" i="9" s="1"/>
  <c r="AC4088" i="9"/>
  <c r="AB4088" i="9"/>
  <c r="AB4166" i="9"/>
  <c r="AC4166" i="9" s="1"/>
  <c r="Z4167" i="9"/>
  <c r="AD4166" i="9"/>
  <c r="AE4166" i="9" s="1"/>
  <c r="R4206" i="9"/>
  <c r="S4206" i="9" s="1"/>
  <c r="P4206" i="9"/>
  <c r="Q4206" i="9" s="1"/>
  <c r="N4207" i="9"/>
  <c r="B4233" i="9"/>
  <c r="F4232" i="9"/>
  <c r="G4232" i="9" s="1"/>
  <c r="D4232" i="9"/>
  <c r="E4232" i="9" s="1"/>
  <c r="H4088" i="9"/>
  <c r="AB4244" i="9"/>
  <c r="AC4244" i="9" s="1"/>
  <c r="Z4258" i="9"/>
  <c r="AG4256" i="9"/>
  <c r="Z4245" i="9"/>
  <c r="AD4244" i="9"/>
  <c r="AE4244" i="9" s="1"/>
  <c r="R4219" i="9"/>
  <c r="S4219" i="9" s="1"/>
  <c r="P4219" i="9"/>
  <c r="Q4219" i="9" s="1"/>
  <c r="N4220" i="9"/>
  <c r="AF4074" i="9"/>
  <c r="R4232" i="9"/>
  <c r="S4232" i="9" s="1"/>
  <c r="P4232" i="9"/>
  <c r="Q4232" i="9" s="1"/>
  <c r="N4233" i="9"/>
  <c r="AB4205" i="9"/>
  <c r="AC4205" i="9" s="1"/>
  <c r="Z4206" i="9"/>
  <c r="AD4205" i="9"/>
  <c r="AE4205" i="9" s="1"/>
  <c r="B4246" i="9"/>
  <c r="F4245" i="9"/>
  <c r="G4245" i="9" s="1"/>
  <c r="D4245" i="9"/>
  <c r="E4245" i="9" s="1"/>
  <c r="AD4088" i="9"/>
  <c r="AB4179" i="9"/>
  <c r="AC4179" i="9" s="1"/>
  <c r="Z4180" i="9"/>
  <c r="AD4179" i="9"/>
  <c r="AE4179" i="9" s="1"/>
  <c r="R4245" i="9"/>
  <c r="S4245" i="9" s="1"/>
  <c r="P4245" i="9"/>
  <c r="Q4245" i="9" s="1"/>
  <c r="N4246" i="9"/>
  <c r="T4088" i="9"/>
  <c r="R4154" i="9"/>
  <c r="S4154" i="9" s="1"/>
  <c r="P4154" i="9"/>
  <c r="Q4154" i="9" s="1"/>
  <c r="N4155" i="9"/>
  <c r="D4115" i="9"/>
  <c r="E4115" i="9" s="1"/>
  <c r="F4115" i="9"/>
  <c r="G4115" i="9" s="1"/>
  <c r="G4116" i="9" s="1"/>
  <c r="B4181" i="9"/>
  <c r="D4180" i="9"/>
  <c r="E4180" i="9" s="1"/>
  <c r="F4180" i="9"/>
  <c r="G4180" i="9" s="1"/>
  <c r="AB4192" i="9"/>
  <c r="AC4192" i="9" s="1"/>
  <c r="Z4193" i="9"/>
  <c r="AD4192" i="9"/>
  <c r="AE4192" i="9" s="1"/>
  <c r="Q4102" i="9"/>
  <c r="P4102" i="9"/>
  <c r="B4142" i="9"/>
  <c r="F4141" i="9"/>
  <c r="G4141" i="9" s="1"/>
  <c r="D4141" i="9"/>
  <c r="E4141" i="9" s="1"/>
  <c r="E4102" i="9"/>
  <c r="H4102" i="9" s="1"/>
  <c r="D4102" i="9"/>
  <c r="B4207" i="9"/>
  <c r="D4206" i="9"/>
  <c r="E4206" i="9" s="1"/>
  <c r="F4206" i="9"/>
  <c r="G4206" i="9" s="1"/>
  <c r="R4167" i="9"/>
  <c r="S4167" i="9" s="1"/>
  <c r="P4167" i="9"/>
  <c r="Q4167" i="9" s="1"/>
  <c r="N4168" i="9"/>
  <c r="AB4101" i="9"/>
  <c r="AC4101" i="9" s="1"/>
  <c r="AD4101" i="9"/>
  <c r="AE4101" i="9" s="1"/>
  <c r="AE4102" i="9" s="1"/>
  <c r="AB4127" i="9"/>
  <c r="AC4127" i="9" s="1"/>
  <c r="Z4128" i="9"/>
  <c r="AD4127" i="9"/>
  <c r="AE4127" i="9" s="1"/>
  <c r="AB4140" i="9"/>
  <c r="AC4140" i="9" s="1"/>
  <c r="Z4141" i="9"/>
  <c r="AD4140" i="9"/>
  <c r="AE4140" i="9" s="1"/>
  <c r="R4115" i="9"/>
  <c r="S4115" i="9" s="1"/>
  <c r="S4116" i="9" s="1"/>
  <c r="P4115" i="9"/>
  <c r="Q4115" i="9" s="1"/>
  <c r="T4102" i="9" l="1"/>
  <c r="Z4129" i="9"/>
  <c r="AD4128" i="9"/>
  <c r="AE4128" i="9" s="1"/>
  <c r="AB4128" i="9"/>
  <c r="AC4128" i="9" s="1"/>
  <c r="N4169" i="9"/>
  <c r="P4168" i="9"/>
  <c r="Q4168" i="9" s="1"/>
  <c r="R4168" i="9"/>
  <c r="S4168" i="9" s="1"/>
  <c r="Z4194" i="9"/>
  <c r="AD4193" i="9"/>
  <c r="AE4193" i="9" s="1"/>
  <c r="AB4193" i="9"/>
  <c r="AC4193" i="9" s="1"/>
  <c r="D4181" i="9"/>
  <c r="E4181" i="9" s="1"/>
  <c r="B4182" i="9"/>
  <c r="F4181" i="9"/>
  <c r="G4181" i="9" s="1"/>
  <c r="N4156" i="9"/>
  <c r="P4155" i="9"/>
  <c r="Q4155" i="9" s="1"/>
  <c r="R4155" i="9"/>
  <c r="S4155" i="9" s="1"/>
  <c r="N4247" i="9"/>
  <c r="P4246" i="9"/>
  <c r="Q4246" i="9" s="1"/>
  <c r="R4246" i="9"/>
  <c r="S4246" i="9" s="1"/>
  <c r="AF4088" i="9"/>
  <c r="N4260" i="9"/>
  <c r="P4259" i="9"/>
  <c r="Q4259" i="9" s="1"/>
  <c r="R4259" i="9"/>
  <c r="S4259" i="9" s="1"/>
  <c r="D4272" i="9"/>
  <c r="E4272" i="9" s="1"/>
  <c r="B4286" i="9"/>
  <c r="I4284" i="9"/>
  <c r="B4273" i="9"/>
  <c r="F4272" i="9"/>
  <c r="G4272" i="9" s="1"/>
  <c r="N4143" i="9"/>
  <c r="R4142" i="9"/>
  <c r="S4142" i="9" s="1"/>
  <c r="P4142" i="9"/>
  <c r="Q4142" i="9" s="1"/>
  <c r="N4195" i="9"/>
  <c r="P4194" i="9"/>
  <c r="Q4194" i="9" s="1"/>
  <c r="R4194" i="9"/>
  <c r="S4194" i="9" s="1"/>
  <c r="Z4233" i="9"/>
  <c r="AD4232" i="9"/>
  <c r="AE4232" i="9" s="1"/>
  <c r="AB4232" i="9"/>
  <c r="AC4232" i="9" s="1"/>
  <c r="Z4142" i="9"/>
  <c r="AB4141" i="9"/>
  <c r="AC4141" i="9" s="1"/>
  <c r="AD4141" i="9"/>
  <c r="AE4141" i="9" s="1"/>
  <c r="D4207" i="9"/>
  <c r="E4207" i="9" s="1"/>
  <c r="B4208" i="9"/>
  <c r="F4207" i="9"/>
  <c r="G4207" i="9" s="1"/>
  <c r="F4116" i="9"/>
  <c r="Z4181" i="9"/>
  <c r="AD4180" i="9"/>
  <c r="AE4180" i="9" s="1"/>
  <c r="AB4180" i="9"/>
  <c r="AC4180" i="9" s="1"/>
  <c r="Z4207" i="9"/>
  <c r="AB4206" i="9"/>
  <c r="AC4206" i="9" s="1"/>
  <c r="AD4206" i="9"/>
  <c r="AE4206" i="9" s="1"/>
  <c r="N4234" i="9"/>
  <c r="P4233" i="9"/>
  <c r="Q4233" i="9" s="1"/>
  <c r="R4233" i="9"/>
  <c r="S4233" i="9" s="1"/>
  <c r="N4221" i="9"/>
  <c r="R4220" i="9"/>
  <c r="S4220" i="9" s="1"/>
  <c r="P4220" i="9"/>
  <c r="Q4220" i="9" s="1"/>
  <c r="Z4246" i="9"/>
  <c r="AD4245" i="9"/>
  <c r="AE4245" i="9" s="1"/>
  <c r="AB4245" i="9"/>
  <c r="AC4245" i="9" s="1"/>
  <c r="D4168" i="9"/>
  <c r="E4168" i="9" s="1"/>
  <c r="B4169" i="9"/>
  <c r="F4168" i="9"/>
  <c r="G4168" i="9" s="1"/>
  <c r="D4129" i="9"/>
  <c r="E4129" i="9" s="1"/>
  <c r="F4129" i="9"/>
  <c r="G4129" i="9" s="1"/>
  <c r="G4130" i="9" s="1"/>
  <c r="D4155" i="9"/>
  <c r="E4155" i="9" s="1"/>
  <c r="B4156" i="9"/>
  <c r="F4155" i="9"/>
  <c r="G4155" i="9" s="1"/>
  <c r="Q4116" i="9"/>
  <c r="P4116" i="9"/>
  <c r="AD4102" i="9"/>
  <c r="E4116" i="9"/>
  <c r="D4116" i="9"/>
  <c r="D4233" i="9"/>
  <c r="E4233" i="9" s="1"/>
  <c r="B4234" i="9"/>
  <c r="F4233" i="9"/>
  <c r="G4233" i="9" s="1"/>
  <c r="Z4168" i="9"/>
  <c r="AD4167" i="9"/>
  <c r="AE4167" i="9" s="1"/>
  <c r="AB4167" i="9"/>
  <c r="AC4167" i="9" s="1"/>
  <c r="N4286" i="9"/>
  <c r="U4284" i="9"/>
  <c r="N4273" i="9"/>
  <c r="P4272" i="9"/>
  <c r="Q4272" i="9" s="1"/>
  <c r="R4272" i="9"/>
  <c r="S4272" i="9" s="1"/>
  <c r="N4182" i="9"/>
  <c r="R4181" i="9"/>
  <c r="S4181" i="9" s="1"/>
  <c r="P4181" i="9"/>
  <c r="Q4181" i="9" s="1"/>
  <c r="AB4115" i="9"/>
  <c r="AC4115" i="9" s="1"/>
  <c r="AD4115" i="9"/>
  <c r="AE4115" i="9" s="1"/>
  <c r="AE4116" i="9" s="1"/>
  <c r="D4259" i="9"/>
  <c r="E4259" i="9" s="1"/>
  <c r="B4260" i="9"/>
  <c r="F4259" i="9"/>
  <c r="G4259" i="9" s="1"/>
  <c r="P4129" i="9"/>
  <c r="Q4129" i="9" s="1"/>
  <c r="R4129" i="9"/>
  <c r="S4129" i="9" s="1"/>
  <c r="S4130" i="9" s="1"/>
  <c r="R4116" i="9"/>
  <c r="AC4102" i="9"/>
  <c r="AB4102" i="9"/>
  <c r="D4142" i="9"/>
  <c r="E4142" i="9" s="1"/>
  <c r="B4143" i="9"/>
  <c r="F4142" i="9"/>
  <c r="G4142" i="9" s="1"/>
  <c r="D4246" i="9"/>
  <c r="E4246" i="9" s="1"/>
  <c r="B4247" i="9"/>
  <c r="F4246" i="9"/>
  <c r="G4246" i="9" s="1"/>
  <c r="Z4272" i="9"/>
  <c r="AG4270" i="9"/>
  <c r="Z4259" i="9"/>
  <c r="AD4258" i="9"/>
  <c r="AE4258" i="9" s="1"/>
  <c r="AB4258" i="9"/>
  <c r="AC4258" i="9" s="1"/>
  <c r="N4208" i="9"/>
  <c r="P4207" i="9"/>
  <c r="Q4207" i="9" s="1"/>
  <c r="R4207" i="9"/>
  <c r="S4207" i="9" s="1"/>
  <c r="D4194" i="9"/>
  <c r="E4194" i="9" s="1"/>
  <c r="B4195" i="9"/>
  <c r="F4194" i="9"/>
  <c r="G4194" i="9" s="1"/>
  <c r="Z4155" i="9"/>
  <c r="AB4154" i="9"/>
  <c r="AC4154" i="9" s="1"/>
  <c r="AD4154" i="9"/>
  <c r="AE4154" i="9" s="1"/>
  <c r="Z4220" i="9"/>
  <c r="AB4219" i="9"/>
  <c r="AC4219" i="9" s="1"/>
  <c r="AD4219" i="9"/>
  <c r="AE4219" i="9" s="1"/>
  <c r="D4220" i="9"/>
  <c r="E4220" i="9" s="1"/>
  <c r="B4221" i="9"/>
  <c r="F4220" i="9"/>
  <c r="G4220" i="9" s="1"/>
  <c r="H4116" i="9" l="1"/>
  <c r="AF4102" i="9"/>
  <c r="B4248" i="9"/>
  <c r="F4247" i="9"/>
  <c r="G4247" i="9" s="1"/>
  <c r="D4247" i="9"/>
  <c r="E4247" i="9" s="1"/>
  <c r="AC4116" i="9"/>
  <c r="AB4116" i="9"/>
  <c r="P4182" i="9"/>
  <c r="Q4182" i="9" s="1"/>
  <c r="N4183" i="9"/>
  <c r="R4182" i="9"/>
  <c r="S4182" i="9" s="1"/>
  <c r="P4273" i="9"/>
  <c r="Q4273" i="9" s="1"/>
  <c r="N4274" i="9"/>
  <c r="R4273" i="9"/>
  <c r="S4273" i="9" s="1"/>
  <c r="B4157" i="9"/>
  <c r="D4156" i="9"/>
  <c r="E4156" i="9" s="1"/>
  <c r="F4156" i="9"/>
  <c r="G4156" i="9" s="1"/>
  <c r="E4130" i="9"/>
  <c r="D4130" i="9"/>
  <c r="B4170" i="9"/>
  <c r="D4169" i="9"/>
  <c r="E4169" i="9" s="1"/>
  <c r="F4169" i="9"/>
  <c r="G4169" i="9" s="1"/>
  <c r="AD4181" i="9"/>
  <c r="AE4181" i="9" s="1"/>
  <c r="AB4181" i="9"/>
  <c r="AC4181" i="9" s="1"/>
  <c r="Z4182" i="9"/>
  <c r="B4209" i="9"/>
  <c r="F4208" i="9"/>
  <c r="G4208" i="9" s="1"/>
  <c r="D4208" i="9"/>
  <c r="E4208" i="9" s="1"/>
  <c r="AD4142" i="9"/>
  <c r="AE4142" i="9" s="1"/>
  <c r="AB4142" i="9"/>
  <c r="AC4142" i="9" s="1"/>
  <c r="Z4143" i="9"/>
  <c r="P4195" i="9"/>
  <c r="Q4195" i="9" s="1"/>
  <c r="N4196" i="9"/>
  <c r="R4195" i="9"/>
  <c r="S4195" i="9" s="1"/>
  <c r="P4247" i="9"/>
  <c r="Q4247" i="9" s="1"/>
  <c r="N4248" i="9"/>
  <c r="R4247" i="9"/>
  <c r="S4247" i="9" s="1"/>
  <c r="AD4129" i="9"/>
  <c r="AE4129" i="9" s="1"/>
  <c r="AE4130" i="9" s="1"/>
  <c r="AB4129" i="9"/>
  <c r="AC4129" i="9" s="1"/>
  <c r="B4196" i="9"/>
  <c r="F4195" i="9"/>
  <c r="G4195" i="9" s="1"/>
  <c r="D4195" i="9"/>
  <c r="E4195" i="9" s="1"/>
  <c r="AD4259" i="9"/>
  <c r="AE4259" i="9" s="1"/>
  <c r="AB4259" i="9"/>
  <c r="AC4259" i="9" s="1"/>
  <c r="Z4260" i="9"/>
  <c r="R4130" i="9"/>
  <c r="B4261" i="9"/>
  <c r="D4260" i="9"/>
  <c r="E4260" i="9" s="1"/>
  <c r="F4260" i="9"/>
  <c r="G4260" i="9" s="1"/>
  <c r="B4235" i="9"/>
  <c r="F4234" i="9"/>
  <c r="G4234" i="9" s="1"/>
  <c r="D4234" i="9"/>
  <c r="E4234" i="9" s="1"/>
  <c r="AD4207" i="9"/>
  <c r="AE4207" i="9" s="1"/>
  <c r="AB4207" i="9"/>
  <c r="AC4207" i="9" s="1"/>
  <c r="Z4208" i="9"/>
  <c r="AD4233" i="9"/>
  <c r="AE4233" i="9" s="1"/>
  <c r="AB4233" i="9"/>
  <c r="AC4233" i="9" s="1"/>
  <c r="Z4234" i="9"/>
  <c r="B4274" i="9"/>
  <c r="D4273" i="9"/>
  <c r="E4273" i="9" s="1"/>
  <c r="F4273" i="9"/>
  <c r="G4273" i="9" s="1"/>
  <c r="B4183" i="9"/>
  <c r="D4182" i="9"/>
  <c r="E4182" i="9" s="1"/>
  <c r="F4182" i="9"/>
  <c r="G4182" i="9" s="1"/>
  <c r="P4169" i="9"/>
  <c r="Q4169" i="9" s="1"/>
  <c r="N4170" i="9"/>
  <c r="R4169" i="9"/>
  <c r="S4169" i="9" s="1"/>
  <c r="B4222" i="9"/>
  <c r="D4221" i="9"/>
  <c r="E4221" i="9" s="1"/>
  <c r="F4221" i="9"/>
  <c r="G4221" i="9" s="1"/>
  <c r="AD4220" i="9"/>
  <c r="AE4220" i="9" s="1"/>
  <c r="AB4220" i="9"/>
  <c r="AC4220" i="9" s="1"/>
  <c r="Z4221" i="9"/>
  <c r="P4208" i="9"/>
  <c r="Q4208" i="9" s="1"/>
  <c r="N4209" i="9"/>
  <c r="R4208" i="9"/>
  <c r="S4208" i="9" s="1"/>
  <c r="Q4130" i="9"/>
  <c r="T4130" i="9" s="1"/>
  <c r="P4130" i="9"/>
  <c r="P4286" i="9"/>
  <c r="Q4286" i="9" s="1"/>
  <c r="N4300" i="9"/>
  <c r="U4298" i="9"/>
  <c r="N4287" i="9"/>
  <c r="R4286" i="9"/>
  <c r="S4286" i="9" s="1"/>
  <c r="AD4168" i="9"/>
  <c r="AE4168" i="9" s="1"/>
  <c r="AB4168" i="9"/>
  <c r="AC4168" i="9" s="1"/>
  <c r="Z4169" i="9"/>
  <c r="T4116" i="9"/>
  <c r="P4234" i="9"/>
  <c r="Q4234" i="9" s="1"/>
  <c r="N4235" i="9"/>
  <c r="R4234" i="9"/>
  <c r="S4234" i="9" s="1"/>
  <c r="AD4194" i="9"/>
  <c r="AE4194" i="9" s="1"/>
  <c r="AB4194" i="9"/>
  <c r="AC4194" i="9" s="1"/>
  <c r="Z4195" i="9"/>
  <c r="AD4155" i="9"/>
  <c r="AE4155" i="9" s="1"/>
  <c r="AB4155" i="9"/>
  <c r="AC4155" i="9" s="1"/>
  <c r="Z4156" i="9"/>
  <c r="AD4272" i="9"/>
  <c r="AE4272" i="9" s="1"/>
  <c r="AB4272" i="9"/>
  <c r="AC4272" i="9" s="1"/>
  <c r="Z4286" i="9"/>
  <c r="AG4284" i="9"/>
  <c r="Z4273" i="9"/>
  <c r="F4143" i="9"/>
  <c r="G4143" i="9" s="1"/>
  <c r="G4144" i="9" s="1"/>
  <c r="D4143" i="9"/>
  <c r="E4143" i="9" s="1"/>
  <c r="AD4116" i="9"/>
  <c r="F4130" i="9"/>
  <c r="AD4246" i="9"/>
  <c r="AE4246" i="9" s="1"/>
  <c r="AB4246" i="9"/>
  <c r="AC4246" i="9" s="1"/>
  <c r="Z4247" i="9"/>
  <c r="P4221" i="9"/>
  <c r="Q4221" i="9" s="1"/>
  <c r="N4222" i="9"/>
  <c r="R4221" i="9"/>
  <c r="S4221" i="9" s="1"/>
  <c r="P4143" i="9"/>
  <c r="Q4143" i="9" s="1"/>
  <c r="R4143" i="9"/>
  <c r="S4143" i="9" s="1"/>
  <c r="S4144" i="9" s="1"/>
  <c r="B4300" i="9"/>
  <c r="I4298" i="9"/>
  <c r="B4287" i="9"/>
  <c r="F4286" i="9"/>
  <c r="G4286" i="9" s="1"/>
  <c r="D4286" i="9"/>
  <c r="E4286" i="9" s="1"/>
  <c r="P4260" i="9"/>
  <c r="Q4260" i="9" s="1"/>
  <c r="N4261" i="9"/>
  <c r="R4260" i="9"/>
  <c r="S4260" i="9" s="1"/>
  <c r="P4156" i="9"/>
  <c r="Q4156" i="9" s="1"/>
  <c r="N4157" i="9"/>
  <c r="R4156" i="9"/>
  <c r="S4156" i="9" s="1"/>
  <c r="P4157" i="9" l="1"/>
  <c r="Q4157" i="9" s="1"/>
  <c r="R4157" i="9"/>
  <c r="S4157" i="9" s="1"/>
  <c r="S4158" i="9" s="1"/>
  <c r="Z4157" i="9"/>
  <c r="AD4156" i="9"/>
  <c r="AE4156" i="9" s="1"/>
  <c r="AB4156" i="9"/>
  <c r="AC4156" i="9" s="1"/>
  <c r="Z4235" i="9"/>
  <c r="AB4234" i="9"/>
  <c r="AC4234" i="9" s="1"/>
  <c r="AD4234" i="9"/>
  <c r="AE4234" i="9" s="1"/>
  <c r="F4196" i="9"/>
  <c r="G4196" i="9" s="1"/>
  <c r="D4196" i="9"/>
  <c r="E4196" i="9" s="1"/>
  <c r="B4197" i="9"/>
  <c r="N4249" i="9"/>
  <c r="R4248" i="9"/>
  <c r="S4248" i="9" s="1"/>
  <c r="P4248" i="9"/>
  <c r="Q4248" i="9" s="1"/>
  <c r="H4130" i="9"/>
  <c r="F4157" i="9"/>
  <c r="G4157" i="9" s="1"/>
  <c r="G4158" i="9" s="1"/>
  <c r="D4157" i="9"/>
  <c r="E4157" i="9" s="1"/>
  <c r="AF4116" i="9"/>
  <c r="N4262" i="9"/>
  <c r="P4261" i="9"/>
  <c r="Q4261" i="9" s="1"/>
  <c r="R4261" i="9"/>
  <c r="S4261" i="9" s="1"/>
  <c r="F4300" i="9"/>
  <c r="G4300" i="9" s="1"/>
  <c r="D4300" i="9"/>
  <c r="E4300" i="9" s="1"/>
  <c r="B4314" i="9"/>
  <c r="I4312" i="9"/>
  <c r="B4301" i="9"/>
  <c r="Z4248" i="9"/>
  <c r="AD4247" i="9"/>
  <c r="AE4247" i="9" s="1"/>
  <c r="AB4247" i="9"/>
  <c r="AC4247" i="9" s="1"/>
  <c r="E4144" i="9"/>
  <c r="D4144" i="9"/>
  <c r="Z4274" i="9"/>
  <c r="AD4273" i="9"/>
  <c r="AE4273" i="9" s="1"/>
  <c r="AB4273" i="9"/>
  <c r="AC4273" i="9" s="1"/>
  <c r="Z4196" i="9"/>
  <c r="AB4195" i="9"/>
  <c r="AC4195" i="9" s="1"/>
  <c r="AD4195" i="9"/>
  <c r="AE4195" i="9" s="1"/>
  <c r="N4314" i="9"/>
  <c r="U4312" i="9"/>
  <c r="N4301" i="9"/>
  <c r="R4300" i="9"/>
  <c r="S4300" i="9" s="1"/>
  <c r="P4300" i="9"/>
  <c r="Q4300" i="9" s="1"/>
  <c r="N4210" i="9"/>
  <c r="P4209" i="9"/>
  <c r="Q4209" i="9" s="1"/>
  <c r="R4209" i="9"/>
  <c r="S4209" i="9" s="1"/>
  <c r="N4171" i="9"/>
  <c r="R4170" i="9"/>
  <c r="S4170" i="9" s="1"/>
  <c r="P4170" i="9"/>
  <c r="Q4170" i="9" s="1"/>
  <c r="F4183" i="9"/>
  <c r="G4183" i="9" s="1"/>
  <c r="D4183" i="9"/>
  <c r="E4183" i="9" s="1"/>
  <c r="B4184" i="9"/>
  <c r="F4235" i="9"/>
  <c r="G4235" i="9" s="1"/>
  <c r="D4235" i="9"/>
  <c r="E4235" i="9" s="1"/>
  <c r="B4236" i="9"/>
  <c r="Z4261" i="9"/>
  <c r="AD4260" i="9"/>
  <c r="AE4260" i="9" s="1"/>
  <c r="AB4260" i="9"/>
  <c r="AC4260" i="9" s="1"/>
  <c r="AC4130" i="9"/>
  <c r="AB4130" i="9"/>
  <c r="N4197" i="9"/>
  <c r="R4196" i="9"/>
  <c r="S4196" i="9" s="1"/>
  <c r="P4196" i="9"/>
  <c r="Q4196" i="9" s="1"/>
  <c r="AD4143" i="9"/>
  <c r="AE4143" i="9" s="1"/>
  <c r="AE4144" i="9" s="1"/>
  <c r="AB4143" i="9"/>
  <c r="AC4143" i="9" s="1"/>
  <c r="N4184" i="9"/>
  <c r="R4183" i="9"/>
  <c r="S4183" i="9" s="1"/>
  <c r="P4183" i="9"/>
  <c r="Q4183" i="9" s="1"/>
  <c r="R4144" i="9"/>
  <c r="F4144" i="9"/>
  <c r="N4236" i="9"/>
  <c r="R4235" i="9"/>
  <c r="S4235" i="9" s="1"/>
  <c r="P4235" i="9"/>
  <c r="Q4235" i="9" s="1"/>
  <c r="Z4222" i="9"/>
  <c r="AB4221" i="9"/>
  <c r="AC4221" i="9" s="1"/>
  <c r="AD4221" i="9"/>
  <c r="AE4221" i="9" s="1"/>
  <c r="F4261" i="9"/>
  <c r="G4261" i="9" s="1"/>
  <c r="D4261" i="9"/>
  <c r="E4261" i="9" s="1"/>
  <c r="B4262" i="9"/>
  <c r="AD4130" i="9"/>
  <c r="F4209" i="9"/>
  <c r="G4209" i="9" s="1"/>
  <c r="D4209" i="9"/>
  <c r="E4209" i="9" s="1"/>
  <c r="B4210" i="9"/>
  <c r="F4170" i="9"/>
  <c r="G4170" i="9" s="1"/>
  <c r="D4170" i="9"/>
  <c r="E4170" i="9" s="1"/>
  <c r="B4171" i="9"/>
  <c r="N4275" i="9"/>
  <c r="P4274" i="9"/>
  <c r="Q4274" i="9" s="1"/>
  <c r="R4274" i="9"/>
  <c r="S4274" i="9" s="1"/>
  <c r="F4287" i="9"/>
  <c r="G4287" i="9" s="1"/>
  <c r="D4287" i="9"/>
  <c r="E4287" i="9" s="1"/>
  <c r="B4288" i="9"/>
  <c r="Q4144" i="9"/>
  <c r="P4144" i="9"/>
  <c r="N4223" i="9"/>
  <c r="P4222" i="9"/>
  <c r="Q4222" i="9" s="1"/>
  <c r="R4222" i="9"/>
  <c r="S4222" i="9" s="1"/>
  <c r="Z4300" i="9"/>
  <c r="AG4298" i="9"/>
  <c r="Z4287" i="9"/>
  <c r="AB4286" i="9"/>
  <c r="AC4286" i="9" s="1"/>
  <c r="AD4286" i="9"/>
  <c r="AE4286" i="9" s="1"/>
  <c r="Z4170" i="9"/>
  <c r="AD4169" i="9"/>
  <c r="AE4169" i="9" s="1"/>
  <c r="AB4169" i="9"/>
  <c r="AC4169" i="9" s="1"/>
  <c r="N4288" i="9"/>
  <c r="R4287" i="9"/>
  <c r="S4287" i="9" s="1"/>
  <c r="P4287" i="9"/>
  <c r="Q4287" i="9" s="1"/>
  <c r="F4222" i="9"/>
  <c r="G4222" i="9" s="1"/>
  <c r="D4222" i="9"/>
  <c r="E4222" i="9" s="1"/>
  <c r="B4223" i="9"/>
  <c r="F4274" i="9"/>
  <c r="G4274" i="9" s="1"/>
  <c r="D4274" i="9"/>
  <c r="E4274" i="9" s="1"/>
  <c r="B4275" i="9"/>
  <c r="Z4209" i="9"/>
  <c r="AB4208" i="9"/>
  <c r="AC4208" i="9" s="1"/>
  <c r="AD4208" i="9"/>
  <c r="AE4208" i="9" s="1"/>
  <c r="Z4183" i="9"/>
  <c r="AB4182" i="9"/>
  <c r="AC4182" i="9" s="1"/>
  <c r="AD4182" i="9"/>
  <c r="AE4182" i="9" s="1"/>
  <c r="F4248" i="9"/>
  <c r="G4248" i="9" s="1"/>
  <c r="D4248" i="9"/>
  <c r="E4248" i="9" s="1"/>
  <c r="B4249" i="9"/>
  <c r="T4144" i="9" l="1"/>
  <c r="B4276" i="9"/>
  <c r="D4275" i="9"/>
  <c r="E4275" i="9" s="1"/>
  <c r="F4275" i="9"/>
  <c r="G4275" i="9" s="1"/>
  <c r="AB4170" i="9"/>
  <c r="AC4170" i="9" s="1"/>
  <c r="Z4171" i="9"/>
  <c r="AD4170" i="9"/>
  <c r="AE4170" i="9" s="1"/>
  <c r="AB4222" i="9"/>
  <c r="AC4222" i="9" s="1"/>
  <c r="Z4223" i="9"/>
  <c r="AD4222" i="9"/>
  <c r="AE4222" i="9" s="1"/>
  <c r="R4184" i="9"/>
  <c r="S4184" i="9" s="1"/>
  <c r="P4184" i="9"/>
  <c r="Q4184" i="9" s="1"/>
  <c r="N4185" i="9"/>
  <c r="AB4261" i="9"/>
  <c r="AC4261" i="9" s="1"/>
  <c r="Z4262" i="9"/>
  <c r="AD4261" i="9"/>
  <c r="AE4261" i="9" s="1"/>
  <c r="B4185" i="9"/>
  <c r="F4184" i="9"/>
  <c r="G4184" i="9" s="1"/>
  <c r="D4184" i="9"/>
  <c r="E4184" i="9" s="1"/>
  <c r="R4210" i="9"/>
  <c r="S4210" i="9" s="1"/>
  <c r="P4210" i="9"/>
  <c r="Q4210" i="9" s="1"/>
  <c r="N4211" i="9"/>
  <c r="AB4248" i="9"/>
  <c r="AC4248" i="9" s="1"/>
  <c r="Z4249" i="9"/>
  <c r="AD4248" i="9"/>
  <c r="AE4248" i="9" s="1"/>
  <c r="B4328" i="9"/>
  <c r="I4326" i="9"/>
  <c r="B4315" i="9"/>
  <c r="D4314" i="9"/>
  <c r="E4314" i="9" s="1"/>
  <c r="F4314" i="9"/>
  <c r="G4314" i="9" s="1"/>
  <c r="F4158" i="9"/>
  <c r="B4198" i="9"/>
  <c r="D4197" i="9"/>
  <c r="E4197" i="9" s="1"/>
  <c r="F4197" i="9"/>
  <c r="G4197" i="9" s="1"/>
  <c r="R4288" i="9"/>
  <c r="S4288" i="9" s="1"/>
  <c r="P4288" i="9"/>
  <c r="Q4288" i="9" s="1"/>
  <c r="N4289" i="9"/>
  <c r="AB4287" i="9"/>
  <c r="AC4287" i="9" s="1"/>
  <c r="Z4288" i="9"/>
  <c r="AD4287" i="9"/>
  <c r="AE4287" i="9" s="1"/>
  <c r="R4275" i="9"/>
  <c r="S4275" i="9" s="1"/>
  <c r="P4275" i="9"/>
  <c r="Q4275" i="9" s="1"/>
  <c r="N4276" i="9"/>
  <c r="B4211" i="9"/>
  <c r="D4210" i="9"/>
  <c r="E4210" i="9" s="1"/>
  <c r="F4210" i="9"/>
  <c r="G4210" i="9" s="1"/>
  <c r="B4263" i="9"/>
  <c r="D4262" i="9"/>
  <c r="E4262" i="9" s="1"/>
  <c r="F4262" i="9"/>
  <c r="G4262" i="9" s="1"/>
  <c r="B4237" i="9"/>
  <c r="D4236" i="9"/>
  <c r="E4236" i="9" s="1"/>
  <c r="F4236" i="9"/>
  <c r="G4236" i="9" s="1"/>
  <c r="R4171" i="9"/>
  <c r="S4171" i="9" s="1"/>
  <c r="S4172" i="9" s="1"/>
  <c r="P4171" i="9"/>
  <c r="Q4171" i="9" s="1"/>
  <c r="R4314" i="9"/>
  <c r="S4314" i="9" s="1"/>
  <c r="P4314" i="9"/>
  <c r="Q4314" i="9" s="1"/>
  <c r="N4328" i="9"/>
  <c r="U4326" i="9"/>
  <c r="N4315" i="9"/>
  <c r="H4144" i="9"/>
  <c r="AB4235" i="9"/>
  <c r="AC4235" i="9" s="1"/>
  <c r="Z4236" i="9"/>
  <c r="AD4235" i="9"/>
  <c r="AE4235" i="9" s="1"/>
  <c r="B4250" i="9"/>
  <c r="D4249" i="9"/>
  <c r="E4249" i="9" s="1"/>
  <c r="F4249" i="9"/>
  <c r="G4249" i="9" s="1"/>
  <c r="AB4183" i="9"/>
  <c r="AC4183" i="9" s="1"/>
  <c r="Z4184" i="9"/>
  <c r="AD4183" i="9"/>
  <c r="AE4183" i="9" s="1"/>
  <c r="R4223" i="9"/>
  <c r="S4223" i="9" s="1"/>
  <c r="P4223" i="9"/>
  <c r="Q4223" i="9" s="1"/>
  <c r="N4224" i="9"/>
  <c r="B4289" i="9"/>
  <c r="F4288" i="9"/>
  <c r="G4288" i="9" s="1"/>
  <c r="D4288" i="9"/>
  <c r="E4288" i="9" s="1"/>
  <c r="D4171" i="9"/>
  <c r="E4171" i="9" s="1"/>
  <c r="F4171" i="9"/>
  <c r="G4171" i="9" s="1"/>
  <c r="G4172" i="9" s="1"/>
  <c r="AC4144" i="9"/>
  <c r="AB4144" i="9"/>
  <c r="R4197" i="9"/>
  <c r="S4197" i="9" s="1"/>
  <c r="P4197" i="9"/>
  <c r="Q4197" i="9" s="1"/>
  <c r="N4198" i="9"/>
  <c r="AB4196" i="9"/>
  <c r="AC4196" i="9" s="1"/>
  <c r="Z4197" i="9"/>
  <c r="AD4196" i="9"/>
  <c r="AE4196" i="9" s="1"/>
  <c r="B4302" i="9"/>
  <c r="F4301" i="9"/>
  <c r="G4301" i="9" s="1"/>
  <c r="D4301" i="9"/>
  <c r="E4301" i="9" s="1"/>
  <c r="R4249" i="9"/>
  <c r="S4249" i="9" s="1"/>
  <c r="P4249" i="9"/>
  <c r="Q4249" i="9" s="1"/>
  <c r="N4250" i="9"/>
  <c r="AB4157" i="9"/>
  <c r="AC4157" i="9" s="1"/>
  <c r="AD4157" i="9"/>
  <c r="AE4157" i="9" s="1"/>
  <c r="AE4158" i="9" s="1"/>
  <c r="R4158" i="9"/>
  <c r="AB4209" i="9"/>
  <c r="AC4209" i="9" s="1"/>
  <c r="Z4210" i="9"/>
  <c r="AD4209" i="9"/>
  <c r="AE4209" i="9" s="1"/>
  <c r="B4224" i="9"/>
  <c r="F4223" i="9"/>
  <c r="G4223" i="9" s="1"/>
  <c r="D4223" i="9"/>
  <c r="E4223" i="9" s="1"/>
  <c r="AB4300" i="9"/>
  <c r="AC4300" i="9" s="1"/>
  <c r="Z4314" i="9"/>
  <c r="AG4312" i="9"/>
  <c r="Z4301" i="9"/>
  <c r="AD4300" i="9"/>
  <c r="AE4300" i="9" s="1"/>
  <c r="R4236" i="9"/>
  <c r="S4236" i="9" s="1"/>
  <c r="P4236" i="9"/>
  <c r="Q4236" i="9" s="1"/>
  <c r="N4237" i="9"/>
  <c r="AD4144" i="9"/>
  <c r="AF4130" i="9"/>
  <c r="R4301" i="9"/>
  <c r="S4301" i="9" s="1"/>
  <c r="P4301" i="9"/>
  <c r="Q4301" i="9" s="1"/>
  <c r="N4302" i="9"/>
  <c r="AB4274" i="9"/>
  <c r="AC4274" i="9" s="1"/>
  <c r="Z4275" i="9"/>
  <c r="AD4274" i="9"/>
  <c r="AE4274" i="9" s="1"/>
  <c r="R4262" i="9"/>
  <c r="S4262" i="9" s="1"/>
  <c r="P4262" i="9"/>
  <c r="Q4262" i="9" s="1"/>
  <c r="N4263" i="9"/>
  <c r="E4158" i="9"/>
  <c r="H4158" i="9" s="1"/>
  <c r="D4158" i="9"/>
  <c r="Q4158" i="9"/>
  <c r="P4158" i="9"/>
  <c r="T4158" i="9" l="1"/>
  <c r="Z4328" i="9"/>
  <c r="AG4326" i="9"/>
  <c r="Z4315" i="9"/>
  <c r="AD4314" i="9"/>
  <c r="AE4314" i="9" s="1"/>
  <c r="AB4314" i="9"/>
  <c r="AC4314" i="9" s="1"/>
  <c r="Z4211" i="9"/>
  <c r="AD4210" i="9"/>
  <c r="AE4210" i="9" s="1"/>
  <c r="AB4210" i="9"/>
  <c r="AC4210" i="9" s="1"/>
  <c r="AD4158" i="9"/>
  <c r="N4251" i="9"/>
  <c r="R4250" i="9"/>
  <c r="S4250" i="9" s="1"/>
  <c r="P4250" i="9"/>
  <c r="Q4250" i="9" s="1"/>
  <c r="F4172" i="9"/>
  <c r="D4289" i="9"/>
  <c r="E4289" i="9" s="1"/>
  <c r="B4290" i="9"/>
  <c r="F4289" i="9"/>
  <c r="G4289" i="9" s="1"/>
  <c r="N4290" i="9"/>
  <c r="P4289" i="9"/>
  <c r="Q4289" i="9" s="1"/>
  <c r="R4289" i="9"/>
  <c r="S4289" i="9" s="1"/>
  <c r="D4198" i="9"/>
  <c r="E4198" i="9" s="1"/>
  <c r="B4199" i="9"/>
  <c r="F4198" i="9"/>
  <c r="G4198" i="9" s="1"/>
  <c r="Z4263" i="9"/>
  <c r="AB4262" i="9"/>
  <c r="AC4262" i="9" s="1"/>
  <c r="AD4262" i="9"/>
  <c r="AE4262" i="9" s="1"/>
  <c r="Z4224" i="9"/>
  <c r="AB4223" i="9"/>
  <c r="AC4223" i="9" s="1"/>
  <c r="AD4223" i="9"/>
  <c r="AE4223" i="9" s="1"/>
  <c r="N4264" i="9"/>
  <c r="R4263" i="9"/>
  <c r="S4263" i="9" s="1"/>
  <c r="P4263" i="9"/>
  <c r="Q4263" i="9" s="1"/>
  <c r="AC4158" i="9"/>
  <c r="AB4158" i="9"/>
  <c r="Z4198" i="9"/>
  <c r="AD4197" i="9"/>
  <c r="AE4197" i="9" s="1"/>
  <c r="AB4197" i="9"/>
  <c r="AC4197" i="9" s="1"/>
  <c r="E4172" i="9"/>
  <c r="D4172" i="9"/>
  <c r="N4225" i="9"/>
  <c r="P4224" i="9"/>
  <c r="Q4224" i="9" s="1"/>
  <c r="R4224" i="9"/>
  <c r="S4224" i="9" s="1"/>
  <c r="D4250" i="9"/>
  <c r="E4250" i="9" s="1"/>
  <c r="B4251" i="9"/>
  <c r="F4250" i="9"/>
  <c r="G4250" i="9" s="1"/>
  <c r="N4342" i="9"/>
  <c r="U4340" i="9"/>
  <c r="N4329" i="9"/>
  <c r="P4328" i="9"/>
  <c r="Q4328" i="9" s="1"/>
  <c r="R4328" i="9"/>
  <c r="S4328" i="9" s="1"/>
  <c r="D4211" i="9"/>
  <c r="E4211" i="9" s="1"/>
  <c r="B4212" i="9"/>
  <c r="F4211" i="9"/>
  <c r="G4211" i="9" s="1"/>
  <c r="D4328" i="9"/>
  <c r="E4328" i="9" s="1"/>
  <c r="B4342" i="9"/>
  <c r="I4340" i="9"/>
  <c r="B4329" i="9"/>
  <c r="F4328" i="9"/>
  <c r="G4328" i="9" s="1"/>
  <c r="N4212" i="9"/>
  <c r="P4211" i="9"/>
  <c r="Q4211" i="9" s="1"/>
  <c r="R4211" i="9"/>
  <c r="S4211" i="9" s="1"/>
  <c r="D4276" i="9"/>
  <c r="E4276" i="9" s="1"/>
  <c r="B4277" i="9"/>
  <c r="F4276" i="9"/>
  <c r="G4276" i="9" s="1"/>
  <c r="N4238" i="9"/>
  <c r="P4237" i="9"/>
  <c r="Q4237" i="9" s="1"/>
  <c r="R4237" i="9"/>
  <c r="S4237" i="9" s="1"/>
  <c r="Z4302" i="9"/>
  <c r="AB4301" i="9"/>
  <c r="AC4301" i="9" s="1"/>
  <c r="AD4301" i="9"/>
  <c r="AE4301" i="9" s="1"/>
  <c r="D4224" i="9"/>
  <c r="E4224" i="9" s="1"/>
  <c r="B4225" i="9"/>
  <c r="F4224" i="9"/>
  <c r="G4224" i="9" s="1"/>
  <c r="N4199" i="9"/>
  <c r="P4198" i="9"/>
  <c r="Q4198" i="9" s="1"/>
  <c r="R4198" i="9"/>
  <c r="S4198" i="9" s="1"/>
  <c r="AF4144" i="9"/>
  <c r="Q4172" i="9"/>
  <c r="P4172" i="9"/>
  <c r="D4237" i="9"/>
  <c r="E4237" i="9" s="1"/>
  <c r="B4238" i="9"/>
  <c r="F4237" i="9"/>
  <c r="G4237" i="9" s="1"/>
  <c r="D4263" i="9"/>
  <c r="E4263" i="9" s="1"/>
  <c r="B4264" i="9"/>
  <c r="F4263" i="9"/>
  <c r="G4263" i="9" s="1"/>
  <c r="N4277" i="9"/>
  <c r="P4276" i="9"/>
  <c r="Q4276" i="9" s="1"/>
  <c r="R4276" i="9"/>
  <c r="S4276" i="9" s="1"/>
  <c r="Z4289" i="9"/>
  <c r="AB4288" i="9"/>
  <c r="AC4288" i="9" s="1"/>
  <c r="AD4288" i="9"/>
  <c r="AE4288" i="9" s="1"/>
  <c r="D4185" i="9"/>
  <c r="E4185" i="9" s="1"/>
  <c r="F4185" i="9"/>
  <c r="G4185" i="9" s="1"/>
  <c r="G4186" i="9" s="1"/>
  <c r="Z4276" i="9"/>
  <c r="AD4275" i="9"/>
  <c r="AE4275" i="9" s="1"/>
  <c r="AB4275" i="9"/>
  <c r="AC4275" i="9" s="1"/>
  <c r="N4303" i="9"/>
  <c r="P4302" i="9"/>
  <c r="Q4302" i="9" s="1"/>
  <c r="R4302" i="9"/>
  <c r="S4302" i="9" s="1"/>
  <c r="D4302" i="9"/>
  <c r="E4302" i="9" s="1"/>
  <c r="B4303" i="9"/>
  <c r="F4302" i="9"/>
  <c r="G4302" i="9" s="1"/>
  <c r="Z4185" i="9"/>
  <c r="AB4184" i="9"/>
  <c r="AC4184" i="9" s="1"/>
  <c r="AD4184" i="9"/>
  <c r="AE4184" i="9" s="1"/>
  <c r="Z4237" i="9"/>
  <c r="AD4236" i="9"/>
  <c r="AE4236" i="9" s="1"/>
  <c r="AB4236" i="9"/>
  <c r="AC4236" i="9" s="1"/>
  <c r="N4316" i="9"/>
  <c r="P4315" i="9"/>
  <c r="Q4315" i="9" s="1"/>
  <c r="R4315" i="9"/>
  <c r="S4315" i="9" s="1"/>
  <c r="R4172" i="9"/>
  <c r="D4315" i="9"/>
  <c r="E4315" i="9" s="1"/>
  <c r="B4316" i="9"/>
  <c r="F4315" i="9"/>
  <c r="G4315" i="9" s="1"/>
  <c r="Z4250" i="9"/>
  <c r="AD4249" i="9"/>
  <c r="AE4249" i="9" s="1"/>
  <c r="AB4249" i="9"/>
  <c r="AC4249" i="9" s="1"/>
  <c r="P4185" i="9"/>
  <c r="Q4185" i="9" s="1"/>
  <c r="R4185" i="9"/>
  <c r="S4185" i="9" s="1"/>
  <c r="S4186" i="9" s="1"/>
  <c r="AB4171" i="9"/>
  <c r="AC4171" i="9" s="1"/>
  <c r="AD4171" i="9"/>
  <c r="AE4171" i="9" s="1"/>
  <c r="AE4172" i="9" s="1"/>
  <c r="H4172" i="9" l="1"/>
  <c r="AF4158" i="9"/>
  <c r="B4317" i="9"/>
  <c r="D4316" i="9"/>
  <c r="E4316" i="9" s="1"/>
  <c r="F4316" i="9"/>
  <c r="G4316" i="9" s="1"/>
  <c r="AD4237" i="9"/>
  <c r="AE4237" i="9" s="1"/>
  <c r="AB4237" i="9"/>
  <c r="AC4237" i="9" s="1"/>
  <c r="Z4238" i="9"/>
  <c r="AD4276" i="9"/>
  <c r="AE4276" i="9" s="1"/>
  <c r="AB4276" i="9"/>
  <c r="AC4276" i="9" s="1"/>
  <c r="Z4277" i="9"/>
  <c r="P4329" i="9"/>
  <c r="Q4329" i="9" s="1"/>
  <c r="N4330" i="9"/>
  <c r="R4329" i="9"/>
  <c r="S4329" i="9" s="1"/>
  <c r="AD4198" i="9"/>
  <c r="AE4198" i="9" s="1"/>
  <c r="AB4198" i="9"/>
  <c r="AC4198" i="9" s="1"/>
  <c r="Z4199" i="9"/>
  <c r="AD4263" i="9"/>
  <c r="AE4263" i="9" s="1"/>
  <c r="AB4263" i="9"/>
  <c r="AC4263" i="9" s="1"/>
  <c r="Z4264" i="9"/>
  <c r="P4290" i="9"/>
  <c r="Q4290" i="9" s="1"/>
  <c r="N4291" i="9"/>
  <c r="R4290" i="9"/>
  <c r="S4290" i="9" s="1"/>
  <c r="B4291" i="9"/>
  <c r="F4290" i="9"/>
  <c r="G4290" i="9" s="1"/>
  <c r="D4290" i="9"/>
  <c r="E4290" i="9" s="1"/>
  <c r="AD4211" i="9"/>
  <c r="AE4211" i="9" s="1"/>
  <c r="AB4211" i="9"/>
  <c r="AC4211" i="9" s="1"/>
  <c r="Z4212" i="9"/>
  <c r="R4186" i="9"/>
  <c r="P4316" i="9"/>
  <c r="Q4316" i="9" s="1"/>
  <c r="N4317" i="9"/>
  <c r="R4316" i="9"/>
  <c r="S4316" i="9" s="1"/>
  <c r="P4303" i="9"/>
  <c r="Q4303" i="9" s="1"/>
  <c r="N4304" i="9"/>
  <c r="R4303" i="9"/>
  <c r="S4303" i="9" s="1"/>
  <c r="P4277" i="9"/>
  <c r="Q4277" i="9" s="1"/>
  <c r="N4278" i="9"/>
  <c r="R4277" i="9"/>
  <c r="S4277" i="9" s="1"/>
  <c r="T4172" i="9"/>
  <c r="P4199" i="9"/>
  <c r="Q4199" i="9" s="1"/>
  <c r="R4199" i="9"/>
  <c r="S4199" i="9" s="1"/>
  <c r="S4200" i="9" s="1"/>
  <c r="B4226" i="9"/>
  <c r="D4225" i="9"/>
  <c r="E4225" i="9" s="1"/>
  <c r="F4225" i="9"/>
  <c r="G4225" i="9" s="1"/>
  <c r="P4238" i="9"/>
  <c r="Q4238" i="9" s="1"/>
  <c r="N4239" i="9"/>
  <c r="R4238" i="9"/>
  <c r="S4238" i="9" s="1"/>
  <c r="P4212" i="9"/>
  <c r="Q4212" i="9" s="1"/>
  <c r="N4213" i="9"/>
  <c r="R4212" i="9"/>
  <c r="S4212" i="9" s="1"/>
  <c r="B4356" i="9"/>
  <c r="I4354" i="9"/>
  <c r="B4343" i="9"/>
  <c r="D4342" i="9"/>
  <c r="E4342" i="9" s="1"/>
  <c r="F4342" i="9"/>
  <c r="G4342" i="9" s="1"/>
  <c r="B4252" i="9"/>
  <c r="F4251" i="9"/>
  <c r="G4251" i="9" s="1"/>
  <c r="D4251" i="9"/>
  <c r="E4251" i="9" s="1"/>
  <c r="P4225" i="9"/>
  <c r="Q4225" i="9" s="1"/>
  <c r="N4226" i="9"/>
  <c r="R4225" i="9"/>
  <c r="S4225" i="9" s="1"/>
  <c r="P4264" i="9"/>
  <c r="Q4264" i="9" s="1"/>
  <c r="N4265" i="9"/>
  <c r="R4264" i="9"/>
  <c r="S4264" i="9" s="1"/>
  <c r="AD4224" i="9"/>
  <c r="AE4224" i="9" s="1"/>
  <c r="AB4224" i="9"/>
  <c r="AC4224" i="9" s="1"/>
  <c r="Z4225" i="9"/>
  <c r="AD4328" i="9"/>
  <c r="AE4328" i="9" s="1"/>
  <c r="AB4328" i="9"/>
  <c r="AC4328" i="9" s="1"/>
  <c r="Z4342" i="9"/>
  <c r="AG4340" i="9"/>
  <c r="Z4329" i="9"/>
  <c r="AC4172" i="9"/>
  <c r="AB4172" i="9"/>
  <c r="AD4172" i="9"/>
  <c r="Q4186" i="9"/>
  <c r="T4186" i="9" s="1"/>
  <c r="P4186" i="9"/>
  <c r="AD4250" i="9"/>
  <c r="AE4250" i="9" s="1"/>
  <c r="AB4250" i="9"/>
  <c r="AC4250" i="9" s="1"/>
  <c r="Z4251" i="9"/>
  <c r="B4304" i="9"/>
  <c r="F4303" i="9"/>
  <c r="G4303" i="9" s="1"/>
  <c r="D4303" i="9"/>
  <c r="E4303" i="9" s="1"/>
  <c r="F4186" i="9"/>
  <c r="AD4289" i="9"/>
  <c r="AE4289" i="9" s="1"/>
  <c r="AB4289" i="9"/>
  <c r="AC4289" i="9" s="1"/>
  <c r="Z4290" i="9"/>
  <c r="B4239" i="9"/>
  <c r="F4238" i="9"/>
  <c r="G4238" i="9" s="1"/>
  <c r="D4238" i="9"/>
  <c r="E4238" i="9" s="1"/>
  <c r="AD4302" i="9"/>
  <c r="AE4302" i="9" s="1"/>
  <c r="AB4302" i="9"/>
  <c r="AC4302" i="9" s="1"/>
  <c r="Z4303" i="9"/>
  <c r="P4342" i="9"/>
  <c r="Q4342" i="9" s="1"/>
  <c r="N4356" i="9"/>
  <c r="U4354" i="9"/>
  <c r="N4343" i="9"/>
  <c r="R4342" i="9"/>
  <c r="S4342" i="9" s="1"/>
  <c r="AD4185" i="9"/>
  <c r="AE4185" i="9" s="1"/>
  <c r="AE4186" i="9" s="1"/>
  <c r="AB4185" i="9"/>
  <c r="AC4185" i="9" s="1"/>
  <c r="E4186" i="9"/>
  <c r="H4186" i="9" s="1"/>
  <c r="D4186" i="9"/>
  <c r="B4265" i="9"/>
  <c r="D4264" i="9"/>
  <c r="E4264" i="9" s="1"/>
  <c r="F4264" i="9"/>
  <c r="G4264" i="9" s="1"/>
  <c r="B4278" i="9"/>
  <c r="F4277" i="9"/>
  <c r="G4277" i="9" s="1"/>
  <c r="D4277" i="9"/>
  <c r="E4277" i="9" s="1"/>
  <c r="B4330" i="9"/>
  <c r="F4329" i="9"/>
  <c r="G4329" i="9" s="1"/>
  <c r="D4329" i="9"/>
  <c r="E4329" i="9" s="1"/>
  <c r="B4213" i="9"/>
  <c r="D4212" i="9"/>
  <c r="E4212" i="9" s="1"/>
  <c r="F4212" i="9"/>
  <c r="G4212" i="9" s="1"/>
  <c r="F4199" i="9"/>
  <c r="G4199" i="9" s="1"/>
  <c r="G4200" i="9" s="1"/>
  <c r="D4199" i="9"/>
  <c r="E4199" i="9" s="1"/>
  <c r="P4251" i="9"/>
  <c r="Q4251" i="9" s="1"/>
  <c r="N4252" i="9"/>
  <c r="R4251" i="9"/>
  <c r="S4251" i="9" s="1"/>
  <c r="AD4315" i="9"/>
  <c r="AE4315" i="9" s="1"/>
  <c r="AB4315" i="9"/>
  <c r="AC4315" i="9" s="1"/>
  <c r="Z4316" i="9"/>
  <c r="AF4172" i="9" l="1"/>
  <c r="F4278" i="9"/>
  <c r="G4278" i="9" s="1"/>
  <c r="D4278" i="9"/>
  <c r="E4278" i="9" s="1"/>
  <c r="B4279" i="9"/>
  <c r="F4265" i="9"/>
  <c r="G4265" i="9" s="1"/>
  <c r="D4265" i="9"/>
  <c r="E4265" i="9" s="1"/>
  <c r="B4266" i="9"/>
  <c r="F4239" i="9"/>
  <c r="G4239" i="9" s="1"/>
  <c r="D4239" i="9"/>
  <c r="E4239" i="9" s="1"/>
  <c r="B4240" i="9"/>
  <c r="Z4330" i="9"/>
  <c r="AB4329" i="9"/>
  <c r="AC4329" i="9" s="1"/>
  <c r="AD4329" i="9"/>
  <c r="AE4329" i="9" s="1"/>
  <c r="Z4213" i="9"/>
  <c r="AB4212" i="9"/>
  <c r="AC4212" i="9" s="1"/>
  <c r="AD4212" i="9"/>
  <c r="AE4212" i="9" s="1"/>
  <c r="N4292" i="9"/>
  <c r="P4291" i="9"/>
  <c r="Q4291" i="9" s="1"/>
  <c r="R4291" i="9"/>
  <c r="S4291" i="9" s="1"/>
  <c r="Z4239" i="9"/>
  <c r="AB4238" i="9"/>
  <c r="AC4238" i="9" s="1"/>
  <c r="AD4238" i="9"/>
  <c r="AE4238" i="9" s="1"/>
  <c r="F4200" i="9"/>
  <c r="Z4317" i="9"/>
  <c r="AB4316" i="9"/>
  <c r="AC4316" i="9" s="1"/>
  <c r="AD4316" i="9"/>
  <c r="AE4316" i="9" s="1"/>
  <c r="N4253" i="9"/>
  <c r="R4252" i="9"/>
  <c r="S4252" i="9" s="1"/>
  <c r="P4252" i="9"/>
  <c r="Q4252" i="9" s="1"/>
  <c r="F4213" i="9"/>
  <c r="G4213" i="9" s="1"/>
  <c r="G4214" i="9" s="1"/>
  <c r="D4213" i="9"/>
  <c r="E4213" i="9" s="1"/>
  <c r="F4330" i="9"/>
  <c r="G4330" i="9" s="1"/>
  <c r="D4330" i="9"/>
  <c r="E4330" i="9" s="1"/>
  <c r="B4331" i="9"/>
  <c r="N4370" i="9"/>
  <c r="U4368" i="9"/>
  <c r="N4357" i="9"/>
  <c r="R4356" i="9"/>
  <c r="S4356" i="9" s="1"/>
  <c r="P4356" i="9"/>
  <c r="Q4356" i="9" s="1"/>
  <c r="F4304" i="9"/>
  <c r="G4304" i="9" s="1"/>
  <c r="D4304" i="9"/>
  <c r="E4304" i="9" s="1"/>
  <c r="B4305" i="9"/>
  <c r="Z4226" i="9"/>
  <c r="AD4225" i="9"/>
  <c r="AE4225" i="9" s="1"/>
  <c r="AB4225" i="9"/>
  <c r="AC4225" i="9" s="1"/>
  <c r="N4266" i="9"/>
  <c r="P4265" i="9"/>
  <c r="Q4265" i="9" s="1"/>
  <c r="R4265" i="9"/>
  <c r="S4265" i="9" s="1"/>
  <c r="N4227" i="9"/>
  <c r="P4226" i="9"/>
  <c r="Q4226" i="9" s="1"/>
  <c r="R4226" i="9"/>
  <c r="S4226" i="9" s="1"/>
  <c r="F4252" i="9"/>
  <c r="G4252" i="9" s="1"/>
  <c r="D4252" i="9"/>
  <c r="E4252" i="9" s="1"/>
  <c r="B4253" i="9"/>
  <c r="F4343" i="9"/>
  <c r="G4343" i="9" s="1"/>
  <c r="D4343" i="9"/>
  <c r="E4343" i="9" s="1"/>
  <c r="B4344" i="9"/>
  <c r="R4213" i="9"/>
  <c r="S4213" i="9" s="1"/>
  <c r="S4214" i="9" s="1"/>
  <c r="P4213" i="9"/>
  <c r="Q4213" i="9" s="1"/>
  <c r="N4240" i="9"/>
  <c r="R4239" i="9"/>
  <c r="S4239" i="9" s="1"/>
  <c r="P4239" i="9"/>
  <c r="Q4239" i="9" s="1"/>
  <c r="F4226" i="9"/>
  <c r="G4226" i="9" s="1"/>
  <c r="D4226" i="9"/>
  <c r="E4226" i="9" s="1"/>
  <c r="B4227" i="9"/>
  <c r="N4279" i="9"/>
  <c r="R4278" i="9"/>
  <c r="S4278" i="9" s="1"/>
  <c r="P4278" i="9"/>
  <c r="Q4278" i="9" s="1"/>
  <c r="N4305" i="9"/>
  <c r="P4304" i="9"/>
  <c r="Q4304" i="9" s="1"/>
  <c r="R4304" i="9"/>
  <c r="S4304" i="9" s="1"/>
  <c r="Z4278" i="9"/>
  <c r="AB4277" i="9"/>
  <c r="AC4277" i="9" s="1"/>
  <c r="AD4277" i="9"/>
  <c r="AE4277" i="9" s="1"/>
  <c r="F4317" i="9"/>
  <c r="G4317" i="9" s="1"/>
  <c r="D4317" i="9"/>
  <c r="E4317" i="9" s="1"/>
  <c r="B4318" i="9"/>
  <c r="AC4186" i="9"/>
  <c r="AB4186" i="9"/>
  <c r="Z4304" i="9"/>
  <c r="AD4303" i="9"/>
  <c r="AE4303" i="9" s="1"/>
  <c r="AB4303" i="9"/>
  <c r="AC4303" i="9" s="1"/>
  <c r="Z4356" i="9"/>
  <c r="AG4354" i="9"/>
  <c r="Z4343" i="9"/>
  <c r="AD4342" i="9"/>
  <c r="AE4342" i="9" s="1"/>
  <c r="AB4342" i="9"/>
  <c r="AC4342" i="9" s="1"/>
  <c r="R4200" i="9"/>
  <c r="N4318" i="9"/>
  <c r="R4317" i="9"/>
  <c r="S4317" i="9" s="1"/>
  <c r="P4317" i="9"/>
  <c r="Q4317" i="9" s="1"/>
  <c r="F4291" i="9"/>
  <c r="G4291" i="9" s="1"/>
  <c r="D4291" i="9"/>
  <c r="E4291" i="9" s="1"/>
  <c r="B4292" i="9"/>
  <c r="Z4265" i="9"/>
  <c r="AB4264" i="9"/>
  <c r="AC4264" i="9" s="1"/>
  <c r="AD4264" i="9"/>
  <c r="AE4264" i="9" s="1"/>
  <c r="AB4199" i="9"/>
  <c r="AC4199" i="9" s="1"/>
  <c r="AD4199" i="9"/>
  <c r="AE4199" i="9" s="1"/>
  <c r="AE4200" i="9" s="1"/>
  <c r="N4331" i="9"/>
  <c r="R4330" i="9"/>
  <c r="S4330" i="9" s="1"/>
  <c r="P4330" i="9"/>
  <c r="Q4330" i="9" s="1"/>
  <c r="E4200" i="9"/>
  <c r="H4200" i="9" s="1"/>
  <c r="D4200" i="9"/>
  <c r="AD4186" i="9"/>
  <c r="N4344" i="9"/>
  <c r="R4343" i="9"/>
  <c r="S4343" i="9" s="1"/>
  <c r="P4343" i="9"/>
  <c r="Q4343" i="9" s="1"/>
  <c r="Z4291" i="9"/>
  <c r="AD4290" i="9"/>
  <c r="AE4290" i="9" s="1"/>
  <c r="AB4290" i="9"/>
  <c r="AC4290" i="9" s="1"/>
  <c r="Z4252" i="9"/>
  <c r="AB4251" i="9"/>
  <c r="AC4251" i="9" s="1"/>
  <c r="AD4251" i="9"/>
  <c r="AE4251" i="9" s="1"/>
  <c r="F4356" i="9"/>
  <c r="G4356" i="9" s="1"/>
  <c r="D4356" i="9"/>
  <c r="E4356" i="9" s="1"/>
  <c r="B4370" i="9"/>
  <c r="I4368" i="9"/>
  <c r="B4357" i="9"/>
  <c r="Q4200" i="9"/>
  <c r="P4200" i="9"/>
  <c r="T4200" i="9" l="1"/>
  <c r="AC4200" i="9"/>
  <c r="AB4200" i="9"/>
  <c r="B4293" i="9"/>
  <c r="D4292" i="9"/>
  <c r="E4292" i="9" s="1"/>
  <c r="F4292" i="9"/>
  <c r="G4292" i="9" s="1"/>
  <c r="R4279" i="9"/>
  <c r="S4279" i="9" s="1"/>
  <c r="P4279" i="9"/>
  <c r="Q4279" i="9" s="1"/>
  <c r="N4280" i="9"/>
  <c r="R4214" i="9"/>
  <c r="B4254" i="9"/>
  <c r="F4253" i="9"/>
  <c r="G4253" i="9" s="1"/>
  <c r="D4253" i="9"/>
  <c r="E4253" i="9" s="1"/>
  <c r="R4266" i="9"/>
  <c r="S4266" i="9" s="1"/>
  <c r="P4266" i="9"/>
  <c r="Q4266" i="9" s="1"/>
  <c r="N4267" i="9"/>
  <c r="B4332" i="9"/>
  <c r="D4331" i="9"/>
  <c r="E4331" i="9" s="1"/>
  <c r="F4331" i="9"/>
  <c r="G4331" i="9" s="1"/>
  <c r="F4214" i="9"/>
  <c r="AB4213" i="9"/>
  <c r="AC4213" i="9" s="1"/>
  <c r="AD4213" i="9"/>
  <c r="AE4213" i="9" s="1"/>
  <c r="AE4214" i="9" s="1"/>
  <c r="AB4330" i="9"/>
  <c r="AC4330" i="9" s="1"/>
  <c r="Z4331" i="9"/>
  <c r="AD4330" i="9"/>
  <c r="AE4330" i="9" s="1"/>
  <c r="B4384" i="9"/>
  <c r="I4382" i="9"/>
  <c r="B4371" i="9"/>
  <c r="F4370" i="9"/>
  <c r="G4370" i="9" s="1"/>
  <c r="D4370" i="9"/>
  <c r="E4370" i="9" s="1"/>
  <c r="AB4291" i="9"/>
  <c r="AC4291" i="9" s="1"/>
  <c r="Z4292" i="9"/>
  <c r="AD4291" i="9"/>
  <c r="AE4291" i="9" s="1"/>
  <c r="R4318" i="9"/>
  <c r="S4318" i="9" s="1"/>
  <c r="P4318" i="9"/>
  <c r="Q4318" i="9" s="1"/>
  <c r="N4319" i="9"/>
  <c r="AB4356" i="9"/>
  <c r="AC4356" i="9" s="1"/>
  <c r="Z4370" i="9"/>
  <c r="AG4368" i="9"/>
  <c r="Z4357" i="9"/>
  <c r="AD4356" i="9"/>
  <c r="AE4356" i="9" s="1"/>
  <c r="AB4304" i="9"/>
  <c r="AC4304" i="9" s="1"/>
  <c r="Z4305" i="9"/>
  <c r="AD4304" i="9"/>
  <c r="AE4304" i="9" s="1"/>
  <c r="AF4186" i="9"/>
  <c r="R4305" i="9"/>
  <c r="S4305" i="9" s="1"/>
  <c r="P4305" i="9"/>
  <c r="Q4305" i="9" s="1"/>
  <c r="N4306" i="9"/>
  <c r="D4227" i="9"/>
  <c r="E4227" i="9" s="1"/>
  <c r="F4227" i="9"/>
  <c r="G4227" i="9" s="1"/>
  <c r="G4228" i="9" s="1"/>
  <c r="B4345" i="9"/>
  <c r="F4344" i="9"/>
  <c r="G4344" i="9" s="1"/>
  <c r="D4344" i="9"/>
  <c r="E4344" i="9" s="1"/>
  <c r="R4227" i="9"/>
  <c r="S4227" i="9" s="1"/>
  <c r="S4228" i="9" s="1"/>
  <c r="P4227" i="9"/>
  <c r="Q4227" i="9" s="1"/>
  <c r="B4306" i="9"/>
  <c r="D4305" i="9"/>
  <c r="E4305" i="9" s="1"/>
  <c r="F4305" i="9"/>
  <c r="G4305" i="9" s="1"/>
  <c r="R4370" i="9"/>
  <c r="S4370" i="9" s="1"/>
  <c r="P4370" i="9"/>
  <c r="Q4370" i="9" s="1"/>
  <c r="N4384" i="9"/>
  <c r="U4382" i="9"/>
  <c r="N4371" i="9"/>
  <c r="B4241" i="9"/>
  <c r="D4240" i="9"/>
  <c r="E4240" i="9" s="1"/>
  <c r="F4240" i="9"/>
  <c r="G4240" i="9" s="1"/>
  <c r="AB4252" i="9"/>
  <c r="AC4252" i="9" s="1"/>
  <c r="Z4253" i="9"/>
  <c r="AD4252" i="9"/>
  <c r="AE4252" i="9" s="1"/>
  <c r="R4344" i="9"/>
  <c r="S4344" i="9" s="1"/>
  <c r="P4344" i="9"/>
  <c r="Q4344" i="9" s="1"/>
  <c r="N4345" i="9"/>
  <c r="R4331" i="9"/>
  <c r="S4331" i="9" s="1"/>
  <c r="P4331" i="9"/>
  <c r="Q4331" i="9" s="1"/>
  <c r="N4332" i="9"/>
  <c r="B4319" i="9"/>
  <c r="D4318" i="9"/>
  <c r="E4318" i="9" s="1"/>
  <c r="F4318" i="9"/>
  <c r="G4318" i="9" s="1"/>
  <c r="R4240" i="9"/>
  <c r="S4240" i="9" s="1"/>
  <c r="P4240" i="9"/>
  <c r="Q4240" i="9" s="1"/>
  <c r="N4241" i="9"/>
  <c r="AB4317" i="9"/>
  <c r="AC4317" i="9" s="1"/>
  <c r="Z4318" i="9"/>
  <c r="AD4317" i="9"/>
  <c r="AE4317" i="9" s="1"/>
  <c r="B4280" i="9"/>
  <c r="D4279" i="9"/>
  <c r="E4279" i="9" s="1"/>
  <c r="F4279" i="9"/>
  <c r="G4279" i="9" s="1"/>
  <c r="B4358" i="9"/>
  <c r="F4357" i="9"/>
  <c r="G4357" i="9" s="1"/>
  <c r="D4357" i="9"/>
  <c r="E4357" i="9" s="1"/>
  <c r="AD4200" i="9"/>
  <c r="AB4265" i="9"/>
  <c r="AC4265" i="9" s="1"/>
  <c r="Z4266" i="9"/>
  <c r="AD4265" i="9"/>
  <c r="AE4265" i="9" s="1"/>
  <c r="AB4343" i="9"/>
  <c r="AC4343" i="9" s="1"/>
  <c r="Z4344" i="9"/>
  <c r="AD4343" i="9"/>
  <c r="AE4343" i="9" s="1"/>
  <c r="AB4278" i="9"/>
  <c r="AC4278" i="9" s="1"/>
  <c r="Z4279" i="9"/>
  <c r="AD4278" i="9"/>
  <c r="AE4278" i="9" s="1"/>
  <c r="Q4214" i="9"/>
  <c r="T4214" i="9" s="1"/>
  <c r="P4214" i="9"/>
  <c r="AB4226" i="9"/>
  <c r="AC4226" i="9" s="1"/>
  <c r="Z4227" i="9"/>
  <c r="AD4226" i="9"/>
  <c r="AE4226" i="9" s="1"/>
  <c r="R4357" i="9"/>
  <c r="S4357" i="9" s="1"/>
  <c r="P4357" i="9"/>
  <c r="Q4357" i="9" s="1"/>
  <c r="N4358" i="9"/>
  <c r="E4214" i="9"/>
  <c r="H4214" i="9" s="1"/>
  <c r="D4214" i="9"/>
  <c r="R4253" i="9"/>
  <c r="S4253" i="9" s="1"/>
  <c r="P4253" i="9"/>
  <c r="Q4253" i="9" s="1"/>
  <c r="N4254" i="9"/>
  <c r="AB4239" i="9"/>
  <c r="AC4239" i="9" s="1"/>
  <c r="Z4240" i="9"/>
  <c r="AD4239" i="9"/>
  <c r="AE4239" i="9" s="1"/>
  <c r="R4292" i="9"/>
  <c r="S4292" i="9" s="1"/>
  <c r="P4292" i="9"/>
  <c r="Q4292" i="9" s="1"/>
  <c r="N4293" i="9"/>
  <c r="B4267" i="9"/>
  <c r="F4266" i="9"/>
  <c r="G4266" i="9" s="1"/>
  <c r="D4266" i="9"/>
  <c r="E4266" i="9" s="1"/>
  <c r="D4358" i="9" l="1"/>
  <c r="E4358" i="9" s="1"/>
  <c r="B4359" i="9"/>
  <c r="F4358" i="9"/>
  <c r="G4358" i="9" s="1"/>
  <c r="R4228" i="9"/>
  <c r="F4228" i="9"/>
  <c r="D4371" i="9"/>
  <c r="E4371" i="9" s="1"/>
  <c r="B4372" i="9"/>
  <c r="F4371" i="9"/>
  <c r="G4371" i="9" s="1"/>
  <c r="AD4214" i="9"/>
  <c r="N4268" i="9"/>
  <c r="P4267" i="9"/>
  <c r="Q4267" i="9" s="1"/>
  <c r="R4267" i="9"/>
  <c r="S4267" i="9" s="1"/>
  <c r="N4281" i="9"/>
  <c r="P4280" i="9"/>
  <c r="Q4280" i="9" s="1"/>
  <c r="R4280" i="9"/>
  <c r="S4280" i="9" s="1"/>
  <c r="D4293" i="9"/>
  <c r="E4293" i="9" s="1"/>
  <c r="B4294" i="9"/>
  <c r="F4293" i="9"/>
  <c r="G4293" i="9" s="1"/>
  <c r="Z4280" i="9"/>
  <c r="AD4279" i="9"/>
  <c r="AE4279" i="9" s="1"/>
  <c r="AB4279" i="9"/>
  <c r="AC4279" i="9" s="1"/>
  <c r="Z4345" i="9"/>
  <c r="AB4344" i="9"/>
  <c r="AC4344" i="9" s="1"/>
  <c r="AD4344" i="9"/>
  <c r="AE4344" i="9" s="1"/>
  <c r="P4241" i="9"/>
  <c r="Q4241" i="9" s="1"/>
  <c r="R4241" i="9"/>
  <c r="S4241" i="9" s="1"/>
  <c r="S4242" i="9" s="1"/>
  <c r="N4372" i="9"/>
  <c r="P4371" i="9"/>
  <c r="Q4371" i="9" s="1"/>
  <c r="R4371" i="9"/>
  <c r="S4371" i="9" s="1"/>
  <c r="E4228" i="9"/>
  <c r="H4228" i="9" s="1"/>
  <c r="D4228" i="9"/>
  <c r="Z4358" i="9"/>
  <c r="AB4357" i="9"/>
  <c r="AC4357" i="9" s="1"/>
  <c r="AD4357" i="9"/>
  <c r="AE4357" i="9" s="1"/>
  <c r="Z4332" i="9"/>
  <c r="AB4331" i="9"/>
  <c r="AC4331" i="9" s="1"/>
  <c r="AD4331" i="9"/>
  <c r="AE4331" i="9" s="1"/>
  <c r="AC4214" i="9"/>
  <c r="AF4214" i="9" s="1"/>
  <c r="AB4214" i="9"/>
  <c r="D4254" i="9"/>
  <c r="E4254" i="9" s="1"/>
  <c r="B4255" i="9"/>
  <c r="F4254" i="9"/>
  <c r="G4254" i="9" s="1"/>
  <c r="D4267" i="9"/>
  <c r="E4267" i="9" s="1"/>
  <c r="B4268" i="9"/>
  <c r="F4267" i="9"/>
  <c r="G4267" i="9" s="1"/>
  <c r="N4359" i="9"/>
  <c r="R4358" i="9"/>
  <c r="S4358" i="9" s="1"/>
  <c r="P4358" i="9"/>
  <c r="Q4358" i="9" s="1"/>
  <c r="AB4227" i="9"/>
  <c r="AC4227" i="9" s="1"/>
  <c r="AD4227" i="9"/>
  <c r="AE4227" i="9" s="1"/>
  <c r="AE4228" i="9" s="1"/>
  <c r="Z4319" i="9"/>
  <c r="AB4318" i="9"/>
  <c r="AC4318" i="9" s="1"/>
  <c r="AD4318" i="9"/>
  <c r="AE4318" i="9" s="1"/>
  <c r="D4306" i="9"/>
  <c r="E4306" i="9" s="1"/>
  <c r="B4307" i="9"/>
  <c r="F4306" i="9"/>
  <c r="G4306" i="9" s="1"/>
  <c r="N4307" i="9"/>
  <c r="R4306" i="9"/>
  <c r="S4306" i="9" s="1"/>
  <c r="P4306" i="9"/>
  <c r="Q4306" i="9" s="1"/>
  <c r="Z4306" i="9"/>
  <c r="AD4305" i="9"/>
  <c r="AE4305" i="9" s="1"/>
  <c r="AB4305" i="9"/>
  <c r="AC4305" i="9" s="1"/>
  <c r="D4384" i="9"/>
  <c r="E4384" i="9" s="1"/>
  <c r="B4398" i="9"/>
  <c r="I4396" i="9"/>
  <c r="B4385" i="9"/>
  <c r="F4384" i="9"/>
  <c r="G4384" i="9" s="1"/>
  <c r="AF4200" i="9"/>
  <c r="N4255" i="9"/>
  <c r="P4254" i="9"/>
  <c r="Q4254" i="9" s="1"/>
  <c r="R4254" i="9"/>
  <c r="S4254" i="9" s="1"/>
  <c r="N4294" i="9"/>
  <c r="R4293" i="9"/>
  <c r="S4293" i="9" s="1"/>
  <c r="P4293" i="9"/>
  <c r="Q4293" i="9" s="1"/>
  <c r="Z4241" i="9"/>
  <c r="AD4240" i="9"/>
  <c r="AE4240" i="9" s="1"/>
  <c r="AB4240" i="9"/>
  <c r="AC4240" i="9" s="1"/>
  <c r="Z4267" i="9"/>
  <c r="AB4266" i="9"/>
  <c r="AC4266" i="9" s="1"/>
  <c r="AD4266" i="9"/>
  <c r="AE4266" i="9" s="1"/>
  <c r="D4280" i="9"/>
  <c r="E4280" i="9" s="1"/>
  <c r="B4281" i="9"/>
  <c r="F4280" i="9"/>
  <c r="G4280" i="9" s="1"/>
  <c r="D4319" i="9"/>
  <c r="E4319" i="9" s="1"/>
  <c r="B4320" i="9"/>
  <c r="F4319" i="9"/>
  <c r="G4319" i="9" s="1"/>
  <c r="N4333" i="9"/>
  <c r="P4332" i="9"/>
  <c r="Q4332" i="9" s="1"/>
  <c r="R4332" i="9"/>
  <c r="S4332" i="9" s="1"/>
  <c r="N4346" i="9"/>
  <c r="P4345" i="9"/>
  <c r="Q4345" i="9" s="1"/>
  <c r="R4345" i="9"/>
  <c r="S4345" i="9" s="1"/>
  <c r="Z4254" i="9"/>
  <c r="AD4253" i="9"/>
  <c r="AE4253" i="9" s="1"/>
  <c r="AB4253" i="9"/>
  <c r="AC4253" i="9" s="1"/>
  <c r="D4241" i="9"/>
  <c r="E4241" i="9" s="1"/>
  <c r="F4241" i="9"/>
  <c r="G4241" i="9" s="1"/>
  <c r="G4242" i="9" s="1"/>
  <c r="N4398" i="9"/>
  <c r="U4396" i="9"/>
  <c r="N4385" i="9"/>
  <c r="P4384" i="9"/>
  <c r="Q4384" i="9" s="1"/>
  <c r="R4384" i="9"/>
  <c r="S4384" i="9" s="1"/>
  <c r="Q4228" i="9"/>
  <c r="P4228" i="9"/>
  <c r="D4345" i="9"/>
  <c r="E4345" i="9" s="1"/>
  <c r="B4346" i="9"/>
  <c r="F4345" i="9"/>
  <c r="G4345" i="9" s="1"/>
  <c r="Z4384" i="9"/>
  <c r="AG4382" i="9"/>
  <c r="Z4371" i="9"/>
  <c r="AD4370" i="9"/>
  <c r="AE4370" i="9" s="1"/>
  <c r="AB4370" i="9"/>
  <c r="AC4370" i="9" s="1"/>
  <c r="N4320" i="9"/>
  <c r="P4319" i="9"/>
  <c r="Q4319" i="9" s="1"/>
  <c r="R4319" i="9"/>
  <c r="S4319" i="9" s="1"/>
  <c r="Z4293" i="9"/>
  <c r="AD4292" i="9"/>
  <c r="AE4292" i="9" s="1"/>
  <c r="AB4292" i="9"/>
  <c r="AC4292" i="9" s="1"/>
  <c r="D4332" i="9"/>
  <c r="E4332" i="9" s="1"/>
  <c r="B4333" i="9"/>
  <c r="F4332" i="9"/>
  <c r="G4332" i="9" s="1"/>
  <c r="T4228" i="9" l="1"/>
  <c r="AD4293" i="9"/>
  <c r="AE4293" i="9" s="1"/>
  <c r="AB4293" i="9"/>
  <c r="AC4293" i="9" s="1"/>
  <c r="Z4294" i="9"/>
  <c r="AD4384" i="9"/>
  <c r="AE4384" i="9" s="1"/>
  <c r="AB4384" i="9"/>
  <c r="AC4384" i="9" s="1"/>
  <c r="Z4398" i="9"/>
  <c r="AG4396" i="9"/>
  <c r="Z4385" i="9"/>
  <c r="F4242" i="9"/>
  <c r="P4346" i="9"/>
  <c r="Q4346" i="9" s="1"/>
  <c r="N4347" i="9"/>
  <c r="R4346" i="9"/>
  <c r="S4346" i="9" s="1"/>
  <c r="P4255" i="9"/>
  <c r="Q4255" i="9" s="1"/>
  <c r="R4255" i="9"/>
  <c r="S4255" i="9" s="1"/>
  <c r="S4256" i="9" s="1"/>
  <c r="B4412" i="9"/>
  <c r="I4410" i="9"/>
  <c r="B4399" i="9"/>
  <c r="F4398" i="9"/>
  <c r="G4398" i="9" s="1"/>
  <c r="D4398" i="9"/>
  <c r="E4398" i="9" s="1"/>
  <c r="AD4306" i="9"/>
  <c r="AE4306" i="9" s="1"/>
  <c r="AB4306" i="9"/>
  <c r="AC4306" i="9" s="1"/>
  <c r="Z4307" i="9"/>
  <c r="P4307" i="9"/>
  <c r="Q4307" i="9" s="1"/>
  <c r="N4308" i="9"/>
  <c r="R4307" i="9"/>
  <c r="S4307" i="9" s="1"/>
  <c r="B4308" i="9"/>
  <c r="D4307" i="9"/>
  <c r="E4307" i="9" s="1"/>
  <c r="F4307" i="9"/>
  <c r="G4307" i="9" s="1"/>
  <c r="AD4319" i="9"/>
  <c r="AE4319" i="9" s="1"/>
  <c r="AB4319" i="9"/>
  <c r="AC4319" i="9" s="1"/>
  <c r="Z4320" i="9"/>
  <c r="AC4228" i="9"/>
  <c r="AB4228" i="9"/>
  <c r="F4255" i="9"/>
  <c r="G4255" i="9" s="1"/>
  <c r="G4256" i="9" s="1"/>
  <c r="D4255" i="9"/>
  <c r="E4255" i="9" s="1"/>
  <c r="AD4280" i="9"/>
  <c r="AE4280" i="9" s="1"/>
  <c r="AB4280" i="9"/>
  <c r="AC4280" i="9" s="1"/>
  <c r="Z4281" i="9"/>
  <c r="P4281" i="9"/>
  <c r="Q4281" i="9" s="1"/>
  <c r="N4282" i="9"/>
  <c r="R4281" i="9"/>
  <c r="S4281" i="9" s="1"/>
  <c r="P4385" i="9"/>
  <c r="Q4385" i="9" s="1"/>
  <c r="N4386" i="9"/>
  <c r="R4385" i="9"/>
  <c r="S4385" i="9" s="1"/>
  <c r="E4242" i="9"/>
  <c r="D4242" i="9"/>
  <c r="AD4254" i="9"/>
  <c r="AE4254" i="9" s="1"/>
  <c r="AB4254" i="9"/>
  <c r="AC4254" i="9" s="1"/>
  <c r="Z4255" i="9"/>
  <c r="B4321" i="9"/>
  <c r="F4320" i="9"/>
  <c r="G4320" i="9" s="1"/>
  <c r="D4320" i="9"/>
  <c r="E4320" i="9" s="1"/>
  <c r="P4294" i="9"/>
  <c r="Q4294" i="9" s="1"/>
  <c r="N4295" i="9"/>
  <c r="R4294" i="9"/>
  <c r="S4294" i="9" s="1"/>
  <c r="B4269" i="9"/>
  <c r="D4268" i="9"/>
  <c r="E4268" i="9" s="1"/>
  <c r="F4268" i="9"/>
  <c r="G4268" i="9" s="1"/>
  <c r="AD4332" i="9"/>
  <c r="AE4332" i="9" s="1"/>
  <c r="AB4332" i="9"/>
  <c r="AC4332" i="9" s="1"/>
  <c r="Z4333" i="9"/>
  <c r="R4242" i="9"/>
  <c r="AD4345" i="9"/>
  <c r="AE4345" i="9" s="1"/>
  <c r="AB4345" i="9"/>
  <c r="AC4345" i="9" s="1"/>
  <c r="Z4346" i="9"/>
  <c r="B4373" i="9"/>
  <c r="D4372" i="9"/>
  <c r="E4372" i="9" s="1"/>
  <c r="F4372" i="9"/>
  <c r="G4372" i="9" s="1"/>
  <c r="B4334" i="9"/>
  <c r="F4333" i="9"/>
  <c r="G4333" i="9" s="1"/>
  <c r="D4333" i="9"/>
  <c r="E4333" i="9" s="1"/>
  <c r="AD4371" i="9"/>
  <c r="AE4371" i="9" s="1"/>
  <c r="AB4371" i="9"/>
  <c r="AC4371" i="9" s="1"/>
  <c r="Z4372" i="9"/>
  <c r="B4347" i="9"/>
  <c r="F4346" i="9"/>
  <c r="G4346" i="9" s="1"/>
  <c r="D4346" i="9"/>
  <c r="E4346" i="9" s="1"/>
  <c r="AD4241" i="9"/>
  <c r="AE4241" i="9" s="1"/>
  <c r="AE4242" i="9" s="1"/>
  <c r="AB4241" i="9"/>
  <c r="AC4241" i="9" s="1"/>
  <c r="B4386" i="9"/>
  <c r="D4385" i="9"/>
  <c r="E4385" i="9" s="1"/>
  <c r="F4385" i="9"/>
  <c r="G4385" i="9" s="1"/>
  <c r="AD4358" i="9"/>
  <c r="AE4358" i="9" s="1"/>
  <c r="AB4358" i="9"/>
  <c r="AC4358" i="9" s="1"/>
  <c r="Z4359" i="9"/>
  <c r="P4372" i="9"/>
  <c r="Q4372" i="9" s="1"/>
  <c r="N4373" i="9"/>
  <c r="R4372" i="9"/>
  <c r="S4372" i="9" s="1"/>
  <c r="Q4242" i="9"/>
  <c r="T4242" i="9" s="1"/>
  <c r="P4242" i="9"/>
  <c r="B4360" i="9"/>
  <c r="F4359" i="9"/>
  <c r="G4359" i="9" s="1"/>
  <c r="D4359" i="9"/>
  <c r="E4359" i="9" s="1"/>
  <c r="P4320" i="9"/>
  <c r="Q4320" i="9" s="1"/>
  <c r="N4321" i="9"/>
  <c r="R4320" i="9"/>
  <c r="S4320" i="9" s="1"/>
  <c r="P4398" i="9"/>
  <c r="Q4398" i="9" s="1"/>
  <c r="N4412" i="9"/>
  <c r="U4410" i="9"/>
  <c r="N4399" i="9"/>
  <c r="R4398" i="9"/>
  <c r="S4398" i="9" s="1"/>
  <c r="P4333" i="9"/>
  <c r="Q4333" i="9" s="1"/>
  <c r="N4334" i="9"/>
  <c r="R4333" i="9"/>
  <c r="S4333" i="9" s="1"/>
  <c r="B4282" i="9"/>
  <c r="F4281" i="9"/>
  <c r="G4281" i="9" s="1"/>
  <c r="D4281" i="9"/>
  <c r="E4281" i="9" s="1"/>
  <c r="AD4267" i="9"/>
  <c r="AE4267" i="9" s="1"/>
  <c r="AB4267" i="9"/>
  <c r="AC4267" i="9" s="1"/>
  <c r="Z4268" i="9"/>
  <c r="AD4228" i="9"/>
  <c r="P4359" i="9"/>
  <c r="Q4359" i="9" s="1"/>
  <c r="N4360" i="9"/>
  <c r="R4359" i="9"/>
  <c r="S4359" i="9" s="1"/>
  <c r="B4295" i="9"/>
  <c r="D4294" i="9"/>
  <c r="E4294" i="9" s="1"/>
  <c r="F4294" i="9"/>
  <c r="G4294" i="9" s="1"/>
  <c r="P4268" i="9"/>
  <c r="Q4268" i="9" s="1"/>
  <c r="N4269" i="9"/>
  <c r="R4268" i="9"/>
  <c r="S4268" i="9" s="1"/>
  <c r="H4242" i="9" l="1"/>
  <c r="Z4269" i="9"/>
  <c r="AD4268" i="9"/>
  <c r="AE4268" i="9" s="1"/>
  <c r="AB4268" i="9"/>
  <c r="AC4268" i="9" s="1"/>
  <c r="N4322" i="9"/>
  <c r="P4321" i="9"/>
  <c r="Q4321" i="9" s="1"/>
  <c r="R4321" i="9"/>
  <c r="S4321" i="9" s="1"/>
  <c r="Z4360" i="9"/>
  <c r="AD4359" i="9"/>
  <c r="AE4359" i="9" s="1"/>
  <c r="AB4359" i="9"/>
  <c r="AC4359" i="9" s="1"/>
  <c r="F4386" i="9"/>
  <c r="G4386" i="9" s="1"/>
  <c r="D4386" i="9"/>
  <c r="E4386" i="9" s="1"/>
  <c r="B4387" i="9"/>
  <c r="N4387" i="9"/>
  <c r="R4386" i="9"/>
  <c r="S4386" i="9" s="1"/>
  <c r="P4386" i="9"/>
  <c r="Q4386" i="9" s="1"/>
  <c r="N4283" i="9"/>
  <c r="R4282" i="9"/>
  <c r="S4282" i="9" s="1"/>
  <c r="P4282" i="9"/>
  <c r="Q4282" i="9" s="1"/>
  <c r="F4399" i="9"/>
  <c r="G4399" i="9" s="1"/>
  <c r="D4399" i="9"/>
  <c r="E4399" i="9" s="1"/>
  <c r="B4400" i="9"/>
  <c r="R4256" i="9"/>
  <c r="N4348" i="9"/>
  <c r="R4347" i="9"/>
  <c r="S4347" i="9" s="1"/>
  <c r="P4347" i="9"/>
  <c r="Q4347" i="9" s="1"/>
  <c r="Z4412" i="9"/>
  <c r="AG4410" i="9"/>
  <c r="Z4399" i="9"/>
  <c r="AB4398" i="9"/>
  <c r="AC4398" i="9" s="1"/>
  <c r="AD4398" i="9"/>
  <c r="AE4398" i="9" s="1"/>
  <c r="P4269" i="9"/>
  <c r="Q4269" i="9" s="1"/>
  <c r="R4269" i="9"/>
  <c r="S4269" i="9" s="1"/>
  <c r="S4270" i="9" s="1"/>
  <c r="F4295" i="9"/>
  <c r="G4295" i="9" s="1"/>
  <c r="D4295" i="9"/>
  <c r="E4295" i="9" s="1"/>
  <c r="B4296" i="9"/>
  <c r="N4361" i="9"/>
  <c r="P4360" i="9"/>
  <c r="Q4360" i="9" s="1"/>
  <c r="R4360" i="9"/>
  <c r="S4360" i="9" s="1"/>
  <c r="F4282" i="9"/>
  <c r="G4282" i="9" s="1"/>
  <c r="D4282" i="9"/>
  <c r="E4282" i="9" s="1"/>
  <c r="B4283" i="9"/>
  <c r="N4426" i="9"/>
  <c r="U4424" i="9"/>
  <c r="N4413" i="9"/>
  <c r="R4412" i="9"/>
  <c r="S4412" i="9" s="1"/>
  <c r="P4412" i="9"/>
  <c r="Q4412" i="9" s="1"/>
  <c r="N4374" i="9"/>
  <c r="P4373" i="9"/>
  <c r="Q4373" i="9" s="1"/>
  <c r="R4373" i="9"/>
  <c r="S4373" i="9" s="1"/>
  <c r="Z4347" i="9"/>
  <c r="AB4346" i="9"/>
  <c r="AC4346" i="9" s="1"/>
  <c r="AD4346" i="9"/>
  <c r="AE4346" i="9" s="1"/>
  <c r="N4296" i="9"/>
  <c r="R4295" i="9"/>
  <c r="S4295" i="9" s="1"/>
  <c r="P4295" i="9"/>
  <c r="Q4295" i="9" s="1"/>
  <c r="F4321" i="9"/>
  <c r="G4321" i="9" s="1"/>
  <c r="D4321" i="9"/>
  <c r="E4321" i="9" s="1"/>
  <c r="B4322" i="9"/>
  <c r="E4256" i="9"/>
  <c r="D4256" i="9"/>
  <c r="AF4228" i="9"/>
  <c r="N4309" i="9"/>
  <c r="R4308" i="9"/>
  <c r="S4308" i="9" s="1"/>
  <c r="P4308" i="9"/>
  <c r="Q4308" i="9" s="1"/>
  <c r="Q4256" i="9"/>
  <c r="T4256" i="9" s="1"/>
  <c r="P4256" i="9"/>
  <c r="Z4295" i="9"/>
  <c r="AB4294" i="9"/>
  <c r="AC4294" i="9" s="1"/>
  <c r="AD4294" i="9"/>
  <c r="AE4294" i="9" s="1"/>
  <c r="F4360" i="9"/>
  <c r="G4360" i="9" s="1"/>
  <c r="D4360" i="9"/>
  <c r="E4360" i="9" s="1"/>
  <c r="B4361" i="9"/>
  <c r="AC4242" i="9"/>
  <c r="AB4242" i="9"/>
  <c r="F4347" i="9"/>
  <c r="G4347" i="9" s="1"/>
  <c r="D4347" i="9"/>
  <c r="E4347" i="9" s="1"/>
  <c r="B4348" i="9"/>
  <c r="F4334" i="9"/>
  <c r="G4334" i="9" s="1"/>
  <c r="D4334" i="9"/>
  <c r="E4334" i="9" s="1"/>
  <c r="B4335" i="9"/>
  <c r="Z4334" i="9"/>
  <c r="AB4333" i="9"/>
  <c r="AC4333" i="9" s="1"/>
  <c r="AD4333" i="9"/>
  <c r="AE4333" i="9" s="1"/>
  <c r="AD4255" i="9"/>
  <c r="AE4255" i="9" s="1"/>
  <c r="AE4256" i="9" s="1"/>
  <c r="AB4255" i="9"/>
  <c r="AC4255" i="9" s="1"/>
  <c r="Z4282" i="9"/>
  <c r="AB4281" i="9"/>
  <c r="AC4281" i="9" s="1"/>
  <c r="AD4281" i="9"/>
  <c r="AE4281" i="9" s="1"/>
  <c r="F4256" i="9"/>
  <c r="Z4321" i="9"/>
  <c r="AB4320" i="9"/>
  <c r="AC4320" i="9" s="1"/>
  <c r="AD4320" i="9"/>
  <c r="AE4320" i="9" s="1"/>
  <c r="F4412" i="9"/>
  <c r="G4412" i="9" s="1"/>
  <c r="D4412" i="9"/>
  <c r="E4412" i="9" s="1"/>
  <c r="B4426" i="9"/>
  <c r="I4424" i="9"/>
  <c r="B4413" i="9"/>
  <c r="Z4386" i="9"/>
  <c r="AB4385" i="9"/>
  <c r="AC4385" i="9" s="1"/>
  <c r="AD4385" i="9"/>
  <c r="AE4385" i="9" s="1"/>
  <c r="N4335" i="9"/>
  <c r="P4334" i="9"/>
  <c r="Q4334" i="9" s="1"/>
  <c r="R4334" i="9"/>
  <c r="S4334" i="9" s="1"/>
  <c r="N4400" i="9"/>
  <c r="R4399" i="9"/>
  <c r="S4399" i="9" s="1"/>
  <c r="P4399" i="9"/>
  <c r="Q4399" i="9" s="1"/>
  <c r="AD4242" i="9"/>
  <c r="Z4373" i="9"/>
  <c r="AD4372" i="9"/>
  <c r="AE4372" i="9" s="1"/>
  <c r="AB4372" i="9"/>
  <c r="AC4372" i="9" s="1"/>
  <c r="F4373" i="9"/>
  <c r="G4373" i="9" s="1"/>
  <c r="D4373" i="9"/>
  <c r="E4373" i="9" s="1"/>
  <c r="B4374" i="9"/>
  <c r="F4269" i="9"/>
  <c r="G4269" i="9" s="1"/>
  <c r="G4270" i="9" s="1"/>
  <c r="D4269" i="9"/>
  <c r="E4269" i="9" s="1"/>
  <c r="F4308" i="9"/>
  <c r="G4308" i="9" s="1"/>
  <c r="D4308" i="9"/>
  <c r="E4308" i="9" s="1"/>
  <c r="B4309" i="9"/>
  <c r="Z4308" i="9"/>
  <c r="AB4307" i="9"/>
  <c r="AC4307" i="9" s="1"/>
  <c r="AD4307" i="9"/>
  <c r="AE4307" i="9" s="1"/>
  <c r="R4400" i="9" l="1"/>
  <c r="S4400" i="9" s="1"/>
  <c r="P4400" i="9"/>
  <c r="Q4400" i="9" s="1"/>
  <c r="N4401" i="9"/>
  <c r="AB4386" i="9"/>
  <c r="AC4386" i="9" s="1"/>
  <c r="Z4387" i="9"/>
  <c r="AD4386" i="9"/>
  <c r="AE4386" i="9" s="1"/>
  <c r="H4256" i="9"/>
  <c r="D4283" i="9"/>
  <c r="E4283" i="9" s="1"/>
  <c r="F4283" i="9"/>
  <c r="G4283" i="9" s="1"/>
  <c r="G4284" i="9" s="1"/>
  <c r="AB4412" i="9"/>
  <c r="AC4412" i="9" s="1"/>
  <c r="Z4426" i="9"/>
  <c r="AG4424" i="9"/>
  <c r="Z4413" i="9"/>
  <c r="AD4412" i="9"/>
  <c r="AE4412" i="9" s="1"/>
  <c r="R4348" i="9"/>
  <c r="S4348" i="9" s="1"/>
  <c r="P4348" i="9"/>
  <c r="Q4348" i="9" s="1"/>
  <c r="N4349" i="9"/>
  <c r="R4283" i="9"/>
  <c r="S4283" i="9" s="1"/>
  <c r="S4284" i="9" s="1"/>
  <c r="P4283" i="9"/>
  <c r="Q4283" i="9" s="1"/>
  <c r="AB4360" i="9"/>
  <c r="AC4360" i="9" s="1"/>
  <c r="Z4361" i="9"/>
  <c r="AD4360" i="9"/>
  <c r="AE4360" i="9" s="1"/>
  <c r="F4270" i="9"/>
  <c r="B4375" i="9"/>
  <c r="D4374" i="9"/>
  <c r="E4374" i="9" s="1"/>
  <c r="F4374" i="9"/>
  <c r="G4374" i="9" s="1"/>
  <c r="AB4373" i="9"/>
  <c r="AC4373" i="9" s="1"/>
  <c r="Z4374" i="9"/>
  <c r="AD4373" i="9"/>
  <c r="AE4373" i="9" s="1"/>
  <c r="B4414" i="9"/>
  <c r="D4413" i="9"/>
  <c r="E4413" i="9" s="1"/>
  <c r="F4413" i="9"/>
  <c r="G4413" i="9" s="1"/>
  <c r="AC4256" i="9"/>
  <c r="AB4256" i="9"/>
  <c r="B4336" i="9"/>
  <c r="D4335" i="9"/>
  <c r="E4335" i="9" s="1"/>
  <c r="F4335" i="9"/>
  <c r="G4335" i="9" s="1"/>
  <c r="B4349" i="9"/>
  <c r="D4348" i="9"/>
  <c r="E4348" i="9" s="1"/>
  <c r="F4348" i="9"/>
  <c r="G4348" i="9" s="1"/>
  <c r="AF4242" i="9"/>
  <c r="R4309" i="9"/>
  <c r="S4309" i="9" s="1"/>
  <c r="P4309" i="9"/>
  <c r="Q4309" i="9" s="1"/>
  <c r="N4310" i="9"/>
  <c r="B4323" i="9"/>
  <c r="D4322" i="9"/>
  <c r="E4322" i="9" s="1"/>
  <c r="F4322" i="9"/>
  <c r="G4322" i="9" s="1"/>
  <c r="R4413" i="9"/>
  <c r="S4413" i="9" s="1"/>
  <c r="P4413" i="9"/>
  <c r="Q4413" i="9" s="1"/>
  <c r="N4414" i="9"/>
  <c r="R4361" i="9"/>
  <c r="S4361" i="9" s="1"/>
  <c r="P4361" i="9"/>
  <c r="Q4361" i="9" s="1"/>
  <c r="N4362" i="9"/>
  <c r="R4270" i="9"/>
  <c r="R4322" i="9"/>
  <c r="S4322" i="9" s="1"/>
  <c r="P4322" i="9"/>
  <c r="Q4322" i="9" s="1"/>
  <c r="N4323" i="9"/>
  <c r="AB4308" i="9"/>
  <c r="AC4308" i="9" s="1"/>
  <c r="Z4309" i="9"/>
  <c r="AD4308" i="9"/>
  <c r="AE4308" i="9" s="1"/>
  <c r="AB4321" i="9"/>
  <c r="AC4321" i="9" s="1"/>
  <c r="Z4322" i="9"/>
  <c r="AD4321" i="9"/>
  <c r="AE4321" i="9" s="1"/>
  <c r="AD4256" i="9"/>
  <c r="B4362" i="9"/>
  <c r="F4361" i="9"/>
  <c r="G4361" i="9" s="1"/>
  <c r="D4361" i="9"/>
  <c r="E4361" i="9" s="1"/>
  <c r="R4296" i="9"/>
  <c r="S4296" i="9" s="1"/>
  <c r="P4296" i="9"/>
  <c r="Q4296" i="9" s="1"/>
  <c r="N4297" i="9"/>
  <c r="AB4347" i="9"/>
  <c r="AC4347" i="9" s="1"/>
  <c r="Z4348" i="9"/>
  <c r="AD4347" i="9"/>
  <c r="AE4347" i="9" s="1"/>
  <c r="R4374" i="9"/>
  <c r="S4374" i="9" s="1"/>
  <c r="P4374" i="9"/>
  <c r="Q4374" i="9" s="1"/>
  <c r="N4375" i="9"/>
  <c r="B4297" i="9"/>
  <c r="F4296" i="9"/>
  <c r="G4296" i="9" s="1"/>
  <c r="D4296" i="9"/>
  <c r="E4296" i="9" s="1"/>
  <c r="Q4270" i="9"/>
  <c r="T4270" i="9" s="1"/>
  <c r="P4270" i="9"/>
  <c r="AB4399" i="9"/>
  <c r="AC4399" i="9" s="1"/>
  <c r="Z4400" i="9"/>
  <c r="AD4399" i="9"/>
  <c r="AE4399" i="9" s="1"/>
  <c r="AB4269" i="9"/>
  <c r="AC4269" i="9" s="1"/>
  <c r="AD4269" i="9"/>
  <c r="AE4269" i="9" s="1"/>
  <c r="AE4270" i="9" s="1"/>
  <c r="B4310" i="9"/>
  <c r="F4309" i="9"/>
  <c r="G4309" i="9" s="1"/>
  <c r="D4309" i="9"/>
  <c r="E4309" i="9" s="1"/>
  <c r="E4270" i="9"/>
  <c r="H4270" i="9" s="1"/>
  <c r="D4270" i="9"/>
  <c r="R4335" i="9"/>
  <c r="S4335" i="9" s="1"/>
  <c r="P4335" i="9"/>
  <c r="Q4335" i="9" s="1"/>
  <c r="N4336" i="9"/>
  <c r="B4440" i="9"/>
  <c r="I4438" i="9"/>
  <c r="B4427" i="9"/>
  <c r="D4426" i="9"/>
  <c r="E4426" i="9" s="1"/>
  <c r="F4426" i="9"/>
  <c r="G4426" i="9" s="1"/>
  <c r="AB4282" i="9"/>
  <c r="AC4282" i="9" s="1"/>
  <c r="Z4283" i="9"/>
  <c r="AD4282" i="9"/>
  <c r="AE4282" i="9" s="1"/>
  <c r="AB4334" i="9"/>
  <c r="AC4334" i="9" s="1"/>
  <c r="Z4335" i="9"/>
  <c r="AD4334" i="9"/>
  <c r="AE4334" i="9" s="1"/>
  <c r="AB4295" i="9"/>
  <c r="AC4295" i="9" s="1"/>
  <c r="Z4296" i="9"/>
  <c r="AD4295" i="9"/>
  <c r="AE4295" i="9" s="1"/>
  <c r="R4426" i="9"/>
  <c r="S4426" i="9" s="1"/>
  <c r="P4426" i="9"/>
  <c r="Q4426" i="9" s="1"/>
  <c r="N4440" i="9"/>
  <c r="U4438" i="9"/>
  <c r="N4427" i="9"/>
  <c r="B4401" i="9"/>
  <c r="F4400" i="9"/>
  <c r="G4400" i="9" s="1"/>
  <c r="D4400" i="9"/>
  <c r="E4400" i="9" s="1"/>
  <c r="R4387" i="9"/>
  <c r="S4387" i="9" s="1"/>
  <c r="P4387" i="9"/>
  <c r="Q4387" i="9" s="1"/>
  <c r="N4388" i="9"/>
  <c r="B4388" i="9"/>
  <c r="D4387" i="9"/>
  <c r="E4387" i="9" s="1"/>
  <c r="F4387" i="9"/>
  <c r="G4387" i="9" s="1"/>
  <c r="D4401" i="9" l="1"/>
  <c r="E4401" i="9" s="1"/>
  <c r="B4402" i="9"/>
  <c r="F4401" i="9"/>
  <c r="G4401" i="9" s="1"/>
  <c r="N4428" i="9"/>
  <c r="P4427" i="9"/>
  <c r="Q4427" i="9" s="1"/>
  <c r="R4427" i="9"/>
  <c r="S4427" i="9" s="1"/>
  <c r="Z4336" i="9"/>
  <c r="AD4335" i="9"/>
  <c r="AE4335" i="9" s="1"/>
  <c r="AB4335" i="9"/>
  <c r="AC4335" i="9" s="1"/>
  <c r="AD4270" i="9"/>
  <c r="P4297" i="9"/>
  <c r="Q4297" i="9" s="1"/>
  <c r="R4297" i="9"/>
  <c r="S4297" i="9" s="1"/>
  <c r="S4298" i="9" s="1"/>
  <c r="D4362" i="9"/>
  <c r="E4362" i="9" s="1"/>
  <c r="B4363" i="9"/>
  <c r="F4362" i="9"/>
  <c r="G4362" i="9" s="1"/>
  <c r="Z4310" i="9"/>
  <c r="AB4309" i="9"/>
  <c r="AC4309" i="9" s="1"/>
  <c r="AD4309" i="9"/>
  <c r="AE4309" i="9" s="1"/>
  <c r="N4311" i="9"/>
  <c r="P4310" i="9"/>
  <c r="Q4310" i="9" s="1"/>
  <c r="R4310" i="9"/>
  <c r="S4310" i="9" s="1"/>
  <c r="D4349" i="9"/>
  <c r="E4349" i="9" s="1"/>
  <c r="B4350" i="9"/>
  <c r="F4349" i="9"/>
  <c r="G4349" i="9" s="1"/>
  <c r="AF4256" i="9"/>
  <c r="R4284" i="9"/>
  <c r="E4284" i="9"/>
  <c r="D4284" i="9"/>
  <c r="Z4297" i="9"/>
  <c r="AB4296" i="9"/>
  <c r="AC4296" i="9" s="1"/>
  <c r="AD4296" i="9"/>
  <c r="AE4296" i="9" s="1"/>
  <c r="D4440" i="9"/>
  <c r="E4440" i="9" s="1"/>
  <c r="B4454" i="9"/>
  <c r="I4452" i="9"/>
  <c r="B4441" i="9"/>
  <c r="F4440" i="9"/>
  <c r="G4440" i="9" s="1"/>
  <c r="AC4270" i="9"/>
  <c r="AF4270" i="9" s="1"/>
  <c r="AB4270" i="9"/>
  <c r="D4297" i="9"/>
  <c r="E4297" i="9" s="1"/>
  <c r="F4297" i="9"/>
  <c r="G4297" i="9" s="1"/>
  <c r="G4298" i="9" s="1"/>
  <c r="N4415" i="9"/>
  <c r="P4414" i="9"/>
  <c r="Q4414" i="9" s="1"/>
  <c r="R4414" i="9"/>
  <c r="S4414" i="9" s="1"/>
  <c r="D4414" i="9"/>
  <c r="E4414" i="9" s="1"/>
  <c r="B4415" i="9"/>
  <c r="F4414" i="9"/>
  <c r="G4414" i="9" s="1"/>
  <c r="Z4375" i="9"/>
  <c r="AB4374" i="9"/>
  <c r="AC4374" i="9" s="1"/>
  <c r="AD4374" i="9"/>
  <c r="AE4374" i="9" s="1"/>
  <c r="D4375" i="9"/>
  <c r="E4375" i="9" s="1"/>
  <c r="B4376" i="9"/>
  <c r="F4375" i="9"/>
  <c r="G4375" i="9" s="1"/>
  <c r="Z4362" i="9"/>
  <c r="AD4361" i="9"/>
  <c r="AE4361" i="9" s="1"/>
  <c r="AB4361" i="9"/>
  <c r="AC4361" i="9" s="1"/>
  <c r="N4350" i="9"/>
  <c r="P4349" i="9"/>
  <c r="Q4349" i="9" s="1"/>
  <c r="R4349" i="9"/>
  <c r="S4349" i="9" s="1"/>
  <c r="Z4414" i="9"/>
  <c r="AD4413" i="9"/>
  <c r="AE4413" i="9" s="1"/>
  <c r="AB4413" i="9"/>
  <c r="AC4413" i="9" s="1"/>
  <c r="N4402" i="9"/>
  <c r="P4401" i="9"/>
  <c r="Q4401" i="9" s="1"/>
  <c r="R4401" i="9"/>
  <c r="S4401" i="9" s="1"/>
  <c r="D4388" i="9"/>
  <c r="E4388" i="9" s="1"/>
  <c r="B4389" i="9"/>
  <c r="F4388" i="9"/>
  <c r="G4388" i="9" s="1"/>
  <c r="N4454" i="9"/>
  <c r="U4452" i="9"/>
  <c r="N4441" i="9"/>
  <c r="P4440" i="9"/>
  <c r="Q4440" i="9" s="1"/>
  <c r="R4440" i="9"/>
  <c r="S4440" i="9" s="1"/>
  <c r="N4337" i="9"/>
  <c r="P4336" i="9"/>
  <c r="Q4336" i="9" s="1"/>
  <c r="R4336" i="9"/>
  <c r="S4336" i="9" s="1"/>
  <c r="D4310" i="9"/>
  <c r="E4310" i="9" s="1"/>
  <c r="B4311" i="9"/>
  <c r="F4310" i="9"/>
  <c r="G4310" i="9" s="1"/>
  <c r="N4376" i="9"/>
  <c r="R4375" i="9"/>
  <c r="S4375" i="9" s="1"/>
  <c r="P4375" i="9"/>
  <c r="Q4375" i="9" s="1"/>
  <c r="Z4349" i="9"/>
  <c r="AD4348" i="9"/>
  <c r="AE4348" i="9" s="1"/>
  <c r="AB4348" i="9"/>
  <c r="AC4348" i="9" s="1"/>
  <c r="N4324" i="9"/>
  <c r="P4323" i="9"/>
  <c r="Q4323" i="9" s="1"/>
  <c r="R4323" i="9"/>
  <c r="S4323" i="9" s="1"/>
  <c r="N4363" i="9"/>
  <c r="R4362" i="9"/>
  <c r="S4362" i="9" s="1"/>
  <c r="P4362" i="9"/>
  <c r="Q4362" i="9" s="1"/>
  <c r="Z4388" i="9"/>
  <c r="AB4387" i="9"/>
  <c r="AC4387" i="9" s="1"/>
  <c r="AD4387" i="9"/>
  <c r="AE4387" i="9" s="1"/>
  <c r="N4389" i="9"/>
  <c r="R4388" i="9"/>
  <c r="S4388" i="9" s="1"/>
  <c r="P4388" i="9"/>
  <c r="Q4388" i="9" s="1"/>
  <c r="AD4283" i="9"/>
  <c r="AE4283" i="9" s="1"/>
  <c r="AE4284" i="9" s="1"/>
  <c r="AB4283" i="9"/>
  <c r="AC4283" i="9" s="1"/>
  <c r="D4427" i="9"/>
  <c r="E4427" i="9" s="1"/>
  <c r="B4428" i="9"/>
  <c r="F4427" i="9"/>
  <c r="G4427" i="9" s="1"/>
  <c r="Z4401" i="9"/>
  <c r="AB4400" i="9"/>
  <c r="AC4400" i="9" s="1"/>
  <c r="AD4400" i="9"/>
  <c r="AE4400" i="9" s="1"/>
  <c r="Z4323" i="9"/>
  <c r="AD4322" i="9"/>
  <c r="AE4322" i="9" s="1"/>
  <c r="AB4322" i="9"/>
  <c r="AC4322" i="9" s="1"/>
  <c r="D4323" i="9"/>
  <c r="E4323" i="9" s="1"/>
  <c r="B4324" i="9"/>
  <c r="F4323" i="9"/>
  <c r="G4323" i="9" s="1"/>
  <c r="D4336" i="9"/>
  <c r="E4336" i="9" s="1"/>
  <c r="B4337" i="9"/>
  <c r="F4336" i="9"/>
  <c r="G4336" i="9" s="1"/>
  <c r="Q4284" i="9"/>
  <c r="T4284" i="9" s="1"/>
  <c r="P4284" i="9"/>
  <c r="Z4440" i="9"/>
  <c r="AG4438" i="9"/>
  <c r="Z4427" i="9"/>
  <c r="AD4426" i="9"/>
  <c r="AE4426" i="9" s="1"/>
  <c r="AB4426" i="9"/>
  <c r="AC4426" i="9" s="1"/>
  <c r="F4284" i="9"/>
  <c r="F4311" i="9" l="1"/>
  <c r="G4311" i="9" s="1"/>
  <c r="G4312" i="9" s="1"/>
  <c r="D4311" i="9"/>
  <c r="E4311" i="9" s="1"/>
  <c r="P4337" i="9"/>
  <c r="Q4337" i="9" s="1"/>
  <c r="N4338" i="9"/>
  <c r="R4337" i="9"/>
  <c r="S4337" i="9" s="1"/>
  <c r="AD4362" i="9"/>
  <c r="AE4362" i="9" s="1"/>
  <c r="AB4362" i="9"/>
  <c r="AC4362" i="9" s="1"/>
  <c r="Z4363" i="9"/>
  <c r="B4416" i="9"/>
  <c r="F4415" i="9"/>
  <c r="G4415" i="9" s="1"/>
  <c r="D4415" i="9"/>
  <c r="E4415" i="9" s="1"/>
  <c r="B4442" i="9"/>
  <c r="D4441" i="9"/>
  <c r="E4441" i="9" s="1"/>
  <c r="F4441" i="9"/>
  <c r="G4441" i="9" s="1"/>
  <c r="Q4298" i="9"/>
  <c r="P4298" i="9"/>
  <c r="AD4427" i="9"/>
  <c r="AE4427" i="9" s="1"/>
  <c r="AB4427" i="9"/>
  <c r="AC4427" i="9" s="1"/>
  <c r="Z4428" i="9"/>
  <c r="AD4323" i="9"/>
  <c r="AE4323" i="9" s="1"/>
  <c r="AB4323" i="9"/>
  <c r="AC4323" i="9" s="1"/>
  <c r="Z4324" i="9"/>
  <c r="AD4401" i="9"/>
  <c r="AE4401" i="9" s="1"/>
  <c r="AB4401" i="9"/>
  <c r="AC4401" i="9" s="1"/>
  <c r="Z4402" i="9"/>
  <c r="AC4284" i="9"/>
  <c r="AB4284" i="9"/>
  <c r="P4389" i="9"/>
  <c r="Q4389" i="9" s="1"/>
  <c r="N4390" i="9"/>
  <c r="R4389" i="9"/>
  <c r="S4389" i="9" s="1"/>
  <c r="AD4388" i="9"/>
  <c r="AE4388" i="9" s="1"/>
  <c r="AB4388" i="9"/>
  <c r="AC4388" i="9" s="1"/>
  <c r="Z4389" i="9"/>
  <c r="P4441" i="9"/>
  <c r="Q4441" i="9" s="1"/>
  <c r="N4442" i="9"/>
  <c r="R4441" i="9"/>
  <c r="S4441" i="9" s="1"/>
  <c r="P4350" i="9"/>
  <c r="Q4350" i="9" s="1"/>
  <c r="N4351" i="9"/>
  <c r="R4350" i="9"/>
  <c r="S4350" i="9" s="1"/>
  <c r="H4284" i="9"/>
  <c r="AD4310" i="9"/>
  <c r="AE4310" i="9" s="1"/>
  <c r="AB4310" i="9"/>
  <c r="AC4310" i="9" s="1"/>
  <c r="Z4311" i="9"/>
  <c r="B4364" i="9"/>
  <c r="D4363" i="9"/>
  <c r="E4363" i="9" s="1"/>
  <c r="F4363" i="9"/>
  <c r="G4363" i="9" s="1"/>
  <c r="B4403" i="9"/>
  <c r="F4402" i="9"/>
  <c r="G4402" i="9" s="1"/>
  <c r="D4402" i="9"/>
  <c r="E4402" i="9" s="1"/>
  <c r="B4325" i="9"/>
  <c r="D4324" i="9"/>
  <c r="E4324" i="9" s="1"/>
  <c r="F4324" i="9"/>
  <c r="G4324" i="9" s="1"/>
  <c r="AD4284" i="9"/>
  <c r="P4376" i="9"/>
  <c r="Q4376" i="9" s="1"/>
  <c r="N4377" i="9"/>
  <c r="R4376" i="9"/>
  <c r="S4376" i="9" s="1"/>
  <c r="AD4414" i="9"/>
  <c r="AE4414" i="9" s="1"/>
  <c r="AB4414" i="9"/>
  <c r="AC4414" i="9" s="1"/>
  <c r="Z4415" i="9"/>
  <c r="B4377" i="9"/>
  <c r="D4376" i="9"/>
  <c r="E4376" i="9" s="1"/>
  <c r="F4376" i="9"/>
  <c r="G4376" i="9" s="1"/>
  <c r="AD4375" i="9"/>
  <c r="AE4375" i="9" s="1"/>
  <c r="AB4375" i="9"/>
  <c r="AC4375" i="9" s="1"/>
  <c r="Z4376" i="9"/>
  <c r="P4415" i="9"/>
  <c r="Q4415" i="9" s="1"/>
  <c r="N4416" i="9"/>
  <c r="R4415" i="9"/>
  <c r="S4415" i="9" s="1"/>
  <c r="F4298" i="9"/>
  <c r="B4468" i="9"/>
  <c r="I4466" i="9"/>
  <c r="B4455" i="9"/>
  <c r="D4454" i="9"/>
  <c r="E4454" i="9" s="1"/>
  <c r="F4454" i="9"/>
  <c r="G4454" i="9" s="1"/>
  <c r="AD4297" i="9"/>
  <c r="AE4297" i="9" s="1"/>
  <c r="AE4298" i="9" s="1"/>
  <c r="AB4297" i="9"/>
  <c r="AC4297" i="9" s="1"/>
  <c r="AD4336" i="9"/>
  <c r="AE4336" i="9" s="1"/>
  <c r="AB4336" i="9"/>
  <c r="AC4336" i="9" s="1"/>
  <c r="Z4337" i="9"/>
  <c r="AD4440" i="9"/>
  <c r="AE4440" i="9" s="1"/>
  <c r="AB4440" i="9"/>
  <c r="AC4440" i="9" s="1"/>
  <c r="Z4454" i="9"/>
  <c r="AG4452" i="9"/>
  <c r="Z4441" i="9"/>
  <c r="B4338" i="9"/>
  <c r="D4337" i="9"/>
  <c r="E4337" i="9" s="1"/>
  <c r="F4337" i="9"/>
  <c r="G4337" i="9" s="1"/>
  <c r="B4429" i="9"/>
  <c r="D4428" i="9"/>
  <c r="E4428" i="9" s="1"/>
  <c r="F4428" i="9"/>
  <c r="G4428" i="9" s="1"/>
  <c r="P4363" i="9"/>
  <c r="Q4363" i="9" s="1"/>
  <c r="N4364" i="9"/>
  <c r="R4363" i="9"/>
  <c r="S4363" i="9" s="1"/>
  <c r="P4324" i="9"/>
  <c r="Q4324" i="9" s="1"/>
  <c r="N4325" i="9"/>
  <c r="R4324" i="9"/>
  <c r="S4324" i="9" s="1"/>
  <c r="AD4349" i="9"/>
  <c r="AE4349" i="9" s="1"/>
  <c r="AB4349" i="9"/>
  <c r="AC4349" i="9" s="1"/>
  <c r="Z4350" i="9"/>
  <c r="P4454" i="9"/>
  <c r="Q4454" i="9" s="1"/>
  <c r="N4468" i="9"/>
  <c r="U4466" i="9"/>
  <c r="N4455" i="9"/>
  <c r="R4454" i="9"/>
  <c r="S4454" i="9" s="1"/>
  <c r="B4390" i="9"/>
  <c r="F4389" i="9"/>
  <c r="G4389" i="9" s="1"/>
  <c r="D4389" i="9"/>
  <c r="E4389" i="9" s="1"/>
  <c r="P4402" i="9"/>
  <c r="Q4402" i="9" s="1"/>
  <c r="N4403" i="9"/>
  <c r="R4402" i="9"/>
  <c r="S4402" i="9" s="1"/>
  <c r="E4298" i="9"/>
  <c r="D4298" i="9"/>
  <c r="B4351" i="9"/>
  <c r="F4350" i="9"/>
  <c r="G4350" i="9" s="1"/>
  <c r="D4350" i="9"/>
  <c r="E4350" i="9" s="1"/>
  <c r="P4311" i="9"/>
  <c r="Q4311" i="9" s="1"/>
  <c r="R4311" i="9"/>
  <c r="S4311" i="9" s="1"/>
  <c r="S4312" i="9" s="1"/>
  <c r="R4298" i="9"/>
  <c r="P4428" i="9"/>
  <c r="Q4428" i="9" s="1"/>
  <c r="N4429" i="9"/>
  <c r="R4428" i="9"/>
  <c r="S4428" i="9" s="1"/>
  <c r="H4298" i="9" l="1"/>
  <c r="N4443" i="9"/>
  <c r="P4442" i="9"/>
  <c r="Q4442" i="9" s="1"/>
  <c r="R4442" i="9"/>
  <c r="S4442" i="9" s="1"/>
  <c r="F4312" i="9"/>
  <c r="N4456" i="9"/>
  <c r="R4455" i="9"/>
  <c r="S4455" i="9" s="1"/>
  <c r="P4455" i="9"/>
  <c r="Q4455" i="9" s="1"/>
  <c r="Z4468" i="9"/>
  <c r="AG4466" i="9"/>
  <c r="Z4455" i="9"/>
  <c r="AD4454" i="9"/>
  <c r="AE4454" i="9" s="1"/>
  <c r="AB4454" i="9"/>
  <c r="AC4454" i="9" s="1"/>
  <c r="AC4298" i="9"/>
  <c r="AB4298" i="9"/>
  <c r="F4455" i="9"/>
  <c r="G4455" i="9" s="1"/>
  <c r="D4455" i="9"/>
  <c r="E4455" i="9" s="1"/>
  <c r="B4456" i="9"/>
  <c r="Z4377" i="9"/>
  <c r="AB4376" i="9"/>
  <c r="AC4376" i="9" s="1"/>
  <c r="AD4376" i="9"/>
  <c r="AE4376" i="9" s="1"/>
  <c r="F4325" i="9"/>
  <c r="G4325" i="9" s="1"/>
  <c r="G4326" i="9" s="1"/>
  <c r="D4325" i="9"/>
  <c r="E4325" i="9" s="1"/>
  <c r="F4403" i="9"/>
  <c r="G4403" i="9" s="1"/>
  <c r="D4403" i="9"/>
  <c r="E4403" i="9" s="1"/>
  <c r="B4404" i="9"/>
  <c r="F4364" i="9"/>
  <c r="G4364" i="9" s="1"/>
  <c r="D4364" i="9"/>
  <c r="E4364" i="9" s="1"/>
  <c r="B4365" i="9"/>
  <c r="N4352" i="9"/>
  <c r="R4351" i="9"/>
  <c r="S4351" i="9" s="1"/>
  <c r="P4351" i="9"/>
  <c r="Q4351" i="9" s="1"/>
  <c r="T4298" i="9"/>
  <c r="F4442" i="9"/>
  <c r="G4442" i="9" s="1"/>
  <c r="D4442" i="9"/>
  <c r="E4442" i="9" s="1"/>
  <c r="B4443" i="9"/>
  <c r="F4416" i="9"/>
  <c r="G4416" i="9" s="1"/>
  <c r="D4416" i="9"/>
  <c r="E4416" i="9" s="1"/>
  <c r="B4417" i="9"/>
  <c r="N4339" i="9"/>
  <c r="R4338" i="9"/>
  <c r="S4338" i="9" s="1"/>
  <c r="P4338" i="9"/>
  <c r="Q4338" i="9" s="1"/>
  <c r="N4365" i="9"/>
  <c r="R4364" i="9"/>
  <c r="S4364" i="9" s="1"/>
  <c r="P4364" i="9"/>
  <c r="Q4364" i="9" s="1"/>
  <c r="F4338" i="9"/>
  <c r="G4338" i="9" s="1"/>
  <c r="D4338" i="9"/>
  <c r="E4338" i="9" s="1"/>
  <c r="B4339" i="9"/>
  <c r="AD4298" i="9"/>
  <c r="F4377" i="9"/>
  <c r="G4377" i="9" s="1"/>
  <c r="D4377" i="9"/>
  <c r="E4377" i="9" s="1"/>
  <c r="B4378" i="9"/>
  <c r="N4378" i="9"/>
  <c r="P4377" i="9"/>
  <c r="Q4377" i="9" s="1"/>
  <c r="R4377" i="9"/>
  <c r="S4377" i="9" s="1"/>
  <c r="AD4311" i="9"/>
  <c r="AE4311" i="9" s="1"/>
  <c r="AE4312" i="9" s="1"/>
  <c r="AB4311" i="9"/>
  <c r="AC4311" i="9" s="1"/>
  <c r="AF4284" i="9"/>
  <c r="Z4325" i="9"/>
  <c r="AB4324" i="9"/>
  <c r="AC4324" i="9" s="1"/>
  <c r="AD4324" i="9"/>
  <c r="AE4324" i="9" s="1"/>
  <c r="Z4429" i="9"/>
  <c r="AB4428" i="9"/>
  <c r="AC4428" i="9" s="1"/>
  <c r="AD4428" i="9"/>
  <c r="AE4428" i="9" s="1"/>
  <c r="Z4364" i="9"/>
  <c r="AD4363" i="9"/>
  <c r="AE4363" i="9" s="1"/>
  <c r="AB4363" i="9"/>
  <c r="AC4363" i="9" s="1"/>
  <c r="N4430" i="9"/>
  <c r="R4429" i="9"/>
  <c r="S4429" i="9" s="1"/>
  <c r="P4429" i="9"/>
  <c r="Q4429" i="9" s="1"/>
  <c r="R4312" i="9"/>
  <c r="F4351" i="9"/>
  <c r="G4351" i="9" s="1"/>
  <c r="D4351" i="9"/>
  <c r="E4351" i="9" s="1"/>
  <c r="B4352" i="9"/>
  <c r="Q4312" i="9"/>
  <c r="P4312" i="9"/>
  <c r="N4404" i="9"/>
  <c r="P4403" i="9"/>
  <c r="Q4403" i="9" s="1"/>
  <c r="R4403" i="9"/>
  <c r="S4403" i="9" s="1"/>
  <c r="F4390" i="9"/>
  <c r="G4390" i="9" s="1"/>
  <c r="D4390" i="9"/>
  <c r="E4390" i="9" s="1"/>
  <c r="B4391" i="9"/>
  <c r="N4482" i="9"/>
  <c r="U4480" i="9"/>
  <c r="N4469" i="9"/>
  <c r="R4468" i="9"/>
  <c r="S4468" i="9" s="1"/>
  <c r="P4468" i="9"/>
  <c r="Q4468" i="9" s="1"/>
  <c r="Z4351" i="9"/>
  <c r="AB4350" i="9"/>
  <c r="AC4350" i="9" s="1"/>
  <c r="AD4350" i="9"/>
  <c r="AE4350" i="9" s="1"/>
  <c r="R4325" i="9"/>
  <c r="S4325" i="9" s="1"/>
  <c r="S4326" i="9" s="1"/>
  <c r="P4325" i="9"/>
  <c r="Q4325" i="9" s="1"/>
  <c r="F4429" i="9"/>
  <c r="G4429" i="9" s="1"/>
  <c r="D4429" i="9"/>
  <c r="E4429" i="9" s="1"/>
  <c r="B4430" i="9"/>
  <c r="Z4442" i="9"/>
  <c r="AD4441" i="9"/>
  <c r="AE4441" i="9" s="1"/>
  <c r="AB4441" i="9"/>
  <c r="AC4441" i="9" s="1"/>
  <c r="Z4338" i="9"/>
  <c r="AB4337" i="9"/>
  <c r="AC4337" i="9" s="1"/>
  <c r="AD4337" i="9"/>
  <c r="AE4337" i="9" s="1"/>
  <c r="F4468" i="9"/>
  <c r="G4468" i="9" s="1"/>
  <c r="D4468" i="9"/>
  <c r="E4468" i="9" s="1"/>
  <c r="B4482" i="9"/>
  <c r="I4480" i="9"/>
  <c r="B4469" i="9"/>
  <c r="N4417" i="9"/>
  <c r="R4416" i="9"/>
  <c r="S4416" i="9" s="1"/>
  <c r="P4416" i="9"/>
  <c r="Q4416" i="9" s="1"/>
  <c r="Z4416" i="9"/>
  <c r="AB4415" i="9"/>
  <c r="AC4415" i="9" s="1"/>
  <c r="AD4415" i="9"/>
  <c r="AE4415" i="9" s="1"/>
  <c r="Z4390" i="9"/>
  <c r="AB4389" i="9"/>
  <c r="AC4389" i="9" s="1"/>
  <c r="AD4389" i="9"/>
  <c r="AE4389" i="9" s="1"/>
  <c r="N4391" i="9"/>
  <c r="P4390" i="9"/>
  <c r="Q4390" i="9" s="1"/>
  <c r="R4390" i="9"/>
  <c r="S4390" i="9" s="1"/>
  <c r="Z4403" i="9"/>
  <c r="AD4402" i="9"/>
  <c r="AE4402" i="9" s="1"/>
  <c r="AB4402" i="9"/>
  <c r="AC4402" i="9" s="1"/>
  <c r="E4312" i="9"/>
  <c r="H4312" i="9" s="1"/>
  <c r="D4312" i="9"/>
  <c r="T4312" i="9" l="1"/>
  <c r="B4470" i="9"/>
  <c r="F4469" i="9"/>
  <c r="G4469" i="9" s="1"/>
  <c r="D4469" i="9"/>
  <c r="E4469" i="9" s="1"/>
  <c r="Q4326" i="9"/>
  <c r="P4326" i="9"/>
  <c r="AB4351" i="9"/>
  <c r="AC4351" i="9" s="1"/>
  <c r="Z4352" i="9"/>
  <c r="AD4351" i="9"/>
  <c r="AE4351" i="9" s="1"/>
  <c r="B4353" i="9"/>
  <c r="D4352" i="9"/>
  <c r="E4352" i="9" s="1"/>
  <c r="F4352" i="9"/>
  <c r="G4352" i="9" s="1"/>
  <c r="AB4325" i="9"/>
  <c r="AC4325" i="9" s="1"/>
  <c r="AD4325" i="9"/>
  <c r="AE4325" i="9" s="1"/>
  <c r="AE4326" i="9" s="1"/>
  <c r="B4379" i="9"/>
  <c r="F4378" i="9"/>
  <c r="G4378" i="9" s="1"/>
  <c r="D4378" i="9"/>
  <c r="E4378" i="9" s="1"/>
  <c r="B4444" i="9"/>
  <c r="D4443" i="9"/>
  <c r="E4443" i="9" s="1"/>
  <c r="F4443" i="9"/>
  <c r="G4443" i="9" s="1"/>
  <c r="E4326" i="9"/>
  <c r="D4326" i="9"/>
  <c r="AB4468" i="9"/>
  <c r="AC4468" i="9" s="1"/>
  <c r="Z4482" i="9"/>
  <c r="AG4480" i="9"/>
  <c r="Z4469" i="9"/>
  <c r="AD4468" i="9"/>
  <c r="AE4468" i="9" s="1"/>
  <c r="R4456" i="9"/>
  <c r="S4456" i="9" s="1"/>
  <c r="P4456" i="9"/>
  <c r="Q4456" i="9" s="1"/>
  <c r="N4457" i="9"/>
  <c r="AB4390" i="9"/>
  <c r="AC4390" i="9" s="1"/>
  <c r="Z4391" i="9"/>
  <c r="AD4390" i="9"/>
  <c r="AE4390" i="9" s="1"/>
  <c r="AB4338" i="9"/>
  <c r="AC4338" i="9" s="1"/>
  <c r="Z4339" i="9"/>
  <c r="AD4338" i="9"/>
  <c r="AE4338" i="9" s="1"/>
  <c r="R4326" i="9"/>
  <c r="R4482" i="9"/>
  <c r="S4482" i="9" s="1"/>
  <c r="P4482" i="9"/>
  <c r="Q4482" i="9" s="1"/>
  <c r="N4496" i="9"/>
  <c r="U4494" i="9"/>
  <c r="N4483" i="9"/>
  <c r="R4430" i="9"/>
  <c r="S4430" i="9" s="1"/>
  <c r="P4430" i="9"/>
  <c r="Q4430" i="9" s="1"/>
  <c r="N4431" i="9"/>
  <c r="AB4364" i="9"/>
  <c r="AC4364" i="9" s="1"/>
  <c r="Z4365" i="9"/>
  <c r="AD4364" i="9"/>
  <c r="AE4364" i="9" s="1"/>
  <c r="AB4429" i="9"/>
  <c r="AC4429" i="9" s="1"/>
  <c r="Z4430" i="9"/>
  <c r="AD4429" i="9"/>
  <c r="AE4429" i="9" s="1"/>
  <c r="AC4312" i="9"/>
  <c r="AB4312" i="9"/>
  <c r="D4339" i="9"/>
  <c r="E4339" i="9" s="1"/>
  <c r="F4339" i="9"/>
  <c r="G4339" i="9" s="1"/>
  <c r="G4340" i="9" s="1"/>
  <c r="B4418" i="9"/>
  <c r="D4417" i="9"/>
  <c r="E4417" i="9" s="1"/>
  <c r="F4417" i="9"/>
  <c r="G4417" i="9" s="1"/>
  <c r="B4405" i="9"/>
  <c r="D4404" i="9"/>
  <c r="E4404" i="9" s="1"/>
  <c r="F4404" i="9"/>
  <c r="G4404" i="9" s="1"/>
  <c r="F4326" i="9"/>
  <c r="R4391" i="9"/>
  <c r="S4391" i="9" s="1"/>
  <c r="P4391" i="9"/>
  <c r="Q4391" i="9" s="1"/>
  <c r="N4392" i="9"/>
  <c r="AB4416" i="9"/>
  <c r="AC4416" i="9" s="1"/>
  <c r="Z4417" i="9"/>
  <c r="AD4416" i="9"/>
  <c r="AE4416" i="9" s="1"/>
  <c r="B4496" i="9"/>
  <c r="I4494" i="9"/>
  <c r="B4483" i="9"/>
  <c r="F4482" i="9"/>
  <c r="G4482" i="9" s="1"/>
  <c r="D4482" i="9"/>
  <c r="E4482" i="9" s="1"/>
  <c r="AB4442" i="9"/>
  <c r="AC4442" i="9" s="1"/>
  <c r="Z4443" i="9"/>
  <c r="AD4442" i="9"/>
  <c r="AE4442" i="9" s="1"/>
  <c r="B4392" i="9"/>
  <c r="F4391" i="9"/>
  <c r="G4391" i="9" s="1"/>
  <c r="D4391" i="9"/>
  <c r="E4391" i="9" s="1"/>
  <c r="AD4312" i="9"/>
  <c r="R4378" i="9"/>
  <c r="S4378" i="9" s="1"/>
  <c r="P4378" i="9"/>
  <c r="Q4378" i="9" s="1"/>
  <c r="N4379" i="9"/>
  <c r="R4365" i="9"/>
  <c r="S4365" i="9" s="1"/>
  <c r="P4365" i="9"/>
  <c r="Q4365" i="9" s="1"/>
  <c r="N4366" i="9"/>
  <c r="B4366" i="9"/>
  <c r="F4365" i="9"/>
  <c r="G4365" i="9" s="1"/>
  <c r="D4365" i="9"/>
  <c r="E4365" i="9" s="1"/>
  <c r="AB4377" i="9"/>
  <c r="AC4377" i="9" s="1"/>
  <c r="Z4378" i="9"/>
  <c r="AD4377" i="9"/>
  <c r="AE4377" i="9" s="1"/>
  <c r="AB4455" i="9"/>
  <c r="AC4455" i="9" s="1"/>
  <c r="Z4456" i="9"/>
  <c r="AD4455" i="9"/>
  <c r="AE4455" i="9" s="1"/>
  <c r="AB4403" i="9"/>
  <c r="AC4403" i="9" s="1"/>
  <c r="Z4404" i="9"/>
  <c r="AD4403" i="9"/>
  <c r="AE4403" i="9" s="1"/>
  <c r="R4417" i="9"/>
  <c r="S4417" i="9" s="1"/>
  <c r="P4417" i="9"/>
  <c r="Q4417" i="9" s="1"/>
  <c r="N4418" i="9"/>
  <c r="B4431" i="9"/>
  <c r="D4430" i="9"/>
  <c r="E4430" i="9" s="1"/>
  <c r="F4430" i="9"/>
  <c r="G4430" i="9" s="1"/>
  <c r="R4469" i="9"/>
  <c r="S4469" i="9" s="1"/>
  <c r="P4469" i="9"/>
  <c r="Q4469" i="9" s="1"/>
  <c r="N4470" i="9"/>
  <c r="R4404" i="9"/>
  <c r="S4404" i="9" s="1"/>
  <c r="P4404" i="9"/>
  <c r="Q4404" i="9" s="1"/>
  <c r="N4405" i="9"/>
  <c r="R4339" i="9"/>
  <c r="S4339" i="9" s="1"/>
  <c r="S4340" i="9" s="1"/>
  <c r="P4339" i="9"/>
  <c r="Q4339" i="9" s="1"/>
  <c r="R4352" i="9"/>
  <c r="S4352" i="9" s="1"/>
  <c r="P4352" i="9"/>
  <c r="Q4352" i="9" s="1"/>
  <c r="N4353" i="9"/>
  <c r="B4457" i="9"/>
  <c r="F4456" i="9"/>
  <c r="G4456" i="9" s="1"/>
  <c r="D4456" i="9"/>
  <c r="E4456" i="9" s="1"/>
  <c r="AF4298" i="9"/>
  <c r="R4443" i="9"/>
  <c r="S4443" i="9" s="1"/>
  <c r="P4443" i="9"/>
  <c r="Q4443" i="9" s="1"/>
  <c r="N4444" i="9"/>
  <c r="P4353" i="9" l="1"/>
  <c r="Q4353" i="9" s="1"/>
  <c r="R4353" i="9"/>
  <c r="S4353" i="9" s="1"/>
  <c r="S4354" i="9" s="1"/>
  <c r="Z4457" i="9"/>
  <c r="AD4456" i="9"/>
  <c r="AE4456" i="9" s="1"/>
  <c r="AB4456" i="9"/>
  <c r="AC4456" i="9" s="1"/>
  <c r="N4380" i="9"/>
  <c r="P4379" i="9"/>
  <c r="Q4379" i="9" s="1"/>
  <c r="R4379" i="9"/>
  <c r="S4379" i="9" s="1"/>
  <c r="Z4366" i="9"/>
  <c r="AB4365" i="9"/>
  <c r="AC4365" i="9" s="1"/>
  <c r="AD4365" i="9"/>
  <c r="AE4365" i="9" s="1"/>
  <c r="H4326" i="9"/>
  <c r="AD4326" i="9"/>
  <c r="N4445" i="9"/>
  <c r="R4444" i="9"/>
  <c r="S4444" i="9" s="1"/>
  <c r="P4444" i="9"/>
  <c r="Q4444" i="9" s="1"/>
  <c r="N4367" i="9"/>
  <c r="R4366" i="9"/>
  <c r="S4366" i="9" s="1"/>
  <c r="P4366" i="9"/>
  <c r="Q4366" i="9" s="1"/>
  <c r="D4392" i="9"/>
  <c r="E4392" i="9" s="1"/>
  <c r="B4393" i="9"/>
  <c r="F4392" i="9"/>
  <c r="G4392" i="9" s="1"/>
  <c r="Z4444" i="9"/>
  <c r="AB4443" i="9"/>
  <c r="AC4443" i="9" s="1"/>
  <c r="AD4443" i="9"/>
  <c r="AE4443" i="9" s="1"/>
  <c r="D4496" i="9"/>
  <c r="E4496" i="9" s="1"/>
  <c r="B4510" i="9"/>
  <c r="I4508" i="9"/>
  <c r="B4497" i="9"/>
  <c r="F4496" i="9"/>
  <c r="G4496" i="9" s="1"/>
  <c r="N4393" i="9"/>
  <c r="P4392" i="9"/>
  <c r="Q4392" i="9" s="1"/>
  <c r="R4392" i="9"/>
  <c r="S4392" i="9" s="1"/>
  <c r="D4418" i="9"/>
  <c r="E4418" i="9" s="1"/>
  <c r="B4419" i="9"/>
  <c r="F4418" i="9"/>
  <c r="G4418" i="9" s="1"/>
  <c r="Z4431" i="9"/>
  <c r="AB4430" i="9"/>
  <c r="AC4430" i="9" s="1"/>
  <c r="AD4430" i="9"/>
  <c r="AE4430" i="9" s="1"/>
  <c r="N4510" i="9"/>
  <c r="U4508" i="9"/>
  <c r="N4497" i="9"/>
  <c r="P4496" i="9"/>
  <c r="Q4496" i="9" s="1"/>
  <c r="R4496" i="9"/>
  <c r="S4496" i="9" s="1"/>
  <c r="AB4339" i="9"/>
  <c r="AC4339" i="9" s="1"/>
  <c r="AD4339" i="9"/>
  <c r="AE4339" i="9" s="1"/>
  <c r="AE4340" i="9" s="1"/>
  <c r="N4458" i="9"/>
  <c r="P4457" i="9"/>
  <c r="Q4457" i="9" s="1"/>
  <c r="R4457" i="9"/>
  <c r="S4457" i="9" s="1"/>
  <c r="Z4470" i="9"/>
  <c r="AD4469" i="9"/>
  <c r="AE4469" i="9" s="1"/>
  <c r="AB4469" i="9"/>
  <c r="AC4469" i="9" s="1"/>
  <c r="AC4326" i="9"/>
  <c r="AB4326" i="9"/>
  <c r="D4353" i="9"/>
  <c r="E4353" i="9" s="1"/>
  <c r="F4353" i="9"/>
  <c r="G4353" i="9" s="1"/>
  <c r="G4354" i="9" s="1"/>
  <c r="Q4340" i="9"/>
  <c r="P4340" i="9"/>
  <c r="N4471" i="9"/>
  <c r="P4470" i="9"/>
  <c r="Q4470" i="9" s="1"/>
  <c r="R4470" i="9"/>
  <c r="S4470" i="9" s="1"/>
  <c r="N4419" i="9"/>
  <c r="P4418" i="9"/>
  <c r="Q4418" i="9" s="1"/>
  <c r="R4418" i="9"/>
  <c r="S4418" i="9" s="1"/>
  <c r="Z4405" i="9"/>
  <c r="AD4404" i="9"/>
  <c r="AE4404" i="9" s="1"/>
  <c r="AB4404" i="9"/>
  <c r="AC4404" i="9" s="1"/>
  <c r="D4405" i="9"/>
  <c r="E4405" i="9" s="1"/>
  <c r="B4406" i="9"/>
  <c r="F4405" i="9"/>
  <c r="G4405" i="9" s="1"/>
  <c r="F4340" i="9"/>
  <c r="Z4392" i="9"/>
  <c r="AD4391" i="9"/>
  <c r="AE4391" i="9" s="1"/>
  <c r="AB4391" i="9"/>
  <c r="AC4391" i="9" s="1"/>
  <c r="D4379" i="9"/>
  <c r="E4379" i="9" s="1"/>
  <c r="B4380" i="9"/>
  <c r="F4379" i="9"/>
  <c r="G4379" i="9" s="1"/>
  <c r="T4326" i="9"/>
  <c r="D4457" i="9"/>
  <c r="E4457" i="9" s="1"/>
  <c r="B4458" i="9"/>
  <c r="F4457" i="9"/>
  <c r="G4457" i="9" s="1"/>
  <c r="R4340" i="9"/>
  <c r="N4406" i="9"/>
  <c r="R4405" i="9"/>
  <c r="S4405" i="9" s="1"/>
  <c r="P4405" i="9"/>
  <c r="Q4405" i="9" s="1"/>
  <c r="D4431" i="9"/>
  <c r="E4431" i="9" s="1"/>
  <c r="B4432" i="9"/>
  <c r="F4431" i="9"/>
  <c r="G4431" i="9" s="1"/>
  <c r="Z4379" i="9"/>
  <c r="AB4378" i="9"/>
  <c r="AC4378" i="9" s="1"/>
  <c r="AD4378" i="9"/>
  <c r="AE4378" i="9" s="1"/>
  <c r="D4366" i="9"/>
  <c r="E4366" i="9" s="1"/>
  <c r="B4367" i="9"/>
  <c r="F4366" i="9"/>
  <c r="G4366" i="9" s="1"/>
  <c r="D4483" i="9"/>
  <c r="E4483" i="9" s="1"/>
  <c r="B4484" i="9"/>
  <c r="F4483" i="9"/>
  <c r="G4483" i="9" s="1"/>
  <c r="Z4418" i="9"/>
  <c r="AD4417" i="9"/>
  <c r="AE4417" i="9" s="1"/>
  <c r="AB4417" i="9"/>
  <c r="AC4417" i="9" s="1"/>
  <c r="E4340" i="9"/>
  <c r="H4340" i="9" s="1"/>
  <c r="D4340" i="9"/>
  <c r="AF4312" i="9"/>
  <c r="N4432" i="9"/>
  <c r="P4431" i="9"/>
  <c r="Q4431" i="9" s="1"/>
  <c r="R4431" i="9"/>
  <c r="S4431" i="9" s="1"/>
  <c r="N4484" i="9"/>
  <c r="P4483" i="9"/>
  <c r="Q4483" i="9" s="1"/>
  <c r="R4483" i="9"/>
  <c r="S4483" i="9" s="1"/>
  <c r="Z4496" i="9"/>
  <c r="AG4494" i="9"/>
  <c r="Z4483" i="9"/>
  <c r="AD4482" i="9"/>
  <c r="AE4482" i="9" s="1"/>
  <c r="AB4482" i="9"/>
  <c r="AC4482" i="9" s="1"/>
  <c r="D4444" i="9"/>
  <c r="E4444" i="9" s="1"/>
  <c r="B4445" i="9"/>
  <c r="F4444" i="9"/>
  <c r="G4444" i="9" s="1"/>
  <c r="Z4353" i="9"/>
  <c r="AD4352" i="9"/>
  <c r="AE4352" i="9" s="1"/>
  <c r="AB4352" i="9"/>
  <c r="AC4352" i="9" s="1"/>
  <c r="D4470" i="9"/>
  <c r="E4470" i="9" s="1"/>
  <c r="B4471" i="9"/>
  <c r="F4470" i="9"/>
  <c r="G4470" i="9" s="1"/>
  <c r="AF4326" i="9" l="1"/>
  <c r="B4472" i="9"/>
  <c r="F4471" i="9"/>
  <c r="G4471" i="9" s="1"/>
  <c r="D4471" i="9"/>
  <c r="E4471" i="9" s="1"/>
  <c r="AD4405" i="9"/>
  <c r="AE4405" i="9" s="1"/>
  <c r="AB4405" i="9"/>
  <c r="AC4405" i="9" s="1"/>
  <c r="Z4406" i="9"/>
  <c r="T4340" i="9"/>
  <c r="E4354" i="9"/>
  <c r="D4354" i="9"/>
  <c r="B4420" i="9"/>
  <c r="F4419" i="9"/>
  <c r="G4419" i="9" s="1"/>
  <c r="D4419" i="9"/>
  <c r="E4419" i="9" s="1"/>
  <c r="P4367" i="9"/>
  <c r="Q4367" i="9" s="1"/>
  <c r="R4367" i="9"/>
  <c r="S4367" i="9" s="1"/>
  <c r="S4368" i="9" s="1"/>
  <c r="R4354" i="9"/>
  <c r="AD4353" i="9"/>
  <c r="AE4353" i="9" s="1"/>
  <c r="AE4354" i="9" s="1"/>
  <c r="AB4353" i="9"/>
  <c r="AC4353" i="9" s="1"/>
  <c r="B4446" i="9"/>
  <c r="D4445" i="9"/>
  <c r="E4445" i="9" s="1"/>
  <c r="F4445" i="9"/>
  <c r="G4445" i="9" s="1"/>
  <c r="AD4483" i="9"/>
  <c r="AE4483" i="9" s="1"/>
  <c r="AB4483" i="9"/>
  <c r="AC4483" i="9" s="1"/>
  <c r="Z4484" i="9"/>
  <c r="P4432" i="9"/>
  <c r="Q4432" i="9" s="1"/>
  <c r="N4433" i="9"/>
  <c r="R4432" i="9"/>
  <c r="S4432" i="9" s="1"/>
  <c r="AD4418" i="9"/>
  <c r="AE4418" i="9" s="1"/>
  <c r="AB4418" i="9"/>
  <c r="AC4418" i="9" s="1"/>
  <c r="Z4419" i="9"/>
  <c r="B4381" i="9"/>
  <c r="D4380" i="9"/>
  <c r="E4380" i="9" s="1"/>
  <c r="F4380" i="9"/>
  <c r="G4380" i="9" s="1"/>
  <c r="P4458" i="9"/>
  <c r="Q4458" i="9" s="1"/>
  <c r="N4459" i="9"/>
  <c r="R4458" i="9"/>
  <c r="S4458" i="9" s="1"/>
  <c r="P4510" i="9"/>
  <c r="Q4510" i="9" s="1"/>
  <c r="N4524" i="9"/>
  <c r="U4522" i="9"/>
  <c r="N4511" i="9"/>
  <c r="R4510" i="9"/>
  <c r="S4510" i="9" s="1"/>
  <c r="B4498" i="9"/>
  <c r="D4497" i="9"/>
  <c r="E4497" i="9" s="1"/>
  <c r="F4497" i="9"/>
  <c r="G4497" i="9" s="1"/>
  <c r="AD4444" i="9"/>
  <c r="AE4444" i="9" s="1"/>
  <c r="AB4444" i="9"/>
  <c r="AC4444" i="9" s="1"/>
  <c r="Z4445" i="9"/>
  <c r="P4380" i="9"/>
  <c r="Q4380" i="9" s="1"/>
  <c r="N4381" i="9"/>
  <c r="R4380" i="9"/>
  <c r="S4380" i="9" s="1"/>
  <c r="AD4457" i="9"/>
  <c r="AE4457" i="9" s="1"/>
  <c r="AB4457" i="9"/>
  <c r="AC4457" i="9" s="1"/>
  <c r="Z4458" i="9"/>
  <c r="Q4354" i="9"/>
  <c r="P4354" i="9"/>
  <c r="P4484" i="9"/>
  <c r="Q4484" i="9" s="1"/>
  <c r="N4485" i="9"/>
  <c r="R4484" i="9"/>
  <c r="S4484" i="9" s="1"/>
  <c r="B4433" i="9"/>
  <c r="F4432" i="9"/>
  <c r="G4432" i="9" s="1"/>
  <c r="D4432" i="9"/>
  <c r="E4432" i="9" s="1"/>
  <c r="P4406" i="9"/>
  <c r="Q4406" i="9" s="1"/>
  <c r="N4407" i="9"/>
  <c r="R4406" i="9"/>
  <c r="S4406" i="9" s="1"/>
  <c r="B4459" i="9"/>
  <c r="F4458" i="9"/>
  <c r="G4458" i="9" s="1"/>
  <c r="D4458" i="9"/>
  <c r="E4458" i="9" s="1"/>
  <c r="P4471" i="9"/>
  <c r="Q4471" i="9" s="1"/>
  <c r="N4472" i="9"/>
  <c r="R4471" i="9"/>
  <c r="S4471" i="9" s="1"/>
  <c r="AD4470" i="9"/>
  <c r="AE4470" i="9" s="1"/>
  <c r="AB4470" i="9"/>
  <c r="AC4470" i="9" s="1"/>
  <c r="Z4471" i="9"/>
  <c r="AD4340" i="9"/>
  <c r="AD4431" i="9"/>
  <c r="AE4431" i="9" s="1"/>
  <c r="AB4431" i="9"/>
  <c r="AC4431" i="9" s="1"/>
  <c r="Z4432" i="9"/>
  <c r="P4445" i="9"/>
  <c r="Q4445" i="9" s="1"/>
  <c r="N4446" i="9"/>
  <c r="R4445" i="9"/>
  <c r="S4445" i="9" s="1"/>
  <c r="AD4366" i="9"/>
  <c r="AE4366" i="9" s="1"/>
  <c r="AB4366" i="9"/>
  <c r="AC4366" i="9" s="1"/>
  <c r="Z4367" i="9"/>
  <c r="AD4496" i="9"/>
  <c r="AE4496" i="9" s="1"/>
  <c r="AB4496" i="9"/>
  <c r="AC4496" i="9" s="1"/>
  <c r="Z4510" i="9"/>
  <c r="AG4508" i="9"/>
  <c r="Z4497" i="9"/>
  <c r="B4485" i="9"/>
  <c r="D4484" i="9"/>
  <c r="E4484" i="9" s="1"/>
  <c r="F4484" i="9"/>
  <c r="G4484" i="9" s="1"/>
  <c r="F4367" i="9"/>
  <c r="G4367" i="9" s="1"/>
  <c r="G4368" i="9" s="1"/>
  <c r="D4367" i="9"/>
  <c r="E4367" i="9" s="1"/>
  <c r="AD4379" i="9"/>
  <c r="AE4379" i="9" s="1"/>
  <c r="AB4379" i="9"/>
  <c r="AC4379" i="9" s="1"/>
  <c r="Z4380" i="9"/>
  <c r="AD4392" i="9"/>
  <c r="AE4392" i="9" s="1"/>
  <c r="AB4392" i="9"/>
  <c r="AC4392" i="9" s="1"/>
  <c r="Z4393" i="9"/>
  <c r="B4407" i="9"/>
  <c r="D4406" i="9"/>
  <c r="E4406" i="9" s="1"/>
  <c r="F4406" i="9"/>
  <c r="G4406" i="9" s="1"/>
  <c r="P4419" i="9"/>
  <c r="Q4419" i="9" s="1"/>
  <c r="N4420" i="9"/>
  <c r="R4419" i="9"/>
  <c r="S4419" i="9" s="1"/>
  <c r="F4354" i="9"/>
  <c r="AC4340" i="9"/>
  <c r="AB4340" i="9"/>
  <c r="P4497" i="9"/>
  <c r="Q4497" i="9" s="1"/>
  <c r="N4498" i="9"/>
  <c r="R4497" i="9"/>
  <c r="S4497" i="9" s="1"/>
  <c r="P4393" i="9"/>
  <c r="Q4393" i="9" s="1"/>
  <c r="N4394" i="9"/>
  <c r="R4393" i="9"/>
  <c r="S4393" i="9" s="1"/>
  <c r="B4524" i="9"/>
  <c r="I4522" i="9"/>
  <c r="B4511" i="9"/>
  <c r="F4510" i="9"/>
  <c r="G4510" i="9" s="1"/>
  <c r="D4510" i="9"/>
  <c r="E4510" i="9" s="1"/>
  <c r="B4394" i="9"/>
  <c r="D4393" i="9"/>
  <c r="E4393" i="9" s="1"/>
  <c r="F4393" i="9"/>
  <c r="G4393" i="9" s="1"/>
  <c r="T4354" i="9" l="1"/>
  <c r="AF4340" i="9"/>
  <c r="F4394" i="9"/>
  <c r="G4394" i="9" s="1"/>
  <c r="D4394" i="9"/>
  <c r="E4394" i="9" s="1"/>
  <c r="B4395" i="9"/>
  <c r="E4368" i="9"/>
  <c r="D4368" i="9"/>
  <c r="F4485" i="9"/>
  <c r="G4485" i="9" s="1"/>
  <c r="D4485" i="9"/>
  <c r="E4485" i="9" s="1"/>
  <c r="B4486" i="9"/>
  <c r="Z4524" i="9"/>
  <c r="AG4522" i="9"/>
  <c r="Z4511" i="9"/>
  <c r="AB4510" i="9"/>
  <c r="AC4510" i="9" s="1"/>
  <c r="AD4510" i="9"/>
  <c r="AE4510" i="9" s="1"/>
  <c r="N4473" i="9"/>
  <c r="R4472" i="9"/>
  <c r="S4472" i="9" s="1"/>
  <c r="P4472" i="9"/>
  <c r="Q4472" i="9" s="1"/>
  <c r="F4459" i="9"/>
  <c r="G4459" i="9" s="1"/>
  <c r="D4459" i="9"/>
  <c r="E4459" i="9" s="1"/>
  <c r="B4460" i="9"/>
  <c r="N4486" i="9"/>
  <c r="P4485" i="9"/>
  <c r="Q4485" i="9" s="1"/>
  <c r="R4485" i="9"/>
  <c r="S4485" i="9" s="1"/>
  <c r="Z4446" i="9"/>
  <c r="AB4445" i="9"/>
  <c r="AC4445" i="9" s="1"/>
  <c r="AD4445" i="9"/>
  <c r="AE4445" i="9" s="1"/>
  <c r="N4538" i="9"/>
  <c r="U4536" i="9"/>
  <c r="N4525" i="9"/>
  <c r="R4524" i="9"/>
  <c r="S4524" i="9" s="1"/>
  <c r="P4524" i="9"/>
  <c r="Q4524" i="9" s="1"/>
  <c r="AD4354" i="9"/>
  <c r="R4368" i="9"/>
  <c r="H4354" i="9"/>
  <c r="F4524" i="9"/>
  <c r="G4524" i="9" s="1"/>
  <c r="D4524" i="9"/>
  <c r="E4524" i="9" s="1"/>
  <c r="B4538" i="9"/>
  <c r="I4536" i="9"/>
  <c r="B4525" i="9"/>
  <c r="N4499" i="9"/>
  <c r="P4498" i="9"/>
  <c r="Q4498" i="9" s="1"/>
  <c r="R4498" i="9"/>
  <c r="S4498" i="9" s="1"/>
  <c r="F4407" i="9"/>
  <c r="G4407" i="9" s="1"/>
  <c r="D4407" i="9"/>
  <c r="E4407" i="9" s="1"/>
  <c r="B4408" i="9"/>
  <c r="Z4381" i="9"/>
  <c r="AD4380" i="9"/>
  <c r="AE4380" i="9" s="1"/>
  <c r="AB4380" i="9"/>
  <c r="AC4380" i="9" s="1"/>
  <c r="F4368" i="9"/>
  <c r="N4460" i="9"/>
  <c r="R4459" i="9"/>
  <c r="S4459" i="9" s="1"/>
  <c r="P4459" i="9"/>
  <c r="Q4459" i="9" s="1"/>
  <c r="Z4485" i="9"/>
  <c r="AD4484" i="9"/>
  <c r="AE4484" i="9" s="1"/>
  <c r="AB4484" i="9"/>
  <c r="AC4484" i="9" s="1"/>
  <c r="Q4368" i="9"/>
  <c r="P4368" i="9"/>
  <c r="F4420" i="9"/>
  <c r="G4420" i="9" s="1"/>
  <c r="D4420" i="9"/>
  <c r="E4420" i="9" s="1"/>
  <c r="B4421" i="9"/>
  <c r="F4472" i="9"/>
  <c r="G4472" i="9" s="1"/>
  <c r="D4472" i="9"/>
  <c r="E4472" i="9" s="1"/>
  <c r="B4473" i="9"/>
  <c r="N4421" i="9"/>
  <c r="R4420" i="9"/>
  <c r="S4420" i="9" s="1"/>
  <c r="P4420" i="9"/>
  <c r="Q4420" i="9" s="1"/>
  <c r="Z4394" i="9"/>
  <c r="AD4393" i="9"/>
  <c r="AE4393" i="9" s="1"/>
  <c r="AB4393" i="9"/>
  <c r="AC4393" i="9" s="1"/>
  <c r="Z4498" i="9"/>
  <c r="AD4497" i="9"/>
  <c r="AE4497" i="9" s="1"/>
  <c r="AB4497" i="9"/>
  <c r="AC4497" i="9" s="1"/>
  <c r="AD4367" i="9"/>
  <c r="AE4367" i="9" s="1"/>
  <c r="AE4368" i="9" s="1"/>
  <c r="AB4367" i="9"/>
  <c r="AC4367" i="9" s="1"/>
  <c r="N4408" i="9"/>
  <c r="R4407" i="9"/>
  <c r="S4407" i="9" s="1"/>
  <c r="P4407" i="9"/>
  <c r="Q4407" i="9" s="1"/>
  <c r="F4433" i="9"/>
  <c r="G4433" i="9" s="1"/>
  <c r="D4433" i="9"/>
  <c r="E4433" i="9" s="1"/>
  <c r="B4434" i="9"/>
  <c r="F4498" i="9"/>
  <c r="G4498" i="9" s="1"/>
  <c r="D4498" i="9"/>
  <c r="E4498" i="9" s="1"/>
  <c r="B4499" i="9"/>
  <c r="N4512" i="9"/>
  <c r="R4511" i="9"/>
  <c r="S4511" i="9" s="1"/>
  <c r="P4511" i="9"/>
  <c r="Q4511" i="9" s="1"/>
  <c r="F4446" i="9"/>
  <c r="G4446" i="9" s="1"/>
  <c r="D4446" i="9"/>
  <c r="E4446" i="9" s="1"/>
  <c r="B4447" i="9"/>
  <c r="Z4407" i="9"/>
  <c r="AB4406" i="9"/>
  <c r="AC4406" i="9" s="1"/>
  <c r="AD4406" i="9"/>
  <c r="AE4406" i="9" s="1"/>
  <c r="F4511" i="9"/>
  <c r="G4511" i="9" s="1"/>
  <c r="D4511" i="9"/>
  <c r="E4511" i="9" s="1"/>
  <c r="B4512" i="9"/>
  <c r="N4395" i="9"/>
  <c r="R4394" i="9"/>
  <c r="S4394" i="9" s="1"/>
  <c r="P4394" i="9"/>
  <c r="Q4394" i="9" s="1"/>
  <c r="N4447" i="9"/>
  <c r="P4446" i="9"/>
  <c r="Q4446" i="9" s="1"/>
  <c r="R4446" i="9"/>
  <c r="S4446" i="9" s="1"/>
  <c r="Z4433" i="9"/>
  <c r="AB4432" i="9"/>
  <c r="AC4432" i="9" s="1"/>
  <c r="AD4432" i="9"/>
  <c r="AE4432" i="9" s="1"/>
  <c r="Z4472" i="9"/>
  <c r="AD4471" i="9"/>
  <c r="AE4471" i="9" s="1"/>
  <c r="AB4471" i="9"/>
  <c r="AC4471" i="9" s="1"/>
  <c r="Z4459" i="9"/>
  <c r="AB4458" i="9"/>
  <c r="AC4458" i="9" s="1"/>
  <c r="AD4458" i="9"/>
  <c r="AE4458" i="9" s="1"/>
  <c r="P4381" i="9"/>
  <c r="Q4381" i="9" s="1"/>
  <c r="R4381" i="9"/>
  <c r="S4381" i="9" s="1"/>
  <c r="S4382" i="9" s="1"/>
  <c r="F4381" i="9"/>
  <c r="G4381" i="9" s="1"/>
  <c r="G4382" i="9" s="1"/>
  <c r="D4381" i="9"/>
  <c r="E4381" i="9" s="1"/>
  <c r="Z4420" i="9"/>
  <c r="AB4419" i="9"/>
  <c r="AC4419" i="9" s="1"/>
  <c r="AD4419" i="9"/>
  <c r="AE4419" i="9" s="1"/>
  <c r="N4434" i="9"/>
  <c r="P4433" i="9"/>
  <c r="Q4433" i="9" s="1"/>
  <c r="R4433" i="9"/>
  <c r="S4433" i="9" s="1"/>
  <c r="AC4354" i="9"/>
  <c r="AF4354" i="9" s="1"/>
  <c r="AB4354" i="9"/>
  <c r="T4368" i="9" l="1"/>
  <c r="R4434" i="9"/>
  <c r="S4434" i="9" s="1"/>
  <c r="P4434" i="9"/>
  <c r="Q4434" i="9" s="1"/>
  <c r="N4435" i="9"/>
  <c r="E4382" i="9"/>
  <c r="D4382" i="9"/>
  <c r="AB4407" i="9"/>
  <c r="AC4407" i="9" s="1"/>
  <c r="Z4408" i="9"/>
  <c r="AD4407" i="9"/>
  <c r="AE4407" i="9" s="1"/>
  <c r="B4500" i="9"/>
  <c r="D4499" i="9"/>
  <c r="E4499" i="9" s="1"/>
  <c r="F4499" i="9"/>
  <c r="G4499" i="9" s="1"/>
  <c r="B4435" i="9"/>
  <c r="D4434" i="9"/>
  <c r="E4434" i="9" s="1"/>
  <c r="F4434" i="9"/>
  <c r="G4434" i="9" s="1"/>
  <c r="AC4368" i="9"/>
  <c r="AB4368" i="9"/>
  <c r="R4460" i="9"/>
  <c r="S4460" i="9" s="1"/>
  <c r="P4460" i="9"/>
  <c r="Q4460" i="9" s="1"/>
  <c r="N4461" i="9"/>
  <c r="B4409" i="9"/>
  <c r="F4408" i="9"/>
  <c r="G4408" i="9" s="1"/>
  <c r="D4408" i="9"/>
  <c r="E4408" i="9" s="1"/>
  <c r="B4552" i="9"/>
  <c r="I4550" i="9"/>
  <c r="B4539" i="9"/>
  <c r="D4538" i="9"/>
  <c r="E4538" i="9" s="1"/>
  <c r="F4538" i="9"/>
  <c r="G4538" i="9" s="1"/>
  <c r="R4538" i="9"/>
  <c r="S4538" i="9" s="1"/>
  <c r="P4538" i="9"/>
  <c r="Q4538" i="9" s="1"/>
  <c r="N4552" i="9"/>
  <c r="U4550" i="9"/>
  <c r="N4539" i="9"/>
  <c r="AB4511" i="9"/>
  <c r="AC4511" i="9" s="1"/>
  <c r="Z4512" i="9"/>
  <c r="AD4511" i="9"/>
  <c r="AE4511" i="9" s="1"/>
  <c r="D4395" i="9"/>
  <c r="E4395" i="9" s="1"/>
  <c r="F4395" i="9"/>
  <c r="G4395" i="9" s="1"/>
  <c r="G4396" i="9" s="1"/>
  <c r="F4382" i="9"/>
  <c r="B4448" i="9"/>
  <c r="F4447" i="9"/>
  <c r="G4447" i="9" s="1"/>
  <c r="D4447" i="9"/>
  <c r="E4447" i="9" s="1"/>
  <c r="R4408" i="9"/>
  <c r="S4408" i="9" s="1"/>
  <c r="P4408" i="9"/>
  <c r="Q4408" i="9" s="1"/>
  <c r="N4409" i="9"/>
  <c r="AD4368" i="9"/>
  <c r="R4421" i="9"/>
  <c r="S4421" i="9" s="1"/>
  <c r="P4421" i="9"/>
  <c r="Q4421" i="9" s="1"/>
  <c r="N4422" i="9"/>
  <c r="B4474" i="9"/>
  <c r="D4473" i="9"/>
  <c r="E4473" i="9" s="1"/>
  <c r="F4473" i="9"/>
  <c r="G4473" i="9" s="1"/>
  <c r="B4422" i="9"/>
  <c r="D4421" i="9"/>
  <c r="E4421" i="9" s="1"/>
  <c r="F4421" i="9"/>
  <c r="G4421" i="9" s="1"/>
  <c r="AB4485" i="9"/>
  <c r="AC4485" i="9" s="1"/>
  <c r="Z4486" i="9"/>
  <c r="AD4485" i="9"/>
  <c r="AE4485" i="9" s="1"/>
  <c r="R4499" i="9"/>
  <c r="S4499" i="9" s="1"/>
  <c r="P4499" i="9"/>
  <c r="Q4499" i="9" s="1"/>
  <c r="N4500" i="9"/>
  <c r="R4486" i="9"/>
  <c r="S4486" i="9" s="1"/>
  <c r="P4486" i="9"/>
  <c r="Q4486" i="9" s="1"/>
  <c r="N4487" i="9"/>
  <c r="R4447" i="9"/>
  <c r="S4447" i="9" s="1"/>
  <c r="P4447" i="9"/>
  <c r="Q4447" i="9" s="1"/>
  <c r="N4448" i="9"/>
  <c r="R4395" i="9"/>
  <c r="S4395" i="9" s="1"/>
  <c r="S4396" i="9" s="1"/>
  <c r="P4395" i="9"/>
  <c r="Q4395" i="9" s="1"/>
  <c r="AB4394" i="9"/>
  <c r="AC4394" i="9" s="1"/>
  <c r="Z4395" i="9"/>
  <c r="AD4394" i="9"/>
  <c r="AE4394" i="9" s="1"/>
  <c r="B4526" i="9"/>
  <c r="F4525" i="9"/>
  <c r="G4525" i="9" s="1"/>
  <c r="D4525" i="9"/>
  <c r="E4525" i="9" s="1"/>
  <c r="R4525" i="9"/>
  <c r="S4525" i="9" s="1"/>
  <c r="P4525" i="9"/>
  <c r="Q4525" i="9" s="1"/>
  <c r="N4526" i="9"/>
  <c r="B4461" i="9"/>
  <c r="D4460" i="9"/>
  <c r="E4460" i="9" s="1"/>
  <c r="F4460" i="9"/>
  <c r="G4460" i="9" s="1"/>
  <c r="AB4524" i="9"/>
  <c r="AC4524" i="9" s="1"/>
  <c r="Z4538" i="9"/>
  <c r="AG4536" i="9"/>
  <c r="Z4525" i="9"/>
  <c r="AD4524" i="9"/>
  <c r="AE4524" i="9" s="1"/>
  <c r="R4382" i="9"/>
  <c r="AB4459" i="9"/>
  <c r="AC4459" i="9" s="1"/>
  <c r="Z4460" i="9"/>
  <c r="AD4459" i="9"/>
  <c r="AE4459" i="9" s="1"/>
  <c r="AB4420" i="9"/>
  <c r="AC4420" i="9" s="1"/>
  <c r="Z4421" i="9"/>
  <c r="AD4420" i="9"/>
  <c r="AE4420" i="9" s="1"/>
  <c r="Q4382" i="9"/>
  <c r="T4382" i="9" s="1"/>
  <c r="P4382" i="9"/>
  <c r="AB4472" i="9"/>
  <c r="AC4472" i="9" s="1"/>
  <c r="Z4473" i="9"/>
  <c r="AD4472" i="9"/>
  <c r="AE4472" i="9" s="1"/>
  <c r="AB4433" i="9"/>
  <c r="AC4433" i="9" s="1"/>
  <c r="Z4434" i="9"/>
  <c r="AD4433" i="9"/>
  <c r="AE4433" i="9" s="1"/>
  <c r="B4513" i="9"/>
  <c r="F4512" i="9"/>
  <c r="G4512" i="9" s="1"/>
  <c r="D4512" i="9"/>
  <c r="E4512" i="9" s="1"/>
  <c r="R4512" i="9"/>
  <c r="S4512" i="9" s="1"/>
  <c r="P4512" i="9"/>
  <c r="Q4512" i="9" s="1"/>
  <c r="N4513" i="9"/>
  <c r="AB4498" i="9"/>
  <c r="AC4498" i="9" s="1"/>
  <c r="Z4499" i="9"/>
  <c r="AD4498" i="9"/>
  <c r="AE4498" i="9" s="1"/>
  <c r="AB4381" i="9"/>
  <c r="AC4381" i="9" s="1"/>
  <c r="AD4381" i="9"/>
  <c r="AE4381" i="9" s="1"/>
  <c r="AE4382" i="9" s="1"/>
  <c r="AB4446" i="9"/>
  <c r="AC4446" i="9" s="1"/>
  <c r="Z4447" i="9"/>
  <c r="AD4446" i="9"/>
  <c r="AE4446" i="9" s="1"/>
  <c r="R4473" i="9"/>
  <c r="S4473" i="9" s="1"/>
  <c r="P4473" i="9"/>
  <c r="Q4473" i="9" s="1"/>
  <c r="N4474" i="9"/>
  <c r="B4487" i="9"/>
  <c r="D4486" i="9"/>
  <c r="E4486" i="9" s="1"/>
  <c r="F4486" i="9"/>
  <c r="G4486" i="9" s="1"/>
  <c r="H4368" i="9"/>
  <c r="AD4382" i="9" l="1"/>
  <c r="Z4474" i="9"/>
  <c r="AD4473" i="9"/>
  <c r="AE4473" i="9" s="1"/>
  <c r="AB4473" i="9"/>
  <c r="AC4473" i="9" s="1"/>
  <c r="Z4461" i="9"/>
  <c r="AD4460" i="9"/>
  <c r="AE4460" i="9" s="1"/>
  <c r="AB4460" i="9"/>
  <c r="AC4460" i="9" s="1"/>
  <c r="D4461" i="9"/>
  <c r="E4461" i="9" s="1"/>
  <c r="B4462" i="9"/>
  <c r="F4461" i="9"/>
  <c r="G4461" i="9" s="1"/>
  <c r="D4526" i="9"/>
  <c r="E4526" i="9" s="1"/>
  <c r="B4527" i="9"/>
  <c r="F4526" i="9"/>
  <c r="G4526" i="9" s="1"/>
  <c r="Q4396" i="9"/>
  <c r="P4396" i="9"/>
  <c r="N4488" i="9"/>
  <c r="R4487" i="9"/>
  <c r="S4487" i="9" s="1"/>
  <c r="P4487" i="9"/>
  <c r="Q4487" i="9" s="1"/>
  <c r="Z4487" i="9"/>
  <c r="AB4486" i="9"/>
  <c r="AC4486" i="9" s="1"/>
  <c r="AD4486" i="9"/>
  <c r="AE4486" i="9" s="1"/>
  <c r="D4422" i="9"/>
  <c r="E4422" i="9" s="1"/>
  <c r="B4423" i="9"/>
  <c r="F4422" i="9"/>
  <c r="G4422" i="9" s="1"/>
  <c r="N4423" i="9"/>
  <c r="P4422" i="9"/>
  <c r="Q4422" i="9" s="1"/>
  <c r="R4422" i="9"/>
  <c r="S4422" i="9" s="1"/>
  <c r="E4396" i="9"/>
  <c r="D4396" i="9"/>
  <c r="D4500" i="9"/>
  <c r="E4500" i="9" s="1"/>
  <c r="B4501" i="9"/>
  <c r="F4500" i="9"/>
  <c r="G4500" i="9" s="1"/>
  <c r="D4487" i="9"/>
  <c r="E4487" i="9" s="1"/>
  <c r="B4488" i="9"/>
  <c r="F4487" i="9"/>
  <c r="G4487" i="9" s="1"/>
  <c r="N4475" i="9"/>
  <c r="R4474" i="9"/>
  <c r="S4474" i="9" s="1"/>
  <c r="P4474" i="9"/>
  <c r="Q4474" i="9" s="1"/>
  <c r="AC4382" i="9"/>
  <c r="AF4382" i="9" s="1"/>
  <c r="AB4382" i="9"/>
  <c r="Z4435" i="9"/>
  <c r="AD4434" i="9"/>
  <c r="AE4434" i="9" s="1"/>
  <c r="AB4434" i="9"/>
  <c r="AC4434" i="9" s="1"/>
  <c r="Z4422" i="9"/>
  <c r="AD4421" i="9"/>
  <c r="AE4421" i="9" s="1"/>
  <c r="AB4421" i="9"/>
  <c r="AC4421" i="9" s="1"/>
  <c r="Z4552" i="9"/>
  <c r="AG4550" i="9"/>
  <c r="Z4539" i="9"/>
  <c r="AD4538" i="9"/>
  <c r="AE4538" i="9" s="1"/>
  <c r="AB4538" i="9"/>
  <c r="AC4538" i="9" s="1"/>
  <c r="N4527" i="9"/>
  <c r="P4526" i="9"/>
  <c r="Q4526" i="9" s="1"/>
  <c r="R4526" i="9"/>
  <c r="S4526" i="9" s="1"/>
  <c r="R4396" i="9"/>
  <c r="P4409" i="9"/>
  <c r="Q4409" i="9" s="1"/>
  <c r="R4409" i="9"/>
  <c r="S4409" i="9" s="1"/>
  <c r="S4410" i="9" s="1"/>
  <c r="N4566" i="9"/>
  <c r="U4564" i="9"/>
  <c r="N4553" i="9"/>
  <c r="P4552" i="9"/>
  <c r="Q4552" i="9" s="1"/>
  <c r="R4552" i="9"/>
  <c r="S4552" i="9" s="1"/>
  <c r="D4539" i="9"/>
  <c r="E4539" i="9" s="1"/>
  <c r="B4540" i="9"/>
  <c r="F4539" i="9"/>
  <c r="G4539" i="9" s="1"/>
  <c r="N4462" i="9"/>
  <c r="P4461" i="9"/>
  <c r="Q4461" i="9" s="1"/>
  <c r="R4461" i="9"/>
  <c r="S4461" i="9" s="1"/>
  <c r="D4435" i="9"/>
  <c r="E4435" i="9" s="1"/>
  <c r="B4436" i="9"/>
  <c r="F4435" i="9"/>
  <c r="G4435" i="9" s="1"/>
  <c r="Z4500" i="9"/>
  <c r="AD4499" i="9"/>
  <c r="AE4499" i="9" s="1"/>
  <c r="AB4499" i="9"/>
  <c r="AC4499" i="9" s="1"/>
  <c r="N4449" i="9"/>
  <c r="P4448" i="9"/>
  <c r="Q4448" i="9" s="1"/>
  <c r="R4448" i="9"/>
  <c r="S4448" i="9" s="1"/>
  <c r="N4501" i="9"/>
  <c r="P4500" i="9"/>
  <c r="Q4500" i="9" s="1"/>
  <c r="R4500" i="9"/>
  <c r="S4500" i="9" s="1"/>
  <c r="D4448" i="9"/>
  <c r="E4448" i="9" s="1"/>
  <c r="B4449" i="9"/>
  <c r="F4448" i="9"/>
  <c r="G4448" i="9" s="1"/>
  <c r="Z4513" i="9"/>
  <c r="AB4512" i="9"/>
  <c r="AC4512" i="9" s="1"/>
  <c r="AD4512" i="9"/>
  <c r="AE4512" i="9" s="1"/>
  <c r="D4409" i="9"/>
  <c r="E4409" i="9" s="1"/>
  <c r="F4409" i="9"/>
  <c r="G4409" i="9" s="1"/>
  <c r="G4410" i="9" s="1"/>
  <c r="AF4368" i="9"/>
  <c r="Z4409" i="9"/>
  <c r="AB4408" i="9"/>
  <c r="AC4408" i="9" s="1"/>
  <c r="AD4408" i="9"/>
  <c r="AE4408" i="9" s="1"/>
  <c r="H4382" i="9"/>
  <c r="Z4448" i="9"/>
  <c r="AB4447" i="9"/>
  <c r="AC4447" i="9" s="1"/>
  <c r="AD4447" i="9"/>
  <c r="AE4447" i="9" s="1"/>
  <c r="N4514" i="9"/>
  <c r="P4513" i="9"/>
  <c r="Q4513" i="9" s="1"/>
  <c r="R4513" i="9"/>
  <c r="S4513" i="9" s="1"/>
  <c r="D4513" i="9"/>
  <c r="E4513" i="9" s="1"/>
  <c r="B4514" i="9"/>
  <c r="F4513" i="9"/>
  <c r="G4513" i="9" s="1"/>
  <c r="Z4526" i="9"/>
  <c r="AB4525" i="9"/>
  <c r="AC4525" i="9" s="1"/>
  <c r="AD4525" i="9"/>
  <c r="AE4525" i="9" s="1"/>
  <c r="AB4395" i="9"/>
  <c r="AC4395" i="9" s="1"/>
  <c r="AD4395" i="9"/>
  <c r="AE4395" i="9" s="1"/>
  <c r="AE4396" i="9" s="1"/>
  <c r="D4474" i="9"/>
  <c r="E4474" i="9" s="1"/>
  <c r="B4475" i="9"/>
  <c r="F4474" i="9"/>
  <c r="G4474" i="9" s="1"/>
  <c r="F4396" i="9"/>
  <c r="N4540" i="9"/>
  <c r="P4539" i="9"/>
  <c r="Q4539" i="9" s="1"/>
  <c r="R4539" i="9"/>
  <c r="S4539" i="9" s="1"/>
  <c r="D4552" i="9"/>
  <c r="E4552" i="9" s="1"/>
  <c r="B4566" i="9"/>
  <c r="I4564" i="9"/>
  <c r="B4553" i="9"/>
  <c r="F4552" i="9"/>
  <c r="G4552" i="9" s="1"/>
  <c r="N4436" i="9"/>
  <c r="P4435" i="9"/>
  <c r="Q4435" i="9" s="1"/>
  <c r="R4435" i="9"/>
  <c r="S4435" i="9" s="1"/>
  <c r="P4449" i="9" l="1"/>
  <c r="Q4449" i="9" s="1"/>
  <c r="N4450" i="9"/>
  <c r="R4449" i="9"/>
  <c r="S4449" i="9" s="1"/>
  <c r="P4553" i="9"/>
  <c r="Q4553" i="9" s="1"/>
  <c r="N4554" i="9"/>
  <c r="R4553" i="9"/>
  <c r="S4553" i="9" s="1"/>
  <c r="Q4410" i="9"/>
  <c r="P4410" i="9"/>
  <c r="B4489" i="9"/>
  <c r="D4488" i="9"/>
  <c r="E4488" i="9" s="1"/>
  <c r="F4488" i="9"/>
  <c r="G4488" i="9" s="1"/>
  <c r="F4423" i="9"/>
  <c r="G4423" i="9" s="1"/>
  <c r="G4424" i="9" s="1"/>
  <c r="D4423" i="9"/>
  <c r="E4423" i="9" s="1"/>
  <c r="AD4487" i="9"/>
  <c r="AE4487" i="9" s="1"/>
  <c r="AB4487" i="9"/>
  <c r="AC4487" i="9" s="1"/>
  <c r="Z4488" i="9"/>
  <c r="P4436" i="9"/>
  <c r="Q4436" i="9" s="1"/>
  <c r="N4437" i="9"/>
  <c r="R4436" i="9"/>
  <c r="S4436" i="9" s="1"/>
  <c r="B4580" i="9"/>
  <c r="I4578" i="9"/>
  <c r="B4567" i="9"/>
  <c r="D4566" i="9"/>
  <c r="E4566" i="9" s="1"/>
  <c r="F4566" i="9"/>
  <c r="G4566" i="9" s="1"/>
  <c r="P4540" i="9"/>
  <c r="Q4540" i="9" s="1"/>
  <c r="N4541" i="9"/>
  <c r="R4540" i="9"/>
  <c r="S4540" i="9" s="1"/>
  <c r="AD4396" i="9"/>
  <c r="B4515" i="9"/>
  <c r="F4514" i="9"/>
  <c r="G4514" i="9" s="1"/>
  <c r="D4514" i="9"/>
  <c r="E4514" i="9" s="1"/>
  <c r="P4514" i="9"/>
  <c r="Q4514" i="9" s="1"/>
  <c r="N4515" i="9"/>
  <c r="R4514" i="9"/>
  <c r="S4514" i="9" s="1"/>
  <c r="AD4409" i="9"/>
  <c r="AE4409" i="9" s="1"/>
  <c r="AE4410" i="9" s="1"/>
  <c r="AB4409" i="9"/>
  <c r="AC4409" i="9" s="1"/>
  <c r="F4410" i="9"/>
  <c r="AD4513" i="9"/>
  <c r="AE4513" i="9" s="1"/>
  <c r="AB4513" i="9"/>
  <c r="AC4513" i="9" s="1"/>
  <c r="Z4514" i="9"/>
  <c r="AD4500" i="9"/>
  <c r="AE4500" i="9" s="1"/>
  <c r="AB4500" i="9"/>
  <c r="AC4500" i="9" s="1"/>
  <c r="Z4501" i="9"/>
  <c r="B4437" i="9"/>
  <c r="D4436" i="9"/>
  <c r="E4436" i="9" s="1"/>
  <c r="F4436" i="9"/>
  <c r="G4436" i="9" s="1"/>
  <c r="P4462" i="9"/>
  <c r="Q4462" i="9" s="1"/>
  <c r="N4463" i="9"/>
  <c r="R4462" i="9"/>
  <c r="S4462" i="9" s="1"/>
  <c r="AD4539" i="9"/>
  <c r="AE4539" i="9" s="1"/>
  <c r="AB4539" i="9"/>
  <c r="AC4539" i="9" s="1"/>
  <c r="Z4540" i="9"/>
  <c r="AD4435" i="9"/>
  <c r="AE4435" i="9" s="1"/>
  <c r="AB4435" i="9"/>
  <c r="AC4435" i="9" s="1"/>
  <c r="Z4436" i="9"/>
  <c r="T4396" i="9"/>
  <c r="B4476" i="9"/>
  <c r="F4475" i="9"/>
  <c r="G4475" i="9" s="1"/>
  <c r="D4475" i="9"/>
  <c r="E4475" i="9" s="1"/>
  <c r="AC4396" i="9"/>
  <c r="AB4396" i="9"/>
  <c r="AD4448" i="9"/>
  <c r="AE4448" i="9" s="1"/>
  <c r="AB4448" i="9"/>
  <c r="AC4448" i="9" s="1"/>
  <c r="Z4449" i="9"/>
  <c r="E4410" i="9"/>
  <c r="H4410" i="9" s="1"/>
  <c r="D4410" i="9"/>
  <c r="P4566" i="9"/>
  <c r="Q4566" i="9" s="1"/>
  <c r="N4580" i="9"/>
  <c r="U4578" i="9"/>
  <c r="N4567" i="9"/>
  <c r="R4566" i="9"/>
  <c r="S4566" i="9" s="1"/>
  <c r="P4527" i="9"/>
  <c r="Q4527" i="9" s="1"/>
  <c r="N4528" i="9"/>
  <c r="R4527" i="9"/>
  <c r="S4527" i="9" s="1"/>
  <c r="AD4422" i="9"/>
  <c r="AE4422" i="9" s="1"/>
  <c r="AB4422" i="9"/>
  <c r="AC4422" i="9" s="1"/>
  <c r="Z4423" i="9"/>
  <c r="P4475" i="9"/>
  <c r="Q4475" i="9" s="1"/>
  <c r="N4476" i="9"/>
  <c r="R4475" i="9"/>
  <c r="S4475" i="9" s="1"/>
  <c r="H4396" i="9"/>
  <c r="P4423" i="9"/>
  <c r="Q4423" i="9" s="1"/>
  <c r="R4423" i="9"/>
  <c r="S4423" i="9" s="1"/>
  <c r="S4424" i="9" s="1"/>
  <c r="AD4474" i="9"/>
  <c r="AE4474" i="9" s="1"/>
  <c r="AB4474" i="9"/>
  <c r="AC4474" i="9" s="1"/>
  <c r="Z4475" i="9"/>
  <c r="B4554" i="9"/>
  <c r="F4553" i="9"/>
  <c r="G4553" i="9" s="1"/>
  <c r="D4553" i="9"/>
  <c r="E4553" i="9" s="1"/>
  <c r="AD4526" i="9"/>
  <c r="AE4526" i="9" s="1"/>
  <c r="AB4526" i="9"/>
  <c r="AC4526" i="9" s="1"/>
  <c r="Z4527" i="9"/>
  <c r="B4450" i="9"/>
  <c r="D4449" i="9"/>
  <c r="E4449" i="9" s="1"/>
  <c r="F4449" i="9"/>
  <c r="G4449" i="9" s="1"/>
  <c r="P4501" i="9"/>
  <c r="Q4501" i="9" s="1"/>
  <c r="N4502" i="9"/>
  <c r="R4501" i="9"/>
  <c r="S4501" i="9" s="1"/>
  <c r="B4541" i="9"/>
  <c r="D4540" i="9"/>
  <c r="E4540" i="9" s="1"/>
  <c r="F4540" i="9"/>
  <c r="G4540" i="9" s="1"/>
  <c r="R4410" i="9"/>
  <c r="AD4552" i="9"/>
  <c r="AE4552" i="9" s="1"/>
  <c r="AB4552" i="9"/>
  <c r="AC4552" i="9" s="1"/>
  <c r="Z4566" i="9"/>
  <c r="AG4564" i="9"/>
  <c r="Z4553" i="9"/>
  <c r="B4502" i="9"/>
  <c r="F4501" i="9"/>
  <c r="G4501" i="9" s="1"/>
  <c r="D4501" i="9"/>
  <c r="E4501" i="9" s="1"/>
  <c r="P4488" i="9"/>
  <c r="Q4488" i="9" s="1"/>
  <c r="N4489" i="9"/>
  <c r="R4488" i="9"/>
  <c r="S4488" i="9" s="1"/>
  <c r="B4528" i="9"/>
  <c r="F4527" i="9"/>
  <c r="G4527" i="9" s="1"/>
  <c r="D4527" i="9"/>
  <c r="E4527" i="9" s="1"/>
  <c r="B4463" i="9"/>
  <c r="F4462" i="9"/>
  <c r="G4462" i="9" s="1"/>
  <c r="D4462" i="9"/>
  <c r="E4462" i="9" s="1"/>
  <c r="AD4461" i="9"/>
  <c r="AE4461" i="9" s="1"/>
  <c r="AB4461" i="9"/>
  <c r="AC4461" i="9" s="1"/>
  <c r="Z4462" i="9"/>
  <c r="AF4396" i="9" l="1"/>
  <c r="N4503" i="9"/>
  <c r="R4502" i="9"/>
  <c r="S4502" i="9" s="1"/>
  <c r="P4502" i="9"/>
  <c r="Q4502" i="9" s="1"/>
  <c r="F4450" i="9"/>
  <c r="G4450" i="9" s="1"/>
  <c r="D4450" i="9"/>
  <c r="E4450" i="9" s="1"/>
  <c r="B4451" i="9"/>
  <c r="R4424" i="9"/>
  <c r="Z4450" i="9"/>
  <c r="AD4449" i="9"/>
  <c r="AE4449" i="9" s="1"/>
  <c r="AB4449" i="9"/>
  <c r="AC4449" i="9" s="1"/>
  <c r="F4476" i="9"/>
  <c r="G4476" i="9" s="1"/>
  <c r="D4476" i="9"/>
  <c r="E4476" i="9" s="1"/>
  <c r="B4477" i="9"/>
  <c r="AC4410" i="9"/>
  <c r="AB4410" i="9"/>
  <c r="N4490" i="9"/>
  <c r="P4489" i="9"/>
  <c r="Q4489" i="9" s="1"/>
  <c r="R4489" i="9"/>
  <c r="S4489" i="9" s="1"/>
  <c r="Z4554" i="9"/>
  <c r="AB4553" i="9"/>
  <c r="AC4553" i="9" s="1"/>
  <c r="AD4553" i="9"/>
  <c r="AE4553" i="9" s="1"/>
  <c r="Z4528" i="9"/>
  <c r="AD4527" i="9"/>
  <c r="AE4527" i="9" s="1"/>
  <c r="AB4527" i="9"/>
  <c r="AC4527" i="9" s="1"/>
  <c r="Q4424" i="9"/>
  <c r="P4424" i="9"/>
  <c r="N4568" i="9"/>
  <c r="R4567" i="9"/>
  <c r="S4567" i="9" s="1"/>
  <c r="P4567" i="9"/>
  <c r="Q4567" i="9" s="1"/>
  <c r="Z4541" i="9"/>
  <c r="AB4540" i="9"/>
  <c r="AC4540" i="9" s="1"/>
  <c r="AD4540" i="9"/>
  <c r="AE4540" i="9" s="1"/>
  <c r="N4464" i="9"/>
  <c r="R4463" i="9"/>
  <c r="S4463" i="9" s="1"/>
  <c r="P4463" i="9"/>
  <c r="Q4463" i="9" s="1"/>
  <c r="F4437" i="9"/>
  <c r="G4437" i="9" s="1"/>
  <c r="G4438" i="9" s="1"/>
  <c r="D4437" i="9"/>
  <c r="E4437" i="9" s="1"/>
  <c r="AD4410" i="9"/>
  <c r="F4580" i="9"/>
  <c r="G4580" i="9" s="1"/>
  <c r="D4580" i="9"/>
  <c r="E4580" i="9" s="1"/>
  <c r="B4594" i="9"/>
  <c r="I4592" i="9"/>
  <c r="B4581" i="9"/>
  <c r="E4424" i="9"/>
  <c r="D4424" i="9"/>
  <c r="N4555" i="9"/>
  <c r="R4554" i="9"/>
  <c r="S4554" i="9" s="1"/>
  <c r="P4554" i="9"/>
  <c r="Q4554" i="9" s="1"/>
  <c r="N4451" i="9"/>
  <c r="P4450" i="9"/>
  <c r="Q4450" i="9" s="1"/>
  <c r="R4450" i="9"/>
  <c r="S4450" i="9" s="1"/>
  <c r="F4528" i="9"/>
  <c r="G4528" i="9" s="1"/>
  <c r="D4528" i="9"/>
  <c r="E4528" i="9" s="1"/>
  <c r="B4529" i="9"/>
  <c r="Z4476" i="9"/>
  <c r="AB4475" i="9"/>
  <c r="AC4475" i="9" s="1"/>
  <c r="AD4475" i="9"/>
  <c r="AE4475" i="9" s="1"/>
  <c r="AB4423" i="9"/>
  <c r="AC4423" i="9" s="1"/>
  <c r="AD4423" i="9"/>
  <c r="AE4423" i="9" s="1"/>
  <c r="AE4424" i="9" s="1"/>
  <c r="N4529" i="9"/>
  <c r="P4528" i="9"/>
  <c r="Q4528" i="9" s="1"/>
  <c r="R4528" i="9"/>
  <c r="S4528" i="9" s="1"/>
  <c r="Z4437" i="9"/>
  <c r="AB4436" i="9"/>
  <c r="AC4436" i="9" s="1"/>
  <c r="AD4436" i="9"/>
  <c r="AE4436" i="9" s="1"/>
  <c r="Z4502" i="9"/>
  <c r="AB4501" i="9"/>
  <c r="AC4501" i="9" s="1"/>
  <c r="AD4501" i="9"/>
  <c r="AE4501" i="9" s="1"/>
  <c r="Z4515" i="9"/>
  <c r="AD4514" i="9"/>
  <c r="AE4514" i="9" s="1"/>
  <c r="AB4514" i="9"/>
  <c r="AC4514" i="9" s="1"/>
  <c r="N4542" i="9"/>
  <c r="R4541" i="9"/>
  <c r="S4541" i="9" s="1"/>
  <c r="P4541" i="9"/>
  <c r="Q4541" i="9" s="1"/>
  <c r="Z4489" i="9"/>
  <c r="AB4488" i="9"/>
  <c r="AC4488" i="9" s="1"/>
  <c r="AD4488" i="9"/>
  <c r="AE4488" i="9" s="1"/>
  <c r="F4424" i="9"/>
  <c r="Z4463" i="9"/>
  <c r="AB4462" i="9"/>
  <c r="AC4462" i="9" s="1"/>
  <c r="AD4462" i="9"/>
  <c r="AE4462" i="9" s="1"/>
  <c r="F4463" i="9"/>
  <c r="G4463" i="9" s="1"/>
  <c r="D4463" i="9"/>
  <c r="E4463" i="9" s="1"/>
  <c r="B4464" i="9"/>
  <c r="F4502" i="9"/>
  <c r="G4502" i="9" s="1"/>
  <c r="D4502" i="9"/>
  <c r="E4502" i="9" s="1"/>
  <c r="B4503" i="9"/>
  <c r="Z4580" i="9"/>
  <c r="AG4578" i="9"/>
  <c r="Z4567" i="9"/>
  <c r="AD4566" i="9"/>
  <c r="AE4566" i="9" s="1"/>
  <c r="AB4566" i="9"/>
  <c r="AC4566" i="9" s="1"/>
  <c r="F4541" i="9"/>
  <c r="G4541" i="9" s="1"/>
  <c r="D4541" i="9"/>
  <c r="E4541" i="9" s="1"/>
  <c r="B4542" i="9"/>
  <c r="F4554" i="9"/>
  <c r="G4554" i="9" s="1"/>
  <c r="D4554" i="9"/>
  <c r="E4554" i="9" s="1"/>
  <c r="B4555" i="9"/>
  <c r="N4477" i="9"/>
  <c r="R4476" i="9"/>
  <c r="S4476" i="9" s="1"/>
  <c r="P4476" i="9"/>
  <c r="Q4476" i="9" s="1"/>
  <c r="N4594" i="9"/>
  <c r="U4592" i="9"/>
  <c r="N4581" i="9"/>
  <c r="R4580" i="9"/>
  <c r="S4580" i="9" s="1"/>
  <c r="P4580" i="9"/>
  <c r="Q4580" i="9" s="1"/>
  <c r="N4516" i="9"/>
  <c r="P4515" i="9"/>
  <c r="Q4515" i="9" s="1"/>
  <c r="R4515" i="9"/>
  <c r="S4515" i="9" s="1"/>
  <c r="F4515" i="9"/>
  <c r="G4515" i="9" s="1"/>
  <c r="D4515" i="9"/>
  <c r="E4515" i="9" s="1"/>
  <c r="B4516" i="9"/>
  <c r="F4567" i="9"/>
  <c r="G4567" i="9" s="1"/>
  <c r="D4567" i="9"/>
  <c r="E4567" i="9" s="1"/>
  <c r="B4568" i="9"/>
  <c r="R4437" i="9"/>
  <c r="S4437" i="9" s="1"/>
  <c r="S4438" i="9" s="1"/>
  <c r="P4437" i="9"/>
  <c r="Q4437" i="9" s="1"/>
  <c r="F4489" i="9"/>
  <c r="G4489" i="9" s="1"/>
  <c r="D4489" i="9"/>
  <c r="E4489" i="9" s="1"/>
  <c r="B4490" i="9"/>
  <c r="T4410" i="9"/>
  <c r="T4424" i="9" l="1"/>
  <c r="R4438" i="9"/>
  <c r="B4569" i="9"/>
  <c r="F4568" i="9"/>
  <c r="G4568" i="9" s="1"/>
  <c r="D4568" i="9"/>
  <c r="E4568" i="9" s="1"/>
  <c r="B4517" i="9"/>
  <c r="D4516" i="9"/>
  <c r="E4516" i="9" s="1"/>
  <c r="F4516" i="9"/>
  <c r="G4516" i="9" s="1"/>
  <c r="R4477" i="9"/>
  <c r="S4477" i="9" s="1"/>
  <c r="P4477" i="9"/>
  <c r="Q4477" i="9" s="1"/>
  <c r="N4478" i="9"/>
  <c r="B4543" i="9"/>
  <c r="D4542" i="9"/>
  <c r="E4542" i="9" s="1"/>
  <c r="F4542" i="9"/>
  <c r="G4542" i="9" s="1"/>
  <c r="B4504" i="9"/>
  <c r="D4503" i="9"/>
  <c r="E4503" i="9" s="1"/>
  <c r="F4503" i="9"/>
  <c r="G4503" i="9" s="1"/>
  <c r="B4465" i="9"/>
  <c r="D4464" i="9"/>
  <c r="E4464" i="9" s="1"/>
  <c r="F4464" i="9"/>
  <c r="G4464" i="9" s="1"/>
  <c r="R4542" i="9"/>
  <c r="S4542" i="9" s="1"/>
  <c r="P4542" i="9"/>
  <c r="Q4542" i="9" s="1"/>
  <c r="N4543" i="9"/>
  <c r="B4530" i="9"/>
  <c r="D4529" i="9"/>
  <c r="E4529" i="9" s="1"/>
  <c r="F4529" i="9"/>
  <c r="G4529" i="9" s="1"/>
  <c r="AB4554" i="9"/>
  <c r="AC4554" i="9" s="1"/>
  <c r="Z4555" i="9"/>
  <c r="AD4554" i="9"/>
  <c r="AE4554" i="9" s="1"/>
  <c r="D4451" i="9"/>
  <c r="E4451" i="9" s="1"/>
  <c r="F4451" i="9"/>
  <c r="G4451" i="9" s="1"/>
  <c r="G4452" i="9" s="1"/>
  <c r="R4516" i="9"/>
  <c r="S4516" i="9" s="1"/>
  <c r="P4516" i="9"/>
  <c r="Q4516" i="9" s="1"/>
  <c r="N4517" i="9"/>
  <c r="R4581" i="9"/>
  <c r="S4581" i="9" s="1"/>
  <c r="P4581" i="9"/>
  <c r="Q4581" i="9" s="1"/>
  <c r="N4582" i="9"/>
  <c r="B4556" i="9"/>
  <c r="D4555" i="9"/>
  <c r="E4555" i="9" s="1"/>
  <c r="F4555" i="9"/>
  <c r="G4555" i="9" s="1"/>
  <c r="AB4567" i="9"/>
  <c r="AC4567" i="9" s="1"/>
  <c r="Z4568" i="9"/>
  <c r="AD4567" i="9"/>
  <c r="AE4567" i="9" s="1"/>
  <c r="AB4463" i="9"/>
  <c r="AC4463" i="9" s="1"/>
  <c r="Z4464" i="9"/>
  <c r="AD4463" i="9"/>
  <c r="AE4463" i="9" s="1"/>
  <c r="AB4437" i="9"/>
  <c r="AC4437" i="9" s="1"/>
  <c r="AD4437" i="9"/>
  <c r="AE4437" i="9" s="1"/>
  <c r="AE4438" i="9" s="1"/>
  <c r="R4529" i="9"/>
  <c r="S4529" i="9" s="1"/>
  <c r="P4529" i="9"/>
  <c r="Q4529" i="9" s="1"/>
  <c r="N4530" i="9"/>
  <c r="AB4476" i="9"/>
  <c r="AC4476" i="9" s="1"/>
  <c r="Z4477" i="9"/>
  <c r="AD4476" i="9"/>
  <c r="AE4476" i="9" s="1"/>
  <c r="R4555" i="9"/>
  <c r="S4555" i="9" s="1"/>
  <c r="P4555" i="9"/>
  <c r="Q4555" i="9" s="1"/>
  <c r="N4556" i="9"/>
  <c r="B4608" i="9"/>
  <c r="I4606" i="9"/>
  <c r="B4595" i="9"/>
  <c r="F4594" i="9"/>
  <c r="G4594" i="9" s="1"/>
  <c r="D4594" i="9"/>
  <c r="E4594" i="9" s="1"/>
  <c r="AB4541" i="9"/>
  <c r="AC4541" i="9" s="1"/>
  <c r="Z4542" i="9"/>
  <c r="AD4541" i="9"/>
  <c r="AE4541" i="9" s="1"/>
  <c r="B4478" i="9"/>
  <c r="F4477" i="9"/>
  <c r="G4477" i="9" s="1"/>
  <c r="D4477" i="9"/>
  <c r="E4477" i="9" s="1"/>
  <c r="R4503" i="9"/>
  <c r="S4503" i="9" s="1"/>
  <c r="P4503" i="9"/>
  <c r="Q4503" i="9" s="1"/>
  <c r="N4504" i="9"/>
  <c r="B4491" i="9"/>
  <c r="F4490" i="9"/>
  <c r="G4490" i="9" s="1"/>
  <c r="D4490" i="9"/>
  <c r="E4490" i="9" s="1"/>
  <c r="Q4438" i="9"/>
  <c r="T4438" i="9" s="1"/>
  <c r="P4438" i="9"/>
  <c r="AB4502" i="9"/>
  <c r="AC4502" i="9" s="1"/>
  <c r="Z4503" i="9"/>
  <c r="AD4502" i="9"/>
  <c r="AE4502" i="9" s="1"/>
  <c r="AD4424" i="9"/>
  <c r="R4451" i="9"/>
  <c r="S4451" i="9" s="1"/>
  <c r="S4452" i="9" s="1"/>
  <c r="P4451" i="9"/>
  <c r="Q4451" i="9" s="1"/>
  <c r="H4424" i="9"/>
  <c r="E4438" i="9"/>
  <c r="D4438" i="9"/>
  <c r="R4464" i="9"/>
  <c r="S4464" i="9" s="1"/>
  <c r="P4464" i="9"/>
  <c r="Q4464" i="9" s="1"/>
  <c r="N4465" i="9"/>
  <c r="R4568" i="9"/>
  <c r="S4568" i="9" s="1"/>
  <c r="P4568" i="9"/>
  <c r="Q4568" i="9" s="1"/>
  <c r="N4569" i="9"/>
  <c r="AB4450" i="9"/>
  <c r="AC4450" i="9" s="1"/>
  <c r="Z4451" i="9"/>
  <c r="AD4450" i="9"/>
  <c r="AE4450" i="9" s="1"/>
  <c r="R4594" i="9"/>
  <c r="S4594" i="9" s="1"/>
  <c r="P4594" i="9"/>
  <c r="Q4594" i="9" s="1"/>
  <c r="N4608" i="9"/>
  <c r="U4606" i="9"/>
  <c r="N4595" i="9"/>
  <c r="AB4580" i="9"/>
  <c r="AC4580" i="9" s="1"/>
  <c r="Z4594" i="9"/>
  <c r="AG4592" i="9"/>
  <c r="Z4581" i="9"/>
  <c r="AD4580" i="9"/>
  <c r="AE4580" i="9" s="1"/>
  <c r="AB4489" i="9"/>
  <c r="AC4489" i="9" s="1"/>
  <c r="Z4490" i="9"/>
  <c r="AD4489" i="9"/>
  <c r="AE4489" i="9" s="1"/>
  <c r="AB4515" i="9"/>
  <c r="AC4515" i="9" s="1"/>
  <c r="Z4516" i="9"/>
  <c r="AD4515" i="9"/>
  <c r="AE4515" i="9" s="1"/>
  <c r="AC4424" i="9"/>
  <c r="AF4424" i="9" s="1"/>
  <c r="AB4424" i="9"/>
  <c r="B4582" i="9"/>
  <c r="F4581" i="9"/>
  <c r="G4581" i="9" s="1"/>
  <c r="D4581" i="9"/>
  <c r="E4581" i="9" s="1"/>
  <c r="F4438" i="9"/>
  <c r="AB4528" i="9"/>
  <c r="AC4528" i="9" s="1"/>
  <c r="Z4529" i="9"/>
  <c r="AD4528" i="9"/>
  <c r="AE4528" i="9" s="1"/>
  <c r="R4490" i="9"/>
  <c r="S4490" i="9" s="1"/>
  <c r="P4490" i="9"/>
  <c r="Q4490" i="9" s="1"/>
  <c r="N4491" i="9"/>
  <c r="AF4410" i="9"/>
  <c r="N4492" i="9" l="1"/>
  <c r="P4491" i="9"/>
  <c r="Q4491" i="9" s="1"/>
  <c r="R4491" i="9"/>
  <c r="S4491" i="9" s="1"/>
  <c r="Z4582" i="9"/>
  <c r="AB4581" i="9"/>
  <c r="AC4581" i="9" s="1"/>
  <c r="AD4581" i="9"/>
  <c r="AE4581" i="9" s="1"/>
  <c r="N4622" i="9"/>
  <c r="U4620" i="9"/>
  <c r="N4609" i="9"/>
  <c r="P4608" i="9"/>
  <c r="Q4608" i="9" s="1"/>
  <c r="R4608" i="9"/>
  <c r="S4608" i="9" s="1"/>
  <c r="R4452" i="9"/>
  <c r="N4505" i="9"/>
  <c r="P4504" i="9"/>
  <c r="Q4504" i="9" s="1"/>
  <c r="R4504" i="9"/>
  <c r="S4504" i="9" s="1"/>
  <c r="N4531" i="9"/>
  <c r="R4530" i="9"/>
  <c r="S4530" i="9" s="1"/>
  <c r="P4530" i="9"/>
  <c r="Q4530" i="9" s="1"/>
  <c r="AC4438" i="9"/>
  <c r="AB4438" i="9"/>
  <c r="Z4569" i="9"/>
  <c r="AB4568" i="9"/>
  <c r="AC4568" i="9" s="1"/>
  <c r="AD4568" i="9"/>
  <c r="AE4568" i="9" s="1"/>
  <c r="F4452" i="9"/>
  <c r="N4479" i="9"/>
  <c r="P4478" i="9"/>
  <c r="Q4478" i="9" s="1"/>
  <c r="R4478" i="9"/>
  <c r="S4478" i="9" s="1"/>
  <c r="D4569" i="9"/>
  <c r="E4569" i="9" s="1"/>
  <c r="B4570" i="9"/>
  <c r="F4569" i="9"/>
  <c r="G4569" i="9" s="1"/>
  <c r="Z4491" i="9"/>
  <c r="AB4490" i="9"/>
  <c r="AC4490" i="9" s="1"/>
  <c r="AD4490" i="9"/>
  <c r="AE4490" i="9" s="1"/>
  <c r="AB4451" i="9"/>
  <c r="AC4451" i="9" s="1"/>
  <c r="AD4451" i="9"/>
  <c r="AE4451" i="9" s="1"/>
  <c r="AE4452" i="9" s="1"/>
  <c r="Z4504" i="9"/>
  <c r="AD4503" i="9"/>
  <c r="AE4503" i="9" s="1"/>
  <c r="AB4503" i="9"/>
  <c r="AC4503" i="9" s="1"/>
  <c r="D4608" i="9"/>
  <c r="E4608" i="9" s="1"/>
  <c r="B4622" i="9"/>
  <c r="I4620" i="9"/>
  <c r="B4609" i="9"/>
  <c r="F4608" i="9"/>
  <c r="G4608" i="9" s="1"/>
  <c r="Z4465" i="9"/>
  <c r="AD4464" i="9"/>
  <c r="AE4464" i="9" s="1"/>
  <c r="AB4464" i="9"/>
  <c r="AC4464" i="9" s="1"/>
  <c r="D4556" i="9"/>
  <c r="E4556" i="9" s="1"/>
  <c r="B4557" i="9"/>
  <c r="F4556" i="9"/>
  <c r="G4556" i="9" s="1"/>
  <c r="E4452" i="9"/>
  <c r="D4452" i="9"/>
  <c r="N4544" i="9"/>
  <c r="P4543" i="9"/>
  <c r="Q4543" i="9" s="1"/>
  <c r="R4543" i="9"/>
  <c r="S4543" i="9" s="1"/>
  <c r="D4517" i="9"/>
  <c r="E4517" i="9" s="1"/>
  <c r="B4518" i="9"/>
  <c r="F4517" i="9"/>
  <c r="G4517" i="9" s="1"/>
  <c r="Z4530" i="9"/>
  <c r="AD4529" i="9"/>
  <c r="AE4529" i="9" s="1"/>
  <c r="AB4529" i="9"/>
  <c r="AC4529" i="9" s="1"/>
  <c r="Z4517" i="9"/>
  <c r="AD4516" i="9"/>
  <c r="AE4516" i="9" s="1"/>
  <c r="AB4516" i="9"/>
  <c r="AC4516" i="9" s="1"/>
  <c r="Z4608" i="9"/>
  <c r="AG4606" i="9"/>
  <c r="Z4595" i="9"/>
  <c r="AD4594" i="9"/>
  <c r="AE4594" i="9" s="1"/>
  <c r="AB4594" i="9"/>
  <c r="AC4594" i="9" s="1"/>
  <c r="N4596" i="9"/>
  <c r="P4595" i="9"/>
  <c r="Q4595" i="9" s="1"/>
  <c r="R4595" i="9"/>
  <c r="S4595" i="9" s="1"/>
  <c r="P4465" i="9"/>
  <c r="Q4465" i="9" s="1"/>
  <c r="R4465" i="9"/>
  <c r="S4465" i="9" s="1"/>
  <c r="S4466" i="9" s="1"/>
  <c r="H4438" i="9"/>
  <c r="D4478" i="9"/>
  <c r="E4478" i="9" s="1"/>
  <c r="B4479" i="9"/>
  <c r="F4478" i="9"/>
  <c r="G4478" i="9" s="1"/>
  <c r="Z4543" i="9"/>
  <c r="AB4542" i="9"/>
  <c r="AC4542" i="9" s="1"/>
  <c r="AD4542" i="9"/>
  <c r="AE4542" i="9" s="1"/>
  <c r="N4557" i="9"/>
  <c r="P4556" i="9"/>
  <c r="Q4556" i="9" s="1"/>
  <c r="R4556" i="9"/>
  <c r="S4556" i="9" s="1"/>
  <c r="Z4478" i="9"/>
  <c r="AD4477" i="9"/>
  <c r="AE4477" i="9" s="1"/>
  <c r="AB4477" i="9"/>
  <c r="AC4477" i="9" s="1"/>
  <c r="N4518" i="9"/>
  <c r="R4517" i="9"/>
  <c r="S4517" i="9" s="1"/>
  <c r="P4517" i="9"/>
  <c r="Q4517" i="9" s="1"/>
  <c r="Z4556" i="9"/>
  <c r="AB4555" i="9"/>
  <c r="AC4555" i="9" s="1"/>
  <c r="AD4555" i="9"/>
  <c r="AE4555" i="9" s="1"/>
  <c r="D4530" i="9"/>
  <c r="E4530" i="9" s="1"/>
  <c r="B4531" i="9"/>
  <c r="F4530" i="9"/>
  <c r="G4530" i="9" s="1"/>
  <c r="D4504" i="9"/>
  <c r="E4504" i="9" s="1"/>
  <c r="B4505" i="9"/>
  <c r="F4504" i="9"/>
  <c r="G4504" i="9" s="1"/>
  <c r="D4582" i="9"/>
  <c r="E4582" i="9" s="1"/>
  <c r="B4583" i="9"/>
  <c r="F4582" i="9"/>
  <c r="G4582" i="9" s="1"/>
  <c r="N4570" i="9"/>
  <c r="P4569" i="9"/>
  <c r="Q4569" i="9" s="1"/>
  <c r="R4569" i="9"/>
  <c r="S4569" i="9" s="1"/>
  <c r="Q4452" i="9"/>
  <c r="P4452" i="9"/>
  <c r="D4491" i="9"/>
  <c r="E4491" i="9" s="1"/>
  <c r="B4492" i="9"/>
  <c r="F4491" i="9"/>
  <c r="G4491" i="9" s="1"/>
  <c r="D4595" i="9"/>
  <c r="E4595" i="9" s="1"/>
  <c r="B4596" i="9"/>
  <c r="F4595" i="9"/>
  <c r="G4595" i="9" s="1"/>
  <c r="AD4438" i="9"/>
  <c r="N4583" i="9"/>
  <c r="R4582" i="9"/>
  <c r="S4582" i="9" s="1"/>
  <c r="P4582" i="9"/>
  <c r="Q4582" i="9" s="1"/>
  <c r="D4465" i="9"/>
  <c r="E4465" i="9" s="1"/>
  <c r="F4465" i="9"/>
  <c r="G4465" i="9" s="1"/>
  <c r="G4466" i="9" s="1"/>
  <c r="D4543" i="9"/>
  <c r="E4543" i="9" s="1"/>
  <c r="B4544" i="9"/>
  <c r="F4543" i="9"/>
  <c r="G4543" i="9" s="1"/>
  <c r="T4452" i="9" l="1"/>
  <c r="H4452" i="9"/>
  <c r="P4583" i="9"/>
  <c r="Q4583" i="9" s="1"/>
  <c r="N4584" i="9"/>
  <c r="R4583" i="9"/>
  <c r="S4583" i="9" s="1"/>
  <c r="B4597" i="9"/>
  <c r="D4596" i="9"/>
  <c r="E4596" i="9" s="1"/>
  <c r="F4596" i="9"/>
  <c r="G4596" i="9" s="1"/>
  <c r="B4506" i="9"/>
  <c r="F4505" i="9"/>
  <c r="G4505" i="9" s="1"/>
  <c r="D4505" i="9"/>
  <c r="E4505" i="9" s="1"/>
  <c r="AD4556" i="9"/>
  <c r="AE4556" i="9" s="1"/>
  <c r="AB4556" i="9"/>
  <c r="AC4556" i="9" s="1"/>
  <c r="Z4557" i="9"/>
  <c r="AD4478" i="9"/>
  <c r="AE4478" i="9" s="1"/>
  <c r="AB4478" i="9"/>
  <c r="AC4478" i="9" s="1"/>
  <c r="Z4479" i="9"/>
  <c r="AD4543" i="9"/>
  <c r="AE4543" i="9" s="1"/>
  <c r="AB4543" i="9"/>
  <c r="AC4543" i="9" s="1"/>
  <c r="Z4544" i="9"/>
  <c r="AD4595" i="9"/>
  <c r="AE4595" i="9" s="1"/>
  <c r="AB4595" i="9"/>
  <c r="AC4595" i="9" s="1"/>
  <c r="Z4596" i="9"/>
  <c r="AD4530" i="9"/>
  <c r="AE4530" i="9" s="1"/>
  <c r="AB4530" i="9"/>
  <c r="AC4530" i="9" s="1"/>
  <c r="Z4531" i="9"/>
  <c r="AD4504" i="9"/>
  <c r="AE4504" i="9" s="1"/>
  <c r="AB4504" i="9"/>
  <c r="AC4504" i="9" s="1"/>
  <c r="Z4505" i="9"/>
  <c r="P4479" i="9"/>
  <c r="Q4479" i="9" s="1"/>
  <c r="R4479" i="9"/>
  <c r="S4479" i="9" s="1"/>
  <c r="S4480" i="9" s="1"/>
  <c r="AF4438" i="9"/>
  <c r="F4466" i="9"/>
  <c r="P4518" i="9"/>
  <c r="Q4518" i="9" s="1"/>
  <c r="N4519" i="9"/>
  <c r="R4518" i="9"/>
  <c r="S4518" i="9" s="1"/>
  <c r="P4596" i="9"/>
  <c r="Q4596" i="9" s="1"/>
  <c r="N4597" i="9"/>
  <c r="R4596" i="9"/>
  <c r="S4596" i="9" s="1"/>
  <c r="AD4517" i="9"/>
  <c r="AE4517" i="9" s="1"/>
  <c r="AB4517" i="9"/>
  <c r="AC4517" i="9" s="1"/>
  <c r="Z4518" i="9"/>
  <c r="B4558" i="9"/>
  <c r="F4557" i="9"/>
  <c r="G4557" i="9" s="1"/>
  <c r="D4557" i="9"/>
  <c r="E4557" i="9" s="1"/>
  <c r="AD4465" i="9"/>
  <c r="AE4465" i="9" s="1"/>
  <c r="AE4466" i="9" s="1"/>
  <c r="AB4465" i="9"/>
  <c r="AC4465" i="9" s="1"/>
  <c r="B4610" i="9"/>
  <c r="D4609" i="9"/>
  <c r="E4609" i="9" s="1"/>
  <c r="F4609" i="9"/>
  <c r="G4609" i="9" s="1"/>
  <c r="AD4491" i="9"/>
  <c r="AE4491" i="9" s="1"/>
  <c r="AB4491" i="9"/>
  <c r="AC4491" i="9" s="1"/>
  <c r="Z4492" i="9"/>
  <c r="P4609" i="9"/>
  <c r="Q4609" i="9" s="1"/>
  <c r="N4610" i="9"/>
  <c r="R4609" i="9"/>
  <c r="S4609" i="9" s="1"/>
  <c r="B4545" i="9"/>
  <c r="F4544" i="9"/>
  <c r="G4544" i="9" s="1"/>
  <c r="D4544" i="9"/>
  <c r="E4544" i="9" s="1"/>
  <c r="E4466" i="9"/>
  <c r="H4466" i="9" s="1"/>
  <c r="D4466" i="9"/>
  <c r="B4584" i="9"/>
  <c r="F4583" i="9"/>
  <c r="G4583" i="9" s="1"/>
  <c r="D4583" i="9"/>
  <c r="E4583" i="9" s="1"/>
  <c r="F4479" i="9"/>
  <c r="G4479" i="9" s="1"/>
  <c r="G4480" i="9" s="1"/>
  <c r="D4479" i="9"/>
  <c r="E4479" i="9" s="1"/>
  <c r="R4466" i="9"/>
  <c r="AD4608" i="9"/>
  <c r="AE4608" i="9" s="1"/>
  <c r="AB4608" i="9"/>
  <c r="AC4608" i="9" s="1"/>
  <c r="Z4622" i="9"/>
  <c r="AG4620" i="9"/>
  <c r="Z4609" i="9"/>
  <c r="B4519" i="9"/>
  <c r="D4518" i="9"/>
  <c r="E4518" i="9" s="1"/>
  <c r="F4518" i="9"/>
  <c r="G4518" i="9" s="1"/>
  <c r="P4544" i="9"/>
  <c r="Q4544" i="9" s="1"/>
  <c r="N4545" i="9"/>
  <c r="R4544" i="9"/>
  <c r="S4544" i="9" s="1"/>
  <c r="AD4452" i="9"/>
  <c r="AD4569" i="9"/>
  <c r="AE4569" i="9" s="1"/>
  <c r="AB4569" i="9"/>
  <c r="AC4569" i="9" s="1"/>
  <c r="Z4570" i="9"/>
  <c r="P4505" i="9"/>
  <c r="Q4505" i="9" s="1"/>
  <c r="N4506" i="9"/>
  <c r="R4505" i="9"/>
  <c r="S4505" i="9" s="1"/>
  <c r="AD4582" i="9"/>
  <c r="AE4582" i="9" s="1"/>
  <c r="AB4582" i="9"/>
  <c r="AC4582" i="9" s="1"/>
  <c r="Z4583" i="9"/>
  <c r="B4493" i="9"/>
  <c r="D4492" i="9"/>
  <c r="E4492" i="9" s="1"/>
  <c r="F4492" i="9"/>
  <c r="G4492" i="9" s="1"/>
  <c r="P4570" i="9"/>
  <c r="Q4570" i="9" s="1"/>
  <c r="N4571" i="9"/>
  <c r="R4570" i="9"/>
  <c r="S4570" i="9" s="1"/>
  <c r="B4532" i="9"/>
  <c r="D4531" i="9"/>
  <c r="E4531" i="9" s="1"/>
  <c r="F4531" i="9"/>
  <c r="G4531" i="9" s="1"/>
  <c r="P4557" i="9"/>
  <c r="Q4557" i="9" s="1"/>
  <c r="N4558" i="9"/>
  <c r="R4557" i="9"/>
  <c r="S4557" i="9" s="1"/>
  <c r="Q4466" i="9"/>
  <c r="T4466" i="9" s="1"/>
  <c r="P4466" i="9"/>
  <c r="B4636" i="9"/>
  <c r="I4634" i="9"/>
  <c r="B4623" i="9"/>
  <c r="F4622" i="9"/>
  <c r="G4622" i="9" s="1"/>
  <c r="D4622" i="9"/>
  <c r="E4622" i="9" s="1"/>
  <c r="AC4452" i="9"/>
  <c r="AF4452" i="9" s="1"/>
  <c r="AB4452" i="9"/>
  <c r="B4571" i="9"/>
  <c r="F4570" i="9"/>
  <c r="G4570" i="9" s="1"/>
  <c r="D4570" i="9"/>
  <c r="E4570" i="9" s="1"/>
  <c r="P4531" i="9"/>
  <c r="Q4531" i="9" s="1"/>
  <c r="N4532" i="9"/>
  <c r="R4531" i="9"/>
  <c r="S4531" i="9" s="1"/>
  <c r="P4622" i="9"/>
  <c r="Q4622" i="9" s="1"/>
  <c r="N4636" i="9"/>
  <c r="U4634" i="9"/>
  <c r="N4623" i="9"/>
  <c r="R4622" i="9"/>
  <c r="S4622" i="9" s="1"/>
  <c r="P4492" i="9"/>
  <c r="Q4492" i="9" s="1"/>
  <c r="N4493" i="9"/>
  <c r="R4492" i="9"/>
  <c r="S4492" i="9" s="1"/>
  <c r="F4623" i="9" l="1"/>
  <c r="G4623" i="9" s="1"/>
  <c r="D4623" i="9"/>
  <c r="E4623" i="9" s="1"/>
  <c r="B4624" i="9"/>
  <c r="N4611" i="9"/>
  <c r="R4610" i="9"/>
  <c r="S4610" i="9" s="1"/>
  <c r="P4610" i="9"/>
  <c r="Q4610" i="9" s="1"/>
  <c r="Z4493" i="9"/>
  <c r="AD4492" i="9"/>
  <c r="AE4492" i="9" s="1"/>
  <c r="AB4492" i="9"/>
  <c r="AC4492" i="9" s="1"/>
  <c r="F4610" i="9"/>
  <c r="G4610" i="9" s="1"/>
  <c r="D4610" i="9"/>
  <c r="E4610" i="9" s="1"/>
  <c r="B4611" i="9"/>
  <c r="Z4545" i="9"/>
  <c r="AB4544" i="9"/>
  <c r="AC4544" i="9" s="1"/>
  <c r="AD4544" i="9"/>
  <c r="AE4544" i="9" s="1"/>
  <c r="AD4479" i="9"/>
  <c r="AE4479" i="9" s="1"/>
  <c r="AE4480" i="9" s="1"/>
  <c r="AB4479" i="9"/>
  <c r="AC4479" i="9" s="1"/>
  <c r="N4650" i="9"/>
  <c r="U4648" i="9"/>
  <c r="N4637" i="9"/>
  <c r="R4636" i="9"/>
  <c r="S4636" i="9" s="1"/>
  <c r="P4636" i="9"/>
  <c r="Q4636" i="9" s="1"/>
  <c r="N4559" i="9"/>
  <c r="P4558" i="9"/>
  <c r="Q4558" i="9" s="1"/>
  <c r="R4558" i="9"/>
  <c r="S4558" i="9" s="1"/>
  <c r="Z4636" i="9"/>
  <c r="AG4634" i="9"/>
  <c r="Z4623" i="9"/>
  <c r="AB4622" i="9"/>
  <c r="AC4622" i="9" s="1"/>
  <c r="AD4622" i="9"/>
  <c r="AE4622" i="9" s="1"/>
  <c r="E4480" i="9"/>
  <c r="D4480" i="9"/>
  <c r="AC4466" i="9"/>
  <c r="AB4466" i="9"/>
  <c r="F4558" i="9"/>
  <c r="G4558" i="9" s="1"/>
  <c r="D4558" i="9"/>
  <c r="E4558" i="9" s="1"/>
  <c r="B4559" i="9"/>
  <c r="Z4519" i="9"/>
  <c r="AB4518" i="9"/>
  <c r="AC4518" i="9" s="1"/>
  <c r="AD4518" i="9"/>
  <c r="AE4518" i="9" s="1"/>
  <c r="N4598" i="9"/>
  <c r="P4597" i="9"/>
  <c r="Q4597" i="9" s="1"/>
  <c r="R4597" i="9"/>
  <c r="S4597" i="9" s="1"/>
  <c r="Z4532" i="9"/>
  <c r="AB4531" i="9"/>
  <c r="AC4531" i="9" s="1"/>
  <c r="AD4531" i="9"/>
  <c r="AE4531" i="9" s="1"/>
  <c r="Z4597" i="9"/>
  <c r="AD4596" i="9"/>
  <c r="AE4596" i="9" s="1"/>
  <c r="AB4596" i="9"/>
  <c r="AC4596" i="9" s="1"/>
  <c r="F4597" i="9"/>
  <c r="G4597" i="9" s="1"/>
  <c r="D4597" i="9"/>
  <c r="E4597" i="9" s="1"/>
  <c r="B4598" i="9"/>
  <c r="N4533" i="9"/>
  <c r="R4532" i="9"/>
  <c r="S4532" i="9" s="1"/>
  <c r="P4532" i="9"/>
  <c r="Q4532" i="9" s="1"/>
  <c r="F4636" i="9"/>
  <c r="G4636" i="9" s="1"/>
  <c r="D4636" i="9"/>
  <c r="E4636" i="9" s="1"/>
  <c r="B4650" i="9"/>
  <c r="I4648" i="9"/>
  <c r="B4637" i="9"/>
  <c r="N4572" i="9"/>
  <c r="R4571" i="9"/>
  <c r="S4571" i="9" s="1"/>
  <c r="P4571" i="9"/>
  <c r="Q4571" i="9" s="1"/>
  <c r="F4493" i="9"/>
  <c r="G4493" i="9" s="1"/>
  <c r="G4494" i="9" s="1"/>
  <c r="D4493" i="9"/>
  <c r="E4493" i="9" s="1"/>
  <c r="N4546" i="9"/>
  <c r="P4545" i="9"/>
  <c r="Q4545" i="9" s="1"/>
  <c r="R4545" i="9"/>
  <c r="S4545" i="9" s="1"/>
  <c r="F4519" i="9"/>
  <c r="G4519" i="9" s="1"/>
  <c r="D4519" i="9"/>
  <c r="E4519" i="9" s="1"/>
  <c r="B4520" i="9"/>
  <c r="F4480" i="9"/>
  <c r="F4584" i="9"/>
  <c r="G4584" i="9" s="1"/>
  <c r="D4584" i="9"/>
  <c r="E4584" i="9" s="1"/>
  <c r="B4585" i="9"/>
  <c r="F4545" i="9"/>
  <c r="G4545" i="9" s="1"/>
  <c r="D4545" i="9"/>
  <c r="E4545" i="9" s="1"/>
  <c r="B4546" i="9"/>
  <c r="AD4466" i="9"/>
  <c r="N4520" i="9"/>
  <c r="R4519" i="9"/>
  <c r="S4519" i="9" s="1"/>
  <c r="P4519" i="9"/>
  <c r="Q4519" i="9" s="1"/>
  <c r="R4480" i="9"/>
  <c r="F4506" i="9"/>
  <c r="G4506" i="9" s="1"/>
  <c r="D4506" i="9"/>
  <c r="E4506" i="9" s="1"/>
  <c r="B4507" i="9"/>
  <c r="P4493" i="9"/>
  <c r="Q4493" i="9" s="1"/>
  <c r="R4493" i="9"/>
  <c r="S4493" i="9" s="1"/>
  <c r="S4494" i="9" s="1"/>
  <c r="N4624" i="9"/>
  <c r="R4623" i="9"/>
  <c r="S4623" i="9" s="1"/>
  <c r="P4623" i="9"/>
  <c r="Q4623" i="9" s="1"/>
  <c r="F4571" i="9"/>
  <c r="G4571" i="9" s="1"/>
  <c r="D4571" i="9"/>
  <c r="E4571" i="9" s="1"/>
  <c r="B4572" i="9"/>
  <c r="F4532" i="9"/>
  <c r="G4532" i="9" s="1"/>
  <c r="D4532" i="9"/>
  <c r="E4532" i="9" s="1"/>
  <c r="B4533" i="9"/>
  <c r="Z4584" i="9"/>
  <c r="AD4583" i="9"/>
  <c r="AE4583" i="9" s="1"/>
  <c r="AB4583" i="9"/>
  <c r="AC4583" i="9" s="1"/>
  <c r="N4507" i="9"/>
  <c r="R4506" i="9"/>
  <c r="S4506" i="9" s="1"/>
  <c r="P4506" i="9"/>
  <c r="Q4506" i="9" s="1"/>
  <c r="Z4571" i="9"/>
  <c r="AB4570" i="9"/>
  <c r="AC4570" i="9" s="1"/>
  <c r="AD4570" i="9"/>
  <c r="AE4570" i="9" s="1"/>
  <c r="Z4610" i="9"/>
  <c r="AB4609" i="9"/>
  <c r="AC4609" i="9" s="1"/>
  <c r="AD4609" i="9"/>
  <c r="AE4609" i="9" s="1"/>
  <c r="Q4480" i="9"/>
  <c r="T4480" i="9" s="1"/>
  <c r="P4480" i="9"/>
  <c r="Z4506" i="9"/>
  <c r="AB4505" i="9"/>
  <c r="AC4505" i="9" s="1"/>
  <c r="AD4505" i="9"/>
  <c r="AE4505" i="9" s="1"/>
  <c r="Z4558" i="9"/>
  <c r="AB4557" i="9"/>
  <c r="AC4557" i="9" s="1"/>
  <c r="AD4557" i="9"/>
  <c r="AE4557" i="9" s="1"/>
  <c r="N4585" i="9"/>
  <c r="P4584" i="9"/>
  <c r="Q4584" i="9" s="1"/>
  <c r="R4584" i="9"/>
  <c r="S4584" i="9" s="1"/>
  <c r="R4494" i="9" l="1"/>
  <c r="D4507" i="9"/>
  <c r="E4507" i="9" s="1"/>
  <c r="F4507" i="9"/>
  <c r="G4507" i="9" s="1"/>
  <c r="G4508" i="9" s="1"/>
  <c r="B4586" i="9"/>
  <c r="F4585" i="9"/>
  <c r="G4585" i="9" s="1"/>
  <c r="D4585" i="9"/>
  <c r="E4585" i="9" s="1"/>
  <c r="B4521" i="9"/>
  <c r="F4520" i="9"/>
  <c r="G4520" i="9" s="1"/>
  <c r="D4520" i="9"/>
  <c r="E4520" i="9" s="1"/>
  <c r="F4494" i="9"/>
  <c r="B4638" i="9"/>
  <c r="D4637" i="9"/>
  <c r="E4637" i="9" s="1"/>
  <c r="F4637" i="9"/>
  <c r="G4637" i="9" s="1"/>
  <c r="AB4532" i="9"/>
  <c r="AC4532" i="9" s="1"/>
  <c r="Z4533" i="9"/>
  <c r="AD4532" i="9"/>
  <c r="AE4532" i="9" s="1"/>
  <c r="AB4636" i="9"/>
  <c r="AC4636" i="9" s="1"/>
  <c r="Z4650" i="9"/>
  <c r="AG4648" i="9"/>
  <c r="Z4637" i="9"/>
  <c r="AD4636" i="9"/>
  <c r="AE4636" i="9" s="1"/>
  <c r="B4612" i="9"/>
  <c r="D4611" i="9"/>
  <c r="E4611" i="9" s="1"/>
  <c r="F4611" i="9"/>
  <c r="G4611" i="9" s="1"/>
  <c r="AB4558" i="9"/>
  <c r="AC4558" i="9" s="1"/>
  <c r="Z4559" i="9"/>
  <c r="AD4558" i="9"/>
  <c r="AE4558" i="9" s="1"/>
  <c r="AB4584" i="9"/>
  <c r="AC4584" i="9" s="1"/>
  <c r="Z4585" i="9"/>
  <c r="AD4584" i="9"/>
  <c r="AE4584" i="9" s="1"/>
  <c r="Q4494" i="9"/>
  <c r="T4494" i="9" s="1"/>
  <c r="P4494" i="9"/>
  <c r="R4520" i="9"/>
  <c r="S4520" i="9" s="1"/>
  <c r="P4520" i="9"/>
  <c r="Q4520" i="9" s="1"/>
  <c r="N4521" i="9"/>
  <c r="B4547" i="9"/>
  <c r="D4546" i="9"/>
  <c r="E4546" i="9" s="1"/>
  <c r="F4546" i="9"/>
  <c r="G4546" i="9" s="1"/>
  <c r="R4546" i="9"/>
  <c r="S4546" i="9" s="1"/>
  <c r="P4546" i="9"/>
  <c r="Q4546" i="9" s="1"/>
  <c r="N4547" i="9"/>
  <c r="R4533" i="9"/>
  <c r="S4533" i="9" s="1"/>
  <c r="P4533" i="9"/>
  <c r="Q4533" i="9" s="1"/>
  <c r="N4534" i="9"/>
  <c r="AB4597" i="9"/>
  <c r="AC4597" i="9" s="1"/>
  <c r="Z4598" i="9"/>
  <c r="AD4597" i="9"/>
  <c r="AE4597" i="9" s="1"/>
  <c r="R4650" i="9"/>
  <c r="S4650" i="9" s="1"/>
  <c r="P4650" i="9"/>
  <c r="Q4650" i="9" s="1"/>
  <c r="N4664" i="9"/>
  <c r="U4662" i="9"/>
  <c r="N4651" i="9"/>
  <c r="R4611" i="9"/>
  <c r="S4611" i="9" s="1"/>
  <c r="P4611" i="9"/>
  <c r="Q4611" i="9" s="1"/>
  <c r="N4612" i="9"/>
  <c r="B4625" i="9"/>
  <c r="F4624" i="9"/>
  <c r="G4624" i="9" s="1"/>
  <c r="D4624" i="9"/>
  <c r="E4624" i="9" s="1"/>
  <c r="R4585" i="9"/>
  <c r="S4585" i="9" s="1"/>
  <c r="P4585" i="9"/>
  <c r="Q4585" i="9" s="1"/>
  <c r="N4586" i="9"/>
  <c r="AB4506" i="9"/>
  <c r="AC4506" i="9" s="1"/>
  <c r="Z4507" i="9"/>
  <c r="AD4506" i="9"/>
  <c r="AE4506" i="9" s="1"/>
  <c r="R4507" i="9"/>
  <c r="S4507" i="9" s="1"/>
  <c r="S4508" i="9" s="1"/>
  <c r="P4507" i="9"/>
  <c r="Q4507" i="9" s="1"/>
  <c r="B4534" i="9"/>
  <c r="F4533" i="9"/>
  <c r="G4533" i="9" s="1"/>
  <c r="D4533" i="9"/>
  <c r="E4533" i="9" s="1"/>
  <c r="B4664" i="9"/>
  <c r="I4662" i="9"/>
  <c r="B4651" i="9"/>
  <c r="D4650" i="9"/>
  <c r="E4650" i="9" s="1"/>
  <c r="F4650" i="9"/>
  <c r="G4650" i="9" s="1"/>
  <c r="B4599" i="9"/>
  <c r="D4598" i="9"/>
  <c r="E4598" i="9" s="1"/>
  <c r="F4598" i="9"/>
  <c r="G4598" i="9" s="1"/>
  <c r="AB4519" i="9"/>
  <c r="AC4519" i="9" s="1"/>
  <c r="Z4520" i="9"/>
  <c r="AD4519" i="9"/>
  <c r="AE4519" i="9" s="1"/>
  <c r="AB4623" i="9"/>
  <c r="AC4623" i="9" s="1"/>
  <c r="Z4624" i="9"/>
  <c r="AD4623" i="9"/>
  <c r="AE4623" i="9" s="1"/>
  <c r="AC4480" i="9"/>
  <c r="AB4480" i="9"/>
  <c r="AB4545" i="9"/>
  <c r="AC4545" i="9" s="1"/>
  <c r="Z4546" i="9"/>
  <c r="AD4545" i="9"/>
  <c r="AE4545" i="9" s="1"/>
  <c r="AB4493" i="9"/>
  <c r="AC4493" i="9" s="1"/>
  <c r="AD4493" i="9"/>
  <c r="AE4493" i="9" s="1"/>
  <c r="AE4494" i="9" s="1"/>
  <c r="AB4610" i="9"/>
  <c r="AC4610" i="9" s="1"/>
  <c r="Z4611" i="9"/>
  <c r="AD4610" i="9"/>
  <c r="AE4610" i="9" s="1"/>
  <c r="AB4571" i="9"/>
  <c r="AC4571" i="9" s="1"/>
  <c r="Z4572" i="9"/>
  <c r="AD4571" i="9"/>
  <c r="AE4571" i="9" s="1"/>
  <c r="B4573" i="9"/>
  <c r="D4572" i="9"/>
  <c r="E4572" i="9" s="1"/>
  <c r="F4572" i="9"/>
  <c r="G4572" i="9" s="1"/>
  <c r="R4624" i="9"/>
  <c r="S4624" i="9" s="1"/>
  <c r="P4624" i="9"/>
  <c r="Q4624" i="9" s="1"/>
  <c r="N4625" i="9"/>
  <c r="E4494" i="9"/>
  <c r="D4494" i="9"/>
  <c r="R4572" i="9"/>
  <c r="S4572" i="9" s="1"/>
  <c r="P4572" i="9"/>
  <c r="Q4572" i="9" s="1"/>
  <c r="N4573" i="9"/>
  <c r="R4598" i="9"/>
  <c r="S4598" i="9" s="1"/>
  <c r="P4598" i="9"/>
  <c r="Q4598" i="9" s="1"/>
  <c r="N4599" i="9"/>
  <c r="B4560" i="9"/>
  <c r="D4559" i="9"/>
  <c r="E4559" i="9" s="1"/>
  <c r="F4559" i="9"/>
  <c r="G4559" i="9" s="1"/>
  <c r="AF4466" i="9"/>
  <c r="H4480" i="9"/>
  <c r="R4559" i="9"/>
  <c r="S4559" i="9" s="1"/>
  <c r="P4559" i="9"/>
  <c r="Q4559" i="9" s="1"/>
  <c r="N4560" i="9"/>
  <c r="R4637" i="9"/>
  <c r="S4637" i="9" s="1"/>
  <c r="P4637" i="9"/>
  <c r="Q4637" i="9" s="1"/>
  <c r="N4638" i="9"/>
  <c r="AD4480" i="9"/>
  <c r="H4494" i="9" l="1"/>
  <c r="N4574" i="9"/>
  <c r="P4573" i="9"/>
  <c r="Q4573" i="9" s="1"/>
  <c r="R4573" i="9"/>
  <c r="S4573" i="9" s="1"/>
  <c r="D4573" i="9"/>
  <c r="E4573" i="9" s="1"/>
  <c r="B4574" i="9"/>
  <c r="F4573" i="9"/>
  <c r="G4573" i="9" s="1"/>
  <c r="AF4480" i="9"/>
  <c r="Z4521" i="9"/>
  <c r="AB4520" i="9"/>
  <c r="AC4520" i="9" s="1"/>
  <c r="AD4520" i="9"/>
  <c r="AE4520" i="9" s="1"/>
  <c r="D4664" i="9"/>
  <c r="E4664" i="9" s="1"/>
  <c r="B4678" i="9"/>
  <c r="I4676" i="9"/>
  <c r="B4665" i="9"/>
  <c r="F4664" i="9"/>
  <c r="G4664" i="9" s="1"/>
  <c r="Q4508" i="9"/>
  <c r="P4508" i="9"/>
  <c r="N4613" i="9"/>
  <c r="R4612" i="9"/>
  <c r="S4612" i="9" s="1"/>
  <c r="P4612" i="9"/>
  <c r="Q4612" i="9" s="1"/>
  <c r="N4652" i="9"/>
  <c r="P4651" i="9"/>
  <c r="Q4651" i="9" s="1"/>
  <c r="R4651" i="9"/>
  <c r="S4651" i="9" s="1"/>
  <c r="N4535" i="9"/>
  <c r="P4534" i="9"/>
  <c r="Q4534" i="9" s="1"/>
  <c r="R4534" i="9"/>
  <c r="S4534" i="9" s="1"/>
  <c r="N4548" i="9"/>
  <c r="P4547" i="9"/>
  <c r="Q4547" i="9" s="1"/>
  <c r="R4547" i="9"/>
  <c r="S4547" i="9" s="1"/>
  <c r="Z4586" i="9"/>
  <c r="AD4585" i="9"/>
  <c r="AE4585" i="9" s="1"/>
  <c r="AB4585" i="9"/>
  <c r="AC4585" i="9" s="1"/>
  <c r="Z4664" i="9"/>
  <c r="AG4662" i="9"/>
  <c r="Z4651" i="9"/>
  <c r="AD4650" i="9"/>
  <c r="AE4650" i="9" s="1"/>
  <c r="AB4650" i="9"/>
  <c r="AC4650" i="9" s="1"/>
  <c r="Z4534" i="9"/>
  <c r="AB4533" i="9"/>
  <c r="AC4533" i="9" s="1"/>
  <c r="AD4533" i="9"/>
  <c r="AE4533" i="9" s="1"/>
  <c r="D4521" i="9"/>
  <c r="E4521" i="9" s="1"/>
  <c r="F4521" i="9"/>
  <c r="G4521" i="9" s="1"/>
  <c r="G4522" i="9" s="1"/>
  <c r="N4561" i="9"/>
  <c r="P4560" i="9"/>
  <c r="Q4560" i="9" s="1"/>
  <c r="R4560" i="9"/>
  <c r="S4560" i="9" s="1"/>
  <c r="D4560" i="9"/>
  <c r="E4560" i="9" s="1"/>
  <c r="B4561" i="9"/>
  <c r="F4560" i="9"/>
  <c r="G4560" i="9" s="1"/>
  <c r="Z4612" i="9"/>
  <c r="AB4611" i="9"/>
  <c r="AC4611" i="9" s="1"/>
  <c r="AD4611" i="9"/>
  <c r="AE4611" i="9" s="1"/>
  <c r="Z4547" i="9"/>
  <c r="AD4546" i="9"/>
  <c r="AE4546" i="9" s="1"/>
  <c r="AB4546" i="9"/>
  <c r="AC4546" i="9" s="1"/>
  <c r="Z4625" i="9"/>
  <c r="AB4624" i="9"/>
  <c r="AC4624" i="9" s="1"/>
  <c r="AD4624" i="9"/>
  <c r="AE4624" i="9" s="1"/>
  <c r="R4508" i="9"/>
  <c r="N4587" i="9"/>
  <c r="R4586" i="9"/>
  <c r="S4586" i="9" s="1"/>
  <c r="P4586" i="9"/>
  <c r="Q4586" i="9" s="1"/>
  <c r="Z4599" i="9"/>
  <c r="AB4598" i="9"/>
  <c r="AC4598" i="9" s="1"/>
  <c r="AD4598" i="9"/>
  <c r="AE4598" i="9" s="1"/>
  <c r="D4547" i="9"/>
  <c r="E4547" i="9" s="1"/>
  <c r="B4548" i="9"/>
  <c r="F4547" i="9"/>
  <c r="G4547" i="9" s="1"/>
  <c r="D4612" i="9"/>
  <c r="E4612" i="9" s="1"/>
  <c r="B4613" i="9"/>
  <c r="F4612" i="9"/>
  <c r="G4612" i="9" s="1"/>
  <c r="F4508" i="9"/>
  <c r="N4639" i="9"/>
  <c r="P4638" i="9"/>
  <c r="Q4638" i="9" s="1"/>
  <c r="R4638" i="9"/>
  <c r="S4638" i="9" s="1"/>
  <c r="N4600" i="9"/>
  <c r="R4599" i="9"/>
  <c r="S4599" i="9" s="1"/>
  <c r="P4599" i="9"/>
  <c r="Q4599" i="9" s="1"/>
  <c r="Z4573" i="9"/>
  <c r="AD4572" i="9"/>
  <c r="AE4572" i="9" s="1"/>
  <c r="AB4572" i="9"/>
  <c r="AC4572" i="9" s="1"/>
  <c r="AD4494" i="9"/>
  <c r="D4599" i="9"/>
  <c r="E4599" i="9" s="1"/>
  <c r="B4600" i="9"/>
  <c r="F4599" i="9"/>
  <c r="G4599" i="9" s="1"/>
  <c r="D4651" i="9"/>
  <c r="E4651" i="9" s="1"/>
  <c r="B4652" i="9"/>
  <c r="F4651" i="9"/>
  <c r="G4651" i="9" s="1"/>
  <c r="D4625" i="9"/>
  <c r="E4625" i="9" s="1"/>
  <c r="B4626" i="9"/>
  <c r="F4625" i="9"/>
  <c r="G4625" i="9" s="1"/>
  <c r="N4678" i="9"/>
  <c r="U4676" i="9"/>
  <c r="N4665" i="9"/>
  <c r="P4664" i="9"/>
  <c r="Q4664" i="9" s="1"/>
  <c r="R4664" i="9"/>
  <c r="S4664" i="9" s="1"/>
  <c r="P4521" i="9"/>
  <c r="Q4521" i="9" s="1"/>
  <c r="R4521" i="9"/>
  <c r="S4521" i="9" s="1"/>
  <c r="S4522" i="9" s="1"/>
  <c r="Z4638" i="9"/>
  <c r="AD4637" i="9"/>
  <c r="AE4637" i="9" s="1"/>
  <c r="AB4637" i="9"/>
  <c r="AC4637" i="9" s="1"/>
  <c r="E4508" i="9"/>
  <c r="H4508" i="9" s="1"/>
  <c r="D4508" i="9"/>
  <c r="N4626" i="9"/>
  <c r="P4625" i="9"/>
  <c r="Q4625" i="9" s="1"/>
  <c r="R4625" i="9"/>
  <c r="S4625" i="9" s="1"/>
  <c r="AC4494" i="9"/>
  <c r="AB4494" i="9"/>
  <c r="D4534" i="9"/>
  <c r="E4534" i="9" s="1"/>
  <c r="B4535" i="9"/>
  <c r="F4534" i="9"/>
  <c r="G4534" i="9" s="1"/>
  <c r="AD4507" i="9"/>
  <c r="AE4507" i="9" s="1"/>
  <c r="AE4508" i="9" s="1"/>
  <c r="AB4507" i="9"/>
  <c r="AC4507" i="9" s="1"/>
  <c r="Z4560" i="9"/>
  <c r="AD4559" i="9"/>
  <c r="AE4559" i="9" s="1"/>
  <c r="AB4559" i="9"/>
  <c r="AC4559" i="9" s="1"/>
  <c r="D4638" i="9"/>
  <c r="E4638" i="9" s="1"/>
  <c r="B4639" i="9"/>
  <c r="F4638" i="9"/>
  <c r="G4638" i="9" s="1"/>
  <c r="D4586" i="9"/>
  <c r="E4586" i="9" s="1"/>
  <c r="B4587" i="9"/>
  <c r="F4586" i="9"/>
  <c r="G4586" i="9" s="1"/>
  <c r="AF4494" i="9" l="1"/>
  <c r="B4640" i="9"/>
  <c r="F4639" i="9"/>
  <c r="G4639" i="9" s="1"/>
  <c r="D4639" i="9"/>
  <c r="E4639" i="9" s="1"/>
  <c r="AD4508" i="9"/>
  <c r="AD4638" i="9"/>
  <c r="AE4638" i="9" s="1"/>
  <c r="AB4638" i="9"/>
  <c r="AC4638" i="9" s="1"/>
  <c r="Z4639" i="9"/>
  <c r="Q4522" i="9"/>
  <c r="P4522" i="9"/>
  <c r="B4653" i="9"/>
  <c r="D4652" i="9"/>
  <c r="E4652" i="9" s="1"/>
  <c r="F4652" i="9"/>
  <c r="G4652" i="9" s="1"/>
  <c r="P4639" i="9"/>
  <c r="Q4639" i="9" s="1"/>
  <c r="N4640" i="9"/>
  <c r="R4639" i="9"/>
  <c r="S4639" i="9" s="1"/>
  <c r="P4587" i="9"/>
  <c r="Q4587" i="9" s="1"/>
  <c r="N4588" i="9"/>
  <c r="R4587" i="9"/>
  <c r="S4587" i="9" s="1"/>
  <c r="E4522" i="9"/>
  <c r="D4522" i="9"/>
  <c r="AD4534" i="9"/>
  <c r="AE4534" i="9" s="1"/>
  <c r="AB4534" i="9"/>
  <c r="AC4534" i="9" s="1"/>
  <c r="Z4535" i="9"/>
  <c r="B4666" i="9"/>
  <c r="D4665" i="9"/>
  <c r="E4665" i="9" s="1"/>
  <c r="F4665" i="9"/>
  <c r="G4665" i="9" s="1"/>
  <c r="AD4521" i="9"/>
  <c r="AE4521" i="9" s="1"/>
  <c r="AE4522" i="9" s="1"/>
  <c r="AB4521" i="9"/>
  <c r="AC4521" i="9" s="1"/>
  <c r="B4588" i="9"/>
  <c r="D4587" i="9"/>
  <c r="E4587" i="9" s="1"/>
  <c r="F4587" i="9"/>
  <c r="G4587" i="9" s="1"/>
  <c r="AD4560" i="9"/>
  <c r="AE4560" i="9" s="1"/>
  <c r="AB4560" i="9"/>
  <c r="AC4560" i="9" s="1"/>
  <c r="Z4561" i="9"/>
  <c r="P4665" i="9"/>
  <c r="Q4665" i="9" s="1"/>
  <c r="N4666" i="9"/>
  <c r="R4665" i="9"/>
  <c r="S4665" i="9" s="1"/>
  <c r="B4627" i="9"/>
  <c r="F4626" i="9"/>
  <c r="G4626" i="9" s="1"/>
  <c r="D4626" i="9"/>
  <c r="E4626" i="9" s="1"/>
  <c r="AD4573" i="9"/>
  <c r="AE4573" i="9" s="1"/>
  <c r="AB4573" i="9"/>
  <c r="AC4573" i="9" s="1"/>
  <c r="Z4574" i="9"/>
  <c r="B4562" i="9"/>
  <c r="D4561" i="9"/>
  <c r="E4561" i="9" s="1"/>
  <c r="F4561" i="9"/>
  <c r="G4561" i="9" s="1"/>
  <c r="P4561" i="9"/>
  <c r="Q4561" i="9" s="1"/>
  <c r="N4562" i="9"/>
  <c r="R4561" i="9"/>
  <c r="S4561" i="9" s="1"/>
  <c r="AD4664" i="9"/>
  <c r="AE4664" i="9" s="1"/>
  <c r="AB4664" i="9"/>
  <c r="AC4664" i="9" s="1"/>
  <c r="Z4678" i="9"/>
  <c r="AG4676" i="9"/>
  <c r="Z4665" i="9"/>
  <c r="P4535" i="9"/>
  <c r="Q4535" i="9" s="1"/>
  <c r="R4535" i="9"/>
  <c r="S4535" i="9" s="1"/>
  <c r="S4536" i="9" s="1"/>
  <c r="B4575" i="9"/>
  <c r="F4574" i="9"/>
  <c r="G4574" i="9" s="1"/>
  <c r="D4574" i="9"/>
  <c r="E4574" i="9" s="1"/>
  <c r="P4574" i="9"/>
  <c r="Q4574" i="9" s="1"/>
  <c r="N4575" i="9"/>
  <c r="R4574" i="9"/>
  <c r="S4574" i="9" s="1"/>
  <c r="F4535" i="9"/>
  <c r="G4535" i="9" s="1"/>
  <c r="G4536" i="9" s="1"/>
  <c r="D4535" i="9"/>
  <c r="E4535" i="9" s="1"/>
  <c r="P4626" i="9"/>
  <c r="Q4626" i="9" s="1"/>
  <c r="N4627" i="9"/>
  <c r="R4626" i="9"/>
  <c r="S4626" i="9" s="1"/>
  <c r="B4614" i="9"/>
  <c r="F4613" i="9"/>
  <c r="G4613" i="9" s="1"/>
  <c r="D4613" i="9"/>
  <c r="E4613" i="9" s="1"/>
  <c r="P4548" i="9"/>
  <c r="Q4548" i="9" s="1"/>
  <c r="N4549" i="9"/>
  <c r="R4548" i="9"/>
  <c r="S4548" i="9" s="1"/>
  <c r="P4613" i="9"/>
  <c r="Q4613" i="9" s="1"/>
  <c r="N4614" i="9"/>
  <c r="R4613" i="9"/>
  <c r="S4613" i="9" s="1"/>
  <c r="T4508" i="9"/>
  <c r="B4692" i="9"/>
  <c r="I4690" i="9"/>
  <c r="B4679" i="9"/>
  <c r="D4678" i="9"/>
  <c r="E4678" i="9" s="1"/>
  <c r="F4678" i="9"/>
  <c r="G4678" i="9" s="1"/>
  <c r="AC4508" i="9"/>
  <c r="AF4508" i="9" s="1"/>
  <c r="AB4508" i="9"/>
  <c r="R4522" i="9"/>
  <c r="P4678" i="9"/>
  <c r="Q4678" i="9" s="1"/>
  <c r="N4692" i="9"/>
  <c r="U4690" i="9"/>
  <c r="N4679" i="9"/>
  <c r="R4678" i="9"/>
  <c r="S4678" i="9" s="1"/>
  <c r="B4601" i="9"/>
  <c r="D4600" i="9"/>
  <c r="E4600" i="9" s="1"/>
  <c r="F4600" i="9"/>
  <c r="G4600" i="9" s="1"/>
  <c r="P4600" i="9"/>
  <c r="Q4600" i="9" s="1"/>
  <c r="N4601" i="9"/>
  <c r="R4600" i="9"/>
  <c r="S4600" i="9" s="1"/>
  <c r="B4549" i="9"/>
  <c r="D4548" i="9"/>
  <c r="E4548" i="9" s="1"/>
  <c r="F4548" i="9"/>
  <c r="G4548" i="9" s="1"/>
  <c r="AD4599" i="9"/>
  <c r="AE4599" i="9" s="1"/>
  <c r="AB4599" i="9"/>
  <c r="AC4599" i="9" s="1"/>
  <c r="Z4600" i="9"/>
  <c r="AD4625" i="9"/>
  <c r="AE4625" i="9" s="1"/>
  <c r="AB4625" i="9"/>
  <c r="AC4625" i="9" s="1"/>
  <c r="Z4626" i="9"/>
  <c r="AD4547" i="9"/>
  <c r="AE4547" i="9" s="1"/>
  <c r="AB4547" i="9"/>
  <c r="AC4547" i="9" s="1"/>
  <c r="Z4548" i="9"/>
  <c r="AD4612" i="9"/>
  <c r="AE4612" i="9" s="1"/>
  <c r="AB4612" i="9"/>
  <c r="AC4612" i="9" s="1"/>
  <c r="Z4613" i="9"/>
  <c r="F4522" i="9"/>
  <c r="AD4651" i="9"/>
  <c r="AE4651" i="9" s="1"/>
  <c r="AB4651" i="9"/>
  <c r="AC4651" i="9" s="1"/>
  <c r="Z4652" i="9"/>
  <c r="AD4586" i="9"/>
  <c r="AE4586" i="9" s="1"/>
  <c r="AB4586" i="9"/>
  <c r="AC4586" i="9" s="1"/>
  <c r="Z4587" i="9"/>
  <c r="P4652" i="9"/>
  <c r="Q4652" i="9" s="1"/>
  <c r="N4653" i="9"/>
  <c r="R4652" i="9"/>
  <c r="S4652" i="9" s="1"/>
  <c r="N4654" i="9" l="1"/>
  <c r="R4653" i="9"/>
  <c r="S4653" i="9" s="1"/>
  <c r="P4653" i="9"/>
  <c r="Q4653" i="9" s="1"/>
  <c r="Z4614" i="9"/>
  <c r="AB4613" i="9"/>
  <c r="AC4613" i="9" s="1"/>
  <c r="AD4613" i="9"/>
  <c r="AE4613" i="9" s="1"/>
  <c r="N4615" i="9"/>
  <c r="P4614" i="9"/>
  <c r="Q4614" i="9" s="1"/>
  <c r="R4614" i="9"/>
  <c r="S4614" i="9" s="1"/>
  <c r="R4549" i="9"/>
  <c r="S4549" i="9" s="1"/>
  <c r="S4550" i="9" s="1"/>
  <c r="P4549" i="9"/>
  <c r="Q4549" i="9" s="1"/>
  <c r="F4536" i="9"/>
  <c r="Z4666" i="9"/>
  <c r="AD4665" i="9"/>
  <c r="AE4665" i="9" s="1"/>
  <c r="AB4665" i="9"/>
  <c r="AC4665" i="9" s="1"/>
  <c r="Z4575" i="9"/>
  <c r="AB4574" i="9"/>
  <c r="AC4574" i="9" s="1"/>
  <c r="AD4574" i="9"/>
  <c r="AE4574" i="9" s="1"/>
  <c r="Z4562" i="9"/>
  <c r="AB4561" i="9"/>
  <c r="AC4561" i="9" s="1"/>
  <c r="AD4561" i="9"/>
  <c r="AE4561" i="9" s="1"/>
  <c r="AC4522" i="9"/>
  <c r="AB4522" i="9"/>
  <c r="N4641" i="9"/>
  <c r="R4640" i="9"/>
  <c r="S4640" i="9" s="1"/>
  <c r="P4640" i="9"/>
  <c r="Q4640" i="9" s="1"/>
  <c r="F4640" i="9"/>
  <c r="G4640" i="9" s="1"/>
  <c r="D4640" i="9"/>
  <c r="E4640" i="9" s="1"/>
  <c r="B4641" i="9"/>
  <c r="Z4601" i="9"/>
  <c r="AB4600" i="9"/>
  <c r="AC4600" i="9" s="1"/>
  <c r="AD4600" i="9"/>
  <c r="AE4600" i="9" s="1"/>
  <c r="N4602" i="9"/>
  <c r="P4601" i="9"/>
  <c r="Q4601" i="9" s="1"/>
  <c r="R4601" i="9"/>
  <c r="S4601" i="9" s="1"/>
  <c r="F4601" i="9"/>
  <c r="G4601" i="9" s="1"/>
  <c r="D4601" i="9"/>
  <c r="E4601" i="9" s="1"/>
  <c r="B4602" i="9"/>
  <c r="N4706" i="9"/>
  <c r="U4704" i="9"/>
  <c r="N4693" i="9"/>
  <c r="R4692" i="9"/>
  <c r="S4692" i="9" s="1"/>
  <c r="P4692" i="9"/>
  <c r="Q4692" i="9" s="1"/>
  <c r="F4692" i="9"/>
  <c r="G4692" i="9" s="1"/>
  <c r="D4692" i="9"/>
  <c r="E4692" i="9" s="1"/>
  <c r="B4706" i="9"/>
  <c r="I4704" i="9"/>
  <c r="B4693" i="9"/>
  <c r="F4614" i="9"/>
  <c r="G4614" i="9" s="1"/>
  <c r="D4614" i="9"/>
  <c r="E4614" i="9" s="1"/>
  <c r="B4615" i="9"/>
  <c r="N4628" i="9"/>
  <c r="P4627" i="9"/>
  <c r="Q4627" i="9" s="1"/>
  <c r="R4627" i="9"/>
  <c r="S4627" i="9" s="1"/>
  <c r="R4536" i="9"/>
  <c r="N4563" i="9"/>
  <c r="R4562" i="9"/>
  <c r="S4562" i="9" s="1"/>
  <c r="P4562" i="9"/>
  <c r="Q4562" i="9" s="1"/>
  <c r="F4562" i="9"/>
  <c r="G4562" i="9" s="1"/>
  <c r="D4562" i="9"/>
  <c r="E4562" i="9" s="1"/>
  <c r="B4563" i="9"/>
  <c r="F4627" i="9"/>
  <c r="G4627" i="9" s="1"/>
  <c r="D4627" i="9"/>
  <c r="E4627" i="9" s="1"/>
  <c r="B4628" i="9"/>
  <c r="AD4522" i="9"/>
  <c r="F4666" i="9"/>
  <c r="G4666" i="9" s="1"/>
  <c r="D4666" i="9"/>
  <c r="E4666" i="9" s="1"/>
  <c r="B4667" i="9"/>
  <c r="Z4627" i="9"/>
  <c r="AD4626" i="9"/>
  <c r="AE4626" i="9" s="1"/>
  <c r="AB4626" i="9"/>
  <c r="AC4626" i="9" s="1"/>
  <c r="F4549" i="9"/>
  <c r="G4549" i="9" s="1"/>
  <c r="G4550" i="9" s="1"/>
  <c r="D4549" i="9"/>
  <c r="E4549" i="9" s="1"/>
  <c r="Q4536" i="9"/>
  <c r="P4536" i="9"/>
  <c r="Z4692" i="9"/>
  <c r="AG4690" i="9"/>
  <c r="Z4679" i="9"/>
  <c r="AB4678" i="9"/>
  <c r="AC4678" i="9" s="1"/>
  <c r="AD4678" i="9"/>
  <c r="AE4678" i="9" s="1"/>
  <c r="F4653" i="9"/>
  <c r="G4653" i="9" s="1"/>
  <c r="D4653" i="9"/>
  <c r="E4653" i="9" s="1"/>
  <c r="B4654" i="9"/>
  <c r="T4522" i="9"/>
  <c r="Z4588" i="9"/>
  <c r="AD4587" i="9"/>
  <c r="AE4587" i="9" s="1"/>
  <c r="AB4587" i="9"/>
  <c r="AC4587" i="9" s="1"/>
  <c r="Z4653" i="9"/>
  <c r="AB4652" i="9"/>
  <c r="AC4652" i="9" s="1"/>
  <c r="AD4652" i="9"/>
  <c r="AE4652" i="9" s="1"/>
  <c r="Z4549" i="9"/>
  <c r="AB4548" i="9"/>
  <c r="AC4548" i="9" s="1"/>
  <c r="AD4548" i="9"/>
  <c r="AE4548" i="9" s="1"/>
  <c r="N4680" i="9"/>
  <c r="R4679" i="9"/>
  <c r="S4679" i="9" s="1"/>
  <c r="P4679" i="9"/>
  <c r="Q4679" i="9" s="1"/>
  <c r="F4679" i="9"/>
  <c r="G4679" i="9" s="1"/>
  <c r="D4679" i="9"/>
  <c r="E4679" i="9" s="1"/>
  <c r="B4680" i="9"/>
  <c r="E4536" i="9"/>
  <c r="D4536" i="9"/>
  <c r="N4576" i="9"/>
  <c r="R4575" i="9"/>
  <c r="S4575" i="9" s="1"/>
  <c r="P4575" i="9"/>
  <c r="Q4575" i="9" s="1"/>
  <c r="F4575" i="9"/>
  <c r="G4575" i="9" s="1"/>
  <c r="D4575" i="9"/>
  <c r="E4575" i="9" s="1"/>
  <c r="B4576" i="9"/>
  <c r="N4667" i="9"/>
  <c r="P4666" i="9"/>
  <c r="Q4666" i="9" s="1"/>
  <c r="R4666" i="9"/>
  <c r="S4666" i="9" s="1"/>
  <c r="F4588" i="9"/>
  <c r="G4588" i="9" s="1"/>
  <c r="D4588" i="9"/>
  <c r="E4588" i="9" s="1"/>
  <c r="B4589" i="9"/>
  <c r="AD4535" i="9"/>
  <c r="AE4535" i="9" s="1"/>
  <c r="AE4536" i="9" s="1"/>
  <c r="AB4535" i="9"/>
  <c r="AC4535" i="9" s="1"/>
  <c r="H4522" i="9"/>
  <c r="N4589" i="9"/>
  <c r="R4588" i="9"/>
  <c r="S4588" i="9" s="1"/>
  <c r="P4588" i="9"/>
  <c r="Q4588" i="9" s="1"/>
  <c r="Z4640" i="9"/>
  <c r="AB4639" i="9"/>
  <c r="AC4639" i="9" s="1"/>
  <c r="AD4639" i="9"/>
  <c r="AE4639" i="9" s="1"/>
  <c r="H4536" i="9" l="1"/>
  <c r="T4536" i="9"/>
  <c r="AB4640" i="9"/>
  <c r="AC4640" i="9" s="1"/>
  <c r="Z4641" i="9"/>
  <c r="AD4640" i="9"/>
  <c r="AE4640" i="9" s="1"/>
  <c r="AC4536" i="9"/>
  <c r="AB4536" i="9"/>
  <c r="R4680" i="9"/>
  <c r="S4680" i="9" s="1"/>
  <c r="P4680" i="9"/>
  <c r="Q4680" i="9" s="1"/>
  <c r="N4681" i="9"/>
  <c r="AB4588" i="9"/>
  <c r="AC4588" i="9" s="1"/>
  <c r="Z4589" i="9"/>
  <c r="AD4588" i="9"/>
  <c r="AE4588" i="9" s="1"/>
  <c r="B4655" i="9"/>
  <c r="D4654" i="9"/>
  <c r="E4654" i="9" s="1"/>
  <c r="F4654" i="9"/>
  <c r="G4654" i="9" s="1"/>
  <c r="AB4679" i="9"/>
  <c r="AC4679" i="9" s="1"/>
  <c r="Z4680" i="9"/>
  <c r="AD4679" i="9"/>
  <c r="AE4679" i="9" s="1"/>
  <c r="B4629" i="9"/>
  <c r="D4628" i="9"/>
  <c r="E4628" i="9" s="1"/>
  <c r="F4628" i="9"/>
  <c r="G4628" i="9" s="1"/>
  <c r="R4563" i="9"/>
  <c r="S4563" i="9" s="1"/>
  <c r="S4564" i="9" s="1"/>
  <c r="P4563" i="9"/>
  <c r="Q4563" i="9" s="1"/>
  <c r="B4720" i="9"/>
  <c r="I4718" i="9"/>
  <c r="B4707" i="9"/>
  <c r="F4706" i="9"/>
  <c r="G4706" i="9" s="1"/>
  <c r="D4706" i="9"/>
  <c r="E4706" i="9" s="1"/>
  <c r="R4550" i="9"/>
  <c r="R4654" i="9"/>
  <c r="S4654" i="9" s="1"/>
  <c r="P4654" i="9"/>
  <c r="Q4654" i="9" s="1"/>
  <c r="N4655" i="9"/>
  <c r="AD4536" i="9"/>
  <c r="B4681" i="9"/>
  <c r="D4680" i="9"/>
  <c r="E4680" i="9" s="1"/>
  <c r="F4680" i="9"/>
  <c r="G4680" i="9" s="1"/>
  <c r="AB4653" i="9"/>
  <c r="AC4653" i="9" s="1"/>
  <c r="Z4654" i="9"/>
  <c r="AD4653" i="9"/>
  <c r="AE4653" i="9" s="1"/>
  <c r="E4550" i="9"/>
  <c r="D4550" i="9"/>
  <c r="AB4627" i="9"/>
  <c r="AC4627" i="9" s="1"/>
  <c r="Z4628" i="9"/>
  <c r="AD4627" i="9"/>
  <c r="AE4627" i="9" s="1"/>
  <c r="R4706" i="9"/>
  <c r="S4706" i="9" s="1"/>
  <c r="P4706" i="9"/>
  <c r="Q4706" i="9" s="1"/>
  <c r="N4720" i="9"/>
  <c r="U4718" i="9"/>
  <c r="N4707" i="9"/>
  <c r="B4642" i="9"/>
  <c r="D4641" i="9"/>
  <c r="E4641" i="9" s="1"/>
  <c r="F4641" i="9"/>
  <c r="G4641" i="9" s="1"/>
  <c r="R4589" i="9"/>
  <c r="S4589" i="9" s="1"/>
  <c r="P4589" i="9"/>
  <c r="Q4589" i="9" s="1"/>
  <c r="N4590" i="9"/>
  <c r="B4577" i="9"/>
  <c r="D4576" i="9"/>
  <c r="E4576" i="9" s="1"/>
  <c r="F4576" i="9"/>
  <c r="G4576" i="9" s="1"/>
  <c r="AB4549" i="9"/>
  <c r="AC4549" i="9" s="1"/>
  <c r="AD4549" i="9"/>
  <c r="AE4549" i="9" s="1"/>
  <c r="AE4550" i="9" s="1"/>
  <c r="AB4692" i="9"/>
  <c r="AC4692" i="9" s="1"/>
  <c r="Z4706" i="9"/>
  <c r="AG4704" i="9"/>
  <c r="Z4693" i="9"/>
  <c r="AD4692" i="9"/>
  <c r="AE4692" i="9" s="1"/>
  <c r="F4550" i="9"/>
  <c r="B4668" i="9"/>
  <c r="D4667" i="9"/>
  <c r="E4667" i="9" s="1"/>
  <c r="F4667" i="9"/>
  <c r="G4667" i="9" s="1"/>
  <c r="R4628" i="9"/>
  <c r="S4628" i="9" s="1"/>
  <c r="P4628" i="9"/>
  <c r="Q4628" i="9" s="1"/>
  <c r="N4629" i="9"/>
  <c r="B4694" i="9"/>
  <c r="F4693" i="9"/>
  <c r="G4693" i="9" s="1"/>
  <c r="D4693" i="9"/>
  <c r="E4693" i="9" s="1"/>
  <c r="B4603" i="9"/>
  <c r="F4602" i="9"/>
  <c r="G4602" i="9" s="1"/>
  <c r="D4602" i="9"/>
  <c r="E4602" i="9" s="1"/>
  <c r="AB4601" i="9"/>
  <c r="AC4601" i="9" s="1"/>
  <c r="Z4602" i="9"/>
  <c r="AD4601" i="9"/>
  <c r="AE4601" i="9" s="1"/>
  <c r="AB4575" i="9"/>
  <c r="AC4575" i="9" s="1"/>
  <c r="Z4576" i="9"/>
  <c r="AD4575" i="9"/>
  <c r="AE4575" i="9" s="1"/>
  <c r="B4590" i="9"/>
  <c r="F4589" i="9"/>
  <c r="G4589" i="9" s="1"/>
  <c r="D4589" i="9"/>
  <c r="E4589" i="9" s="1"/>
  <c r="R4667" i="9"/>
  <c r="S4667" i="9" s="1"/>
  <c r="P4667" i="9"/>
  <c r="Q4667" i="9" s="1"/>
  <c r="N4668" i="9"/>
  <c r="R4576" i="9"/>
  <c r="S4576" i="9" s="1"/>
  <c r="P4576" i="9"/>
  <c r="Q4576" i="9" s="1"/>
  <c r="N4577" i="9"/>
  <c r="D4563" i="9"/>
  <c r="E4563" i="9" s="1"/>
  <c r="F4563" i="9"/>
  <c r="G4563" i="9" s="1"/>
  <c r="G4564" i="9" s="1"/>
  <c r="B4616" i="9"/>
  <c r="F4615" i="9"/>
  <c r="G4615" i="9" s="1"/>
  <c r="D4615" i="9"/>
  <c r="E4615" i="9" s="1"/>
  <c r="R4693" i="9"/>
  <c r="S4693" i="9" s="1"/>
  <c r="P4693" i="9"/>
  <c r="Q4693" i="9" s="1"/>
  <c r="N4694" i="9"/>
  <c r="R4602" i="9"/>
  <c r="S4602" i="9" s="1"/>
  <c r="P4602" i="9"/>
  <c r="Q4602" i="9" s="1"/>
  <c r="N4603" i="9"/>
  <c r="R4641" i="9"/>
  <c r="S4641" i="9" s="1"/>
  <c r="P4641" i="9"/>
  <c r="Q4641" i="9" s="1"/>
  <c r="N4642" i="9"/>
  <c r="AF4522" i="9"/>
  <c r="AB4562" i="9"/>
  <c r="AC4562" i="9" s="1"/>
  <c r="Z4563" i="9"/>
  <c r="AD4562" i="9"/>
  <c r="AE4562" i="9" s="1"/>
  <c r="AB4666" i="9"/>
  <c r="AC4666" i="9" s="1"/>
  <c r="Z4667" i="9"/>
  <c r="AD4666" i="9"/>
  <c r="AE4666" i="9" s="1"/>
  <c r="Q4550" i="9"/>
  <c r="T4550" i="9" s="1"/>
  <c r="P4550" i="9"/>
  <c r="R4615" i="9"/>
  <c r="S4615" i="9" s="1"/>
  <c r="P4615" i="9"/>
  <c r="Q4615" i="9" s="1"/>
  <c r="N4616" i="9"/>
  <c r="AB4614" i="9"/>
  <c r="AC4614" i="9" s="1"/>
  <c r="Z4615" i="9"/>
  <c r="AD4614" i="9"/>
  <c r="AE4614" i="9" s="1"/>
  <c r="N4617" i="9" l="1"/>
  <c r="P4616" i="9"/>
  <c r="Q4616" i="9" s="1"/>
  <c r="R4616" i="9"/>
  <c r="S4616" i="9" s="1"/>
  <c r="D4616" i="9"/>
  <c r="E4616" i="9" s="1"/>
  <c r="B4617" i="9"/>
  <c r="F4616" i="9"/>
  <c r="G4616" i="9" s="1"/>
  <c r="N4669" i="9"/>
  <c r="R4668" i="9"/>
  <c r="S4668" i="9" s="1"/>
  <c r="P4668" i="9"/>
  <c r="Q4668" i="9" s="1"/>
  <c r="D4694" i="9"/>
  <c r="E4694" i="9" s="1"/>
  <c r="B4695" i="9"/>
  <c r="F4694" i="9"/>
  <c r="G4694" i="9" s="1"/>
  <c r="N4591" i="9"/>
  <c r="R4590" i="9"/>
  <c r="S4590" i="9" s="1"/>
  <c r="P4590" i="9"/>
  <c r="Q4590" i="9" s="1"/>
  <c r="D4642" i="9"/>
  <c r="E4642" i="9" s="1"/>
  <c r="B4643" i="9"/>
  <c r="F4642" i="9"/>
  <c r="G4642" i="9" s="1"/>
  <c r="Z4655" i="9"/>
  <c r="AB4654" i="9"/>
  <c r="AC4654" i="9" s="1"/>
  <c r="AD4654" i="9"/>
  <c r="AE4654" i="9" s="1"/>
  <c r="D4681" i="9"/>
  <c r="E4681" i="9" s="1"/>
  <c r="B4682" i="9"/>
  <c r="F4681" i="9"/>
  <c r="G4681" i="9" s="1"/>
  <c r="D4707" i="9"/>
  <c r="E4707" i="9" s="1"/>
  <c r="B4708" i="9"/>
  <c r="F4707" i="9"/>
  <c r="G4707" i="9" s="1"/>
  <c r="Z4616" i="9"/>
  <c r="AD4615" i="9"/>
  <c r="AE4615" i="9" s="1"/>
  <c r="AB4615" i="9"/>
  <c r="AC4615" i="9" s="1"/>
  <c r="N4643" i="9"/>
  <c r="P4642" i="9"/>
  <c r="Q4642" i="9" s="1"/>
  <c r="R4642" i="9"/>
  <c r="S4642" i="9" s="1"/>
  <c r="N4695" i="9"/>
  <c r="P4694" i="9"/>
  <c r="Q4694" i="9" s="1"/>
  <c r="R4694" i="9"/>
  <c r="S4694" i="9" s="1"/>
  <c r="F4564" i="9"/>
  <c r="P4577" i="9"/>
  <c r="Q4577" i="9" s="1"/>
  <c r="R4577" i="9"/>
  <c r="S4577" i="9" s="1"/>
  <c r="S4578" i="9" s="1"/>
  <c r="Z4603" i="9"/>
  <c r="AB4602" i="9"/>
  <c r="AC4602" i="9" s="1"/>
  <c r="AD4602" i="9"/>
  <c r="AE4602" i="9" s="1"/>
  <c r="D4603" i="9"/>
  <c r="E4603" i="9" s="1"/>
  <c r="B4604" i="9"/>
  <c r="F4603" i="9"/>
  <c r="G4603" i="9" s="1"/>
  <c r="N4630" i="9"/>
  <c r="R4629" i="9"/>
  <c r="S4629" i="9" s="1"/>
  <c r="P4629" i="9"/>
  <c r="Q4629" i="9" s="1"/>
  <c r="Z4694" i="9"/>
  <c r="AD4693" i="9"/>
  <c r="AE4693" i="9" s="1"/>
  <c r="AB4693" i="9"/>
  <c r="AC4693" i="9" s="1"/>
  <c r="N4708" i="9"/>
  <c r="P4707" i="9"/>
  <c r="Q4707" i="9" s="1"/>
  <c r="R4707" i="9"/>
  <c r="S4707" i="9" s="1"/>
  <c r="H4550" i="9"/>
  <c r="N4656" i="9"/>
  <c r="P4655" i="9"/>
  <c r="Q4655" i="9" s="1"/>
  <c r="R4655" i="9"/>
  <c r="S4655" i="9" s="1"/>
  <c r="Q4564" i="9"/>
  <c r="P4564" i="9"/>
  <c r="D4629" i="9"/>
  <c r="E4629" i="9" s="1"/>
  <c r="B4630" i="9"/>
  <c r="F4629" i="9"/>
  <c r="G4629" i="9" s="1"/>
  <c r="Z4590" i="9"/>
  <c r="AB4589" i="9"/>
  <c r="AC4589" i="9" s="1"/>
  <c r="AD4589" i="9"/>
  <c r="AE4589" i="9" s="1"/>
  <c r="AF4536" i="9"/>
  <c r="Z4668" i="9"/>
  <c r="AB4667" i="9"/>
  <c r="AC4667" i="9" s="1"/>
  <c r="AD4667" i="9"/>
  <c r="AE4667" i="9" s="1"/>
  <c r="AB4563" i="9"/>
  <c r="AC4563" i="9" s="1"/>
  <c r="AD4563" i="9"/>
  <c r="AE4563" i="9" s="1"/>
  <c r="AE4564" i="9" s="1"/>
  <c r="N4604" i="9"/>
  <c r="P4603" i="9"/>
  <c r="Q4603" i="9" s="1"/>
  <c r="R4603" i="9"/>
  <c r="S4603" i="9" s="1"/>
  <c r="E4564" i="9"/>
  <c r="H4564" i="9" s="1"/>
  <c r="D4564" i="9"/>
  <c r="Z4577" i="9"/>
  <c r="AD4576" i="9"/>
  <c r="AE4576" i="9" s="1"/>
  <c r="AB4576" i="9"/>
  <c r="AC4576" i="9" s="1"/>
  <c r="AD4550" i="9"/>
  <c r="Z4629" i="9"/>
  <c r="AD4628" i="9"/>
  <c r="AE4628" i="9" s="1"/>
  <c r="AB4628" i="9"/>
  <c r="AC4628" i="9" s="1"/>
  <c r="D4720" i="9"/>
  <c r="E4720" i="9" s="1"/>
  <c r="B4734" i="9"/>
  <c r="I4732" i="9"/>
  <c r="B4721" i="9"/>
  <c r="F4720" i="9"/>
  <c r="G4720" i="9" s="1"/>
  <c r="R4564" i="9"/>
  <c r="D4590" i="9"/>
  <c r="E4590" i="9" s="1"/>
  <c r="B4591" i="9"/>
  <c r="F4590" i="9"/>
  <c r="G4590" i="9" s="1"/>
  <c r="D4668" i="9"/>
  <c r="E4668" i="9" s="1"/>
  <c r="B4669" i="9"/>
  <c r="F4668" i="9"/>
  <c r="G4668" i="9" s="1"/>
  <c r="Z4720" i="9"/>
  <c r="AG4718" i="9"/>
  <c r="Z4707" i="9"/>
  <c r="AB4706" i="9"/>
  <c r="AC4706" i="9" s="1"/>
  <c r="AD4706" i="9"/>
  <c r="AE4706" i="9" s="1"/>
  <c r="AC4550" i="9"/>
  <c r="AB4550" i="9"/>
  <c r="D4577" i="9"/>
  <c r="E4577" i="9" s="1"/>
  <c r="F4577" i="9"/>
  <c r="G4577" i="9" s="1"/>
  <c r="G4578" i="9" s="1"/>
  <c r="N4734" i="9"/>
  <c r="U4732" i="9"/>
  <c r="N4721" i="9"/>
  <c r="P4720" i="9"/>
  <c r="Q4720" i="9" s="1"/>
  <c r="R4720" i="9"/>
  <c r="S4720" i="9" s="1"/>
  <c r="Z4681" i="9"/>
  <c r="AD4680" i="9"/>
  <c r="AE4680" i="9" s="1"/>
  <c r="AB4680" i="9"/>
  <c r="AC4680" i="9" s="1"/>
  <c r="D4655" i="9"/>
  <c r="E4655" i="9" s="1"/>
  <c r="B4656" i="9"/>
  <c r="F4655" i="9"/>
  <c r="G4655" i="9" s="1"/>
  <c r="N4682" i="9"/>
  <c r="P4681" i="9"/>
  <c r="Q4681" i="9" s="1"/>
  <c r="R4681" i="9"/>
  <c r="S4681" i="9" s="1"/>
  <c r="Z4642" i="9"/>
  <c r="AD4641" i="9"/>
  <c r="AE4641" i="9" s="1"/>
  <c r="AB4641" i="9"/>
  <c r="AC4641" i="9" s="1"/>
  <c r="AF4550" i="9" l="1"/>
  <c r="P4721" i="9"/>
  <c r="Q4721" i="9" s="1"/>
  <c r="N4722" i="9"/>
  <c r="R4721" i="9"/>
  <c r="S4721" i="9" s="1"/>
  <c r="E4578" i="9"/>
  <c r="D4578" i="9"/>
  <c r="B4748" i="9"/>
  <c r="I4746" i="9"/>
  <c r="B4735" i="9"/>
  <c r="F4734" i="9"/>
  <c r="G4734" i="9" s="1"/>
  <c r="D4734" i="9"/>
  <c r="E4734" i="9" s="1"/>
  <c r="P4604" i="9"/>
  <c r="Q4604" i="9" s="1"/>
  <c r="N4605" i="9"/>
  <c r="R4604" i="9"/>
  <c r="S4604" i="9" s="1"/>
  <c r="AC4564" i="9"/>
  <c r="AB4564" i="9"/>
  <c r="T4564" i="9"/>
  <c r="B4605" i="9"/>
  <c r="D4604" i="9"/>
  <c r="E4604" i="9" s="1"/>
  <c r="F4604" i="9"/>
  <c r="G4604" i="9" s="1"/>
  <c r="AD4603" i="9"/>
  <c r="AE4603" i="9" s="1"/>
  <c r="AB4603" i="9"/>
  <c r="AC4603" i="9" s="1"/>
  <c r="Z4604" i="9"/>
  <c r="R4578" i="9"/>
  <c r="B4683" i="9"/>
  <c r="F4682" i="9"/>
  <c r="G4682" i="9" s="1"/>
  <c r="D4682" i="9"/>
  <c r="E4682" i="9" s="1"/>
  <c r="AD4655" i="9"/>
  <c r="AE4655" i="9" s="1"/>
  <c r="AB4655" i="9"/>
  <c r="AC4655" i="9" s="1"/>
  <c r="Z4656" i="9"/>
  <c r="P4682" i="9"/>
  <c r="Q4682" i="9" s="1"/>
  <c r="N4683" i="9"/>
  <c r="R4682" i="9"/>
  <c r="S4682" i="9" s="1"/>
  <c r="AD4707" i="9"/>
  <c r="AE4707" i="9" s="1"/>
  <c r="AB4707" i="9"/>
  <c r="AC4707" i="9" s="1"/>
  <c r="Z4708" i="9"/>
  <c r="B4670" i="9"/>
  <c r="D4669" i="9"/>
  <c r="E4669" i="9" s="1"/>
  <c r="F4669" i="9"/>
  <c r="G4669" i="9" s="1"/>
  <c r="B4631" i="9"/>
  <c r="D4630" i="9"/>
  <c r="E4630" i="9" s="1"/>
  <c r="F4630" i="9"/>
  <c r="G4630" i="9" s="1"/>
  <c r="Q4578" i="9"/>
  <c r="P4578" i="9"/>
  <c r="B4709" i="9"/>
  <c r="D4708" i="9"/>
  <c r="E4708" i="9" s="1"/>
  <c r="F4708" i="9"/>
  <c r="G4708" i="9" s="1"/>
  <c r="B4644" i="9"/>
  <c r="F4643" i="9"/>
  <c r="G4643" i="9" s="1"/>
  <c r="D4643" i="9"/>
  <c r="E4643" i="9" s="1"/>
  <c r="B4696" i="9"/>
  <c r="F4695" i="9"/>
  <c r="G4695" i="9" s="1"/>
  <c r="D4695" i="9"/>
  <c r="E4695" i="9" s="1"/>
  <c r="B4618" i="9"/>
  <c r="D4617" i="9"/>
  <c r="E4617" i="9" s="1"/>
  <c r="F4617" i="9"/>
  <c r="G4617" i="9" s="1"/>
  <c r="P4617" i="9"/>
  <c r="Q4617" i="9" s="1"/>
  <c r="N4618" i="9"/>
  <c r="R4617" i="9"/>
  <c r="S4617" i="9" s="1"/>
  <c r="P4734" i="9"/>
  <c r="Q4734" i="9" s="1"/>
  <c r="N4748" i="9"/>
  <c r="U4746" i="9"/>
  <c r="N4735" i="9"/>
  <c r="R4734" i="9"/>
  <c r="S4734" i="9" s="1"/>
  <c r="F4591" i="9"/>
  <c r="G4591" i="9" s="1"/>
  <c r="G4592" i="9" s="1"/>
  <c r="D4591" i="9"/>
  <c r="E4591" i="9" s="1"/>
  <c r="B4722" i="9"/>
  <c r="F4721" i="9"/>
  <c r="G4721" i="9" s="1"/>
  <c r="D4721" i="9"/>
  <c r="E4721" i="9" s="1"/>
  <c r="AD4629" i="9"/>
  <c r="AE4629" i="9" s="1"/>
  <c r="AB4629" i="9"/>
  <c r="AC4629" i="9" s="1"/>
  <c r="Z4630" i="9"/>
  <c r="P4630" i="9"/>
  <c r="Q4630" i="9" s="1"/>
  <c r="N4631" i="9"/>
  <c r="R4630" i="9"/>
  <c r="S4630" i="9" s="1"/>
  <c r="AD4616" i="9"/>
  <c r="AE4616" i="9" s="1"/>
  <c r="AB4616" i="9"/>
  <c r="AC4616" i="9" s="1"/>
  <c r="Z4617" i="9"/>
  <c r="P4591" i="9"/>
  <c r="Q4591" i="9" s="1"/>
  <c r="R4591" i="9"/>
  <c r="S4591" i="9" s="1"/>
  <c r="S4592" i="9" s="1"/>
  <c r="P4669" i="9"/>
  <c r="Q4669" i="9" s="1"/>
  <c r="N4670" i="9"/>
  <c r="R4669" i="9"/>
  <c r="S4669" i="9" s="1"/>
  <c r="AD4642" i="9"/>
  <c r="AE4642" i="9" s="1"/>
  <c r="AB4642" i="9"/>
  <c r="AC4642" i="9" s="1"/>
  <c r="Z4643" i="9"/>
  <c r="B4657" i="9"/>
  <c r="F4656" i="9"/>
  <c r="G4656" i="9" s="1"/>
  <c r="D4656" i="9"/>
  <c r="E4656" i="9" s="1"/>
  <c r="AD4681" i="9"/>
  <c r="AE4681" i="9" s="1"/>
  <c r="AB4681" i="9"/>
  <c r="AC4681" i="9" s="1"/>
  <c r="Z4682" i="9"/>
  <c r="F4578" i="9"/>
  <c r="AD4720" i="9"/>
  <c r="AE4720" i="9" s="1"/>
  <c r="AB4720" i="9"/>
  <c r="AC4720" i="9" s="1"/>
  <c r="Z4734" i="9"/>
  <c r="AG4732" i="9"/>
  <c r="Z4721" i="9"/>
  <c r="AD4577" i="9"/>
  <c r="AE4577" i="9" s="1"/>
  <c r="AE4578" i="9" s="1"/>
  <c r="AB4577" i="9"/>
  <c r="AC4577" i="9" s="1"/>
  <c r="AD4564" i="9"/>
  <c r="AD4668" i="9"/>
  <c r="AE4668" i="9" s="1"/>
  <c r="AB4668" i="9"/>
  <c r="AC4668" i="9" s="1"/>
  <c r="Z4669" i="9"/>
  <c r="AD4590" i="9"/>
  <c r="AE4590" i="9" s="1"/>
  <c r="AB4590" i="9"/>
  <c r="AC4590" i="9" s="1"/>
  <c r="Z4591" i="9"/>
  <c r="P4656" i="9"/>
  <c r="Q4656" i="9" s="1"/>
  <c r="N4657" i="9"/>
  <c r="R4656" i="9"/>
  <c r="S4656" i="9" s="1"/>
  <c r="P4708" i="9"/>
  <c r="Q4708" i="9" s="1"/>
  <c r="N4709" i="9"/>
  <c r="R4708" i="9"/>
  <c r="S4708" i="9" s="1"/>
  <c r="AD4694" i="9"/>
  <c r="AE4694" i="9" s="1"/>
  <c r="AB4694" i="9"/>
  <c r="AC4694" i="9" s="1"/>
  <c r="Z4695" i="9"/>
  <c r="P4695" i="9"/>
  <c r="Q4695" i="9" s="1"/>
  <c r="N4696" i="9"/>
  <c r="R4695" i="9"/>
  <c r="S4695" i="9" s="1"/>
  <c r="P4643" i="9"/>
  <c r="Q4643" i="9" s="1"/>
  <c r="N4644" i="9"/>
  <c r="R4643" i="9"/>
  <c r="S4643" i="9" s="1"/>
  <c r="T4578" i="9" l="1"/>
  <c r="Z4696" i="9"/>
  <c r="AD4695" i="9"/>
  <c r="AE4695" i="9" s="1"/>
  <c r="AB4695" i="9"/>
  <c r="AC4695" i="9" s="1"/>
  <c r="N4710" i="9"/>
  <c r="P4709" i="9"/>
  <c r="Q4709" i="9" s="1"/>
  <c r="R4709" i="9"/>
  <c r="S4709" i="9" s="1"/>
  <c r="N4658" i="9"/>
  <c r="P4657" i="9"/>
  <c r="Q4657" i="9" s="1"/>
  <c r="R4657" i="9"/>
  <c r="S4657" i="9" s="1"/>
  <c r="R4592" i="9"/>
  <c r="F4722" i="9"/>
  <c r="G4722" i="9" s="1"/>
  <c r="D4722" i="9"/>
  <c r="E4722" i="9" s="1"/>
  <c r="B4723" i="9"/>
  <c r="F4696" i="9"/>
  <c r="G4696" i="9" s="1"/>
  <c r="D4696" i="9"/>
  <c r="E4696" i="9" s="1"/>
  <c r="B4697" i="9"/>
  <c r="F4644" i="9"/>
  <c r="G4644" i="9" s="1"/>
  <c r="D4644" i="9"/>
  <c r="E4644" i="9" s="1"/>
  <c r="B4645" i="9"/>
  <c r="F4605" i="9"/>
  <c r="G4605" i="9" s="1"/>
  <c r="G4606" i="9" s="1"/>
  <c r="D4605" i="9"/>
  <c r="E4605" i="9" s="1"/>
  <c r="N4697" i="9"/>
  <c r="R4696" i="9"/>
  <c r="S4696" i="9" s="1"/>
  <c r="P4696" i="9"/>
  <c r="Q4696" i="9" s="1"/>
  <c r="Z4670" i="9"/>
  <c r="AB4669" i="9"/>
  <c r="AC4669" i="9" s="1"/>
  <c r="AD4669" i="9"/>
  <c r="AE4669" i="9" s="1"/>
  <c r="Z4722" i="9"/>
  <c r="AB4721" i="9"/>
  <c r="AC4721" i="9" s="1"/>
  <c r="AD4721" i="9"/>
  <c r="AE4721" i="9" s="1"/>
  <c r="Z4683" i="9"/>
  <c r="AB4682" i="9"/>
  <c r="AC4682" i="9" s="1"/>
  <c r="AD4682" i="9"/>
  <c r="AE4682" i="9" s="1"/>
  <c r="Z4644" i="9"/>
  <c r="AB4643" i="9"/>
  <c r="AC4643" i="9" s="1"/>
  <c r="AD4643" i="9"/>
  <c r="AE4643" i="9" s="1"/>
  <c r="N4671" i="9"/>
  <c r="P4670" i="9"/>
  <c r="Q4670" i="9" s="1"/>
  <c r="R4670" i="9"/>
  <c r="S4670" i="9" s="1"/>
  <c r="Q4592" i="9"/>
  <c r="P4592" i="9"/>
  <c r="N4762" i="9"/>
  <c r="U4760" i="9"/>
  <c r="N4749" i="9"/>
  <c r="R4748" i="9"/>
  <c r="S4748" i="9" s="1"/>
  <c r="P4748" i="9"/>
  <c r="Q4748" i="9" s="1"/>
  <c r="N4619" i="9"/>
  <c r="R4618" i="9"/>
  <c r="S4618" i="9" s="1"/>
  <c r="P4618" i="9"/>
  <c r="Q4618" i="9" s="1"/>
  <c r="F4618" i="9"/>
  <c r="G4618" i="9" s="1"/>
  <c r="D4618" i="9"/>
  <c r="E4618" i="9" s="1"/>
  <c r="B4619" i="9"/>
  <c r="F4709" i="9"/>
  <c r="G4709" i="9" s="1"/>
  <c r="D4709" i="9"/>
  <c r="E4709" i="9" s="1"/>
  <c r="B4710" i="9"/>
  <c r="P4605" i="9"/>
  <c r="Q4605" i="9" s="1"/>
  <c r="R4605" i="9"/>
  <c r="S4605" i="9" s="1"/>
  <c r="S4606" i="9" s="1"/>
  <c r="F4735" i="9"/>
  <c r="G4735" i="9" s="1"/>
  <c r="D4735" i="9"/>
  <c r="E4735" i="9" s="1"/>
  <c r="B4736" i="9"/>
  <c r="N4723" i="9"/>
  <c r="R4722" i="9"/>
  <c r="S4722" i="9" s="1"/>
  <c r="P4722" i="9"/>
  <c r="Q4722" i="9" s="1"/>
  <c r="N4645" i="9"/>
  <c r="R4644" i="9"/>
  <c r="S4644" i="9" s="1"/>
  <c r="P4644" i="9"/>
  <c r="Q4644" i="9" s="1"/>
  <c r="AD4591" i="9"/>
  <c r="AE4591" i="9" s="1"/>
  <c r="AE4592" i="9" s="1"/>
  <c r="AB4591" i="9"/>
  <c r="AC4591" i="9" s="1"/>
  <c r="AC4578" i="9"/>
  <c r="AB4578" i="9"/>
  <c r="F4657" i="9"/>
  <c r="G4657" i="9" s="1"/>
  <c r="D4657" i="9"/>
  <c r="E4657" i="9" s="1"/>
  <c r="B4658" i="9"/>
  <c r="E4592" i="9"/>
  <c r="D4592" i="9"/>
  <c r="F4670" i="9"/>
  <c r="G4670" i="9" s="1"/>
  <c r="D4670" i="9"/>
  <c r="E4670" i="9" s="1"/>
  <c r="B4671" i="9"/>
  <c r="Z4657" i="9"/>
  <c r="AB4656" i="9"/>
  <c r="AC4656" i="9" s="1"/>
  <c r="AD4656" i="9"/>
  <c r="AE4656" i="9" s="1"/>
  <c r="AD4578" i="9"/>
  <c r="Z4748" i="9"/>
  <c r="AG4746" i="9"/>
  <c r="Z4735" i="9"/>
  <c r="AD4734" i="9"/>
  <c r="AE4734" i="9" s="1"/>
  <c r="AB4734" i="9"/>
  <c r="AC4734" i="9" s="1"/>
  <c r="Z4618" i="9"/>
  <c r="AD4617" i="9"/>
  <c r="AE4617" i="9" s="1"/>
  <c r="AB4617" i="9"/>
  <c r="AC4617" i="9" s="1"/>
  <c r="N4632" i="9"/>
  <c r="R4631" i="9"/>
  <c r="S4631" i="9" s="1"/>
  <c r="P4631" i="9"/>
  <c r="Q4631" i="9" s="1"/>
  <c r="Z4631" i="9"/>
  <c r="AB4630" i="9"/>
  <c r="AC4630" i="9" s="1"/>
  <c r="AD4630" i="9"/>
  <c r="AE4630" i="9" s="1"/>
  <c r="F4592" i="9"/>
  <c r="N4736" i="9"/>
  <c r="R4735" i="9"/>
  <c r="S4735" i="9" s="1"/>
  <c r="P4735" i="9"/>
  <c r="Q4735" i="9" s="1"/>
  <c r="F4631" i="9"/>
  <c r="G4631" i="9" s="1"/>
  <c r="D4631" i="9"/>
  <c r="E4631" i="9" s="1"/>
  <c r="B4632" i="9"/>
  <c r="Z4709" i="9"/>
  <c r="AD4708" i="9"/>
  <c r="AE4708" i="9" s="1"/>
  <c r="AB4708" i="9"/>
  <c r="AC4708" i="9" s="1"/>
  <c r="N4684" i="9"/>
  <c r="R4683" i="9"/>
  <c r="S4683" i="9" s="1"/>
  <c r="P4683" i="9"/>
  <c r="Q4683" i="9" s="1"/>
  <c r="F4683" i="9"/>
  <c r="G4683" i="9" s="1"/>
  <c r="D4683" i="9"/>
  <c r="E4683" i="9" s="1"/>
  <c r="B4684" i="9"/>
  <c r="Z4605" i="9"/>
  <c r="AD4604" i="9"/>
  <c r="AE4604" i="9" s="1"/>
  <c r="AB4604" i="9"/>
  <c r="AC4604" i="9" s="1"/>
  <c r="AF4564" i="9"/>
  <c r="F4748" i="9"/>
  <c r="G4748" i="9" s="1"/>
  <c r="D4748" i="9"/>
  <c r="E4748" i="9" s="1"/>
  <c r="B4762" i="9"/>
  <c r="I4760" i="9"/>
  <c r="B4749" i="9"/>
  <c r="H4578" i="9"/>
  <c r="T4592" i="9" l="1"/>
  <c r="R4684" i="9"/>
  <c r="S4684" i="9" s="1"/>
  <c r="P4684" i="9"/>
  <c r="Q4684" i="9" s="1"/>
  <c r="N4685" i="9"/>
  <c r="AB4631" i="9"/>
  <c r="AC4631" i="9" s="1"/>
  <c r="Z4632" i="9"/>
  <c r="AD4631" i="9"/>
  <c r="AE4631" i="9" s="1"/>
  <c r="AB4735" i="9"/>
  <c r="AC4735" i="9" s="1"/>
  <c r="Z4736" i="9"/>
  <c r="AD4735" i="9"/>
  <c r="AE4735" i="9" s="1"/>
  <c r="B4672" i="9"/>
  <c r="F4671" i="9"/>
  <c r="G4671" i="9" s="1"/>
  <c r="D4671" i="9"/>
  <c r="E4671" i="9" s="1"/>
  <c r="B4737" i="9"/>
  <c r="F4736" i="9"/>
  <c r="G4736" i="9" s="1"/>
  <c r="D4736" i="9"/>
  <c r="E4736" i="9" s="1"/>
  <c r="Q4606" i="9"/>
  <c r="P4606" i="9"/>
  <c r="B4711" i="9"/>
  <c r="D4710" i="9"/>
  <c r="E4710" i="9" s="1"/>
  <c r="F4710" i="9"/>
  <c r="G4710" i="9" s="1"/>
  <c r="D4619" i="9"/>
  <c r="E4619" i="9" s="1"/>
  <c r="F4619" i="9"/>
  <c r="G4619" i="9" s="1"/>
  <c r="G4620" i="9" s="1"/>
  <c r="AB4683" i="9"/>
  <c r="AC4683" i="9" s="1"/>
  <c r="Z4684" i="9"/>
  <c r="AD4683" i="9"/>
  <c r="AE4683" i="9" s="1"/>
  <c r="AB4670" i="9"/>
  <c r="AC4670" i="9" s="1"/>
  <c r="Z4671" i="9"/>
  <c r="AD4670" i="9"/>
  <c r="AE4670" i="9" s="1"/>
  <c r="AB4696" i="9"/>
  <c r="AC4696" i="9" s="1"/>
  <c r="Z4697" i="9"/>
  <c r="AD4696" i="9"/>
  <c r="AE4696" i="9" s="1"/>
  <c r="B4776" i="9"/>
  <c r="I4774" i="9"/>
  <c r="B4763" i="9"/>
  <c r="D4762" i="9"/>
  <c r="E4762" i="9" s="1"/>
  <c r="F4762" i="9"/>
  <c r="G4762" i="9" s="1"/>
  <c r="AB4605" i="9"/>
  <c r="AC4605" i="9" s="1"/>
  <c r="AD4605" i="9"/>
  <c r="AE4605" i="9" s="1"/>
  <c r="AE4606" i="9" s="1"/>
  <c r="B4633" i="9"/>
  <c r="F4632" i="9"/>
  <c r="G4632" i="9" s="1"/>
  <c r="D4632" i="9"/>
  <c r="E4632" i="9" s="1"/>
  <c r="AB4657" i="9"/>
  <c r="AC4657" i="9" s="1"/>
  <c r="Z4658" i="9"/>
  <c r="AD4657" i="9"/>
  <c r="AE4657" i="9" s="1"/>
  <c r="AC4592" i="9"/>
  <c r="AB4592" i="9"/>
  <c r="R4619" i="9"/>
  <c r="S4619" i="9" s="1"/>
  <c r="S4620" i="9" s="1"/>
  <c r="P4619" i="9"/>
  <c r="Q4619" i="9" s="1"/>
  <c r="R4749" i="9"/>
  <c r="S4749" i="9" s="1"/>
  <c r="P4749" i="9"/>
  <c r="Q4749" i="9" s="1"/>
  <c r="N4750" i="9"/>
  <c r="R4671" i="9"/>
  <c r="S4671" i="9" s="1"/>
  <c r="P4671" i="9"/>
  <c r="Q4671" i="9" s="1"/>
  <c r="N4672" i="9"/>
  <c r="AB4644" i="9"/>
  <c r="AC4644" i="9" s="1"/>
  <c r="Z4645" i="9"/>
  <c r="AD4644" i="9"/>
  <c r="AE4644" i="9" s="1"/>
  <c r="AB4722" i="9"/>
  <c r="AC4722" i="9" s="1"/>
  <c r="Z4723" i="9"/>
  <c r="AD4722" i="9"/>
  <c r="AE4722" i="9" s="1"/>
  <c r="R4697" i="9"/>
  <c r="S4697" i="9" s="1"/>
  <c r="P4697" i="9"/>
  <c r="Q4697" i="9" s="1"/>
  <c r="N4698" i="9"/>
  <c r="E4606" i="9"/>
  <c r="D4606" i="9"/>
  <c r="B4698" i="9"/>
  <c r="D4697" i="9"/>
  <c r="E4697" i="9" s="1"/>
  <c r="F4697" i="9"/>
  <c r="G4697" i="9" s="1"/>
  <c r="B4724" i="9"/>
  <c r="D4723" i="9"/>
  <c r="E4723" i="9" s="1"/>
  <c r="F4723" i="9"/>
  <c r="G4723" i="9" s="1"/>
  <c r="R4710" i="9"/>
  <c r="S4710" i="9" s="1"/>
  <c r="P4710" i="9"/>
  <c r="Q4710" i="9" s="1"/>
  <c r="N4711" i="9"/>
  <c r="B4685" i="9"/>
  <c r="D4684" i="9"/>
  <c r="E4684" i="9" s="1"/>
  <c r="F4684" i="9"/>
  <c r="G4684" i="9" s="1"/>
  <c r="AB4618" i="9"/>
  <c r="AC4618" i="9" s="1"/>
  <c r="Z4619" i="9"/>
  <c r="AD4618" i="9"/>
  <c r="AE4618" i="9" s="1"/>
  <c r="AB4748" i="9"/>
  <c r="AC4748" i="9" s="1"/>
  <c r="Z4762" i="9"/>
  <c r="AG4760" i="9"/>
  <c r="Z4749" i="9"/>
  <c r="AD4748" i="9"/>
  <c r="AE4748" i="9" s="1"/>
  <c r="H4592" i="9"/>
  <c r="B4659" i="9"/>
  <c r="D4658" i="9"/>
  <c r="E4658" i="9" s="1"/>
  <c r="F4658" i="9"/>
  <c r="G4658" i="9" s="1"/>
  <c r="AF4578" i="9"/>
  <c r="AD4592" i="9"/>
  <c r="R4723" i="9"/>
  <c r="S4723" i="9" s="1"/>
  <c r="P4723" i="9"/>
  <c r="Q4723" i="9" s="1"/>
  <c r="N4724" i="9"/>
  <c r="F4606" i="9"/>
  <c r="B4646" i="9"/>
  <c r="D4645" i="9"/>
  <c r="E4645" i="9" s="1"/>
  <c r="F4645" i="9"/>
  <c r="G4645" i="9" s="1"/>
  <c r="R4658" i="9"/>
  <c r="S4658" i="9" s="1"/>
  <c r="P4658" i="9"/>
  <c r="Q4658" i="9" s="1"/>
  <c r="N4659" i="9"/>
  <c r="B4750" i="9"/>
  <c r="F4749" i="9"/>
  <c r="G4749" i="9" s="1"/>
  <c r="D4749" i="9"/>
  <c r="E4749" i="9" s="1"/>
  <c r="AB4709" i="9"/>
  <c r="AC4709" i="9" s="1"/>
  <c r="Z4710" i="9"/>
  <c r="AD4709" i="9"/>
  <c r="AE4709" i="9" s="1"/>
  <c r="R4736" i="9"/>
  <c r="S4736" i="9" s="1"/>
  <c r="P4736" i="9"/>
  <c r="Q4736" i="9" s="1"/>
  <c r="N4737" i="9"/>
  <c r="R4632" i="9"/>
  <c r="S4632" i="9" s="1"/>
  <c r="P4632" i="9"/>
  <c r="Q4632" i="9" s="1"/>
  <c r="N4633" i="9"/>
  <c r="R4645" i="9"/>
  <c r="S4645" i="9" s="1"/>
  <c r="P4645" i="9"/>
  <c r="Q4645" i="9" s="1"/>
  <c r="N4646" i="9"/>
  <c r="R4606" i="9"/>
  <c r="R4762" i="9"/>
  <c r="S4762" i="9" s="1"/>
  <c r="P4762" i="9"/>
  <c r="Q4762" i="9" s="1"/>
  <c r="N4776" i="9"/>
  <c r="U4774" i="9"/>
  <c r="N4763" i="9"/>
  <c r="N4738" i="9" l="1"/>
  <c r="P4737" i="9"/>
  <c r="Q4737" i="9" s="1"/>
  <c r="R4737" i="9"/>
  <c r="S4737" i="9" s="1"/>
  <c r="Z4711" i="9"/>
  <c r="AB4710" i="9"/>
  <c r="AC4710" i="9" s="1"/>
  <c r="AD4710" i="9"/>
  <c r="AE4710" i="9" s="1"/>
  <c r="N4660" i="9"/>
  <c r="P4659" i="9"/>
  <c r="Q4659" i="9" s="1"/>
  <c r="R4659" i="9"/>
  <c r="S4659" i="9" s="1"/>
  <c r="Z4776" i="9"/>
  <c r="AG4774" i="9"/>
  <c r="Z4763" i="9"/>
  <c r="AD4762" i="9"/>
  <c r="AE4762" i="9" s="1"/>
  <c r="AB4762" i="9"/>
  <c r="AC4762" i="9" s="1"/>
  <c r="D4724" i="9"/>
  <c r="E4724" i="9" s="1"/>
  <c r="B4725" i="9"/>
  <c r="F4724" i="9"/>
  <c r="G4724" i="9" s="1"/>
  <c r="N4751" i="9"/>
  <c r="P4750" i="9"/>
  <c r="Q4750" i="9" s="1"/>
  <c r="R4750" i="9"/>
  <c r="S4750" i="9" s="1"/>
  <c r="R4620" i="9"/>
  <c r="AF4592" i="9"/>
  <c r="AD4606" i="9"/>
  <c r="D4763" i="9"/>
  <c r="E4763" i="9" s="1"/>
  <c r="B4764" i="9"/>
  <c r="F4763" i="9"/>
  <c r="G4763" i="9" s="1"/>
  <c r="Z4698" i="9"/>
  <c r="AD4697" i="9"/>
  <c r="AE4697" i="9" s="1"/>
  <c r="AB4697" i="9"/>
  <c r="AC4697" i="9" s="1"/>
  <c r="Z4672" i="9"/>
  <c r="AB4671" i="9"/>
  <c r="AC4671" i="9" s="1"/>
  <c r="AD4671" i="9"/>
  <c r="AE4671" i="9" s="1"/>
  <c r="E4620" i="9"/>
  <c r="D4620" i="9"/>
  <c r="D4737" i="9"/>
  <c r="E4737" i="9" s="1"/>
  <c r="B4738" i="9"/>
  <c r="F4737" i="9"/>
  <c r="G4737" i="9" s="1"/>
  <c r="D4672" i="9"/>
  <c r="E4672" i="9" s="1"/>
  <c r="B4673" i="9"/>
  <c r="F4672" i="9"/>
  <c r="G4672" i="9" s="1"/>
  <c r="Z4633" i="9"/>
  <c r="AB4632" i="9"/>
  <c r="AC4632" i="9" s="1"/>
  <c r="AD4632" i="9"/>
  <c r="AE4632" i="9" s="1"/>
  <c r="N4790" i="9"/>
  <c r="U4788" i="9"/>
  <c r="N4777" i="9"/>
  <c r="P4776" i="9"/>
  <c r="Q4776" i="9" s="1"/>
  <c r="R4776" i="9"/>
  <c r="S4776" i="9" s="1"/>
  <c r="N4647" i="9"/>
  <c r="P4646" i="9"/>
  <c r="Q4646" i="9" s="1"/>
  <c r="R4646" i="9"/>
  <c r="S4646" i="9" s="1"/>
  <c r="P4633" i="9"/>
  <c r="Q4633" i="9" s="1"/>
  <c r="R4633" i="9"/>
  <c r="S4633" i="9" s="1"/>
  <c r="S4634" i="9" s="1"/>
  <c r="AB4619" i="9"/>
  <c r="AC4619" i="9" s="1"/>
  <c r="AD4619" i="9"/>
  <c r="AE4619" i="9" s="1"/>
  <c r="AE4620" i="9" s="1"/>
  <c r="N4673" i="9"/>
  <c r="P4672" i="9"/>
  <c r="Q4672" i="9" s="1"/>
  <c r="R4672" i="9"/>
  <c r="S4672" i="9" s="1"/>
  <c r="Z4659" i="9"/>
  <c r="AD4658" i="9"/>
  <c r="AE4658" i="9" s="1"/>
  <c r="AB4658" i="9"/>
  <c r="AC4658" i="9" s="1"/>
  <c r="AC4606" i="9"/>
  <c r="AF4606" i="9" s="1"/>
  <c r="AB4606" i="9"/>
  <c r="T4606" i="9"/>
  <c r="Z4737" i="9"/>
  <c r="AB4736" i="9"/>
  <c r="AC4736" i="9" s="1"/>
  <c r="AD4736" i="9"/>
  <c r="AE4736" i="9" s="1"/>
  <c r="D4750" i="9"/>
  <c r="E4750" i="9" s="1"/>
  <c r="B4751" i="9"/>
  <c r="F4750" i="9"/>
  <c r="G4750" i="9" s="1"/>
  <c r="Z4750" i="9"/>
  <c r="AB4749" i="9"/>
  <c r="AC4749" i="9" s="1"/>
  <c r="AD4749" i="9"/>
  <c r="AE4749" i="9" s="1"/>
  <c r="H4606" i="9"/>
  <c r="D4633" i="9"/>
  <c r="E4633" i="9" s="1"/>
  <c r="F4633" i="9"/>
  <c r="G4633" i="9" s="1"/>
  <c r="G4634" i="9" s="1"/>
  <c r="D4776" i="9"/>
  <c r="E4776" i="9" s="1"/>
  <c r="B4790" i="9"/>
  <c r="I4788" i="9"/>
  <c r="B4777" i="9"/>
  <c r="F4776" i="9"/>
  <c r="G4776" i="9" s="1"/>
  <c r="N4686" i="9"/>
  <c r="P4685" i="9"/>
  <c r="Q4685" i="9" s="1"/>
  <c r="R4685" i="9"/>
  <c r="S4685" i="9" s="1"/>
  <c r="N4764" i="9"/>
  <c r="P4763" i="9"/>
  <c r="Q4763" i="9" s="1"/>
  <c r="R4763" i="9"/>
  <c r="S4763" i="9" s="1"/>
  <c r="D4646" i="9"/>
  <c r="E4646" i="9" s="1"/>
  <c r="B4647" i="9"/>
  <c r="F4646" i="9"/>
  <c r="G4646" i="9" s="1"/>
  <c r="N4725" i="9"/>
  <c r="P4724" i="9"/>
  <c r="Q4724" i="9" s="1"/>
  <c r="R4724" i="9"/>
  <c r="S4724" i="9" s="1"/>
  <c r="D4659" i="9"/>
  <c r="E4659" i="9" s="1"/>
  <c r="B4660" i="9"/>
  <c r="F4659" i="9"/>
  <c r="G4659" i="9" s="1"/>
  <c r="D4685" i="9"/>
  <c r="E4685" i="9" s="1"/>
  <c r="B4686" i="9"/>
  <c r="F4685" i="9"/>
  <c r="G4685" i="9" s="1"/>
  <c r="N4712" i="9"/>
  <c r="R4711" i="9"/>
  <c r="S4711" i="9" s="1"/>
  <c r="P4711" i="9"/>
  <c r="Q4711" i="9" s="1"/>
  <c r="D4698" i="9"/>
  <c r="E4698" i="9" s="1"/>
  <c r="B4699" i="9"/>
  <c r="F4698" i="9"/>
  <c r="G4698" i="9" s="1"/>
  <c r="N4699" i="9"/>
  <c r="R4698" i="9"/>
  <c r="S4698" i="9" s="1"/>
  <c r="P4698" i="9"/>
  <c r="Q4698" i="9" s="1"/>
  <c r="Z4724" i="9"/>
  <c r="AD4723" i="9"/>
  <c r="AE4723" i="9" s="1"/>
  <c r="AB4723" i="9"/>
  <c r="AC4723" i="9" s="1"/>
  <c r="Z4646" i="9"/>
  <c r="AD4645" i="9"/>
  <c r="AE4645" i="9" s="1"/>
  <c r="AB4645" i="9"/>
  <c r="AC4645" i="9" s="1"/>
  <c r="Q4620" i="9"/>
  <c r="T4620" i="9" s="1"/>
  <c r="P4620" i="9"/>
  <c r="Z4685" i="9"/>
  <c r="AD4684" i="9"/>
  <c r="AE4684" i="9" s="1"/>
  <c r="AB4684" i="9"/>
  <c r="AC4684" i="9" s="1"/>
  <c r="F4620" i="9"/>
  <c r="D4711" i="9"/>
  <c r="E4711" i="9" s="1"/>
  <c r="B4712" i="9"/>
  <c r="F4711" i="9"/>
  <c r="G4711" i="9" s="1"/>
  <c r="B4713" i="9" l="1"/>
  <c r="D4712" i="9"/>
  <c r="E4712" i="9" s="1"/>
  <c r="F4712" i="9"/>
  <c r="G4712" i="9" s="1"/>
  <c r="P4699" i="9"/>
  <c r="Q4699" i="9" s="1"/>
  <c r="N4700" i="9"/>
  <c r="R4699" i="9"/>
  <c r="S4699" i="9" s="1"/>
  <c r="P4712" i="9"/>
  <c r="Q4712" i="9" s="1"/>
  <c r="N4713" i="9"/>
  <c r="R4712" i="9"/>
  <c r="S4712" i="9" s="1"/>
  <c r="B4804" i="9"/>
  <c r="I4802" i="9"/>
  <c r="B4791" i="9"/>
  <c r="D4790" i="9"/>
  <c r="E4790" i="9" s="1"/>
  <c r="F4790" i="9"/>
  <c r="G4790" i="9" s="1"/>
  <c r="F4634" i="9"/>
  <c r="AD4750" i="9"/>
  <c r="AE4750" i="9" s="1"/>
  <c r="AB4750" i="9"/>
  <c r="AC4750" i="9" s="1"/>
  <c r="Z4751" i="9"/>
  <c r="B4752" i="9"/>
  <c r="F4751" i="9"/>
  <c r="G4751" i="9" s="1"/>
  <c r="D4751" i="9"/>
  <c r="E4751" i="9" s="1"/>
  <c r="AD4737" i="9"/>
  <c r="AE4737" i="9" s="1"/>
  <c r="AB4737" i="9"/>
  <c r="AC4737" i="9" s="1"/>
  <c r="Z4738" i="9"/>
  <c r="Q4634" i="9"/>
  <c r="P4634" i="9"/>
  <c r="P4790" i="9"/>
  <c r="Q4790" i="9" s="1"/>
  <c r="N4804" i="9"/>
  <c r="U4802" i="9"/>
  <c r="N4791" i="9"/>
  <c r="R4790" i="9"/>
  <c r="S4790" i="9" s="1"/>
  <c r="B4739" i="9"/>
  <c r="F4738" i="9"/>
  <c r="G4738" i="9" s="1"/>
  <c r="D4738" i="9"/>
  <c r="E4738" i="9" s="1"/>
  <c r="P4751" i="9"/>
  <c r="Q4751" i="9" s="1"/>
  <c r="N4752" i="9"/>
  <c r="R4751" i="9"/>
  <c r="S4751" i="9" s="1"/>
  <c r="B4726" i="9"/>
  <c r="F4725" i="9"/>
  <c r="G4725" i="9" s="1"/>
  <c r="D4725" i="9"/>
  <c r="E4725" i="9" s="1"/>
  <c r="AD4776" i="9"/>
  <c r="AE4776" i="9" s="1"/>
  <c r="AB4776" i="9"/>
  <c r="AC4776" i="9" s="1"/>
  <c r="Z4790" i="9"/>
  <c r="AG4788" i="9"/>
  <c r="Z4777" i="9"/>
  <c r="AD4724" i="9"/>
  <c r="AE4724" i="9" s="1"/>
  <c r="AB4724" i="9"/>
  <c r="AC4724" i="9" s="1"/>
  <c r="Z4725" i="9"/>
  <c r="F4647" i="9"/>
  <c r="G4647" i="9" s="1"/>
  <c r="G4648" i="9" s="1"/>
  <c r="D4647" i="9"/>
  <c r="E4647" i="9" s="1"/>
  <c r="P4686" i="9"/>
  <c r="Q4686" i="9" s="1"/>
  <c r="N4687" i="9"/>
  <c r="R4686" i="9"/>
  <c r="S4686" i="9" s="1"/>
  <c r="E4634" i="9"/>
  <c r="H4634" i="9" s="1"/>
  <c r="D4634" i="9"/>
  <c r="AD4620" i="9"/>
  <c r="B4674" i="9"/>
  <c r="D4673" i="9"/>
  <c r="E4673" i="9" s="1"/>
  <c r="F4673" i="9"/>
  <c r="G4673" i="9" s="1"/>
  <c r="AD4698" i="9"/>
  <c r="AE4698" i="9" s="1"/>
  <c r="AB4698" i="9"/>
  <c r="AC4698" i="9" s="1"/>
  <c r="Z4699" i="9"/>
  <c r="P4738" i="9"/>
  <c r="Q4738" i="9" s="1"/>
  <c r="N4739" i="9"/>
  <c r="R4738" i="9"/>
  <c r="S4738" i="9" s="1"/>
  <c r="AD4685" i="9"/>
  <c r="AE4685" i="9" s="1"/>
  <c r="AB4685" i="9"/>
  <c r="AC4685" i="9" s="1"/>
  <c r="Z4686" i="9"/>
  <c r="AD4646" i="9"/>
  <c r="AE4646" i="9" s="1"/>
  <c r="AB4646" i="9"/>
  <c r="AC4646" i="9" s="1"/>
  <c r="Z4647" i="9"/>
  <c r="B4700" i="9"/>
  <c r="F4699" i="9"/>
  <c r="G4699" i="9" s="1"/>
  <c r="D4699" i="9"/>
  <c r="E4699" i="9" s="1"/>
  <c r="B4687" i="9"/>
  <c r="F4686" i="9"/>
  <c r="G4686" i="9" s="1"/>
  <c r="D4686" i="9"/>
  <c r="E4686" i="9" s="1"/>
  <c r="P4764" i="9"/>
  <c r="Q4764" i="9" s="1"/>
  <c r="N4765" i="9"/>
  <c r="R4764" i="9"/>
  <c r="S4764" i="9" s="1"/>
  <c r="B4778" i="9"/>
  <c r="D4777" i="9"/>
  <c r="E4777" i="9" s="1"/>
  <c r="F4777" i="9"/>
  <c r="G4777" i="9" s="1"/>
  <c r="AC4620" i="9"/>
  <c r="AF4620" i="9" s="1"/>
  <c r="AB4620" i="9"/>
  <c r="P4777" i="9"/>
  <c r="Q4777" i="9" s="1"/>
  <c r="N4778" i="9"/>
  <c r="R4777" i="9"/>
  <c r="S4777" i="9" s="1"/>
  <c r="AD4672" i="9"/>
  <c r="AE4672" i="9" s="1"/>
  <c r="AB4672" i="9"/>
  <c r="AC4672" i="9" s="1"/>
  <c r="Z4673" i="9"/>
  <c r="AD4763" i="9"/>
  <c r="AE4763" i="9" s="1"/>
  <c r="AB4763" i="9"/>
  <c r="AC4763" i="9" s="1"/>
  <c r="Z4764" i="9"/>
  <c r="AD4711" i="9"/>
  <c r="AE4711" i="9" s="1"/>
  <c r="AB4711" i="9"/>
  <c r="AC4711" i="9" s="1"/>
  <c r="Z4712" i="9"/>
  <c r="B4661" i="9"/>
  <c r="D4660" i="9"/>
  <c r="E4660" i="9" s="1"/>
  <c r="F4660" i="9"/>
  <c r="G4660" i="9" s="1"/>
  <c r="P4725" i="9"/>
  <c r="Q4725" i="9" s="1"/>
  <c r="N4726" i="9"/>
  <c r="R4725" i="9"/>
  <c r="S4725" i="9" s="1"/>
  <c r="AD4659" i="9"/>
  <c r="AE4659" i="9" s="1"/>
  <c r="AB4659" i="9"/>
  <c r="AC4659" i="9" s="1"/>
  <c r="Z4660" i="9"/>
  <c r="P4673" i="9"/>
  <c r="Q4673" i="9" s="1"/>
  <c r="N4674" i="9"/>
  <c r="R4673" i="9"/>
  <c r="S4673" i="9" s="1"/>
  <c r="R4634" i="9"/>
  <c r="P4647" i="9"/>
  <c r="Q4647" i="9" s="1"/>
  <c r="R4647" i="9"/>
  <c r="S4647" i="9" s="1"/>
  <c r="S4648" i="9" s="1"/>
  <c r="AD4633" i="9"/>
  <c r="AE4633" i="9" s="1"/>
  <c r="AE4634" i="9" s="1"/>
  <c r="AB4633" i="9"/>
  <c r="AC4633" i="9" s="1"/>
  <c r="H4620" i="9"/>
  <c r="B4765" i="9"/>
  <c r="D4764" i="9"/>
  <c r="E4764" i="9" s="1"/>
  <c r="F4764" i="9"/>
  <c r="G4764" i="9" s="1"/>
  <c r="P4660" i="9"/>
  <c r="Q4660" i="9" s="1"/>
  <c r="N4661" i="9"/>
  <c r="R4660" i="9"/>
  <c r="S4660" i="9" s="1"/>
  <c r="AC4634" i="9" l="1"/>
  <c r="AB4634" i="9"/>
  <c r="F4778" i="9"/>
  <c r="G4778" i="9" s="1"/>
  <c r="D4778" i="9"/>
  <c r="E4778" i="9" s="1"/>
  <c r="B4779" i="9"/>
  <c r="F4687" i="9"/>
  <c r="G4687" i="9" s="1"/>
  <c r="D4687" i="9"/>
  <c r="E4687" i="9" s="1"/>
  <c r="B4688" i="9"/>
  <c r="AB4647" i="9"/>
  <c r="AC4647" i="9" s="1"/>
  <c r="AD4647" i="9"/>
  <c r="AE4647" i="9" s="1"/>
  <c r="AE4648" i="9" s="1"/>
  <c r="E4648" i="9"/>
  <c r="D4648" i="9"/>
  <c r="Z4804" i="9"/>
  <c r="AG4802" i="9"/>
  <c r="Z4791" i="9"/>
  <c r="AD4790" i="9"/>
  <c r="AE4790" i="9" s="1"/>
  <c r="AB4790" i="9"/>
  <c r="AC4790" i="9" s="1"/>
  <c r="T4634" i="9"/>
  <c r="F4752" i="9"/>
  <c r="G4752" i="9" s="1"/>
  <c r="D4752" i="9"/>
  <c r="E4752" i="9" s="1"/>
  <c r="B4753" i="9"/>
  <c r="F4791" i="9"/>
  <c r="G4791" i="9" s="1"/>
  <c r="D4791" i="9"/>
  <c r="E4791" i="9" s="1"/>
  <c r="B4792" i="9"/>
  <c r="F4765" i="9"/>
  <c r="G4765" i="9" s="1"/>
  <c r="D4765" i="9"/>
  <c r="E4765" i="9" s="1"/>
  <c r="B4766" i="9"/>
  <c r="AD4634" i="9"/>
  <c r="N4675" i="9"/>
  <c r="P4674" i="9"/>
  <c r="Q4674" i="9" s="1"/>
  <c r="R4674" i="9"/>
  <c r="S4674" i="9" s="1"/>
  <c r="Z4765" i="9"/>
  <c r="AB4764" i="9"/>
  <c r="AC4764" i="9" s="1"/>
  <c r="AD4764" i="9"/>
  <c r="AE4764" i="9" s="1"/>
  <c r="Z4674" i="9"/>
  <c r="AD4673" i="9"/>
  <c r="AE4673" i="9" s="1"/>
  <c r="AB4673" i="9"/>
  <c r="AC4673" i="9" s="1"/>
  <c r="Z4700" i="9"/>
  <c r="AB4699" i="9"/>
  <c r="AC4699" i="9" s="1"/>
  <c r="AD4699" i="9"/>
  <c r="AE4699" i="9" s="1"/>
  <c r="F4648" i="9"/>
  <c r="N4753" i="9"/>
  <c r="P4752" i="9"/>
  <c r="Q4752" i="9" s="1"/>
  <c r="R4752" i="9"/>
  <c r="S4752" i="9" s="1"/>
  <c r="N4792" i="9"/>
  <c r="R4791" i="9"/>
  <c r="S4791" i="9" s="1"/>
  <c r="P4791" i="9"/>
  <c r="Q4791" i="9" s="1"/>
  <c r="Z4752" i="9"/>
  <c r="AD4751" i="9"/>
  <c r="AE4751" i="9" s="1"/>
  <c r="AB4751" i="9"/>
  <c r="AC4751" i="9" s="1"/>
  <c r="N4701" i="9"/>
  <c r="R4700" i="9"/>
  <c r="S4700" i="9" s="1"/>
  <c r="P4700" i="9"/>
  <c r="Q4700" i="9" s="1"/>
  <c r="F4713" i="9"/>
  <c r="G4713" i="9" s="1"/>
  <c r="D4713" i="9"/>
  <c r="E4713" i="9" s="1"/>
  <c r="B4714" i="9"/>
  <c r="R4661" i="9"/>
  <c r="S4661" i="9" s="1"/>
  <c r="S4662" i="9" s="1"/>
  <c r="P4661" i="9"/>
  <c r="Q4661" i="9" s="1"/>
  <c r="R4648" i="9"/>
  <c r="Z4713" i="9"/>
  <c r="AB4712" i="9"/>
  <c r="AC4712" i="9" s="1"/>
  <c r="AD4712" i="9"/>
  <c r="AE4712" i="9" s="1"/>
  <c r="N4740" i="9"/>
  <c r="P4739" i="9"/>
  <c r="Q4739" i="9" s="1"/>
  <c r="R4739" i="9"/>
  <c r="S4739" i="9" s="1"/>
  <c r="F4674" i="9"/>
  <c r="G4674" i="9" s="1"/>
  <c r="D4674" i="9"/>
  <c r="E4674" i="9" s="1"/>
  <c r="B4675" i="9"/>
  <c r="N4688" i="9"/>
  <c r="R4687" i="9"/>
  <c r="S4687" i="9" s="1"/>
  <c r="P4687" i="9"/>
  <c r="Q4687" i="9" s="1"/>
  <c r="Z4778" i="9"/>
  <c r="AB4777" i="9"/>
  <c r="AC4777" i="9" s="1"/>
  <c r="AD4777" i="9"/>
  <c r="AE4777" i="9" s="1"/>
  <c r="Z4739" i="9"/>
  <c r="AD4738" i="9"/>
  <c r="AE4738" i="9" s="1"/>
  <c r="AB4738" i="9"/>
  <c r="AC4738" i="9" s="1"/>
  <c r="F4804" i="9"/>
  <c r="G4804" i="9" s="1"/>
  <c r="D4804" i="9"/>
  <c r="E4804" i="9" s="1"/>
  <c r="B4818" i="9"/>
  <c r="I4816" i="9"/>
  <c r="B4805" i="9"/>
  <c r="N4714" i="9"/>
  <c r="P4713" i="9"/>
  <c r="Q4713" i="9" s="1"/>
  <c r="R4713" i="9"/>
  <c r="S4713" i="9" s="1"/>
  <c r="Q4648" i="9"/>
  <c r="T4648" i="9" s="1"/>
  <c r="P4648" i="9"/>
  <c r="Z4661" i="9"/>
  <c r="AB4660" i="9"/>
  <c r="AC4660" i="9" s="1"/>
  <c r="AD4660" i="9"/>
  <c r="AE4660" i="9" s="1"/>
  <c r="N4727" i="9"/>
  <c r="R4726" i="9"/>
  <c r="S4726" i="9" s="1"/>
  <c r="P4726" i="9"/>
  <c r="Q4726" i="9" s="1"/>
  <c r="F4661" i="9"/>
  <c r="G4661" i="9" s="1"/>
  <c r="G4662" i="9" s="1"/>
  <c r="D4661" i="9"/>
  <c r="E4661" i="9" s="1"/>
  <c r="N4779" i="9"/>
  <c r="R4778" i="9"/>
  <c r="S4778" i="9" s="1"/>
  <c r="P4778" i="9"/>
  <c r="Q4778" i="9" s="1"/>
  <c r="N4766" i="9"/>
  <c r="R4765" i="9"/>
  <c r="S4765" i="9" s="1"/>
  <c r="P4765" i="9"/>
  <c r="Q4765" i="9" s="1"/>
  <c r="F4700" i="9"/>
  <c r="G4700" i="9" s="1"/>
  <c r="D4700" i="9"/>
  <c r="E4700" i="9" s="1"/>
  <c r="B4701" i="9"/>
  <c r="Z4687" i="9"/>
  <c r="AB4686" i="9"/>
  <c r="AC4686" i="9" s="1"/>
  <c r="AD4686" i="9"/>
  <c r="AE4686" i="9" s="1"/>
  <c r="Z4726" i="9"/>
  <c r="AB4725" i="9"/>
  <c r="AC4725" i="9" s="1"/>
  <c r="AD4725" i="9"/>
  <c r="AE4725" i="9" s="1"/>
  <c r="F4726" i="9"/>
  <c r="G4726" i="9" s="1"/>
  <c r="D4726" i="9"/>
  <c r="E4726" i="9" s="1"/>
  <c r="B4727" i="9"/>
  <c r="F4739" i="9"/>
  <c r="G4739" i="9" s="1"/>
  <c r="D4739" i="9"/>
  <c r="E4739" i="9" s="1"/>
  <c r="B4740" i="9"/>
  <c r="N4818" i="9"/>
  <c r="U4816" i="9"/>
  <c r="N4805" i="9"/>
  <c r="R4804" i="9"/>
  <c r="S4804" i="9" s="1"/>
  <c r="P4804" i="9"/>
  <c r="Q4804" i="9" s="1"/>
  <c r="B4728" i="9" l="1"/>
  <c r="D4727" i="9"/>
  <c r="E4727" i="9" s="1"/>
  <c r="F4727" i="9"/>
  <c r="G4727" i="9" s="1"/>
  <c r="R4805" i="9"/>
  <c r="S4805" i="9" s="1"/>
  <c r="P4805" i="9"/>
  <c r="Q4805" i="9" s="1"/>
  <c r="N4806" i="9"/>
  <c r="B4832" i="9"/>
  <c r="I4830" i="9"/>
  <c r="B4819" i="9"/>
  <c r="F4818" i="9"/>
  <c r="G4818" i="9" s="1"/>
  <c r="D4818" i="9"/>
  <c r="E4818" i="9" s="1"/>
  <c r="D4675" i="9"/>
  <c r="E4675" i="9" s="1"/>
  <c r="F4675" i="9"/>
  <c r="G4675" i="9" s="1"/>
  <c r="G4676" i="9" s="1"/>
  <c r="R4740" i="9"/>
  <c r="S4740" i="9" s="1"/>
  <c r="P4740" i="9"/>
  <c r="Q4740" i="9" s="1"/>
  <c r="N4741" i="9"/>
  <c r="B4715" i="9"/>
  <c r="F4714" i="9"/>
  <c r="G4714" i="9" s="1"/>
  <c r="D4714" i="9"/>
  <c r="E4714" i="9" s="1"/>
  <c r="AB4752" i="9"/>
  <c r="AC4752" i="9" s="1"/>
  <c r="Z4753" i="9"/>
  <c r="AD4752" i="9"/>
  <c r="AE4752" i="9" s="1"/>
  <c r="AB4700" i="9"/>
  <c r="AC4700" i="9" s="1"/>
  <c r="Z4701" i="9"/>
  <c r="AD4700" i="9"/>
  <c r="AE4700" i="9" s="1"/>
  <c r="B4754" i="9"/>
  <c r="D4753" i="9"/>
  <c r="E4753" i="9" s="1"/>
  <c r="F4753" i="9"/>
  <c r="G4753" i="9" s="1"/>
  <c r="AB4804" i="9"/>
  <c r="AC4804" i="9" s="1"/>
  <c r="Z4818" i="9"/>
  <c r="AG4816" i="9"/>
  <c r="Z4805" i="9"/>
  <c r="AD4804" i="9"/>
  <c r="AE4804" i="9" s="1"/>
  <c r="AC4648" i="9"/>
  <c r="AB4648" i="9"/>
  <c r="B4780" i="9"/>
  <c r="D4779" i="9"/>
  <c r="E4779" i="9" s="1"/>
  <c r="F4779" i="9"/>
  <c r="G4779" i="9" s="1"/>
  <c r="B4741" i="9"/>
  <c r="D4740" i="9"/>
  <c r="E4740" i="9" s="1"/>
  <c r="F4740" i="9"/>
  <c r="G4740" i="9" s="1"/>
  <c r="AB4726" i="9"/>
  <c r="AC4726" i="9" s="1"/>
  <c r="Z4727" i="9"/>
  <c r="AD4726" i="9"/>
  <c r="AE4726" i="9" s="1"/>
  <c r="AB4687" i="9"/>
  <c r="AC4687" i="9" s="1"/>
  <c r="Z4688" i="9"/>
  <c r="AD4687" i="9"/>
  <c r="AE4687" i="9" s="1"/>
  <c r="E4662" i="9"/>
  <c r="D4662" i="9"/>
  <c r="R4727" i="9"/>
  <c r="S4727" i="9" s="1"/>
  <c r="P4727" i="9"/>
  <c r="Q4727" i="9" s="1"/>
  <c r="N4728" i="9"/>
  <c r="AB4661" i="9"/>
  <c r="AC4661" i="9" s="1"/>
  <c r="AD4661" i="9"/>
  <c r="AE4661" i="9" s="1"/>
  <c r="AE4662" i="9" s="1"/>
  <c r="R4714" i="9"/>
  <c r="S4714" i="9" s="1"/>
  <c r="P4714" i="9"/>
  <c r="Q4714" i="9" s="1"/>
  <c r="N4715" i="9"/>
  <c r="AB4713" i="9"/>
  <c r="AC4713" i="9" s="1"/>
  <c r="Z4714" i="9"/>
  <c r="AD4713" i="9"/>
  <c r="AE4713" i="9" s="1"/>
  <c r="R4701" i="9"/>
  <c r="S4701" i="9" s="1"/>
  <c r="P4701" i="9"/>
  <c r="Q4701" i="9" s="1"/>
  <c r="N4702" i="9"/>
  <c r="R4792" i="9"/>
  <c r="S4792" i="9" s="1"/>
  <c r="P4792" i="9"/>
  <c r="Q4792" i="9" s="1"/>
  <c r="N4793" i="9"/>
  <c r="AB4765" i="9"/>
  <c r="AC4765" i="9" s="1"/>
  <c r="Z4766" i="9"/>
  <c r="AD4765" i="9"/>
  <c r="AE4765" i="9" s="1"/>
  <c r="R4675" i="9"/>
  <c r="S4675" i="9" s="1"/>
  <c r="S4676" i="9" s="1"/>
  <c r="P4675" i="9"/>
  <c r="Q4675" i="9" s="1"/>
  <c r="B4767" i="9"/>
  <c r="D4766" i="9"/>
  <c r="E4766" i="9" s="1"/>
  <c r="F4766" i="9"/>
  <c r="G4766" i="9" s="1"/>
  <c r="B4793" i="9"/>
  <c r="D4792" i="9"/>
  <c r="E4792" i="9" s="1"/>
  <c r="F4792" i="9"/>
  <c r="G4792" i="9" s="1"/>
  <c r="B4689" i="9"/>
  <c r="D4688" i="9"/>
  <c r="E4688" i="9" s="1"/>
  <c r="F4688" i="9"/>
  <c r="G4688" i="9" s="1"/>
  <c r="R4818" i="9"/>
  <c r="S4818" i="9" s="1"/>
  <c r="P4818" i="9"/>
  <c r="Q4818" i="9" s="1"/>
  <c r="N4832" i="9"/>
  <c r="U4830" i="9"/>
  <c r="N4819" i="9"/>
  <c r="B4702" i="9"/>
  <c r="F4701" i="9"/>
  <c r="G4701" i="9" s="1"/>
  <c r="D4701" i="9"/>
  <c r="E4701" i="9" s="1"/>
  <c r="F4662" i="9"/>
  <c r="B4806" i="9"/>
  <c r="F4805" i="9"/>
  <c r="G4805" i="9" s="1"/>
  <c r="D4805" i="9"/>
  <c r="E4805" i="9" s="1"/>
  <c r="R4688" i="9"/>
  <c r="S4688" i="9" s="1"/>
  <c r="P4688" i="9"/>
  <c r="Q4688" i="9" s="1"/>
  <c r="N4689" i="9"/>
  <c r="Q4662" i="9"/>
  <c r="P4662" i="9"/>
  <c r="R4753" i="9"/>
  <c r="S4753" i="9" s="1"/>
  <c r="P4753" i="9"/>
  <c r="Q4753" i="9" s="1"/>
  <c r="N4754" i="9"/>
  <c r="AB4674" i="9"/>
  <c r="AC4674" i="9" s="1"/>
  <c r="Z4675" i="9"/>
  <c r="AD4674" i="9"/>
  <c r="AE4674" i="9" s="1"/>
  <c r="AB4791" i="9"/>
  <c r="AC4791" i="9" s="1"/>
  <c r="Z4792" i="9"/>
  <c r="AD4791" i="9"/>
  <c r="AE4791" i="9" s="1"/>
  <c r="H4648" i="9"/>
  <c r="AF4634" i="9"/>
  <c r="R4766" i="9"/>
  <c r="S4766" i="9" s="1"/>
  <c r="P4766" i="9"/>
  <c r="Q4766" i="9" s="1"/>
  <c r="N4767" i="9"/>
  <c r="R4779" i="9"/>
  <c r="S4779" i="9" s="1"/>
  <c r="P4779" i="9"/>
  <c r="Q4779" i="9" s="1"/>
  <c r="N4780" i="9"/>
  <c r="AB4739" i="9"/>
  <c r="AC4739" i="9" s="1"/>
  <c r="Z4740" i="9"/>
  <c r="AD4739" i="9"/>
  <c r="AE4739" i="9" s="1"/>
  <c r="AB4778" i="9"/>
  <c r="AC4778" i="9" s="1"/>
  <c r="Z4779" i="9"/>
  <c r="AD4778" i="9"/>
  <c r="AE4778" i="9" s="1"/>
  <c r="R4662" i="9"/>
  <c r="AD4648" i="9"/>
  <c r="AB4675" i="9" l="1"/>
  <c r="AC4675" i="9" s="1"/>
  <c r="AD4675" i="9"/>
  <c r="AE4675" i="9" s="1"/>
  <c r="AE4676" i="9" s="1"/>
  <c r="T4662" i="9"/>
  <c r="N4820" i="9"/>
  <c r="P4819" i="9"/>
  <c r="Q4819" i="9" s="1"/>
  <c r="R4819" i="9"/>
  <c r="S4819" i="9" s="1"/>
  <c r="D4689" i="9"/>
  <c r="E4689" i="9" s="1"/>
  <c r="F4689" i="9"/>
  <c r="G4689" i="9" s="1"/>
  <c r="G4690" i="9" s="1"/>
  <c r="D4767" i="9"/>
  <c r="E4767" i="9" s="1"/>
  <c r="B4768" i="9"/>
  <c r="F4767" i="9"/>
  <c r="G4767" i="9" s="1"/>
  <c r="Z4767" i="9"/>
  <c r="AB4766" i="9"/>
  <c r="AC4766" i="9" s="1"/>
  <c r="AD4766" i="9"/>
  <c r="AE4766" i="9" s="1"/>
  <c r="N4716" i="9"/>
  <c r="P4715" i="9"/>
  <c r="Q4715" i="9" s="1"/>
  <c r="R4715" i="9"/>
  <c r="S4715" i="9" s="1"/>
  <c r="AC4662" i="9"/>
  <c r="AB4662" i="9"/>
  <c r="Z4689" i="9"/>
  <c r="AD4688" i="9"/>
  <c r="AE4688" i="9" s="1"/>
  <c r="AB4688" i="9"/>
  <c r="AC4688" i="9" s="1"/>
  <c r="AF4648" i="9"/>
  <c r="Z4832" i="9"/>
  <c r="AG4830" i="9"/>
  <c r="Z4819" i="9"/>
  <c r="AB4818" i="9"/>
  <c r="AC4818" i="9" s="1"/>
  <c r="AD4818" i="9"/>
  <c r="AE4818" i="9" s="1"/>
  <c r="N4807" i="9"/>
  <c r="R4806" i="9"/>
  <c r="S4806" i="9" s="1"/>
  <c r="P4806" i="9"/>
  <c r="Q4806" i="9" s="1"/>
  <c r="N4768" i="9"/>
  <c r="P4767" i="9"/>
  <c r="Q4767" i="9" s="1"/>
  <c r="R4767" i="9"/>
  <c r="S4767" i="9" s="1"/>
  <c r="P4689" i="9"/>
  <c r="Q4689" i="9" s="1"/>
  <c r="R4689" i="9"/>
  <c r="S4689" i="9" s="1"/>
  <c r="S4690" i="9" s="1"/>
  <c r="D4793" i="9"/>
  <c r="E4793" i="9" s="1"/>
  <c r="B4794" i="9"/>
  <c r="F4793" i="9"/>
  <c r="G4793" i="9" s="1"/>
  <c r="Q4676" i="9"/>
  <c r="P4676" i="9"/>
  <c r="Z4715" i="9"/>
  <c r="AB4714" i="9"/>
  <c r="AC4714" i="9" s="1"/>
  <c r="AD4714" i="9"/>
  <c r="AE4714" i="9" s="1"/>
  <c r="N4729" i="9"/>
  <c r="P4728" i="9"/>
  <c r="Q4728" i="9" s="1"/>
  <c r="R4728" i="9"/>
  <c r="S4728" i="9" s="1"/>
  <c r="H4662" i="9"/>
  <c r="Z4702" i="9"/>
  <c r="AD4701" i="9"/>
  <c r="AE4701" i="9" s="1"/>
  <c r="AB4701" i="9"/>
  <c r="AC4701" i="9" s="1"/>
  <c r="Z4754" i="9"/>
  <c r="AD4753" i="9"/>
  <c r="AE4753" i="9" s="1"/>
  <c r="AB4753" i="9"/>
  <c r="AC4753" i="9" s="1"/>
  <c r="D4715" i="9"/>
  <c r="E4715" i="9" s="1"/>
  <c r="B4716" i="9"/>
  <c r="F4715" i="9"/>
  <c r="G4715" i="9" s="1"/>
  <c r="F4676" i="9"/>
  <c r="D4832" i="9"/>
  <c r="E4832" i="9" s="1"/>
  <c r="B4846" i="9"/>
  <c r="I4844" i="9"/>
  <c r="B4833" i="9"/>
  <c r="F4832" i="9"/>
  <c r="G4832" i="9" s="1"/>
  <c r="D4728" i="9"/>
  <c r="E4728" i="9" s="1"/>
  <c r="B4729" i="9"/>
  <c r="F4728" i="9"/>
  <c r="G4728" i="9" s="1"/>
  <c r="Z4780" i="9"/>
  <c r="AB4779" i="9"/>
  <c r="AC4779" i="9" s="1"/>
  <c r="AD4779" i="9"/>
  <c r="AE4779" i="9" s="1"/>
  <c r="Z4741" i="9"/>
  <c r="AD4740" i="9"/>
  <c r="AE4740" i="9" s="1"/>
  <c r="AB4740" i="9"/>
  <c r="AC4740" i="9" s="1"/>
  <c r="N4781" i="9"/>
  <c r="P4780" i="9"/>
  <c r="Q4780" i="9" s="1"/>
  <c r="R4780" i="9"/>
  <c r="S4780" i="9" s="1"/>
  <c r="N4846" i="9"/>
  <c r="U4844" i="9"/>
  <c r="N4833" i="9"/>
  <c r="P4832" i="9"/>
  <c r="Q4832" i="9" s="1"/>
  <c r="R4832" i="9"/>
  <c r="S4832" i="9" s="1"/>
  <c r="R4676" i="9"/>
  <c r="N4794" i="9"/>
  <c r="P4793" i="9"/>
  <c r="Q4793" i="9" s="1"/>
  <c r="R4793" i="9"/>
  <c r="S4793" i="9" s="1"/>
  <c r="N4703" i="9"/>
  <c r="P4702" i="9"/>
  <c r="Q4702" i="9" s="1"/>
  <c r="R4702" i="9"/>
  <c r="S4702" i="9" s="1"/>
  <c r="D4780" i="9"/>
  <c r="E4780" i="9" s="1"/>
  <c r="B4781" i="9"/>
  <c r="F4780" i="9"/>
  <c r="G4780" i="9" s="1"/>
  <c r="Z4806" i="9"/>
  <c r="AB4805" i="9"/>
  <c r="AC4805" i="9" s="1"/>
  <c r="AD4805" i="9"/>
  <c r="AE4805" i="9" s="1"/>
  <c r="N4742" i="9"/>
  <c r="R4741" i="9"/>
  <c r="S4741" i="9" s="1"/>
  <c r="P4741" i="9"/>
  <c r="Q4741" i="9" s="1"/>
  <c r="E4676" i="9"/>
  <c r="D4676" i="9"/>
  <c r="Z4793" i="9"/>
  <c r="AD4792" i="9"/>
  <c r="AE4792" i="9" s="1"/>
  <c r="AB4792" i="9"/>
  <c r="AC4792" i="9" s="1"/>
  <c r="N4755" i="9"/>
  <c r="R4754" i="9"/>
  <c r="S4754" i="9" s="1"/>
  <c r="P4754" i="9"/>
  <c r="Q4754" i="9" s="1"/>
  <c r="D4806" i="9"/>
  <c r="E4806" i="9" s="1"/>
  <c r="B4807" i="9"/>
  <c r="F4806" i="9"/>
  <c r="G4806" i="9" s="1"/>
  <c r="D4702" i="9"/>
  <c r="E4702" i="9" s="1"/>
  <c r="B4703" i="9"/>
  <c r="F4702" i="9"/>
  <c r="G4702" i="9" s="1"/>
  <c r="AD4662" i="9"/>
  <c r="Z4728" i="9"/>
  <c r="AD4727" i="9"/>
  <c r="AE4727" i="9" s="1"/>
  <c r="AB4727" i="9"/>
  <c r="AC4727" i="9" s="1"/>
  <c r="D4741" i="9"/>
  <c r="E4741" i="9" s="1"/>
  <c r="B4742" i="9"/>
  <c r="F4741" i="9"/>
  <c r="G4741" i="9" s="1"/>
  <c r="D4754" i="9"/>
  <c r="E4754" i="9" s="1"/>
  <c r="B4755" i="9"/>
  <c r="F4754" i="9"/>
  <c r="G4754" i="9" s="1"/>
  <c r="D4819" i="9"/>
  <c r="E4819" i="9" s="1"/>
  <c r="B4820" i="9"/>
  <c r="F4819" i="9"/>
  <c r="G4819" i="9" s="1"/>
  <c r="H4676" i="9" l="1"/>
  <c r="B4756" i="9"/>
  <c r="D4755" i="9"/>
  <c r="E4755" i="9" s="1"/>
  <c r="F4755" i="9"/>
  <c r="G4755" i="9" s="1"/>
  <c r="B4743" i="9"/>
  <c r="D4742" i="9"/>
  <c r="E4742" i="9" s="1"/>
  <c r="F4742" i="9"/>
  <c r="G4742" i="9" s="1"/>
  <c r="AD4728" i="9"/>
  <c r="AE4728" i="9" s="1"/>
  <c r="AB4728" i="9"/>
  <c r="AC4728" i="9" s="1"/>
  <c r="Z4729" i="9"/>
  <c r="P4742" i="9"/>
  <c r="Q4742" i="9" s="1"/>
  <c r="N4743" i="9"/>
  <c r="R4742" i="9"/>
  <c r="S4742" i="9" s="1"/>
  <c r="AD4806" i="9"/>
  <c r="AE4806" i="9" s="1"/>
  <c r="AB4806" i="9"/>
  <c r="AC4806" i="9" s="1"/>
  <c r="Z4807" i="9"/>
  <c r="P4703" i="9"/>
  <c r="Q4703" i="9" s="1"/>
  <c r="R4703" i="9"/>
  <c r="S4703" i="9" s="1"/>
  <c r="S4704" i="9" s="1"/>
  <c r="AD4780" i="9"/>
  <c r="AE4780" i="9" s="1"/>
  <c r="AB4780" i="9"/>
  <c r="AC4780" i="9" s="1"/>
  <c r="Z4781" i="9"/>
  <c r="B4860" i="9"/>
  <c r="I4858" i="9"/>
  <c r="B4847" i="9"/>
  <c r="F4846" i="9"/>
  <c r="G4846" i="9" s="1"/>
  <c r="D4846" i="9"/>
  <c r="E4846" i="9" s="1"/>
  <c r="Q4690" i="9"/>
  <c r="P4690" i="9"/>
  <c r="P4807" i="9"/>
  <c r="Q4807" i="9" s="1"/>
  <c r="N4808" i="9"/>
  <c r="R4807" i="9"/>
  <c r="S4807" i="9" s="1"/>
  <c r="AD4819" i="9"/>
  <c r="AE4819" i="9" s="1"/>
  <c r="AB4819" i="9"/>
  <c r="AC4819" i="9" s="1"/>
  <c r="Z4820" i="9"/>
  <c r="AD4689" i="9"/>
  <c r="AE4689" i="9" s="1"/>
  <c r="AE4690" i="9" s="1"/>
  <c r="AB4689" i="9"/>
  <c r="AC4689" i="9" s="1"/>
  <c r="B4769" i="9"/>
  <c r="F4768" i="9"/>
  <c r="G4768" i="9" s="1"/>
  <c r="D4768" i="9"/>
  <c r="E4768" i="9" s="1"/>
  <c r="F4690" i="9"/>
  <c r="AC4676" i="9"/>
  <c r="AB4676" i="9"/>
  <c r="P4846" i="9"/>
  <c r="Q4846" i="9" s="1"/>
  <c r="N4860" i="9"/>
  <c r="U4858" i="9"/>
  <c r="N4847" i="9"/>
  <c r="R4846" i="9"/>
  <c r="S4846" i="9" s="1"/>
  <c r="AD4741" i="9"/>
  <c r="AE4741" i="9" s="1"/>
  <c r="AB4741" i="9"/>
  <c r="AC4741" i="9" s="1"/>
  <c r="Z4742" i="9"/>
  <c r="B4795" i="9"/>
  <c r="F4794" i="9"/>
  <c r="G4794" i="9" s="1"/>
  <c r="D4794" i="9"/>
  <c r="E4794" i="9" s="1"/>
  <c r="P4716" i="9"/>
  <c r="Q4716" i="9" s="1"/>
  <c r="N4717" i="9"/>
  <c r="R4716" i="9"/>
  <c r="S4716" i="9" s="1"/>
  <c r="E4690" i="9"/>
  <c r="D4690" i="9"/>
  <c r="B4821" i="9"/>
  <c r="D4820" i="9"/>
  <c r="E4820" i="9" s="1"/>
  <c r="F4820" i="9"/>
  <c r="G4820" i="9" s="1"/>
  <c r="F4703" i="9"/>
  <c r="G4703" i="9" s="1"/>
  <c r="G4704" i="9" s="1"/>
  <c r="D4703" i="9"/>
  <c r="E4703" i="9" s="1"/>
  <c r="B4808" i="9"/>
  <c r="F4807" i="9"/>
  <c r="G4807" i="9" s="1"/>
  <c r="D4807" i="9"/>
  <c r="E4807" i="9" s="1"/>
  <c r="AD4793" i="9"/>
  <c r="AE4793" i="9" s="1"/>
  <c r="AB4793" i="9"/>
  <c r="AC4793" i="9" s="1"/>
  <c r="Z4794" i="9"/>
  <c r="B4782" i="9"/>
  <c r="F4781" i="9"/>
  <c r="G4781" i="9" s="1"/>
  <c r="D4781" i="9"/>
  <c r="E4781" i="9" s="1"/>
  <c r="P4781" i="9"/>
  <c r="Q4781" i="9" s="1"/>
  <c r="N4782" i="9"/>
  <c r="R4781" i="9"/>
  <c r="S4781" i="9" s="1"/>
  <c r="B4834" i="9"/>
  <c r="D4833" i="9"/>
  <c r="E4833" i="9" s="1"/>
  <c r="F4833" i="9"/>
  <c r="G4833" i="9" s="1"/>
  <c r="AD4702" i="9"/>
  <c r="AE4702" i="9" s="1"/>
  <c r="AB4702" i="9"/>
  <c r="AC4702" i="9" s="1"/>
  <c r="Z4703" i="9"/>
  <c r="P4729" i="9"/>
  <c r="Q4729" i="9" s="1"/>
  <c r="N4730" i="9"/>
  <c r="R4729" i="9"/>
  <c r="S4729" i="9" s="1"/>
  <c r="AD4715" i="9"/>
  <c r="AE4715" i="9" s="1"/>
  <c r="AB4715" i="9"/>
  <c r="AC4715" i="9" s="1"/>
  <c r="Z4716" i="9"/>
  <c r="AD4832" i="9"/>
  <c r="AE4832" i="9" s="1"/>
  <c r="AB4832" i="9"/>
  <c r="AC4832" i="9" s="1"/>
  <c r="Z4846" i="9"/>
  <c r="AG4844" i="9"/>
  <c r="Z4833" i="9"/>
  <c r="AF4662" i="9"/>
  <c r="AD4767" i="9"/>
  <c r="AE4767" i="9" s="1"/>
  <c r="AB4767" i="9"/>
  <c r="AC4767" i="9" s="1"/>
  <c r="Z4768" i="9"/>
  <c r="P4820" i="9"/>
  <c r="Q4820" i="9" s="1"/>
  <c r="N4821" i="9"/>
  <c r="R4820" i="9"/>
  <c r="S4820" i="9" s="1"/>
  <c r="P4755" i="9"/>
  <c r="Q4755" i="9" s="1"/>
  <c r="N4756" i="9"/>
  <c r="R4755" i="9"/>
  <c r="S4755" i="9" s="1"/>
  <c r="P4794" i="9"/>
  <c r="Q4794" i="9" s="1"/>
  <c r="N4795" i="9"/>
  <c r="R4794" i="9"/>
  <c r="S4794" i="9" s="1"/>
  <c r="P4833" i="9"/>
  <c r="Q4833" i="9" s="1"/>
  <c r="N4834" i="9"/>
  <c r="R4833" i="9"/>
  <c r="S4833" i="9" s="1"/>
  <c r="B4730" i="9"/>
  <c r="F4729" i="9"/>
  <c r="G4729" i="9" s="1"/>
  <c r="D4729" i="9"/>
  <c r="E4729" i="9" s="1"/>
  <c r="B4717" i="9"/>
  <c r="D4716" i="9"/>
  <c r="E4716" i="9" s="1"/>
  <c r="F4716" i="9"/>
  <c r="G4716" i="9" s="1"/>
  <c r="AD4754" i="9"/>
  <c r="AE4754" i="9" s="1"/>
  <c r="AB4754" i="9"/>
  <c r="AC4754" i="9" s="1"/>
  <c r="Z4755" i="9"/>
  <c r="T4676" i="9"/>
  <c r="R4690" i="9"/>
  <c r="P4768" i="9"/>
  <c r="Q4768" i="9" s="1"/>
  <c r="N4769" i="9"/>
  <c r="R4768" i="9"/>
  <c r="S4768" i="9" s="1"/>
  <c r="AD4676" i="9"/>
  <c r="H4690" i="9" l="1"/>
  <c r="N4822" i="9"/>
  <c r="P4821" i="9"/>
  <c r="Q4821" i="9" s="1"/>
  <c r="R4821" i="9"/>
  <c r="S4821" i="9" s="1"/>
  <c r="Z4769" i="9"/>
  <c r="AB4768" i="9"/>
  <c r="AC4768" i="9" s="1"/>
  <c r="AD4768" i="9"/>
  <c r="AE4768" i="9" s="1"/>
  <c r="N4874" i="9"/>
  <c r="U4872" i="9"/>
  <c r="N4861" i="9"/>
  <c r="R4860" i="9"/>
  <c r="S4860" i="9" s="1"/>
  <c r="P4860" i="9"/>
  <c r="Q4860" i="9" s="1"/>
  <c r="F4860" i="9"/>
  <c r="G4860" i="9" s="1"/>
  <c r="D4860" i="9"/>
  <c r="E4860" i="9" s="1"/>
  <c r="B4874" i="9"/>
  <c r="I4872" i="9"/>
  <c r="B4861" i="9"/>
  <c r="N4835" i="9"/>
  <c r="R4834" i="9"/>
  <c r="S4834" i="9" s="1"/>
  <c r="P4834" i="9"/>
  <c r="Q4834" i="9" s="1"/>
  <c r="N4796" i="9"/>
  <c r="R4795" i="9"/>
  <c r="S4795" i="9" s="1"/>
  <c r="P4795" i="9"/>
  <c r="Q4795" i="9" s="1"/>
  <c r="N4757" i="9"/>
  <c r="R4756" i="9"/>
  <c r="S4756" i="9" s="1"/>
  <c r="P4756" i="9"/>
  <c r="Q4756" i="9" s="1"/>
  <c r="Z4834" i="9"/>
  <c r="AD4833" i="9"/>
  <c r="AE4833" i="9" s="1"/>
  <c r="AB4833" i="9"/>
  <c r="AC4833" i="9" s="1"/>
  <c r="N4783" i="9"/>
  <c r="P4782" i="9"/>
  <c r="Q4782" i="9" s="1"/>
  <c r="R4782" i="9"/>
  <c r="S4782" i="9" s="1"/>
  <c r="F4782" i="9"/>
  <c r="G4782" i="9" s="1"/>
  <c r="D4782" i="9"/>
  <c r="E4782" i="9" s="1"/>
  <c r="B4783" i="9"/>
  <c r="F4808" i="9"/>
  <c r="G4808" i="9" s="1"/>
  <c r="D4808" i="9"/>
  <c r="E4808" i="9" s="1"/>
  <c r="B4809" i="9"/>
  <c r="F4795" i="9"/>
  <c r="G4795" i="9" s="1"/>
  <c r="D4795" i="9"/>
  <c r="E4795" i="9" s="1"/>
  <c r="B4796" i="9"/>
  <c r="F4769" i="9"/>
  <c r="G4769" i="9" s="1"/>
  <c r="D4769" i="9"/>
  <c r="E4769" i="9" s="1"/>
  <c r="B4770" i="9"/>
  <c r="Z4821" i="9"/>
  <c r="AD4820" i="9"/>
  <c r="AE4820" i="9" s="1"/>
  <c r="AB4820" i="9"/>
  <c r="AC4820" i="9" s="1"/>
  <c r="N4809" i="9"/>
  <c r="P4808" i="9"/>
  <c r="Q4808" i="9" s="1"/>
  <c r="R4808" i="9"/>
  <c r="S4808" i="9" s="1"/>
  <c r="T4690" i="9"/>
  <c r="Z4782" i="9"/>
  <c r="AB4781" i="9"/>
  <c r="AC4781" i="9" s="1"/>
  <c r="AD4781" i="9"/>
  <c r="AE4781" i="9" s="1"/>
  <c r="R4704" i="9"/>
  <c r="Z4756" i="9"/>
  <c r="AB4755" i="9"/>
  <c r="AC4755" i="9" s="1"/>
  <c r="AD4755" i="9"/>
  <c r="AE4755" i="9" s="1"/>
  <c r="E4704" i="9"/>
  <c r="D4704" i="9"/>
  <c r="F4821" i="9"/>
  <c r="G4821" i="9" s="1"/>
  <c r="D4821" i="9"/>
  <c r="E4821" i="9" s="1"/>
  <c r="B4822" i="9"/>
  <c r="P4717" i="9"/>
  <c r="Q4717" i="9" s="1"/>
  <c r="R4717" i="9"/>
  <c r="S4717" i="9" s="1"/>
  <c r="S4718" i="9" s="1"/>
  <c r="Z4743" i="9"/>
  <c r="AB4742" i="9"/>
  <c r="AC4742" i="9" s="1"/>
  <c r="AD4742" i="9"/>
  <c r="AE4742" i="9" s="1"/>
  <c r="N4848" i="9"/>
  <c r="R4847" i="9"/>
  <c r="S4847" i="9" s="1"/>
  <c r="P4847" i="9"/>
  <c r="Q4847" i="9" s="1"/>
  <c r="AC4690" i="9"/>
  <c r="AB4690" i="9"/>
  <c r="F4847" i="9"/>
  <c r="G4847" i="9" s="1"/>
  <c r="D4847" i="9"/>
  <c r="E4847" i="9" s="1"/>
  <c r="B4848" i="9"/>
  <c r="Q4704" i="9"/>
  <c r="P4704" i="9"/>
  <c r="Z4730" i="9"/>
  <c r="AB4729" i="9"/>
  <c r="AC4729" i="9" s="1"/>
  <c r="AD4729" i="9"/>
  <c r="AE4729" i="9" s="1"/>
  <c r="F4756" i="9"/>
  <c r="G4756" i="9" s="1"/>
  <c r="D4756" i="9"/>
  <c r="E4756" i="9" s="1"/>
  <c r="B4757" i="9"/>
  <c r="N4770" i="9"/>
  <c r="P4769" i="9"/>
  <c r="Q4769" i="9" s="1"/>
  <c r="R4769" i="9"/>
  <c r="S4769" i="9" s="1"/>
  <c r="F4717" i="9"/>
  <c r="G4717" i="9" s="1"/>
  <c r="G4718" i="9" s="1"/>
  <c r="D4717" i="9"/>
  <c r="E4717" i="9" s="1"/>
  <c r="F4730" i="9"/>
  <c r="G4730" i="9" s="1"/>
  <c r="D4730" i="9"/>
  <c r="E4730" i="9" s="1"/>
  <c r="B4731" i="9"/>
  <c r="Z4860" i="9"/>
  <c r="AG4858" i="9"/>
  <c r="Z4847" i="9"/>
  <c r="AB4846" i="9"/>
  <c r="AC4846" i="9" s="1"/>
  <c r="AD4846" i="9"/>
  <c r="AE4846" i="9" s="1"/>
  <c r="Z4717" i="9"/>
  <c r="AD4716" i="9"/>
  <c r="AE4716" i="9" s="1"/>
  <c r="AB4716" i="9"/>
  <c r="AC4716" i="9" s="1"/>
  <c r="N4731" i="9"/>
  <c r="R4730" i="9"/>
  <c r="S4730" i="9" s="1"/>
  <c r="P4730" i="9"/>
  <c r="Q4730" i="9" s="1"/>
  <c r="AD4703" i="9"/>
  <c r="AE4703" i="9" s="1"/>
  <c r="AE4704" i="9" s="1"/>
  <c r="AB4703" i="9"/>
  <c r="AC4703" i="9" s="1"/>
  <c r="F4834" i="9"/>
  <c r="G4834" i="9" s="1"/>
  <c r="D4834" i="9"/>
  <c r="E4834" i="9" s="1"/>
  <c r="B4835" i="9"/>
  <c r="Z4795" i="9"/>
  <c r="AB4794" i="9"/>
  <c r="AC4794" i="9" s="1"/>
  <c r="AD4794" i="9"/>
  <c r="AE4794" i="9" s="1"/>
  <c r="F4704" i="9"/>
  <c r="AF4676" i="9"/>
  <c r="AD4690" i="9"/>
  <c r="Z4808" i="9"/>
  <c r="AD4807" i="9"/>
  <c r="AE4807" i="9" s="1"/>
  <c r="AB4807" i="9"/>
  <c r="AC4807" i="9" s="1"/>
  <c r="N4744" i="9"/>
  <c r="R4743" i="9"/>
  <c r="S4743" i="9" s="1"/>
  <c r="P4743" i="9"/>
  <c r="Q4743" i="9" s="1"/>
  <c r="F4743" i="9"/>
  <c r="G4743" i="9" s="1"/>
  <c r="D4743" i="9"/>
  <c r="E4743" i="9" s="1"/>
  <c r="B4744" i="9"/>
  <c r="T4704" i="9" l="1"/>
  <c r="R4744" i="9"/>
  <c r="S4744" i="9" s="1"/>
  <c r="P4744" i="9"/>
  <c r="Q4744" i="9" s="1"/>
  <c r="N4745" i="9"/>
  <c r="B4836" i="9"/>
  <c r="D4835" i="9"/>
  <c r="E4835" i="9" s="1"/>
  <c r="F4835" i="9"/>
  <c r="G4835" i="9" s="1"/>
  <c r="AC4704" i="9"/>
  <c r="AB4704" i="9"/>
  <c r="R4731" i="9"/>
  <c r="S4731" i="9" s="1"/>
  <c r="S4732" i="9" s="1"/>
  <c r="P4731" i="9"/>
  <c r="Q4731" i="9" s="1"/>
  <c r="B4758" i="9"/>
  <c r="F4757" i="9"/>
  <c r="G4757" i="9" s="1"/>
  <c r="D4757" i="9"/>
  <c r="E4757" i="9" s="1"/>
  <c r="R4718" i="9"/>
  <c r="B4784" i="9"/>
  <c r="D4783" i="9"/>
  <c r="E4783" i="9" s="1"/>
  <c r="F4783" i="9"/>
  <c r="G4783" i="9" s="1"/>
  <c r="AB4834" i="9"/>
  <c r="AC4834" i="9" s="1"/>
  <c r="Z4835" i="9"/>
  <c r="AD4834" i="9"/>
  <c r="AE4834" i="9" s="1"/>
  <c r="R4796" i="9"/>
  <c r="S4796" i="9" s="1"/>
  <c r="P4796" i="9"/>
  <c r="Q4796" i="9" s="1"/>
  <c r="N4797" i="9"/>
  <c r="B4888" i="9"/>
  <c r="I4886" i="9"/>
  <c r="B4875" i="9"/>
  <c r="F4874" i="9"/>
  <c r="G4874" i="9" s="1"/>
  <c r="D4874" i="9"/>
  <c r="E4874" i="9" s="1"/>
  <c r="AD4704" i="9"/>
  <c r="AB4860" i="9"/>
  <c r="AC4860" i="9" s="1"/>
  <c r="Z4874" i="9"/>
  <c r="AG4872" i="9"/>
  <c r="Z4861" i="9"/>
  <c r="AD4860" i="9"/>
  <c r="AE4860" i="9" s="1"/>
  <c r="E4718" i="9"/>
  <c r="D4718" i="9"/>
  <c r="R4770" i="9"/>
  <c r="S4770" i="9" s="1"/>
  <c r="P4770" i="9"/>
  <c r="Q4770" i="9" s="1"/>
  <c r="N4771" i="9"/>
  <c r="AB4730" i="9"/>
  <c r="AC4730" i="9" s="1"/>
  <c r="Z4731" i="9"/>
  <c r="AD4730" i="9"/>
  <c r="AE4730" i="9" s="1"/>
  <c r="AB4743" i="9"/>
  <c r="AC4743" i="9" s="1"/>
  <c r="Z4744" i="9"/>
  <c r="AD4743" i="9"/>
  <c r="AE4743" i="9" s="1"/>
  <c r="Q4718" i="9"/>
  <c r="P4718" i="9"/>
  <c r="AB4782" i="9"/>
  <c r="AC4782" i="9" s="1"/>
  <c r="Z4783" i="9"/>
  <c r="AD4782" i="9"/>
  <c r="AE4782" i="9" s="1"/>
  <c r="B4797" i="9"/>
  <c r="D4796" i="9"/>
  <c r="E4796" i="9" s="1"/>
  <c r="F4796" i="9"/>
  <c r="G4796" i="9" s="1"/>
  <c r="B4810" i="9"/>
  <c r="F4809" i="9"/>
  <c r="G4809" i="9" s="1"/>
  <c r="D4809" i="9"/>
  <c r="E4809" i="9" s="1"/>
  <c r="R4757" i="9"/>
  <c r="S4757" i="9" s="1"/>
  <c r="P4757" i="9"/>
  <c r="Q4757" i="9" s="1"/>
  <c r="N4758" i="9"/>
  <c r="R4874" i="9"/>
  <c r="S4874" i="9" s="1"/>
  <c r="P4874" i="9"/>
  <c r="Q4874" i="9" s="1"/>
  <c r="N4888" i="9"/>
  <c r="U4886" i="9"/>
  <c r="N4875" i="9"/>
  <c r="AB4795" i="9"/>
  <c r="AC4795" i="9" s="1"/>
  <c r="Z4796" i="9"/>
  <c r="AD4795" i="9"/>
  <c r="AE4795" i="9" s="1"/>
  <c r="D4731" i="9"/>
  <c r="E4731" i="9" s="1"/>
  <c r="F4731" i="9"/>
  <c r="G4731" i="9" s="1"/>
  <c r="G4732" i="9" s="1"/>
  <c r="F4718" i="9"/>
  <c r="B4849" i="9"/>
  <c r="F4848" i="9"/>
  <c r="G4848" i="9" s="1"/>
  <c r="D4848" i="9"/>
  <c r="E4848" i="9" s="1"/>
  <c r="AF4690" i="9"/>
  <c r="R4848" i="9"/>
  <c r="S4848" i="9" s="1"/>
  <c r="P4848" i="9"/>
  <c r="Q4848" i="9" s="1"/>
  <c r="N4849" i="9"/>
  <c r="B4823" i="9"/>
  <c r="D4822" i="9"/>
  <c r="E4822" i="9" s="1"/>
  <c r="F4822" i="9"/>
  <c r="G4822" i="9" s="1"/>
  <c r="H4704" i="9"/>
  <c r="AB4821" i="9"/>
  <c r="AC4821" i="9" s="1"/>
  <c r="Z4822" i="9"/>
  <c r="AD4821" i="9"/>
  <c r="AE4821" i="9" s="1"/>
  <c r="R4783" i="9"/>
  <c r="S4783" i="9" s="1"/>
  <c r="P4783" i="9"/>
  <c r="Q4783" i="9" s="1"/>
  <c r="N4784" i="9"/>
  <c r="B4862" i="9"/>
  <c r="D4861" i="9"/>
  <c r="E4861" i="9" s="1"/>
  <c r="F4861" i="9"/>
  <c r="G4861" i="9" s="1"/>
  <c r="R4822" i="9"/>
  <c r="S4822" i="9" s="1"/>
  <c r="P4822" i="9"/>
  <c r="Q4822" i="9" s="1"/>
  <c r="N4823" i="9"/>
  <c r="B4745" i="9"/>
  <c r="F4744" i="9"/>
  <c r="G4744" i="9" s="1"/>
  <c r="D4744" i="9"/>
  <c r="E4744" i="9" s="1"/>
  <c r="AB4808" i="9"/>
  <c r="AC4808" i="9" s="1"/>
  <c r="Z4809" i="9"/>
  <c r="AD4808" i="9"/>
  <c r="AE4808" i="9" s="1"/>
  <c r="AB4717" i="9"/>
  <c r="AC4717" i="9" s="1"/>
  <c r="AD4717" i="9"/>
  <c r="AE4717" i="9" s="1"/>
  <c r="AE4718" i="9" s="1"/>
  <c r="AB4847" i="9"/>
  <c r="AC4847" i="9" s="1"/>
  <c r="Z4848" i="9"/>
  <c r="AD4847" i="9"/>
  <c r="AE4847" i="9" s="1"/>
  <c r="AB4756" i="9"/>
  <c r="AC4756" i="9" s="1"/>
  <c r="Z4757" i="9"/>
  <c r="AD4756" i="9"/>
  <c r="AE4756" i="9" s="1"/>
  <c r="R4809" i="9"/>
  <c r="S4809" i="9" s="1"/>
  <c r="P4809" i="9"/>
  <c r="Q4809" i="9" s="1"/>
  <c r="N4810" i="9"/>
  <c r="B4771" i="9"/>
  <c r="D4770" i="9"/>
  <c r="E4770" i="9" s="1"/>
  <c r="F4770" i="9"/>
  <c r="G4770" i="9" s="1"/>
  <c r="R4835" i="9"/>
  <c r="S4835" i="9" s="1"/>
  <c r="P4835" i="9"/>
  <c r="Q4835" i="9" s="1"/>
  <c r="N4836" i="9"/>
  <c r="R4861" i="9"/>
  <c r="S4861" i="9" s="1"/>
  <c r="P4861" i="9"/>
  <c r="Q4861" i="9" s="1"/>
  <c r="N4862" i="9"/>
  <c r="AB4769" i="9"/>
  <c r="AC4769" i="9" s="1"/>
  <c r="Z4770" i="9"/>
  <c r="AD4769" i="9"/>
  <c r="AE4769" i="9" s="1"/>
  <c r="T4718" i="9" l="1"/>
  <c r="D4862" i="9"/>
  <c r="E4862" i="9" s="1"/>
  <c r="B4863" i="9"/>
  <c r="F4862" i="9"/>
  <c r="G4862" i="9" s="1"/>
  <c r="F4732" i="9"/>
  <c r="N4902" i="9"/>
  <c r="U4900" i="9"/>
  <c r="N4889" i="9"/>
  <c r="R4888" i="9"/>
  <c r="S4888" i="9" s="1"/>
  <c r="P4888" i="9"/>
  <c r="Q4888" i="9" s="1"/>
  <c r="N4759" i="9"/>
  <c r="P4758" i="9"/>
  <c r="Q4758" i="9" s="1"/>
  <c r="R4758" i="9"/>
  <c r="S4758" i="9" s="1"/>
  <c r="Z4784" i="9"/>
  <c r="AD4783" i="9"/>
  <c r="AE4783" i="9" s="1"/>
  <c r="AB4783" i="9"/>
  <c r="AC4783" i="9" s="1"/>
  <c r="AD4731" i="9"/>
  <c r="AE4731" i="9" s="1"/>
  <c r="AE4732" i="9" s="1"/>
  <c r="AB4731" i="9"/>
  <c r="AC4731" i="9" s="1"/>
  <c r="Z4862" i="9"/>
  <c r="AD4861" i="9"/>
  <c r="AE4861" i="9" s="1"/>
  <c r="AB4861" i="9"/>
  <c r="AC4861" i="9" s="1"/>
  <c r="D4888" i="9"/>
  <c r="E4888" i="9" s="1"/>
  <c r="B4902" i="9"/>
  <c r="I4900" i="9"/>
  <c r="B4889" i="9"/>
  <c r="F4888" i="9"/>
  <c r="G4888" i="9" s="1"/>
  <c r="D4836" i="9"/>
  <c r="E4836" i="9" s="1"/>
  <c r="B4837" i="9"/>
  <c r="F4836" i="9"/>
  <c r="G4836" i="9" s="1"/>
  <c r="Z4771" i="9"/>
  <c r="AD4770" i="9"/>
  <c r="AE4770" i="9" s="1"/>
  <c r="AB4770" i="9"/>
  <c r="AC4770" i="9" s="1"/>
  <c r="AD4718" i="9"/>
  <c r="Z4810" i="9"/>
  <c r="AD4809" i="9"/>
  <c r="AE4809" i="9" s="1"/>
  <c r="AB4809" i="9"/>
  <c r="AC4809" i="9" s="1"/>
  <c r="D4745" i="9"/>
  <c r="E4745" i="9" s="1"/>
  <c r="F4745" i="9"/>
  <c r="G4745" i="9" s="1"/>
  <c r="G4746" i="9" s="1"/>
  <c r="D4849" i="9"/>
  <c r="E4849" i="9" s="1"/>
  <c r="B4850" i="9"/>
  <c r="F4849" i="9"/>
  <c r="G4849" i="9" s="1"/>
  <c r="E4732" i="9"/>
  <c r="D4732" i="9"/>
  <c r="Z4797" i="9"/>
  <c r="AD4796" i="9"/>
  <c r="AE4796" i="9" s="1"/>
  <c r="AB4796" i="9"/>
  <c r="AC4796" i="9" s="1"/>
  <c r="D4797" i="9"/>
  <c r="E4797" i="9" s="1"/>
  <c r="B4798" i="9"/>
  <c r="F4797" i="9"/>
  <c r="G4797" i="9" s="1"/>
  <c r="Z4745" i="9"/>
  <c r="AB4744" i="9"/>
  <c r="AC4744" i="9" s="1"/>
  <c r="AD4744" i="9"/>
  <c r="AE4744" i="9" s="1"/>
  <c r="N4798" i="9"/>
  <c r="P4797" i="9"/>
  <c r="Q4797" i="9" s="1"/>
  <c r="R4797" i="9"/>
  <c r="S4797" i="9" s="1"/>
  <c r="Z4836" i="9"/>
  <c r="AB4835" i="9"/>
  <c r="AC4835" i="9" s="1"/>
  <c r="AD4835" i="9"/>
  <c r="AE4835" i="9" s="1"/>
  <c r="D4758" i="9"/>
  <c r="E4758" i="9" s="1"/>
  <c r="B4759" i="9"/>
  <c r="F4758" i="9"/>
  <c r="G4758" i="9" s="1"/>
  <c r="AF4704" i="9"/>
  <c r="P4745" i="9"/>
  <c r="Q4745" i="9" s="1"/>
  <c r="R4745" i="9"/>
  <c r="S4745" i="9" s="1"/>
  <c r="S4746" i="9" s="1"/>
  <c r="D4771" i="9"/>
  <c r="E4771" i="9" s="1"/>
  <c r="B4772" i="9"/>
  <c r="F4771" i="9"/>
  <c r="G4771" i="9" s="1"/>
  <c r="Z4758" i="9"/>
  <c r="AB4757" i="9"/>
  <c r="AC4757" i="9" s="1"/>
  <c r="AD4757" i="9"/>
  <c r="AE4757" i="9" s="1"/>
  <c r="AC4718" i="9"/>
  <c r="AF4718" i="9" s="1"/>
  <c r="AB4718" i="9"/>
  <c r="N4824" i="9"/>
  <c r="R4823" i="9"/>
  <c r="S4823" i="9" s="1"/>
  <c r="P4823" i="9"/>
  <c r="Q4823" i="9" s="1"/>
  <c r="N4785" i="9"/>
  <c r="P4784" i="9"/>
  <c r="Q4784" i="9" s="1"/>
  <c r="R4784" i="9"/>
  <c r="S4784" i="9" s="1"/>
  <c r="Z4823" i="9"/>
  <c r="AB4822" i="9"/>
  <c r="AC4822" i="9" s="1"/>
  <c r="AD4822" i="9"/>
  <c r="AE4822" i="9" s="1"/>
  <c r="D4823" i="9"/>
  <c r="E4823" i="9" s="1"/>
  <c r="B4824" i="9"/>
  <c r="F4823" i="9"/>
  <c r="G4823" i="9" s="1"/>
  <c r="N4876" i="9"/>
  <c r="P4875" i="9"/>
  <c r="Q4875" i="9" s="1"/>
  <c r="R4875" i="9"/>
  <c r="S4875" i="9" s="1"/>
  <c r="D4810" i="9"/>
  <c r="E4810" i="9" s="1"/>
  <c r="B4811" i="9"/>
  <c r="F4810" i="9"/>
  <c r="G4810" i="9" s="1"/>
  <c r="N4772" i="9"/>
  <c r="P4771" i="9"/>
  <c r="Q4771" i="9" s="1"/>
  <c r="R4771" i="9"/>
  <c r="S4771" i="9" s="1"/>
  <c r="H4718" i="9"/>
  <c r="Z4888" i="9"/>
  <c r="AG4886" i="9"/>
  <c r="Z4875" i="9"/>
  <c r="AD4874" i="9"/>
  <c r="AE4874" i="9" s="1"/>
  <c r="AB4874" i="9"/>
  <c r="AC4874" i="9" s="1"/>
  <c r="D4875" i="9"/>
  <c r="E4875" i="9" s="1"/>
  <c r="B4876" i="9"/>
  <c r="F4875" i="9"/>
  <c r="G4875" i="9" s="1"/>
  <c r="D4784" i="9"/>
  <c r="E4784" i="9" s="1"/>
  <c r="B4785" i="9"/>
  <c r="F4784" i="9"/>
  <c r="G4784" i="9" s="1"/>
  <c r="Q4732" i="9"/>
  <c r="P4732" i="9"/>
  <c r="N4863" i="9"/>
  <c r="P4862" i="9"/>
  <c r="Q4862" i="9" s="1"/>
  <c r="R4862" i="9"/>
  <c r="S4862" i="9" s="1"/>
  <c r="N4837" i="9"/>
  <c r="R4836" i="9"/>
  <c r="S4836" i="9" s="1"/>
  <c r="P4836" i="9"/>
  <c r="Q4836" i="9" s="1"/>
  <c r="N4811" i="9"/>
  <c r="R4810" i="9"/>
  <c r="S4810" i="9" s="1"/>
  <c r="P4810" i="9"/>
  <c r="Q4810" i="9" s="1"/>
  <c r="Z4849" i="9"/>
  <c r="AB4848" i="9"/>
  <c r="AC4848" i="9" s="1"/>
  <c r="AD4848" i="9"/>
  <c r="AE4848" i="9" s="1"/>
  <c r="N4850" i="9"/>
  <c r="P4849" i="9"/>
  <c r="Q4849" i="9" s="1"/>
  <c r="R4849" i="9"/>
  <c r="S4849" i="9" s="1"/>
  <c r="R4732" i="9"/>
  <c r="H4732" i="9" l="1"/>
  <c r="P4850" i="9"/>
  <c r="Q4850" i="9" s="1"/>
  <c r="N4851" i="9"/>
  <c r="R4850" i="9"/>
  <c r="S4850" i="9" s="1"/>
  <c r="P4863" i="9"/>
  <c r="Q4863" i="9" s="1"/>
  <c r="N4864" i="9"/>
  <c r="R4863" i="9"/>
  <c r="S4863" i="9" s="1"/>
  <c r="T4732" i="9"/>
  <c r="AD4875" i="9"/>
  <c r="AE4875" i="9" s="1"/>
  <c r="AB4875" i="9"/>
  <c r="AC4875" i="9" s="1"/>
  <c r="Z4876" i="9"/>
  <c r="P4876" i="9"/>
  <c r="Q4876" i="9" s="1"/>
  <c r="N4877" i="9"/>
  <c r="R4876" i="9"/>
  <c r="S4876" i="9" s="1"/>
  <c r="AD4758" i="9"/>
  <c r="AE4758" i="9" s="1"/>
  <c r="AB4758" i="9"/>
  <c r="AC4758" i="9" s="1"/>
  <c r="Z4759" i="9"/>
  <c r="AD4771" i="9"/>
  <c r="AE4771" i="9" s="1"/>
  <c r="AB4771" i="9"/>
  <c r="AC4771" i="9" s="1"/>
  <c r="Z4772" i="9"/>
  <c r="AC4732" i="9"/>
  <c r="AB4732" i="9"/>
  <c r="AD4784" i="9"/>
  <c r="AE4784" i="9" s="1"/>
  <c r="AB4784" i="9"/>
  <c r="AC4784" i="9" s="1"/>
  <c r="Z4785" i="9"/>
  <c r="P4902" i="9"/>
  <c r="Q4902" i="9" s="1"/>
  <c r="N4916" i="9"/>
  <c r="U4914" i="9"/>
  <c r="N4903" i="9"/>
  <c r="R4902" i="9"/>
  <c r="S4902" i="9" s="1"/>
  <c r="P4837" i="9"/>
  <c r="Q4837" i="9" s="1"/>
  <c r="N4838" i="9"/>
  <c r="R4837" i="9"/>
  <c r="S4837" i="9" s="1"/>
  <c r="B4812" i="9"/>
  <c r="D4811" i="9"/>
  <c r="E4811" i="9" s="1"/>
  <c r="F4811" i="9"/>
  <c r="G4811" i="9" s="1"/>
  <c r="B4890" i="9"/>
  <c r="D4889" i="9"/>
  <c r="E4889" i="9" s="1"/>
  <c r="F4889" i="9"/>
  <c r="G4889" i="9" s="1"/>
  <c r="AD4732" i="9"/>
  <c r="P4811" i="9"/>
  <c r="Q4811" i="9" s="1"/>
  <c r="N4812" i="9"/>
  <c r="R4811" i="9"/>
  <c r="S4811" i="9" s="1"/>
  <c r="B4786" i="9"/>
  <c r="D4785" i="9"/>
  <c r="E4785" i="9" s="1"/>
  <c r="F4785" i="9"/>
  <c r="G4785" i="9" s="1"/>
  <c r="AD4888" i="9"/>
  <c r="AE4888" i="9" s="1"/>
  <c r="AB4888" i="9"/>
  <c r="AC4888" i="9" s="1"/>
  <c r="Z4902" i="9"/>
  <c r="AG4900" i="9"/>
  <c r="Z4889" i="9"/>
  <c r="P4772" i="9"/>
  <c r="Q4772" i="9" s="1"/>
  <c r="N4773" i="9"/>
  <c r="R4772" i="9"/>
  <c r="S4772" i="9" s="1"/>
  <c r="B4773" i="9"/>
  <c r="D4772" i="9"/>
  <c r="E4772" i="9" s="1"/>
  <c r="F4772" i="9"/>
  <c r="G4772" i="9" s="1"/>
  <c r="R4746" i="9"/>
  <c r="F4759" i="9"/>
  <c r="G4759" i="9" s="1"/>
  <c r="G4760" i="9" s="1"/>
  <c r="D4759" i="9"/>
  <c r="E4759" i="9" s="1"/>
  <c r="P4798" i="9"/>
  <c r="Q4798" i="9" s="1"/>
  <c r="N4799" i="9"/>
  <c r="R4798" i="9"/>
  <c r="S4798" i="9" s="1"/>
  <c r="AD4745" i="9"/>
  <c r="AE4745" i="9" s="1"/>
  <c r="AE4746" i="9" s="1"/>
  <c r="AB4745" i="9"/>
  <c r="AC4745" i="9" s="1"/>
  <c r="AD4797" i="9"/>
  <c r="AE4797" i="9" s="1"/>
  <c r="AB4797" i="9"/>
  <c r="AC4797" i="9" s="1"/>
  <c r="Z4798" i="9"/>
  <c r="B4851" i="9"/>
  <c r="F4850" i="9"/>
  <c r="G4850" i="9" s="1"/>
  <c r="D4850" i="9"/>
  <c r="E4850" i="9" s="1"/>
  <c r="F4746" i="9"/>
  <c r="AD4810" i="9"/>
  <c r="AE4810" i="9" s="1"/>
  <c r="AB4810" i="9"/>
  <c r="AC4810" i="9" s="1"/>
  <c r="Z4811" i="9"/>
  <c r="B4838" i="9"/>
  <c r="F4837" i="9"/>
  <c r="G4837" i="9" s="1"/>
  <c r="D4837" i="9"/>
  <c r="E4837" i="9" s="1"/>
  <c r="P4759" i="9"/>
  <c r="Q4759" i="9" s="1"/>
  <c r="R4759" i="9"/>
  <c r="S4759" i="9" s="1"/>
  <c r="S4760" i="9" s="1"/>
  <c r="P4889" i="9"/>
  <c r="Q4889" i="9" s="1"/>
  <c r="N4890" i="9"/>
  <c r="R4889" i="9"/>
  <c r="S4889" i="9" s="1"/>
  <c r="B4864" i="9"/>
  <c r="F4863" i="9"/>
  <c r="G4863" i="9" s="1"/>
  <c r="D4863" i="9"/>
  <c r="E4863" i="9" s="1"/>
  <c r="AD4849" i="9"/>
  <c r="AE4849" i="9" s="1"/>
  <c r="AB4849" i="9"/>
  <c r="AC4849" i="9" s="1"/>
  <c r="Z4850" i="9"/>
  <c r="B4877" i="9"/>
  <c r="D4876" i="9"/>
  <c r="E4876" i="9" s="1"/>
  <c r="F4876" i="9"/>
  <c r="G4876" i="9" s="1"/>
  <c r="B4825" i="9"/>
  <c r="D4824" i="9"/>
  <c r="E4824" i="9" s="1"/>
  <c r="F4824" i="9"/>
  <c r="G4824" i="9" s="1"/>
  <c r="AD4823" i="9"/>
  <c r="AE4823" i="9" s="1"/>
  <c r="AB4823" i="9"/>
  <c r="AC4823" i="9" s="1"/>
  <c r="Z4824" i="9"/>
  <c r="P4785" i="9"/>
  <c r="Q4785" i="9" s="1"/>
  <c r="N4786" i="9"/>
  <c r="R4785" i="9"/>
  <c r="S4785" i="9" s="1"/>
  <c r="P4824" i="9"/>
  <c r="Q4824" i="9" s="1"/>
  <c r="N4825" i="9"/>
  <c r="R4824" i="9"/>
  <c r="S4824" i="9" s="1"/>
  <c r="Q4746" i="9"/>
  <c r="T4746" i="9" s="1"/>
  <c r="P4746" i="9"/>
  <c r="AD4836" i="9"/>
  <c r="AE4836" i="9" s="1"/>
  <c r="AB4836" i="9"/>
  <c r="AC4836" i="9" s="1"/>
  <c r="Z4837" i="9"/>
  <c r="B4799" i="9"/>
  <c r="F4798" i="9"/>
  <c r="G4798" i="9" s="1"/>
  <c r="D4798" i="9"/>
  <c r="E4798" i="9" s="1"/>
  <c r="E4746" i="9"/>
  <c r="H4746" i="9" s="1"/>
  <c r="D4746" i="9"/>
  <c r="B4916" i="9"/>
  <c r="I4914" i="9"/>
  <c r="B4903" i="9"/>
  <c r="D4902" i="9"/>
  <c r="E4902" i="9" s="1"/>
  <c r="F4902" i="9"/>
  <c r="G4902" i="9" s="1"/>
  <c r="AD4862" i="9"/>
  <c r="AE4862" i="9" s="1"/>
  <c r="AB4862" i="9"/>
  <c r="AC4862" i="9" s="1"/>
  <c r="Z4863" i="9"/>
  <c r="Z4838" i="9" l="1"/>
  <c r="AB4837" i="9"/>
  <c r="AC4837" i="9" s="1"/>
  <c r="AD4837" i="9"/>
  <c r="AE4837" i="9" s="1"/>
  <c r="F4825" i="9"/>
  <c r="G4825" i="9" s="1"/>
  <c r="D4825" i="9"/>
  <c r="E4825" i="9" s="1"/>
  <c r="B4826" i="9"/>
  <c r="F4838" i="9"/>
  <c r="G4838" i="9" s="1"/>
  <c r="D4838" i="9"/>
  <c r="E4838" i="9" s="1"/>
  <c r="B4839" i="9"/>
  <c r="F4851" i="9"/>
  <c r="G4851" i="9" s="1"/>
  <c r="D4851" i="9"/>
  <c r="E4851" i="9" s="1"/>
  <c r="B4852" i="9"/>
  <c r="N4800" i="9"/>
  <c r="R4799" i="9"/>
  <c r="S4799" i="9" s="1"/>
  <c r="P4799" i="9"/>
  <c r="Q4799" i="9" s="1"/>
  <c r="E4760" i="9"/>
  <c r="D4760" i="9"/>
  <c r="R4773" i="9"/>
  <c r="S4773" i="9" s="1"/>
  <c r="S4774" i="9" s="1"/>
  <c r="P4773" i="9"/>
  <c r="Q4773" i="9" s="1"/>
  <c r="Z4916" i="9"/>
  <c r="AG4914" i="9"/>
  <c r="Z4903" i="9"/>
  <c r="AB4902" i="9"/>
  <c r="AC4902" i="9" s="1"/>
  <c r="AD4902" i="9"/>
  <c r="AE4902" i="9" s="1"/>
  <c r="F4812" i="9"/>
  <c r="G4812" i="9" s="1"/>
  <c r="D4812" i="9"/>
  <c r="E4812" i="9" s="1"/>
  <c r="B4813" i="9"/>
  <c r="N4878" i="9"/>
  <c r="R4877" i="9"/>
  <c r="S4877" i="9" s="1"/>
  <c r="P4877" i="9"/>
  <c r="Q4877" i="9" s="1"/>
  <c r="N4865" i="9"/>
  <c r="R4864" i="9"/>
  <c r="S4864" i="9" s="1"/>
  <c r="P4864" i="9"/>
  <c r="Q4864" i="9" s="1"/>
  <c r="N4852" i="9"/>
  <c r="P4851" i="9"/>
  <c r="Q4851" i="9" s="1"/>
  <c r="R4851" i="9"/>
  <c r="S4851" i="9" s="1"/>
  <c r="Z4864" i="9"/>
  <c r="AB4863" i="9"/>
  <c r="AC4863" i="9" s="1"/>
  <c r="AD4863" i="9"/>
  <c r="AE4863" i="9" s="1"/>
  <c r="F4916" i="9"/>
  <c r="G4916" i="9" s="1"/>
  <c r="D4916" i="9"/>
  <c r="E4916" i="9" s="1"/>
  <c r="B4930" i="9"/>
  <c r="I4928" i="9"/>
  <c r="B4917" i="9"/>
  <c r="F4799" i="9"/>
  <c r="G4799" i="9" s="1"/>
  <c r="D4799" i="9"/>
  <c r="E4799" i="9" s="1"/>
  <c r="B4800" i="9"/>
  <c r="N4787" i="9"/>
  <c r="R4786" i="9"/>
  <c r="S4786" i="9" s="1"/>
  <c r="P4786" i="9"/>
  <c r="Q4786" i="9" s="1"/>
  <c r="F4877" i="9"/>
  <c r="G4877" i="9" s="1"/>
  <c r="D4877" i="9"/>
  <c r="E4877" i="9" s="1"/>
  <c r="B4878" i="9"/>
  <c r="F4864" i="9"/>
  <c r="G4864" i="9" s="1"/>
  <c r="D4864" i="9"/>
  <c r="E4864" i="9" s="1"/>
  <c r="B4865" i="9"/>
  <c r="R4760" i="9"/>
  <c r="Z4812" i="9"/>
  <c r="AD4811" i="9"/>
  <c r="AE4811" i="9" s="1"/>
  <c r="AB4811" i="9"/>
  <c r="AC4811" i="9" s="1"/>
  <c r="Z4799" i="9"/>
  <c r="AB4798" i="9"/>
  <c r="AC4798" i="9" s="1"/>
  <c r="AD4798" i="9"/>
  <c r="AE4798" i="9" s="1"/>
  <c r="AC4746" i="9"/>
  <c r="AB4746" i="9"/>
  <c r="F4760" i="9"/>
  <c r="N4813" i="9"/>
  <c r="R4812" i="9"/>
  <c r="S4812" i="9" s="1"/>
  <c r="P4812" i="9"/>
  <c r="Q4812" i="9" s="1"/>
  <c r="N4930" i="9"/>
  <c r="U4928" i="9"/>
  <c r="N4917" i="9"/>
  <c r="R4916" i="9"/>
  <c r="S4916" i="9" s="1"/>
  <c r="P4916" i="9"/>
  <c r="Q4916" i="9" s="1"/>
  <c r="Z4786" i="9"/>
  <c r="AB4785" i="9"/>
  <c r="AC4785" i="9" s="1"/>
  <c r="AD4785" i="9"/>
  <c r="AE4785" i="9" s="1"/>
  <c r="AF4732" i="9"/>
  <c r="N4826" i="9"/>
  <c r="P4825" i="9"/>
  <c r="Q4825" i="9" s="1"/>
  <c r="R4825" i="9"/>
  <c r="S4825" i="9" s="1"/>
  <c r="Z4851" i="9"/>
  <c r="AD4850" i="9"/>
  <c r="AE4850" i="9" s="1"/>
  <c r="AB4850" i="9"/>
  <c r="AC4850" i="9" s="1"/>
  <c r="Q4760" i="9"/>
  <c r="T4760" i="9" s="1"/>
  <c r="P4760" i="9"/>
  <c r="AD4746" i="9"/>
  <c r="F4773" i="9"/>
  <c r="G4773" i="9" s="1"/>
  <c r="G4774" i="9" s="1"/>
  <c r="D4773" i="9"/>
  <c r="E4773" i="9" s="1"/>
  <c r="Z4890" i="9"/>
  <c r="AD4889" i="9"/>
  <c r="AE4889" i="9" s="1"/>
  <c r="AB4889" i="9"/>
  <c r="AC4889" i="9" s="1"/>
  <c r="Z4773" i="9"/>
  <c r="AB4772" i="9"/>
  <c r="AC4772" i="9" s="1"/>
  <c r="AD4772" i="9"/>
  <c r="AE4772" i="9" s="1"/>
  <c r="AD4759" i="9"/>
  <c r="AE4759" i="9" s="1"/>
  <c r="AE4760" i="9" s="1"/>
  <c r="AB4759" i="9"/>
  <c r="AC4759" i="9" s="1"/>
  <c r="F4903" i="9"/>
  <c r="G4903" i="9" s="1"/>
  <c r="D4903" i="9"/>
  <c r="E4903" i="9" s="1"/>
  <c r="B4904" i="9"/>
  <c r="Z4825" i="9"/>
  <c r="AB4824" i="9"/>
  <c r="AC4824" i="9" s="1"/>
  <c r="AD4824" i="9"/>
  <c r="AE4824" i="9" s="1"/>
  <c r="N4891" i="9"/>
  <c r="P4890" i="9"/>
  <c r="Q4890" i="9" s="1"/>
  <c r="R4890" i="9"/>
  <c r="S4890" i="9" s="1"/>
  <c r="F4786" i="9"/>
  <c r="G4786" i="9" s="1"/>
  <c r="D4786" i="9"/>
  <c r="E4786" i="9" s="1"/>
  <c r="B4787" i="9"/>
  <c r="F4890" i="9"/>
  <c r="G4890" i="9" s="1"/>
  <c r="D4890" i="9"/>
  <c r="E4890" i="9" s="1"/>
  <c r="B4891" i="9"/>
  <c r="N4839" i="9"/>
  <c r="P4838" i="9"/>
  <c r="Q4838" i="9" s="1"/>
  <c r="R4838" i="9"/>
  <c r="S4838" i="9" s="1"/>
  <c r="N4904" i="9"/>
  <c r="R4903" i="9"/>
  <c r="S4903" i="9" s="1"/>
  <c r="P4903" i="9"/>
  <c r="Q4903" i="9" s="1"/>
  <c r="Z4877" i="9"/>
  <c r="AB4876" i="9"/>
  <c r="AC4876" i="9" s="1"/>
  <c r="AD4876" i="9"/>
  <c r="AE4876" i="9" s="1"/>
  <c r="R4839" i="9" l="1"/>
  <c r="S4839" i="9" s="1"/>
  <c r="P4839" i="9"/>
  <c r="Q4839" i="9" s="1"/>
  <c r="N4840" i="9"/>
  <c r="R4904" i="9"/>
  <c r="S4904" i="9" s="1"/>
  <c r="P4904" i="9"/>
  <c r="Q4904" i="9" s="1"/>
  <c r="N4905" i="9"/>
  <c r="B4892" i="9"/>
  <c r="D4891" i="9"/>
  <c r="E4891" i="9" s="1"/>
  <c r="F4891" i="9"/>
  <c r="G4891" i="9" s="1"/>
  <c r="D4787" i="9"/>
  <c r="E4787" i="9" s="1"/>
  <c r="F4787" i="9"/>
  <c r="G4787" i="9" s="1"/>
  <c r="G4788" i="9" s="1"/>
  <c r="AC4760" i="9"/>
  <c r="AB4760" i="9"/>
  <c r="AB4773" i="9"/>
  <c r="AC4773" i="9" s="1"/>
  <c r="AD4773" i="9"/>
  <c r="AE4773" i="9" s="1"/>
  <c r="AE4774" i="9" s="1"/>
  <c r="AB4890" i="9"/>
  <c r="AC4890" i="9" s="1"/>
  <c r="Z4891" i="9"/>
  <c r="AD4890" i="9"/>
  <c r="AE4890" i="9" s="1"/>
  <c r="AB4786" i="9"/>
  <c r="AC4786" i="9" s="1"/>
  <c r="Z4787" i="9"/>
  <c r="AD4786" i="9"/>
  <c r="AE4786" i="9" s="1"/>
  <c r="R4813" i="9"/>
  <c r="S4813" i="9" s="1"/>
  <c r="P4813" i="9"/>
  <c r="Q4813" i="9" s="1"/>
  <c r="N4814" i="9"/>
  <c r="AB4812" i="9"/>
  <c r="AC4812" i="9" s="1"/>
  <c r="Z4813" i="9"/>
  <c r="AD4812" i="9"/>
  <c r="AE4812" i="9" s="1"/>
  <c r="B4866" i="9"/>
  <c r="D4865" i="9"/>
  <c r="E4865" i="9" s="1"/>
  <c r="F4865" i="9"/>
  <c r="G4865" i="9" s="1"/>
  <c r="B4918" i="9"/>
  <c r="F4917" i="9"/>
  <c r="G4917" i="9" s="1"/>
  <c r="D4917" i="9"/>
  <c r="E4917" i="9" s="1"/>
  <c r="R4852" i="9"/>
  <c r="S4852" i="9" s="1"/>
  <c r="P4852" i="9"/>
  <c r="Q4852" i="9" s="1"/>
  <c r="N4853" i="9"/>
  <c r="R4800" i="9"/>
  <c r="S4800" i="9" s="1"/>
  <c r="P4800" i="9"/>
  <c r="Q4800" i="9" s="1"/>
  <c r="N4801" i="9"/>
  <c r="B4840" i="9"/>
  <c r="F4839" i="9"/>
  <c r="G4839" i="9" s="1"/>
  <c r="D4839" i="9"/>
  <c r="E4839" i="9" s="1"/>
  <c r="AB4838" i="9"/>
  <c r="AC4838" i="9" s="1"/>
  <c r="Z4839" i="9"/>
  <c r="AD4838" i="9"/>
  <c r="AE4838" i="9" s="1"/>
  <c r="AB4877" i="9"/>
  <c r="AC4877" i="9" s="1"/>
  <c r="Z4878" i="9"/>
  <c r="AD4877" i="9"/>
  <c r="AE4877" i="9" s="1"/>
  <c r="R4891" i="9"/>
  <c r="S4891" i="9" s="1"/>
  <c r="P4891" i="9"/>
  <c r="Q4891" i="9" s="1"/>
  <c r="N4892" i="9"/>
  <c r="AD4760" i="9"/>
  <c r="E4774" i="9"/>
  <c r="D4774" i="9"/>
  <c r="R4826" i="9"/>
  <c r="S4826" i="9" s="1"/>
  <c r="P4826" i="9"/>
  <c r="Q4826" i="9" s="1"/>
  <c r="N4827" i="9"/>
  <c r="R4930" i="9"/>
  <c r="S4930" i="9" s="1"/>
  <c r="P4930" i="9"/>
  <c r="Q4930" i="9" s="1"/>
  <c r="N4944" i="9"/>
  <c r="U4942" i="9"/>
  <c r="N4931" i="9"/>
  <c r="AB4799" i="9"/>
  <c r="AC4799" i="9" s="1"/>
  <c r="Z4800" i="9"/>
  <c r="AD4799" i="9"/>
  <c r="AE4799" i="9" s="1"/>
  <c r="B4801" i="9"/>
  <c r="D4800" i="9"/>
  <c r="E4800" i="9" s="1"/>
  <c r="F4800" i="9"/>
  <c r="G4800" i="9" s="1"/>
  <c r="AB4864" i="9"/>
  <c r="AC4864" i="9" s="1"/>
  <c r="Z4865" i="9"/>
  <c r="AD4864" i="9"/>
  <c r="AE4864" i="9" s="1"/>
  <c r="AB4916" i="9"/>
  <c r="AC4916" i="9" s="1"/>
  <c r="Z4930" i="9"/>
  <c r="AG4928" i="9"/>
  <c r="Z4917" i="9"/>
  <c r="AD4916" i="9"/>
  <c r="AE4916" i="9" s="1"/>
  <c r="H4760" i="9"/>
  <c r="B4853" i="9"/>
  <c r="D4852" i="9"/>
  <c r="E4852" i="9" s="1"/>
  <c r="F4852" i="9"/>
  <c r="G4852" i="9" s="1"/>
  <c r="B4905" i="9"/>
  <c r="D4904" i="9"/>
  <c r="E4904" i="9" s="1"/>
  <c r="F4904" i="9"/>
  <c r="G4904" i="9" s="1"/>
  <c r="F4774" i="9"/>
  <c r="AF4746" i="9"/>
  <c r="R4787" i="9"/>
  <c r="S4787" i="9" s="1"/>
  <c r="S4788" i="9" s="1"/>
  <c r="P4787" i="9"/>
  <c r="Q4787" i="9" s="1"/>
  <c r="B4944" i="9"/>
  <c r="I4942" i="9"/>
  <c r="B4931" i="9"/>
  <c r="F4930" i="9"/>
  <c r="G4930" i="9" s="1"/>
  <c r="D4930" i="9"/>
  <c r="E4930" i="9" s="1"/>
  <c r="R4878" i="9"/>
  <c r="S4878" i="9" s="1"/>
  <c r="P4878" i="9"/>
  <c r="Q4878" i="9" s="1"/>
  <c r="N4879" i="9"/>
  <c r="B4814" i="9"/>
  <c r="F4813" i="9"/>
  <c r="G4813" i="9" s="1"/>
  <c r="D4813" i="9"/>
  <c r="E4813" i="9" s="1"/>
  <c r="Q4774" i="9"/>
  <c r="P4774" i="9"/>
  <c r="AB4825" i="9"/>
  <c r="AC4825" i="9" s="1"/>
  <c r="Z4826" i="9"/>
  <c r="AD4825" i="9"/>
  <c r="AE4825" i="9" s="1"/>
  <c r="AB4851" i="9"/>
  <c r="AC4851" i="9" s="1"/>
  <c r="Z4852" i="9"/>
  <c r="AD4851" i="9"/>
  <c r="AE4851" i="9" s="1"/>
  <c r="R4917" i="9"/>
  <c r="S4917" i="9" s="1"/>
  <c r="P4917" i="9"/>
  <c r="Q4917" i="9" s="1"/>
  <c r="N4918" i="9"/>
  <c r="B4879" i="9"/>
  <c r="D4878" i="9"/>
  <c r="E4878" i="9" s="1"/>
  <c r="F4878" i="9"/>
  <c r="G4878" i="9" s="1"/>
  <c r="R4865" i="9"/>
  <c r="S4865" i="9" s="1"/>
  <c r="P4865" i="9"/>
  <c r="Q4865" i="9" s="1"/>
  <c r="N4866" i="9"/>
  <c r="AB4903" i="9"/>
  <c r="AC4903" i="9" s="1"/>
  <c r="Z4904" i="9"/>
  <c r="AD4903" i="9"/>
  <c r="AE4903" i="9" s="1"/>
  <c r="R4774" i="9"/>
  <c r="B4827" i="9"/>
  <c r="F4826" i="9"/>
  <c r="G4826" i="9" s="1"/>
  <c r="D4826" i="9"/>
  <c r="E4826" i="9" s="1"/>
  <c r="N4867" i="9" l="1"/>
  <c r="P4866" i="9"/>
  <c r="Q4866" i="9" s="1"/>
  <c r="R4866" i="9"/>
  <c r="S4866" i="9" s="1"/>
  <c r="N4919" i="9"/>
  <c r="P4918" i="9"/>
  <c r="Q4918" i="9" s="1"/>
  <c r="R4918" i="9"/>
  <c r="S4918" i="9" s="1"/>
  <c r="T4774" i="9"/>
  <c r="Q4788" i="9"/>
  <c r="P4788" i="9"/>
  <c r="D4853" i="9"/>
  <c r="E4853" i="9" s="1"/>
  <c r="B4854" i="9"/>
  <c r="F4853" i="9"/>
  <c r="G4853" i="9" s="1"/>
  <c r="Z4866" i="9"/>
  <c r="AD4865" i="9"/>
  <c r="AE4865" i="9" s="1"/>
  <c r="AB4865" i="9"/>
  <c r="AC4865" i="9" s="1"/>
  <c r="Z4801" i="9"/>
  <c r="AD4800" i="9"/>
  <c r="AE4800" i="9" s="1"/>
  <c r="AB4800" i="9"/>
  <c r="AC4800" i="9" s="1"/>
  <c r="N4932" i="9"/>
  <c r="P4931" i="9"/>
  <c r="Q4931" i="9" s="1"/>
  <c r="R4931" i="9"/>
  <c r="S4931" i="9" s="1"/>
  <c r="N4828" i="9"/>
  <c r="P4827" i="9"/>
  <c r="Q4827" i="9" s="1"/>
  <c r="R4827" i="9"/>
  <c r="S4827" i="9" s="1"/>
  <c r="H4774" i="9"/>
  <c r="Z4814" i="9"/>
  <c r="AB4813" i="9"/>
  <c r="AC4813" i="9" s="1"/>
  <c r="AD4813" i="9"/>
  <c r="AE4813" i="9" s="1"/>
  <c r="Z4905" i="9"/>
  <c r="AD4904" i="9"/>
  <c r="AE4904" i="9" s="1"/>
  <c r="AB4904" i="9"/>
  <c r="AC4904" i="9" s="1"/>
  <c r="D4931" i="9"/>
  <c r="E4931" i="9" s="1"/>
  <c r="B4932" i="9"/>
  <c r="F4931" i="9"/>
  <c r="G4931" i="9" s="1"/>
  <c r="R4788" i="9"/>
  <c r="D4905" i="9"/>
  <c r="E4905" i="9" s="1"/>
  <c r="B4906" i="9"/>
  <c r="F4905" i="9"/>
  <c r="G4905" i="9" s="1"/>
  <c r="Z4944" i="9"/>
  <c r="AG4942" i="9"/>
  <c r="Z4931" i="9"/>
  <c r="AB4930" i="9"/>
  <c r="AC4930" i="9" s="1"/>
  <c r="AD4930" i="9"/>
  <c r="AE4930" i="9" s="1"/>
  <c r="D4801" i="9"/>
  <c r="E4801" i="9" s="1"/>
  <c r="F4801" i="9"/>
  <c r="G4801" i="9" s="1"/>
  <c r="G4802" i="9" s="1"/>
  <c r="N4893" i="9"/>
  <c r="R4892" i="9"/>
  <c r="S4892" i="9" s="1"/>
  <c r="P4892" i="9"/>
  <c r="Q4892" i="9" s="1"/>
  <c r="Z4840" i="9"/>
  <c r="AD4839" i="9"/>
  <c r="AE4839" i="9" s="1"/>
  <c r="AB4839" i="9"/>
  <c r="AC4839" i="9" s="1"/>
  <c r="D4840" i="9"/>
  <c r="E4840" i="9" s="1"/>
  <c r="B4841" i="9"/>
  <c r="F4840" i="9"/>
  <c r="G4840" i="9" s="1"/>
  <c r="AF4760" i="9"/>
  <c r="N4841" i="9"/>
  <c r="P4840" i="9"/>
  <c r="Q4840" i="9" s="1"/>
  <c r="R4840" i="9"/>
  <c r="S4840" i="9" s="1"/>
  <c r="D4827" i="9"/>
  <c r="E4827" i="9" s="1"/>
  <c r="B4828" i="9"/>
  <c r="F4827" i="9"/>
  <c r="G4827" i="9" s="1"/>
  <c r="Z4853" i="9"/>
  <c r="AD4852" i="9"/>
  <c r="AE4852" i="9" s="1"/>
  <c r="AB4852" i="9"/>
  <c r="AC4852" i="9" s="1"/>
  <c r="D4814" i="9"/>
  <c r="E4814" i="9" s="1"/>
  <c r="B4815" i="9"/>
  <c r="F4814" i="9"/>
  <c r="G4814" i="9" s="1"/>
  <c r="N4958" i="9"/>
  <c r="U4956" i="9"/>
  <c r="N4945" i="9"/>
  <c r="P4944" i="9"/>
  <c r="Q4944" i="9" s="1"/>
  <c r="R4944" i="9"/>
  <c r="S4944" i="9" s="1"/>
  <c r="Z4879" i="9"/>
  <c r="AB4878" i="9"/>
  <c r="AC4878" i="9" s="1"/>
  <c r="AD4878" i="9"/>
  <c r="AE4878" i="9" s="1"/>
  <c r="P4801" i="9"/>
  <c r="Q4801" i="9" s="1"/>
  <c r="R4801" i="9"/>
  <c r="S4801" i="9" s="1"/>
  <c r="S4802" i="9" s="1"/>
  <c r="D4918" i="9"/>
  <c r="E4918" i="9" s="1"/>
  <c r="B4919" i="9"/>
  <c r="F4918" i="9"/>
  <c r="G4918" i="9" s="1"/>
  <c r="D4866" i="9"/>
  <c r="E4866" i="9" s="1"/>
  <c r="B4867" i="9"/>
  <c r="F4866" i="9"/>
  <c r="G4866" i="9" s="1"/>
  <c r="N4815" i="9"/>
  <c r="R4814" i="9"/>
  <c r="S4814" i="9" s="1"/>
  <c r="P4814" i="9"/>
  <c r="Q4814" i="9" s="1"/>
  <c r="AB4787" i="9"/>
  <c r="AC4787" i="9" s="1"/>
  <c r="AD4787" i="9"/>
  <c r="AE4787" i="9" s="1"/>
  <c r="AE4788" i="9" s="1"/>
  <c r="Z4892" i="9"/>
  <c r="AB4891" i="9"/>
  <c r="AC4891" i="9" s="1"/>
  <c r="AD4891" i="9"/>
  <c r="AE4891" i="9" s="1"/>
  <c r="AD4774" i="9"/>
  <c r="F4788" i="9"/>
  <c r="D4892" i="9"/>
  <c r="E4892" i="9" s="1"/>
  <c r="B4893" i="9"/>
  <c r="F4892" i="9"/>
  <c r="G4892" i="9" s="1"/>
  <c r="D4879" i="9"/>
  <c r="E4879" i="9" s="1"/>
  <c r="B4880" i="9"/>
  <c r="F4879" i="9"/>
  <c r="G4879" i="9" s="1"/>
  <c r="Z4827" i="9"/>
  <c r="AB4826" i="9"/>
  <c r="AC4826" i="9" s="1"/>
  <c r="AD4826" i="9"/>
  <c r="AE4826" i="9" s="1"/>
  <c r="N4880" i="9"/>
  <c r="P4879" i="9"/>
  <c r="Q4879" i="9" s="1"/>
  <c r="R4879" i="9"/>
  <c r="S4879" i="9" s="1"/>
  <c r="D4944" i="9"/>
  <c r="E4944" i="9" s="1"/>
  <c r="B4958" i="9"/>
  <c r="I4956" i="9"/>
  <c r="B4945" i="9"/>
  <c r="F4944" i="9"/>
  <c r="G4944" i="9" s="1"/>
  <c r="Z4918" i="9"/>
  <c r="AD4917" i="9"/>
  <c r="AE4917" i="9" s="1"/>
  <c r="AB4917" i="9"/>
  <c r="AC4917" i="9" s="1"/>
  <c r="N4854" i="9"/>
  <c r="R4853" i="9"/>
  <c r="S4853" i="9" s="1"/>
  <c r="P4853" i="9"/>
  <c r="Q4853" i="9" s="1"/>
  <c r="AC4774" i="9"/>
  <c r="AB4774" i="9"/>
  <c r="E4788" i="9"/>
  <c r="D4788" i="9"/>
  <c r="N4906" i="9"/>
  <c r="P4905" i="9"/>
  <c r="Q4905" i="9" s="1"/>
  <c r="R4905" i="9"/>
  <c r="S4905" i="9" s="1"/>
  <c r="H4788" i="9" l="1"/>
  <c r="AF4774" i="9"/>
  <c r="B4946" i="9"/>
  <c r="F4945" i="9"/>
  <c r="G4945" i="9" s="1"/>
  <c r="D4945" i="9"/>
  <c r="E4945" i="9" s="1"/>
  <c r="P4880" i="9"/>
  <c r="Q4880" i="9" s="1"/>
  <c r="N4881" i="9"/>
  <c r="R4880" i="9"/>
  <c r="S4880" i="9" s="1"/>
  <c r="B4894" i="9"/>
  <c r="D4893" i="9"/>
  <c r="E4893" i="9" s="1"/>
  <c r="F4893" i="9"/>
  <c r="G4893" i="9" s="1"/>
  <c r="AD4892" i="9"/>
  <c r="AE4892" i="9" s="1"/>
  <c r="AB4892" i="9"/>
  <c r="AC4892" i="9" s="1"/>
  <c r="Z4893" i="9"/>
  <c r="AD4879" i="9"/>
  <c r="AE4879" i="9" s="1"/>
  <c r="AB4879" i="9"/>
  <c r="AC4879" i="9" s="1"/>
  <c r="Z4880" i="9"/>
  <c r="P4958" i="9"/>
  <c r="Q4958" i="9" s="1"/>
  <c r="N4972" i="9"/>
  <c r="U4970" i="9"/>
  <c r="N4959" i="9"/>
  <c r="R4958" i="9"/>
  <c r="S4958" i="9" s="1"/>
  <c r="F4815" i="9"/>
  <c r="G4815" i="9" s="1"/>
  <c r="G4816" i="9" s="1"/>
  <c r="D4815" i="9"/>
  <c r="E4815" i="9" s="1"/>
  <c r="P4841" i="9"/>
  <c r="Q4841" i="9" s="1"/>
  <c r="N4842" i="9"/>
  <c r="R4841" i="9"/>
  <c r="S4841" i="9" s="1"/>
  <c r="AD4931" i="9"/>
  <c r="AE4931" i="9" s="1"/>
  <c r="AB4931" i="9"/>
  <c r="AC4931" i="9" s="1"/>
  <c r="Z4932" i="9"/>
  <c r="B4907" i="9"/>
  <c r="F4906" i="9"/>
  <c r="G4906" i="9" s="1"/>
  <c r="D4906" i="9"/>
  <c r="E4906" i="9" s="1"/>
  <c r="P4932" i="9"/>
  <c r="Q4932" i="9" s="1"/>
  <c r="N4933" i="9"/>
  <c r="R4932" i="9"/>
  <c r="S4932" i="9" s="1"/>
  <c r="T4788" i="9"/>
  <c r="P4906" i="9"/>
  <c r="Q4906" i="9" s="1"/>
  <c r="N4907" i="9"/>
  <c r="R4906" i="9"/>
  <c r="S4906" i="9" s="1"/>
  <c r="P4854" i="9"/>
  <c r="Q4854" i="9" s="1"/>
  <c r="N4855" i="9"/>
  <c r="R4854" i="9"/>
  <c r="S4854" i="9" s="1"/>
  <c r="AD4788" i="9"/>
  <c r="P4815" i="9"/>
  <c r="Q4815" i="9" s="1"/>
  <c r="R4815" i="9"/>
  <c r="S4815" i="9" s="1"/>
  <c r="S4816" i="9" s="1"/>
  <c r="AD4853" i="9"/>
  <c r="AE4853" i="9" s="1"/>
  <c r="AB4853" i="9"/>
  <c r="AC4853" i="9" s="1"/>
  <c r="Z4854" i="9"/>
  <c r="P4893" i="9"/>
  <c r="Q4893" i="9" s="1"/>
  <c r="N4894" i="9"/>
  <c r="R4893" i="9"/>
  <c r="S4893" i="9" s="1"/>
  <c r="F4802" i="9"/>
  <c r="AD4905" i="9"/>
  <c r="AE4905" i="9" s="1"/>
  <c r="AB4905" i="9"/>
  <c r="AC4905" i="9" s="1"/>
  <c r="Z4906" i="9"/>
  <c r="AD4814" i="9"/>
  <c r="AE4814" i="9" s="1"/>
  <c r="AB4814" i="9"/>
  <c r="AC4814" i="9" s="1"/>
  <c r="Z4815" i="9"/>
  <c r="B4855" i="9"/>
  <c r="D4854" i="9"/>
  <c r="E4854" i="9" s="1"/>
  <c r="F4854" i="9"/>
  <c r="G4854" i="9" s="1"/>
  <c r="P4867" i="9"/>
  <c r="Q4867" i="9" s="1"/>
  <c r="N4868" i="9"/>
  <c r="R4867" i="9"/>
  <c r="S4867" i="9" s="1"/>
  <c r="B4972" i="9"/>
  <c r="I4970" i="9"/>
  <c r="B4959" i="9"/>
  <c r="F4958" i="9"/>
  <c r="G4958" i="9" s="1"/>
  <c r="D4958" i="9"/>
  <c r="E4958" i="9" s="1"/>
  <c r="B4881" i="9"/>
  <c r="F4880" i="9"/>
  <c r="G4880" i="9" s="1"/>
  <c r="D4880" i="9"/>
  <c r="E4880" i="9" s="1"/>
  <c r="AC4788" i="9"/>
  <c r="AF4788" i="9" s="1"/>
  <c r="AB4788" i="9"/>
  <c r="B4920" i="9"/>
  <c r="F4919" i="9"/>
  <c r="G4919" i="9" s="1"/>
  <c r="D4919" i="9"/>
  <c r="E4919" i="9" s="1"/>
  <c r="R4802" i="9"/>
  <c r="P4945" i="9"/>
  <c r="Q4945" i="9" s="1"/>
  <c r="N4946" i="9"/>
  <c r="R4945" i="9"/>
  <c r="S4945" i="9" s="1"/>
  <c r="B4842" i="9"/>
  <c r="D4841" i="9"/>
  <c r="E4841" i="9" s="1"/>
  <c r="F4841" i="9"/>
  <c r="G4841" i="9" s="1"/>
  <c r="AD4840" i="9"/>
  <c r="AE4840" i="9" s="1"/>
  <c r="AB4840" i="9"/>
  <c r="AC4840" i="9" s="1"/>
  <c r="Z4841" i="9"/>
  <c r="E4802" i="9"/>
  <c r="H4802" i="9" s="1"/>
  <c r="D4802" i="9"/>
  <c r="AD4944" i="9"/>
  <c r="AE4944" i="9" s="1"/>
  <c r="AB4944" i="9"/>
  <c r="AC4944" i="9" s="1"/>
  <c r="Z4958" i="9"/>
  <c r="AG4956" i="9"/>
  <c r="Z4945" i="9"/>
  <c r="B4933" i="9"/>
  <c r="D4932" i="9"/>
  <c r="E4932" i="9" s="1"/>
  <c r="F4932" i="9"/>
  <c r="G4932" i="9" s="1"/>
  <c r="AD4866" i="9"/>
  <c r="AE4866" i="9" s="1"/>
  <c r="AB4866" i="9"/>
  <c r="AC4866" i="9" s="1"/>
  <c r="Z4867" i="9"/>
  <c r="P4919" i="9"/>
  <c r="Q4919" i="9" s="1"/>
  <c r="N4920" i="9"/>
  <c r="R4919" i="9"/>
  <c r="S4919" i="9" s="1"/>
  <c r="AD4918" i="9"/>
  <c r="AE4918" i="9" s="1"/>
  <c r="AB4918" i="9"/>
  <c r="AC4918" i="9" s="1"/>
  <c r="Z4919" i="9"/>
  <c r="AD4827" i="9"/>
  <c r="AE4827" i="9" s="1"/>
  <c r="AB4827" i="9"/>
  <c r="AC4827" i="9" s="1"/>
  <c r="Z4828" i="9"/>
  <c r="B4868" i="9"/>
  <c r="F4867" i="9"/>
  <c r="G4867" i="9" s="1"/>
  <c r="D4867" i="9"/>
  <c r="E4867" i="9" s="1"/>
  <c r="Q4802" i="9"/>
  <c r="T4802" i="9" s="1"/>
  <c r="P4802" i="9"/>
  <c r="B4829" i="9"/>
  <c r="D4828" i="9"/>
  <c r="E4828" i="9" s="1"/>
  <c r="F4828" i="9"/>
  <c r="G4828" i="9" s="1"/>
  <c r="P4828" i="9"/>
  <c r="Q4828" i="9" s="1"/>
  <c r="N4829" i="9"/>
  <c r="R4828" i="9"/>
  <c r="S4828" i="9" s="1"/>
  <c r="AD4801" i="9"/>
  <c r="AE4801" i="9" s="1"/>
  <c r="AE4802" i="9" s="1"/>
  <c r="AB4801" i="9"/>
  <c r="AC4801" i="9" s="1"/>
  <c r="AD4802" i="9" l="1"/>
  <c r="P4829" i="9"/>
  <c r="Q4829" i="9" s="1"/>
  <c r="R4829" i="9"/>
  <c r="S4829" i="9" s="1"/>
  <c r="S4830" i="9" s="1"/>
  <c r="F4829" i="9"/>
  <c r="G4829" i="9" s="1"/>
  <c r="G4830" i="9" s="1"/>
  <c r="D4829" i="9"/>
  <c r="E4829" i="9" s="1"/>
  <c r="F4868" i="9"/>
  <c r="G4868" i="9" s="1"/>
  <c r="D4868" i="9"/>
  <c r="E4868" i="9" s="1"/>
  <c r="B4869" i="9"/>
  <c r="Z4868" i="9"/>
  <c r="AB4867" i="9"/>
  <c r="AC4867" i="9" s="1"/>
  <c r="AD4867" i="9"/>
  <c r="AE4867" i="9" s="1"/>
  <c r="Z4842" i="9"/>
  <c r="AD4841" i="9"/>
  <c r="AE4841" i="9" s="1"/>
  <c r="AB4841" i="9"/>
  <c r="AC4841" i="9" s="1"/>
  <c r="F4920" i="9"/>
  <c r="G4920" i="9" s="1"/>
  <c r="D4920" i="9"/>
  <c r="E4920" i="9" s="1"/>
  <c r="B4921" i="9"/>
  <c r="F4972" i="9"/>
  <c r="G4972" i="9" s="1"/>
  <c r="D4972" i="9"/>
  <c r="E4972" i="9" s="1"/>
  <c r="B4986" i="9"/>
  <c r="I4984" i="9"/>
  <c r="B4973" i="9"/>
  <c r="AD4815" i="9"/>
  <c r="AE4815" i="9" s="1"/>
  <c r="AE4816" i="9" s="1"/>
  <c r="AB4815" i="9"/>
  <c r="AC4815" i="9" s="1"/>
  <c r="N4895" i="9"/>
  <c r="P4894" i="9"/>
  <c r="Q4894" i="9" s="1"/>
  <c r="R4894" i="9"/>
  <c r="S4894" i="9" s="1"/>
  <c r="Z4933" i="9"/>
  <c r="AD4932" i="9"/>
  <c r="AE4932" i="9" s="1"/>
  <c r="AB4932" i="9"/>
  <c r="AC4932" i="9" s="1"/>
  <c r="N4843" i="9"/>
  <c r="R4842" i="9"/>
  <c r="S4842" i="9" s="1"/>
  <c r="P4842" i="9"/>
  <c r="Q4842" i="9" s="1"/>
  <c r="Z4894" i="9"/>
  <c r="AB4893" i="9"/>
  <c r="AC4893" i="9" s="1"/>
  <c r="AD4893" i="9"/>
  <c r="AE4893" i="9" s="1"/>
  <c r="AC4802" i="9"/>
  <c r="AB4802" i="9"/>
  <c r="N4921" i="9"/>
  <c r="R4920" i="9"/>
  <c r="S4920" i="9" s="1"/>
  <c r="P4920" i="9"/>
  <c r="Q4920" i="9" s="1"/>
  <c r="Z4972" i="9"/>
  <c r="AG4970" i="9"/>
  <c r="Z4959" i="9"/>
  <c r="AD4958" i="9"/>
  <c r="AE4958" i="9" s="1"/>
  <c r="AB4958" i="9"/>
  <c r="AC4958" i="9" s="1"/>
  <c r="F4842" i="9"/>
  <c r="G4842" i="9" s="1"/>
  <c r="D4842" i="9"/>
  <c r="E4842" i="9" s="1"/>
  <c r="B4843" i="9"/>
  <c r="N4947" i="9"/>
  <c r="R4946" i="9"/>
  <c r="S4946" i="9" s="1"/>
  <c r="P4946" i="9"/>
  <c r="Q4946" i="9" s="1"/>
  <c r="N4908" i="9"/>
  <c r="R4907" i="9"/>
  <c r="S4907" i="9" s="1"/>
  <c r="P4907" i="9"/>
  <c r="Q4907" i="9" s="1"/>
  <c r="N4934" i="9"/>
  <c r="P4933" i="9"/>
  <c r="Q4933" i="9" s="1"/>
  <c r="R4933" i="9"/>
  <c r="S4933" i="9" s="1"/>
  <c r="N4986" i="9"/>
  <c r="U4984" i="9"/>
  <c r="N4973" i="9"/>
  <c r="R4972" i="9"/>
  <c r="S4972" i="9" s="1"/>
  <c r="P4972" i="9"/>
  <c r="Q4972" i="9" s="1"/>
  <c r="Z4881" i="9"/>
  <c r="AB4880" i="9"/>
  <c r="AC4880" i="9" s="1"/>
  <c r="AD4880" i="9"/>
  <c r="AE4880" i="9" s="1"/>
  <c r="F4894" i="9"/>
  <c r="G4894" i="9" s="1"/>
  <c r="D4894" i="9"/>
  <c r="E4894" i="9" s="1"/>
  <c r="B4895" i="9"/>
  <c r="Z4920" i="9"/>
  <c r="AD4919" i="9"/>
  <c r="AE4919" i="9" s="1"/>
  <c r="AB4919" i="9"/>
  <c r="AC4919" i="9" s="1"/>
  <c r="F4933" i="9"/>
  <c r="G4933" i="9" s="1"/>
  <c r="D4933" i="9"/>
  <c r="E4933" i="9" s="1"/>
  <c r="B4934" i="9"/>
  <c r="F4959" i="9"/>
  <c r="G4959" i="9" s="1"/>
  <c r="D4959" i="9"/>
  <c r="E4959" i="9" s="1"/>
  <c r="B4960" i="9"/>
  <c r="N4869" i="9"/>
  <c r="R4868" i="9"/>
  <c r="S4868" i="9" s="1"/>
  <c r="P4868" i="9"/>
  <c r="Q4868" i="9" s="1"/>
  <c r="R4816" i="9"/>
  <c r="N4856" i="9"/>
  <c r="R4855" i="9"/>
  <c r="S4855" i="9" s="1"/>
  <c r="P4855" i="9"/>
  <c r="Q4855" i="9" s="1"/>
  <c r="E4816" i="9"/>
  <c r="D4816" i="9"/>
  <c r="Z4829" i="9"/>
  <c r="AD4828" i="9"/>
  <c r="AE4828" i="9" s="1"/>
  <c r="AB4828" i="9"/>
  <c r="AC4828" i="9" s="1"/>
  <c r="Z4946" i="9"/>
  <c r="AB4945" i="9"/>
  <c r="AC4945" i="9" s="1"/>
  <c r="AD4945" i="9"/>
  <c r="AE4945" i="9" s="1"/>
  <c r="F4881" i="9"/>
  <c r="G4881" i="9" s="1"/>
  <c r="D4881" i="9"/>
  <c r="E4881" i="9" s="1"/>
  <c r="B4882" i="9"/>
  <c r="F4855" i="9"/>
  <c r="G4855" i="9" s="1"/>
  <c r="D4855" i="9"/>
  <c r="E4855" i="9" s="1"/>
  <c r="B4856" i="9"/>
  <c r="Z4907" i="9"/>
  <c r="AB4906" i="9"/>
  <c r="AC4906" i="9" s="1"/>
  <c r="AD4906" i="9"/>
  <c r="AE4906" i="9" s="1"/>
  <c r="Z4855" i="9"/>
  <c r="AB4854" i="9"/>
  <c r="AC4854" i="9" s="1"/>
  <c r="AD4854" i="9"/>
  <c r="AE4854" i="9" s="1"/>
  <c r="Q4816" i="9"/>
  <c r="P4816" i="9"/>
  <c r="F4907" i="9"/>
  <c r="G4907" i="9" s="1"/>
  <c r="D4907" i="9"/>
  <c r="E4907" i="9" s="1"/>
  <c r="B4908" i="9"/>
  <c r="F4816" i="9"/>
  <c r="N4960" i="9"/>
  <c r="R4959" i="9"/>
  <c r="S4959" i="9" s="1"/>
  <c r="P4959" i="9"/>
  <c r="Q4959" i="9" s="1"/>
  <c r="N4882" i="9"/>
  <c r="P4881" i="9"/>
  <c r="Q4881" i="9" s="1"/>
  <c r="R4881" i="9"/>
  <c r="S4881" i="9" s="1"/>
  <c r="F4946" i="9"/>
  <c r="G4946" i="9" s="1"/>
  <c r="D4946" i="9"/>
  <c r="E4946" i="9" s="1"/>
  <c r="B4947" i="9"/>
  <c r="T4816" i="9" l="1"/>
  <c r="AF4802" i="9"/>
  <c r="R4960" i="9"/>
  <c r="S4960" i="9" s="1"/>
  <c r="P4960" i="9"/>
  <c r="Q4960" i="9" s="1"/>
  <c r="N4961" i="9"/>
  <c r="AB4946" i="9"/>
  <c r="AC4946" i="9" s="1"/>
  <c r="Z4947" i="9"/>
  <c r="AD4946" i="9"/>
  <c r="AE4946" i="9" s="1"/>
  <c r="AB4829" i="9"/>
  <c r="AC4829" i="9" s="1"/>
  <c r="AD4829" i="9"/>
  <c r="AE4829" i="9" s="1"/>
  <c r="AE4830" i="9" s="1"/>
  <c r="R4856" i="9"/>
  <c r="S4856" i="9" s="1"/>
  <c r="P4856" i="9"/>
  <c r="Q4856" i="9" s="1"/>
  <c r="N4857" i="9"/>
  <c r="AB4920" i="9"/>
  <c r="AC4920" i="9" s="1"/>
  <c r="Z4921" i="9"/>
  <c r="AD4920" i="9"/>
  <c r="AE4920" i="9" s="1"/>
  <c r="AB4881" i="9"/>
  <c r="AC4881" i="9" s="1"/>
  <c r="Z4882" i="9"/>
  <c r="AD4881" i="9"/>
  <c r="AE4881" i="9" s="1"/>
  <c r="R4908" i="9"/>
  <c r="S4908" i="9" s="1"/>
  <c r="P4908" i="9"/>
  <c r="Q4908" i="9" s="1"/>
  <c r="N4909" i="9"/>
  <c r="R4947" i="9"/>
  <c r="S4947" i="9" s="1"/>
  <c r="P4947" i="9"/>
  <c r="Q4947" i="9" s="1"/>
  <c r="N4948" i="9"/>
  <c r="R4921" i="9"/>
  <c r="S4921" i="9" s="1"/>
  <c r="P4921" i="9"/>
  <c r="Q4921" i="9" s="1"/>
  <c r="N4922" i="9"/>
  <c r="AD4816" i="9"/>
  <c r="E4830" i="9"/>
  <c r="D4830" i="9"/>
  <c r="H4816" i="9"/>
  <c r="R4869" i="9"/>
  <c r="S4869" i="9" s="1"/>
  <c r="P4869" i="9"/>
  <c r="Q4869" i="9" s="1"/>
  <c r="N4870" i="9"/>
  <c r="R4986" i="9"/>
  <c r="S4986" i="9" s="1"/>
  <c r="P4986" i="9"/>
  <c r="Q4986" i="9" s="1"/>
  <c r="N5000" i="9"/>
  <c r="U4998" i="9"/>
  <c r="N4987" i="9"/>
  <c r="R4934" i="9"/>
  <c r="S4934" i="9" s="1"/>
  <c r="P4934" i="9"/>
  <c r="Q4934" i="9" s="1"/>
  <c r="N4935" i="9"/>
  <c r="D4843" i="9"/>
  <c r="E4843" i="9" s="1"/>
  <c r="F4843" i="9"/>
  <c r="G4843" i="9" s="1"/>
  <c r="G4844" i="9" s="1"/>
  <c r="AB4972" i="9"/>
  <c r="AC4972" i="9" s="1"/>
  <c r="Z4986" i="9"/>
  <c r="AG4984" i="9"/>
  <c r="Z4973" i="9"/>
  <c r="AD4972" i="9"/>
  <c r="AE4972" i="9" s="1"/>
  <c r="AB4894" i="9"/>
  <c r="AC4894" i="9" s="1"/>
  <c r="Z4895" i="9"/>
  <c r="AD4894" i="9"/>
  <c r="AE4894" i="9" s="1"/>
  <c r="R4843" i="9"/>
  <c r="S4843" i="9" s="1"/>
  <c r="S4844" i="9" s="1"/>
  <c r="P4843" i="9"/>
  <c r="Q4843" i="9" s="1"/>
  <c r="AB4933" i="9"/>
  <c r="AC4933" i="9" s="1"/>
  <c r="Z4934" i="9"/>
  <c r="AD4933" i="9"/>
  <c r="AE4933" i="9" s="1"/>
  <c r="B4974" i="9"/>
  <c r="F4973" i="9"/>
  <c r="G4973" i="9" s="1"/>
  <c r="D4973" i="9"/>
  <c r="E4973" i="9" s="1"/>
  <c r="B4922" i="9"/>
  <c r="D4921" i="9"/>
  <c r="E4921" i="9" s="1"/>
  <c r="F4921" i="9"/>
  <c r="G4921" i="9" s="1"/>
  <c r="AB4868" i="9"/>
  <c r="AC4868" i="9" s="1"/>
  <c r="Z4869" i="9"/>
  <c r="AD4868" i="9"/>
  <c r="AE4868" i="9" s="1"/>
  <c r="B4870" i="9"/>
  <c r="D4869" i="9"/>
  <c r="E4869" i="9" s="1"/>
  <c r="F4869" i="9"/>
  <c r="G4869" i="9" s="1"/>
  <c r="F4830" i="9"/>
  <c r="AB4907" i="9"/>
  <c r="AC4907" i="9" s="1"/>
  <c r="Z4908" i="9"/>
  <c r="AD4907" i="9"/>
  <c r="AE4907" i="9" s="1"/>
  <c r="B4883" i="9"/>
  <c r="D4882" i="9"/>
  <c r="E4882" i="9" s="1"/>
  <c r="F4882" i="9"/>
  <c r="G4882" i="9" s="1"/>
  <c r="B4961" i="9"/>
  <c r="F4960" i="9"/>
  <c r="G4960" i="9" s="1"/>
  <c r="D4960" i="9"/>
  <c r="E4960" i="9" s="1"/>
  <c r="AB4842" i="9"/>
  <c r="AC4842" i="9" s="1"/>
  <c r="Z4843" i="9"/>
  <c r="AD4842" i="9"/>
  <c r="AE4842" i="9" s="1"/>
  <c r="R4830" i="9"/>
  <c r="B4948" i="9"/>
  <c r="D4947" i="9"/>
  <c r="E4947" i="9" s="1"/>
  <c r="F4947" i="9"/>
  <c r="G4947" i="9" s="1"/>
  <c r="R4882" i="9"/>
  <c r="S4882" i="9" s="1"/>
  <c r="P4882" i="9"/>
  <c r="Q4882" i="9" s="1"/>
  <c r="N4883" i="9"/>
  <c r="B4909" i="9"/>
  <c r="D4908" i="9"/>
  <c r="E4908" i="9" s="1"/>
  <c r="F4908" i="9"/>
  <c r="G4908" i="9" s="1"/>
  <c r="AB4855" i="9"/>
  <c r="AC4855" i="9" s="1"/>
  <c r="Z4856" i="9"/>
  <c r="AD4855" i="9"/>
  <c r="AE4855" i="9" s="1"/>
  <c r="B4857" i="9"/>
  <c r="F4856" i="9"/>
  <c r="G4856" i="9" s="1"/>
  <c r="D4856" i="9"/>
  <c r="E4856" i="9" s="1"/>
  <c r="B4935" i="9"/>
  <c r="D4934" i="9"/>
  <c r="E4934" i="9" s="1"/>
  <c r="F4934" i="9"/>
  <c r="G4934" i="9" s="1"/>
  <c r="B4896" i="9"/>
  <c r="F4895" i="9"/>
  <c r="G4895" i="9" s="1"/>
  <c r="D4895" i="9"/>
  <c r="E4895" i="9" s="1"/>
  <c r="R4973" i="9"/>
  <c r="S4973" i="9" s="1"/>
  <c r="P4973" i="9"/>
  <c r="Q4973" i="9" s="1"/>
  <c r="N4974" i="9"/>
  <c r="AB4959" i="9"/>
  <c r="AC4959" i="9" s="1"/>
  <c r="Z4960" i="9"/>
  <c r="AD4959" i="9"/>
  <c r="AE4959" i="9" s="1"/>
  <c r="R4895" i="9"/>
  <c r="S4895" i="9" s="1"/>
  <c r="P4895" i="9"/>
  <c r="Q4895" i="9" s="1"/>
  <c r="N4896" i="9"/>
  <c r="AC4816" i="9"/>
  <c r="AF4816" i="9" s="1"/>
  <c r="AB4816" i="9"/>
  <c r="B5000" i="9"/>
  <c r="I4998" i="9"/>
  <c r="B4987" i="9"/>
  <c r="D4986" i="9"/>
  <c r="E4986" i="9" s="1"/>
  <c r="F4986" i="9"/>
  <c r="G4986" i="9" s="1"/>
  <c r="Q4830" i="9"/>
  <c r="P4830" i="9"/>
  <c r="T4830" i="9" l="1"/>
  <c r="D4987" i="9"/>
  <c r="E4987" i="9" s="1"/>
  <c r="B4988" i="9"/>
  <c r="F4987" i="9"/>
  <c r="G4987" i="9" s="1"/>
  <c r="D4896" i="9"/>
  <c r="E4896" i="9" s="1"/>
  <c r="B4897" i="9"/>
  <c r="F4896" i="9"/>
  <c r="G4896" i="9" s="1"/>
  <c r="D4883" i="9"/>
  <c r="E4883" i="9" s="1"/>
  <c r="B4884" i="9"/>
  <c r="F4883" i="9"/>
  <c r="G4883" i="9" s="1"/>
  <c r="D4870" i="9"/>
  <c r="E4870" i="9" s="1"/>
  <c r="B4871" i="9"/>
  <c r="F4870" i="9"/>
  <c r="G4870" i="9" s="1"/>
  <c r="Q4844" i="9"/>
  <c r="P4844" i="9"/>
  <c r="Z5000" i="9"/>
  <c r="AG4998" i="9"/>
  <c r="Z4987" i="9"/>
  <c r="AD4986" i="9"/>
  <c r="AE4986" i="9" s="1"/>
  <c r="AB4986" i="9"/>
  <c r="AC4986" i="9" s="1"/>
  <c r="F4844" i="9"/>
  <c r="N5014" i="9"/>
  <c r="U5012" i="9"/>
  <c r="N5001" i="9"/>
  <c r="P5000" i="9"/>
  <c r="Q5000" i="9" s="1"/>
  <c r="R5000" i="9"/>
  <c r="S5000" i="9" s="1"/>
  <c r="Z4922" i="9"/>
  <c r="AD4921" i="9"/>
  <c r="AE4921" i="9" s="1"/>
  <c r="AB4921" i="9"/>
  <c r="AC4921" i="9" s="1"/>
  <c r="N4962" i="9"/>
  <c r="P4961" i="9"/>
  <c r="Q4961" i="9" s="1"/>
  <c r="R4961" i="9"/>
  <c r="S4961" i="9" s="1"/>
  <c r="N4897" i="9"/>
  <c r="P4896" i="9"/>
  <c r="Q4896" i="9" s="1"/>
  <c r="R4896" i="9"/>
  <c r="S4896" i="9" s="1"/>
  <c r="Z4857" i="9"/>
  <c r="AB4856" i="9"/>
  <c r="AC4856" i="9" s="1"/>
  <c r="AD4856" i="9"/>
  <c r="AE4856" i="9" s="1"/>
  <c r="D4909" i="9"/>
  <c r="E4909" i="9" s="1"/>
  <c r="B4910" i="9"/>
  <c r="F4909" i="9"/>
  <c r="G4909" i="9" s="1"/>
  <c r="D4948" i="9"/>
  <c r="E4948" i="9" s="1"/>
  <c r="B4949" i="9"/>
  <c r="F4948" i="9"/>
  <c r="G4948" i="9" s="1"/>
  <c r="R4844" i="9"/>
  <c r="E4844" i="9"/>
  <c r="H4844" i="9" s="1"/>
  <c r="D4844" i="9"/>
  <c r="H4830" i="9"/>
  <c r="N4949" i="9"/>
  <c r="P4948" i="9"/>
  <c r="Q4948" i="9" s="1"/>
  <c r="R4948" i="9"/>
  <c r="S4948" i="9" s="1"/>
  <c r="N4910" i="9"/>
  <c r="P4909" i="9"/>
  <c r="Q4909" i="9" s="1"/>
  <c r="R4909" i="9"/>
  <c r="S4909" i="9" s="1"/>
  <c r="Z4883" i="9"/>
  <c r="AD4882" i="9"/>
  <c r="AE4882" i="9" s="1"/>
  <c r="AB4882" i="9"/>
  <c r="AC4882" i="9" s="1"/>
  <c r="Z4948" i="9"/>
  <c r="AD4947" i="9"/>
  <c r="AE4947" i="9" s="1"/>
  <c r="AB4947" i="9"/>
  <c r="AC4947" i="9" s="1"/>
  <c r="D5000" i="9"/>
  <c r="E5000" i="9" s="1"/>
  <c r="B5014" i="9"/>
  <c r="I5012" i="9"/>
  <c r="B5001" i="9"/>
  <c r="F5000" i="9"/>
  <c r="G5000" i="9" s="1"/>
  <c r="N4884" i="9"/>
  <c r="P4883" i="9"/>
  <c r="Q4883" i="9" s="1"/>
  <c r="R4883" i="9"/>
  <c r="S4883" i="9" s="1"/>
  <c r="AB4843" i="9"/>
  <c r="AC4843" i="9" s="1"/>
  <c r="AD4843" i="9"/>
  <c r="AE4843" i="9" s="1"/>
  <c r="AE4844" i="9" s="1"/>
  <c r="D4961" i="9"/>
  <c r="E4961" i="9" s="1"/>
  <c r="B4962" i="9"/>
  <c r="F4961" i="9"/>
  <c r="G4961" i="9" s="1"/>
  <c r="Z4909" i="9"/>
  <c r="AD4908" i="9"/>
  <c r="AE4908" i="9" s="1"/>
  <c r="AB4908" i="9"/>
  <c r="AC4908" i="9" s="1"/>
  <c r="Z4870" i="9"/>
  <c r="AD4869" i="9"/>
  <c r="AE4869" i="9" s="1"/>
  <c r="AB4869" i="9"/>
  <c r="AC4869" i="9" s="1"/>
  <c r="D4922" i="9"/>
  <c r="E4922" i="9" s="1"/>
  <c r="B4923" i="9"/>
  <c r="F4922" i="9"/>
  <c r="G4922" i="9" s="1"/>
  <c r="Z4935" i="9"/>
  <c r="AB4934" i="9"/>
  <c r="AC4934" i="9" s="1"/>
  <c r="AD4934" i="9"/>
  <c r="AE4934" i="9" s="1"/>
  <c r="Z4974" i="9"/>
  <c r="AB4973" i="9"/>
  <c r="AC4973" i="9" s="1"/>
  <c r="AD4973" i="9"/>
  <c r="AE4973" i="9" s="1"/>
  <c r="N4988" i="9"/>
  <c r="P4987" i="9"/>
  <c r="Q4987" i="9" s="1"/>
  <c r="R4987" i="9"/>
  <c r="S4987" i="9" s="1"/>
  <c r="N4923" i="9"/>
  <c r="R4922" i="9"/>
  <c r="S4922" i="9" s="1"/>
  <c r="P4922" i="9"/>
  <c r="Q4922" i="9" s="1"/>
  <c r="P4857" i="9"/>
  <c r="Q4857" i="9" s="1"/>
  <c r="R4857" i="9"/>
  <c r="S4857" i="9" s="1"/>
  <c r="S4858" i="9" s="1"/>
  <c r="AD4830" i="9"/>
  <c r="Z4961" i="9"/>
  <c r="AB4960" i="9"/>
  <c r="AC4960" i="9" s="1"/>
  <c r="AD4960" i="9"/>
  <c r="AE4960" i="9" s="1"/>
  <c r="N4975" i="9"/>
  <c r="P4974" i="9"/>
  <c r="Q4974" i="9" s="1"/>
  <c r="R4974" i="9"/>
  <c r="S4974" i="9" s="1"/>
  <c r="D4935" i="9"/>
  <c r="E4935" i="9" s="1"/>
  <c r="B4936" i="9"/>
  <c r="F4935" i="9"/>
  <c r="G4935" i="9" s="1"/>
  <c r="D4857" i="9"/>
  <c r="E4857" i="9" s="1"/>
  <c r="F4857" i="9"/>
  <c r="G4857" i="9" s="1"/>
  <c r="G4858" i="9" s="1"/>
  <c r="D4974" i="9"/>
  <c r="E4974" i="9" s="1"/>
  <c r="B4975" i="9"/>
  <c r="F4974" i="9"/>
  <c r="G4974" i="9" s="1"/>
  <c r="Z4896" i="9"/>
  <c r="AB4895" i="9"/>
  <c r="AC4895" i="9" s="1"/>
  <c r="AD4895" i="9"/>
  <c r="AE4895" i="9" s="1"/>
  <c r="N4936" i="9"/>
  <c r="R4935" i="9"/>
  <c r="S4935" i="9" s="1"/>
  <c r="P4935" i="9"/>
  <c r="Q4935" i="9" s="1"/>
  <c r="N4871" i="9"/>
  <c r="P4870" i="9"/>
  <c r="Q4870" i="9" s="1"/>
  <c r="R4870" i="9"/>
  <c r="S4870" i="9" s="1"/>
  <c r="AC4830" i="9"/>
  <c r="AF4830" i="9" s="1"/>
  <c r="AB4830" i="9"/>
  <c r="P4871" i="9" l="1"/>
  <c r="Q4871" i="9" s="1"/>
  <c r="R4871" i="9"/>
  <c r="S4871" i="9" s="1"/>
  <c r="S4872" i="9" s="1"/>
  <c r="P4936" i="9"/>
  <c r="Q4936" i="9" s="1"/>
  <c r="N4937" i="9"/>
  <c r="R4936" i="9"/>
  <c r="S4936" i="9" s="1"/>
  <c r="AD4896" i="9"/>
  <c r="AE4896" i="9" s="1"/>
  <c r="AB4896" i="9"/>
  <c r="AC4896" i="9" s="1"/>
  <c r="Z4897" i="9"/>
  <c r="B4937" i="9"/>
  <c r="D4936" i="9"/>
  <c r="E4936" i="9" s="1"/>
  <c r="F4936" i="9"/>
  <c r="G4936" i="9" s="1"/>
  <c r="P4975" i="9"/>
  <c r="Q4975" i="9" s="1"/>
  <c r="N4976" i="9"/>
  <c r="R4975" i="9"/>
  <c r="S4975" i="9" s="1"/>
  <c r="B4963" i="9"/>
  <c r="F4962" i="9"/>
  <c r="G4962" i="9" s="1"/>
  <c r="D4962" i="9"/>
  <c r="E4962" i="9" s="1"/>
  <c r="AD4844" i="9"/>
  <c r="AD4948" i="9"/>
  <c r="AE4948" i="9" s="1"/>
  <c r="AB4948" i="9"/>
  <c r="AC4948" i="9" s="1"/>
  <c r="Z4949" i="9"/>
  <c r="P5001" i="9"/>
  <c r="Q5001" i="9" s="1"/>
  <c r="N5002" i="9"/>
  <c r="R5001" i="9"/>
  <c r="S5001" i="9" s="1"/>
  <c r="B4885" i="9"/>
  <c r="D4884" i="9"/>
  <c r="E4884" i="9" s="1"/>
  <c r="F4884" i="9"/>
  <c r="G4884" i="9" s="1"/>
  <c r="B4898" i="9"/>
  <c r="D4897" i="9"/>
  <c r="E4897" i="9" s="1"/>
  <c r="F4897" i="9"/>
  <c r="G4897" i="9" s="1"/>
  <c r="F4858" i="9"/>
  <c r="R4858" i="9"/>
  <c r="AD4935" i="9"/>
  <c r="AE4935" i="9" s="1"/>
  <c r="AB4935" i="9"/>
  <c r="AC4935" i="9" s="1"/>
  <c r="Z4936" i="9"/>
  <c r="AC4844" i="9"/>
  <c r="AB4844" i="9"/>
  <c r="P4884" i="9"/>
  <c r="Q4884" i="9" s="1"/>
  <c r="N4885" i="9"/>
  <c r="R4884" i="9"/>
  <c r="S4884" i="9" s="1"/>
  <c r="B5028" i="9"/>
  <c r="I5026" i="9"/>
  <c r="B5015" i="9"/>
  <c r="D5014" i="9"/>
  <c r="E5014" i="9" s="1"/>
  <c r="F5014" i="9"/>
  <c r="G5014" i="9" s="1"/>
  <c r="P4949" i="9"/>
  <c r="Q4949" i="9" s="1"/>
  <c r="N4950" i="9"/>
  <c r="R4949" i="9"/>
  <c r="S4949" i="9" s="1"/>
  <c r="P4897" i="9"/>
  <c r="Q4897" i="9" s="1"/>
  <c r="N4898" i="9"/>
  <c r="R4897" i="9"/>
  <c r="S4897" i="9" s="1"/>
  <c r="P4962" i="9"/>
  <c r="Q4962" i="9" s="1"/>
  <c r="N4963" i="9"/>
  <c r="R4962" i="9"/>
  <c r="S4962" i="9" s="1"/>
  <c r="AD4922" i="9"/>
  <c r="AE4922" i="9" s="1"/>
  <c r="AB4922" i="9"/>
  <c r="AC4922" i="9" s="1"/>
  <c r="Z4923" i="9"/>
  <c r="AD4987" i="9"/>
  <c r="AE4987" i="9" s="1"/>
  <c r="AB4987" i="9"/>
  <c r="AC4987" i="9" s="1"/>
  <c r="Z4988" i="9"/>
  <c r="T4844" i="9"/>
  <c r="F4871" i="9"/>
  <c r="G4871" i="9" s="1"/>
  <c r="G4872" i="9" s="1"/>
  <c r="D4871" i="9"/>
  <c r="E4871" i="9" s="1"/>
  <c r="B4976" i="9"/>
  <c r="F4975" i="9"/>
  <c r="G4975" i="9" s="1"/>
  <c r="D4975" i="9"/>
  <c r="E4975" i="9" s="1"/>
  <c r="E4858" i="9"/>
  <c r="D4858" i="9"/>
  <c r="Q4858" i="9"/>
  <c r="T4858" i="9" s="1"/>
  <c r="P4858" i="9"/>
  <c r="P4988" i="9"/>
  <c r="Q4988" i="9" s="1"/>
  <c r="N4989" i="9"/>
  <c r="R4988" i="9"/>
  <c r="S4988" i="9" s="1"/>
  <c r="AD4974" i="9"/>
  <c r="AE4974" i="9" s="1"/>
  <c r="AB4974" i="9"/>
  <c r="AC4974" i="9" s="1"/>
  <c r="Z4975" i="9"/>
  <c r="AD4909" i="9"/>
  <c r="AE4909" i="9" s="1"/>
  <c r="AB4909" i="9"/>
  <c r="AC4909" i="9" s="1"/>
  <c r="Z4910" i="9"/>
  <c r="P4910" i="9"/>
  <c r="Q4910" i="9" s="1"/>
  <c r="N4911" i="9"/>
  <c r="R4910" i="9"/>
  <c r="S4910" i="9" s="1"/>
  <c r="B4911" i="9"/>
  <c r="F4910" i="9"/>
  <c r="G4910" i="9" s="1"/>
  <c r="D4910" i="9"/>
  <c r="E4910" i="9" s="1"/>
  <c r="AD4857" i="9"/>
  <c r="AE4857" i="9" s="1"/>
  <c r="AE4858" i="9" s="1"/>
  <c r="AB4857" i="9"/>
  <c r="AC4857" i="9" s="1"/>
  <c r="P5014" i="9"/>
  <c r="Q5014" i="9" s="1"/>
  <c r="N5028" i="9"/>
  <c r="U5026" i="9"/>
  <c r="N5015" i="9"/>
  <c r="R5014" i="9"/>
  <c r="S5014" i="9" s="1"/>
  <c r="AD4961" i="9"/>
  <c r="AE4961" i="9" s="1"/>
  <c r="AB4961" i="9"/>
  <c r="AC4961" i="9" s="1"/>
  <c r="Z4962" i="9"/>
  <c r="P4923" i="9"/>
  <c r="Q4923" i="9" s="1"/>
  <c r="N4924" i="9"/>
  <c r="R4923" i="9"/>
  <c r="S4923" i="9" s="1"/>
  <c r="B4924" i="9"/>
  <c r="F4923" i="9"/>
  <c r="G4923" i="9" s="1"/>
  <c r="D4923" i="9"/>
  <c r="E4923" i="9" s="1"/>
  <c r="AD4870" i="9"/>
  <c r="AE4870" i="9" s="1"/>
  <c r="AB4870" i="9"/>
  <c r="AC4870" i="9" s="1"/>
  <c r="Z4871" i="9"/>
  <c r="B5002" i="9"/>
  <c r="D5001" i="9"/>
  <c r="E5001" i="9" s="1"/>
  <c r="F5001" i="9"/>
  <c r="G5001" i="9" s="1"/>
  <c r="AD4883" i="9"/>
  <c r="AE4883" i="9" s="1"/>
  <c r="AB4883" i="9"/>
  <c r="AC4883" i="9" s="1"/>
  <c r="Z4884" i="9"/>
  <c r="B4950" i="9"/>
  <c r="F4949" i="9"/>
  <c r="G4949" i="9" s="1"/>
  <c r="D4949" i="9"/>
  <c r="E4949" i="9" s="1"/>
  <c r="AD5000" i="9"/>
  <c r="AE5000" i="9" s="1"/>
  <c r="AB5000" i="9"/>
  <c r="AC5000" i="9" s="1"/>
  <c r="Z5014" i="9"/>
  <c r="AG5012" i="9"/>
  <c r="Z5001" i="9"/>
  <c r="B4989" i="9"/>
  <c r="D4988" i="9"/>
  <c r="E4988" i="9" s="1"/>
  <c r="F4988" i="9"/>
  <c r="G4988" i="9" s="1"/>
  <c r="AF4844" i="9" l="1"/>
  <c r="H4858" i="9"/>
  <c r="Z5002" i="9"/>
  <c r="AB5001" i="9"/>
  <c r="AC5001" i="9" s="1"/>
  <c r="AD5001" i="9"/>
  <c r="AE5001" i="9" s="1"/>
  <c r="F4950" i="9"/>
  <c r="G4950" i="9" s="1"/>
  <c r="D4950" i="9"/>
  <c r="E4950" i="9" s="1"/>
  <c r="B4951" i="9"/>
  <c r="Z4885" i="9"/>
  <c r="AB4884" i="9"/>
  <c r="AC4884" i="9" s="1"/>
  <c r="AD4884" i="9"/>
  <c r="AE4884" i="9" s="1"/>
  <c r="F5002" i="9"/>
  <c r="G5002" i="9" s="1"/>
  <c r="D5002" i="9"/>
  <c r="E5002" i="9" s="1"/>
  <c r="B5003" i="9"/>
  <c r="N5042" i="9"/>
  <c r="U5040" i="9"/>
  <c r="N5029" i="9"/>
  <c r="R5028" i="9"/>
  <c r="S5028" i="9" s="1"/>
  <c r="P5028" i="9"/>
  <c r="Q5028" i="9" s="1"/>
  <c r="F4976" i="9"/>
  <c r="G4976" i="9" s="1"/>
  <c r="D4976" i="9"/>
  <c r="E4976" i="9" s="1"/>
  <c r="B4977" i="9"/>
  <c r="F4872" i="9"/>
  <c r="F5028" i="9"/>
  <c r="G5028" i="9" s="1"/>
  <c r="D5028" i="9"/>
  <c r="E5028" i="9" s="1"/>
  <c r="B5042" i="9"/>
  <c r="I5040" i="9"/>
  <c r="B5029" i="9"/>
  <c r="Z4937" i="9"/>
  <c r="AB4936" i="9"/>
  <c r="AC4936" i="9" s="1"/>
  <c r="AD4936" i="9"/>
  <c r="AE4936" i="9" s="1"/>
  <c r="F4885" i="9"/>
  <c r="G4885" i="9" s="1"/>
  <c r="G4886" i="9" s="1"/>
  <c r="D4885" i="9"/>
  <c r="E4885" i="9" s="1"/>
  <c r="Z4898" i="9"/>
  <c r="AD4897" i="9"/>
  <c r="AE4897" i="9" s="1"/>
  <c r="AB4897" i="9"/>
  <c r="AC4897" i="9" s="1"/>
  <c r="N4938" i="9"/>
  <c r="P4937" i="9"/>
  <c r="Q4937" i="9" s="1"/>
  <c r="R4937" i="9"/>
  <c r="S4937" i="9" s="1"/>
  <c r="Z4963" i="9"/>
  <c r="AD4962" i="9"/>
  <c r="AE4962" i="9" s="1"/>
  <c r="AB4962" i="9"/>
  <c r="AC4962" i="9" s="1"/>
  <c r="AC4858" i="9"/>
  <c r="AB4858" i="9"/>
  <c r="F4911" i="9"/>
  <c r="G4911" i="9" s="1"/>
  <c r="D4911" i="9"/>
  <c r="E4911" i="9" s="1"/>
  <c r="B4912" i="9"/>
  <c r="N4912" i="9"/>
  <c r="R4911" i="9"/>
  <c r="S4911" i="9" s="1"/>
  <c r="P4911" i="9"/>
  <c r="Q4911" i="9" s="1"/>
  <c r="Z4976" i="9"/>
  <c r="AD4975" i="9"/>
  <c r="AE4975" i="9" s="1"/>
  <c r="AB4975" i="9"/>
  <c r="AC4975" i="9" s="1"/>
  <c r="N4990" i="9"/>
  <c r="R4989" i="9"/>
  <c r="S4989" i="9" s="1"/>
  <c r="P4989" i="9"/>
  <c r="Q4989" i="9" s="1"/>
  <c r="N4899" i="9"/>
  <c r="P4898" i="9"/>
  <c r="Q4898" i="9" s="1"/>
  <c r="R4898" i="9"/>
  <c r="S4898" i="9" s="1"/>
  <c r="F4898" i="9"/>
  <c r="G4898" i="9" s="1"/>
  <c r="D4898" i="9"/>
  <c r="E4898" i="9" s="1"/>
  <c r="B4899" i="9"/>
  <c r="N5003" i="9"/>
  <c r="R5002" i="9"/>
  <c r="S5002" i="9" s="1"/>
  <c r="P5002" i="9"/>
  <c r="Q5002" i="9" s="1"/>
  <c r="F4989" i="9"/>
  <c r="G4989" i="9" s="1"/>
  <c r="D4989" i="9"/>
  <c r="E4989" i="9" s="1"/>
  <c r="B4990" i="9"/>
  <c r="Z5028" i="9"/>
  <c r="AG5026" i="9"/>
  <c r="Z5015" i="9"/>
  <c r="AD5014" i="9"/>
  <c r="AE5014" i="9" s="1"/>
  <c r="AB5014" i="9"/>
  <c r="AC5014" i="9" s="1"/>
  <c r="AB4871" i="9"/>
  <c r="AC4871" i="9" s="1"/>
  <c r="AD4871" i="9"/>
  <c r="AE4871" i="9" s="1"/>
  <c r="AE4872" i="9" s="1"/>
  <c r="N5016" i="9"/>
  <c r="R5015" i="9"/>
  <c r="S5015" i="9" s="1"/>
  <c r="P5015" i="9"/>
  <c r="Q5015" i="9" s="1"/>
  <c r="AD4858" i="9"/>
  <c r="Z4911" i="9"/>
  <c r="AB4910" i="9"/>
  <c r="AC4910" i="9" s="1"/>
  <c r="AD4910" i="9"/>
  <c r="AE4910" i="9" s="1"/>
  <c r="Z4989" i="9"/>
  <c r="AB4988" i="9"/>
  <c r="AC4988" i="9" s="1"/>
  <c r="AD4988" i="9"/>
  <c r="AE4988" i="9" s="1"/>
  <c r="Z4924" i="9"/>
  <c r="AB4923" i="9"/>
  <c r="AC4923" i="9" s="1"/>
  <c r="AD4923" i="9"/>
  <c r="AE4923" i="9" s="1"/>
  <c r="N4964" i="9"/>
  <c r="P4963" i="9"/>
  <c r="Q4963" i="9" s="1"/>
  <c r="R4963" i="9"/>
  <c r="S4963" i="9" s="1"/>
  <c r="N4951" i="9"/>
  <c r="R4950" i="9"/>
  <c r="S4950" i="9" s="1"/>
  <c r="P4950" i="9"/>
  <c r="Q4950" i="9" s="1"/>
  <c r="F5015" i="9"/>
  <c r="G5015" i="9" s="1"/>
  <c r="D5015" i="9"/>
  <c r="E5015" i="9" s="1"/>
  <c r="B5016" i="9"/>
  <c r="R4885" i="9"/>
  <c r="S4885" i="9" s="1"/>
  <c r="S4886" i="9" s="1"/>
  <c r="P4885" i="9"/>
  <c r="Q4885" i="9" s="1"/>
  <c r="F4963" i="9"/>
  <c r="G4963" i="9" s="1"/>
  <c r="D4963" i="9"/>
  <c r="E4963" i="9" s="1"/>
  <c r="B4964" i="9"/>
  <c r="R4872" i="9"/>
  <c r="F4924" i="9"/>
  <c r="G4924" i="9" s="1"/>
  <c r="D4924" i="9"/>
  <c r="E4924" i="9" s="1"/>
  <c r="B4925" i="9"/>
  <c r="N4925" i="9"/>
  <c r="R4924" i="9"/>
  <c r="S4924" i="9" s="1"/>
  <c r="P4924" i="9"/>
  <c r="Q4924" i="9" s="1"/>
  <c r="E4872" i="9"/>
  <c r="H4872" i="9" s="1"/>
  <c r="D4872" i="9"/>
  <c r="Z4950" i="9"/>
  <c r="AB4949" i="9"/>
  <c r="AC4949" i="9" s="1"/>
  <c r="AD4949" i="9"/>
  <c r="AE4949" i="9" s="1"/>
  <c r="N4977" i="9"/>
  <c r="P4976" i="9"/>
  <c r="Q4976" i="9" s="1"/>
  <c r="R4976" i="9"/>
  <c r="S4976" i="9" s="1"/>
  <c r="F4937" i="9"/>
  <c r="G4937" i="9" s="1"/>
  <c r="D4937" i="9"/>
  <c r="E4937" i="9" s="1"/>
  <c r="B4938" i="9"/>
  <c r="Q4872" i="9"/>
  <c r="P4872" i="9"/>
  <c r="T4872" i="9" l="1"/>
  <c r="R4977" i="9"/>
  <c r="S4977" i="9" s="1"/>
  <c r="P4977" i="9"/>
  <c r="Q4977" i="9" s="1"/>
  <c r="N4978" i="9"/>
  <c r="AB4950" i="9"/>
  <c r="AC4950" i="9" s="1"/>
  <c r="Z4951" i="9"/>
  <c r="AD4950" i="9"/>
  <c r="AE4950" i="9" s="1"/>
  <c r="R4925" i="9"/>
  <c r="S4925" i="9" s="1"/>
  <c r="P4925" i="9"/>
  <c r="Q4925" i="9" s="1"/>
  <c r="N4926" i="9"/>
  <c r="B4965" i="9"/>
  <c r="D4964" i="9"/>
  <c r="E4964" i="9" s="1"/>
  <c r="F4964" i="9"/>
  <c r="G4964" i="9" s="1"/>
  <c r="Q4886" i="9"/>
  <c r="P4886" i="9"/>
  <c r="AB4989" i="9"/>
  <c r="AC4989" i="9" s="1"/>
  <c r="Z4990" i="9"/>
  <c r="AD4989" i="9"/>
  <c r="AE4989" i="9" s="1"/>
  <c r="R5016" i="9"/>
  <c r="S5016" i="9" s="1"/>
  <c r="P5016" i="9"/>
  <c r="Q5016" i="9" s="1"/>
  <c r="N5017" i="9"/>
  <c r="AB5028" i="9"/>
  <c r="AC5028" i="9" s="1"/>
  <c r="Z5042" i="9"/>
  <c r="AG5040" i="9"/>
  <c r="Z5029" i="9"/>
  <c r="AD5028" i="9"/>
  <c r="AE5028" i="9" s="1"/>
  <c r="R5003" i="9"/>
  <c r="S5003" i="9" s="1"/>
  <c r="P5003" i="9"/>
  <c r="Q5003" i="9" s="1"/>
  <c r="N5004" i="9"/>
  <c r="F4886" i="9"/>
  <c r="B5030" i="9"/>
  <c r="F5029" i="9"/>
  <c r="G5029" i="9" s="1"/>
  <c r="D5029" i="9"/>
  <c r="E5029" i="9" s="1"/>
  <c r="R5042" i="9"/>
  <c r="S5042" i="9" s="1"/>
  <c r="P5042" i="9"/>
  <c r="Q5042" i="9" s="1"/>
  <c r="N5056" i="9"/>
  <c r="U5054" i="9"/>
  <c r="N5043" i="9"/>
  <c r="B4926" i="9"/>
  <c r="F4925" i="9"/>
  <c r="G4925" i="9" s="1"/>
  <c r="D4925" i="9"/>
  <c r="E4925" i="9" s="1"/>
  <c r="R4886" i="9"/>
  <c r="AB4924" i="9"/>
  <c r="AC4924" i="9" s="1"/>
  <c r="Z4925" i="9"/>
  <c r="AD4924" i="9"/>
  <c r="AE4924" i="9" s="1"/>
  <c r="AB4911" i="9"/>
  <c r="AC4911" i="9" s="1"/>
  <c r="Z4912" i="9"/>
  <c r="AD4911" i="9"/>
  <c r="AE4911" i="9" s="1"/>
  <c r="B4991" i="9"/>
  <c r="D4990" i="9"/>
  <c r="E4990" i="9" s="1"/>
  <c r="F4990" i="9"/>
  <c r="G4990" i="9" s="1"/>
  <c r="AB4976" i="9"/>
  <c r="AC4976" i="9" s="1"/>
  <c r="Z4977" i="9"/>
  <c r="AD4976" i="9"/>
  <c r="AE4976" i="9" s="1"/>
  <c r="R4912" i="9"/>
  <c r="S4912" i="9" s="1"/>
  <c r="P4912" i="9"/>
  <c r="Q4912" i="9" s="1"/>
  <c r="N4913" i="9"/>
  <c r="AB4898" i="9"/>
  <c r="AC4898" i="9" s="1"/>
  <c r="Z4899" i="9"/>
  <c r="AD4898" i="9"/>
  <c r="AE4898" i="9" s="1"/>
  <c r="AB4885" i="9"/>
  <c r="AC4885" i="9" s="1"/>
  <c r="AD4885" i="9"/>
  <c r="AE4885" i="9" s="1"/>
  <c r="AE4886" i="9" s="1"/>
  <c r="AB5002" i="9"/>
  <c r="AC5002" i="9" s="1"/>
  <c r="Z5003" i="9"/>
  <c r="AD5002" i="9"/>
  <c r="AE5002" i="9" s="1"/>
  <c r="B5017" i="9"/>
  <c r="D5016" i="9"/>
  <c r="E5016" i="9" s="1"/>
  <c r="F5016" i="9"/>
  <c r="G5016" i="9" s="1"/>
  <c r="R4964" i="9"/>
  <c r="S4964" i="9" s="1"/>
  <c r="P4964" i="9"/>
  <c r="Q4964" i="9" s="1"/>
  <c r="N4965" i="9"/>
  <c r="AD4872" i="9"/>
  <c r="AB5015" i="9"/>
  <c r="AC5015" i="9" s="1"/>
  <c r="Z5016" i="9"/>
  <c r="AD5015" i="9"/>
  <c r="AE5015" i="9" s="1"/>
  <c r="D4899" i="9"/>
  <c r="E4899" i="9" s="1"/>
  <c r="F4899" i="9"/>
  <c r="G4899" i="9" s="1"/>
  <c r="G4900" i="9" s="1"/>
  <c r="R4899" i="9"/>
  <c r="S4899" i="9" s="1"/>
  <c r="S4900" i="9" s="1"/>
  <c r="P4899" i="9"/>
  <c r="Q4899" i="9" s="1"/>
  <c r="R4990" i="9"/>
  <c r="S4990" i="9" s="1"/>
  <c r="P4990" i="9"/>
  <c r="Q4990" i="9" s="1"/>
  <c r="N4991" i="9"/>
  <c r="B4913" i="9"/>
  <c r="D4912" i="9"/>
  <c r="E4912" i="9" s="1"/>
  <c r="F4912" i="9"/>
  <c r="G4912" i="9" s="1"/>
  <c r="AF4858" i="9"/>
  <c r="AB4963" i="9"/>
  <c r="AC4963" i="9" s="1"/>
  <c r="Z4964" i="9"/>
  <c r="AD4963" i="9"/>
  <c r="AE4963" i="9" s="1"/>
  <c r="R4938" i="9"/>
  <c r="S4938" i="9" s="1"/>
  <c r="P4938" i="9"/>
  <c r="Q4938" i="9" s="1"/>
  <c r="N4939" i="9"/>
  <c r="B5056" i="9"/>
  <c r="I5054" i="9"/>
  <c r="B5043" i="9"/>
  <c r="F5042" i="9"/>
  <c r="G5042" i="9" s="1"/>
  <c r="D5042" i="9"/>
  <c r="E5042" i="9" s="1"/>
  <c r="R5029" i="9"/>
  <c r="S5029" i="9" s="1"/>
  <c r="P5029" i="9"/>
  <c r="Q5029" i="9" s="1"/>
  <c r="N5030" i="9"/>
  <c r="B4952" i="9"/>
  <c r="D4951" i="9"/>
  <c r="E4951" i="9" s="1"/>
  <c r="F4951" i="9"/>
  <c r="G4951" i="9" s="1"/>
  <c r="B4939" i="9"/>
  <c r="F4938" i="9"/>
  <c r="G4938" i="9" s="1"/>
  <c r="D4938" i="9"/>
  <c r="E4938" i="9" s="1"/>
  <c r="R4951" i="9"/>
  <c r="S4951" i="9" s="1"/>
  <c r="P4951" i="9"/>
  <c r="Q4951" i="9" s="1"/>
  <c r="N4952" i="9"/>
  <c r="AC4872" i="9"/>
  <c r="AB4872" i="9"/>
  <c r="E4886" i="9"/>
  <c r="H4886" i="9" s="1"/>
  <c r="D4886" i="9"/>
  <c r="AB4937" i="9"/>
  <c r="AC4937" i="9" s="1"/>
  <c r="Z4938" i="9"/>
  <c r="AD4937" i="9"/>
  <c r="AE4937" i="9" s="1"/>
  <c r="B4978" i="9"/>
  <c r="D4977" i="9"/>
  <c r="E4977" i="9" s="1"/>
  <c r="F4977" i="9"/>
  <c r="G4977" i="9" s="1"/>
  <c r="B5004" i="9"/>
  <c r="D5003" i="9"/>
  <c r="E5003" i="9" s="1"/>
  <c r="F5003" i="9"/>
  <c r="G5003" i="9" s="1"/>
  <c r="AF4872" i="9" l="1"/>
  <c r="D5004" i="9"/>
  <c r="E5004" i="9" s="1"/>
  <c r="B5005" i="9"/>
  <c r="F5004" i="9"/>
  <c r="G5004" i="9" s="1"/>
  <c r="D4939" i="9"/>
  <c r="E4939" i="9" s="1"/>
  <c r="B4940" i="9"/>
  <c r="F4939" i="9"/>
  <c r="G4939" i="9" s="1"/>
  <c r="D4952" i="9"/>
  <c r="E4952" i="9" s="1"/>
  <c r="B4953" i="9"/>
  <c r="F4952" i="9"/>
  <c r="G4952" i="9" s="1"/>
  <c r="Z4965" i="9"/>
  <c r="AD4964" i="9"/>
  <c r="AE4964" i="9" s="1"/>
  <c r="AB4964" i="9"/>
  <c r="AC4964" i="9" s="1"/>
  <c r="AB4899" i="9"/>
  <c r="AC4899" i="9" s="1"/>
  <c r="AD4899" i="9"/>
  <c r="AE4899" i="9" s="1"/>
  <c r="AE4900" i="9" s="1"/>
  <c r="D4991" i="9"/>
  <c r="E4991" i="9" s="1"/>
  <c r="B4992" i="9"/>
  <c r="F4991" i="9"/>
  <c r="G4991" i="9" s="1"/>
  <c r="Z4913" i="9"/>
  <c r="AD4912" i="9"/>
  <c r="AE4912" i="9" s="1"/>
  <c r="AB4912" i="9"/>
  <c r="AC4912" i="9" s="1"/>
  <c r="N5044" i="9"/>
  <c r="P5043" i="9"/>
  <c r="Q5043" i="9" s="1"/>
  <c r="R5043" i="9"/>
  <c r="S5043" i="9" s="1"/>
  <c r="Z5056" i="9"/>
  <c r="AG5054" i="9"/>
  <c r="Z5043" i="9"/>
  <c r="AB5042" i="9"/>
  <c r="AC5042" i="9" s="1"/>
  <c r="AD5042" i="9"/>
  <c r="AE5042" i="9" s="1"/>
  <c r="N5018" i="9"/>
  <c r="P5017" i="9"/>
  <c r="Q5017" i="9" s="1"/>
  <c r="R5017" i="9"/>
  <c r="S5017" i="9" s="1"/>
  <c r="Z4991" i="9"/>
  <c r="AB4990" i="9"/>
  <c r="AC4990" i="9" s="1"/>
  <c r="AD4990" i="9"/>
  <c r="AE4990" i="9" s="1"/>
  <c r="D4965" i="9"/>
  <c r="E4965" i="9" s="1"/>
  <c r="B4966" i="9"/>
  <c r="F4965" i="9"/>
  <c r="G4965" i="9" s="1"/>
  <c r="N4979" i="9"/>
  <c r="R4978" i="9"/>
  <c r="S4978" i="9" s="1"/>
  <c r="P4978" i="9"/>
  <c r="Q4978" i="9" s="1"/>
  <c r="N5031" i="9"/>
  <c r="R5030" i="9"/>
  <c r="S5030" i="9" s="1"/>
  <c r="P5030" i="9"/>
  <c r="Q5030" i="9" s="1"/>
  <c r="D5056" i="9"/>
  <c r="E5056" i="9" s="1"/>
  <c r="B5070" i="9"/>
  <c r="I5068" i="9"/>
  <c r="B5057" i="9"/>
  <c r="F5056" i="9"/>
  <c r="G5056" i="9" s="1"/>
  <c r="F4900" i="9"/>
  <c r="AD4886" i="9"/>
  <c r="P4913" i="9"/>
  <c r="Q4913" i="9" s="1"/>
  <c r="R4913" i="9"/>
  <c r="S4913" i="9" s="1"/>
  <c r="S4914" i="9" s="1"/>
  <c r="Z4978" i="9"/>
  <c r="AD4977" i="9"/>
  <c r="AE4977" i="9" s="1"/>
  <c r="AB4977" i="9"/>
  <c r="AC4977" i="9" s="1"/>
  <c r="T4886" i="9"/>
  <c r="N4953" i="9"/>
  <c r="P4952" i="9"/>
  <c r="Q4952" i="9" s="1"/>
  <c r="R4952" i="9"/>
  <c r="S4952" i="9" s="1"/>
  <c r="D4913" i="9"/>
  <c r="E4913" i="9" s="1"/>
  <c r="F4913" i="9"/>
  <c r="G4913" i="9" s="1"/>
  <c r="G4914" i="9" s="1"/>
  <c r="Q4900" i="9"/>
  <c r="P4900" i="9"/>
  <c r="E4900" i="9"/>
  <c r="D4900" i="9"/>
  <c r="Z5017" i="9"/>
  <c r="AD5016" i="9"/>
  <c r="AE5016" i="9" s="1"/>
  <c r="AB5016" i="9"/>
  <c r="AC5016" i="9" s="1"/>
  <c r="D5017" i="9"/>
  <c r="E5017" i="9" s="1"/>
  <c r="B5018" i="9"/>
  <c r="F5017" i="9"/>
  <c r="G5017" i="9" s="1"/>
  <c r="Z5004" i="9"/>
  <c r="AB5003" i="9"/>
  <c r="AC5003" i="9" s="1"/>
  <c r="AD5003" i="9"/>
  <c r="AE5003" i="9" s="1"/>
  <c r="AC4886" i="9"/>
  <c r="AB4886" i="9"/>
  <c r="N5070" i="9"/>
  <c r="U5068" i="9"/>
  <c r="N5057" i="9"/>
  <c r="P5056" i="9"/>
  <c r="Q5056" i="9" s="1"/>
  <c r="R5056" i="9"/>
  <c r="S5056" i="9" s="1"/>
  <c r="N5005" i="9"/>
  <c r="P5004" i="9"/>
  <c r="Q5004" i="9" s="1"/>
  <c r="R5004" i="9"/>
  <c r="S5004" i="9" s="1"/>
  <c r="Z5030" i="9"/>
  <c r="AB5029" i="9"/>
  <c r="AC5029" i="9" s="1"/>
  <c r="AD5029" i="9"/>
  <c r="AE5029" i="9" s="1"/>
  <c r="N4927" i="9"/>
  <c r="P4926" i="9"/>
  <c r="Q4926" i="9" s="1"/>
  <c r="R4926" i="9"/>
  <c r="S4926" i="9" s="1"/>
  <c r="Z4952" i="9"/>
  <c r="AD4951" i="9"/>
  <c r="AE4951" i="9" s="1"/>
  <c r="AB4951" i="9"/>
  <c r="AC4951" i="9" s="1"/>
  <c r="D4978" i="9"/>
  <c r="E4978" i="9" s="1"/>
  <c r="B4979" i="9"/>
  <c r="F4978" i="9"/>
  <c r="G4978" i="9" s="1"/>
  <c r="Z4939" i="9"/>
  <c r="AB4938" i="9"/>
  <c r="AC4938" i="9" s="1"/>
  <c r="AD4938" i="9"/>
  <c r="AE4938" i="9" s="1"/>
  <c r="D5043" i="9"/>
  <c r="E5043" i="9" s="1"/>
  <c r="B5044" i="9"/>
  <c r="F5043" i="9"/>
  <c r="G5043" i="9" s="1"/>
  <c r="N4940" i="9"/>
  <c r="P4939" i="9"/>
  <c r="Q4939" i="9" s="1"/>
  <c r="R4939" i="9"/>
  <c r="S4939" i="9" s="1"/>
  <c r="N4992" i="9"/>
  <c r="P4991" i="9"/>
  <c r="Q4991" i="9" s="1"/>
  <c r="R4991" i="9"/>
  <c r="S4991" i="9" s="1"/>
  <c r="R4900" i="9"/>
  <c r="N4966" i="9"/>
  <c r="R4965" i="9"/>
  <c r="S4965" i="9" s="1"/>
  <c r="P4965" i="9"/>
  <c r="Q4965" i="9" s="1"/>
  <c r="Z4926" i="9"/>
  <c r="AD4925" i="9"/>
  <c r="AE4925" i="9" s="1"/>
  <c r="AB4925" i="9"/>
  <c r="AC4925" i="9" s="1"/>
  <c r="D4926" i="9"/>
  <c r="E4926" i="9" s="1"/>
  <c r="B4927" i="9"/>
  <c r="F4926" i="9"/>
  <c r="G4926" i="9" s="1"/>
  <c r="D5030" i="9"/>
  <c r="E5030" i="9" s="1"/>
  <c r="B5031" i="9"/>
  <c r="F5030" i="9"/>
  <c r="G5030" i="9" s="1"/>
  <c r="AF4886" i="9" l="1"/>
  <c r="H4900" i="9"/>
  <c r="B5032" i="9"/>
  <c r="F5031" i="9"/>
  <c r="G5031" i="9" s="1"/>
  <c r="D5031" i="9"/>
  <c r="E5031" i="9" s="1"/>
  <c r="B4980" i="9"/>
  <c r="D4979" i="9"/>
  <c r="E4979" i="9" s="1"/>
  <c r="F4979" i="9"/>
  <c r="G4979" i="9" s="1"/>
  <c r="F4914" i="9"/>
  <c r="P4953" i="9"/>
  <c r="Q4953" i="9" s="1"/>
  <c r="N4954" i="9"/>
  <c r="R4953" i="9"/>
  <c r="S4953" i="9" s="1"/>
  <c r="R4914" i="9"/>
  <c r="B5084" i="9"/>
  <c r="I5082" i="9"/>
  <c r="B5071" i="9"/>
  <c r="F5070" i="9"/>
  <c r="G5070" i="9" s="1"/>
  <c r="D5070" i="9"/>
  <c r="E5070" i="9" s="1"/>
  <c r="P4979" i="9"/>
  <c r="Q4979" i="9" s="1"/>
  <c r="N4980" i="9"/>
  <c r="R4979" i="9"/>
  <c r="S4979" i="9" s="1"/>
  <c r="AD5043" i="9"/>
  <c r="AE5043" i="9" s="1"/>
  <c r="AB5043" i="9"/>
  <c r="AC5043" i="9" s="1"/>
  <c r="Z5044" i="9"/>
  <c r="AD4965" i="9"/>
  <c r="AE4965" i="9" s="1"/>
  <c r="AB4965" i="9"/>
  <c r="AC4965" i="9" s="1"/>
  <c r="Z4966" i="9"/>
  <c r="P4966" i="9"/>
  <c r="Q4966" i="9" s="1"/>
  <c r="N4967" i="9"/>
  <c r="R4966" i="9"/>
  <c r="S4966" i="9" s="1"/>
  <c r="B5045" i="9"/>
  <c r="D5044" i="9"/>
  <c r="E5044" i="9" s="1"/>
  <c r="F5044" i="9"/>
  <c r="G5044" i="9" s="1"/>
  <c r="P4927" i="9"/>
  <c r="Q4927" i="9" s="1"/>
  <c r="R4927" i="9"/>
  <c r="S4927" i="9" s="1"/>
  <c r="S4928" i="9" s="1"/>
  <c r="P5005" i="9"/>
  <c r="Q5005" i="9" s="1"/>
  <c r="N5006" i="9"/>
  <c r="R5005" i="9"/>
  <c r="S5005" i="9" s="1"/>
  <c r="P5057" i="9"/>
  <c r="Q5057" i="9" s="1"/>
  <c r="N5058" i="9"/>
  <c r="R5057" i="9"/>
  <c r="S5057" i="9" s="1"/>
  <c r="AD5004" i="9"/>
  <c r="AE5004" i="9" s="1"/>
  <c r="AB5004" i="9"/>
  <c r="AC5004" i="9" s="1"/>
  <c r="Z5005" i="9"/>
  <c r="E4914" i="9"/>
  <c r="H4914" i="9" s="1"/>
  <c r="D4914" i="9"/>
  <c r="Q4914" i="9"/>
  <c r="T4914" i="9" s="1"/>
  <c r="P4914" i="9"/>
  <c r="P5018" i="9"/>
  <c r="Q5018" i="9" s="1"/>
  <c r="N5019" i="9"/>
  <c r="R5018" i="9"/>
  <c r="S5018" i="9" s="1"/>
  <c r="AD4913" i="9"/>
  <c r="AE4913" i="9" s="1"/>
  <c r="AE4914" i="9" s="1"/>
  <c r="AB4913" i="9"/>
  <c r="AC4913" i="9" s="1"/>
  <c r="B4941" i="9"/>
  <c r="D4940" i="9"/>
  <c r="E4940" i="9" s="1"/>
  <c r="F4940" i="9"/>
  <c r="G4940" i="9" s="1"/>
  <c r="F4927" i="9"/>
  <c r="G4927" i="9" s="1"/>
  <c r="G4928" i="9" s="1"/>
  <c r="D4927" i="9"/>
  <c r="E4927" i="9" s="1"/>
  <c r="AD4926" i="9"/>
  <c r="AE4926" i="9" s="1"/>
  <c r="AB4926" i="9"/>
  <c r="AC4926" i="9" s="1"/>
  <c r="Z4927" i="9"/>
  <c r="P4992" i="9"/>
  <c r="Q4992" i="9" s="1"/>
  <c r="N4993" i="9"/>
  <c r="R4992" i="9"/>
  <c r="S4992" i="9" s="1"/>
  <c r="AD4939" i="9"/>
  <c r="AE4939" i="9" s="1"/>
  <c r="AB4939" i="9"/>
  <c r="AC4939" i="9" s="1"/>
  <c r="Z4940" i="9"/>
  <c r="AD4952" i="9"/>
  <c r="AE4952" i="9" s="1"/>
  <c r="AB4952" i="9"/>
  <c r="AC4952" i="9" s="1"/>
  <c r="Z4953" i="9"/>
  <c r="AD5030" i="9"/>
  <c r="AE5030" i="9" s="1"/>
  <c r="AB5030" i="9"/>
  <c r="AC5030" i="9" s="1"/>
  <c r="Z5031" i="9"/>
  <c r="B5058" i="9"/>
  <c r="D5057" i="9"/>
  <c r="E5057" i="9" s="1"/>
  <c r="F5057" i="9"/>
  <c r="G5057" i="9" s="1"/>
  <c r="P5031" i="9"/>
  <c r="Q5031" i="9" s="1"/>
  <c r="N5032" i="9"/>
  <c r="R5031" i="9"/>
  <c r="S5031" i="9" s="1"/>
  <c r="B4967" i="9"/>
  <c r="D4966" i="9"/>
  <c r="E4966" i="9" s="1"/>
  <c r="F4966" i="9"/>
  <c r="G4966" i="9" s="1"/>
  <c r="AD4991" i="9"/>
  <c r="AE4991" i="9" s="1"/>
  <c r="AB4991" i="9"/>
  <c r="AC4991" i="9" s="1"/>
  <c r="Z4992" i="9"/>
  <c r="AD5056" i="9"/>
  <c r="AE5056" i="9" s="1"/>
  <c r="AB5056" i="9"/>
  <c r="AC5056" i="9" s="1"/>
  <c r="Z5070" i="9"/>
  <c r="AG5068" i="9"/>
  <c r="Z5057" i="9"/>
  <c r="P5044" i="9"/>
  <c r="Q5044" i="9" s="1"/>
  <c r="N5045" i="9"/>
  <c r="R5044" i="9"/>
  <c r="S5044" i="9" s="1"/>
  <c r="AD4900" i="9"/>
  <c r="B4954" i="9"/>
  <c r="F4953" i="9"/>
  <c r="G4953" i="9" s="1"/>
  <c r="D4953" i="9"/>
  <c r="E4953" i="9" s="1"/>
  <c r="P4940" i="9"/>
  <c r="Q4940" i="9" s="1"/>
  <c r="N4941" i="9"/>
  <c r="R4940" i="9"/>
  <c r="S4940" i="9" s="1"/>
  <c r="P5070" i="9"/>
  <c r="Q5070" i="9" s="1"/>
  <c r="N5084" i="9"/>
  <c r="U5082" i="9"/>
  <c r="N5071" i="9"/>
  <c r="R5070" i="9"/>
  <c r="S5070" i="9" s="1"/>
  <c r="B5019" i="9"/>
  <c r="F5018" i="9"/>
  <c r="G5018" i="9" s="1"/>
  <c r="D5018" i="9"/>
  <c r="E5018" i="9" s="1"/>
  <c r="AD5017" i="9"/>
  <c r="AE5017" i="9" s="1"/>
  <c r="AB5017" i="9"/>
  <c r="AC5017" i="9" s="1"/>
  <c r="Z5018" i="9"/>
  <c r="T4900" i="9"/>
  <c r="AD4978" i="9"/>
  <c r="AE4978" i="9" s="1"/>
  <c r="AB4978" i="9"/>
  <c r="AC4978" i="9" s="1"/>
  <c r="Z4979" i="9"/>
  <c r="B4993" i="9"/>
  <c r="F4992" i="9"/>
  <c r="G4992" i="9" s="1"/>
  <c r="D4992" i="9"/>
  <c r="E4992" i="9" s="1"/>
  <c r="AC4900" i="9"/>
  <c r="AB4900" i="9"/>
  <c r="B5006" i="9"/>
  <c r="F5005" i="9"/>
  <c r="G5005" i="9" s="1"/>
  <c r="D5005" i="9"/>
  <c r="E5005" i="9" s="1"/>
  <c r="AF4900" i="9" l="1"/>
  <c r="F4993" i="9"/>
  <c r="G4993" i="9" s="1"/>
  <c r="D4993" i="9"/>
  <c r="E4993" i="9" s="1"/>
  <c r="B4994" i="9"/>
  <c r="N5072" i="9"/>
  <c r="R5071" i="9"/>
  <c r="S5071" i="9" s="1"/>
  <c r="P5071" i="9"/>
  <c r="Q5071" i="9" s="1"/>
  <c r="Z5084" i="9"/>
  <c r="AG5082" i="9"/>
  <c r="Z5071" i="9"/>
  <c r="AB5070" i="9"/>
  <c r="AC5070" i="9" s="1"/>
  <c r="AD5070" i="9"/>
  <c r="AE5070" i="9" s="1"/>
  <c r="AD4927" i="9"/>
  <c r="AE4927" i="9" s="1"/>
  <c r="AE4928" i="9" s="1"/>
  <c r="AB4927" i="9"/>
  <c r="AC4927" i="9" s="1"/>
  <c r="F4928" i="9"/>
  <c r="F4941" i="9"/>
  <c r="G4941" i="9" s="1"/>
  <c r="G4942" i="9" s="1"/>
  <c r="D4941" i="9"/>
  <c r="E4941" i="9" s="1"/>
  <c r="N5007" i="9"/>
  <c r="P5006" i="9"/>
  <c r="Q5006" i="9" s="1"/>
  <c r="R5006" i="9"/>
  <c r="S5006" i="9" s="1"/>
  <c r="F5045" i="9"/>
  <c r="G5045" i="9" s="1"/>
  <c r="D5045" i="9"/>
  <c r="E5045" i="9" s="1"/>
  <c r="B5046" i="9"/>
  <c r="F4980" i="9"/>
  <c r="G4980" i="9" s="1"/>
  <c r="D4980" i="9"/>
  <c r="E4980" i="9" s="1"/>
  <c r="B4981" i="9"/>
  <c r="F5032" i="9"/>
  <c r="G5032" i="9" s="1"/>
  <c r="D5032" i="9"/>
  <c r="E5032" i="9" s="1"/>
  <c r="B5033" i="9"/>
  <c r="Z5019" i="9"/>
  <c r="AB5018" i="9"/>
  <c r="AC5018" i="9" s="1"/>
  <c r="AD5018" i="9"/>
  <c r="AE5018" i="9" s="1"/>
  <c r="F4954" i="9"/>
  <c r="G4954" i="9" s="1"/>
  <c r="D4954" i="9"/>
  <c r="E4954" i="9" s="1"/>
  <c r="B4955" i="9"/>
  <c r="Z4993" i="9"/>
  <c r="AB4992" i="9"/>
  <c r="AC4992" i="9" s="1"/>
  <c r="AD4992" i="9"/>
  <c r="AE4992" i="9" s="1"/>
  <c r="Z4941" i="9"/>
  <c r="AD4940" i="9"/>
  <c r="AE4940" i="9" s="1"/>
  <c r="AB4940" i="9"/>
  <c r="AC4940" i="9" s="1"/>
  <c r="N4994" i="9"/>
  <c r="P4993" i="9"/>
  <c r="Q4993" i="9" s="1"/>
  <c r="R4993" i="9"/>
  <c r="S4993" i="9" s="1"/>
  <c r="AC4914" i="9"/>
  <c r="AB4914" i="9"/>
  <c r="N5020" i="9"/>
  <c r="R5019" i="9"/>
  <c r="S5019" i="9" s="1"/>
  <c r="P5019" i="9"/>
  <c r="Q5019" i="9" s="1"/>
  <c r="Z5006" i="9"/>
  <c r="AB5005" i="9"/>
  <c r="AC5005" i="9" s="1"/>
  <c r="AD5005" i="9"/>
  <c r="AE5005" i="9" s="1"/>
  <c r="N5059" i="9"/>
  <c r="R5058" i="9"/>
  <c r="S5058" i="9" s="1"/>
  <c r="P5058" i="9"/>
  <c r="Q5058" i="9" s="1"/>
  <c r="F5084" i="9"/>
  <c r="G5084" i="9" s="1"/>
  <c r="D5084" i="9"/>
  <c r="E5084" i="9" s="1"/>
  <c r="B5098" i="9"/>
  <c r="I5096" i="9"/>
  <c r="B5085" i="9"/>
  <c r="F5019" i="9"/>
  <c r="G5019" i="9" s="1"/>
  <c r="D5019" i="9"/>
  <c r="E5019" i="9" s="1"/>
  <c r="B5020" i="9"/>
  <c r="N5098" i="9"/>
  <c r="U5096" i="9"/>
  <c r="N5085" i="9"/>
  <c r="R5084" i="9"/>
  <c r="S5084" i="9" s="1"/>
  <c r="P5084" i="9"/>
  <c r="Q5084" i="9" s="1"/>
  <c r="Z5058" i="9"/>
  <c r="AD5057" i="9"/>
  <c r="AE5057" i="9" s="1"/>
  <c r="AB5057" i="9"/>
  <c r="AC5057" i="9" s="1"/>
  <c r="F4967" i="9"/>
  <c r="G4967" i="9" s="1"/>
  <c r="D4967" i="9"/>
  <c r="E4967" i="9" s="1"/>
  <c r="B4968" i="9"/>
  <c r="N5033" i="9"/>
  <c r="P5032" i="9"/>
  <c r="Q5032" i="9" s="1"/>
  <c r="R5032" i="9"/>
  <c r="S5032" i="9" s="1"/>
  <c r="Z4954" i="9"/>
  <c r="AB4953" i="9"/>
  <c r="AC4953" i="9" s="1"/>
  <c r="AD4953" i="9"/>
  <c r="AE4953" i="9" s="1"/>
  <c r="AD4914" i="9"/>
  <c r="R4928" i="9"/>
  <c r="N4968" i="9"/>
  <c r="R4967" i="9"/>
  <c r="S4967" i="9" s="1"/>
  <c r="P4967" i="9"/>
  <c r="Q4967" i="9" s="1"/>
  <c r="Z4967" i="9"/>
  <c r="AB4966" i="9"/>
  <c r="AC4966" i="9" s="1"/>
  <c r="AD4966" i="9"/>
  <c r="AE4966" i="9" s="1"/>
  <c r="N4955" i="9"/>
  <c r="R4954" i="9"/>
  <c r="S4954" i="9" s="1"/>
  <c r="P4954" i="9"/>
  <c r="Q4954" i="9" s="1"/>
  <c r="F5006" i="9"/>
  <c r="G5006" i="9" s="1"/>
  <c r="D5006" i="9"/>
  <c r="E5006" i="9" s="1"/>
  <c r="B5007" i="9"/>
  <c r="Z4980" i="9"/>
  <c r="AB4979" i="9"/>
  <c r="AC4979" i="9" s="1"/>
  <c r="AD4979" i="9"/>
  <c r="AE4979" i="9" s="1"/>
  <c r="P4941" i="9"/>
  <c r="Q4941" i="9" s="1"/>
  <c r="R4941" i="9"/>
  <c r="S4941" i="9" s="1"/>
  <c r="S4942" i="9" s="1"/>
  <c r="N5046" i="9"/>
  <c r="P5045" i="9"/>
  <c r="Q5045" i="9" s="1"/>
  <c r="R5045" i="9"/>
  <c r="S5045" i="9" s="1"/>
  <c r="F5058" i="9"/>
  <c r="G5058" i="9" s="1"/>
  <c r="D5058" i="9"/>
  <c r="E5058" i="9" s="1"/>
  <c r="B5059" i="9"/>
  <c r="Z5032" i="9"/>
  <c r="AD5031" i="9"/>
  <c r="AE5031" i="9" s="1"/>
  <c r="AB5031" i="9"/>
  <c r="AC5031" i="9" s="1"/>
  <c r="E4928" i="9"/>
  <c r="H4928" i="9" s="1"/>
  <c r="D4928" i="9"/>
  <c r="Q4928" i="9"/>
  <c r="P4928" i="9"/>
  <c r="Z5045" i="9"/>
  <c r="AD5044" i="9"/>
  <c r="AE5044" i="9" s="1"/>
  <c r="AB5044" i="9"/>
  <c r="AC5044" i="9" s="1"/>
  <c r="N4981" i="9"/>
  <c r="R4980" i="9"/>
  <c r="S4980" i="9" s="1"/>
  <c r="P4980" i="9"/>
  <c r="Q4980" i="9" s="1"/>
  <c r="F5071" i="9"/>
  <c r="G5071" i="9" s="1"/>
  <c r="D5071" i="9"/>
  <c r="E5071" i="9" s="1"/>
  <c r="B5072" i="9"/>
  <c r="T4928" i="9" l="1"/>
  <c r="B5060" i="9"/>
  <c r="D5059" i="9"/>
  <c r="E5059" i="9" s="1"/>
  <c r="F5059" i="9"/>
  <c r="G5059" i="9" s="1"/>
  <c r="R4942" i="9"/>
  <c r="B5008" i="9"/>
  <c r="D5007" i="9"/>
  <c r="E5007" i="9" s="1"/>
  <c r="F5007" i="9"/>
  <c r="G5007" i="9" s="1"/>
  <c r="AB4967" i="9"/>
  <c r="AC4967" i="9" s="1"/>
  <c r="Z4968" i="9"/>
  <c r="AD4967" i="9"/>
  <c r="AE4967" i="9" s="1"/>
  <c r="R5033" i="9"/>
  <c r="S5033" i="9" s="1"/>
  <c r="P5033" i="9"/>
  <c r="Q5033" i="9" s="1"/>
  <c r="N5034" i="9"/>
  <c r="AB5058" i="9"/>
  <c r="AC5058" i="9" s="1"/>
  <c r="Z5059" i="9"/>
  <c r="AD5058" i="9"/>
  <c r="AE5058" i="9" s="1"/>
  <c r="B5021" i="9"/>
  <c r="D5020" i="9"/>
  <c r="E5020" i="9" s="1"/>
  <c r="F5020" i="9"/>
  <c r="G5020" i="9" s="1"/>
  <c r="AF4914" i="9"/>
  <c r="R4994" i="9"/>
  <c r="S4994" i="9" s="1"/>
  <c r="P4994" i="9"/>
  <c r="Q4994" i="9" s="1"/>
  <c r="N4995" i="9"/>
  <c r="R5007" i="9"/>
  <c r="S5007" i="9" s="1"/>
  <c r="P5007" i="9"/>
  <c r="Q5007" i="9" s="1"/>
  <c r="N5008" i="9"/>
  <c r="E4942" i="9"/>
  <c r="D4942" i="9"/>
  <c r="AC4928" i="9"/>
  <c r="AB4928" i="9"/>
  <c r="R5072" i="9"/>
  <c r="S5072" i="9" s="1"/>
  <c r="P5072" i="9"/>
  <c r="Q5072" i="9" s="1"/>
  <c r="N5073" i="9"/>
  <c r="R4981" i="9"/>
  <c r="S4981" i="9" s="1"/>
  <c r="P4981" i="9"/>
  <c r="Q4981" i="9" s="1"/>
  <c r="N4982" i="9"/>
  <c r="AB5045" i="9"/>
  <c r="AC5045" i="9" s="1"/>
  <c r="Z5046" i="9"/>
  <c r="AD5045" i="9"/>
  <c r="AE5045" i="9" s="1"/>
  <c r="B5073" i="9"/>
  <c r="F5072" i="9"/>
  <c r="G5072" i="9" s="1"/>
  <c r="D5072" i="9"/>
  <c r="E5072" i="9" s="1"/>
  <c r="Q4942" i="9"/>
  <c r="T4942" i="9" s="1"/>
  <c r="P4942" i="9"/>
  <c r="R4955" i="9"/>
  <c r="S4955" i="9" s="1"/>
  <c r="S4956" i="9" s="1"/>
  <c r="P4955" i="9"/>
  <c r="Q4955" i="9" s="1"/>
  <c r="AB4954" i="9"/>
  <c r="AC4954" i="9" s="1"/>
  <c r="Z4955" i="9"/>
  <c r="AD4954" i="9"/>
  <c r="AE4954" i="9" s="1"/>
  <c r="B4969" i="9"/>
  <c r="F4968" i="9"/>
  <c r="G4968" i="9" s="1"/>
  <c r="D4968" i="9"/>
  <c r="E4968" i="9" s="1"/>
  <c r="R5085" i="9"/>
  <c r="S5085" i="9" s="1"/>
  <c r="P5085" i="9"/>
  <c r="Q5085" i="9" s="1"/>
  <c r="N5086" i="9"/>
  <c r="B5112" i="9"/>
  <c r="I5110" i="9"/>
  <c r="B5099" i="9"/>
  <c r="F5098" i="9"/>
  <c r="G5098" i="9" s="1"/>
  <c r="D5098" i="9"/>
  <c r="E5098" i="9" s="1"/>
  <c r="AB4993" i="9"/>
  <c r="AC4993" i="9" s="1"/>
  <c r="Z4994" i="9"/>
  <c r="AD4993" i="9"/>
  <c r="AE4993" i="9" s="1"/>
  <c r="D4955" i="9"/>
  <c r="E4955" i="9" s="1"/>
  <c r="F4955" i="9"/>
  <c r="G4955" i="9" s="1"/>
  <c r="G4956" i="9" s="1"/>
  <c r="B4982" i="9"/>
  <c r="F4981" i="9"/>
  <c r="G4981" i="9" s="1"/>
  <c r="D4981" i="9"/>
  <c r="E4981" i="9" s="1"/>
  <c r="F4942" i="9"/>
  <c r="AD4928" i="9"/>
  <c r="AB5084" i="9"/>
  <c r="AC5084" i="9" s="1"/>
  <c r="Z5098" i="9"/>
  <c r="AG5096" i="9"/>
  <c r="Z5085" i="9"/>
  <c r="AD5084" i="9"/>
  <c r="AE5084" i="9" s="1"/>
  <c r="B4995" i="9"/>
  <c r="D4994" i="9"/>
  <c r="E4994" i="9" s="1"/>
  <c r="F4994" i="9"/>
  <c r="G4994" i="9" s="1"/>
  <c r="AB5006" i="9"/>
  <c r="AC5006" i="9" s="1"/>
  <c r="Z5007" i="9"/>
  <c r="AD5006" i="9"/>
  <c r="AE5006" i="9" s="1"/>
  <c r="R5020" i="9"/>
  <c r="S5020" i="9" s="1"/>
  <c r="P5020" i="9"/>
  <c r="Q5020" i="9" s="1"/>
  <c r="N5021" i="9"/>
  <c r="AB5019" i="9"/>
  <c r="AC5019" i="9" s="1"/>
  <c r="Z5020" i="9"/>
  <c r="AD5019" i="9"/>
  <c r="AE5019" i="9" s="1"/>
  <c r="B5034" i="9"/>
  <c r="F5033" i="9"/>
  <c r="G5033" i="9" s="1"/>
  <c r="D5033" i="9"/>
  <c r="E5033" i="9" s="1"/>
  <c r="AB5032" i="9"/>
  <c r="AC5032" i="9" s="1"/>
  <c r="Z5033" i="9"/>
  <c r="AD5032" i="9"/>
  <c r="AE5032" i="9" s="1"/>
  <c r="R5046" i="9"/>
  <c r="S5046" i="9" s="1"/>
  <c r="P5046" i="9"/>
  <c r="Q5046" i="9" s="1"/>
  <c r="N5047" i="9"/>
  <c r="AB4980" i="9"/>
  <c r="AC4980" i="9" s="1"/>
  <c r="Z4981" i="9"/>
  <c r="AD4980" i="9"/>
  <c r="AE4980" i="9" s="1"/>
  <c r="R4968" i="9"/>
  <c r="S4968" i="9" s="1"/>
  <c r="P4968" i="9"/>
  <c r="Q4968" i="9" s="1"/>
  <c r="N4969" i="9"/>
  <c r="R5098" i="9"/>
  <c r="S5098" i="9" s="1"/>
  <c r="P5098" i="9"/>
  <c r="Q5098" i="9" s="1"/>
  <c r="N5112" i="9"/>
  <c r="U5110" i="9"/>
  <c r="N5099" i="9"/>
  <c r="B5086" i="9"/>
  <c r="D5085" i="9"/>
  <c r="E5085" i="9" s="1"/>
  <c r="F5085" i="9"/>
  <c r="G5085" i="9" s="1"/>
  <c r="R5059" i="9"/>
  <c r="S5059" i="9" s="1"/>
  <c r="P5059" i="9"/>
  <c r="Q5059" i="9" s="1"/>
  <c r="N5060" i="9"/>
  <c r="AB4941" i="9"/>
  <c r="AC4941" i="9" s="1"/>
  <c r="AD4941" i="9"/>
  <c r="AE4941" i="9" s="1"/>
  <c r="AE4942" i="9" s="1"/>
  <c r="B5047" i="9"/>
  <c r="D5046" i="9"/>
  <c r="E5046" i="9" s="1"/>
  <c r="F5046" i="9"/>
  <c r="G5046" i="9" s="1"/>
  <c r="AB5071" i="9"/>
  <c r="AC5071" i="9" s="1"/>
  <c r="Z5072" i="9"/>
  <c r="AD5071" i="9"/>
  <c r="AE5071" i="9" s="1"/>
  <c r="Z5073" i="9" l="1"/>
  <c r="AB5072" i="9"/>
  <c r="AC5072" i="9" s="1"/>
  <c r="AD5072" i="9"/>
  <c r="AE5072" i="9" s="1"/>
  <c r="AC4942" i="9"/>
  <c r="AB4942" i="9"/>
  <c r="D5086" i="9"/>
  <c r="E5086" i="9" s="1"/>
  <c r="B5087" i="9"/>
  <c r="F5086" i="9"/>
  <c r="G5086" i="9" s="1"/>
  <c r="D4995" i="9"/>
  <c r="E4995" i="9" s="1"/>
  <c r="B4996" i="9"/>
  <c r="F4995" i="9"/>
  <c r="G4995" i="9" s="1"/>
  <c r="Z5112" i="9"/>
  <c r="AG5110" i="9"/>
  <c r="Z5099" i="9"/>
  <c r="AD5098" i="9"/>
  <c r="AE5098" i="9" s="1"/>
  <c r="AB5098" i="9"/>
  <c r="AC5098" i="9" s="1"/>
  <c r="E4956" i="9"/>
  <c r="D4956" i="9"/>
  <c r="D5112" i="9"/>
  <c r="E5112" i="9" s="1"/>
  <c r="B5126" i="9"/>
  <c r="I5124" i="9"/>
  <c r="B5113" i="9"/>
  <c r="F5112" i="9"/>
  <c r="G5112" i="9" s="1"/>
  <c r="D4969" i="9"/>
  <c r="E4969" i="9" s="1"/>
  <c r="F4969" i="9"/>
  <c r="G4969" i="9" s="1"/>
  <c r="G4970" i="9" s="1"/>
  <c r="Q4956" i="9"/>
  <c r="P4956" i="9"/>
  <c r="H4942" i="9"/>
  <c r="D5021" i="9"/>
  <c r="E5021" i="9" s="1"/>
  <c r="B5022" i="9"/>
  <c r="F5021" i="9"/>
  <c r="G5021" i="9" s="1"/>
  <c r="Z5060" i="9"/>
  <c r="AB5059" i="9"/>
  <c r="AC5059" i="9" s="1"/>
  <c r="AD5059" i="9"/>
  <c r="AE5059" i="9" s="1"/>
  <c r="Z4969" i="9"/>
  <c r="AB4968" i="9"/>
  <c r="AC4968" i="9" s="1"/>
  <c r="AD4968" i="9"/>
  <c r="AE4968" i="9" s="1"/>
  <c r="D5008" i="9"/>
  <c r="E5008" i="9" s="1"/>
  <c r="B5009" i="9"/>
  <c r="F5008" i="9"/>
  <c r="G5008" i="9" s="1"/>
  <c r="N5061" i="9"/>
  <c r="R5060" i="9"/>
  <c r="S5060" i="9" s="1"/>
  <c r="P5060" i="9"/>
  <c r="Q5060" i="9" s="1"/>
  <c r="N5100" i="9"/>
  <c r="P5099" i="9"/>
  <c r="Q5099" i="9" s="1"/>
  <c r="R5099" i="9"/>
  <c r="S5099" i="9" s="1"/>
  <c r="P4969" i="9"/>
  <c r="Q4969" i="9" s="1"/>
  <c r="R4969" i="9"/>
  <c r="S4969" i="9" s="1"/>
  <c r="S4970" i="9" s="1"/>
  <c r="N5048" i="9"/>
  <c r="R5047" i="9"/>
  <c r="S5047" i="9" s="1"/>
  <c r="P5047" i="9"/>
  <c r="Q5047" i="9" s="1"/>
  <c r="Z5034" i="9"/>
  <c r="AD5033" i="9"/>
  <c r="AE5033" i="9" s="1"/>
  <c r="AB5033" i="9"/>
  <c r="AC5033" i="9" s="1"/>
  <c r="Z5021" i="9"/>
  <c r="AD5020" i="9"/>
  <c r="AE5020" i="9" s="1"/>
  <c r="AB5020" i="9"/>
  <c r="AC5020" i="9" s="1"/>
  <c r="N5022" i="9"/>
  <c r="P5021" i="9"/>
  <c r="Q5021" i="9" s="1"/>
  <c r="R5021" i="9"/>
  <c r="S5021" i="9" s="1"/>
  <c r="Z5008" i="9"/>
  <c r="AD5007" i="9"/>
  <c r="AE5007" i="9" s="1"/>
  <c r="AB5007" i="9"/>
  <c r="AC5007" i="9" s="1"/>
  <c r="D4982" i="9"/>
  <c r="E4982" i="9" s="1"/>
  <c r="B4983" i="9"/>
  <c r="F4982" i="9"/>
  <c r="G4982" i="9" s="1"/>
  <c r="N5087" i="9"/>
  <c r="P5086" i="9"/>
  <c r="Q5086" i="9" s="1"/>
  <c r="R5086" i="9"/>
  <c r="S5086" i="9" s="1"/>
  <c r="R4956" i="9"/>
  <c r="Z5047" i="9"/>
  <c r="AB5046" i="9"/>
  <c r="AC5046" i="9" s="1"/>
  <c r="AD5046" i="9"/>
  <c r="AE5046" i="9" s="1"/>
  <c r="N5009" i="9"/>
  <c r="P5008" i="9"/>
  <c r="Q5008" i="9" s="1"/>
  <c r="R5008" i="9"/>
  <c r="S5008" i="9" s="1"/>
  <c r="Z4982" i="9"/>
  <c r="AB4981" i="9"/>
  <c r="AC4981" i="9" s="1"/>
  <c r="AD4981" i="9"/>
  <c r="AE4981" i="9" s="1"/>
  <c r="Z5086" i="9"/>
  <c r="AD5085" i="9"/>
  <c r="AE5085" i="9" s="1"/>
  <c r="AB5085" i="9"/>
  <c r="AC5085" i="9" s="1"/>
  <c r="Z4995" i="9"/>
  <c r="AD4994" i="9"/>
  <c r="AE4994" i="9" s="1"/>
  <c r="AB4994" i="9"/>
  <c r="AC4994" i="9" s="1"/>
  <c r="D5099" i="9"/>
  <c r="E5099" i="9" s="1"/>
  <c r="B5100" i="9"/>
  <c r="F5099" i="9"/>
  <c r="G5099" i="9" s="1"/>
  <c r="AD4955" i="9"/>
  <c r="AE4955" i="9" s="1"/>
  <c r="AE4956" i="9" s="1"/>
  <c r="AB4955" i="9"/>
  <c r="AC4955" i="9" s="1"/>
  <c r="N5074" i="9"/>
  <c r="P5073" i="9"/>
  <c r="Q5073" i="9" s="1"/>
  <c r="R5073" i="9"/>
  <c r="S5073" i="9" s="1"/>
  <c r="AF4928" i="9"/>
  <c r="N4996" i="9"/>
  <c r="P4995" i="9"/>
  <c r="Q4995" i="9" s="1"/>
  <c r="R4995" i="9"/>
  <c r="S4995" i="9" s="1"/>
  <c r="D5047" i="9"/>
  <c r="E5047" i="9" s="1"/>
  <c r="B5048" i="9"/>
  <c r="F5047" i="9"/>
  <c r="G5047" i="9" s="1"/>
  <c r="AD4942" i="9"/>
  <c r="N5126" i="9"/>
  <c r="U5124" i="9"/>
  <c r="N5113" i="9"/>
  <c r="R5112" i="9"/>
  <c r="S5112" i="9" s="1"/>
  <c r="P5112" i="9"/>
  <c r="Q5112" i="9" s="1"/>
  <c r="D5034" i="9"/>
  <c r="E5034" i="9" s="1"/>
  <c r="B5035" i="9"/>
  <c r="F5034" i="9"/>
  <c r="G5034" i="9" s="1"/>
  <c r="F4956" i="9"/>
  <c r="D5073" i="9"/>
  <c r="E5073" i="9" s="1"/>
  <c r="B5074" i="9"/>
  <c r="F5073" i="9"/>
  <c r="G5073" i="9" s="1"/>
  <c r="N4983" i="9"/>
  <c r="P4982" i="9"/>
  <c r="Q4982" i="9" s="1"/>
  <c r="R4982" i="9"/>
  <c r="S4982" i="9" s="1"/>
  <c r="N5035" i="9"/>
  <c r="R5034" i="9"/>
  <c r="S5034" i="9" s="1"/>
  <c r="P5034" i="9"/>
  <c r="Q5034" i="9" s="1"/>
  <c r="D5060" i="9"/>
  <c r="E5060" i="9" s="1"/>
  <c r="B5061" i="9"/>
  <c r="F5060" i="9"/>
  <c r="G5060" i="9" s="1"/>
  <c r="AC4956" i="9" l="1"/>
  <c r="AB4956" i="9"/>
  <c r="AD4995" i="9"/>
  <c r="AE4995" i="9" s="1"/>
  <c r="AB4995" i="9"/>
  <c r="AC4995" i="9" s="1"/>
  <c r="Z4996" i="9"/>
  <c r="P5087" i="9"/>
  <c r="Q5087" i="9" s="1"/>
  <c r="N5088" i="9"/>
  <c r="R5087" i="9"/>
  <c r="S5087" i="9" s="1"/>
  <c r="P5048" i="9"/>
  <c r="Q5048" i="9" s="1"/>
  <c r="N5049" i="9"/>
  <c r="R5048" i="9"/>
  <c r="S5048" i="9" s="1"/>
  <c r="AD5060" i="9"/>
  <c r="AE5060" i="9" s="1"/>
  <c r="AB5060" i="9"/>
  <c r="AC5060" i="9" s="1"/>
  <c r="Z5061" i="9"/>
  <c r="E4970" i="9"/>
  <c r="D4970" i="9"/>
  <c r="AD5112" i="9"/>
  <c r="AE5112" i="9" s="1"/>
  <c r="AB5112" i="9"/>
  <c r="AC5112" i="9" s="1"/>
  <c r="Z5126" i="9"/>
  <c r="AG5124" i="9"/>
  <c r="Z5113" i="9"/>
  <c r="B5075" i="9"/>
  <c r="F5074" i="9"/>
  <c r="G5074" i="9" s="1"/>
  <c r="D5074" i="9"/>
  <c r="E5074" i="9" s="1"/>
  <c r="P5126" i="9"/>
  <c r="Q5126" i="9" s="1"/>
  <c r="N5140" i="9"/>
  <c r="U5138" i="9"/>
  <c r="N5127" i="9"/>
  <c r="R5126" i="9"/>
  <c r="S5126" i="9" s="1"/>
  <c r="B5049" i="9"/>
  <c r="D5048" i="9"/>
  <c r="E5048" i="9" s="1"/>
  <c r="F5048" i="9"/>
  <c r="G5048" i="9" s="1"/>
  <c r="AD4956" i="9"/>
  <c r="AD5086" i="9"/>
  <c r="AE5086" i="9" s="1"/>
  <c r="AB5086" i="9"/>
  <c r="AC5086" i="9" s="1"/>
  <c r="Z5087" i="9"/>
  <c r="F4983" i="9"/>
  <c r="G4983" i="9" s="1"/>
  <c r="G4984" i="9" s="1"/>
  <c r="D4983" i="9"/>
  <c r="E4983" i="9" s="1"/>
  <c r="AD5021" i="9"/>
  <c r="AE5021" i="9" s="1"/>
  <c r="AB5021" i="9"/>
  <c r="AC5021" i="9" s="1"/>
  <c r="Z5022" i="9"/>
  <c r="AD5034" i="9"/>
  <c r="AE5034" i="9" s="1"/>
  <c r="AB5034" i="9"/>
  <c r="AC5034" i="9" s="1"/>
  <c r="Z5035" i="9"/>
  <c r="R4970" i="9"/>
  <c r="B5140" i="9"/>
  <c r="I5138" i="9"/>
  <c r="B5127" i="9"/>
  <c r="D5126" i="9"/>
  <c r="E5126" i="9" s="1"/>
  <c r="F5126" i="9"/>
  <c r="G5126" i="9" s="1"/>
  <c r="B5062" i="9"/>
  <c r="F5061" i="9"/>
  <c r="G5061" i="9" s="1"/>
  <c r="D5061" i="9"/>
  <c r="E5061" i="9" s="1"/>
  <c r="P5035" i="9"/>
  <c r="Q5035" i="9" s="1"/>
  <c r="N5036" i="9"/>
  <c r="R5035" i="9"/>
  <c r="S5035" i="9" s="1"/>
  <c r="B5036" i="9"/>
  <c r="D5035" i="9"/>
  <c r="E5035" i="9" s="1"/>
  <c r="F5035" i="9"/>
  <c r="G5035" i="9" s="1"/>
  <c r="P5074" i="9"/>
  <c r="Q5074" i="9" s="1"/>
  <c r="N5075" i="9"/>
  <c r="R5074" i="9"/>
  <c r="S5074" i="9" s="1"/>
  <c r="AD5047" i="9"/>
  <c r="AE5047" i="9" s="1"/>
  <c r="AB5047" i="9"/>
  <c r="AC5047" i="9" s="1"/>
  <c r="Z5048" i="9"/>
  <c r="P5022" i="9"/>
  <c r="Q5022" i="9" s="1"/>
  <c r="N5023" i="9"/>
  <c r="R5022" i="9"/>
  <c r="S5022" i="9" s="1"/>
  <c r="Q4970" i="9"/>
  <c r="T4970" i="9" s="1"/>
  <c r="P4970" i="9"/>
  <c r="B5023" i="9"/>
  <c r="F5022" i="9"/>
  <c r="G5022" i="9" s="1"/>
  <c r="D5022" i="9"/>
  <c r="E5022" i="9" s="1"/>
  <c r="T4956" i="9"/>
  <c r="H4956" i="9"/>
  <c r="AD5099" i="9"/>
  <c r="AE5099" i="9" s="1"/>
  <c r="AB5099" i="9"/>
  <c r="AC5099" i="9" s="1"/>
  <c r="Z5100" i="9"/>
  <c r="B4997" i="9"/>
  <c r="D4996" i="9"/>
  <c r="E4996" i="9" s="1"/>
  <c r="F4996" i="9"/>
  <c r="G4996" i="9" s="1"/>
  <c r="AD5073" i="9"/>
  <c r="AE5073" i="9" s="1"/>
  <c r="AB5073" i="9"/>
  <c r="AC5073" i="9" s="1"/>
  <c r="Z5074" i="9"/>
  <c r="P4983" i="9"/>
  <c r="Q4983" i="9" s="1"/>
  <c r="R4983" i="9"/>
  <c r="S4983" i="9" s="1"/>
  <c r="S4984" i="9" s="1"/>
  <c r="P5113" i="9"/>
  <c r="Q5113" i="9" s="1"/>
  <c r="N5114" i="9"/>
  <c r="R5113" i="9"/>
  <c r="S5113" i="9" s="1"/>
  <c r="P4996" i="9"/>
  <c r="Q4996" i="9" s="1"/>
  <c r="N4997" i="9"/>
  <c r="R4996" i="9"/>
  <c r="S4996" i="9" s="1"/>
  <c r="B5101" i="9"/>
  <c r="D5100" i="9"/>
  <c r="E5100" i="9" s="1"/>
  <c r="F5100" i="9"/>
  <c r="G5100" i="9" s="1"/>
  <c r="AD4982" i="9"/>
  <c r="AE4982" i="9" s="1"/>
  <c r="AB4982" i="9"/>
  <c r="AC4982" i="9" s="1"/>
  <c r="Z4983" i="9"/>
  <c r="P5009" i="9"/>
  <c r="Q5009" i="9" s="1"/>
  <c r="N5010" i="9"/>
  <c r="R5009" i="9"/>
  <c r="S5009" i="9" s="1"/>
  <c r="AD5008" i="9"/>
  <c r="AE5008" i="9" s="1"/>
  <c r="AB5008" i="9"/>
  <c r="AC5008" i="9" s="1"/>
  <c r="Z5009" i="9"/>
  <c r="P5100" i="9"/>
  <c r="Q5100" i="9" s="1"/>
  <c r="N5101" i="9"/>
  <c r="R5100" i="9"/>
  <c r="S5100" i="9" s="1"/>
  <c r="P5061" i="9"/>
  <c r="Q5061" i="9" s="1"/>
  <c r="N5062" i="9"/>
  <c r="R5061" i="9"/>
  <c r="S5061" i="9" s="1"/>
  <c r="B5010" i="9"/>
  <c r="D5009" i="9"/>
  <c r="E5009" i="9" s="1"/>
  <c r="F5009" i="9"/>
  <c r="G5009" i="9" s="1"/>
  <c r="AD4969" i="9"/>
  <c r="AE4969" i="9" s="1"/>
  <c r="AE4970" i="9" s="1"/>
  <c r="AB4969" i="9"/>
  <c r="AC4969" i="9" s="1"/>
  <c r="F4970" i="9"/>
  <c r="B5114" i="9"/>
  <c r="D5113" i="9"/>
  <c r="E5113" i="9" s="1"/>
  <c r="F5113" i="9"/>
  <c r="G5113" i="9" s="1"/>
  <c r="B5088" i="9"/>
  <c r="F5087" i="9"/>
  <c r="G5087" i="9" s="1"/>
  <c r="D5087" i="9"/>
  <c r="E5087" i="9" s="1"/>
  <c r="AF4942" i="9"/>
  <c r="AC4970" i="9" l="1"/>
  <c r="AB4970" i="9"/>
  <c r="F5010" i="9"/>
  <c r="G5010" i="9" s="1"/>
  <c r="D5010" i="9"/>
  <c r="E5010" i="9" s="1"/>
  <c r="B5011" i="9"/>
  <c r="Z5010" i="9"/>
  <c r="AB5009" i="9"/>
  <c r="AC5009" i="9" s="1"/>
  <c r="AD5009" i="9"/>
  <c r="AE5009" i="9" s="1"/>
  <c r="R4997" i="9"/>
  <c r="S4997" i="9" s="1"/>
  <c r="S4998" i="9" s="1"/>
  <c r="P4997" i="9"/>
  <c r="Q4997" i="9" s="1"/>
  <c r="Q4984" i="9"/>
  <c r="P4984" i="9"/>
  <c r="F5127" i="9"/>
  <c r="G5127" i="9" s="1"/>
  <c r="D5127" i="9"/>
  <c r="E5127" i="9" s="1"/>
  <c r="B5128" i="9"/>
  <c r="Z5036" i="9"/>
  <c r="AD5035" i="9"/>
  <c r="AE5035" i="9" s="1"/>
  <c r="AB5035" i="9"/>
  <c r="AC5035" i="9" s="1"/>
  <c r="F4984" i="9"/>
  <c r="Z5088" i="9"/>
  <c r="AB5087" i="9"/>
  <c r="AC5087" i="9" s="1"/>
  <c r="AD5087" i="9"/>
  <c r="AE5087" i="9" s="1"/>
  <c r="Z5062" i="9"/>
  <c r="AB5061" i="9"/>
  <c r="AC5061" i="9" s="1"/>
  <c r="AD5061" i="9"/>
  <c r="AE5061" i="9" s="1"/>
  <c r="F5088" i="9"/>
  <c r="G5088" i="9" s="1"/>
  <c r="D5088" i="9"/>
  <c r="E5088" i="9" s="1"/>
  <c r="B5089" i="9"/>
  <c r="AD4970" i="9"/>
  <c r="N5102" i="9"/>
  <c r="R5101" i="9"/>
  <c r="S5101" i="9" s="1"/>
  <c r="P5101" i="9"/>
  <c r="Q5101" i="9" s="1"/>
  <c r="AD4983" i="9"/>
  <c r="AE4983" i="9" s="1"/>
  <c r="AE4984" i="9" s="1"/>
  <c r="AB4983" i="9"/>
  <c r="AC4983" i="9" s="1"/>
  <c r="Z5075" i="9"/>
  <c r="AD5074" i="9"/>
  <c r="AE5074" i="9" s="1"/>
  <c r="AB5074" i="9"/>
  <c r="AC5074" i="9" s="1"/>
  <c r="F5036" i="9"/>
  <c r="G5036" i="9" s="1"/>
  <c r="D5036" i="9"/>
  <c r="E5036" i="9" s="1"/>
  <c r="B5037" i="9"/>
  <c r="N5037" i="9"/>
  <c r="R5036" i="9"/>
  <c r="S5036" i="9" s="1"/>
  <c r="P5036" i="9"/>
  <c r="Q5036" i="9" s="1"/>
  <c r="F5062" i="9"/>
  <c r="G5062" i="9" s="1"/>
  <c r="D5062" i="9"/>
  <c r="E5062" i="9" s="1"/>
  <c r="B5063" i="9"/>
  <c r="N5128" i="9"/>
  <c r="R5127" i="9"/>
  <c r="S5127" i="9" s="1"/>
  <c r="P5127" i="9"/>
  <c r="Q5127" i="9" s="1"/>
  <c r="F5075" i="9"/>
  <c r="G5075" i="9" s="1"/>
  <c r="D5075" i="9"/>
  <c r="E5075" i="9" s="1"/>
  <c r="B5076" i="9"/>
  <c r="Z5114" i="9"/>
  <c r="AD5113" i="9"/>
  <c r="AE5113" i="9" s="1"/>
  <c r="AB5113" i="9"/>
  <c r="AC5113" i="9" s="1"/>
  <c r="F5114" i="9"/>
  <c r="G5114" i="9" s="1"/>
  <c r="D5114" i="9"/>
  <c r="E5114" i="9" s="1"/>
  <c r="B5115" i="9"/>
  <c r="N5063" i="9"/>
  <c r="P5062" i="9"/>
  <c r="Q5062" i="9" s="1"/>
  <c r="R5062" i="9"/>
  <c r="S5062" i="9" s="1"/>
  <c r="F5101" i="9"/>
  <c r="G5101" i="9" s="1"/>
  <c r="D5101" i="9"/>
  <c r="E5101" i="9" s="1"/>
  <c r="B5102" i="9"/>
  <c r="F4997" i="9"/>
  <c r="G4997" i="9" s="1"/>
  <c r="G4998" i="9" s="1"/>
  <c r="D4997" i="9"/>
  <c r="E4997" i="9" s="1"/>
  <c r="N5024" i="9"/>
  <c r="R5023" i="9"/>
  <c r="S5023" i="9" s="1"/>
  <c r="P5023" i="9"/>
  <c r="Q5023" i="9" s="1"/>
  <c r="Z5049" i="9"/>
  <c r="AB5048" i="9"/>
  <c r="AC5048" i="9" s="1"/>
  <c r="AD5048" i="9"/>
  <c r="AE5048" i="9" s="1"/>
  <c r="F5140" i="9"/>
  <c r="G5140" i="9" s="1"/>
  <c r="D5140" i="9"/>
  <c r="E5140" i="9" s="1"/>
  <c r="B5154" i="9"/>
  <c r="I5152" i="9"/>
  <c r="B5141" i="9"/>
  <c r="H4970" i="9"/>
  <c r="N5050" i="9"/>
  <c r="P5049" i="9"/>
  <c r="Q5049" i="9" s="1"/>
  <c r="R5049" i="9"/>
  <c r="S5049" i="9" s="1"/>
  <c r="N5089" i="9"/>
  <c r="R5088" i="9"/>
  <c r="S5088" i="9" s="1"/>
  <c r="P5088" i="9"/>
  <c r="Q5088" i="9" s="1"/>
  <c r="N5011" i="9"/>
  <c r="R5010" i="9"/>
  <c r="S5010" i="9" s="1"/>
  <c r="P5010" i="9"/>
  <c r="Q5010" i="9" s="1"/>
  <c r="N5115" i="9"/>
  <c r="P5114" i="9"/>
  <c r="Q5114" i="9" s="1"/>
  <c r="R5114" i="9"/>
  <c r="S5114" i="9" s="1"/>
  <c r="R4984" i="9"/>
  <c r="Z5101" i="9"/>
  <c r="AB5100" i="9"/>
  <c r="AC5100" i="9" s="1"/>
  <c r="AD5100" i="9"/>
  <c r="AE5100" i="9" s="1"/>
  <c r="F5023" i="9"/>
  <c r="G5023" i="9" s="1"/>
  <c r="D5023" i="9"/>
  <c r="E5023" i="9" s="1"/>
  <c r="B5024" i="9"/>
  <c r="N5076" i="9"/>
  <c r="P5075" i="9"/>
  <c r="Q5075" i="9" s="1"/>
  <c r="R5075" i="9"/>
  <c r="S5075" i="9" s="1"/>
  <c r="Z5023" i="9"/>
  <c r="AB5022" i="9"/>
  <c r="AC5022" i="9" s="1"/>
  <c r="AD5022" i="9"/>
  <c r="AE5022" i="9" s="1"/>
  <c r="E4984" i="9"/>
  <c r="H4984" i="9" s="1"/>
  <c r="D4984" i="9"/>
  <c r="F5049" i="9"/>
  <c r="G5049" i="9" s="1"/>
  <c r="D5049" i="9"/>
  <c r="E5049" i="9" s="1"/>
  <c r="B5050" i="9"/>
  <c r="N5154" i="9"/>
  <c r="U5152" i="9"/>
  <c r="N5141" i="9"/>
  <c r="R5140" i="9"/>
  <c r="S5140" i="9" s="1"/>
  <c r="P5140" i="9"/>
  <c r="Q5140" i="9" s="1"/>
  <c r="Z5140" i="9"/>
  <c r="AG5138" i="9"/>
  <c r="Z5127" i="9"/>
  <c r="AB5126" i="9"/>
  <c r="AC5126" i="9" s="1"/>
  <c r="AD5126" i="9"/>
  <c r="AE5126" i="9" s="1"/>
  <c r="Z4997" i="9"/>
  <c r="AB4996" i="9"/>
  <c r="AC4996" i="9" s="1"/>
  <c r="AD4996" i="9"/>
  <c r="AE4996" i="9" s="1"/>
  <c r="AF4956" i="9"/>
  <c r="AB4997" i="9" l="1"/>
  <c r="AC4997" i="9" s="1"/>
  <c r="AD4997" i="9"/>
  <c r="AE4997" i="9" s="1"/>
  <c r="AE4998" i="9" s="1"/>
  <c r="AB5140" i="9"/>
  <c r="AC5140" i="9" s="1"/>
  <c r="Z5154" i="9"/>
  <c r="AG5152" i="9"/>
  <c r="Z5141" i="9"/>
  <c r="AD5140" i="9"/>
  <c r="AE5140" i="9" s="1"/>
  <c r="R5050" i="9"/>
  <c r="S5050" i="9" s="1"/>
  <c r="P5050" i="9"/>
  <c r="Q5050" i="9" s="1"/>
  <c r="N5051" i="9"/>
  <c r="B5142" i="9"/>
  <c r="F5141" i="9"/>
  <c r="G5141" i="9" s="1"/>
  <c r="D5141" i="9"/>
  <c r="E5141" i="9" s="1"/>
  <c r="E4998" i="9"/>
  <c r="D4998" i="9"/>
  <c r="B5103" i="9"/>
  <c r="D5102" i="9"/>
  <c r="E5102" i="9" s="1"/>
  <c r="F5102" i="9"/>
  <c r="G5102" i="9" s="1"/>
  <c r="R5128" i="9"/>
  <c r="S5128" i="9" s="1"/>
  <c r="P5128" i="9"/>
  <c r="Q5128" i="9" s="1"/>
  <c r="N5129" i="9"/>
  <c r="AB5075" i="9"/>
  <c r="AC5075" i="9" s="1"/>
  <c r="Z5076" i="9"/>
  <c r="AD5075" i="9"/>
  <c r="AE5075" i="9" s="1"/>
  <c r="R5102" i="9"/>
  <c r="S5102" i="9" s="1"/>
  <c r="P5102" i="9"/>
  <c r="Q5102" i="9" s="1"/>
  <c r="N5103" i="9"/>
  <c r="Q4998" i="9"/>
  <c r="P4998" i="9"/>
  <c r="AB5010" i="9"/>
  <c r="AC5010" i="9" s="1"/>
  <c r="Z5011" i="9"/>
  <c r="AD5010" i="9"/>
  <c r="AE5010" i="9" s="1"/>
  <c r="R5154" i="9"/>
  <c r="S5154" i="9" s="1"/>
  <c r="P5154" i="9"/>
  <c r="Q5154" i="9" s="1"/>
  <c r="N5168" i="9"/>
  <c r="U5166" i="9"/>
  <c r="N5155" i="9"/>
  <c r="AB5023" i="9"/>
  <c r="AC5023" i="9" s="1"/>
  <c r="Z5024" i="9"/>
  <c r="AD5023" i="9"/>
  <c r="AE5023" i="9" s="1"/>
  <c r="B5025" i="9"/>
  <c r="D5024" i="9"/>
  <c r="E5024" i="9" s="1"/>
  <c r="F5024" i="9"/>
  <c r="G5024" i="9" s="1"/>
  <c r="R5011" i="9"/>
  <c r="S5011" i="9" s="1"/>
  <c r="S5012" i="9" s="1"/>
  <c r="P5011" i="9"/>
  <c r="Q5011" i="9" s="1"/>
  <c r="R5089" i="9"/>
  <c r="S5089" i="9" s="1"/>
  <c r="P5089" i="9"/>
  <c r="Q5089" i="9" s="1"/>
  <c r="N5090" i="9"/>
  <c r="F4998" i="9"/>
  <c r="R5063" i="9"/>
  <c r="S5063" i="9" s="1"/>
  <c r="P5063" i="9"/>
  <c r="Q5063" i="9" s="1"/>
  <c r="N5064" i="9"/>
  <c r="AB5114" i="9"/>
  <c r="AC5114" i="9" s="1"/>
  <c r="Z5115" i="9"/>
  <c r="AD5114" i="9"/>
  <c r="AE5114" i="9" s="1"/>
  <c r="B5064" i="9"/>
  <c r="F5063" i="9"/>
  <c r="G5063" i="9" s="1"/>
  <c r="D5063" i="9"/>
  <c r="E5063" i="9" s="1"/>
  <c r="AC4984" i="9"/>
  <c r="AB4984" i="9"/>
  <c r="B5090" i="9"/>
  <c r="D5089" i="9"/>
  <c r="E5089" i="9" s="1"/>
  <c r="F5089" i="9"/>
  <c r="G5089" i="9" s="1"/>
  <c r="AB5062" i="9"/>
  <c r="AC5062" i="9" s="1"/>
  <c r="Z5063" i="9"/>
  <c r="AD5062" i="9"/>
  <c r="AE5062" i="9" s="1"/>
  <c r="AB5036" i="9"/>
  <c r="AC5036" i="9" s="1"/>
  <c r="Z5037" i="9"/>
  <c r="AD5036" i="9"/>
  <c r="AE5036" i="9" s="1"/>
  <c r="R4998" i="9"/>
  <c r="D5011" i="9"/>
  <c r="E5011" i="9" s="1"/>
  <c r="F5011" i="9"/>
  <c r="G5011" i="9" s="1"/>
  <c r="G5012" i="9" s="1"/>
  <c r="AF4970" i="9"/>
  <c r="AB5127" i="9"/>
  <c r="AC5127" i="9" s="1"/>
  <c r="Z5128" i="9"/>
  <c r="AD5127" i="9"/>
  <c r="AE5127" i="9" s="1"/>
  <c r="B5051" i="9"/>
  <c r="F5050" i="9"/>
  <c r="G5050" i="9" s="1"/>
  <c r="D5050" i="9"/>
  <c r="E5050" i="9" s="1"/>
  <c r="R5115" i="9"/>
  <c r="S5115" i="9" s="1"/>
  <c r="P5115" i="9"/>
  <c r="Q5115" i="9" s="1"/>
  <c r="N5116" i="9"/>
  <c r="B5168" i="9"/>
  <c r="I5166" i="9"/>
  <c r="B5155" i="9"/>
  <c r="F5154" i="9"/>
  <c r="G5154" i="9" s="1"/>
  <c r="D5154" i="9"/>
  <c r="E5154" i="9" s="1"/>
  <c r="R5024" i="9"/>
  <c r="S5024" i="9" s="1"/>
  <c r="P5024" i="9"/>
  <c r="Q5024" i="9" s="1"/>
  <c r="N5025" i="9"/>
  <c r="B5116" i="9"/>
  <c r="D5115" i="9"/>
  <c r="E5115" i="9" s="1"/>
  <c r="F5115" i="9"/>
  <c r="G5115" i="9" s="1"/>
  <c r="B5077" i="9"/>
  <c r="D5076" i="9"/>
  <c r="E5076" i="9" s="1"/>
  <c r="F5076" i="9"/>
  <c r="G5076" i="9" s="1"/>
  <c r="R5037" i="9"/>
  <c r="S5037" i="9" s="1"/>
  <c r="P5037" i="9"/>
  <c r="Q5037" i="9" s="1"/>
  <c r="N5038" i="9"/>
  <c r="AD4984" i="9"/>
  <c r="AB5088" i="9"/>
  <c r="AC5088" i="9" s="1"/>
  <c r="Z5089" i="9"/>
  <c r="AD5088" i="9"/>
  <c r="AE5088" i="9" s="1"/>
  <c r="B5129" i="9"/>
  <c r="D5128" i="9"/>
  <c r="E5128" i="9" s="1"/>
  <c r="F5128" i="9"/>
  <c r="G5128" i="9" s="1"/>
  <c r="R5141" i="9"/>
  <c r="S5141" i="9" s="1"/>
  <c r="P5141" i="9"/>
  <c r="Q5141" i="9" s="1"/>
  <c r="N5142" i="9"/>
  <c r="R5076" i="9"/>
  <c r="S5076" i="9" s="1"/>
  <c r="P5076" i="9"/>
  <c r="Q5076" i="9" s="1"/>
  <c r="N5077" i="9"/>
  <c r="AB5101" i="9"/>
  <c r="AC5101" i="9" s="1"/>
  <c r="Z5102" i="9"/>
  <c r="AD5101" i="9"/>
  <c r="AE5101" i="9" s="1"/>
  <c r="AB5049" i="9"/>
  <c r="AC5049" i="9" s="1"/>
  <c r="Z5050" i="9"/>
  <c r="AD5049" i="9"/>
  <c r="AE5049" i="9" s="1"/>
  <c r="B5038" i="9"/>
  <c r="F5037" i="9"/>
  <c r="G5037" i="9" s="1"/>
  <c r="D5037" i="9"/>
  <c r="E5037" i="9" s="1"/>
  <c r="T4984" i="9"/>
  <c r="D5038" i="9" l="1"/>
  <c r="E5038" i="9" s="1"/>
  <c r="B5039" i="9"/>
  <c r="F5038" i="9"/>
  <c r="G5038" i="9" s="1"/>
  <c r="Z5051" i="9"/>
  <c r="AB5050" i="9"/>
  <c r="AC5050" i="9" s="1"/>
  <c r="AD5050" i="9"/>
  <c r="AE5050" i="9" s="1"/>
  <c r="Z5103" i="9"/>
  <c r="AB5102" i="9"/>
  <c r="AC5102" i="9" s="1"/>
  <c r="AD5102" i="9"/>
  <c r="AE5102" i="9" s="1"/>
  <c r="D5129" i="9"/>
  <c r="E5129" i="9" s="1"/>
  <c r="B5130" i="9"/>
  <c r="F5129" i="9"/>
  <c r="G5129" i="9" s="1"/>
  <c r="D5077" i="9"/>
  <c r="E5077" i="9" s="1"/>
  <c r="B5078" i="9"/>
  <c r="F5077" i="9"/>
  <c r="G5077" i="9" s="1"/>
  <c r="D5116" i="9"/>
  <c r="E5116" i="9" s="1"/>
  <c r="B5117" i="9"/>
  <c r="F5116" i="9"/>
  <c r="G5116" i="9" s="1"/>
  <c r="F5012" i="9"/>
  <c r="D5064" i="9"/>
  <c r="E5064" i="9" s="1"/>
  <c r="B5065" i="9"/>
  <c r="F5064" i="9"/>
  <c r="G5064" i="9" s="1"/>
  <c r="Q5012" i="9"/>
  <c r="P5012" i="9"/>
  <c r="Z5025" i="9"/>
  <c r="AD5024" i="9"/>
  <c r="AE5024" i="9" s="1"/>
  <c r="AB5024" i="9"/>
  <c r="AC5024" i="9" s="1"/>
  <c r="U5180" i="9"/>
  <c r="N5169" i="9"/>
  <c r="P5168" i="9"/>
  <c r="Q5168" i="9" s="1"/>
  <c r="R5168" i="9"/>
  <c r="S5168" i="9" s="1"/>
  <c r="AB5011" i="9"/>
  <c r="AC5011" i="9" s="1"/>
  <c r="AD5011" i="9"/>
  <c r="AE5011" i="9" s="1"/>
  <c r="AE5012" i="9" s="1"/>
  <c r="Z5168" i="9"/>
  <c r="AG5166" i="9"/>
  <c r="Z5155" i="9"/>
  <c r="AB5154" i="9"/>
  <c r="AC5154" i="9" s="1"/>
  <c r="AD5154" i="9"/>
  <c r="AE5154" i="9" s="1"/>
  <c r="AD4998" i="9"/>
  <c r="N5143" i="9"/>
  <c r="P5142" i="9"/>
  <c r="Q5142" i="9" s="1"/>
  <c r="R5142" i="9"/>
  <c r="S5142" i="9" s="1"/>
  <c r="N5039" i="9"/>
  <c r="R5038" i="9"/>
  <c r="S5038" i="9" s="1"/>
  <c r="P5038" i="9"/>
  <c r="Q5038" i="9" s="1"/>
  <c r="P5025" i="9"/>
  <c r="Q5025" i="9" s="1"/>
  <c r="R5025" i="9"/>
  <c r="S5025" i="9" s="1"/>
  <c r="S5026" i="9" s="1"/>
  <c r="D5168" i="9"/>
  <c r="E5168" i="9" s="1"/>
  <c r="I5180" i="9"/>
  <c r="B5169" i="9"/>
  <c r="F5168" i="9"/>
  <c r="G5168" i="9" s="1"/>
  <c r="D5051" i="9"/>
  <c r="E5051" i="9" s="1"/>
  <c r="B5052" i="9"/>
  <c r="F5051" i="9"/>
  <c r="G5051" i="9" s="1"/>
  <c r="Z5129" i="9"/>
  <c r="AD5128" i="9"/>
  <c r="AE5128" i="9" s="1"/>
  <c r="AB5128" i="9"/>
  <c r="AC5128" i="9" s="1"/>
  <c r="E5012" i="9"/>
  <c r="D5012" i="9"/>
  <c r="Z5064" i="9"/>
  <c r="AD5063" i="9"/>
  <c r="AE5063" i="9" s="1"/>
  <c r="AB5063" i="9"/>
  <c r="AC5063" i="9" s="1"/>
  <c r="AF4984" i="9"/>
  <c r="N5091" i="9"/>
  <c r="P5090" i="9"/>
  <c r="Q5090" i="9" s="1"/>
  <c r="R5090" i="9"/>
  <c r="S5090" i="9" s="1"/>
  <c r="R5012" i="9"/>
  <c r="D5025" i="9"/>
  <c r="E5025" i="9" s="1"/>
  <c r="F5025" i="9"/>
  <c r="G5025" i="9" s="1"/>
  <c r="G5026" i="9" s="1"/>
  <c r="D5103" i="9"/>
  <c r="E5103" i="9" s="1"/>
  <c r="B5104" i="9"/>
  <c r="F5103" i="9"/>
  <c r="G5103" i="9" s="1"/>
  <c r="D5142" i="9"/>
  <c r="E5142" i="9" s="1"/>
  <c r="B5143" i="9"/>
  <c r="F5142" i="9"/>
  <c r="G5142" i="9" s="1"/>
  <c r="AC4998" i="9"/>
  <c r="AF4998" i="9" s="1"/>
  <c r="AB4998" i="9"/>
  <c r="N5078" i="9"/>
  <c r="R5077" i="9"/>
  <c r="S5077" i="9" s="1"/>
  <c r="P5077" i="9"/>
  <c r="Q5077" i="9" s="1"/>
  <c r="Z5090" i="9"/>
  <c r="AD5089" i="9"/>
  <c r="AE5089" i="9" s="1"/>
  <c r="AB5089" i="9"/>
  <c r="AC5089" i="9" s="1"/>
  <c r="D5090" i="9"/>
  <c r="E5090" i="9" s="1"/>
  <c r="B5091" i="9"/>
  <c r="F5090" i="9"/>
  <c r="G5090" i="9" s="1"/>
  <c r="N5065" i="9"/>
  <c r="P5064" i="9"/>
  <c r="Q5064" i="9" s="1"/>
  <c r="R5064" i="9"/>
  <c r="S5064" i="9" s="1"/>
  <c r="N5156" i="9"/>
  <c r="P5155" i="9"/>
  <c r="Q5155" i="9" s="1"/>
  <c r="R5155" i="9"/>
  <c r="S5155" i="9" s="1"/>
  <c r="N5052" i="9"/>
  <c r="P5051" i="9"/>
  <c r="Q5051" i="9" s="1"/>
  <c r="R5051" i="9"/>
  <c r="S5051" i="9" s="1"/>
  <c r="Z5142" i="9"/>
  <c r="AD5141" i="9"/>
  <c r="AE5141" i="9" s="1"/>
  <c r="AB5141" i="9"/>
  <c r="AC5141" i="9" s="1"/>
  <c r="D5155" i="9"/>
  <c r="E5155" i="9" s="1"/>
  <c r="B5156" i="9"/>
  <c r="F5155" i="9"/>
  <c r="G5155" i="9" s="1"/>
  <c r="N5117" i="9"/>
  <c r="R5116" i="9"/>
  <c r="S5116" i="9" s="1"/>
  <c r="P5116" i="9"/>
  <c r="Q5116" i="9" s="1"/>
  <c r="Z5038" i="9"/>
  <c r="AB5037" i="9"/>
  <c r="AC5037" i="9" s="1"/>
  <c r="AD5037" i="9"/>
  <c r="AE5037" i="9" s="1"/>
  <c r="Z5116" i="9"/>
  <c r="AB5115" i="9"/>
  <c r="AC5115" i="9" s="1"/>
  <c r="AD5115" i="9"/>
  <c r="AE5115" i="9" s="1"/>
  <c r="T4998" i="9"/>
  <c r="N5104" i="9"/>
  <c r="P5103" i="9"/>
  <c r="Q5103" i="9" s="1"/>
  <c r="R5103" i="9"/>
  <c r="S5103" i="9" s="1"/>
  <c r="Z5077" i="9"/>
  <c r="AD5076" i="9"/>
  <c r="AE5076" i="9" s="1"/>
  <c r="AB5076" i="9"/>
  <c r="AC5076" i="9" s="1"/>
  <c r="N5130" i="9"/>
  <c r="P5129" i="9"/>
  <c r="Q5129" i="9" s="1"/>
  <c r="R5129" i="9"/>
  <c r="S5129" i="9" s="1"/>
  <c r="H4998" i="9"/>
  <c r="H5012" i="9" l="1"/>
  <c r="P5104" i="9"/>
  <c r="Q5104" i="9" s="1"/>
  <c r="N5105" i="9"/>
  <c r="R5104" i="9"/>
  <c r="S5104" i="9" s="1"/>
  <c r="AD5038" i="9"/>
  <c r="AE5038" i="9" s="1"/>
  <c r="AB5038" i="9"/>
  <c r="AC5038" i="9" s="1"/>
  <c r="Z5039" i="9"/>
  <c r="P5117" i="9"/>
  <c r="Q5117" i="9" s="1"/>
  <c r="N5118" i="9"/>
  <c r="R5117" i="9"/>
  <c r="S5117" i="9" s="1"/>
  <c r="B5092" i="9"/>
  <c r="F5091" i="9"/>
  <c r="G5091" i="9" s="1"/>
  <c r="D5091" i="9"/>
  <c r="E5091" i="9" s="1"/>
  <c r="P5078" i="9"/>
  <c r="Q5078" i="9" s="1"/>
  <c r="N5079" i="9"/>
  <c r="R5078" i="9"/>
  <c r="S5078" i="9" s="1"/>
  <c r="F5026" i="9"/>
  <c r="AD5129" i="9"/>
  <c r="AE5129" i="9" s="1"/>
  <c r="AB5129" i="9"/>
  <c r="AC5129" i="9" s="1"/>
  <c r="Z5130" i="9"/>
  <c r="Q5026" i="9"/>
  <c r="P5026" i="9"/>
  <c r="AD5012" i="9"/>
  <c r="T5012" i="9"/>
  <c r="B5079" i="9"/>
  <c r="D5078" i="9"/>
  <c r="E5078" i="9" s="1"/>
  <c r="F5078" i="9"/>
  <c r="G5078" i="9" s="1"/>
  <c r="F5039" i="9"/>
  <c r="G5039" i="9" s="1"/>
  <c r="G5040" i="9" s="1"/>
  <c r="D5039" i="9"/>
  <c r="E5039" i="9" s="1"/>
  <c r="AD5077" i="9"/>
  <c r="AE5077" i="9" s="1"/>
  <c r="AB5077" i="9"/>
  <c r="AC5077" i="9" s="1"/>
  <c r="Z5078" i="9"/>
  <c r="AD5116" i="9"/>
  <c r="AE5116" i="9" s="1"/>
  <c r="AB5116" i="9"/>
  <c r="AC5116" i="9" s="1"/>
  <c r="Z5117" i="9"/>
  <c r="P5052" i="9"/>
  <c r="Q5052" i="9" s="1"/>
  <c r="N5053" i="9"/>
  <c r="R5052" i="9"/>
  <c r="S5052" i="9" s="1"/>
  <c r="B5144" i="9"/>
  <c r="F5143" i="9"/>
  <c r="G5143" i="9" s="1"/>
  <c r="D5143" i="9"/>
  <c r="E5143" i="9" s="1"/>
  <c r="B5105" i="9"/>
  <c r="F5104" i="9"/>
  <c r="G5104" i="9" s="1"/>
  <c r="D5104" i="9"/>
  <c r="E5104" i="9" s="1"/>
  <c r="E5026" i="9"/>
  <c r="H5026" i="9" s="1"/>
  <c r="D5026" i="9"/>
  <c r="AD5064" i="9"/>
  <c r="AE5064" i="9" s="1"/>
  <c r="AB5064" i="9"/>
  <c r="AC5064" i="9" s="1"/>
  <c r="Z5065" i="9"/>
  <c r="B5170" i="9"/>
  <c r="F5169" i="9"/>
  <c r="G5169" i="9" s="1"/>
  <c r="D5169" i="9"/>
  <c r="E5169" i="9" s="1"/>
  <c r="AD5168" i="9"/>
  <c r="AE5168" i="9" s="1"/>
  <c r="AB5168" i="9"/>
  <c r="AC5168" i="9" s="1"/>
  <c r="AG5180" i="9"/>
  <c r="Z5169" i="9"/>
  <c r="AC5012" i="9"/>
  <c r="AF5012" i="9" s="1"/>
  <c r="AB5012" i="9"/>
  <c r="P5169" i="9"/>
  <c r="Q5169" i="9" s="1"/>
  <c r="N5170" i="9"/>
  <c r="R5169" i="9"/>
  <c r="S5169" i="9" s="1"/>
  <c r="B5118" i="9"/>
  <c r="D5117" i="9"/>
  <c r="E5117" i="9" s="1"/>
  <c r="F5117" i="9"/>
  <c r="G5117" i="9" s="1"/>
  <c r="P5130" i="9"/>
  <c r="Q5130" i="9" s="1"/>
  <c r="N5131" i="9"/>
  <c r="R5130" i="9"/>
  <c r="S5130" i="9" s="1"/>
  <c r="B5157" i="9"/>
  <c r="D5156" i="9"/>
  <c r="E5156" i="9" s="1"/>
  <c r="F5156" i="9"/>
  <c r="G5156" i="9" s="1"/>
  <c r="AD5142" i="9"/>
  <c r="AE5142" i="9" s="1"/>
  <c r="AB5142" i="9"/>
  <c r="AC5142" i="9" s="1"/>
  <c r="Z5143" i="9"/>
  <c r="P5156" i="9"/>
  <c r="Q5156" i="9" s="1"/>
  <c r="N5157" i="9"/>
  <c r="R5156" i="9"/>
  <c r="S5156" i="9" s="1"/>
  <c r="P5065" i="9"/>
  <c r="Q5065" i="9" s="1"/>
  <c r="N5066" i="9"/>
  <c r="R5065" i="9"/>
  <c r="S5065" i="9" s="1"/>
  <c r="P5091" i="9"/>
  <c r="Q5091" i="9" s="1"/>
  <c r="N5092" i="9"/>
  <c r="R5091" i="9"/>
  <c r="S5091" i="9" s="1"/>
  <c r="B5053" i="9"/>
  <c r="D5052" i="9"/>
  <c r="E5052" i="9" s="1"/>
  <c r="F5052" i="9"/>
  <c r="G5052" i="9" s="1"/>
  <c r="AD5025" i="9"/>
  <c r="AE5025" i="9" s="1"/>
  <c r="AE5026" i="9" s="1"/>
  <c r="AB5025" i="9"/>
  <c r="AC5025" i="9" s="1"/>
  <c r="B5066" i="9"/>
  <c r="D5065" i="9"/>
  <c r="E5065" i="9" s="1"/>
  <c r="F5065" i="9"/>
  <c r="G5065" i="9" s="1"/>
  <c r="AD5051" i="9"/>
  <c r="AE5051" i="9" s="1"/>
  <c r="AB5051" i="9"/>
  <c r="AC5051" i="9" s="1"/>
  <c r="Z5052" i="9"/>
  <c r="AD5090" i="9"/>
  <c r="AE5090" i="9" s="1"/>
  <c r="AB5090" i="9"/>
  <c r="AC5090" i="9" s="1"/>
  <c r="Z5091" i="9"/>
  <c r="R5026" i="9"/>
  <c r="P5039" i="9"/>
  <c r="Q5039" i="9" s="1"/>
  <c r="R5039" i="9"/>
  <c r="S5039" i="9" s="1"/>
  <c r="S5040" i="9" s="1"/>
  <c r="P5143" i="9"/>
  <c r="Q5143" i="9" s="1"/>
  <c r="N5144" i="9"/>
  <c r="R5143" i="9"/>
  <c r="S5143" i="9" s="1"/>
  <c r="AD5155" i="9"/>
  <c r="AE5155" i="9" s="1"/>
  <c r="AB5155" i="9"/>
  <c r="AC5155" i="9" s="1"/>
  <c r="Z5156" i="9"/>
  <c r="B5131" i="9"/>
  <c r="F5130" i="9"/>
  <c r="G5130" i="9" s="1"/>
  <c r="D5130" i="9"/>
  <c r="E5130" i="9" s="1"/>
  <c r="AD5103" i="9"/>
  <c r="AE5103" i="9" s="1"/>
  <c r="AB5103" i="9"/>
  <c r="AC5103" i="9" s="1"/>
  <c r="Z5104" i="9"/>
  <c r="Z5105" i="9" l="1"/>
  <c r="AB5104" i="9"/>
  <c r="AC5104" i="9" s="1"/>
  <c r="AD5104" i="9"/>
  <c r="AE5104" i="9" s="1"/>
  <c r="R5040" i="9"/>
  <c r="Z5092" i="9"/>
  <c r="AB5091" i="9"/>
  <c r="AC5091" i="9" s="1"/>
  <c r="AD5091" i="9"/>
  <c r="AE5091" i="9" s="1"/>
  <c r="AD5026" i="9"/>
  <c r="F5053" i="9"/>
  <c r="G5053" i="9" s="1"/>
  <c r="G5054" i="9" s="1"/>
  <c r="D5053" i="9"/>
  <c r="E5053" i="9" s="1"/>
  <c r="N5093" i="9"/>
  <c r="R5092" i="9"/>
  <c r="S5092" i="9" s="1"/>
  <c r="P5092" i="9"/>
  <c r="Q5092" i="9" s="1"/>
  <c r="N5158" i="9"/>
  <c r="P5157" i="9"/>
  <c r="Q5157" i="9" s="1"/>
  <c r="R5157" i="9"/>
  <c r="S5157" i="9" s="1"/>
  <c r="Z5144" i="9"/>
  <c r="AD5143" i="9"/>
  <c r="AE5143" i="9" s="1"/>
  <c r="AB5143" i="9"/>
  <c r="AC5143" i="9" s="1"/>
  <c r="F5118" i="9"/>
  <c r="G5118" i="9" s="1"/>
  <c r="D5118" i="9"/>
  <c r="E5118" i="9" s="1"/>
  <c r="B5119" i="9"/>
  <c r="F5144" i="9"/>
  <c r="G5144" i="9" s="1"/>
  <c r="D5144" i="9"/>
  <c r="E5144" i="9" s="1"/>
  <c r="B5145" i="9"/>
  <c r="F5040" i="9"/>
  <c r="Z5131" i="9"/>
  <c r="AB5130" i="9"/>
  <c r="AC5130" i="9" s="1"/>
  <c r="AD5130" i="9"/>
  <c r="AE5130" i="9" s="1"/>
  <c r="N5080" i="9"/>
  <c r="R5079" i="9"/>
  <c r="S5079" i="9" s="1"/>
  <c r="P5079" i="9"/>
  <c r="Q5079" i="9" s="1"/>
  <c r="F5131" i="9"/>
  <c r="G5131" i="9" s="1"/>
  <c r="D5131" i="9"/>
  <c r="E5131" i="9" s="1"/>
  <c r="B5132" i="9"/>
  <c r="Q5040" i="9"/>
  <c r="P5040" i="9"/>
  <c r="Z5053" i="9"/>
  <c r="AD5052" i="9"/>
  <c r="AE5052" i="9" s="1"/>
  <c r="AB5052" i="9"/>
  <c r="AC5052" i="9" s="1"/>
  <c r="N5067" i="9"/>
  <c r="R5066" i="9"/>
  <c r="S5066" i="9" s="1"/>
  <c r="P5066" i="9"/>
  <c r="Q5066" i="9" s="1"/>
  <c r="F5105" i="9"/>
  <c r="G5105" i="9" s="1"/>
  <c r="D5105" i="9"/>
  <c r="E5105" i="9" s="1"/>
  <c r="B5106" i="9"/>
  <c r="P5053" i="9"/>
  <c r="Q5053" i="9" s="1"/>
  <c r="R5053" i="9"/>
  <c r="S5053" i="9" s="1"/>
  <c r="S5054" i="9" s="1"/>
  <c r="F5092" i="9"/>
  <c r="G5092" i="9" s="1"/>
  <c r="D5092" i="9"/>
  <c r="E5092" i="9" s="1"/>
  <c r="B5093" i="9"/>
  <c r="AD5039" i="9"/>
  <c r="AE5039" i="9" s="1"/>
  <c r="AE5040" i="9" s="1"/>
  <c r="AB5039" i="9"/>
  <c r="AC5039" i="9" s="1"/>
  <c r="Z5157" i="9"/>
  <c r="AD5156" i="9"/>
  <c r="AE5156" i="9" s="1"/>
  <c r="AB5156" i="9"/>
  <c r="AC5156" i="9" s="1"/>
  <c r="N5145" i="9"/>
  <c r="R5144" i="9"/>
  <c r="S5144" i="9" s="1"/>
  <c r="P5144" i="9"/>
  <c r="Q5144" i="9" s="1"/>
  <c r="F5066" i="9"/>
  <c r="G5066" i="9" s="1"/>
  <c r="D5066" i="9"/>
  <c r="E5066" i="9" s="1"/>
  <c r="B5067" i="9"/>
  <c r="F5157" i="9"/>
  <c r="G5157" i="9" s="1"/>
  <c r="D5157" i="9"/>
  <c r="E5157" i="9" s="1"/>
  <c r="B5158" i="9"/>
  <c r="N5132" i="9"/>
  <c r="R5131" i="9"/>
  <c r="S5131" i="9" s="1"/>
  <c r="P5131" i="9"/>
  <c r="Q5131" i="9" s="1"/>
  <c r="N5171" i="9"/>
  <c r="R5170" i="9"/>
  <c r="S5170" i="9" s="1"/>
  <c r="P5170" i="9"/>
  <c r="Q5170" i="9" s="1"/>
  <c r="F5170" i="9"/>
  <c r="G5170" i="9" s="1"/>
  <c r="D5170" i="9"/>
  <c r="E5170" i="9" s="1"/>
  <c r="B5171" i="9"/>
  <c r="Z5079" i="9"/>
  <c r="AB5078" i="9"/>
  <c r="AC5078" i="9" s="1"/>
  <c r="AD5078" i="9"/>
  <c r="AE5078" i="9" s="1"/>
  <c r="AC5026" i="9"/>
  <c r="AF5026" i="9" s="1"/>
  <c r="AB5026" i="9"/>
  <c r="Z5170" i="9"/>
  <c r="AB5169" i="9"/>
  <c r="AC5169" i="9" s="1"/>
  <c r="AD5169" i="9"/>
  <c r="AE5169" i="9" s="1"/>
  <c r="Z5066" i="9"/>
  <c r="AD5065" i="9"/>
  <c r="AE5065" i="9" s="1"/>
  <c r="AB5065" i="9"/>
  <c r="AC5065" i="9" s="1"/>
  <c r="Z5118" i="9"/>
  <c r="AB5117" i="9"/>
  <c r="AC5117" i="9" s="1"/>
  <c r="AD5117" i="9"/>
  <c r="AE5117" i="9" s="1"/>
  <c r="E5040" i="9"/>
  <c r="H5040" i="9" s="1"/>
  <c r="D5040" i="9"/>
  <c r="F5079" i="9"/>
  <c r="G5079" i="9" s="1"/>
  <c r="D5079" i="9"/>
  <c r="E5079" i="9" s="1"/>
  <c r="B5080" i="9"/>
  <c r="T5026" i="9"/>
  <c r="N5119" i="9"/>
  <c r="P5118" i="9"/>
  <c r="Q5118" i="9" s="1"/>
  <c r="R5118" i="9"/>
  <c r="S5118" i="9" s="1"/>
  <c r="N5106" i="9"/>
  <c r="P5105" i="9"/>
  <c r="Q5105" i="9" s="1"/>
  <c r="R5105" i="9"/>
  <c r="S5105" i="9" s="1"/>
  <c r="T5040" i="9" l="1"/>
  <c r="AB5066" i="9"/>
  <c r="AC5066" i="9" s="1"/>
  <c r="Z5067" i="9"/>
  <c r="AD5066" i="9"/>
  <c r="AE5066" i="9" s="1"/>
  <c r="R5145" i="9"/>
  <c r="S5145" i="9" s="1"/>
  <c r="P5145" i="9"/>
  <c r="Q5145" i="9" s="1"/>
  <c r="N5146" i="9"/>
  <c r="AC5040" i="9"/>
  <c r="AB5040" i="9"/>
  <c r="Q5054" i="9"/>
  <c r="P5054" i="9"/>
  <c r="AB5105" i="9"/>
  <c r="AC5105" i="9" s="1"/>
  <c r="Z5106" i="9"/>
  <c r="AD5105" i="9"/>
  <c r="AE5105" i="9" s="1"/>
  <c r="R5119" i="9"/>
  <c r="S5119" i="9" s="1"/>
  <c r="P5119" i="9"/>
  <c r="Q5119" i="9" s="1"/>
  <c r="N5120" i="9"/>
  <c r="AB5079" i="9"/>
  <c r="AC5079" i="9" s="1"/>
  <c r="Z5080" i="9"/>
  <c r="AD5079" i="9"/>
  <c r="AE5079" i="9" s="1"/>
  <c r="R5171" i="9"/>
  <c r="S5171" i="9" s="1"/>
  <c r="P5171" i="9"/>
  <c r="Q5171" i="9" s="1"/>
  <c r="N5172" i="9"/>
  <c r="AD5040" i="9"/>
  <c r="R5067" i="9"/>
  <c r="S5067" i="9" s="1"/>
  <c r="S5068" i="9" s="1"/>
  <c r="P5067" i="9"/>
  <c r="Q5067" i="9" s="1"/>
  <c r="AB5053" i="9"/>
  <c r="AC5053" i="9" s="1"/>
  <c r="AD5053" i="9"/>
  <c r="AE5053" i="9" s="1"/>
  <c r="AE5054" i="9" s="1"/>
  <c r="B5133" i="9"/>
  <c r="D5132" i="9"/>
  <c r="E5132" i="9" s="1"/>
  <c r="F5132" i="9"/>
  <c r="G5132" i="9" s="1"/>
  <c r="R5080" i="9"/>
  <c r="S5080" i="9" s="1"/>
  <c r="P5080" i="9"/>
  <c r="Q5080" i="9" s="1"/>
  <c r="N5081" i="9"/>
  <c r="AB5131" i="9"/>
  <c r="AC5131" i="9" s="1"/>
  <c r="Z5132" i="9"/>
  <c r="AD5131" i="9"/>
  <c r="AE5131" i="9" s="1"/>
  <c r="B5146" i="9"/>
  <c r="D5145" i="9"/>
  <c r="E5145" i="9" s="1"/>
  <c r="F5145" i="9"/>
  <c r="G5145" i="9" s="1"/>
  <c r="B5120" i="9"/>
  <c r="F5119" i="9"/>
  <c r="G5119" i="9" s="1"/>
  <c r="D5119" i="9"/>
  <c r="E5119" i="9" s="1"/>
  <c r="R5093" i="9"/>
  <c r="S5093" i="9" s="1"/>
  <c r="P5093" i="9"/>
  <c r="Q5093" i="9" s="1"/>
  <c r="N5094" i="9"/>
  <c r="B5081" i="9"/>
  <c r="F5080" i="9"/>
  <c r="G5080" i="9" s="1"/>
  <c r="D5080" i="9"/>
  <c r="E5080" i="9" s="1"/>
  <c r="R5106" i="9"/>
  <c r="S5106" i="9" s="1"/>
  <c r="P5106" i="9"/>
  <c r="Q5106" i="9" s="1"/>
  <c r="N5107" i="9"/>
  <c r="AB5170" i="9"/>
  <c r="AC5170" i="9" s="1"/>
  <c r="Z5171" i="9"/>
  <c r="AD5170" i="9"/>
  <c r="AE5170" i="9" s="1"/>
  <c r="B5172" i="9"/>
  <c r="D5171" i="9"/>
  <c r="E5171" i="9" s="1"/>
  <c r="F5171" i="9"/>
  <c r="G5171" i="9" s="1"/>
  <c r="R5132" i="9"/>
  <c r="S5132" i="9" s="1"/>
  <c r="P5132" i="9"/>
  <c r="Q5132" i="9" s="1"/>
  <c r="N5133" i="9"/>
  <c r="B5094" i="9"/>
  <c r="D5093" i="9"/>
  <c r="E5093" i="9" s="1"/>
  <c r="F5093" i="9"/>
  <c r="G5093" i="9" s="1"/>
  <c r="B5107" i="9"/>
  <c r="D5106" i="9"/>
  <c r="E5106" i="9" s="1"/>
  <c r="F5106" i="9"/>
  <c r="G5106" i="9" s="1"/>
  <c r="R5158" i="9"/>
  <c r="S5158" i="9" s="1"/>
  <c r="P5158" i="9"/>
  <c r="Q5158" i="9" s="1"/>
  <c r="N5159" i="9"/>
  <c r="E5054" i="9"/>
  <c r="D5054" i="9"/>
  <c r="AB5092" i="9"/>
  <c r="AC5092" i="9" s="1"/>
  <c r="Z5093" i="9"/>
  <c r="AD5092" i="9"/>
  <c r="AE5092" i="9" s="1"/>
  <c r="AB5118" i="9"/>
  <c r="AC5118" i="9" s="1"/>
  <c r="Z5119" i="9"/>
  <c r="AD5118" i="9"/>
  <c r="AE5118" i="9" s="1"/>
  <c r="B5159" i="9"/>
  <c r="D5158" i="9"/>
  <c r="E5158" i="9" s="1"/>
  <c r="F5158" i="9"/>
  <c r="G5158" i="9" s="1"/>
  <c r="D5067" i="9"/>
  <c r="E5067" i="9" s="1"/>
  <c r="F5067" i="9"/>
  <c r="G5067" i="9" s="1"/>
  <c r="G5068" i="9" s="1"/>
  <c r="AB5157" i="9"/>
  <c r="AC5157" i="9" s="1"/>
  <c r="Z5158" i="9"/>
  <c r="AD5157" i="9"/>
  <c r="AE5157" i="9" s="1"/>
  <c r="R5054" i="9"/>
  <c r="AB5144" i="9"/>
  <c r="AC5144" i="9" s="1"/>
  <c r="Z5145" i="9"/>
  <c r="AD5144" i="9"/>
  <c r="AE5144" i="9" s="1"/>
  <c r="F5054" i="9"/>
  <c r="E5068" i="9" l="1"/>
  <c r="D5068" i="9"/>
  <c r="Z5094" i="9"/>
  <c r="AD5093" i="9"/>
  <c r="AE5093" i="9" s="1"/>
  <c r="AB5093" i="9"/>
  <c r="AC5093" i="9" s="1"/>
  <c r="N5160" i="9"/>
  <c r="R5159" i="9"/>
  <c r="S5159" i="9" s="1"/>
  <c r="P5159" i="9"/>
  <c r="Q5159" i="9" s="1"/>
  <c r="D5172" i="9"/>
  <c r="E5172" i="9" s="1"/>
  <c r="B5173" i="9"/>
  <c r="F5172" i="9"/>
  <c r="G5172" i="9" s="1"/>
  <c r="D5146" i="9"/>
  <c r="E5146" i="9" s="1"/>
  <c r="B5147" i="9"/>
  <c r="F5146" i="9"/>
  <c r="G5146" i="9" s="1"/>
  <c r="P5081" i="9"/>
  <c r="Q5081" i="9" s="1"/>
  <c r="R5081" i="9"/>
  <c r="S5081" i="9" s="1"/>
  <c r="S5082" i="9" s="1"/>
  <c r="AD5054" i="9"/>
  <c r="N5173" i="9"/>
  <c r="P5172" i="9"/>
  <c r="Q5172" i="9" s="1"/>
  <c r="R5172" i="9"/>
  <c r="S5172" i="9" s="1"/>
  <c r="AB5067" i="9"/>
  <c r="AC5067" i="9" s="1"/>
  <c r="AD5067" i="9"/>
  <c r="AE5067" i="9" s="1"/>
  <c r="AE5068" i="9" s="1"/>
  <c r="Z5146" i="9"/>
  <c r="AD5145" i="9"/>
  <c r="AE5145" i="9" s="1"/>
  <c r="AB5145" i="9"/>
  <c r="AC5145" i="9" s="1"/>
  <c r="N5108" i="9"/>
  <c r="P5107" i="9"/>
  <c r="Q5107" i="9" s="1"/>
  <c r="R5107" i="9"/>
  <c r="S5107" i="9" s="1"/>
  <c r="D5120" i="9"/>
  <c r="E5120" i="9" s="1"/>
  <c r="B5121" i="9"/>
  <c r="F5120" i="9"/>
  <c r="G5120" i="9" s="1"/>
  <c r="D5133" i="9"/>
  <c r="E5133" i="9" s="1"/>
  <c r="B5134" i="9"/>
  <c r="F5133" i="9"/>
  <c r="G5133" i="9" s="1"/>
  <c r="AC5054" i="9"/>
  <c r="AB5054" i="9"/>
  <c r="Z5081" i="9"/>
  <c r="AB5080" i="9"/>
  <c r="AC5080" i="9" s="1"/>
  <c r="AD5080" i="9"/>
  <c r="AE5080" i="9" s="1"/>
  <c r="N5121" i="9"/>
  <c r="P5120" i="9"/>
  <c r="Q5120" i="9" s="1"/>
  <c r="R5120" i="9"/>
  <c r="S5120" i="9" s="1"/>
  <c r="Z5107" i="9"/>
  <c r="AD5106" i="9"/>
  <c r="AE5106" i="9" s="1"/>
  <c r="AB5106" i="9"/>
  <c r="AC5106" i="9" s="1"/>
  <c r="AF5040" i="9"/>
  <c r="Z5159" i="9"/>
  <c r="AB5158" i="9"/>
  <c r="AC5158" i="9" s="1"/>
  <c r="AD5158" i="9"/>
  <c r="AE5158" i="9" s="1"/>
  <c r="N5134" i="9"/>
  <c r="P5133" i="9"/>
  <c r="Q5133" i="9" s="1"/>
  <c r="R5133" i="9"/>
  <c r="S5133" i="9" s="1"/>
  <c r="Z5172" i="9"/>
  <c r="AD5171" i="9"/>
  <c r="AE5171" i="9" s="1"/>
  <c r="AB5171" i="9"/>
  <c r="AC5171" i="9" s="1"/>
  <c r="D5081" i="9"/>
  <c r="E5081" i="9" s="1"/>
  <c r="F5081" i="9"/>
  <c r="G5081" i="9" s="1"/>
  <c r="G5082" i="9" s="1"/>
  <c r="N5095" i="9"/>
  <c r="P5094" i="9"/>
  <c r="Q5094" i="9" s="1"/>
  <c r="R5094" i="9"/>
  <c r="S5094" i="9" s="1"/>
  <c r="Z5133" i="9"/>
  <c r="AD5132" i="9"/>
  <c r="AE5132" i="9" s="1"/>
  <c r="AB5132" i="9"/>
  <c r="AC5132" i="9" s="1"/>
  <c r="Q5068" i="9"/>
  <c r="P5068" i="9"/>
  <c r="T5054" i="9"/>
  <c r="F5068" i="9"/>
  <c r="D5159" i="9"/>
  <c r="E5159" i="9" s="1"/>
  <c r="B5160" i="9"/>
  <c r="F5159" i="9"/>
  <c r="G5159" i="9" s="1"/>
  <c r="Z5120" i="9"/>
  <c r="AB5119" i="9"/>
  <c r="AC5119" i="9" s="1"/>
  <c r="AD5119" i="9"/>
  <c r="AE5119" i="9" s="1"/>
  <c r="H5054" i="9"/>
  <c r="D5107" i="9"/>
  <c r="E5107" i="9" s="1"/>
  <c r="B5108" i="9"/>
  <c r="F5107" i="9"/>
  <c r="G5107" i="9" s="1"/>
  <c r="D5094" i="9"/>
  <c r="E5094" i="9" s="1"/>
  <c r="B5095" i="9"/>
  <c r="F5094" i="9"/>
  <c r="G5094" i="9" s="1"/>
  <c r="R5068" i="9"/>
  <c r="N5147" i="9"/>
  <c r="R5146" i="9"/>
  <c r="S5146" i="9" s="1"/>
  <c r="P5146" i="9"/>
  <c r="Q5146" i="9" s="1"/>
  <c r="AF5054" i="9" l="1"/>
  <c r="T5068" i="9"/>
  <c r="P5147" i="9"/>
  <c r="Q5147" i="9" s="1"/>
  <c r="N5148" i="9"/>
  <c r="R5147" i="9"/>
  <c r="S5147" i="9" s="1"/>
  <c r="F5095" i="9"/>
  <c r="G5095" i="9" s="1"/>
  <c r="G5096" i="9" s="1"/>
  <c r="D5095" i="9"/>
  <c r="E5095" i="9" s="1"/>
  <c r="AD5120" i="9"/>
  <c r="AE5120" i="9" s="1"/>
  <c r="AB5120" i="9"/>
  <c r="AC5120" i="9" s="1"/>
  <c r="Z5121" i="9"/>
  <c r="P5095" i="9"/>
  <c r="Q5095" i="9" s="1"/>
  <c r="R5095" i="9"/>
  <c r="S5095" i="9" s="1"/>
  <c r="S5096" i="9" s="1"/>
  <c r="E5082" i="9"/>
  <c r="D5082" i="9"/>
  <c r="P5134" i="9"/>
  <c r="Q5134" i="9" s="1"/>
  <c r="N5135" i="9"/>
  <c r="R5134" i="9"/>
  <c r="S5134" i="9" s="1"/>
  <c r="AD5159" i="9"/>
  <c r="AE5159" i="9" s="1"/>
  <c r="AB5159" i="9"/>
  <c r="AC5159" i="9" s="1"/>
  <c r="Z5160" i="9"/>
  <c r="P5121" i="9"/>
  <c r="Q5121" i="9" s="1"/>
  <c r="N5122" i="9"/>
  <c r="R5121" i="9"/>
  <c r="S5121" i="9" s="1"/>
  <c r="B5122" i="9"/>
  <c r="D5121" i="9"/>
  <c r="E5121" i="9" s="1"/>
  <c r="F5121" i="9"/>
  <c r="G5121" i="9" s="1"/>
  <c r="P5108" i="9"/>
  <c r="Q5108" i="9" s="1"/>
  <c r="N5109" i="9"/>
  <c r="R5108" i="9"/>
  <c r="S5108" i="9" s="1"/>
  <c r="AD5068" i="9"/>
  <c r="R5082" i="9"/>
  <c r="P5160" i="9"/>
  <c r="Q5160" i="9" s="1"/>
  <c r="N5161" i="9"/>
  <c r="R5160" i="9"/>
  <c r="S5160" i="9" s="1"/>
  <c r="AD5107" i="9"/>
  <c r="AE5107" i="9" s="1"/>
  <c r="AB5107" i="9"/>
  <c r="AC5107" i="9" s="1"/>
  <c r="Z5108" i="9"/>
  <c r="AC5068" i="9"/>
  <c r="AF5068" i="9" s="1"/>
  <c r="AB5068" i="9"/>
  <c r="Q5082" i="9"/>
  <c r="T5082" i="9" s="1"/>
  <c r="P5082" i="9"/>
  <c r="B5174" i="9"/>
  <c r="F5173" i="9"/>
  <c r="G5173" i="9" s="1"/>
  <c r="D5173" i="9"/>
  <c r="E5173" i="9" s="1"/>
  <c r="H5068" i="9"/>
  <c r="B5161" i="9"/>
  <c r="D5160" i="9"/>
  <c r="E5160" i="9" s="1"/>
  <c r="F5160" i="9"/>
  <c r="G5160" i="9" s="1"/>
  <c r="AD5133" i="9"/>
  <c r="AE5133" i="9" s="1"/>
  <c r="AB5133" i="9"/>
  <c r="AC5133" i="9" s="1"/>
  <c r="Z5134" i="9"/>
  <c r="B5109" i="9"/>
  <c r="D5108" i="9"/>
  <c r="E5108" i="9" s="1"/>
  <c r="F5108" i="9"/>
  <c r="G5108" i="9" s="1"/>
  <c r="F5082" i="9"/>
  <c r="AD5172" i="9"/>
  <c r="AE5172" i="9" s="1"/>
  <c r="AB5172" i="9"/>
  <c r="AC5172" i="9" s="1"/>
  <c r="Z5173" i="9"/>
  <c r="AD5081" i="9"/>
  <c r="AE5081" i="9" s="1"/>
  <c r="AE5082" i="9" s="1"/>
  <c r="AB5081" i="9"/>
  <c r="AC5081" i="9" s="1"/>
  <c r="B5135" i="9"/>
  <c r="F5134" i="9"/>
  <c r="G5134" i="9" s="1"/>
  <c r="D5134" i="9"/>
  <c r="E5134" i="9" s="1"/>
  <c r="AD5146" i="9"/>
  <c r="AE5146" i="9" s="1"/>
  <c r="AB5146" i="9"/>
  <c r="AC5146" i="9" s="1"/>
  <c r="Z5147" i="9"/>
  <c r="P5173" i="9"/>
  <c r="Q5173" i="9" s="1"/>
  <c r="N5174" i="9"/>
  <c r="R5173" i="9"/>
  <c r="S5173" i="9" s="1"/>
  <c r="B5148" i="9"/>
  <c r="F5147" i="9"/>
  <c r="G5147" i="9" s="1"/>
  <c r="D5147" i="9"/>
  <c r="E5147" i="9" s="1"/>
  <c r="AD5094" i="9"/>
  <c r="AE5094" i="9" s="1"/>
  <c r="AB5094" i="9"/>
  <c r="AC5094" i="9" s="1"/>
  <c r="Z5095" i="9"/>
  <c r="F5148" i="9" l="1"/>
  <c r="G5148" i="9" s="1"/>
  <c r="D5148" i="9"/>
  <c r="E5148" i="9" s="1"/>
  <c r="B5149" i="9"/>
  <c r="Z5148" i="9"/>
  <c r="AB5147" i="9"/>
  <c r="AC5147" i="9" s="1"/>
  <c r="AD5147" i="9"/>
  <c r="AE5147" i="9" s="1"/>
  <c r="F5135" i="9"/>
  <c r="G5135" i="9" s="1"/>
  <c r="D5135" i="9"/>
  <c r="E5135" i="9" s="1"/>
  <c r="B5136" i="9"/>
  <c r="Z5109" i="9"/>
  <c r="AB5108" i="9"/>
  <c r="AC5108" i="9" s="1"/>
  <c r="AD5108" i="9"/>
  <c r="AE5108" i="9" s="1"/>
  <c r="N5123" i="9"/>
  <c r="P5122" i="9"/>
  <c r="Q5122" i="9" s="1"/>
  <c r="R5122" i="9"/>
  <c r="S5122" i="9" s="1"/>
  <c r="AC5082" i="9"/>
  <c r="AB5082" i="9"/>
  <c r="Z5174" i="9"/>
  <c r="AB5173" i="9"/>
  <c r="AC5173" i="9" s="1"/>
  <c r="AD5173" i="9"/>
  <c r="AE5173" i="9" s="1"/>
  <c r="Z5135" i="9"/>
  <c r="AB5134" i="9"/>
  <c r="AC5134" i="9" s="1"/>
  <c r="AD5134" i="9"/>
  <c r="AE5134" i="9" s="1"/>
  <c r="N5162" i="9"/>
  <c r="P5161" i="9"/>
  <c r="Q5161" i="9" s="1"/>
  <c r="R5161" i="9"/>
  <c r="S5161" i="9" s="1"/>
  <c r="H5082" i="9"/>
  <c r="E5096" i="9"/>
  <c r="D5096" i="9"/>
  <c r="AB5095" i="9"/>
  <c r="AC5095" i="9" s="1"/>
  <c r="AD5095" i="9"/>
  <c r="AE5095" i="9" s="1"/>
  <c r="AE5096" i="9" s="1"/>
  <c r="N5175" i="9"/>
  <c r="R5174" i="9"/>
  <c r="S5174" i="9" s="1"/>
  <c r="P5174" i="9"/>
  <c r="Q5174" i="9" s="1"/>
  <c r="AD5082" i="9"/>
  <c r="F5161" i="9"/>
  <c r="G5161" i="9" s="1"/>
  <c r="D5161" i="9"/>
  <c r="E5161" i="9" s="1"/>
  <c r="B5162" i="9"/>
  <c r="F5174" i="9"/>
  <c r="G5174" i="9" s="1"/>
  <c r="D5174" i="9"/>
  <c r="E5174" i="9" s="1"/>
  <c r="B5175" i="9"/>
  <c r="R5109" i="9"/>
  <c r="S5109" i="9" s="1"/>
  <c r="S5110" i="9" s="1"/>
  <c r="P5109" i="9"/>
  <c r="Q5109" i="9" s="1"/>
  <c r="F5122" i="9"/>
  <c r="G5122" i="9" s="1"/>
  <c r="D5122" i="9"/>
  <c r="E5122" i="9" s="1"/>
  <c r="B5123" i="9"/>
  <c r="Z5161" i="9"/>
  <c r="AB5160" i="9"/>
  <c r="AC5160" i="9" s="1"/>
  <c r="AD5160" i="9"/>
  <c r="AE5160" i="9" s="1"/>
  <c r="N5136" i="9"/>
  <c r="R5135" i="9"/>
  <c r="S5135" i="9" s="1"/>
  <c r="P5135" i="9"/>
  <c r="Q5135" i="9" s="1"/>
  <c r="R5096" i="9"/>
  <c r="Z5122" i="9"/>
  <c r="AD5121" i="9"/>
  <c r="AE5121" i="9" s="1"/>
  <c r="AB5121" i="9"/>
  <c r="AC5121" i="9" s="1"/>
  <c r="F5096" i="9"/>
  <c r="F5109" i="9"/>
  <c r="G5109" i="9" s="1"/>
  <c r="G5110" i="9" s="1"/>
  <c r="D5109" i="9"/>
  <c r="E5109" i="9" s="1"/>
  <c r="Q5096" i="9"/>
  <c r="P5096" i="9"/>
  <c r="N5149" i="9"/>
  <c r="R5148" i="9"/>
  <c r="S5148" i="9" s="1"/>
  <c r="P5148" i="9"/>
  <c r="Q5148" i="9" s="1"/>
  <c r="T5096" i="9" l="1"/>
  <c r="AC5096" i="9"/>
  <c r="AB5096" i="9"/>
  <c r="R5123" i="9"/>
  <c r="S5123" i="9" s="1"/>
  <c r="S5124" i="9" s="1"/>
  <c r="P5123" i="9"/>
  <c r="Q5123" i="9" s="1"/>
  <c r="AB5148" i="9"/>
  <c r="AC5148" i="9" s="1"/>
  <c r="Z5149" i="9"/>
  <c r="AD5148" i="9"/>
  <c r="AE5148" i="9" s="1"/>
  <c r="H5096" i="9"/>
  <c r="AF5082" i="9"/>
  <c r="AB5109" i="9"/>
  <c r="AC5109" i="9" s="1"/>
  <c r="AD5109" i="9"/>
  <c r="AE5109" i="9" s="1"/>
  <c r="AE5110" i="9" s="1"/>
  <c r="B5150" i="9"/>
  <c r="F5149" i="9"/>
  <c r="G5149" i="9" s="1"/>
  <c r="D5149" i="9"/>
  <c r="E5149" i="9" s="1"/>
  <c r="R5149" i="9"/>
  <c r="S5149" i="9" s="1"/>
  <c r="P5149" i="9"/>
  <c r="Q5149" i="9" s="1"/>
  <c r="N5150" i="9"/>
  <c r="E5110" i="9"/>
  <c r="D5110" i="9"/>
  <c r="AB5122" i="9"/>
  <c r="AC5122" i="9" s="1"/>
  <c r="Z5123" i="9"/>
  <c r="AD5122" i="9"/>
  <c r="AE5122" i="9" s="1"/>
  <c r="AB5161" i="9"/>
  <c r="AC5161" i="9" s="1"/>
  <c r="Z5162" i="9"/>
  <c r="AD5161" i="9"/>
  <c r="AE5161" i="9" s="1"/>
  <c r="Q5110" i="9"/>
  <c r="P5110" i="9"/>
  <c r="B5163" i="9"/>
  <c r="F5162" i="9"/>
  <c r="G5162" i="9" s="1"/>
  <c r="D5162" i="9"/>
  <c r="E5162" i="9" s="1"/>
  <c r="R5175" i="9"/>
  <c r="S5175" i="9" s="1"/>
  <c r="P5175" i="9"/>
  <c r="Q5175" i="9" s="1"/>
  <c r="N5176" i="9"/>
  <c r="R5162" i="9"/>
  <c r="S5162" i="9" s="1"/>
  <c r="P5162" i="9"/>
  <c r="Q5162" i="9" s="1"/>
  <c r="N5163" i="9"/>
  <c r="AB5135" i="9"/>
  <c r="AC5135" i="9" s="1"/>
  <c r="Z5136" i="9"/>
  <c r="AD5135" i="9"/>
  <c r="AE5135" i="9" s="1"/>
  <c r="F5110" i="9"/>
  <c r="R5136" i="9"/>
  <c r="S5136" i="9" s="1"/>
  <c r="P5136" i="9"/>
  <c r="Q5136" i="9" s="1"/>
  <c r="N5137" i="9"/>
  <c r="D5123" i="9"/>
  <c r="E5123" i="9" s="1"/>
  <c r="F5123" i="9"/>
  <c r="G5123" i="9" s="1"/>
  <c r="G5124" i="9" s="1"/>
  <c r="R5110" i="9"/>
  <c r="B5176" i="9"/>
  <c r="D5175" i="9"/>
  <c r="E5175" i="9" s="1"/>
  <c r="F5175" i="9"/>
  <c r="G5175" i="9" s="1"/>
  <c r="AD5096" i="9"/>
  <c r="AB5174" i="9"/>
  <c r="AC5174" i="9" s="1"/>
  <c r="Z5175" i="9"/>
  <c r="AD5174" i="9"/>
  <c r="AE5174" i="9" s="1"/>
  <c r="B5137" i="9"/>
  <c r="D5136" i="9"/>
  <c r="E5136" i="9" s="1"/>
  <c r="F5136" i="9"/>
  <c r="G5136" i="9" s="1"/>
  <c r="Z5176" i="9" l="1"/>
  <c r="AD5175" i="9"/>
  <c r="AE5175" i="9" s="1"/>
  <c r="AB5175" i="9"/>
  <c r="AC5175" i="9" s="1"/>
  <c r="D5176" i="9"/>
  <c r="E5176" i="9" s="1"/>
  <c r="B5177" i="9"/>
  <c r="F5176" i="9"/>
  <c r="G5176" i="9" s="1"/>
  <c r="P5137" i="9"/>
  <c r="Q5137" i="9" s="1"/>
  <c r="R5137" i="9"/>
  <c r="S5137" i="9" s="1"/>
  <c r="S5138" i="9" s="1"/>
  <c r="Z5137" i="9"/>
  <c r="AD5136" i="9"/>
  <c r="AE5136" i="9" s="1"/>
  <c r="AB5136" i="9"/>
  <c r="AC5136" i="9" s="1"/>
  <c r="Z5163" i="9"/>
  <c r="AB5162" i="9"/>
  <c r="AC5162" i="9" s="1"/>
  <c r="AD5162" i="9"/>
  <c r="AE5162" i="9" s="1"/>
  <c r="D5150" i="9"/>
  <c r="E5150" i="9" s="1"/>
  <c r="B5151" i="9"/>
  <c r="F5150" i="9"/>
  <c r="G5150" i="9" s="1"/>
  <c r="AD5110" i="9"/>
  <c r="F5124" i="9"/>
  <c r="N5177" i="9"/>
  <c r="P5176" i="9"/>
  <c r="Q5176" i="9" s="1"/>
  <c r="R5176" i="9"/>
  <c r="S5176" i="9" s="1"/>
  <c r="D5163" i="9"/>
  <c r="E5163" i="9" s="1"/>
  <c r="B5164" i="9"/>
  <c r="F5163" i="9"/>
  <c r="G5163" i="9" s="1"/>
  <c r="T5110" i="9"/>
  <c r="H5110" i="9"/>
  <c r="AC5110" i="9"/>
  <c r="AF5110" i="9" s="1"/>
  <c r="AB5110" i="9"/>
  <c r="Q5124" i="9"/>
  <c r="P5124" i="9"/>
  <c r="D5137" i="9"/>
  <c r="E5137" i="9" s="1"/>
  <c r="F5137" i="9"/>
  <c r="G5137" i="9" s="1"/>
  <c r="G5138" i="9" s="1"/>
  <c r="E5124" i="9"/>
  <c r="D5124" i="9"/>
  <c r="N5164" i="9"/>
  <c r="P5163" i="9"/>
  <c r="Q5163" i="9" s="1"/>
  <c r="R5163" i="9"/>
  <c r="S5163" i="9" s="1"/>
  <c r="AB5123" i="9"/>
  <c r="AC5123" i="9" s="1"/>
  <c r="AD5123" i="9"/>
  <c r="AE5123" i="9" s="1"/>
  <c r="AE5124" i="9" s="1"/>
  <c r="N5151" i="9"/>
  <c r="P5150" i="9"/>
  <c r="Q5150" i="9" s="1"/>
  <c r="R5150" i="9"/>
  <c r="S5150" i="9" s="1"/>
  <c r="Z5150" i="9"/>
  <c r="AD5149" i="9"/>
  <c r="AE5149" i="9" s="1"/>
  <c r="AB5149" i="9"/>
  <c r="AC5149" i="9" s="1"/>
  <c r="R5124" i="9"/>
  <c r="AF5096" i="9"/>
  <c r="H5124" i="9" l="1"/>
  <c r="AC5124" i="9"/>
  <c r="AB5124" i="9"/>
  <c r="P5164" i="9"/>
  <c r="Q5164" i="9" s="1"/>
  <c r="N5165" i="9"/>
  <c r="R5164" i="9"/>
  <c r="S5164" i="9" s="1"/>
  <c r="F5138" i="9"/>
  <c r="T5124" i="9"/>
  <c r="B5165" i="9"/>
  <c r="D5164" i="9"/>
  <c r="E5164" i="9" s="1"/>
  <c r="F5164" i="9"/>
  <c r="G5164" i="9" s="1"/>
  <c r="R5138" i="9"/>
  <c r="AD5176" i="9"/>
  <c r="AE5176" i="9" s="1"/>
  <c r="AB5176" i="9"/>
  <c r="AC5176" i="9" s="1"/>
  <c r="Z5177" i="9"/>
  <c r="E5138" i="9"/>
  <c r="D5138" i="9"/>
  <c r="Q5138" i="9"/>
  <c r="P5138" i="9"/>
  <c r="AD5150" i="9"/>
  <c r="AE5150" i="9" s="1"/>
  <c r="AB5150" i="9"/>
  <c r="AC5150" i="9" s="1"/>
  <c r="Z5151" i="9"/>
  <c r="P5151" i="9"/>
  <c r="Q5151" i="9" s="1"/>
  <c r="R5151" i="9"/>
  <c r="S5151" i="9" s="1"/>
  <c r="S5152" i="9" s="1"/>
  <c r="AD5124" i="9"/>
  <c r="P5177" i="9"/>
  <c r="Q5177" i="9" s="1"/>
  <c r="N5178" i="9"/>
  <c r="R5177" i="9"/>
  <c r="S5177" i="9" s="1"/>
  <c r="F5151" i="9"/>
  <c r="G5151" i="9" s="1"/>
  <c r="G5152" i="9" s="1"/>
  <c r="D5151" i="9"/>
  <c r="E5151" i="9" s="1"/>
  <c r="AD5163" i="9"/>
  <c r="AE5163" i="9" s="1"/>
  <c r="AB5163" i="9"/>
  <c r="AC5163" i="9" s="1"/>
  <c r="Z5164" i="9"/>
  <c r="AD5137" i="9"/>
  <c r="AE5137" i="9" s="1"/>
  <c r="AE5138" i="9" s="1"/>
  <c r="AB5137" i="9"/>
  <c r="AC5137" i="9" s="1"/>
  <c r="B5178" i="9"/>
  <c r="F5177" i="9"/>
  <c r="G5177" i="9" s="1"/>
  <c r="D5177" i="9"/>
  <c r="E5177" i="9" s="1"/>
  <c r="T5138" i="9" l="1"/>
  <c r="H5138" i="9"/>
  <c r="F5178" i="9"/>
  <c r="G5178" i="9" s="1"/>
  <c r="D5178" i="9"/>
  <c r="E5178" i="9" s="1"/>
  <c r="B5179" i="9"/>
  <c r="AC5138" i="9"/>
  <c r="AB5138" i="9"/>
  <c r="R5152" i="9"/>
  <c r="AD5138" i="9"/>
  <c r="E5152" i="9"/>
  <c r="D5152" i="9"/>
  <c r="N5179" i="9"/>
  <c r="R5178" i="9"/>
  <c r="S5178" i="9" s="1"/>
  <c r="P5178" i="9"/>
  <c r="Q5178" i="9" s="1"/>
  <c r="Q5152" i="9"/>
  <c r="T5152" i="9" s="1"/>
  <c r="P5152" i="9"/>
  <c r="AD5151" i="9"/>
  <c r="AE5151" i="9" s="1"/>
  <c r="AE5152" i="9" s="1"/>
  <c r="AB5151" i="9"/>
  <c r="AC5151" i="9" s="1"/>
  <c r="AF5124" i="9"/>
  <c r="Z5165" i="9"/>
  <c r="AD5164" i="9"/>
  <c r="AE5164" i="9" s="1"/>
  <c r="AB5164" i="9"/>
  <c r="AC5164" i="9" s="1"/>
  <c r="F5152" i="9"/>
  <c r="F5165" i="9"/>
  <c r="G5165" i="9" s="1"/>
  <c r="G5166" i="9" s="1"/>
  <c r="D5165" i="9"/>
  <c r="E5165" i="9" s="1"/>
  <c r="P5165" i="9"/>
  <c r="Q5165" i="9" s="1"/>
  <c r="R5165" i="9"/>
  <c r="S5165" i="9" s="1"/>
  <c r="S5166" i="9" s="1"/>
  <c r="Z5178" i="9"/>
  <c r="AB5177" i="9"/>
  <c r="AC5177" i="9" s="1"/>
  <c r="AD5177" i="9"/>
  <c r="AE5177" i="9" s="1"/>
  <c r="AB5178" i="9" l="1"/>
  <c r="AC5178" i="9" s="1"/>
  <c r="Z5179" i="9"/>
  <c r="AD5178" i="9"/>
  <c r="AE5178" i="9" s="1"/>
  <c r="Q5166" i="9"/>
  <c r="P5166" i="9"/>
  <c r="AC5152" i="9"/>
  <c r="AB5152" i="9"/>
  <c r="D5179" i="9"/>
  <c r="E5179" i="9" s="1"/>
  <c r="F5179" i="9"/>
  <c r="G5179" i="9" s="1"/>
  <c r="G5180" i="9" s="1"/>
  <c r="E5166" i="9"/>
  <c r="D5166" i="9"/>
  <c r="AB5165" i="9"/>
  <c r="AC5165" i="9" s="1"/>
  <c r="AD5165" i="9"/>
  <c r="AE5165" i="9" s="1"/>
  <c r="AE5166" i="9" s="1"/>
  <c r="AD5152" i="9"/>
  <c r="R5179" i="9"/>
  <c r="S5179" i="9" s="1"/>
  <c r="S5180" i="9" s="1"/>
  <c r="P5179" i="9"/>
  <c r="Q5179" i="9" s="1"/>
  <c r="F5166" i="9"/>
  <c r="R5166" i="9"/>
  <c r="H5152" i="9"/>
  <c r="AF5138" i="9"/>
  <c r="Q5180" i="9" l="1"/>
  <c r="P5180" i="9"/>
  <c r="R5180" i="9"/>
  <c r="H5166" i="9"/>
  <c r="F5180" i="9"/>
  <c r="AF5152" i="9"/>
  <c r="AD5179" i="9"/>
  <c r="AE5179" i="9" s="1"/>
  <c r="AE5180" i="9" s="1"/>
  <c r="AB5179" i="9"/>
  <c r="AC5179" i="9" s="1"/>
  <c r="AD5166" i="9"/>
  <c r="E5180" i="9"/>
  <c r="H5180" i="9" s="1"/>
  <c r="D5180" i="9"/>
  <c r="AC5166" i="9"/>
  <c r="AB5166" i="9"/>
  <c r="T5166" i="9"/>
  <c r="AF5166" i="9" l="1"/>
  <c r="AC5180" i="9"/>
  <c r="AB5180" i="9"/>
  <c r="AD5180" i="9"/>
  <c r="T5180" i="9"/>
  <c r="AF5180" i="9" l="1"/>
  <c r="B46" i="8" l="1"/>
  <c r="B29" i="8"/>
  <c r="B30" i="8" l="1"/>
  <c r="A29" i="8"/>
  <c r="A46" i="8"/>
  <c r="B47" i="8"/>
  <c r="V1" i="9" l="1"/>
  <c r="W1" i="9" s="1"/>
  <c r="B57" i="8" s="1"/>
  <c r="J1" i="9"/>
  <c r="K1" i="9" s="1"/>
  <c r="D6" i="12" l="1"/>
  <c r="AH1" i="9"/>
  <c r="AI1" i="9" s="1"/>
  <c r="D57" i="7"/>
  <c r="D64" i="7"/>
  <c r="D58" i="7"/>
  <c r="D55" i="7"/>
  <c r="D63" i="7"/>
  <c r="D61" i="7"/>
  <c r="D66" i="7"/>
  <c r="D62" i="7"/>
  <c r="D65" i="7"/>
  <c r="D59" i="7"/>
  <c r="D56" i="7"/>
  <c r="E62" i="8"/>
  <c r="E56" i="8"/>
  <c r="E55" i="8"/>
  <c r="E58" i="8"/>
  <c r="E65" i="8"/>
  <c r="E66" i="8"/>
  <c r="E60" i="8"/>
  <c r="E61" i="8"/>
  <c r="E64" i="8"/>
  <c r="B58" i="8"/>
  <c r="E59" i="8"/>
  <c r="E57" i="8"/>
  <c r="E63" i="8"/>
  <c r="B59" i="8" l="1"/>
  <c r="D7" i="12" s="1"/>
  <c r="D60" i="7"/>
  <c r="B58" i="7"/>
  <c r="D63" i="8"/>
  <c r="L63" i="8" s="1"/>
  <c r="D61" i="8"/>
  <c r="L61" i="8" s="1"/>
  <c r="D62" i="8"/>
  <c r="J62" i="8" s="1"/>
  <c r="K62" i="8" s="1"/>
  <c r="D59" i="8"/>
  <c r="J59" i="8" s="1"/>
  <c r="K59" i="8" s="1"/>
  <c r="B60" i="8"/>
  <c r="D64" i="8"/>
  <c r="J64" i="8" s="1"/>
  <c r="K64" i="8" s="1"/>
  <c r="D60" i="8"/>
  <c r="J60" i="8" s="1"/>
  <c r="K60" i="8" s="1"/>
  <c r="D57" i="8"/>
  <c r="L57" i="8" s="1"/>
  <c r="D58" i="8"/>
  <c r="J58" i="8" s="1"/>
  <c r="K58" i="8" s="1"/>
  <c r="D66" i="8"/>
  <c r="J66" i="8" s="1"/>
  <c r="K66" i="8" s="1"/>
  <c r="D55" i="8"/>
  <c r="L55" i="8" s="1"/>
  <c r="D56" i="8"/>
  <c r="J56" i="8" s="1"/>
  <c r="K56" i="8" s="1"/>
  <c r="O66" i="8"/>
  <c r="N66" i="8"/>
  <c r="H66" i="8"/>
  <c r="I66" i="8" s="1"/>
  <c r="O56" i="8"/>
  <c r="H56" i="8"/>
  <c r="I56" i="8" s="1"/>
  <c r="N56" i="8"/>
  <c r="H65" i="7"/>
  <c r="I65" i="7" s="1"/>
  <c r="F65" i="7"/>
  <c r="G65" i="7" s="1"/>
  <c r="F61" i="7"/>
  <c r="G61" i="7" s="1"/>
  <c r="H61" i="7"/>
  <c r="I61" i="7" s="1"/>
  <c r="H64" i="7"/>
  <c r="I64" i="7" s="1"/>
  <c r="F64" i="7"/>
  <c r="G64" i="7" s="1"/>
  <c r="O63" i="8"/>
  <c r="N63" i="8"/>
  <c r="H63" i="8"/>
  <c r="I63" i="8" s="1"/>
  <c r="O64" i="8"/>
  <c r="H64" i="8"/>
  <c r="I64" i="8" s="1"/>
  <c r="N64" i="8"/>
  <c r="O65" i="8"/>
  <c r="N65" i="8"/>
  <c r="H65" i="8"/>
  <c r="I65" i="8" s="1"/>
  <c r="O62" i="8"/>
  <c r="N62" i="8"/>
  <c r="H62" i="8"/>
  <c r="I62" i="8" s="1"/>
  <c r="H63" i="7"/>
  <c r="I63" i="7" s="1"/>
  <c r="F63" i="7"/>
  <c r="G63" i="7" s="1"/>
  <c r="H57" i="7"/>
  <c r="I57" i="7" s="1"/>
  <c r="F57" i="7"/>
  <c r="G57" i="7" s="1"/>
  <c r="J61" i="8"/>
  <c r="K61" i="8" s="1"/>
  <c r="O57" i="8"/>
  <c r="N57" i="8"/>
  <c r="H57" i="8"/>
  <c r="I57" i="8" s="1"/>
  <c r="O61" i="8"/>
  <c r="H61" i="8"/>
  <c r="I61" i="8" s="1"/>
  <c r="N61" i="8"/>
  <c r="O58" i="8"/>
  <c r="N58" i="8"/>
  <c r="H58" i="8"/>
  <c r="I58" i="8" s="1"/>
  <c r="F56" i="7"/>
  <c r="G56" i="7" s="1"/>
  <c r="H56" i="7"/>
  <c r="I56" i="7" s="1"/>
  <c r="H62" i="7"/>
  <c r="I62" i="7" s="1"/>
  <c r="F62" i="7"/>
  <c r="G62" i="7" s="1"/>
  <c r="F55" i="7"/>
  <c r="H55" i="7"/>
  <c r="F60" i="7"/>
  <c r="G60" i="7" s="1"/>
  <c r="H60" i="7"/>
  <c r="I60" i="7" s="1"/>
  <c r="L64" i="8"/>
  <c r="O59" i="8"/>
  <c r="H59" i="8"/>
  <c r="I59" i="8" s="1"/>
  <c r="N59" i="8"/>
  <c r="O60" i="8"/>
  <c r="H60" i="8"/>
  <c r="I60" i="8" s="1"/>
  <c r="N60" i="8"/>
  <c r="O55" i="8"/>
  <c r="H55" i="8"/>
  <c r="N55" i="8"/>
  <c r="H59" i="7"/>
  <c r="I59" i="7" s="1"/>
  <c r="F59" i="7"/>
  <c r="G59" i="7" s="1"/>
  <c r="F66" i="7"/>
  <c r="G66" i="7" s="1"/>
  <c r="H66" i="7"/>
  <c r="I66" i="7" s="1"/>
  <c r="H58" i="7"/>
  <c r="I58" i="7" s="1"/>
  <c r="F58" i="7"/>
  <c r="G58" i="7" s="1"/>
  <c r="M66" i="8"/>
  <c r="L66" i="8"/>
  <c r="M64" i="8" l="1"/>
  <c r="M61" i="8"/>
  <c r="D65" i="8"/>
  <c r="L58" i="8"/>
  <c r="M58" i="8"/>
  <c r="J63" i="8"/>
  <c r="K63" i="8" s="1"/>
  <c r="M63" i="8"/>
  <c r="L60" i="8"/>
  <c r="M60" i="8"/>
  <c r="T60" i="8" s="1"/>
  <c r="M62" i="8"/>
  <c r="T62" i="8" s="1"/>
  <c r="J55" i="8"/>
  <c r="K55" i="8" s="1"/>
  <c r="L62" i="8"/>
  <c r="M55" i="8"/>
  <c r="M57" i="8"/>
  <c r="L56" i="8"/>
  <c r="L59" i="8"/>
  <c r="M59" i="8"/>
  <c r="T59" i="8" s="1"/>
  <c r="M56" i="8"/>
  <c r="J57" i="8"/>
  <c r="K57" i="8" s="1"/>
  <c r="N67" i="8"/>
  <c r="N61" i="7"/>
  <c r="N62" i="7"/>
  <c r="N64" i="7"/>
  <c r="N57" i="7"/>
  <c r="N58" i="7"/>
  <c r="N59" i="7"/>
  <c r="N65" i="7"/>
  <c r="O67" i="8"/>
  <c r="T64" i="8"/>
  <c r="G55" i="7"/>
  <c r="F67" i="7"/>
  <c r="N56" i="7"/>
  <c r="T61" i="8"/>
  <c r="N63" i="7"/>
  <c r="N60" i="7"/>
  <c r="N66" i="7"/>
  <c r="I55" i="8"/>
  <c r="I67" i="8" s="1"/>
  <c r="H67" i="8"/>
  <c r="I55" i="7"/>
  <c r="I67" i="7" s="1"/>
  <c r="H67" i="7"/>
  <c r="T58" i="8"/>
  <c r="T66" i="8"/>
  <c r="M65" i="8" l="1"/>
  <c r="T65" i="8" s="1"/>
  <c r="L65" i="8"/>
  <c r="J65" i="8"/>
  <c r="K65" i="8" s="1"/>
  <c r="T63" i="8"/>
  <c r="L67" i="8"/>
  <c r="J67" i="8"/>
  <c r="K67" i="8"/>
  <c r="T57" i="8"/>
  <c r="M67" i="8"/>
  <c r="T56" i="8"/>
  <c r="G67" i="7"/>
  <c r="N55" i="7"/>
  <c r="N67" i="7" s="1"/>
  <c r="B61" i="7" s="1"/>
  <c r="B62" i="7" s="1"/>
  <c r="E6" i="12" s="1"/>
  <c r="T55" i="8"/>
  <c r="T67" i="8" l="1"/>
  <c r="B62" i="8" s="1"/>
  <c r="B63" i="8" s="1"/>
  <c r="A62" i="7"/>
  <c r="B63" i="7"/>
  <c r="F6" i="12" s="1"/>
  <c r="B64" i="8" l="1"/>
  <c r="F7" i="12" s="1"/>
  <c r="E7" i="12"/>
  <c r="A63" i="8"/>
</calcChain>
</file>

<file path=xl/sharedStrings.xml><?xml version="1.0" encoding="utf-8"?>
<sst xmlns="http://schemas.openxmlformats.org/spreadsheetml/2006/main" count="10248" uniqueCount="177">
  <si>
    <t>Tarifas</t>
  </si>
  <si>
    <t>S/ imposto</t>
  </si>
  <si>
    <t>C/ imposto</t>
  </si>
  <si>
    <t>kWh P</t>
  </si>
  <si>
    <t>ICMS</t>
  </si>
  <si>
    <t>kWh FP</t>
  </si>
  <si>
    <t xml:space="preserve">kW </t>
  </si>
  <si>
    <t>kW Ult</t>
  </si>
  <si>
    <t>kW P</t>
  </si>
  <si>
    <t>kW FP</t>
  </si>
  <si>
    <t>kW P Ult</t>
  </si>
  <si>
    <t>kW FP Ult</t>
  </si>
  <si>
    <t>Data</t>
  </si>
  <si>
    <t>kW-FP (L)</t>
  </si>
  <si>
    <t>kW-P (L)</t>
  </si>
  <si>
    <t>KWH-FP</t>
  </si>
  <si>
    <t>KWH-P</t>
  </si>
  <si>
    <t>% Consumo P</t>
  </si>
  <si>
    <t>kW (C)</t>
  </si>
  <si>
    <t>kW (L)</t>
  </si>
  <si>
    <t>kW-U</t>
  </si>
  <si>
    <t xml:space="preserve">kW-U (V) </t>
  </si>
  <si>
    <t>kW (F)</t>
  </si>
  <si>
    <t>kW (V)</t>
  </si>
  <si>
    <t>kWH-FP (V)</t>
  </si>
  <si>
    <t>kWH-P (V)</t>
  </si>
  <si>
    <t>Valor Total</t>
  </si>
  <si>
    <t>kW-FP (C)</t>
  </si>
  <si>
    <t>kW-P (C)</t>
  </si>
  <si>
    <t>Tarifa Atual</t>
  </si>
  <si>
    <t>( C ) Contratada</t>
  </si>
  <si>
    <t>( L ) Lido(a)</t>
  </si>
  <si>
    <t>( V ) Valor</t>
  </si>
  <si>
    <t>( F ) Faturado</t>
  </si>
  <si>
    <t>( U ) Ultrapassada</t>
  </si>
  <si>
    <t>Total</t>
  </si>
  <si>
    <t>1ª Proposta</t>
  </si>
  <si>
    <t>Demanda:</t>
  </si>
  <si>
    <t>Tolerância:</t>
  </si>
  <si>
    <t>kW-P-U</t>
  </si>
  <si>
    <t xml:space="preserve">kW-P-U (V) </t>
  </si>
  <si>
    <t xml:space="preserve">kW-FP-U   </t>
  </si>
  <si>
    <t xml:space="preserve">kW-FP-U (V) </t>
  </si>
  <si>
    <t>kW-FP (F)</t>
  </si>
  <si>
    <t>kW-FP (V)</t>
  </si>
  <si>
    <t>kW-P (F)</t>
  </si>
  <si>
    <t>kW-P (V)</t>
  </si>
  <si>
    <t>Atual</t>
  </si>
  <si>
    <t>Proposta</t>
  </si>
  <si>
    <t>2ª Proposta</t>
  </si>
  <si>
    <t>Demanda P:</t>
  </si>
  <si>
    <t>Demanda FP:</t>
  </si>
  <si>
    <t>Concessionária:</t>
  </si>
  <si>
    <t>%Economia</t>
  </si>
  <si>
    <t>Verde</t>
  </si>
  <si>
    <t>Azul Ponta</t>
  </si>
  <si>
    <t>Azul Fora Ponta</t>
  </si>
  <si>
    <t>Média</t>
  </si>
  <si>
    <t>Proposta Perfeita*</t>
  </si>
  <si>
    <t>* A "Proposta Perfeita" é a melhor demanda do período considerado. A proposta final deve avaliar outros elementos como particularidades da unidade e estimativa dos meses seguintes.</t>
  </si>
  <si>
    <t>Total/Média</t>
  </si>
  <si>
    <t>* Esta proposta não considera multipatamar</t>
  </si>
  <si>
    <t xml:space="preserve">Horossazonal Verde - A4 - COMERCIAL </t>
  </si>
  <si>
    <t xml:space="preserve">Horossazonal Azul - A4  COMERCIAL </t>
  </si>
  <si>
    <t>Unidade</t>
  </si>
  <si>
    <t>CEEE</t>
  </si>
  <si>
    <t>Cliente: Lojas Pompéia</t>
  </si>
  <si>
    <t>KWH-B</t>
  </si>
  <si>
    <t>KVARH-FP</t>
  </si>
  <si>
    <t>KVARH-P</t>
  </si>
  <si>
    <t>KVAR-FP</t>
  </si>
  <si>
    <t>KVAR-P</t>
  </si>
  <si>
    <t>T.PAGO</t>
  </si>
  <si>
    <t>TARIFA</t>
  </si>
  <si>
    <t>setembro/19</t>
  </si>
  <si>
    <t>HOROSAZONAL - VERDE</t>
  </si>
  <si>
    <t>agosto/19</t>
  </si>
  <si>
    <t>julho/19</t>
  </si>
  <si>
    <t>junho/19</t>
  </si>
  <si>
    <t>maio/19</t>
  </si>
  <si>
    <t>abril/19</t>
  </si>
  <si>
    <t>março/19</t>
  </si>
  <si>
    <t>fevereiro/19</t>
  </si>
  <si>
    <t>janeiro/19</t>
  </si>
  <si>
    <t>dezembro/18</t>
  </si>
  <si>
    <t>novembro/18</t>
  </si>
  <si>
    <t>outubro/18</t>
  </si>
  <si>
    <t>setembro/18</t>
  </si>
  <si>
    <t>agosto/18</t>
  </si>
  <si>
    <t>julho/18</t>
  </si>
  <si>
    <t>junho/18</t>
  </si>
  <si>
    <t>maio/18</t>
  </si>
  <si>
    <t>abril/18</t>
  </si>
  <si>
    <t>março/18</t>
  </si>
  <si>
    <t>fevereiro/18</t>
  </si>
  <si>
    <t>janeiro/18</t>
  </si>
  <si>
    <t>dezembro/17</t>
  </si>
  <si>
    <t>novembro/17</t>
  </si>
  <si>
    <t>outubro/17</t>
  </si>
  <si>
    <t>setembro/17</t>
  </si>
  <si>
    <t>agosto/17</t>
  </si>
  <si>
    <t>julho/17</t>
  </si>
  <si>
    <t>junho/17</t>
  </si>
  <si>
    <t>maio/17</t>
  </si>
  <si>
    <t>abril/17</t>
  </si>
  <si>
    <t>março/17</t>
  </si>
  <si>
    <t>fevereiro/17</t>
  </si>
  <si>
    <t>janeiro/17</t>
  </si>
  <si>
    <t>dezembro/16</t>
  </si>
  <si>
    <t>novembro/16</t>
  </si>
  <si>
    <t>outubro/16</t>
  </si>
  <si>
    <t>setembro/16</t>
  </si>
  <si>
    <t>agosto/16</t>
  </si>
  <si>
    <t>julho/16</t>
  </si>
  <si>
    <t>junho/16</t>
  </si>
  <si>
    <t>maio/16</t>
  </si>
  <si>
    <t>abril/16</t>
  </si>
  <si>
    <t>março/16</t>
  </si>
  <si>
    <t>fevereiro/16</t>
  </si>
  <si>
    <t>janeiro/16</t>
  </si>
  <si>
    <t>dezembro/15</t>
  </si>
  <si>
    <t>novembro/15</t>
  </si>
  <si>
    <t>outubro/15</t>
  </si>
  <si>
    <t>setembro/15</t>
  </si>
  <si>
    <t>agosto/15</t>
  </si>
  <si>
    <t>julho/15</t>
  </si>
  <si>
    <t>junho/15</t>
  </si>
  <si>
    <t>maio/15</t>
  </si>
  <si>
    <t>abril/15</t>
  </si>
  <si>
    <t>PIS</t>
  </si>
  <si>
    <t>COFINS</t>
  </si>
  <si>
    <t>AZUL</t>
  </si>
  <si>
    <t>VERDE</t>
  </si>
  <si>
    <t xml:space="preserve">RGE </t>
  </si>
  <si>
    <t>TOTAL</t>
  </si>
  <si>
    <t>RGE</t>
  </si>
  <si>
    <t>Azul</t>
  </si>
  <si>
    <t>Tarifas CEEE</t>
  </si>
  <si>
    <t>Tarifas RGE</t>
  </si>
  <si>
    <t>Validade</t>
  </si>
  <si>
    <t>Situação</t>
  </si>
  <si>
    <t>Concessionária</t>
  </si>
  <si>
    <t>Proposta Perfeita</t>
  </si>
  <si>
    <t>Demanda</t>
  </si>
  <si>
    <t>Demanda P/FP</t>
  </si>
  <si>
    <t>Economia</t>
  </si>
  <si>
    <t>%</t>
  </si>
  <si>
    <t>Recomendado</t>
  </si>
  <si>
    <t>Tarifa</t>
  </si>
  <si>
    <t>Custo Anual</t>
  </si>
  <si>
    <t>Economia Anual</t>
  </si>
  <si>
    <t>-</t>
  </si>
  <si>
    <t>Loja ?</t>
  </si>
  <si>
    <t>HS- Verde</t>
  </si>
  <si>
    <t>?</t>
  </si>
  <si>
    <t>Com formulas</t>
  </si>
  <si>
    <t>Sem</t>
  </si>
  <si>
    <t>Testando</t>
  </si>
  <si>
    <t>2ª Proposta (Multipatamar)</t>
  </si>
  <si>
    <t>Demanda M:</t>
  </si>
  <si>
    <t>Demanda m:</t>
  </si>
  <si>
    <t>Maior demanda</t>
  </si>
  <si>
    <t>Menor demanda</t>
  </si>
  <si>
    <t>Valor anual</t>
  </si>
  <si>
    <t>Teste</t>
  </si>
  <si>
    <t>Resultado</t>
  </si>
  <si>
    <t>Maior</t>
  </si>
  <si>
    <t>Menor</t>
  </si>
  <si>
    <t>Anual</t>
  </si>
  <si>
    <t>Linha</t>
  </si>
  <si>
    <t>2ª Proposta Perfeita (Multipatamar)*</t>
  </si>
  <si>
    <t>NUC: 65255062</t>
  </si>
  <si>
    <t>Endereço: Av. Ferreira Vianna, n° 1.526 Ap. 03</t>
  </si>
  <si>
    <t>outubro/19</t>
  </si>
  <si>
    <t>inserir</t>
  </si>
  <si>
    <t>-&gt; ver possibilidade de puxar um calendario com as demandas de cada mês</t>
  </si>
  <si>
    <t>-&gt; inserir datas de solicitação de pedido da alteração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</si>
</sst>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&quot;R$&quot;\ #,##0.00"/>
    <numFmt numFmtId="166" formatCode="_-* #,##0_-;\-* #,##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Tahoma"/>
      <family val="2"/>
    </font>
    <font>
      <sz val="10"/>
      <color indexed="8"/>
      <name val="Tahoma"/>
      <family val="2"/>
    </font>
    <font>
      <i/>
      <sz val="10"/>
      <color theme="1"/>
      <name val="Calibri"/>
      <family val="2"/>
      <scheme val="minor"/>
    </font>
    <font>
      <sz val="10"/>
      <color theme="2" tint="-0.499984740745262"/>
      <name val="Tahoma"/>
      <family val="2"/>
    </font>
    <font>
      <sz val="10"/>
      <color theme="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0">
    <xf numFmtId="0" fontId="0" fillId="0" borderId="0" xfId="0"/>
    <xf numFmtId="0" fontId="3" fillId="2" borderId="1" xfId="0" applyFont="1" applyFill="1" applyBorder="1" applyAlignment="1">
      <alignment horizontal="center"/>
    </xf>
    <xf numFmtId="0" fontId="4" fillId="0" borderId="2" xfId="0" applyFont="1" applyBorder="1" applyAlignment="1"/>
    <xf numFmtId="0" fontId="4" fillId="0" borderId="2" xfId="0" applyFont="1" applyFill="1" applyBorder="1" applyAlignment="1"/>
    <xf numFmtId="44" fontId="0" fillId="0" borderId="2" xfId="0" applyNumberFormat="1" applyBorder="1"/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0" fontId="0" fillId="0" borderId="0" xfId="0" applyAlignment="1"/>
    <xf numFmtId="0" fontId="2" fillId="0" borderId="2" xfId="0" applyFont="1" applyFill="1" applyBorder="1" applyAlignment="1"/>
    <xf numFmtId="164" fontId="0" fillId="2" borderId="2" xfId="3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43" fontId="0" fillId="0" borderId="2" xfId="1" applyFont="1" applyBorder="1"/>
    <xf numFmtId="165" fontId="0" fillId="0" borderId="2" xfId="0" applyNumberFormat="1" applyBorder="1" applyAlignment="1">
      <alignment horizontal="center"/>
    </xf>
    <xf numFmtId="44" fontId="4" fillId="0" borderId="2" xfId="0" applyNumberFormat="1" applyFont="1" applyBorder="1" applyAlignment="1"/>
    <xf numFmtId="43" fontId="4" fillId="0" borderId="2" xfId="1" applyFont="1" applyBorder="1" applyAlignment="1"/>
    <xf numFmtId="43" fontId="0" fillId="2" borderId="2" xfId="1" applyFont="1" applyFill="1" applyBorder="1"/>
    <xf numFmtId="0" fontId="0" fillId="0" borderId="0" xfId="0" applyAlignment="1">
      <alignment horizontal="center"/>
    </xf>
    <xf numFmtId="165" fontId="0" fillId="0" borderId="2" xfId="0" applyNumberFormat="1" applyBorder="1"/>
    <xf numFmtId="0" fontId="5" fillId="0" borderId="0" xfId="0" applyFont="1" applyBorder="1"/>
    <xf numFmtId="0" fontId="0" fillId="0" borderId="0" xfId="0" applyAlignment="1">
      <alignment vertical="center"/>
    </xf>
    <xf numFmtId="0" fontId="2" fillId="0" borderId="2" xfId="0" applyFont="1" applyBorder="1"/>
    <xf numFmtId="0" fontId="2" fillId="0" borderId="5" xfId="0" applyFont="1" applyBorder="1"/>
    <xf numFmtId="165" fontId="2" fillId="0" borderId="2" xfId="0" applyNumberFormat="1" applyFont="1" applyBorder="1" applyAlignment="1">
      <alignment horizontal="center"/>
    </xf>
    <xf numFmtId="0" fontId="2" fillId="0" borderId="2" xfId="0" applyNumberFormat="1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2" fillId="0" borderId="5" xfId="0" applyFont="1" applyBorder="1" applyAlignment="1">
      <alignment horizontal="left"/>
    </xf>
    <xf numFmtId="0" fontId="0" fillId="0" borderId="2" xfId="1" applyNumberFormat="1" applyFont="1" applyBorder="1" applyAlignment="1">
      <alignment horizontal="center"/>
    </xf>
    <xf numFmtId="0" fontId="4" fillId="0" borderId="2" xfId="0" applyNumberFormat="1" applyFont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43" fontId="6" fillId="0" borderId="2" xfId="1" applyFont="1" applyBorder="1" applyAlignment="1"/>
    <xf numFmtId="0" fontId="7" fillId="2" borderId="2" xfId="0" applyFont="1" applyFill="1" applyBorder="1" applyAlignment="1">
      <alignment horizontal="center"/>
    </xf>
    <xf numFmtId="43" fontId="2" fillId="0" borderId="2" xfId="1" applyFont="1" applyBorder="1" applyAlignment="1">
      <alignment horizontal="center"/>
    </xf>
    <xf numFmtId="166" fontId="3" fillId="0" borderId="2" xfId="1" applyNumberFormat="1" applyFont="1" applyBorder="1" applyAlignment="1">
      <alignment horizontal="center"/>
    </xf>
    <xf numFmtId="166" fontId="0" fillId="0" borderId="2" xfId="1" applyNumberFormat="1" applyFont="1" applyBorder="1" applyAlignment="1">
      <alignment horizontal="center"/>
    </xf>
    <xf numFmtId="166" fontId="2" fillId="0" borderId="2" xfId="1" applyNumberFormat="1" applyFont="1" applyBorder="1" applyAlignment="1">
      <alignment horizontal="center"/>
    </xf>
    <xf numFmtId="166" fontId="0" fillId="0" borderId="0" xfId="1" applyNumberFormat="1" applyFont="1"/>
    <xf numFmtId="10" fontId="0" fillId="0" borderId="4" xfId="3" applyNumberFormat="1" applyFont="1" applyBorder="1" applyAlignment="1">
      <alignment horizontal="center" vertical="center"/>
    </xf>
    <xf numFmtId="165" fontId="2" fillId="0" borderId="0" xfId="0" applyNumberFormat="1" applyFont="1"/>
    <xf numFmtId="44" fontId="2" fillId="0" borderId="0" xfId="2" applyFont="1"/>
    <xf numFmtId="0" fontId="3" fillId="0" borderId="0" xfId="0" applyFont="1" applyFill="1" applyBorder="1" applyAlignment="1">
      <alignment horizontal="center"/>
    </xf>
    <xf numFmtId="44" fontId="0" fillId="0" borderId="0" xfId="0" applyNumberFormat="1"/>
    <xf numFmtId="17" fontId="0" fillId="2" borderId="2" xfId="0" applyNumberFormat="1" applyFill="1" applyBorder="1" applyAlignment="1">
      <alignment horizontal="center"/>
    </xf>
    <xf numFmtId="0" fontId="8" fillId="0" borderId="0" xfId="0" applyFont="1"/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2" xfId="0" applyNumberFormat="1" applyFill="1" applyBorder="1" applyAlignment="1">
      <alignment horizontal="center"/>
    </xf>
    <xf numFmtId="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3" fontId="4" fillId="2" borderId="2" xfId="1" applyNumberFormat="1" applyFont="1" applyFill="1" applyBorder="1" applyAlignment="1">
      <alignment horizontal="center"/>
    </xf>
    <xf numFmtId="44" fontId="4" fillId="2" borderId="2" xfId="2" applyFont="1" applyFill="1" applyBorder="1" applyAlignment="1"/>
    <xf numFmtId="0" fontId="2" fillId="0" borderId="4" xfId="0" applyFont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17" fontId="2" fillId="2" borderId="2" xfId="0" applyNumberFormat="1" applyFont="1" applyFill="1" applyBorder="1" applyAlignment="1">
      <alignment horizontal="center"/>
    </xf>
    <xf numFmtId="1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2" fontId="2" fillId="2" borderId="2" xfId="0" applyNumberFormat="1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center"/>
    </xf>
    <xf numFmtId="164" fontId="2" fillId="2" borderId="2" xfId="3" applyNumberFormat="1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5" borderId="2" xfId="0" applyFont="1" applyFill="1" applyBorder="1" applyAlignment="1">
      <alignment horizontal="center"/>
    </xf>
    <xf numFmtId="0" fontId="11" fillId="5" borderId="6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2" fillId="5" borderId="13" xfId="0" applyFont="1" applyFill="1" applyBorder="1" applyAlignment="1">
      <alignment horizontal="center"/>
    </xf>
    <xf numFmtId="8" fontId="12" fillId="5" borderId="13" xfId="0" applyNumberFormat="1" applyFont="1" applyFill="1" applyBorder="1" applyAlignment="1">
      <alignment horizontal="center"/>
    </xf>
    <xf numFmtId="8" fontId="13" fillId="5" borderId="13" xfId="0" applyNumberFormat="1" applyFont="1" applyFill="1" applyBorder="1" applyAlignment="1">
      <alignment horizontal="center"/>
    </xf>
    <xf numFmtId="0" fontId="14" fillId="5" borderId="13" xfId="0" applyFont="1" applyFill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4" fontId="0" fillId="0" borderId="11" xfId="2" applyFont="1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4" fontId="0" fillId="0" borderId="12" xfId="2" applyFon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65" fontId="0" fillId="0" borderId="0" xfId="0" applyNumberFormat="1"/>
    <xf numFmtId="0" fontId="2" fillId="0" borderId="0" xfId="0" applyFont="1"/>
    <xf numFmtId="0" fontId="15" fillId="0" borderId="0" xfId="0" applyFont="1"/>
    <xf numFmtId="44" fontId="0" fillId="0" borderId="0" xfId="2" applyFont="1"/>
    <xf numFmtId="0" fontId="8" fillId="0" borderId="0" xfId="0" applyFont="1" applyAlignment="1">
      <alignment wrapText="1"/>
    </xf>
    <xf numFmtId="0" fontId="16" fillId="0" borderId="11" xfId="0" applyFont="1" applyBorder="1" applyAlignment="1">
      <alignment horizontal="left"/>
    </xf>
    <xf numFmtId="0" fontId="4" fillId="0" borderId="0" xfId="0" applyFont="1"/>
    <xf numFmtId="0" fontId="3" fillId="0" borderId="0" xfId="0" applyFont="1" applyAlignment="1">
      <alignment horizontal="center"/>
    </xf>
    <xf numFmtId="49" fontId="0" fillId="0" borderId="0" xfId="1" applyNumberFormat="1" applyFont="1"/>
    <xf numFmtId="49" fontId="0" fillId="0" borderId="0" xfId="0" applyNumberFormat="1" applyAlignment="1">
      <alignment horizontal="center" vertical="center"/>
    </xf>
    <xf numFmtId="49" fontId="0" fillId="0" borderId="0" xfId="0" quotePrefix="1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4">
    <dxf>
      <font>
        <color theme="9"/>
      </font>
    </dxf>
    <dxf>
      <font>
        <color theme="4"/>
      </font>
    </dxf>
    <dxf>
      <font>
        <color theme="9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170A-5956-46F6-90F7-BC5B56400DF0}">
  <dimension ref="A1:Q60"/>
  <sheetViews>
    <sheetView workbookViewId="0">
      <selection activeCell="E12" sqref="E12"/>
    </sheetView>
  </sheetViews>
  <sheetFormatPr defaultRowHeight="12.75" x14ac:dyDescent="0.2"/>
  <cols>
    <col min="1" max="16384" width="9.140625" style="114"/>
  </cols>
  <sheetData>
    <row r="1" spans="1:17" x14ac:dyDescent="0.2">
      <c r="A1" s="114" t="s">
        <v>66</v>
      </c>
    </row>
    <row r="2" spans="1:17" x14ac:dyDescent="0.2">
      <c r="A2" s="114" t="s">
        <v>171</v>
      </c>
    </row>
    <row r="3" spans="1:17" x14ac:dyDescent="0.2">
      <c r="A3" s="114" t="s">
        <v>172</v>
      </c>
    </row>
    <row r="5" spans="1:17" x14ac:dyDescent="0.2">
      <c r="A5" s="115" t="s">
        <v>12</v>
      </c>
      <c r="B5" s="115" t="s">
        <v>27</v>
      </c>
      <c r="C5" s="115" t="s">
        <v>28</v>
      </c>
      <c r="D5" s="115" t="s">
        <v>13</v>
      </c>
      <c r="E5" s="115" t="s">
        <v>14</v>
      </c>
      <c r="F5" s="115" t="s">
        <v>43</v>
      </c>
      <c r="G5" s="115" t="s">
        <v>45</v>
      </c>
      <c r="H5" s="115" t="s">
        <v>15</v>
      </c>
      <c r="I5" s="115" t="s">
        <v>16</v>
      </c>
      <c r="J5" s="115" t="s">
        <v>67</v>
      </c>
      <c r="K5" s="115" t="s">
        <v>68</v>
      </c>
      <c r="L5" s="115" t="s">
        <v>69</v>
      </c>
      <c r="M5" s="115" t="s">
        <v>70</v>
      </c>
      <c r="N5" s="115" t="s">
        <v>71</v>
      </c>
      <c r="O5" s="115" t="s">
        <v>72</v>
      </c>
      <c r="P5" s="115" t="s">
        <v>73</v>
      </c>
      <c r="Q5" s="115"/>
    </row>
    <row r="6" spans="1:17" x14ac:dyDescent="0.2">
      <c r="A6" s="114" t="s">
        <v>173</v>
      </c>
      <c r="B6" s="114">
        <v>65</v>
      </c>
      <c r="C6" s="114">
        <v>0</v>
      </c>
      <c r="D6" s="114">
        <v>58.8</v>
      </c>
      <c r="E6" s="114">
        <v>63.39</v>
      </c>
      <c r="F6" s="114">
        <v>65</v>
      </c>
      <c r="G6" s="114">
        <v>0</v>
      </c>
      <c r="H6" s="114">
        <v>5330</v>
      </c>
      <c r="I6" s="114">
        <v>977</v>
      </c>
      <c r="J6" s="114">
        <v>0</v>
      </c>
      <c r="K6" s="114">
        <v>5</v>
      </c>
      <c r="L6" s="114">
        <v>0</v>
      </c>
      <c r="M6" s="114">
        <v>0</v>
      </c>
      <c r="N6" s="114">
        <v>0</v>
      </c>
      <c r="O6" s="114">
        <v>7328.39</v>
      </c>
      <c r="P6" s="114" t="s">
        <v>75</v>
      </c>
    </row>
    <row r="7" spans="1:17" x14ac:dyDescent="0.2">
      <c r="A7" s="114" t="s">
        <v>74</v>
      </c>
      <c r="B7" s="114">
        <v>65</v>
      </c>
      <c r="C7" s="114">
        <v>0</v>
      </c>
      <c r="D7" s="114">
        <v>58.91</v>
      </c>
      <c r="E7" s="114">
        <v>52.19</v>
      </c>
      <c r="F7" s="114">
        <v>65</v>
      </c>
      <c r="G7" s="114">
        <v>0</v>
      </c>
      <c r="H7" s="114">
        <v>5429</v>
      </c>
      <c r="I7" s="114">
        <v>945</v>
      </c>
      <c r="J7" s="114">
        <v>0</v>
      </c>
      <c r="K7" s="114">
        <v>0</v>
      </c>
      <c r="L7" s="114">
        <v>0</v>
      </c>
      <c r="M7" s="114">
        <v>0</v>
      </c>
      <c r="N7" s="114">
        <v>0</v>
      </c>
      <c r="O7" s="114">
        <v>7138.69</v>
      </c>
      <c r="P7" s="114" t="s">
        <v>75</v>
      </c>
    </row>
    <row r="8" spans="1:17" x14ac:dyDescent="0.2">
      <c r="A8" s="114" t="s">
        <v>76</v>
      </c>
      <c r="B8" s="114">
        <v>95</v>
      </c>
      <c r="C8" s="114">
        <v>0</v>
      </c>
      <c r="D8" s="114">
        <v>46.48</v>
      </c>
      <c r="E8" s="114">
        <v>20.16</v>
      </c>
      <c r="F8" s="114">
        <v>95</v>
      </c>
      <c r="G8" s="114">
        <v>0</v>
      </c>
      <c r="H8" s="114">
        <v>7837</v>
      </c>
      <c r="I8" s="114">
        <v>1196</v>
      </c>
      <c r="J8" s="114">
        <v>0</v>
      </c>
      <c r="K8" s="114">
        <v>4</v>
      </c>
      <c r="L8" s="114">
        <v>0</v>
      </c>
      <c r="M8" s="114">
        <v>0</v>
      </c>
      <c r="N8" s="114">
        <v>0</v>
      </c>
      <c r="O8" s="114">
        <v>9595.9500000000007</v>
      </c>
      <c r="P8" s="114" t="s">
        <v>75</v>
      </c>
    </row>
    <row r="9" spans="1:17" x14ac:dyDescent="0.2">
      <c r="A9" s="114" t="s">
        <v>77</v>
      </c>
      <c r="B9" s="114">
        <v>95</v>
      </c>
      <c r="C9" s="114">
        <v>0</v>
      </c>
      <c r="D9" s="114">
        <v>63.17</v>
      </c>
      <c r="E9" s="114">
        <v>39.979999999999997</v>
      </c>
      <c r="F9" s="114">
        <v>95</v>
      </c>
      <c r="G9" s="114">
        <v>0</v>
      </c>
      <c r="H9" s="114">
        <v>6251</v>
      </c>
      <c r="I9" s="114">
        <v>932</v>
      </c>
      <c r="J9" s="114">
        <v>0</v>
      </c>
      <c r="K9" s="114">
        <v>11</v>
      </c>
      <c r="L9" s="114">
        <v>0</v>
      </c>
      <c r="M9" s="114">
        <v>0</v>
      </c>
      <c r="N9" s="114">
        <v>0</v>
      </c>
      <c r="O9" s="114">
        <v>8016.69</v>
      </c>
      <c r="P9" s="114" t="s">
        <v>75</v>
      </c>
    </row>
    <row r="10" spans="1:17" x14ac:dyDescent="0.2">
      <c r="A10" s="114" t="s">
        <v>78</v>
      </c>
      <c r="B10" s="114">
        <v>95</v>
      </c>
      <c r="C10" s="114">
        <v>0</v>
      </c>
      <c r="D10" s="114">
        <v>59.47</v>
      </c>
      <c r="E10" s="114">
        <v>47.71</v>
      </c>
      <c r="F10" s="114">
        <v>95</v>
      </c>
      <c r="G10" s="114">
        <v>0</v>
      </c>
      <c r="H10" s="114">
        <v>7162</v>
      </c>
      <c r="I10" s="114">
        <v>1217</v>
      </c>
      <c r="J10" s="114">
        <v>0</v>
      </c>
      <c r="K10" s="114">
        <v>17</v>
      </c>
      <c r="L10" s="114">
        <v>0</v>
      </c>
      <c r="M10" s="114">
        <v>0</v>
      </c>
      <c r="N10" s="114">
        <v>0</v>
      </c>
      <c r="O10" s="114">
        <v>9285.07</v>
      </c>
      <c r="P10" s="114" t="s">
        <v>75</v>
      </c>
    </row>
    <row r="11" spans="1:17" x14ac:dyDescent="0.2">
      <c r="A11" s="114" t="s">
        <v>79</v>
      </c>
      <c r="B11" s="114">
        <v>95</v>
      </c>
      <c r="C11" s="114">
        <v>0</v>
      </c>
      <c r="D11" s="114">
        <v>61.04</v>
      </c>
      <c r="E11" s="114">
        <v>46.37</v>
      </c>
      <c r="F11" s="114">
        <v>95</v>
      </c>
      <c r="G11" s="114">
        <v>0</v>
      </c>
      <c r="H11" s="114">
        <v>8539</v>
      </c>
      <c r="I11" s="114">
        <v>1304</v>
      </c>
      <c r="J11" s="114">
        <v>0</v>
      </c>
      <c r="K11" s="114">
        <v>17</v>
      </c>
      <c r="L11" s="114">
        <v>0</v>
      </c>
      <c r="M11" s="114">
        <v>0</v>
      </c>
      <c r="N11" s="114">
        <v>0</v>
      </c>
      <c r="O11" s="114">
        <v>10202.94</v>
      </c>
      <c r="P11" s="114" t="s">
        <v>75</v>
      </c>
    </row>
    <row r="12" spans="1:17" x14ac:dyDescent="0.2">
      <c r="A12" s="114" t="s">
        <v>80</v>
      </c>
      <c r="B12" s="114">
        <v>95</v>
      </c>
      <c r="C12" s="114">
        <v>0</v>
      </c>
      <c r="D12" s="114">
        <v>81.98</v>
      </c>
      <c r="E12" s="114">
        <v>53.09</v>
      </c>
      <c r="F12" s="114">
        <v>95</v>
      </c>
      <c r="G12" s="114">
        <v>0</v>
      </c>
      <c r="H12" s="114">
        <v>10174</v>
      </c>
      <c r="I12" s="114">
        <v>1741</v>
      </c>
      <c r="J12" s="114">
        <v>0</v>
      </c>
      <c r="K12" s="114">
        <v>18</v>
      </c>
      <c r="L12" s="114">
        <v>0</v>
      </c>
      <c r="M12" s="114">
        <v>0</v>
      </c>
      <c r="N12" s="114">
        <v>0</v>
      </c>
      <c r="O12" s="114">
        <v>11632.72</v>
      </c>
      <c r="P12" s="114" t="s">
        <v>75</v>
      </c>
    </row>
    <row r="13" spans="1:17" x14ac:dyDescent="0.2">
      <c r="A13" s="114" t="s">
        <v>81</v>
      </c>
      <c r="B13" s="114">
        <v>95</v>
      </c>
      <c r="C13" s="114">
        <v>0</v>
      </c>
      <c r="D13" s="114">
        <v>77.62</v>
      </c>
      <c r="E13" s="114">
        <v>77.73</v>
      </c>
      <c r="F13" s="114">
        <v>95</v>
      </c>
      <c r="G13" s="114">
        <v>0</v>
      </c>
      <c r="H13" s="114">
        <v>11921</v>
      </c>
      <c r="I13" s="114">
        <v>2337</v>
      </c>
      <c r="J13" s="114">
        <v>0</v>
      </c>
      <c r="K13" s="114">
        <v>25</v>
      </c>
      <c r="L13" s="114">
        <v>1</v>
      </c>
      <c r="M13" s="114">
        <v>0</v>
      </c>
      <c r="N13" s="114">
        <v>0</v>
      </c>
      <c r="O13" s="114">
        <v>14957.65</v>
      </c>
      <c r="P13" s="114" t="s">
        <v>75</v>
      </c>
    </row>
    <row r="14" spans="1:17" x14ac:dyDescent="0.2">
      <c r="A14" s="114" t="s">
        <v>82</v>
      </c>
      <c r="B14" s="114">
        <v>95</v>
      </c>
      <c r="C14" s="114">
        <v>0</v>
      </c>
      <c r="D14" s="114">
        <v>89.49</v>
      </c>
      <c r="E14" s="114">
        <v>61.82</v>
      </c>
      <c r="F14" s="114">
        <v>89.49</v>
      </c>
      <c r="G14" s="114">
        <v>0</v>
      </c>
      <c r="H14" s="114">
        <v>15381</v>
      </c>
      <c r="I14" s="114">
        <v>2781</v>
      </c>
      <c r="J14" s="114">
        <v>0</v>
      </c>
      <c r="K14" s="114">
        <v>19</v>
      </c>
      <c r="L14" s="114">
        <v>1</v>
      </c>
      <c r="M14" s="114">
        <v>0</v>
      </c>
      <c r="N14" s="114">
        <v>0</v>
      </c>
      <c r="O14" s="114">
        <v>17799.259999999998</v>
      </c>
      <c r="P14" s="114" t="s">
        <v>75</v>
      </c>
    </row>
    <row r="15" spans="1:17" x14ac:dyDescent="0.2">
      <c r="A15" s="114" t="s">
        <v>83</v>
      </c>
      <c r="B15" s="114">
        <v>95</v>
      </c>
      <c r="C15" s="114">
        <v>0</v>
      </c>
      <c r="D15" s="114">
        <v>81.09</v>
      </c>
      <c r="E15" s="114">
        <v>57.12</v>
      </c>
      <c r="F15" s="114">
        <v>81.09</v>
      </c>
      <c r="G15" s="114">
        <v>0</v>
      </c>
      <c r="H15" s="114">
        <v>12332</v>
      </c>
      <c r="I15" s="114">
        <v>2140</v>
      </c>
      <c r="J15" s="114">
        <v>0</v>
      </c>
      <c r="K15" s="114">
        <v>5</v>
      </c>
      <c r="L15" s="114">
        <v>0</v>
      </c>
      <c r="M15" s="114">
        <v>0</v>
      </c>
      <c r="N15" s="114">
        <v>0</v>
      </c>
      <c r="O15" s="114">
        <v>14057.71</v>
      </c>
      <c r="P15" s="114" t="s">
        <v>75</v>
      </c>
    </row>
    <row r="16" spans="1:17" x14ac:dyDescent="0.2">
      <c r="A16" s="114" t="s">
        <v>84</v>
      </c>
      <c r="B16" s="114">
        <v>95</v>
      </c>
      <c r="C16" s="114">
        <v>0</v>
      </c>
      <c r="D16" s="114">
        <v>66.98</v>
      </c>
      <c r="E16" s="114">
        <v>56.9</v>
      </c>
      <c r="F16" s="114">
        <v>75</v>
      </c>
      <c r="G16" s="114">
        <v>0</v>
      </c>
      <c r="H16" s="114">
        <v>12623</v>
      </c>
      <c r="I16" s="114">
        <v>2084</v>
      </c>
      <c r="J16" s="114">
        <v>0</v>
      </c>
      <c r="K16" s="114">
        <v>6</v>
      </c>
      <c r="L16" s="114">
        <v>0</v>
      </c>
      <c r="M16" s="114">
        <v>0</v>
      </c>
      <c r="N16" s="114">
        <v>0</v>
      </c>
      <c r="O16" s="114">
        <v>13262.17</v>
      </c>
      <c r="P16" s="114" t="s">
        <v>75</v>
      </c>
    </row>
    <row r="17" spans="1:16" x14ac:dyDescent="0.2">
      <c r="A17" s="114" t="s">
        <v>85</v>
      </c>
      <c r="B17" s="114">
        <v>75</v>
      </c>
      <c r="C17" s="114">
        <v>0</v>
      </c>
      <c r="D17" s="114">
        <v>66.42</v>
      </c>
      <c r="E17" s="114">
        <v>40.659999999999997</v>
      </c>
      <c r="F17" s="114">
        <v>75</v>
      </c>
      <c r="G17" s="114">
        <v>0</v>
      </c>
      <c r="H17" s="114">
        <v>7074</v>
      </c>
      <c r="I17" s="114">
        <v>1353</v>
      </c>
      <c r="J17" s="114">
        <v>0</v>
      </c>
      <c r="K17" s="114">
        <v>0</v>
      </c>
      <c r="L17" s="114">
        <v>0</v>
      </c>
      <c r="M17" s="114">
        <v>0</v>
      </c>
      <c r="N17" s="114">
        <v>0</v>
      </c>
      <c r="O17" s="114">
        <v>9421.85</v>
      </c>
      <c r="P17" s="114" t="s">
        <v>75</v>
      </c>
    </row>
    <row r="18" spans="1:16" x14ac:dyDescent="0.2">
      <c r="A18" s="114" t="s">
        <v>86</v>
      </c>
      <c r="B18" s="114">
        <v>75</v>
      </c>
      <c r="C18" s="114">
        <v>0</v>
      </c>
      <c r="D18" s="114">
        <v>66.98</v>
      </c>
      <c r="E18" s="114">
        <v>44.69</v>
      </c>
      <c r="F18" s="114">
        <v>75</v>
      </c>
      <c r="G18" s="114">
        <v>0</v>
      </c>
      <c r="H18" s="114">
        <v>6350</v>
      </c>
      <c r="I18" s="114">
        <v>1091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8414.8700000000008</v>
      </c>
      <c r="P18" s="114" t="s">
        <v>75</v>
      </c>
    </row>
    <row r="19" spans="1:16" x14ac:dyDescent="0.2">
      <c r="A19" s="114" t="s">
        <v>87</v>
      </c>
      <c r="B19" s="114">
        <v>75</v>
      </c>
      <c r="C19" s="114">
        <v>0</v>
      </c>
      <c r="D19" s="114">
        <v>21.17</v>
      </c>
      <c r="E19" s="114">
        <v>16.690000000000001</v>
      </c>
      <c r="F19" s="114">
        <v>75</v>
      </c>
      <c r="G19" s="114">
        <v>0</v>
      </c>
      <c r="H19" s="114">
        <v>5964</v>
      </c>
      <c r="I19" s="114">
        <v>987</v>
      </c>
      <c r="J19" s="114">
        <v>0</v>
      </c>
      <c r="K19" s="114">
        <v>0</v>
      </c>
      <c r="L19" s="114">
        <v>0</v>
      </c>
      <c r="M19" s="114">
        <v>0</v>
      </c>
      <c r="N19" s="114">
        <v>0</v>
      </c>
      <c r="O19" s="114">
        <v>8103.25</v>
      </c>
      <c r="P19" s="114" t="s">
        <v>75</v>
      </c>
    </row>
    <row r="20" spans="1:16" x14ac:dyDescent="0.2">
      <c r="A20" s="114" t="s">
        <v>88</v>
      </c>
      <c r="B20" s="114">
        <v>75</v>
      </c>
      <c r="C20" s="114">
        <v>0</v>
      </c>
      <c r="D20" s="114">
        <v>39.54</v>
      </c>
      <c r="E20" s="114">
        <v>17.36</v>
      </c>
      <c r="F20" s="114">
        <v>75</v>
      </c>
      <c r="G20" s="114">
        <v>0</v>
      </c>
      <c r="H20" s="114">
        <v>5880</v>
      </c>
      <c r="I20" s="114">
        <v>1046</v>
      </c>
      <c r="J20" s="114">
        <v>0</v>
      </c>
      <c r="K20" s="114">
        <v>0</v>
      </c>
      <c r="L20" s="114">
        <v>0</v>
      </c>
      <c r="M20" s="114">
        <v>0</v>
      </c>
      <c r="N20" s="114">
        <v>0</v>
      </c>
      <c r="O20" s="114">
        <v>7896.38</v>
      </c>
      <c r="P20" s="114" t="s">
        <v>75</v>
      </c>
    </row>
    <row r="21" spans="1:16" x14ac:dyDescent="0.2">
      <c r="A21" s="114" t="s">
        <v>89</v>
      </c>
      <c r="B21" s="114">
        <v>75</v>
      </c>
      <c r="C21" s="114">
        <v>0</v>
      </c>
      <c r="D21" s="114">
        <v>40.1</v>
      </c>
      <c r="E21" s="114">
        <v>37.74</v>
      </c>
      <c r="F21" s="114">
        <v>75</v>
      </c>
      <c r="G21" s="114">
        <v>0</v>
      </c>
      <c r="H21" s="114">
        <v>5853</v>
      </c>
      <c r="I21" s="114">
        <v>991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7928.75</v>
      </c>
      <c r="P21" s="114" t="s">
        <v>75</v>
      </c>
    </row>
    <row r="22" spans="1:16" x14ac:dyDescent="0.2">
      <c r="A22" s="114" t="s">
        <v>90</v>
      </c>
      <c r="B22" s="114">
        <v>102</v>
      </c>
      <c r="C22" s="114">
        <v>0</v>
      </c>
      <c r="D22" s="114">
        <v>68.989999999999995</v>
      </c>
      <c r="E22" s="114">
        <v>46.48</v>
      </c>
      <c r="F22" s="114">
        <v>102</v>
      </c>
      <c r="G22" s="114">
        <v>0</v>
      </c>
      <c r="H22" s="114">
        <v>7934</v>
      </c>
      <c r="I22" s="114">
        <v>1384</v>
      </c>
      <c r="J22" s="114">
        <v>0</v>
      </c>
      <c r="K22" s="114">
        <v>58</v>
      </c>
      <c r="L22" s="114">
        <v>1</v>
      </c>
      <c r="M22" s="114">
        <v>0</v>
      </c>
      <c r="N22" s="114">
        <v>0</v>
      </c>
      <c r="O22" s="114">
        <v>10235.700000000001</v>
      </c>
      <c r="P22" s="114" t="s">
        <v>75</v>
      </c>
    </row>
    <row r="23" spans="1:16" x14ac:dyDescent="0.2">
      <c r="A23" s="114" t="s">
        <v>91</v>
      </c>
      <c r="B23" s="114">
        <v>102</v>
      </c>
      <c r="C23" s="114">
        <v>0</v>
      </c>
      <c r="D23" s="114">
        <v>86.91</v>
      </c>
      <c r="E23" s="114">
        <v>60.82</v>
      </c>
      <c r="F23" s="114">
        <v>102</v>
      </c>
      <c r="G23" s="114">
        <v>0</v>
      </c>
      <c r="H23" s="114">
        <v>11836</v>
      </c>
      <c r="I23" s="114">
        <v>1916</v>
      </c>
      <c r="J23" s="114">
        <v>0</v>
      </c>
      <c r="K23" s="114">
        <v>1</v>
      </c>
      <c r="L23" s="114">
        <v>0</v>
      </c>
      <c r="M23" s="114">
        <v>0</v>
      </c>
      <c r="N23" s="114">
        <v>0</v>
      </c>
      <c r="O23" s="114">
        <v>12872.33</v>
      </c>
      <c r="P23" s="114" t="s">
        <v>75</v>
      </c>
    </row>
    <row r="24" spans="1:16" x14ac:dyDescent="0.2">
      <c r="A24" s="114" t="s">
        <v>92</v>
      </c>
      <c r="B24" s="114">
        <v>102</v>
      </c>
      <c r="C24" s="114">
        <v>0</v>
      </c>
      <c r="D24" s="114">
        <v>86.58</v>
      </c>
      <c r="E24" s="114">
        <v>72.69</v>
      </c>
      <c r="F24" s="114">
        <v>102</v>
      </c>
      <c r="G24" s="114">
        <v>0</v>
      </c>
      <c r="H24" s="114">
        <v>11763</v>
      </c>
      <c r="I24" s="114">
        <v>1882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13377.44</v>
      </c>
      <c r="P24" s="114" t="s">
        <v>75</v>
      </c>
    </row>
    <row r="25" spans="1:16" x14ac:dyDescent="0.2">
      <c r="A25" s="114" t="s">
        <v>93</v>
      </c>
      <c r="B25" s="114">
        <v>102</v>
      </c>
      <c r="C25" s="114">
        <v>0</v>
      </c>
      <c r="D25" s="114">
        <v>88.03</v>
      </c>
      <c r="E25" s="114">
        <v>65.739999999999995</v>
      </c>
      <c r="F25" s="114">
        <v>102</v>
      </c>
      <c r="G25" s="114">
        <v>0</v>
      </c>
      <c r="H25" s="114">
        <v>10329</v>
      </c>
      <c r="I25" s="114">
        <v>1713</v>
      </c>
      <c r="J25" s="114">
        <v>0</v>
      </c>
      <c r="K25" s="114">
        <v>2</v>
      </c>
      <c r="L25" s="114">
        <v>0</v>
      </c>
      <c r="M25" s="114">
        <v>0</v>
      </c>
      <c r="N25" s="114">
        <v>0</v>
      </c>
      <c r="O25" s="114">
        <v>12065.89</v>
      </c>
      <c r="P25" s="114" t="s">
        <v>75</v>
      </c>
    </row>
    <row r="26" spans="1:16" x14ac:dyDescent="0.2">
      <c r="A26" s="114" t="s">
        <v>94</v>
      </c>
      <c r="B26" s="114">
        <v>102</v>
      </c>
      <c r="C26" s="114">
        <v>0</v>
      </c>
      <c r="D26" s="114">
        <v>83.78</v>
      </c>
      <c r="E26" s="114">
        <v>58.8</v>
      </c>
      <c r="F26" s="114">
        <v>83.78</v>
      </c>
      <c r="G26" s="114">
        <v>0</v>
      </c>
      <c r="H26" s="114">
        <v>13521</v>
      </c>
      <c r="I26" s="114">
        <v>2212</v>
      </c>
      <c r="J26" s="114">
        <v>0</v>
      </c>
      <c r="K26" s="114">
        <v>1</v>
      </c>
      <c r="L26" s="114">
        <v>0</v>
      </c>
      <c r="M26" s="114">
        <v>0</v>
      </c>
      <c r="N26" s="114">
        <v>0</v>
      </c>
      <c r="O26" s="114">
        <v>14444.22</v>
      </c>
      <c r="P26" s="114" t="s">
        <v>75</v>
      </c>
    </row>
    <row r="27" spans="1:16" x14ac:dyDescent="0.2">
      <c r="A27" s="114" t="s">
        <v>95</v>
      </c>
      <c r="B27" s="114">
        <v>102</v>
      </c>
      <c r="C27" s="114">
        <v>0</v>
      </c>
      <c r="D27" s="114">
        <v>98.22</v>
      </c>
      <c r="E27" s="114">
        <v>83.66</v>
      </c>
      <c r="F27" s="114">
        <v>98.22</v>
      </c>
      <c r="G27" s="114">
        <v>0</v>
      </c>
      <c r="H27" s="114">
        <v>14758</v>
      </c>
      <c r="I27" s="114">
        <v>2440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14063.37</v>
      </c>
      <c r="P27" s="114" t="s">
        <v>75</v>
      </c>
    </row>
    <row r="28" spans="1:16" x14ac:dyDescent="0.2">
      <c r="A28" s="114" t="s">
        <v>96</v>
      </c>
      <c r="B28" s="114">
        <v>102</v>
      </c>
      <c r="C28" s="114">
        <v>0</v>
      </c>
      <c r="D28" s="114">
        <v>95.87</v>
      </c>
      <c r="E28" s="114">
        <v>71.12</v>
      </c>
      <c r="F28" s="114">
        <v>95.87</v>
      </c>
      <c r="G28" s="114">
        <v>0</v>
      </c>
      <c r="H28" s="114">
        <v>9407</v>
      </c>
      <c r="I28" s="114">
        <v>1451</v>
      </c>
      <c r="J28" s="114">
        <v>0</v>
      </c>
      <c r="K28" s="114">
        <v>0</v>
      </c>
      <c r="L28" s="114">
        <v>0</v>
      </c>
      <c r="M28" s="114">
        <v>0</v>
      </c>
      <c r="N28" s="114">
        <v>0</v>
      </c>
      <c r="O28" s="114">
        <v>8819.06</v>
      </c>
      <c r="P28" s="114" t="s">
        <v>75</v>
      </c>
    </row>
    <row r="29" spans="1:16" x14ac:dyDescent="0.2">
      <c r="A29" s="114" t="s">
        <v>97</v>
      </c>
      <c r="B29" s="114">
        <v>80</v>
      </c>
      <c r="C29" s="114">
        <v>0</v>
      </c>
      <c r="D29" s="114">
        <v>69.89</v>
      </c>
      <c r="E29" s="114">
        <v>36.85</v>
      </c>
      <c r="F29" s="114">
        <v>80</v>
      </c>
      <c r="G29" s="114">
        <v>0</v>
      </c>
      <c r="H29" s="114">
        <v>6940</v>
      </c>
      <c r="I29" s="114">
        <v>1254</v>
      </c>
      <c r="J29" s="114">
        <v>0</v>
      </c>
      <c r="K29" s="114">
        <v>2</v>
      </c>
      <c r="L29" s="114">
        <v>0</v>
      </c>
      <c r="M29" s="114">
        <v>0</v>
      </c>
      <c r="N29" s="114">
        <v>0</v>
      </c>
      <c r="O29" s="114">
        <v>6906.75</v>
      </c>
      <c r="P29" s="114" t="s">
        <v>75</v>
      </c>
    </row>
    <row r="30" spans="1:16" x14ac:dyDescent="0.2">
      <c r="A30" s="114" t="s">
        <v>98</v>
      </c>
      <c r="B30" s="114">
        <v>80</v>
      </c>
      <c r="C30" s="114">
        <v>0</v>
      </c>
      <c r="D30" s="114">
        <v>83.55</v>
      </c>
      <c r="E30" s="114">
        <v>36.619999999999997</v>
      </c>
      <c r="F30" s="114">
        <v>83.55</v>
      </c>
      <c r="G30" s="114">
        <v>0</v>
      </c>
      <c r="H30" s="114">
        <v>7931</v>
      </c>
      <c r="I30" s="114">
        <v>1164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6884.16</v>
      </c>
      <c r="P30" s="114" t="s">
        <v>75</v>
      </c>
    </row>
    <row r="31" spans="1:16" x14ac:dyDescent="0.2">
      <c r="A31" s="114" t="s">
        <v>99</v>
      </c>
      <c r="B31" s="114">
        <v>80</v>
      </c>
      <c r="C31" s="114">
        <v>0</v>
      </c>
      <c r="D31" s="114">
        <v>74.930000000000007</v>
      </c>
      <c r="E31" s="114">
        <v>37.74</v>
      </c>
      <c r="F31" s="114">
        <v>80</v>
      </c>
      <c r="G31" s="114">
        <v>0</v>
      </c>
      <c r="H31" s="114">
        <v>7628</v>
      </c>
      <c r="I31" s="114">
        <v>1398</v>
      </c>
      <c r="J31" s="114">
        <v>0</v>
      </c>
      <c r="K31" s="114">
        <v>0</v>
      </c>
      <c r="L31" s="114">
        <v>0</v>
      </c>
      <c r="M31" s="114">
        <v>0</v>
      </c>
      <c r="N31" s="114">
        <v>0</v>
      </c>
      <c r="O31" s="114">
        <v>7240.46</v>
      </c>
      <c r="P31" s="114" t="s">
        <v>75</v>
      </c>
    </row>
    <row r="32" spans="1:16" x14ac:dyDescent="0.2">
      <c r="A32" s="114" t="s">
        <v>100</v>
      </c>
      <c r="B32" s="114">
        <v>80</v>
      </c>
      <c r="C32" s="114">
        <v>0</v>
      </c>
      <c r="D32" s="114">
        <v>62</v>
      </c>
      <c r="E32" s="114">
        <v>35</v>
      </c>
      <c r="F32" s="114">
        <v>80</v>
      </c>
      <c r="G32" s="114">
        <v>0</v>
      </c>
      <c r="H32" s="114">
        <v>7179</v>
      </c>
      <c r="I32" s="114">
        <v>1332</v>
      </c>
      <c r="J32" s="114">
        <v>0</v>
      </c>
      <c r="K32" s="114">
        <v>0</v>
      </c>
      <c r="L32" s="114">
        <v>0</v>
      </c>
      <c r="M32" s="114">
        <v>0</v>
      </c>
      <c r="N32" s="114">
        <v>0</v>
      </c>
      <c r="O32" s="114">
        <v>7193.25</v>
      </c>
      <c r="P32" s="114" t="s">
        <v>75</v>
      </c>
    </row>
    <row r="33" spans="1:16" x14ac:dyDescent="0.2">
      <c r="A33" s="114" t="s">
        <v>101</v>
      </c>
      <c r="B33" s="114">
        <v>80</v>
      </c>
      <c r="C33" s="114">
        <v>0</v>
      </c>
      <c r="D33" s="114">
        <v>68</v>
      </c>
      <c r="E33" s="114">
        <v>37</v>
      </c>
      <c r="F33" s="114">
        <v>80</v>
      </c>
      <c r="G33" s="114">
        <v>0</v>
      </c>
      <c r="H33" s="114">
        <v>8334</v>
      </c>
      <c r="I33" s="114">
        <v>1401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7489.94</v>
      </c>
      <c r="P33" s="114" t="s">
        <v>75</v>
      </c>
    </row>
    <row r="34" spans="1:16" x14ac:dyDescent="0.2">
      <c r="A34" s="114" t="s">
        <v>102</v>
      </c>
      <c r="B34" s="114">
        <v>130</v>
      </c>
      <c r="C34" s="114">
        <v>0</v>
      </c>
      <c r="D34" s="114">
        <v>78</v>
      </c>
      <c r="E34" s="114">
        <v>59</v>
      </c>
      <c r="F34" s="114">
        <v>130</v>
      </c>
      <c r="G34" s="114">
        <v>0</v>
      </c>
      <c r="H34" s="114">
        <v>10889</v>
      </c>
      <c r="I34" s="114">
        <v>1894</v>
      </c>
      <c r="J34" s="114">
        <v>0</v>
      </c>
      <c r="K34" s="114">
        <v>1</v>
      </c>
      <c r="L34" s="114">
        <v>0</v>
      </c>
      <c r="M34" s="114">
        <v>0</v>
      </c>
      <c r="N34" s="114">
        <v>0</v>
      </c>
      <c r="O34" s="114">
        <v>11136</v>
      </c>
      <c r="P34" s="114" t="s">
        <v>75</v>
      </c>
    </row>
    <row r="35" spans="1:16" x14ac:dyDescent="0.2">
      <c r="A35" s="114" t="s">
        <v>103</v>
      </c>
      <c r="B35" s="114">
        <v>130</v>
      </c>
      <c r="C35" s="114">
        <v>0</v>
      </c>
      <c r="D35" s="114">
        <v>99</v>
      </c>
      <c r="E35" s="114">
        <v>81</v>
      </c>
      <c r="F35" s="114">
        <v>130</v>
      </c>
      <c r="G35" s="114">
        <v>0</v>
      </c>
      <c r="H35" s="114">
        <v>12118</v>
      </c>
      <c r="I35" s="114">
        <v>2086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11373.62</v>
      </c>
      <c r="P35" s="114" t="s">
        <v>75</v>
      </c>
    </row>
    <row r="36" spans="1:16" x14ac:dyDescent="0.2">
      <c r="A36" s="114" t="s">
        <v>104</v>
      </c>
      <c r="B36" s="114">
        <v>130</v>
      </c>
      <c r="C36" s="114">
        <v>0</v>
      </c>
      <c r="D36" s="114">
        <v>106</v>
      </c>
      <c r="E36" s="114">
        <v>92</v>
      </c>
      <c r="F36" s="114">
        <v>130</v>
      </c>
      <c r="G36" s="114">
        <v>0</v>
      </c>
      <c r="H36" s="114">
        <v>17317</v>
      </c>
      <c r="I36" s="114">
        <v>2950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14960.79</v>
      </c>
      <c r="P36" s="114" t="s">
        <v>75</v>
      </c>
    </row>
    <row r="37" spans="1:16" x14ac:dyDescent="0.2">
      <c r="A37" s="114" t="s">
        <v>105</v>
      </c>
      <c r="B37" s="114">
        <v>130</v>
      </c>
      <c r="C37" s="114">
        <v>0</v>
      </c>
      <c r="D37" s="114">
        <v>104</v>
      </c>
      <c r="E37" s="114">
        <v>90</v>
      </c>
      <c r="F37" s="114">
        <v>130</v>
      </c>
      <c r="G37" s="114">
        <v>0</v>
      </c>
      <c r="H37" s="114">
        <v>18439</v>
      </c>
      <c r="I37" s="114">
        <v>2594</v>
      </c>
      <c r="J37" s="114">
        <v>0</v>
      </c>
      <c r="K37" s="114">
        <v>1</v>
      </c>
      <c r="L37" s="114">
        <v>0</v>
      </c>
      <c r="M37" s="114">
        <v>0</v>
      </c>
      <c r="N37" s="114">
        <v>0</v>
      </c>
      <c r="O37" s="114">
        <v>13838.35</v>
      </c>
      <c r="P37" s="114" t="s">
        <v>75</v>
      </c>
    </row>
    <row r="38" spans="1:16" x14ac:dyDescent="0.2">
      <c r="A38" s="114" t="s">
        <v>106</v>
      </c>
      <c r="B38" s="114">
        <v>130</v>
      </c>
      <c r="C38" s="114">
        <v>0</v>
      </c>
      <c r="D38" s="114">
        <v>105</v>
      </c>
      <c r="E38" s="114">
        <v>94</v>
      </c>
      <c r="F38" s="114">
        <v>105</v>
      </c>
      <c r="G38" s="114">
        <v>0</v>
      </c>
      <c r="H38" s="114">
        <v>17762</v>
      </c>
      <c r="I38" s="114">
        <v>2692</v>
      </c>
      <c r="J38" s="114">
        <v>0</v>
      </c>
      <c r="K38" s="114">
        <v>0</v>
      </c>
      <c r="L38" s="114">
        <v>0</v>
      </c>
      <c r="M38" s="114">
        <v>0</v>
      </c>
      <c r="N38" s="114">
        <v>0</v>
      </c>
      <c r="O38" s="114">
        <v>13577.85</v>
      </c>
      <c r="P38" s="114" t="s">
        <v>75</v>
      </c>
    </row>
    <row r="39" spans="1:16" x14ac:dyDescent="0.2">
      <c r="A39" s="114" t="s">
        <v>107</v>
      </c>
      <c r="B39" s="114">
        <v>130</v>
      </c>
      <c r="C39" s="114">
        <v>0</v>
      </c>
      <c r="D39" s="114">
        <v>105</v>
      </c>
      <c r="E39" s="114">
        <v>91</v>
      </c>
      <c r="F39" s="114">
        <v>105</v>
      </c>
      <c r="G39" s="114">
        <v>0</v>
      </c>
      <c r="H39" s="114">
        <v>18353</v>
      </c>
      <c r="I39" s="114">
        <v>3239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14835.62</v>
      </c>
      <c r="P39" s="114" t="s">
        <v>75</v>
      </c>
    </row>
    <row r="40" spans="1:16" x14ac:dyDescent="0.2">
      <c r="A40" s="114" t="s">
        <v>108</v>
      </c>
      <c r="B40" s="114">
        <v>130</v>
      </c>
      <c r="C40" s="114">
        <v>0</v>
      </c>
      <c r="D40" s="114">
        <v>106</v>
      </c>
      <c r="E40" s="114">
        <v>87</v>
      </c>
      <c r="F40" s="114">
        <v>106</v>
      </c>
      <c r="G40" s="114">
        <v>0</v>
      </c>
      <c r="H40" s="114">
        <v>14124</v>
      </c>
      <c r="I40" s="114">
        <v>1981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11761.55</v>
      </c>
      <c r="P40" s="114" t="s">
        <v>75</v>
      </c>
    </row>
    <row r="41" spans="1:16" x14ac:dyDescent="0.2">
      <c r="A41" s="114" t="s">
        <v>109</v>
      </c>
      <c r="B41" s="114">
        <v>110</v>
      </c>
      <c r="C41" s="114">
        <v>0</v>
      </c>
      <c r="D41" s="114">
        <v>108</v>
      </c>
      <c r="E41" s="114">
        <v>56</v>
      </c>
      <c r="F41" s="114">
        <v>110</v>
      </c>
      <c r="G41" s="114">
        <v>0</v>
      </c>
      <c r="H41" s="114">
        <v>10774</v>
      </c>
      <c r="I41" s="114">
        <v>1815</v>
      </c>
      <c r="J41" s="114">
        <v>0</v>
      </c>
      <c r="K41" s="114">
        <v>6</v>
      </c>
      <c r="L41" s="114">
        <v>0</v>
      </c>
      <c r="M41" s="114">
        <v>0</v>
      </c>
      <c r="N41" s="114">
        <v>0</v>
      </c>
      <c r="O41" s="114">
        <v>9728.98</v>
      </c>
      <c r="P41" s="114" t="s">
        <v>75</v>
      </c>
    </row>
    <row r="42" spans="1:16" x14ac:dyDescent="0.2">
      <c r="A42" s="114" t="s">
        <v>110</v>
      </c>
      <c r="B42" s="114">
        <v>110</v>
      </c>
      <c r="C42" s="114">
        <v>0</v>
      </c>
      <c r="D42" s="114">
        <v>85</v>
      </c>
      <c r="E42" s="114">
        <v>53</v>
      </c>
      <c r="F42" s="114">
        <v>110</v>
      </c>
      <c r="G42" s="114">
        <v>0</v>
      </c>
      <c r="H42" s="114">
        <v>10240</v>
      </c>
      <c r="I42" s="114">
        <v>1833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9558.9599999999991</v>
      </c>
      <c r="P42" s="114" t="s">
        <v>75</v>
      </c>
    </row>
    <row r="43" spans="1:16" x14ac:dyDescent="0.2">
      <c r="A43" s="114" t="s">
        <v>111</v>
      </c>
      <c r="B43" s="114">
        <v>110</v>
      </c>
      <c r="C43" s="114">
        <v>0</v>
      </c>
      <c r="D43" s="114">
        <v>76</v>
      </c>
      <c r="E43" s="114">
        <v>35</v>
      </c>
      <c r="F43" s="114">
        <v>110</v>
      </c>
      <c r="G43" s="114">
        <v>0</v>
      </c>
      <c r="H43" s="114">
        <v>10811</v>
      </c>
      <c r="I43" s="114">
        <v>2145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10620.93</v>
      </c>
      <c r="P43" s="114" t="s">
        <v>75</v>
      </c>
    </row>
    <row r="44" spans="1:16" x14ac:dyDescent="0.2">
      <c r="A44" s="114" t="s">
        <v>112</v>
      </c>
      <c r="B44" s="114">
        <v>110</v>
      </c>
      <c r="C44" s="114">
        <v>0</v>
      </c>
      <c r="D44" s="114">
        <v>54</v>
      </c>
      <c r="E44" s="114">
        <v>33</v>
      </c>
      <c r="F44" s="114">
        <v>110</v>
      </c>
      <c r="G44" s="114">
        <v>0</v>
      </c>
      <c r="H44" s="114">
        <v>9898</v>
      </c>
      <c r="I44" s="114">
        <v>1925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9569.26</v>
      </c>
      <c r="P44" s="114" t="s">
        <v>75</v>
      </c>
    </row>
    <row r="45" spans="1:16" x14ac:dyDescent="0.2">
      <c r="A45" s="114" t="s">
        <v>113</v>
      </c>
      <c r="B45" s="114">
        <v>110</v>
      </c>
      <c r="C45" s="114">
        <v>0</v>
      </c>
      <c r="D45" s="114">
        <v>56</v>
      </c>
      <c r="E45" s="114">
        <v>32</v>
      </c>
      <c r="F45" s="114">
        <v>110</v>
      </c>
      <c r="G45" s="114">
        <v>0</v>
      </c>
      <c r="H45" s="114">
        <v>10973</v>
      </c>
      <c r="I45" s="114">
        <v>2002</v>
      </c>
      <c r="J45" s="114">
        <v>0</v>
      </c>
      <c r="K45" s="114">
        <v>3</v>
      </c>
      <c r="L45" s="114">
        <v>0</v>
      </c>
      <c r="M45" s="114">
        <v>0</v>
      </c>
      <c r="N45" s="114">
        <v>0</v>
      </c>
      <c r="O45" s="114">
        <v>10451.98</v>
      </c>
      <c r="P45" s="114" t="s">
        <v>75</v>
      </c>
    </row>
    <row r="46" spans="1:16" x14ac:dyDescent="0.2">
      <c r="A46" s="114" t="s">
        <v>114</v>
      </c>
      <c r="B46" s="114">
        <v>190</v>
      </c>
      <c r="C46" s="114">
        <v>0</v>
      </c>
      <c r="D46" s="114">
        <v>82</v>
      </c>
      <c r="E46" s="114">
        <v>46</v>
      </c>
      <c r="F46" s="114">
        <v>190</v>
      </c>
      <c r="G46" s="114">
        <v>0</v>
      </c>
      <c r="H46" s="114">
        <v>11236</v>
      </c>
      <c r="I46" s="114">
        <v>2018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11705.7</v>
      </c>
      <c r="P46" s="114" t="s">
        <v>75</v>
      </c>
    </row>
    <row r="47" spans="1:16" x14ac:dyDescent="0.2">
      <c r="A47" s="114" t="s">
        <v>115</v>
      </c>
      <c r="B47" s="114">
        <v>190</v>
      </c>
      <c r="C47" s="114">
        <v>0</v>
      </c>
      <c r="D47" s="114">
        <v>136</v>
      </c>
      <c r="E47" s="114">
        <v>95</v>
      </c>
      <c r="F47" s="114">
        <v>190</v>
      </c>
      <c r="G47" s="114">
        <v>0</v>
      </c>
      <c r="H47" s="114">
        <v>15106</v>
      </c>
      <c r="I47" s="114">
        <v>2492</v>
      </c>
      <c r="J47" s="114">
        <v>0</v>
      </c>
      <c r="K47" s="114">
        <v>3</v>
      </c>
      <c r="L47" s="114">
        <v>0</v>
      </c>
      <c r="M47" s="114">
        <v>0</v>
      </c>
      <c r="N47" s="114">
        <v>0</v>
      </c>
      <c r="O47" s="114">
        <v>14534.05</v>
      </c>
      <c r="P47" s="114" t="s">
        <v>75</v>
      </c>
    </row>
    <row r="48" spans="1:16" x14ac:dyDescent="0.2">
      <c r="A48" s="114" t="s">
        <v>116</v>
      </c>
      <c r="B48" s="114">
        <v>190</v>
      </c>
      <c r="C48" s="114">
        <v>0</v>
      </c>
      <c r="D48" s="114">
        <v>133</v>
      </c>
      <c r="E48" s="114">
        <v>96</v>
      </c>
      <c r="F48" s="114">
        <v>190</v>
      </c>
      <c r="G48" s="114">
        <v>0</v>
      </c>
      <c r="H48" s="114">
        <v>17727</v>
      </c>
      <c r="I48" s="114">
        <v>3441</v>
      </c>
      <c r="J48" s="114">
        <v>0</v>
      </c>
      <c r="K48" s="114">
        <v>14</v>
      </c>
      <c r="L48" s="114">
        <v>0</v>
      </c>
      <c r="M48" s="114">
        <v>0</v>
      </c>
      <c r="N48" s="114">
        <v>0</v>
      </c>
      <c r="O48" s="114">
        <v>18398.560000000001</v>
      </c>
      <c r="P48" s="114" t="s">
        <v>75</v>
      </c>
    </row>
    <row r="49" spans="1:16" x14ac:dyDescent="0.2">
      <c r="A49" s="114" t="s">
        <v>117</v>
      </c>
      <c r="B49" s="114">
        <v>190</v>
      </c>
      <c r="C49" s="114">
        <v>0</v>
      </c>
      <c r="D49" s="114">
        <v>126</v>
      </c>
      <c r="E49" s="114">
        <v>85</v>
      </c>
      <c r="F49" s="114">
        <v>190</v>
      </c>
      <c r="G49" s="114">
        <v>0</v>
      </c>
      <c r="H49" s="114">
        <v>18917</v>
      </c>
      <c r="I49" s="114">
        <v>3064</v>
      </c>
      <c r="J49" s="114">
        <v>0</v>
      </c>
      <c r="K49" s="114">
        <v>6</v>
      </c>
      <c r="L49" s="114">
        <v>0</v>
      </c>
      <c r="M49" s="114">
        <v>0</v>
      </c>
      <c r="N49" s="114">
        <v>0</v>
      </c>
      <c r="O49" s="114">
        <v>18756.14</v>
      </c>
      <c r="P49" s="114" t="s">
        <v>75</v>
      </c>
    </row>
    <row r="50" spans="1:16" x14ac:dyDescent="0.2">
      <c r="A50" s="114" t="s">
        <v>118</v>
      </c>
      <c r="B50" s="114">
        <v>190</v>
      </c>
      <c r="C50" s="114">
        <v>0</v>
      </c>
      <c r="D50" s="114">
        <v>110</v>
      </c>
      <c r="E50" s="114">
        <v>129</v>
      </c>
      <c r="F50" s="114">
        <v>190</v>
      </c>
      <c r="G50" s="114">
        <v>0</v>
      </c>
      <c r="H50" s="114">
        <v>16946</v>
      </c>
      <c r="I50" s="114">
        <v>2887</v>
      </c>
      <c r="J50" s="114">
        <v>0</v>
      </c>
      <c r="K50" s="114">
        <v>3</v>
      </c>
      <c r="L50" s="114">
        <v>0</v>
      </c>
      <c r="M50" s="114">
        <v>0</v>
      </c>
      <c r="N50" s="114">
        <v>0</v>
      </c>
      <c r="O50" s="114">
        <v>17557.97</v>
      </c>
      <c r="P50" s="114" t="s">
        <v>75</v>
      </c>
    </row>
    <row r="51" spans="1:16" x14ac:dyDescent="0.2">
      <c r="A51" s="114" t="s">
        <v>119</v>
      </c>
      <c r="B51" s="114">
        <v>190</v>
      </c>
      <c r="C51" s="114">
        <v>0</v>
      </c>
      <c r="D51" s="114">
        <v>132</v>
      </c>
      <c r="E51" s="114">
        <v>98</v>
      </c>
      <c r="F51" s="114">
        <v>190</v>
      </c>
      <c r="G51" s="114">
        <v>0</v>
      </c>
      <c r="H51" s="114">
        <v>20488</v>
      </c>
      <c r="I51" s="114">
        <v>2884</v>
      </c>
      <c r="J51" s="114">
        <v>0</v>
      </c>
      <c r="K51" s="114">
        <v>3</v>
      </c>
      <c r="L51" s="114">
        <v>0</v>
      </c>
      <c r="M51" s="114">
        <v>0</v>
      </c>
      <c r="N51" s="114">
        <v>0</v>
      </c>
      <c r="O51" s="114">
        <v>18382.79</v>
      </c>
      <c r="P51" s="114" t="s">
        <v>75</v>
      </c>
    </row>
    <row r="52" spans="1:16" x14ac:dyDescent="0.2">
      <c r="A52" s="114" t="s">
        <v>120</v>
      </c>
      <c r="B52" s="114">
        <v>190</v>
      </c>
      <c r="C52" s="114">
        <v>0</v>
      </c>
      <c r="D52" s="114">
        <v>122</v>
      </c>
      <c r="E52" s="114">
        <v>62</v>
      </c>
      <c r="F52" s="114">
        <v>190</v>
      </c>
      <c r="G52" s="114">
        <v>0</v>
      </c>
      <c r="H52" s="114">
        <v>13784</v>
      </c>
      <c r="I52" s="114">
        <v>2046</v>
      </c>
      <c r="J52" s="114">
        <v>0</v>
      </c>
      <c r="K52" s="114">
        <v>0</v>
      </c>
      <c r="L52" s="114">
        <v>0</v>
      </c>
      <c r="M52" s="114">
        <v>0</v>
      </c>
      <c r="N52" s="114">
        <v>0</v>
      </c>
      <c r="O52" s="114">
        <v>12888.24</v>
      </c>
      <c r="P52" s="114" t="s">
        <v>75</v>
      </c>
    </row>
    <row r="53" spans="1:16" x14ac:dyDescent="0.2">
      <c r="A53" s="114" t="s">
        <v>121</v>
      </c>
      <c r="B53" s="114">
        <v>190</v>
      </c>
      <c r="C53" s="114">
        <v>0</v>
      </c>
      <c r="D53" s="114">
        <v>128</v>
      </c>
      <c r="E53" s="114">
        <v>32</v>
      </c>
      <c r="F53" s="114">
        <v>190</v>
      </c>
      <c r="G53" s="114">
        <v>0</v>
      </c>
      <c r="H53" s="114">
        <v>11906</v>
      </c>
      <c r="I53" s="114">
        <v>1903</v>
      </c>
      <c r="J53" s="114">
        <v>0</v>
      </c>
      <c r="K53" s="114">
        <v>0</v>
      </c>
      <c r="L53" s="114">
        <v>0</v>
      </c>
      <c r="M53" s="114">
        <v>0</v>
      </c>
      <c r="N53" s="114">
        <v>0</v>
      </c>
      <c r="O53" s="114">
        <v>11213.18</v>
      </c>
      <c r="P53" s="114" t="s">
        <v>75</v>
      </c>
    </row>
    <row r="54" spans="1:16" x14ac:dyDescent="0.2">
      <c r="A54" s="114" t="s">
        <v>122</v>
      </c>
      <c r="B54" s="114">
        <v>190</v>
      </c>
      <c r="C54" s="114">
        <v>0</v>
      </c>
      <c r="D54" s="114">
        <v>91</v>
      </c>
      <c r="E54" s="114">
        <v>32</v>
      </c>
      <c r="F54" s="114">
        <v>190</v>
      </c>
      <c r="G54" s="114">
        <v>0</v>
      </c>
      <c r="H54" s="114">
        <v>10382</v>
      </c>
      <c r="I54" s="114">
        <v>1922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10471.4</v>
      </c>
      <c r="P54" s="114" t="s">
        <v>75</v>
      </c>
    </row>
    <row r="55" spans="1:16" x14ac:dyDescent="0.2">
      <c r="A55" s="114" t="s">
        <v>123</v>
      </c>
      <c r="B55" s="114">
        <v>190</v>
      </c>
      <c r="C55" s="114">
        <v>0</v>
      </c>
      <c r="D55" s="114">
        <v>116</v>
      </c>
      <c r="E55" s="114">
        <v>71</v>
      </c>
      <c r="F55" s="114">
        <v>190</v>
      </c>
      <c r="G55" s="114">
        <v>0</v>
      </c>
      <c r="H55" s="114">
        <v>11799</v>
      </c>
      <c r="I55" s="114">
        <v>2107</v>
      </c>
      <c r="J55" s="114">
        <v>0</v>
      </c>
      <c r="K55" s="114">
        <v>0</v>
      </c>
      <c r="L55" s="114">
        <v>0</v>
      </c>
      <c r="M55" s="114">
        <v>0</v>
      </c>
      <c r="N55" s="114">
        <v>0</v>
      </c>
      <c r="O55" s="114">
        <v>11688.7</v>
      </c>
      <c r="P55" s="114" t="s">
        <v>75</v>
      </c>
    </row>
    <row r="56" spans="1:16" x14ac:dyDescent="0.2">
      <c r="A56" s="114" t="s">
        <v>124</v>
      </c>
      <c r="B56" s="114">
        <v>190</v>
      </c>
      <c r="C56" s="114">
        <v>0</v>
      </c>
      <c r="D56" s="114">
        <v>102</v>
      </c>
      <c r="E56" s="114">
        <v>66</v>
      </c>
      <c r="F56" s="114">
        <v>190</v>
      </c>
      <c r="G56" s="114">
        <v>0</v>
      </c>
      <c r="H56" s="114">
        <v>11679</v>
      </c>
      <c r="I56" s="114">
        <v>2230</v>
      </c>
      <c r="J56" s="114">
        <v>0</v>
      </c>
      <c r="K56" s="114">
        <v>0</v>
      </c>
      <c r="L56" s="114">
        <v>0</v>
      </c>
      <c r="M56" s="114">
        <v>0</v>
      </c>
      <c r="N56" s="114">
        <v>0</v>
      </c>
      <c r="O56" s="114">
        <v>11599.19</v>
      </c>
      <c r="P56" s="114" t="s">
        <v>75</v>
      </c>
    </row>
    <row r="57" spans="1:16" x14ac:dyDescent="0.2">
      <c r="A57" s="114" t="s">
        <v>125</v>
      </c>
      <c r="B57" s="114">
        <v>190</v>
      </c>
      <c r="C57" s="114">
        <v>0</v>
      </c>
      <c r="D57" s="114">
        <v>61</v>
      </c>
      <c r="E57" s="114">
        <v>57</v>
      </c>
      <c r="F57" s="114">
        <v>190</v>
      </c>
      <c r="G57" s="114">
        <v>0</v>
      </c>
      <c r="H57" s="114">
        <v>11035</v>
      </c>
      <c r="I57" s="114">
        <v>2037</v>
      </c>
      <c r="J57" s="114">
        <v>0</v>
      </c>
      <c r="K57" s="114">
        <v>3</v>
      </c>
      <c r="L57" s="114">
        <v>0</v>
      </c>
      <c r="M57" s="114">
        <v>0</v>
      </c>
      <c r="N57" s="114">
        <v>0</v>
      </c>
      <c r="O57" s="114">
        <v>10928.58</v>
      </c>
      <c r="P57" s="114" t="s">
        <v>75</v>
      </c>
    </row>
    <row r="58" spans="1:16" x14ac:dyDescent="0.2">
      <c r="A58" s="114" t="s">
        <v>126</v>
      </c>
      <c r="B58" s="114">
        <v>190</v>
      </c>
      <c r="C58" s="114">
        <v>0</v>
      </c>
      <c r="D58" s="114">
        <v>94</v>
      </c>
      <c r="E58" s="114">
        <v>57</v>
      </c>
      <c r="F58" s="114">
        <v>190</v>
      </c>
      <c r="G58" s="114">
        <v>0</v>
      </c>
      <c r="H58" s="114">
        <v>12032</v>
      </c>
      <c r="I58" s="114">
        <v>2242</v>
      </c>
      <c r="J58" s="114">
        <v>0</v>
      </c>
      <c r="K58" s="114">
        <v>6</v>
      </c>
      <c r="L58" s="114">
        <v>0</v>
      </c>
      <c r="M58" s="114">
        <v>0</v>
      </c>
      <c r="N58" s="114">
        <v>0</v>
      </c>
      <c r="O58" s="114">
        <v>11570.38</v>
      </c>
      <c r="P58" s="114" t="s">
        <v>75</v>
      </c>
    </row>
    <row r="59" spans="1:16" x14ac:dyDescent="0.2">
      <c r="A59" s="114" t="s">
        <v>127</v>
      </c>
      <c r="B59" s="114">
        <v>190</v>
      </c>
      <c r="C59" s="114">
        <v>0</v>
      </c>
      <c r="D59" s="114">
        <v>96</v>
      </c>
      <c r="E59" s="114">
        <v>96</v>
      </c>
      <c r="F59" s="114">
        <v>190</v>
      </c>
      <c r="G59" s="114">
        <v>0</v>
      </c>
      <c r="H59" s="114">
        <v>15736</v>
      </c>
      <c r="I59" s="114">
        <v>2784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14564.42</v>
      </c>
      <c r="P59" s="114" t="s">
        <v>75</v>
      </c>
    </row>
    <row r="60" spans="1:16" x14ac:dyDescent="0.2">
      <c r="A60" s="114" t="s">
        <v>128</v>
      </c>
      <c r="B60" s="114">
        <v>190</v>
      </c>
      <c r="C60" s="114">
        <v>0</v>
      </c>
      <c r="D60" s="114">
        <v>100</v>
      </c>
      <c r="E60" s="114">
        <v>97</v>
      </c>
      <c r="F60" s="114">
        <v>190</v>
      </c>
      <c r="G60" s="114">
        <v>0</v>
      </c>
      <c r="H60" s="114">
        <v>17430</v>
      </c>
      <c r="I60" s="114">
        <v>3618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16495.759999999998</v>
      </c>
      <c r="P60" s="114" t="s">
        <v>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DA12D-CCC5-461E-9E1E-FB818410F850}">
  <dimension ref="A1:K26"/>
  <sheetViews>
    <sheetView workbookViewId="0">
      <selection activeCell="D9" sqref="D9"/>
    </sheetView>
  </sheetViews>
  <sheetFormatPr defaultRowHeight="15" x14ac:dyDescent="0.25"/>
  <cols>
    <col min="1" max="1" width="9.42578125" style="59" bestFit="1" customWidth="1"/>
    <col min="2" max="2" width="10.5703125" style="59" bestFit="1" customWidth="1"/>
    <col min="3" max="3" width="10.7109375" style="59" bestFit="1" customWidth="1"/>
    <col min="4" max="5" width="9.140625" style="59"/>
    <col min="6" max="6" width="5.140625" style="59" bestFit="1" customWidth="1"/>
    <col min="7" max="7" width="7.5703125" style="59" bestFit="1" customWidth="1"/>
    <col min="8" max="8" width="7" style="59" customWidth="1"/>
    <col min="9" max="9" width="14.42578125" style="59" bestFit="1" customWidth="1"/>
    <col min="10" max="10" width="10.7109375" style="59" bestFit="1" customWidth="1"/>
    <col min="11" max="11" width="13.42578125" style="59" bestFit="1" customWidth="1"/>
    <col min="12" max="16384" width="9.140625" style="59"/>
  </cols>
  <sheetData>
    <row r="1" spans="1:11" x14ac:dyDescent="0.25">
      <c r="A1" s="59" t="s">
        <v>65</v>
      </c>
      <c r="B1" s="59" t="s">
        <v>132</v>
      </c>
      <c r="F1" s="59" t="s">
        <v>65</v>
      </c>
      <c r="G1" s="59" t="s">
        <v>4</v>
      </c>
      <c r="H1" s="63">
        <v>0.3</v>
      </c>
    </row>
    <row r="2" spans="1:11" x14ac:dyDescent="0.25">
      <c r="A2" s="59" t="s">
        <v>0</v>
      </c>
      <c r="B2" s="59" t="s">
        <v>1</v>
      </c>
      <c r="C2" s="59" t="s">
        <v>2</v>
      </c>
      <c r="G2" s="59" t="s">
        <v>129</v>
      </c>
      <c r="H2" s="68">
        <v>8.5439999999999995E-3</v>
      </c>
    </row>
    <row r="3" spans="1:11" x14ac:dyDescent="0.25">
      <c r="A3" s="59" t="s">
        <v>3</v>
      </c>
      <c r="B3" s="64">
        <v>1.4746999999999999</v>
      </c>
      <c r="C3" s="64">
        <f>B3*$H$4</f>
        <v>2.2614317545072984</v>
      </c>
      <c r="G3" s="59" t="s">
        <v>130</v>
      </c>
      <c r="H3" s="68">
        <v>3.9347E-2</v>
      </c>
    </row>
    <row r="4" spans="1:11" x14ac:dyDescent="0.25">
      <c r="A4" s="59" t="s">
        <v>5</v>
      </c>
      <c r="B4" s="64">
        <v>0.37208999999999998</v>
      </c>
      <c r="C4" s="64">
        <f t="shared" ref="C4:C13" si="0">B4*$H$4</f>
        <v>0.57059479320174988</v>
      </c>
      <c r="G4" s="59" t="s">
        <v>134</v>
      </c>
      <c r="H4" s="64">
        <f>1/(1-H2-H1-H3)</f>
        <v>1.5334859663031792</v>
      </c>
    </row>
    <row r="5" spans="1:11" x14ac:dyDescent="0.25">
      <c r="A5" s="59" t="s">
        <v>6</v>
      </c>
      <c r="B5" s="64">
        <v>16.940000000000001</v>
      </c>
      <c r="C5" s="64">
        <f t="shared" si="0"/>
        <v>25.977252269175857</v>
      </c>
      <c r="F5" s="59" t="s">
        <v>135</v>
      </c>
      <c r="G5" s="59" t="s">
        <v>4</v>
      </c>
      <c r="H5" s="63">
        <v>0.3</v>
      </c>
    </row>
    <row r="6" spans="1:11" x14ac:dyDescent="0.25">
      <c r="A6" s="59" t="s">
        <v>7</v>
      </c>
      <c r="B6" s="64">
        <f>B5*2</f>
        <v>33.880000000000003</v>
      </c>
      <c r="C6" s="64">
        <f t="shared" si="0"/>
        <v>51.954504538351713</v>
      </c>
      <c r="G6" s="59" t="s">
        <v>129</v>
      </c>
      <c r="H6" s="68">
        <v>1.2200000000000001E-2</v>
      </c>
    </row>
    <row r="7" spans="1:11" x14ac:dyDescent="0.25">
      <c r="B7" s="64" t="s">
        <v>131</v>
      </c>
      <c r="C7" s="64"/>
      <c r="G7" s="59" t="s">
        <v>130</v>
      </c>
      <c r="H7" s="68">
        <v>5.5599999999999997E-2</v>
      </c>
    </row>
    <row r="8" spans="1:11" x14ac:dyDescent="0.25">
      <c r="A8" s="59" t="s">
        <v>3</v>
      </c>
      <c r="B8" s="64">
        <v>0.54040999999999995</v>
      </c>
      <c r="C8" s="64">
        <f t="shared" si="0"/>
        <v>0.82871115104990101</v>
      </c>
      <c r="G8" s="59" t="s">
        <v>134</v>
      </c>
      <c r="H8" s="64">
        <f>1/(1-H6-H5-H7)</f>
        <v>1.5817779183802594</v>
      </c>
    </row>
    <row r="9" spans="1:11" x14ac:dyDescent="0.25">
      <c r="A9" s="59" t="s">
        <v>5</v>
      </c>
      <c r="B9" s="64">
        <v>0.36506</v>
      </c>
      <c r="C9" s="64">
        <f t="shared" si="0"/>
        <v>0.5598143868586386</v>
      </c>
    </row>
    <row r="10" spans="1:11" x14ac:dyDescent="0.25">
      <c r="A10" s="59" t="s">
        <v>8</v>
      </c>
      <c r="B10" s="64">
        <v>38.43</v>
      </c>
      <c r="C10" s="64">
        <f t="shared" si="0"/>
        <v>58.931865685031177</v>
      </c>
    </row>
    <row r="11" spans="1:11" x14ac:dyDescent="0.25">
      <c r="A11" s="59" t="s">
        <v>9</v>
      </c>
      <c r="B11" s="64">
        <v>12.3</v>
      </c>
      <c r="C11" s="64">
        <f t="shared" si="0"/>
        <v>18.861877385529105</v>
      </c>
      <c r="I11" s="77" t="s">
        <v>141</v>
      </c>
      <c r="J11" s="77" t="s">
        <v>139</v>
      </c>
      <c r="K11" s="77" t="s">
        <v>140</v>
      </c>
    </row>
    <row r="12" spans="1:11" x14ac:dyDescent="0.25">
      <c r="A12" s="59" t="s">
        <v>10</v>
      </c>
      <c r="B12" s="64">
        <f>B10*2</f>
        <v>76.86</v>
      </c>
      <c r="C12" s="64">
        <f t="shared" si="0"/>
        <v>117.86373137006235</v>
      </c>
      <c r="I12" s="59" t="s">
        <v>137</v>
      </c>
      <c r="J12" s="76">
        <v>43790</v>
      </c>
      <c r="K12" s="77" t="str">
        <f ca="1">IF(TODAY()&lt;J12,"Válida","Desatualizada")</f>
        <v>Válida</v>
      </c>
    </row>
    <row r="13" spans="1:11" x14ac:dyDescent="0.25">
      <c r="A13" s="59" t="s">
        <v>11</v>
      </c>
      <c r="B13" s="64">
        <f>B11*2</f>
        <v>24.6</v>
      </c>
      <c r="C13" s="64">
        <f t="shared" si="0"/>
        <v>37.723754771058211</v>
      </c>
      <c r="I13" s="59" t="s">
        <v>138</v>
      </c>
      <c r="J13" s="76">
        <v>44000</v>
      </c>
      <c r="K13" s="77" t="str">
        <f ca="1">IF(TODAY()&lt;J13,"Válida","Desatualizada")</f>
        <v>Válida</v>
      </c>
    </row>
    <row r="14" spans="1:11" x14ac:dyDescent="0.25">
      <c r="B14" s="64"/>
      <c r="C14" s="64"/>
    </row>
    <row r="15" spans="1:11" x14ac:dyDescent="0.25">
      <c r="A15" s="59" t="s">
        <v>133</v>
      </c>
      <c r="B15" s="64" t="s">
        <v>132</v>
      </c>
      <c r="C15" s="64"/>
    </row>
    <row r="16" spans="1:11" x14ac:dyDescent="0.25">
      <c r="A16" s="59" t="s">
        <v>3</v>
      </c>
      <c r="B16" s="64">
        <v>1.25116</v>
      </c>
      <c r="C16" s="64">
        <f>B16*$H$8</f>
        <v>1.9790572603606453</v>
      </c>
    </row>
    <row r="17" spans="1:3" x14ac:dyDescent="0.25">
      <c r="A17" s="59" t="s">
        <v>5</v>
      </c>
      <c r="B17" s="64">
        <v>0.33783999999999997</v>
      </c>
      <c r="C17" s="64">
        <f t="shared" ref="C17:C26" si="1">B17*$H$8</f>
        <v>0.5343878519455868</v>
      </c>
    </row>
    <row r="18" spans="1:3" x14ac:dyDescent="0.25">
      <c r="A18" s="59" t="s">
        <v>6</v>
      </c>
      <c r="B18" s="64">
        <v>20.38</v>
      </c>
      <c r="C18" s="64">
        <f t="shared" si="1"/>
        <v>32.236633976589687</v>
      </c>
    </row>
    <row r="19" spans="1:3" x14ac:dyDescent="0.25">
      <c r="A19" s="59" t="s">
        <v>7</v>
      </c>
      <c r="B19" s="64">
        <f>B18*2</f>
        <v>40.76</v>
      </c>
      <c r="C19" s="64">
        <f t="shared" si="1"/>
        <v>64.473267953179374</v>
      </c>
    </row>
    <row r="20" spans="1:3" x14ac:dyDescent="0.25">
      <c r="B20" s="64" t="s">
        <v>131</v>
      </c>
      <c r="C20" s="64"/>
    </row>
    <row r="21" spans="1:3" x14ac:dyDescent="0.25">
      <c r="A21" s="59" t="s">
        <v>3</v>
      </c>
      <c r="B21" s="64">
        <v>0.50831000000000004</v>
      </c>
      <c r="C21" s="64">
        <f t="shared" si="1"/>
        <v>0.8040335336918697</v>
      </c>
    </row>
    <row r="22" spans="1:3" x14ac:dyDescent="0.25">
      <c r="A22" s="59" t="s">
        <v>5</v>
      </c>
      <c r="B22" s="64">
        <v>0.33783999999999997</v>
      </c>
      <c r="C22" s="64">
        <f t="shared" si="1"/>
        <v>0.5343878519455868</v>
      </c>
    </row>
    <row r="23" spans="1:3" x14ac:dyDescent="0.25">
      <c r="A23" s="59" t="s">
        <v>8</v>
      </c>
      <c r="B23" s="64">
        <v>30.45</v>
      </c>
      <c r="C23" s="64">
        <f t="shared" si="1"/>
        <v>48.165137614678898</v>
      </c>
    </row>
    <row r="24" spans="1:3" x14ac:dyDescent="0.25">
      <c r="A24" s="59" t="s">
        <v>9</v>
      </c>
      <c r="B24" s="64">
        <v>20.38</v>
      </c>
      <c r="C24" s="64">
        <f t="shared" si="1"/>
        <v>32.236633976589687</v>
      </c>
    </row>
    <row r="25" spans="1:3" x14ac:dyDescent="0.25">
      <c r="A25" s="59" t="s">
        <v>10</v>
      </c>
      <c r="B25" s="64">
        <f>B23*2</f>
        <v>60.9</v>
      </c>
      <c r="C25" s="64">
        <f t="shared" si="1"/>
        <v>96.330275229357795</v>
      </c>
    </row>
    <row r="26" spans="1:3" x14ac:dyDescent="0.25">
      <c r="A26" s="59" t="s">
        <v>11</v>
      </c>
      <c r="B26" s="64">
        <f>B24*2</f>
        <v>40.76</v>
      </c>
      <c r="C26" s="64">
        <f t="shared" si="1"/>
        <v>64.473267953179374</v>
      </c>
    </row>
  </sheetData>
  <conditionalFormatting sqref="K12:K13">
    <cfRule type="expression" dxfId="3" priority="1">
      <formula>K12="Desatualizada"</formula>
    </cfRule>
    <cfRule type="expression" dxfId="2" priority="2">
      <formula>K12="Válida"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A6546-D9F9-4FDE-81EA-327DEACE1904}">
  <dimension ref="A1:O18"/>
  <sheetViews>
    <sheetView workbookViewId="0">
      <selection activeCell="C23" sqref="C23"/>
    </sheetView>
  </sheetViews>
  <sheetFormatPr defaultRowHeight="15" x14ac:dyDescent="0.25"/>
  <cols>
    <col min="1" max="3" width="16.85546875" customWidth="1"/>
    <col min="5" max="5" width="13.140625" bestFit="1" customWidth="1"/>
    <col min="6" max="7" width="13.140625" customWidth="1"/>
    <col min="8" max="8" width="9.5703125" bestFit="1" customWidth="1"/>
    <col min="9" max="9" width="8.5703125" bestFit="1" customWidth="1"/>
    <col min="10" max="10" width="8.7109375" bestFit="1" customWidth="1"/>
    <col min="11" max="11" width="7.7109375" bestFit="1" customWidth="1"/>
    <col min="12" max="12" width="12.85546875" style="8" bestFit="1" customWidth="1"/>
    <col min="15" max="15" width="0" hidden="1" customWidth="1"/>
  </cols>
  <sheetData>
    <row r="1" spans="1:15" ht="15.75" thickBot="1" x14ac:dyDescent="0.3">
      <c r="A1" s="99" t="str">
        <f>CONCATENATE(O1,$B$18)</f>
        <v>Horossazonal Verde - A4 - COMERCIAL RGE</v>
      </c>
      <c r="B1" s="100"/>
      <c r="C1" s="100"/>
      <c r="D1" s="67"/>
      <c r="E1" s="5" t="s">
        <v>12</v>
      </c>
      <c r="F1" s="5" t="s">
        <v>27</v>
      </c>
      <c r="G1" s="5" t="s">
        <v>28</v>
      </c>
      <c r="H1" s="5" t="s">
        <v>13</v>
      </c>
      <c r="I1" s="5" t="s">
        <v>14</v>
      </c>
      <c r="J1" s="6" t="s">
        <v>15</v>
      </c>
      <c r="K1" s="6" t="s">
        <v>16</v>
      </c>
      <c r="L1" s="9" t="s">
        <v>17</v>
      </c>
      <c r="O1" t="s">
        <v>62</v>
      </c>
    </row>
    <row r="2" spans="1:15" x14ac:dyDescent="0.25">
      <c r="A2" s="1" t="s">
        <v>0</v>
      </c>
      <c r="B2" s="11" t="s">
        <v>1</v>
      </c>
      <c r="C2" s="11" t="s">
        <v>2</v>
      </c>
      <c r="E2" s="54" t="str">
        <f>Dados!A6</f>
        <v>outubro/19</v>
      </c>
      <c r="F2" s="62">
        <f>Dados!B6</f>
        <v>65</v>
      </c>
      <c r="G2" s="62">
        <f>Dados!C6</f>
        <v>0</v>
      </c>
      <c r="H2" s="62">
        <f>Dados!D6</f>
        <v>58.8</v>
      </c>
      <c r="I2" s="62">
        <f>Dados!E6</f>
        <v>63.39</v>
      </c>
      <c r="J2" s="65">
        <f>Dados!H6</f>
        <v>5330</v>
      </c>
      <c r="K2" s="65">
        <f>Dados!I6</f>
        <v>977</v>
      </c>
      <c r="L2" s="10">
        <f>K2/(K2+J2)</f>
        <v>0.15490724591723481</v>
      </c>
    </row>
    <row r="3" spans="1:15" x14ac:dyDescent="0.25">
      <c r="A3" s="2" t="s">
        <v>3</v>
      </c>
      <c r="B3" s="66">
        <f>IF($B$18="CEEE",Tarifas!B3,IF($B$18="RGE",Tarifas!B16,"Sem Tarifa"))</f>
        <v>1.25116</v>
      </c>
      <c r="C3" s="66">
        <f>IF($B$18="CEEE",Tarifas!C3,IF($B$18="RGE",Tarifas!C16,"Sem Tarifa"))</f>
        <v>1.9790572603606453</v>
      </c>
      <c r="E3" s="54" t="str">
        <f>Dados!A7</f>
        <v>setembro/19</v>
      </c>
      <c r="F3" s="62">
        <f>Dados!B7</f>
        <v>65</v>
      </c>
      <c r="G3" s="62">
        <f>Dados!C7</f>
        <v>0</v>
      </c>
      <c r="H3" s="62">
        <f>Dados!D7</f>
        <v>58.91</v>
      </c>
      <c r="I3" s="62">
        <f>Dados!E7</f>
        <v>52.19</v>
      </c>
      <c r="J3" s="65">
        <f>Dados!H7</f>
        <v>5429</v>
      </c>
      <c r="K3" s="65">
        <f>Dados!I7</f>
        <v>945</v>
      </c>
      <c r="L3" s="10">
        <f t="shared" ref="L3:L13" si="0">K3/(K3+J3)</f>
        <v>0.14825855036084093</v>
      </c>
    </row>
    <row r="4" spans="1:15" x14ac:dyDescent="0.25">
      <c r="A4" s="2" t="s">
        <v>5</v>
      </c>
      <c r="B4" s="66">
        <f>IF($B$18="CEEE",Tarifas!B4,IF($B$18="RGE",Tarifas!B17,"Sem Tarifa"))</f>
        <v>0.33783999999999997</v>
      </c>
      <c r="C4" s="66">
        <f>IF($B$18="CEEE",Tarifas!C4,IF($B$18="RGE",Tarifas!C17,"Sem Tarifa"))</f>
        <v>0.5343878519455868</v>
      </c>
      <c r="E4" s="54" t="str">
        <f>Dados!A8</f>
        <v>agosto/19</v>
      </c>
      <c r="F4" s="62">
        <f>Dados!B8</f>
        <v>95</v>
      </c>
      <c r="G4" s="62">
        <f>Dados!C8</f>
        <v>0</v>
      </c>
      <c r="H4" s="62">
        <f>Dados!D8</f>
        <v>46.48</v>
      </c>
      <c r="I4" s="62">
        <f>Dados!E8</f>
        <v>20.16</v>
      </c>
      <c r="J4" s="65">
        <f>Dados!H8</f>
        <v>7837</v>
      </c>
      <c r="K4" s="65">
        <f>Dados!I8</f>
        <v>1196</v>
      </c>
      <c r="L4" s="10">
        <f t="shared" si="0"/>
        <v>0.13240340971991588</v>
      </c>
    </row>
    <row r="5" spans="1:15" x14ac:dyDescent="0.25">
      <c r="A5" s="2" t="s">
        <v>6</v>
      </c>
      <c r="B5" s="66">
        <f>IF($B$18="CEEE",Tarifas!B5,IF($B$18="RGE",Tarifas!B18,"Sem Tarifa"))</f>
        <v>20.38</v>
      </c>
      <c r="C5" s="66">
        <f>IF($B$18="CEEE",Tarifas!C5,IF($B$18="RGE",Tarifas!C18,"Sem Tarifa"))</f>
        <v>32.236633976589687</v>
      </c>
      <c r="E5" s="54" t="str">
        <f>Dados!A9</f>
        <v>julho/19</v>
      </c>
      <c r="F5" s="62">
        <f>Dados!B9</f>
        <v>95</v>
      </c>
      <c r="G5" s="62">
        <f>Dados!C9</f>
        <v>0</v>
      </c>
      <c r="H5" s="62">
        <f>Dados!D9</f>
        <v>63.17</v>
      </c>
      <c r="I5" s="62">
        <f>Dados!E9</f>
        <v>39.979999999999997</v>
      </c>
      <c r="J5" s="65">
        <f>Dados!H9</f>
        <v>6251</v>
      </c>
      <c r="K5" s="65">
        <f>Dados!I9</f>
        <v>932</v>
      </c>
      <c r="L5" s="10">
        <f t="shared" si="0"/>
        <v>0.12975080050118334</v>
      </c>
    </row>
    <row r="6" spans="1:15" x14ac:dyDescent="0.25">
      <c r="A6" s="2" t="s">
        <v>7</v>
      </c>
      <c r="B6" s="66">
        <f>IF($B$18="CEEE",Tarifas!B6,IF($B$18="RGE",Tarifas!B19,"Sem Tarifa"))</f>
        <v>40.76</v>
      </c>
      <c r="C6" s="66">
        <f>IF($B$18="CEEE",Tarifas!C6,IF($B$18="RGE",Tarifas!C19,"Sem Tarifa"))</f>
        <v>64.473267953179374</v>
      </c>
      <c r="E6" s="54" t="str">
        <f>Dados!A10</f>
        <v>junho/19</v>
      </c>
      <c r="F6" s="62">
        <f>Dados!B10</f>
        <v>95</v>
      </c>
      <c r="G6" s="62">
        <f>Dados!C10</f>
        <v>0</v>
      </c>
      <c r="H6" s="62">
        <f>Dados!D10</f>
        <v>59.47</v>
      </c>
      <c r="I6" s="62">
        <f>Dados!E10</f>
        <v>47.71</v>
      </c>
      <c r="J6" s="65">
        <f>Dados!H10</f>
        <v>7162</v>
      </c>
      <c r="K6" s="65">
        <f>Dados!I10</f>
        <v>1217</v>
      </c>
      <c r="L6" s="10">
        <f t="shared" si="0"/>
        <v>0.14524406253729563</v>
      </c>
    </row>
    <row r="7" spans="1:15" ht="15.75" thickBot="1" x14ac:dyDescent="0.3">
      <c r="A7" s="99" t="str">
        <f>CONCATENATE(O7,$B$18)</f>
        <v>Horossazonal Azul - A4  COMERCIAL RGE</v>
      </c>
      <c r="B7" s="100"/>
      <c r="C7" s="100"/>
      <c r="D7" s="67"/>
      <c r="E7" s="54" t="str">
        <f>Dados!A11</f>
        <v>maio/19</v>
      </c>
      <c r="F7" s="62">
        <f>Dados!B11</f>
        <v>95</v>
      </c>
      <c r="G7" s="62">
        <f>Dados!C11</f>
        <v>0</v>
      </c>
      <c r="H7" s="62">
        <f>Dados!D11</f>
        <v>61.04</v>
      </c>
      <c r="I7" s="62">
        <f>Dados!E11</f>
        <v>46.37</v>
      </c>
      <c r="J7" s="65">
        <f>Dados!H11</f>
        <v>8539</v>
      </c>
      <c r="K7" s="65">
        <f>Dados!I11</f>
        <v>1304</v>
      </c>
      <c r="L7" s="10">
        <f t="shared" si="0"/>
        <v>0.13247993497917301</v>
      </c>
      <c r="O7" t="s">
        <v>63</v>
      </c>
    </row>
    <row r="8" spans="1:15" x14ac:dyDescent="0.25">
      <c r="A8" s="12" t="s">
        <v>0</v>
      </c>
      <c r="B8" s="13" t="s">
        <v>1</v>
      </c>
      <c r="C8" s="13" t="s">
        <v>2</v>
      </c>
      <c r="E8" s="54" t="str">
        <f>Dados!A12</f>
        <v>abril/19</v>
      </c>
      <c r="F8" s="62">
        <f>Dados!B12</f>
        <v>95</v>
      </c>
      <c r="G8" s="62">
        <f>Dados!C12</f>
        <v>0</v>
      </c>
      <c r="H8" s="62">
        <f>Dados!D12</f>
        <v>81.98</v>
      </c>
      <c r="I8" s="62">
        <f>Dados!E12</f>
        <v>53.09</v>
      </c>
      <c r="J8" s="65">
        <f>Dados!H12</f>
        <v>10174</v>
      </c>
      <c r="K8" s="65">
        <f>Dados!I12</f>
        <v>1741</v>
      </c>
      <c r="L8" s="10">
        <f t="shared" si="0"/>
        <v>0.14611833822912296</v>
      </c>
    </row>
    <row r="9" spans="1:15" x14ac:dyDescent="0.25">
      <c r="A9" s="2" t="s">
        <v>3</v>
      </c>
      <c r="B9" s="66">
        <f>IF($B$18="CEEE",Tarifas!B8,IF($B$18="RGE",Tarifas!B21,"Sem Tarifa"))</f>
        <v>0.50831000000000004</v>
      </c>
      <c r="C9" s="66">
        <f>IF($B$18="CEEE",Tarifas!C8,IF($B$18="RGE",Tarifas!C21,"Sem Tarifa"))</f>
        <v>0.8040335336918697</v>
      </c>
      <c r="E9" s="54" t="str">
        <f>Dados!A13</f>
        <v>março/19</v>
      </c>
      <c r="F9" s="62">
        <f>Dados!B13</f>
        <v>95</v>
      </c>
      <c r="G9" s="62">
        <f>Dados!C13</f>
        <v>0</v>
      </c>
      <c r="H9" s="62">
        <f>Dados!D13</f>
        <v>77.62</v>
      </c>
      <c r="I9" s="62">
        <f>Dados!E13</f>
        <v>77.73</v>
      </c>
      <c r="J9" s="65">
        <f>Dados!H13</f>
        <v>11921</v>
      </c>
      <c r="K9" s="65">
        <f>Dados!I13</f>
        <v>2337</v>
      </c>
      <c r="L9" s="10">
        <f t="shared" si="0"/>
        <v>0.16390798148407912</v>
      </c>
    </row>
    <row r="10" spans="1:15" x14ac:dyDescent="0.25">
      <c r="A10" s="2" t="s">
        <v>5</v>
      </c>
      <c r="B10" s="66">
        <f>IF($B$18="CEEE",Tarifas!B9,IF($B$18="RGE",Tarifas!B22,"Sem Tarifa"))</f>
        <v>0.33783999999999997</v>
      </c>
      <c r="C10" s="66">
        <f>IF($B$18="CEEE",Tarifas!C9,IF($B$18="RGE",Tarifas!C22,"Sem Tarifa"))</f>
        <v>0.5343878519455868</v>
      </c>
      <c r="E10" s="54" t="str">
        <f>Dados!A14</f>
        <v>fevereiro/19</v>
      </c>
      <c r="F10" s="62">
        <f>Dados!B14</f>
        <v>95</v>
      </c>
      <c r="G10" s="62">
        <f>Dados!C14</f>
        <v>0</v>
      </c>
      <c r="H10" s="62">
        <f>Dados!D14</f>
        <v>89.49</v>
      </c>
      <c r="I10" s="62">
        <f>Dados!E14</f>
        <v>61.82</v>
      </c>
      <c r="J10" s="65">
        <f>Dados!H14</f>
        <v>15381</v>
      </c>
      <c r="K10" s="65">
        <f>Dados!I14</f>
        <v>2781</v>
      </c>
      <c r="L10" s="10">
        <f t="shared" si="0"/>
        <v>0.1531219028741328</v>
      </c>
    </row>
    <row r="11" spans="1:15" x14ac:dyDescent="0.25">
      <c r="A11" s="2" t="s">
        <v>8</v>
      </c>
      <c r="B11" s="66">
        <f>IF($B$18="CEEE",Tarifas!B10,IF($B$18="RGE",Tarifas!B23,"Sem Tarifa"))</f>
        <v>30.45</v>
      </c>
      <c r="C11" s="66">
        <f>IF($B$18="CEEE",Tarifas!C10,IF($B$18="RGE",Tarifas!C23,"Sem Tarifa"))</f>
        <v>48.165137614678898</v>
      </c>
      <c r="E11" s="54" t="str">
        <f>Dados!A15</f>
        <v>janeiro/19</v>
      </c>
      <c r="F11" s="62">
        <f>Dados!B15</f>
        <v>95</v>
      </c>
      <c r="G11" s="62">
        <f>Dados!C15</f>
        <v>0</v>
      </c>
      <c r="H11" s="62">
        <f>Dados!D15</f>
        <v>81.09</v>
      </c>
      <c r="I11" s="62">
        <f>Dados!E15</f>
        <v>57.12</v>
      </c>
      <c r="J11" s="65">
        <f>Dados!H15</f>
        <v>12332</v>
      </c>
      <c r="K11" s="65">
        <f>Dados!I15</f>
        <v>2140</v>
      </c>
      <c r="L11" s="10">
        <f t="shared" si="0"/>
        <v>0.14787175234936428</v>
      </c>
    </row>
    <row r="12" spans="1:15" x14ac:dyDescent="0.25">
      <c r="A12" s="2" t="s">
        <v>9</v>
      </c>
      <c r="B12" s="66">
        <f>IF($B$18="CEEE",Tarifas!B11,IF($B$18="RGE",Tarifas!B24,"Sem Tarifa"))</f>
        <v>20.38</v>
      </c>
      <c r="C12" s="66">
        <f>IF($B$18="CEEE",Tarifas!C11,IF($B$18="RGE",Tarifas!C24,"Sem Tarifa"))</f>
        <v>32.236633976589687</v>
      </c>
      <c r="E12" s="54" t="str">
        <f>Dados!A16</f>
        <v>dezembro/18</v>
      </c>
      <c r="F12" s="62">
        <f>Dados!B16</f>
        <v>95</v>
      </c>
      <c r="G12" s="62">
        <f>Dados!C16</f>
        <v>0</v>
      </c>
      <c r="H12" s="62">
        <f>Dados!D16</f>
        <v>66.98</v>
      </c>
      <c r="I12" s="62">
        <f>Dados!E16</f>
        <v>56.9</v>
      </c>
      <c r="J12" s="65">
        <f>Dados!H16</f>
        <v>12623</v>
      </c>
      <c r="K12" s="65">
        <f>Dados!I16</f>
        <v>2084</v>
      </c>
      <c r="L12" s="10">
        <f t="shared" si="0"/>
        <v>0.14170123070646631</v>
      </c>
    </row>
    <row r="13" spans="1:15" x14ac:dyDescent="0.25">
      <c r="A13" s="3" t="s">
        <v>10</v>
      </c>
      <c r="B13" s="66">
        <f>IF($B$18="CEEE",Tarifas!B12,IF($B$18="RGE",Tarifas!B25,"Sem Tarifa"))</f>
        <v>60.9</v>
      </c>
      <c r="C13" s="66">
        <f>IF($B$18="CEEE",Tarifas!C12,IF($B$18="RGE",Tarifas!C25,"Sem Tarifa"))</f>
        <v>96.330275229357795</v>
      </c>
      <c r="E13" s="54" t="str">
        <f>Dados!A17</f>
        <v>novembro/18</v>
      </c>
      <c r="F13" s="62">
        <f>Dados!B17</f>
        <v>75</v>
      </c>
      <c r="G13" s="62">
        <f>Dados!C17</f>
        <v>0</v>
      </c>
      <c r="H13" s="62">
        <f>Dados!D17</f>
        <v>66.42</v>
      </c>
      <c r="I13" s="62">
        <f>Dados!E17</f>
        <v>40.659999999999997</v>
      </c>
      <c r="J13" s="65">
        <f>Dados!H17</f>
        <v>7074</v>
      </c>
      <c r="K13" s="65">
        <f>Dados!I17</f>
        <v>1353</v>
      </c>
      <c r="L13" s="10">
        <f t="shared" si="0"/>
        <v>0.16055535777856889</v>
      </c>
    </row>
    <row r="14" spans="1:15" x14ac:dyDescent="0.25">
      <c r="A14" s="3" t="s">
        <v>11</v>
      </c>
      <c r="B14" s="66">
        <f>IF($B$18="CEEE",Tarifas!B13,IF($B$18="RGE",Tarifas!B26,"Sem Tarifa"))</f>
        <v>40.76</v>
      </c>
      <c r="C14" s="66">
        <f>IF($B$18="CEEE",Tarifas!C13,IF($B$18="RGE",Tarifas!C26,"Sem Tarifa"))</f>
        <v>64.473267953179374</v>
      </c>
      <c r="E14" s="69" t="s">
        <v>57</v>
      </c>
      <c r="F14" s="70">
        <f>AVERAGE(F2:F13)</f>
        <v>88.333333333333329</v>
      </c>
      <c r="G14" s="71">
        <f t="shared" ref="G14:L14" si="1">AVERAGE(G2:G13)</f>
        <v>0</v>
      </c>
      <c r="H14" s="72">
        <f t="shared" si="1"/>
        <v>67.620833333333337</v>
      </c>
      <c r="I14" s="72">
        <f t="shared" si="1"/>
        <v>51.426666666666655</v>
      </c>
      <c r="J14" s="73">
        <f t="shared" si="1"/>
        <v>9171.0833333333339</v>
      </c>
      <c r="K14" s="73">
        <f t="shared" si="1"/>
        <v>1583.9166666666667</v>
      </c>
      <c r="L14" s="74">
        <f t="shared" si="1"/>
        <v>0.14636004728644814</v>
      </c>
    </row>
    <row r="16" spans="1:15" x14ac:dyDescent="0.25">
      <c r="A16" t="s">
        <v>29</v>
      </c>
      <c r="B16" s="75" t="s">
        <v>54</v>
      </c>
    </row>
    <row r="17" spans="1:2" x14ac:dyDescent="0.25">
      <c r="A17" s="58" t="s">
        <v>64</v>
      </c>
    </row>
    <row r="18" spans="1:2" x14ac:dyDescent="0.25">
      <c r="A18" t="s">
        <v>52</v>
      </c>
      <c r="B18" s="75" t="s">
        <v>135</v>
      </c>
    </row>
  </sheetData>
  <mergeCells count="2">
    <mergeCell ref="A1:C1"/>
    <mergeCell ref="A7:C7"/>
  </mergeCells>
  <conditionalFormatting sqref="B16">
    <cfRule type="expression" dxfId="1" priority="1">
      <formula>$B$16="Azul"</formula>
    </cfRule>
    <cfRule type="expression" dxfId="0" priority="2">
      <formula>B16="Verde"</formula>
    </cfRule>
  </conditionalFormatting>
  <dataValidations count="2">
    <dataValidation type="list" allowBlank="1" showInputMessage="1" showErrorMessage="1" sqref="B16" xr:uid="{EBE0B3F0-84E3-406C-9B20-A980FF65E821}">
      <formula1>"Azul,Verde"</formula1>
    </dataValidation>
    <dataValidation type="list" allowBlank="1" showInputMessage="1" showErrorMessage="1" sqref="B18" xr:uid="{085CC6C2-5B3E-46B0-8E51-453792AC0D9F}">
      <formula1>"Celesc,CEEE,RGE"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EF436-CAEF-4D02-A5BB-FC3E94D0D064}">
  <dimension ref="C5:M23"/>
  <sheetViews>
    <sheetView tabSelected="1" workbookViewId="0">
      <selection activeCell="F5" sqref="F5"/>
    </sheetView>
  </sheetViews>
  <sheetFormatPr defaultRowHeight="15" x14ac:dyDescent="0.25"/>
  <cols>
    <col min="1" max="2" width="9.140625" style="60"/>
    <col min="3" max="3" width="16.5703125" style="60" bestFit="1" customWidth="1"/>
    <col min="4" max="4" width="14.140625" style="60" bestFit="1" customWidth="1"/>
    <col min="5" max="5" width="15.140625" style="60" bestFit="1" customWidth="1"/>
    <col min="6" max="6" width="19.5703125" style="60" bestFit="1" customWidth="1"/>
    <col min="7" max="7" width="15.28515625" style="60" bestFit="1" customWidth="1"/>
    <col min="8" max="8" width="16.5703125" style="60" bestFit="1" customWidth="1"/>
    <col min="9" max="9" width="14.140625" style="60" bestFit="1" customWidth="1"/>
    <col min="10" max="10" width="13.28515625" style="60" bestFit="1" customWidth="1"/>
    <col min="11" max="16384" width="9.140625" style="60"/>
  </cols>
  <sheetData>
    <row r="5" spans="3:13" x14ac:dyDescent="0.25">
      <c r="C5" s="77" t="s">
        <v>142</v>
      </c>
      <c r="D5" s="77" t="s">
        <v>144</v>
      </c>
      <c r="E5" s="77" t="s">
        <v>145</v>
      </c>
      <c r="F5" s="77" t="s">
        <v>146</v>
      </c>
      <c r="H5" s="96" t="s">
        <v>142</v>
      </c>
      <c r="I5" s="96" t="s">
        <v>144</v>
      </c>
      <c r="J5" s="96" t="s">
        <v>145</v>
      </c>
      <c r="K5" s="96" t="s">
        <v>146</v>
      </c>
      <c r="M5" s="117"/>
    </row>
    <row r="6" spans="3:13" x14ac:dyDescent="0.25">
      <c r="C6" s="88" t="s">
        <v>54</v>
      </c>
      <c r="D6" s="89">
        <f>'Verde '!$B$57</f>
        <v>79</v>
      </c>
      <c r="E6" s="90">
        <f>'Verde '!$B$62</f>
        <v>2432.5763998734619</v>
      </c>
      <c r="F6" s="91">
        <f>'Verde '!$B$63</f>
        <v>1.8626478790362614E-2</v>
      </c>
      <c r="H6" s="88" t="s">
        <v>54</v>
      </c>
      <c r="I6" s="89" t="str">
        <f ca="1">_xlfn.CONCAT('Verde '!$B$75,"/",'Verde '!$B$77)</f>
        <v>90/64</v>
      </c>
      <c r="J6" s="90">
        <f ca="1">'Verde '!$B$82</f>
        <v>5886.4093641252693</v>
      </c>
      <c r="K6" s="91">
        <f ca="1">'Verde '!$B$83</f>
        <v>4.5072820396504149E-2</v>
      </c>
      <c r="M6" s="117"/>
    </row>
    <row r="7" spans="3:13" x14ac:dyDescent="0.25">
      <c r="C7" s="92" t="s">
        <v>136</v>
      </c>
      <c r="D7" s="93" t="str">
        <f>_xlfn.CONCAT('Azul '!$B$57,"/",'Azul '!$B$59)</f>
        <v>55/74</v>
      </c>
      <c r="E7" s="94">
        <f>'Azul '!$B$63</f>
        <v>-12658.544843403957</v>
      </c>
      <c r="F7" s="95">
        <f>'Azul '!$B$64</f>
        <v>-9.6927733515289757E-2</v>
      </c>
      <c r="H7" s="92" t="s">
        <v>136</v>
      </c>
      <c r="I7" s="93" t="s">
        <v>174</v>
      </c>
      <c r="J7" s="93" t="s">
        <v>174</v>
      </c>
      <c r="K7" s="93" t="s">
        <v>174</v>
      </c>
      <c r="M7" s="117"/>
    </row>
    <row r="8" spans="3:13" x14ac:dyDescent="0.25">
      <c r="M8" s="117"/>
    </row>
    <row r="9" spans="3:13" x14ac:dyDescent="0.25">
      <c r="M9" s="117"/>
    </row>
    <row r="10" spans="3:13" x14ac:dyDescent="0.25">
      <c r="C10" s="60" t="s">
        <v>155</v>
      </c>
      <c r="M10" s="118" t="s">
        <v>175</v>
      </c>
    </row>
    <row r="11" spans="3:13" x14ac:dyDescent="0.25">
      <c r="C11" s="78" t="s">
        <v>152</v>
      </c>
      <c r="D11" s="79" t="s">
        <v>148</v>
      </c>
      <c r="E11" s="79" t="s">
        <v>143</v>
      </c>
      <c r="F11" s="79" t="s">
        <v>149</v>
      </c>
      <c r="G11" s="79" t="s">
        <v>150</v>
      </c>
      <c r="H11" s="86"/>
      <c r="M11" s="118" t="s">
        <v>176</v>
      </c>
    </row>
    <row r="12" spans="3:13" x14ac:dyDescent="0.25">
      <c r="C12" s="80" t="s">
        <v>47</v>
      </c>
      <c r="D12" s="84" t="s">
        <v>153</v>
      </c>
      <c r="E12" s="81">
        <f>Premissas!$F$2</f>
        <v>65</v>
      </c>
      <c r="F12" s="82">
        <f>'Verde '!$N$16</f>
        <v>130597.75963302753</v>
      </c>
      <c r="G12" s="81" t="s">
        <v>151</v>
      </c>
      <c r="H12" s="61"/>
      <c r="M12" s="119"/>
    </row>
    <row r="13" spans="3:13" ht="15.75" x14ac:dyDescent="0.25">
      <c r="C13" s="80" t="s">
        <v>147</v>
      </c>
      <c r="D13" s="84" t="s">
        <v>153</v>
      </c>
      <c r="E13" s="81" t="s">
        <v>154</v>
      </c>
      <c r="F13" s="82" t="s">
        <v>154</v>
      </c>
      <c r="G13" s="83" t="e">
        <f>F13-F12</f>
        <v>#VALUE!</v>
      </c>
      <c r="H13" s="61"/>
      <c r="J13" s="101" t="s">
        <v>157</v>
      </c>
      <c r="M13" s="117"/>
    </row>
    <row r="14" spans="3:13" x14ac:dyDescent="0.25">
      <c r="H14" s="61"/>
      <c r="I14" s="87"/>
      <c r="J14" s="101"/>
      <c r="M14" s="117"/>
    </row>
    <row r="15" spans="3:13" x14ac:dyDescent="0.25">
      <c r="C15" s="60" t="s">
        <v>156</v>
      </c>
      <c r="H15" s="61"/>
      <c r="M15" s="117"/>
    </row>
    <row r="16" spans="3:13" x14ac:dyDescent="0.25">
      <c r="C16" s="78" t="s">
        <v>152</v>
      </c>
      <c r="D16" s="79" t="s">
        <v>148</v>
      </c>
      <c r="E16" s="79" t="s">
        <v>143</v>
      </c>
      <c r="F16" s="79" t="s">
        <v>149</v>
      </c>
      <c r="G16" s="79" t="s">
        <v>150</v>
      </c>
      <c r="H16" s="61"/>
      <c r="M16" s="117"/>
    </row>
    <row r="17" spans="3:13" x14ac:dyDescent="0.25">
      <c r="C17" s="80" t="s">
        <v>47</v>
      </c>
      <c r="D17" s="84" t="s">
        <v>153</v>
      </c>
      <c r="E17" s="81">
        <f>Premissas!$F$2</f>
        <v>65</v>
      </c>
      <c r="F17" s="82">
        <f>'Verde '!$N$16</f>
        <v>130597.75963302753</v>
      </c>
      <c r="G17" s="81" t="s">
        <v>151</v>
      </c>
      <c r="H17" s="61"/>
      <c r="M17" s="117"/>
    </row>
    <row r="18" spans="3:13" ht="15.75" x14ac:dyDescent="0.25">
      <c r="C18" s="80" t="s">
        <v>147</v>
      </c>
      <c r="D18" s="84" t="s">
        <v>153</v>
      </c>
      <c r="E18" s="81" t="s">
        <v>154</v>
      </c>
      <c r="F18" s="82" t="s">
        <v>154</v>
      </c>
      <c r="G18" s="83" t="e">
        <f>F18-F17</f>
        <v>#VALUE!</v>
      </c>
      <c r="H18" s="85"/>
      <c r="M18" s="117"/>
    </row>
    <row r="19" spans="3:13" x14ac:dyDescent="0.25">
      <c r="M19" s="117"/>
    </row>
    <row r="20" spans="3:13" x14ac:dyDescent="0.25">
      <c r="M20" s="117"/>
    </row>
    <row r="21" spans="3:13" x14ac:dyDescent="0.25">
      <c r="M21" s="117"/>
    </row>
    <row r="22" spans="3:13" x14ac:dyDescent="0.25">
      <c r="M22" s="117"/>
    </row>
    <row r="23" spans="3:13" x14ac:dyDescent="0.25">
      <c r="M23" s="117"/>
    </row>
  </sheetData>
  <mergeCells count="1">
    <mergeCell ref="J13:J1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7F86B-28C2-44F1-A1E4-10D2ECC05780}">
  <dimension ref="A3:N89"/>
  <sheetViews>
    <sheetView topLeftCell="A70" workbookViewId="0">
      <selection activeCell="C84" sqref="C84"/>
    </sheetView>
  </sheetViews>
  <sheetFormatPr defaultRowHeight="15" x14ac:dyDescent="0.25"/>
  <cols>
    <col min="1" max="1" width="11.5703125" bestFit="1" customWidth="1"/>
    <col min="2" max="2" width="12.85546875" bestFit="1" customWidth="1"/>
    <col min="3" max="3" width="13.140625" bestFit="1" customWidth="1"/>
    <col min="4" max="4" width="7.5703125" bestFit="1" customWidth="1"/>
    <col min="5" max="5" width="7.42578125" bestFit="1" customWidth="1"/>
    <col min="6" max="6" width="7" bestFit="1" customWidth="1"/>
    <col min="7" max="7" width="10.85546875" bestFit="1" customWidth="1"/>
    <col min="8" max="8" width="7.42578125" bestFit="1" customWidth="1"/>
    <col min="9" max="9" width="12.5703125" customWidth="1"/>
    <col min="10" max="10" width="10.28515625" style="48" customWidth="1"/>
    <col min="11" max="11" width="13.42578125" customWidth="1"/>
    <col min="12" max="12" width="9.28515625" style="48" customWidth="1"/>
    <col min="13" max="13" width="12.28515625" customWidth="1"/>
    <col min="14" max="14" width="12.85546875" bestFit="1" customWidth="1"/>
  </cols>
  <sheetData>
    <row r="3" spans="1:14" ht="15" customHeight="1" x14ac:dyDescent="0.25">
      <c r="A3" s="102" t="str">
        <f>IF(Premissas!B16="Verde","Contrato Atual","Atual é AZUL!")</f>
        <v>Contrato Atual</v>
      </c>
      <c r="B3" s="103"/>
      <c r="C3" s="6" t="s">
        <v>12</v>
      </c>
      <c r="D3" s="6" t="s">
        <v>18</v>
      </c>
      <c r="E3" s="6" t="s">
        <v>19</v>
      </c>
      <c r="F3" s="14" t="s">
        <v>20</v>
      </c>
      <c r="G3" s="14" t="s">
        <v>21</v>
      </c>
      <c r="H3" s="6" t="s">
        <v>22</v>
      </c>
      <c r="I3" s="6" t="s">
        <v>23</v>
      </c>
      <c r="J3" s="45" t="s">
        <v>15</v>
      </c>
      <c r="K3" s="14" t="s">
        <v>24</v>
      </c>
      <c r="L3" s="45" t="s">
        <v>16</v>
      </c>
      <c r="M3" s="14" t="s">
        <v>25</v>
      </c>
      <c r="N3" s="14" t="s">
        <v>26</v>
      </c>
    </row>
    <row r="4" spans="1:14" x14ac:dyDescent="0.25">
      <c r="A4" s="102"/>
      <c r="B4" s="103"/>
      <c r="C4" s="7" t="str">
        <f>Premissas!$E$2</f>
        <v>outubro/19</v>
      </c>
      <c r="D4" s="29">
        <f>Premissas!F2</f>
        <v>65</v>
      </c>
      <c r="E4" s="15">
        <f>LARGE(Premissas!H2:I2,1)</f>
        <v>63.39</v>
      </c>
      <c r="F4" s="16">
        <f t="shared" ref="F4:F15" si="0">IF(E4&gt;105%*D4,(E4-D4),0)</f>
        <v>0</v>
      </c>
      <c r="G4" s="17">
        <f>F4*Premissas!$C$6</f>
        <v>0</v>
      </c>
      <c r="H4" s="15">
        <f t="shared" ref="H4:H15" si="1">IF(E4&gt;D4,E4,D4)</f>
        <v>65</v>
      </c>
      <c r="I4" s="18">
        <f>IF(H4&gt;E4,E4*Premissas!$C$5+(H4-E4)*Premissas!$C$5,E4*Premissas!$C$5)</f>
        <v>2095.3812084783294</v>
      </c>
      <c r="J4" s="46">
        <f>Premissas!J2</f>
        <v>5330</v>
      </c>
      <c r="K4" s="4">
        <f>J4*Premissas!$C$4</f>
        <v>2848.2872508699775</v>
      </c>
      <c r="L4" s="46">
        <f>Premissas!K2</f>
        <v>977</v>
      </c>
      <c r="M4" s="4">
        <f>L4*Premissas!$C$3</f>
        <v>1933.5389433723506</v>
      </c>
      <c r="N4" s="22">
        <f>G4+I4+K4+M4</f>
        <v>6877.2074027206572</v>
      </c>
    </row>
    <row r="5" spans="1:14" x14ac:dyDescent="0.25">
      <c r="A5" s="102"/>
      <c r="B5" s="103"/>
      <c r="C5" s="7" t="str">
        <f>Premissas!$E$3</f>
        <v>setembro/19</v>
      </c>
      <c r="D5" s="29">
        <f>Premissas!F3</f>
        <v>65</v>
      </c>
      <c r="E5" s="15">
        <f>LARGE(Premissas!H3:I3,1)</f>
        <v>58.91</v>
      </c>
      <c r="F5" s="16">
        <f t="shared" si="0"/>
        <v>0</v>
      </c>
      <c r="G5" s="17">
        <f>F5*Premissas!$C$6</f>
        <v>0</v>
      </c>
      <c r="H5" s="15">
        <f t="shared" si="1"/>
        <v>65</v>
      </c>
      <c r="I5" s="18">
        <f>IF(H5&gt;E5,E5*Premissas!$C$5+(H5-E5)*Premissas!$C$5,E5*Premissas!$C$5)</f>
        <v>2095.3812084783294</v>
      </c>
      <c r="J5" s="46">
        <f>Premissas!J3</f>
        <v>5429</v>
      </c>
      <c r="K5" s="4">
        <f>J5*Premissas!$C$4</f>
        <v>2901.1916482125907</v>
      </c>
      <c r="L5" s="46">
        <f>Premissas!K3</f>
        <v>945</v>
      </c>
      <c r="M5" s="4">
        <f>L5*Premissas!$C$3</f>
        <v>1870.2091110408098</v>
      </c>
      <c r="N5" s="22">
        <f t="shared" ref="N5:N15" si="2">G5+I5+K5+M5</f>
        <v>6866.7819677317302</v>
      </c>
    </row>
    <row r="6" spans="1:14" x14ac:dyDescent="0.25">
      <c r="A6" s="104" t="s">
        <v>30</v>
      </c>
      <c r="B6" s="105"/>
      <c r="C6" s="7" t="str">
        <f>Premissas!$E$4</f>
        <v>agosto/19</v>
      </c>
      <c r="D6" s="29">
        <f>Premissas!F4</f>
        <v>95</v>
      </c>
      <c r="E6" s="15">
        <f>LARGE(Premissas!H4:I4,1)</f>
        <v>46.48</v>
      </c>
      <c r="F6" s="16">
        <f t="shared" si="0"/>
        <v>0</v>
      </c>
      <c r="G6" s="17">
        <f>F6*Premissas!$C$6</f>
        <v>0</v>
      </c>
      <c r="H6" s="15">
        <f t="shared" si="1"/>
        <v>95</v>
      </c>
      <c r="I6" s="18">
        <f>IF(H6&gt;E6,E6*Premissas!$C$5+(H6-E6)*Premissas!$C$5,E6*Premissas!$C$5)</f>
        <v>3062.48022777602</v>
      </c>
      <c r="J6" s="46">
        <f>Premissas!J4</f>
        <v>7837</v>
      </c>
      <c r="K6" s="4">
        <f>J6*Premissas!$C$4</f>
        <v>4187.9975956975641</v>
      </c>
      <c r="L6" s="46">
        <f>Premissas!K4</f>
        <v>1196</v>
      </c>
      <c r="M6" s="4">
        <f>L6*Premissas!$C$3</f>
        <v>2366.952483391332</v>
      </c>
      <c r="N6" s="22">
        <f t="shared" si="2"/>
        <v>9617.4303068649169</v>
      </c>
    </row>
    <row r="7" spans="1:14" x14ac:dyDescent="0.25">
      <c r="A7" s="104"/>
      <c r="B7" s="105"/>
      <c r="C7" s="7" t="str">
        <f>Premissas!$E$5</f>
        <v>julho/19</v>
      </c>
      <c r="D7" s="29">
        <f>Premissas!F5</f>
        <v>95</v>
      </c>
      <c r="E7" s="15">
        <f>LARGE(Premissas!H5:I5,1)</f>
        <v>63.17</v>
      </c>
      <c r="F7" s="16">
        <f t="shared" si="0"/>
        <v>0</v>
      </c>
      <c r="G7" s="17">
        <f>F7*Premissas!$C$6</f>
        <v>0</v>
      </c>
      <c r="H7" s="15">
        <f t="shared" si="1"/>
        <v>95</v>
      </c>
      <c r="I7" s="18">
        <f>IF(H7&gt;E7,E7*Premissas!$C$5+(H7-E7)*Premissas!$C$5,E7*Premissas!$C$5)</f>
        <v>3062.48022777602</v>
      </c>
      <c r="J7" s="46">
        <f>Premissas!J5</f>
        <v>6251</v>
      </c>
      <c r="K7" s="4">
        <f>J7*Premissas!$C$4</f>
        <v>3340.4584625118632</v>
      </c>
      <c r="L7" s="46">
        <f>Premissas!K5</f>
        <v>932</v>
      </c>
      <c r="M7" s="4">
        <f>L7*Premissas!$C$3</f>
        <v>1844.4813666561215</v>
      </c>
      <c r="N7" s="22">
        <f t="shared" si="2"/>
        <v>8247.4200569440054</v>
      </c>
    </row>
    <row r="8" spans="1:14" x14ac:dyDescent="0.25">
      <c r="A8" s="104" t="s">
        <v>31</v>
      </c>
      <c r="B8" s="105"/>
      <c r="C8" s="7" t="str">
        <f>Premissas!$E$6</f>
        <v>junho/19</v>
      </c>
      <c r="D8" s="29">
        <f>Premissas!F6</f>
        <v>95</v>
      </c>
      <c r="E8" s="15">
        <f>LARGE(Premissas!H6:I6,1)</f>
        <v>59.47</v>
      </c>
      <c r="F8" s="16">
        <f t="shared" si="0"/>
        <v>0</v>
      </c>
      <c r="G8" s="17">
        <f>F8*Premissas!$C$6</f>
        <v>0</v>
      </c>
      <c r="H8" s="15">
        <f t="shared" si="1"/>
        <v>95</v>
      </c>
      <c r="I8" s="18">
        <f>IF(H8&gt;E8,E8*Premissas!$C$5+(H8-E8)*Premissas!$C$5,E8*Premissas!$C$5)</f>
        <v>3062.48022777602</v>
      </c>
      <c r="J8" s="46">
        <f>Premissas!J6</f>
        <v>7162</v>
      </c>
      <c r="K8" s="4">
        <f>J8*Premissas!$C$4</f>
        <v>3827.2857956342928</v>
      </c>
      <c r="L8" s="46">
        <f>Premissas!K6</f>
        <v>1217</v>
      </c>
      <c r="M8" s="4">
        <f>L8*Premissas!$C$3</f>
        <v>2408.5126858589056</v>
      </c>
      <c r="N8" s="22">
        <f t="shared" si="2"/>
        <v>9298.2787092692197</v>
      </c>
    </row>
    <row r="9" spans="1:14" x14ac:dyDescent="0.25">
      <c r="A9" s="104"/>
      <c r="B9" s="105"/>
      <c r="C9" s="7" t="str">
        <f>Premissas!$E$7</f>
        <v>maio/19</v>
      </c>
      <c r="D9" s="29">
        <f>Premissas!F7</f>
        <v>95</v>
      </c>
      <c r="E9" s="15">
        <f>LARGE(Premissas!H7:I7,1)</f>
        <v>61.04</v>
      </c>
      <c r="F9" s="20">
        <f t="shared" si="0"/>
        <v>0</v>
      </c>
      <c r="G9" s="17">
        <f>F9*Premissas!$C$6</f>
        <v>0</v>
      </c>
      <c r="H9" s="15">
        <f t="shared" si="1"/>
        <v>95</v>
      </c>
      <c r="I9" s="18">
        <f>IF(H9&gt;E9,E9*Premissas!$C$5+(H9-E9)*Premissas!$C$5,E9*Premissas!$C$5)</f>
        <v>3062.48022777602</v>
      </c>
      <c r="J9" s="46">
        <f>Premissas!J7</f>
        <v>8539</v>
      </c>
      <c r="K9" s="4">
        <f>J9*Premissas!$C$4</f>
        <v>4563.1378677633656</v>
      </c>
      <c r="L9" s="46">
        <f>Premissas!K7</f>
        <v>1304</v>
      </c>
      <c r="M9" s="4">
        <f>L9*Premissas!$C$3</f>
        <v>2580.6906675102814</v>
      </c>
      <c r="N9" s="22">
        <f t="shared" si="2"/>
        <v>10206.308763049667</v>
      </c>
    </row>
    <row r="10" spans="1:14" x14ac:dyDescent="0.25">
      <c r="A10" s="104" t="s">
        <v>32</v>
      </c>
      <c r="B10" s="105"/>
      <c r="C10" s="7" t="str">
        <f>Premissas!$E$8</f>
        <v>abril/19</v>
      </c>
      <c r="D10" s="29">
        <f>Premissas!F8</f>
        <v>95</v>
      </c>
      <c r="E10" s="15">
        <f>LARGE(Premissas!H8:I8,1)</f>
        <v>81.98</v>
      </c>
      <c r="F10" s="20">
        <f t="shared" si="0"/>
        <v>0</v>
      </c>
      <c r="G10" s="17">
        <f>F10*Premissas!$C$6</f>
        <v>0</v>
      </c>
      <c r="H10" s="15">
        <f t="shared" si="1"/>
        <v>95</v>
      </c>
      <c r="I10" s="18">
        <f>IF(H10&gt;E10,E10*Premissas!$C$5+(H10-E10)*Premissas!$C$5,E10*Premissas!$C$5)</f>
        <v>3062.4802277760205</v>
      </c>
      <c r="J10" s="46">
        <f>Premissas!J8</f>
        <v>10174</v>
      </c>
      <c r="K10" s="4">
        <f>J10*Premissas!$C$4</f>
        <v>5436.8620056944001</v>
      </c>
      <c r="L10" s="46">
        <f>Premissas!K8</f>
        <v>1741</v>
      </c>
      <c r="M10" s="4">
        <f>L10*Premissas!$C$3</f>
        <v>3445.5386902878836</v>
      </c>
      <c r="N10" s="22">
        <f t="shared" si="2"/>
        <v>11944.880923758305</v>
      </c>
    </row>
    <row r="11" spans="1:14" x14ac:dyDescent="0.25">
      <c r="A11" s="104"/>
      <c r="B11" s="105"/>
      <c r="C11" s="7" t="str">
        <f>Premissas!$E$9</f>
        <v>março/19</v>
      </c>
      <c r="D11" s="29">
        <f>Premissas!F9</f>
        <v>95</v>
      </c>
      <c r="E11" s="15">
        <f>LARGE(Premissas!H9:I9,1)</f>
        <v>77.73</v>
      </c>
      <c r="F11" s="20">
        <f t="shared" si="0"/>
        <v>0</v>
      </c>
      <c r="G11" s="17">
        <f>F11*Premissas!$C$6</f>
        <v>0</v>
      </c>
      <c r="H11" s="15">
        <f t="shared" si="1"/>
        <v>95</v>
      </c>
      <c r="I11" s="18">
        <f>IF(H11&gt;E11,E11*Premissas!$C$5+(H11-E11)*Premissas!$C$5,E11*Premissas!$C$5)</f>
        <v>3062.48022777602</v>
      </c>
      <c r="J11" s="46">
        <f>Premissas!J9</f>
        <v>11921</v>
      </c>
      <c r="K11" s="4">
        <f>J11*Premissas!$C$4</f>
        <v>6370.4375830433401</v>
      </c>
      <c r="L11" s="46">
        <f>Premissas!K9</f>
        <v>2337</v>
      </c>
      <c r="M11" s="4">
        <f>L11*Premissas!$C$3</f>
        <v>4625.0568174628279</v>
      </c>
      <c r="N11" s="22">
        <f t="shared" si="2"/>
        <v>14057.974628282187</v>
      </c>
    </row>
    <row r="12" spans="1:14" x14ac:dyDescent="0.25">
      <c r="A12" s="104" t="s">
        <v>33</v>
      </c>
      <c r="B12" s="105"/>
      <c r="C12" s="7" t="str">
        <f>Premissas!$E$10</f>
        <v>fevereiro/19</v>
      </c>
      <c r="D12" s="29">
        <f>Premissas!F10</f>
        <v>95</v>
      </c>
      <c r="E12" s="15">
        <f>LARGE(Premissas!H10:I10,1)</f>
        <v>89.49</v>
      </c>
      <c r="F12" s="20">
        <f t="shared" si="0"/>
        <v>0</v>
      </c>
      <c r="G12" s="17">
        <f>F12*Premissas!$C$6</f>
        <v>0</v>
      </c>
      <c r="H12" s="15">
        <f t="shared" si="1"/>
        <v>95</v>
      </c>
      <c r="I12" s="18">
        <f>IF(H12&gt;E12,E12*Premissas!$C$5+(H12-E12)*Premissas!$C$5,E12*Premissas!$C$5)</f>
        <v>3062.48022777602</v>
      </c>
      <c r="J12" s="46">
        <f>Premissas!J10</f>
        <v>15381</v>
      </c>
      <c r="K12" s="4">
        <f>J12*Premissas!$C$4</f>
        <v>8219.4195507750701</v>
      </c>
      <c r="L12" s="46">
        <f>Premissas!K10</f>
        <v>2781</v>
      </c>
      <c r="M12" s="4">
        <f>L12*Premissas!$C$3</f>
        <v>5503.7582410629548</v>
      </c>
      <c r="N12" s="22">
        <f t="shared" si="2"/>
        <v>16785.658019614046</v>
      </c>
    </row>
    <row r="13" spans="1:14" x14ac:dyDescent="0.25">
      <c r="A13" s="104"/>
      <c r="B13" s="105"/>
      <c r="C13" s="7" t="str">
        <f>Premissas!$E$11</f>
        <v>janeiro/19</v>
      </c>
      <c r="D13" s="29">
        <f>Premissas!F11</f>
        <v>95</v>
      </c>
      <c r="E13" s="15">
        <f>LARGE(Premissas!H11:I11,1)</f>
        <v>81.09</v>
      </c>
      <c r="F13" s="16">
        <f t="shared" si="0"/>
        <v>0</v>
      </c>
      <c r="G13" s="17">
        <f>F13*Premissas!$C$6</f>
        <v>0</v>
      </c>
      <c r="H13" s="15">
        <f t="shared" si="1"/>
        <v>95</v>
      </c>
      <c r="I13" s="18">
        <f>IF(H13&gt;E13,E13*Premissas!$C$5+(H13-E13)*Premissas!$C$5,E13*Premissas!$C$5)</f>
        <v>3062.4802277760205</v>
      </c>
      <c r="J13" s="46">
        <f>Premissas!J11</f>
        <v>12332</v>
      </c>
      <c r="K13" s="4">
        <f>J13*Premissas!$C$4</f>
        <v>6590.0709901929768</v>
      </c>
      <c r="L13" s="46">
        <f>Premissas!K11</f>
        <v>2140</v>
      </c>
      <c r="M13" s="4">
        <f>L13*Premissas!$C$3</f>
        <v>4235.1825371717814</v>
      </c>
      <c r="N13" s="22">
        <f t="shared" si="2"/>
        <v>13887.73375514078</v>
      </c>
    </row>
    <row r="14" spans="1:14" x14ac:dyDescent="0.25">
      <c r="A14" s="104" t="s">
        <v>34</v>
      </c>
      <c r="B14" s="105"/>
      <c r="C14" s="7" t="str">
        <f>Premissas!$E$12</f>
        <v>dezembro/18</v>
      </c>
      <c r="D14" s="29">
        <f>Premissas!F12</f>
        <v>95</v>
      </c>
      <c r="E14" s="15">
        <f>LARGE(Premissas!H12:I12,1)</f>
        <v>66.98</v>
      </c>
      <c r="F14" s="16">
        <f t="shared" si="0"/>
        <v>0</v>
      </c>
      <c r="G14" s="17">
        <f>F14*Premissas!$C$6</f>
        <v>0</v>
      </c>
      <c r="H14" s="15">
        <f t="shared" si="1"/>
        <v>95</v>
      </c>
      <c r="I14" s="18">
        <f>IF(H14&gt;E14,E14*Premissas!$C$5+(H14-E14)*Premissas!$C$5,E14*Premissas!$C$5)</f>
        <v>3062.48022777602</v>
      </c>
      <c r="J14" s="46">
        <f>Premissas!J12</f>
        <v>12623</v>
      </c>
      <c r="K14" s="4">
        <f>J14*Premissas!$C$4</f>
        <v>6745.5778551091425</v>
      </c>
      <c r="L14" s="46">
        <f>Premissas!K12</f>
        <v>2084</v>
      </c>
      <c r="M14" s="4">
        <f>L14*Premissas!$C$3</f>
        <v>4124.3553305915848</v>
      </c>
      <c r="N14" s="22">
        <f t="shared" si="2"/>
        <v>13932.413413476748</v>
      </c>
    </row>
    <row r="15" spans="1:14" x14ac:dyDescent="0.25">
      <c r="A15" s="104"/>
      <c r="B15" s="105"/>
      <c r="C15" s="7" t="str">
        <f>Premissas!$E$13</f>
        <v>novembro/18</v>
      </c>
      <c r="D15" s="29">
        <f>Premissas!F13</f>
        <v>75</v>
      </c>
      <c r="E15" s="15">
        <f>LARGE(Premissas!H13:I13,1)</f>
        <v>66.42</v>
      </c>
      <c r="F15" s="16">
        <f t="shared" si="0"/>
        <v>0</v>
      </c>
      <c r="G15" s="17">
        <f>F15*Premissas!$C$6</f>
        <v>0</v>
      </c>
      <c r="H15" s="15">
        <f t="shared" si="1"/>
        <v>75</v>
      </c>
      <c r="I15" s="18">
        <f>IF(H15&gt;E15,E15*Premissas!$C$5+(H15-E15)*Premissas!$C$5,E15*Premissas!$C$5)</f>
        <v>2417.7475482442264</v>
      </c>
      <c r="J15" s="46">
        <f>Premissas!J13</f>
        <v>7074</v>
      </c>
      <c r="K15" s="4">
        <f>J15*Premissas!$C$4</f>
        <v>3780.2596646630809</v>
      </c>
      <c r="L15" s="46">
        <f>Premissas!K13</f>
        <v>1353</v>
      </c>
      <c r="M15" s="4">
        <f>L15*Premissas!$C$3</f>
        <v>2677.6644732679533</v>
      </c>
      <c r="N15" s="22">
        <f t="shared" si="2"/>
        <v>8875.6716861752611</v>
      </c>
    </row>
    <row r="16" spans="1:14" x14ac:dyDescent="0.25">
      <c r="C16" s="38" t="s">
        <v>60</v>
      </c>
      <c r="D16" s="5"/>
      <c r="E16" s="5">
        <f>LARGE(E2:E15,1)</f>
        <v>89.49</v>
      </c>
      <c r="F16" s="5">
        <f>LARGE(F2:F15,1)</f>
        <v>0</v>
      </c>
      <c r="G16" s="27">
        <f>SUM(G4:G15)</f>
        <v>0</v>
      </c>
      <c r="H16" s="5">
        <f>LARGE(H2:H15,1)</f>
        <v>95</v>
      </c>
      <c r="I16" s="27">
        <f t="shared" ref="I16:N16" si="3">SUM(I4:I15)</f>
        <v>34170.832015185071</v>
      </c>
      <c r="J16" s="47">
        <f t="shared" si="3"/>
        <v>110053</v>
      </c>
      <c r="K16" s="27">
        <f t="shared" si="3"/>
        <v>58810.986270167661</v>
      </c>
      <c r="L16" s="47">
        <f t="shared" si="3"/>
        <v>19007</v>
      </c>
      <c r="M16" s="27">
        <f t="shared" si="3"/>
        <v>37615.941347674787</v>
      </c>
      <c r="N16" s="27">
        <f t="shared" si="3"/>
        <v>130597.75963302753</v>
      </c>
    </row>
    <row r="19" spans="1:14" x14ac:dyDescent="0.25">
      <c r="G19" s="23"/>
    </row>
    <row r="20" spans="1:14" x14ac:dyDescent="0.25">
      <c r="A20" s="102" t="s">
        <v>36</v>
      </c>
      <c r="B20" s="103"/>
      <c r="C20" s="6" t="s">
        <v>12</v>
      </c>
      <c r="D20" s="6" t="s">
        <v>18</v>
      </c>
      <c r="E20" s="6" t="s">
        <v>19</v>
      </c>
      <c r="F20" s="14" t="s">
        <v>20</v>
      </c>
      <c r="G20" s="14" t="s">
        <v>21</v>
      </c>
      <c r="H20" s="6" t="s">
        <v>22</v>
      </c>
      <c r="I20" s="6" t="s">
        <v>23</v>
      </c>
      <c r="J20" s="45" t="s">
        <v>15</v>
      </c>
      <c r="K20" s="14" t="s">
        <v>24</v>
      </c>
      <c r="L20" s="45" t="s">
        <v>16</v>
      </c>
      <c r="M20" s="14" t="s">
        <v>25</v>
      </c>
      <c r="N20" s="14" t="s">
        <v>26</v>
      </c>
    </row>
    <row r="21" spans="1:14" x14ac:dyDescent="0.25">
      <c r="A21" s="102"/>
      <c r="B21" s="103"/>
      <c r="C21" s="7" t="str">
        <f>Premissas!$E$2</f>
        <v>outubro/19</v>
      </c>
      <c r="D21" s="29">
        <f>$B$23</f>
        <v>85</v>
      </c>
      <c r="E21" s="15">
        <f>E4</f>
        <v>63.39</v>
      </c>
      <c r="F21" s="16">
        <f t="shared" ref="F21:F32" si="4">IF(E21&gt;105%*D21,(E21-D21),0)</f>
        <v>0</v>
      </c>
      <c r="G21" s="17">
        <f>F21*Premissas!$C$6</f>
        <v>0</v>
      </c>
      <c r="H21" s="15">
        <f t="shared" ref="H21:H32" si="5">IF(E21&gt;D21,E21,D21)</f>
        <v>85</v>
      </c>
      <c r="I21" s="18">
        <f>IF(H21&gt;E21,E21*Premissas!$C$5+(H21-E21)*Premissas!$C$5,E21*Premissas!$C$5)</f>
        <v>2740.1138880101234</v>
      </c>
      <c r="J21" s="46">
        <f>J4</f>
        <v>5330</v>
      </c>
      <c r="K21" s="4">
        <f>J21*Premissas!$C$4</f>
        <v>2848.2872508699775</v>
      </c>
      <c r="L21" s="46">
        <f>L4</f>
        <v>977</v>
      </c>
      <c r="M21" s="4">
        <f>L21*Premissas!$C$3</f>
        <v>1933.5389433723506</v>
      </c>
      <c r="N21" s="22">
        <f>G21+I21+K21+M21</f>
        <v>7521.9400822524512</v>
      </c>
    </row>
    <row r="22" spans="1:14" x14ac:dyDescent="0.25">
      <c r="A22" s="102"/>
      <c r="B22" s="103"/>
      <c r="C22" s="7" t="str">
        <f>Premissas!$E$3</f>
        <v>setembro/19</v>
      </c>
      <c r="D22" s="29">
        <f t="shared" ref="D22:D32" si="6">$B$23</f>
        <v>85</v>
      </c>
      <c r="E22" s="15">
        <f t="shared" ref="E22:E32" si="7">E5</f>
        <v>58.91</v>
      </c>
      <c r="F22" s="16">
        <f t="shared" si="4"/>
        <v>0</v>
      </c>
      <c r="G22" s="17">
        <f>F22*Premissas!$C$6</f>
        <v>0</v>
      </c>
      <c r="H22" s="15">
        <f t="shared" si="5"/>
        <v>85</v>
      </c>
      <c r="I22" s="18">
        <f>IF(H22&gt;E22,E22*Premissas!$C$5+(H22-E22)*Premissas!$C$5,E22*Premissas!$C$5)</f>
        <v>2740.1138880101234</v>
      </c>
      <c r="J22" s="46">
        <f t="shared" ref="J22:J32" si="8">J5</f>
        <v>5429</v>
      </c>
      <c r="K22" s="4">
        <f>J22*Premissas!$C$4</f>
        <v>2901.1916482125907</v>
      </c>
      <c r="L22" s="46">
        <f t="shared" ref="L22:L32" si="9">L5</f>
        <v>945</v>
      </c>
      <c r="M22" s="4">
        <f>L22*Premissas!$C$3</f>
        <v>1870.2091110408098</v>
      </c>
      <c r="N22" s="22">
        <f t="shared" ref="N22:N32" si="10">G22+I22+K22+M22</f>
        <v>7511.5146472635242</v>
      </c>
    </row>
    <row r="23" spans="1:14" x14ac:dyDescent="0.25">
      <c r="A23" s="57" t="s">
        <v>37</v>
      </c>
      <c r="B23" s="37">
        <v>85</v>
      </c>
      <c r="C23" s="7" t="str">
        <f>Premissas!$E$4</f>
        <v>agosto/19</v>
      </c>
      <c r="D23" s="29">
        <f t="shared" si="6"/>
        <v>85</v>
      </c>
      <c r="E23" s="15">
        <f t="shared" si="7"/>
        <v>46.48</v>
      </c>
      <c r="F23" s="16">
        <f t="shared" si="4"/>
        <v>0</v>
      </c>
      <c r="G23" s="17">
        <f>F23*Premissas!$C$6</f>
        <v>0</v>
      </c>
      <c r="H23" s="15">
        <f t="shared" si="5"/>
        <v>85</v>
      </c>
      <c r="I23" s="18">
        <f>IF(H23&gt;E23,E23*Premissas!$C$5+(H23-E23)*Premissas!$C$5,E23*Premissas!$C$5)</f>
        <v>2740.1138880101234</v>
      </c>
      <c r="J23" s="46">
        <f t="shared" si="8"/>
        <v>7837</v>
      </c>
      <c r="K23" s="4">
        <f>J23*Premissas!$C$4</f>
        <v>4187.9975956975641</v>
      </c>
      <c r="L23" s="46">
        <f t="shared" si="9"/>
        <v>1196</v>
      </c>
      <c r="M23" s="4">
        <f>L23*Premissas!$C$3</f>
        <v>2366.952483391332</v>
      </c>
      <c r="N23" s="22">
        <f t="shared" si="10"/>
        <v>9295.0639670990204</v>
      </c>
    </row>
    <row r="24" spans="1:14" x14ac:dyDescent="0.25">
      <c r="A24" s="57" t="s">
        <v>38</v>
      </c>
      <c r="B24" s="56">
        <f>B23*1.05</f>
        <v>89.25</v>
      </c>
      <c r="C24" s="7" t="str">
        <f>Premissas!$E$5</f>
        <v>julho/19</v>
      </c>
      <c r="D24" s="29">
        <f t="shared" si="6"/>
        <v>85</v>
      </c>
      <c r="E24" s="15">
        <f t="shared" si="7"/>
        <v>63.17</v>
      </c>
      <c r="F24" s="16">
        <f t="shared" si="4"/>
        <v>0</v>
      </c>
      <c r="G24" s="17">
        <f>F24*Premissas!$C$6</f>
        <v>0</v>
      </c>
      <c r="H24" s="15">
        <f t="shared" si="5"/>
        <v>85</v>
      </c>
      <c r="I24" s="18">
        <f>IF(H24&gt;E24,E24*Premissas!$C$5+(H24-E24)*Premissas!$C$5,E24*Premissas!$C$5)</f>
        <v>2740.1138880101234</v>
      </c>
      <c r="J24" s="46">
        <f t="shared" si="8"/>
        <v>6251</v>
      </c>
      <c r="K24" s="4">
        <f>J24*Premissas!$C$4</f>
        <v>3340.4584625118632</v>
      </c>
      <c r="L24" s="46">
        <f t="shared" si="9"/>
        <v>932</v>
      </c>
      <c r="M24" s="4">
        <f>L24*Premissas!$C$3</f>
        <v>1844.4813666561215</v>
      </c>
      <c r="N24" s="22">
        <f t="shared" si="10"/>
        <v>7925.0537171781079</v>
      </c>
    </row>
    <row r="25" spans="1:14" x14ac:dyDescent="0.25">
      <c r="A25" s="57"/>
      <c r="B25" s="56"/>
      <c r="C25" s="7" t="str">
        <f>Premissas!$E$6</f>
        <v>junho/19</v>
      </c>
      <c r="D25" s="29">
        <f t="shared" si="6"/>
        <v>85</v>
      </c>
      <c r="E25" s="15">
        <f t="shared" si="7"/>
        <v>59.47</v>
      </c>
      <c r="F25" s="16">
        <f t="shared" si="4"/>
        <v>0</v>
      </c>
      <c r="G25" s="17">
        <f>F25*Premissas!$C$6</f>
        <v>0</v>
      </c>
      <c r="H25" s="15">
        <f t="shared" si="5"/>
        <v>85</v>
      </c>
      <c r="I25" s="18">
        <f>IF(H25&gt;E25,E25*Premissas!$C$5+(H25-E25)*Premissas!$C$5,E25*Premissas!$C$5)</f>
        <v>2740.1138880101234</v>
      </c>
      <c r="J25" s="46">
        <f t="shared" si="8"/>
        <v>7162</v>
      </c>
      <c r="K25" s="4">
        <f>J25*Premissas!$C$4</f>
        <v>3827.2857956342928</v>
      </c>
      <c r="L25" s="46">
        <f t="shared" si="9"/>
        <v>1217</v>
      </c>
      <c r="M25" s="4">
        <f>L25*Premissas!$C$3</f>
        <v>2408.5126858589056</v>
      </c>
      <c r="N25" s="22">
        <f t="shared" si="10"/>
        <v>8975.9123695033231</v>
      </c>
    </row>
    <row r="26" spans="1:14" x14ac:dyDescent="0.25">
      <c r="A26" s="57" t="s">
        <v>47</v>
      </c>
      <c r="B26" s="36">
        <f>IF(Premissas!$B$16="Azul",'Azul '!$T$16,$N$16)</f>
        <v>130597.75963302753</v>
      </c>
      <c r="C26" s="7" t="str">
        <f>Premissas!$E$7</f>
        <v>maio/19</v>
      </c>
      <c r="D26" s="29">
        <f t="shared" si="6"/>
        <v>85</v>
      </c>
      <c r="E26" s="15">
        <f t="shared" si="7"/>
        <v>61.04</v>
      </c>
      <c r="F26" s="20">
        <f t="shared" si="4"/>
        <v>0</v>
      </c>
      <c r="G26" s="17">
        <f>F26*Premissas!$C$6</f>
        <v>0</v>
      </c>
      <c r="H26" s="15">
        <f t="shared" si="5"/>
        <v>85</v>
      </c>
      <c r="I26" s="18">
        <f>IF(H26&gt;E26,E26*Premissas!$C$5+(H26-E26)*Premissas!$C$5,E26*Premissas!$C$5)</f>
        <v>2740.1138880101234</v>
      </c>
      <c r="J26" s="46">
        <f t="shared" si="8"/>
        <v>8539</v>
      </c>
      <c r="K26" s="4">
        <f>J26*Premissas!$C$4</f>
        <v>4563.1378677633656</v>
      </c>
      <c r="L26" s="46">
        <f t="shared" si="9"/>
        <v>1304</v>
      </c>
      <c r="M26" s="4">
        <f>L26*Premissas!$C$3</f>
        <v>2580.6906675102814</v>
      </c>
      <c r="N26" s="22">
        <f t="shared" si="10"/>
        <v>9883.94242328377</v>
      </c>
    </row>
    <row r="27" spans="1:14" x14ac:dyDescent="0.25">
      <c r="A27" s="57" t="s">
        <v>48</v>
      </c>
      <c r="B27" s="36">
        <f>N33</f>
        <v>129742.52173362862</v>
      </c>
      <c r="C27" s="7" t="str">
        <f>Premissas!$E$8</f>
        <v>abril/19</v>
      </c>
      <c r="D27" s="29">
        <f t="shared" si="6"/>
        <v>85</v>
      </c>
      <c r="E27" s="15">
        <f t="shared" si="7"/>
        <v>81.98</v>
      </c>
      <c r="F27" s="20">
        <f t="shared" si="4"/>
        <v>0</v>
      </c>
      <c r="G27" s="17">
        <f>F27*Premissas!$C$6</f>
        <v>0</v>
      </c>
      <c r="H27" s="15">
        <f t="shared" si="5"/>
        <v>85</v>
      </c>
      <c r="I27" s="18">
        <f>IF(H27&gt;E27,E27*Premissas!$C$5+(H27-E27)*Premissas!$C$5,E27*Premissas!$C$5)</f>
        <v>2740.1138880101234</v>
      </c>
      <c r="J27" s="46">
        <f t="shared" si="8"/>
        <v>10174</v>
      </c>
      <c r="K27" s="4">
        <f>J27*Premissas!$C$4</f>
        <v>5436.8620056944001</v>
      </c>
      <c r="L27" s="46">
        <f t="shared" si="9"/>
        <v>1741</v>
      </c>
      <c r="M27" s="4">
        <f>L27*Premissas!$C$3</f>
        <v>3445.5386902878836</v>
      </c>
      <c r="N27" s="22">
        <f t="shared" si="10"/>
        <v>11622.514583992408</v>
      </c>
    </row>
    <row r="28" spans="1:14" x14ac:dyDescent="0.25">
      <c r="A28" s="57" t="str">
        <f>IF(B28&gt;0,"Economia","Perda")</f>
        <v>Economia</v>
      </c>
      <c r="B28" s="36">
        <f>B26-B27</f>
        <v>855.2378993989114</v>
      </c>
      <c r="C28" s="7" t="str">
        <f>Premissas!$E$9</f>
        <v>março/19</v>
      </c>
      <c r="D28" s="29">
        <f t="shared" si="6"/>
        <v>85</v>
      </c>
      <c r="E28" s="15">
        <f t="shared" si="7"/>
        <v>77.73</v>
      </c>
      <c r="F28" s="20">
        <f t="shared" si="4"/>
        <v>0</v>
      </c>
      <c r="G28" s="17">
        <f>F28*Premissas!$C$6</f>
        <v>0</v>
      </c>
      <c r="H28" s="15">
        <f t="shared" si="5"/>
        <v>85</v>
      </c>
      <c r="I28" s="18">
        <f>IF(H28&gt;E28,E28*Premissas!$C$5+(H28-E28)*Premissas!$C$5,E28*Premissas!$C$5)</f>
        <v>2740.113888010123</v>
      </c>
      <c r="J28" s="46">
        <f t="shared" si="8"/>
        <v>11921</v>
      </c>
      <c r="K28" s="4">
        <f>J28*Premissas!$C$4</f>
        <v>6370.4375830433401</v>
      </c>
      <c r="L28" s="46">
        <f t="shared" si="9"/>
        <v>2337</v>
      </c>
      <c r="M28" s="4">
        <f>L28*Premissas!$C$3</f>
        <v>4625.0568174628279</v>
      </c>
      <c r="N28" s="22">
        <f t="shared" si="10"/>
        <v>13735.60828851629</v>
      </c>
    </row>
    <row r="29" spans="1:14" x14ac:dyDescent="0.25">
      <c r="A29" s="24" t="s">
        <v>53</v>
      </c>
      <c r="B29" s="49">
        <f>B28/B26</f>
        <v>6.5486414300067819E-3</v>
      </c>
      <c r="C29" s="7" t="str">
        <f>Premissas!$E$10</f>
        <v>fevereiro/19</v>
      </c>
      <c r="D29" s="29">
        <f t="shared" si="6"/>
        <v>85</v>
      </c>
      <c r="E29" s="15">
        <f t="shared" si="7"/>
        <v>89.49</v>
      </c>
      <c r="F29" s="20">
        <f t="shared" si="4"/>
        <v>4.4899999999999949</v>
      </c>
      <c r="G29" s="17">
        <f>F29*Premissas!$C$6</f>
        <v>289.48497310977507</v>
      </c>
      <c r="H29" s="15">
        <f t="shared" si="5"/>
        <v>89.49</v>
      </c>
      <c r="I29" s="18">
        <f>IF(H29&gt;E29,E29*Premissas!$C$5+(H29-E29)*Premissas!$C$5,E29*Premissas!$C$5)</f>
        <v>2884.8563745650108</v>
      </c>
      <c r="J29" s="46">
        <f t="shared" si="8"/>
        <v>15381</v>
      </c>
      <c r="K29" s="4">
        <f>J29*Premissas!$C$4</f>
        <v>8219.4195507750701</v>
      </c>
      <c r="L29" s="46">
        <f t="shared" si="9"/>
        <v>2781</v>
      </c>
      <c r="M29" s="4">
        <f>L29*Premissas!$C$3</f>
        <v>5503.7582410629548</v>
      </c>
      <c r="N29" s="22">
        <f t="shared" si="10"/>
        <v>16897.519139512813</v>
      </c>
    </row>
    <row r="30" spans="1:14" x14ac:dyDescent="0.25">
      <c r="A30" s="24"/>
      <c r="B30" s="56"/>
      <c r="C30" s="7" t="str">
        <f>Premissas!$E$11</f>
        <v>janeiro/19</v>
      </c>
      <c r="D30" s="29">
        <f t="shared" si="6"/>
        <v>85</v>
      </c>
      <c r="E30" s="15">
        <f t="shared" si="7"/>
        <v>81.09</v>
      </c>
      <c r="F30" s="16">
        <f t="shared" si="4"/>
        <v>0</v>
      </c>
      <c r="G30" s="17">
        <f>F30*Premissas!$C$6</f>
        <v>0</v>
      </c>
      <c r="H30" s="15">
        <f t="shared" si="5"/>
        <v>85</v>
      </c>
      <c r="I30" s="18">
        <f>IF(H30&gt;E30,E30*Premissas!$C$5+(H30-E30)*Premissas!$C$5,E30*Premissas!$C$5)</f>
        <v>2740.1138880101234</v>
      </c>
      <c r="J30" s="46">
        <f t="shared" si="8"/>
        <v>12332</v>
      </c>
      <c r="K30" s="4">
        <f>J30*Premissas!$C$4</f>
        <v>6590.0709901929768</v>
      </c>
      <c r="L30" s="46">
        <f t="shared" si="9"/>
        <v>2140</v>
      </c>
      <c r="M30" s="4">
        <f>L30*Premissas!$C$3</f>
        <v>4235.1825371717814</v>
      </c>
      <c r="N30" s="22">
        <f t="shared" si="10"/>
        <v>13565.367415374883</v>
      </c>
    </row>
    <row r="31" spans="1:14" x14ac:dyDescent="0.25">
      <c r="A31" s="24"/>
      <c r="B31" s="56"/>
      <c r="C31" s="7" t="str">
        <f>Premissas!$E$12</f>
        <v>dezembro/18</v>
      </c>
      <c r="D31" s="29">
        <f t="shared" si="6"/>
        <v>85</v>
      </c>
      <c r="E31" s="15">
        <f t="shared" si="7"/>
        <v>66.98</v>
      </c>
      <c r="F31" s="16">
        <f t="shared" si="4"/>
        <v>0</v>
      </c>
      <c r="G31" s="17">
        <f>F31*Premissas!$C$6</f>
        <v>0</v>
      </c>
      <c r="H31" s="15">
        <f t="shared" si="5"/>
        <v>85</v>
      </c>
      <c r="I31" s="18">
        <f>IF(H31&gt;E31,E31*Premissas!$C$5+(H31-E31)*Premissas!$C$5,E31*Premissas!$C$5)</f>
        <v>2740.1138880101234</v>
      </c>
      <c r="J31" s="46">
        <f t="shared" si="8"/>
        <v>12623</v>
      </c>
      <c r="K31" s="4">
        <f>J31*Premissas!$C$4</f>
        <v>6745.5778551091425</v>
      </c>
      <c r="L31" s="46">
        <f t="shared" si="9"/>
        <v>2084</v>
      </c>
      <c r="M31" s="4">
        <f>L31*Premissas!$C$3</f>
        <v>4124.3553305915848</v>
      </c>
      <c r="N31" s="22">
        <f t="shared" si="10"/>
        <v>13610.047073710852</v>
      </c>
    </row>
    <row r="32" spans="1:14" x14ac:dyDescent="0.25">
      <c r="A32" s="24"/>
      <c r="B32" s="56"/>
      <c r="C32" s="7" t="str">
        <f>Premissas!$E$13</f>
        <v>novembro/18</v>
      </c>
      <c r="D32" s="29">
        <f t="shared" si="6"/>
        <v>85</v>
      </c>
      <c r="E32" s="15">
        <f t="shared" si="7"/>
        <v>66.42</v>
      </c>
      <c r="F32" s="16">
        <f t="shared" si="4"/>
        <v>0</v>
      </c>
      <c r="G32" s="17">
        <f>F32*Premissas!$C$6</f>
        <v>0</v>
      </c>
      <c r="H32" s="15">
        <f t="shared" si="5"/>
        <v>85</v>
      </c>
      <c r="I32" s="18">
        <f>IF(H32&gt;E32,E32*Premissas!$C$5+(H32-E32)*Premissas!$C$5,E32*Premissas!$C$5)</f>
        <v>2740.1138880101234</v>
      </c>
      <c r="J32" s="46">
        <f t="shared" si="8"/>
        <v>7074</v>
      </c>
      <c r="K32" s="4">
        <f>J32*Premissas!$C$4</f>
        <v>3780.2596646630809</v>
      </c>
      <c r="L32" s="46">
        <f t="shared" si="9"/>
        <v>1353</v>
      </c>
      <c r="M32" s="4">
        <f>L32*Premissas!$C$3</f>
        <v>2677.6644732679533</v>
      </c>
      <c r="N32" s="22">
        <f t="shared" si="10"/>
        <v>9198.0380259411577</v>
      </c>
    </row>
    <row r="33" spans="1:14" x14ac:dyDescent="0.25">
      <c r="B33" s="21"/>
      <c r="C33" s="38" t="s">
        <v>60</v>
      </c>
      <c r="D33" s="25"/>
      <c r="E33" s="5">
        <f>LARGE(E19:E32,1)</f>
        <v>89.49</v>
      </c>
      <c r="F33" s="5">
        <f>LARGE(F19:F32,1)</f>
        <v>4.4899999999999949</v>
      </c>
      <c r="G33" s="27">
        <f>SUM(G21:G32)</f>
        <v>289.48497310977507</v>
      </c>
      <c r="H33" s="5">
        <f>LARGE(H19:H32,1)</f>
        <v>89.49</v>
      </c>
      <c r="I33" s="27">
        <f t="shared" ref="I33:N33" si="11">SUM(I21:I32)</f>
        <v>33026.109142676374</v>
      </c>
      <c r="J33" s="47">
        <f t="shared" si="11"/>
        <v>110053</v>
      </c>
      <c r="K33" s="27">
        <f t="shared" si="11"/>
        <v>58810.986270167661</v>
      </c>
      <c r="L33" s="47">
        <f t="shared" si="11"/>
        <v>19007</v>
      </c>
      <c r="M33" s="27">
        <f t="shared" si="11"/>
        <v>37615.941347674787</v>
      </c>
      <c r="N33" s="27">
        <f t="shared" si="11"/>
        <v>129742.52173362862</v>
      </c>
    </row>
    <row r="37" spans="1:14" x14ac:dyDescent="0.25">
      <c r="A37" s="106" t="s">
        <v>158</v>
      </c>
      <c r="B37" s="107"/>
      <c r="C37" s="6" t="s">
        <v>12</v>
      </c>
      <c r="D37" s="6" t="s">
        <v>18</v>
      </c>
      <c r="E37" s="6" t="s">
        <v>19</v>
      </c>
      <c r="F37" s="14" t="s">
        <v>20</v>
      </c>
      <c r="G37" s="14" t="s">
        <v>21</v>
      </c>
      <c r="H37" s="6" t="s">
        <v>22</v>
      </c>
      <c r="I37" s="6" t="s">
        <v>23</v>
      </c>
      <c r="J37" s="45" t="s">
        <v>15</v>
      </c>
      <c r="K37" s="14" t="s">
        <v>24</v>
      </c>
      <c r="L37" s="45" t="s">
        <v>16</v>
      </c>
      <c r="M37" s="14" t="s">
        <v>25</v>
      </c>
      <c r="N37" s="14" t="s">
        <v>26</v>
      </c>
    </row>
    <row r="38" spans="1:14" x14ac:dyDescent="0.25">
      <c r="A38" s="106"/>
      <c r="B38" s="107"/>
      <c r="C38" s="7" t="str">
        <f>Premissas!$E$2</f>
        <v>outubro/19</v>
      </c>
      <c r="D38" s="29">
        <f>IF($B$42*1.05&lt;E38,$B$40,$B$42)</f>
        <v>80</v>
      </c>
      <c r="E38" s="15">
        <f>E21</f>
        <v>63.39</v>
      </c>
      <c r="F38" s="16">
        <f t="shared" ref="F38:F49" si="12">IF(E38&gt;105%*D38,(E38-D38),0)</f>
        <v>0</v>
      </c>
      <c r="G38" s="17">
        <f>F38*Premissas!$C$6</f>
        <v>0</v>
      </c>
      <c r="H38" s="15">
        <f t="shared" ref="H38:H49" si="13">IF(E38&gt;D38,E38,D38)</f>
        <v>80</v>
      </c>
      <c r="I38" s="18">
        <f>IF(H38&gt;E38,E38*Premissas!$C$5+(H38-E38)*Premissas!$C$5,E38*Premissas!$C$5)</f>
        <v>2578.9307181271752</v>
      </c>
      <c r="J38" s="46">
        <f>J21</f>
        <v>5330</v>
      </c>
      <c r="K38" s="4">
        <f>J38*Premissas!$C$4</f>
        <v>2848.2872508699775</v>
      </c>
      <c r="L38" s="46">
        <f>L21</f>
        <v>977</v>
      </c>
      <c r="M38" s="4">
        <f>L38*Premissas!$C$3</f>
        <v>1933.5389433723506</v>
      </c>
      <c r="N38" s="22">
        <f>G38+I38+K38+M38</f>
        <v>7360.756912369503</v>
      </c>
    </row>
    <row r="39" spans="1:14" x14ac:dyDescent="0.25">
      <c r="A39" s="106"/>
      <c r="B39" s="107"/>
      <c r="C39" s="7" t="str">
        <f>Premissas!$E$3</f>
        <v>setembro/19</v>
      </c>
      <c r="D39" s="29">
        <f t="shared" ref="D39:D49" si="14">IF($B$42*1.05&lt;E39,$B$40,$B$42)</f>
        <v>80</v>
      </c>
      <c r="E39" s="15">
        <f t="shared" ref="E39:E49" si="15">E22</f>
        <v>58.91</v>
      </c>
      <c r="F39" s="16">
        <f t="shared" si="12"/>
        <v>0</v>
      </c>
      <c r="G39" s="17">
        <f>F39*Premissas!$C$6</f>
        <v>0</v>
      </c>
      <c r="H39" s="15">
        <f t="shared" si="13"/>
        <v>80</v>
      </c>
      <c r="I39" s="18">
        <f>IF(H39&gt;E39,E39*Premissas!$C$5+(H39-E39)*Premissas!$C$5,E39*Premissas!$C$5)</f>
        <v>2578.9307181271752</v>
      </c>
      <c r="J39" s="46">
        <f t="shared" ref="J39:J49" si="16">J22</f>
        <v>5429</v>
      </c>
      <c r="K39" s="4">
        <f>J39*Premissas!$C$4</f>
        <v>2901.1916482125907</v>
      </c>
      <c r="L39" s="46">
        <f t="shared" ref="L39:L49" si="17">L22</f>
        <v>945</v>
      </c>
      <c r="M39" s="4">
        <f>L39*Premissas!$C$3</f>
        <v>1870.2091110408098</v>
      </c>
      <c r="N39" s="22">
        <f t="shared" ref="N39:N49" si="18">G39+I39+K39+M39</f>
        <v>7350.331477380576</v>
      </c>
    </row>
    <row r="40" spans="1:14" x14ac:dyDescent="0.25">
      <c r="A40" s="57" t="s">
        <v>159</v>
      </c>
      <c r="B40" s="37">
        <v>80</v>
      </c>
      <c r="C40" s="7" t="str">
        <f>Premissas!$E$4</f>
        <v>agosto/19</v>
      </c>
      <c r="D40" s="29">
        <f t="shared" si="14"/>
        <v>46</v>
      </c>
      <c r="E40" s="15">
        <f t="shared" si="15"/>
        <v>46.48</v>
      </c>
      <c r="F40" s="16">
        <f t="shared" si="12"/>
        <v>0</v>
      </c>
      <c r="G40" s="17">
        <f>F40*Premissas!$C$6</f>
        <v>0</v>
      </c>
      <c r="H40" s="15">
        <f t="shared" si="13"/>
        <v>46.48</v>
      </c>
      <c r="I40" s="18">
        <f>IF(H40&gt;E40,E40*Premissas!$C$5+(H40-E40)*Premissas!$C$5,E40*Premissas!$C$5)</f>
        <v>1498.3587472318886</v>
      </c>
      <c r="J40" s="46">
        <f t="shared" si="16"/>
        <v>7837</v>
      </c>
      <c r="K40" s="4">
        <f>J40*Premissas!$C$4</f>
        <v>4187.9975956975641</v>
      </c>
      <c r="L40" s="46">
        <f t="shared" si="17"/>
        <v>1196</v>
      </c>
      <c r="M40" s="4">
        <f>L40*Premissas!$C$3</f>
        <v>2366.952483391332</v>
      </c>
      <c r="N40" s="22">
        <f t="shared" si="18"/>
        <v>8053.3088263207846</v>
      </c>
    </row>
    <row r="41" spans="1:14" x14ac:dyDescent="0.25">
      <c r="A41" s="57" t="s">
        <v>38</v>
      </c>
      <c r="B41" s="56">
        <f>B40*1.05</f>
        <v>84</v>
      </c>
      <c r="C41" s="7" t="str">
        <f>Premissas!$E$5</f>
        <v>julho/19</v>
      </c>
      <c r="D41" s="29">
        <f t="shared" si="14"/>
        <v>80</v>
      </c>
      <c r="E41" s="15">
        <f t="shared" si="15"/>
        <v>63.17</v>
      </c>
      <c r="F41" s="16">
        <f t="shared" si="12"/>
        <v>0</v>
      </c>
      <c r="G41" s="17">
        <f>F41*Premissas!$C$6</f>
        <v>0</v>
      </c>
      <c r="H41" s="15">
        <f t="shared" si="13"/>
        <v>80</v>
      </c>
      <c r="I41" s="18">
        <f>IF(H41&gt;E41,E41*Premissas!$C$5+(H41-E41)*Premissas!$C$5,E41*Premissas!$C$5)</f>
        <v>2578.9307181271747</v>
      </c>
      <c r="J41" s="46">
        <f t="shared" si="16"/>
        <v>6251</v>
      </c>
      <c r="K41" s="4">
        <f>J41*Premissas!$C$4</f>
        <v>3340.4584625118632</v>
      </c>
      <c r="L41" s="46">
        <f t="shared" si="17"/>
        <v>932</v>
      </c>
      <c r="M41" s="4">
        <f>L41*Premissas!$C$3</f>
        <v>1844.4813666561215</v>
      </c>
      <c r="N41" s="22">
        <f t="shared" si="18"/>
        <v>7763.8705472951597</v>
      </c>
    </row>
    <row r="42" spans="1:14" x14ac:dyDescent="0.25">
      <c r="A42" s="98" t="s">
        <v>160</v>
      </c>
      <c r="B42" s="37">
        <v>46</v>
      </c>
      <c r="C42" s="7" t="str">
        <f>Premissas!$E$6</f>
        <v>junho/19</v>
      </c>
      <c r="D42" s="29">
        <f t="shared" si="14"/>
        <v>80</v>
      </c>
      <c r="E42" s="15">
        <f t="shared" si="15"/>
        <v>59.47</v>
      </c>
      <c r="F42" s="16">
        <f t="shared" si="12"/>
        <v>0</v>
      </c>
      <c r="G42" s="17">
        <f>F42*Premissas!$C$6</f>
        <v>0</v>
      </c>
      <c r="H42" s="15">
        <f t="shared" si="13"/>
        <v>80</v>
      </c>
      <c r="I42" s="18">
        <f>IF(H42&gt;E42,E42*Premissas!$C$5+(H42-E42)*Premissas!$C$5,E42*Premissas!$C$5)</f>
        <v>2578.9307181271747</v>
      </c>
      <c r="J42" s="46">
        <f t="shared" si="16"/>
        <v>7162</v>
      </c>
      <c r="K42" s="4">
        <f>J42*Premissas!$C$4</f>
        <v>3827.2857956342928</v>
      </c>
      <c r="L42" s="46">
        <f t="shared" si="17"/>
        <v>1217</v>
      </c>
      <c r="M42" s="4">
        <f>L42*Premissas!$C$3</f>
        <v>2408.5126858589056</v>
      </c>
      <c r="N42" s="22">
        <f t="shared" si="18"/>
        <v>8814.729199620373</v>
      </c>
    </row>
    <row r="43" spans="1:14" x14ac:dyDescent="0.25">
      <c r="A43" s="98" t="s">
        <v>38</v>
      </c>
      <c r="B43" s="97">
        <f>B42*1.05</f>
        <v>48.300000000000004</v>
      </c>
      <c r="C43" s="7" t="str">
        <f>Premissas!$E$7</f>
        <v>maio/19</v>
      </c>
      <c r="D43" s="29">
        <f t="shared" si="14"/>
        <v>80</v>
      </c>
      <c r="E43" s="15">
        <f t="shared" si="15"/>
        <v>61.04</v>
      </c>
      <c r="F43" s="20">
        <f t="shared" si="12"/>
        <v>0</v>
      </c>
      <c r="G43" s="17">
        <f>F43*Premissas!$C$6</f>
        <v>0</v>
      </c>
      <c r="H43" s="15">
        <f t="shared" si="13"/>
        <v>80</v>
      </c>
      <c r="I43" s="18">
        <f>IF(H43&gt;E43,E43*Premissas!$C$5+(H43-E43)*Premissas!$C$5,E43*Premissas!$C$5)</f>
        <v>2578.9307181271752</v>
      </c>
      <c r="J43" s="46">
        <f t="shared" si="16"/>
        <v>8539</v>
      </c>
      <c r="K43" s="4">
        <f>J43*Premissas!$C$4</f>
        <v>4563.1378677633656</v>
      </c>
      <c r="L43" s="46">
        <f t="shared" si="17"/>
        <v>1304</v>
      </c>
      <c r="M43" s="4">
        <f>L43*Premissas!$C$3</f>
        <v>2580.6906675102814</v>
      </c>
      <c r="N43" s="22">
        <f t="shared" si="18"/>
        <v>9722.7592534008218</v>
      </c>
    </row>
    <row r="44" spans="1:14" x14ac:dyDescent="0.25">
      <c r="C44" s="7" t="str">
        <f>Premissas!$E$8</f>
        <v>abril/19</v>
      </c>
      <c r="D44" s="29">
        <f t="shared" si="14"/>
        <v>80</v>
      </c>
      <c r="E44" s="15">
        <f t="shared" si="15"/>
        <v>81.98</v>
      </c>
      <c r="F44" s="20">
        <f t="shared" si="12"/>
        <v>0</v>
      </c>
      <c r="G44" s="17">
        <f>F44*Premissas!$C$6</f>
        <v>0</v>
      </c>
      <c r="H44" s="15">
        <f t="shared" si="13"/>
        <v>81.98</v>
      </c>
      <c r="I44" s="18">
        <f>IF(H44&gt;E44,E44*Premissas!$C$5+(H44-E44)*Premissas!$C$5,E44*Premissas!$C$5)</f>
        <v>2642.7592534008227</v>
      </c>
      <c r="J44" s="46">
        <f t="shared" si="16"/>
        <v>10174</v>
      </c>
      <c r="K44" s="4">
        <f>J44*Premissas!$C$4</f>
        <v>5436.8620056944001</v>
      </c>
      <c r="L44" s="46">
        <f t="shared" si="17"/>
        <v>1741</v>
      </c>
      <c r="M44" s="4">
        <f>L44*Premissas!$C$3</f>
        <v>3445.5386902878836</v>
      </c>
      <c r="N44" s="22">
        <f t="shared" si="18"/>
        <v>11525.159949383105</v>
      </c>
    </row>
    <row r="45" spans="1:14" x14ac:dyDescent="0.25">
      <c r="A45" s="57" t="s">
        <v>47</v>
      </c>
      <c r="B45" s="36">
        <f>IF(Premissas!$B$16="Azul",'Azul '!$T$16,$N$16)</f>
        <v>130597.75963302753</v>
      </c>
      <c r="C45" s="7" t="str">
        <f>Premissas!$E$9</f>
        <v>março/19</v>
      </c>
      <c r="D45" s="29">
        <f t="shared" si="14"/>
        <v>80</v>
      </c>
      <c r="E45" s="15">
        <f t="shared" si="15"/>
        <v>77.73</v>
      </c>
      <c r="F45" s="20">
        <f t="shared" si="12"/>
        <v>0</v>
      </c>
      <c r="G45" s="17">
        <f>F45*Premissas!$C$6</f>
        <v>0</v>
      </c>
      <c r="H45" s="15">
        <f t="shared" si="13"/>
        <v>80</v>
      </c>
      <c r="I45" s="18">
        <f>IF(H45&gt;E45,E45*Premissas!$C$5+(H45-E45)*Premissas!$C$5,E45*Premissas!$C$5)</f>
        <v>2578.9307181271747</v>
      </c>
      <c r="J45" s="46">
        <f t="shared" si="16"/>
        <v>11921</v>
      </c>
      <c r="K45" s="4">
        <f>J45*Premissas!$C$4</f>
        <v>6370.4375830433401</v>
      </c>
      <c r="L45" s="46">
        <f t="shared" si="17"/>
        <v>2337</v>
      </c>
      <c r="M45" s="4">
        <f>L45*Premissas!$C$3</f>
        <v>4625.0568174628279</v>
      </c>
      <c r="N45" s="22">
        <f t="shared" si="18"/>
        <v>13574.425118633342</v>
      </c>
    </row>
    <row r="46" spans="1:14" x14ac:dyDescent="0.25">
      <c r="A46" s="57" t="s">
        <v>48</v>
      </c>
      <c r="B46" s="36">
        <f>N50</f>
        <v>127310.26770009492</v>
      </c>
      <c r="C46" s="7" t="str">
        <f>Premissas!$E$10</f>
        <v>fevereiro/19</v>
      </c>
      <c r="D46" s="29">
        <f t="shared" si="14"/>
        <v>80</v>
      </c>
      <c r="E46" s="15">
        <f t="shared" si="15"/>
        <v>89.49</v>
      </c>
      <c r="F46" s="20">
        <f t="shared" si="12"/>
        <v>9.4899999999999949</v>
      </c>
      <c r="G46" s="17">
        <f>F46*Premissas!$C$6</f>
        <v>611.85131287567197</v>
      </c>
      <c r="H46" s="15">
        <f t="shared" si="13"/>
        <v>89.49</v>
      </c>
      <c r="I46" s="18">
        <f>IF(H46&gt;E46,E46*Premissas!$C$5+(H46-E46)*Premissas!$C$5,E46*Premissas!$C$5)</f>
        <v>2884.8563745650108</v>
      </c>
      <c r="J46" s="46">
        <f t="shared" si="16"/>
        <v>15381</v>
      </c>
      <c r="K46" s="4">
        <f>J46*Premissas!$C$4</f>
        <v>8219.4195507750701</v>
      </c>
      <c r="L46" s="46">
        <f t="shared" si="17"/>
        <v>2781</v>
      </c>
      <c r="M46" s="4">
        <f>L46*Premissas!$C$3</f>
        <v>5503.7582410629548</v>
      </c>
      <c r="N46" s="22">
        <f t="shared" si="18"/>
        <v>17219.88547927871</v>
      </c>
    </row>
    <row r="47" spans="1:14" x14ac:dyDescent="0.25">
      <c r="A47" s="57" t="str">
        <f>IF(B47&gt;0,"Economia","Perda")</f>
        <v>Economia</v>
      </c>
      <c r="B47" s="36">
        <f>B45-B46</f>
        <v>3287.4919329326076</v>
      </c>
      <c r="C47" s="7" t="str">
        <f>Premissas!$E$11</f>
        <v>janeiro/19</v>
      </c>
      <c r="D47" s="29">
        <f t="shared" si="14"/>
        <v>80</v>
      </c>
      <c r="E47" s="15">
        <f t="shared" si="15"/>
        <v>81.09</v>
      </c>
      <c r="F47" s="16">
        <f t="shared" si="12"/>
        <v>0</v>
      </c>
      <c r="G47" s="17">
        <f>F47*Premissas!$C$6</f>
        <v>0</v>
      </c>
      <c r="H47" s="15">
        <f t="shared" si="13"/>
        <v>81.09</v>
      </c>
      <c r="I47" s="18">
        <f>IF(H47&gt;E47,E47*Premissas!$C$5+(H47-E47)*Premissas!$C$5,E47*Premissas!$C$5)</f>
        <v>2614.068649161658</v>
      </c>
      <c r="J47" s="46">
        <f t="shared" si="16"/>
        <v>12332</v>
      </c>
      <c r="K47" s="4">
        <f>J47*Premissas!$C$4</f>
        <v>6590.0709901929768</v>
      </c>
      <c r="L47" s="46">
        <f t="shared" si="17"/>
        <v>2140</v>
      </c>
      <c r="M47" s="4">
        <f>L47*Premissas!$C$3</f>
        <v>4235.1825371717814</v>
      </c>
      <c r="N47" s="22">
        <f t="shared" si="18"/>
        <v>13439.322176526417</v>
      </c>
    </row>
    <row r="48" spans="1:14" x14ac:dyDescent="0.25">
      <c r="A48" s="24" t="s">
        <v>53</v>
      </c>
      <c r="B48" s="49">
        <f>B47/B45</f>
        <v>2.5172651829329065E-2</v>
      </c>
      <c r="C48" s="7" t="str">
        <f>Premissas!$E$12</f>
        <v>dezembro/18</v>
      </c>
      <c r="D48" s="29">
        <f t="shared" si="14"/>
        <v>80</v>
      </c>
      <c r="E48" s="15">
        <f t="shared" si="15"/>
        <v>66.98</v>
      </c>
      <c r="F48" s="16">
        <f t="shared" si="12"/>
        <v>0</v>
      </c>
      <c r="G48" s="17">
        <f>F48*Premissas!$C$6</f>
        <v>0</v>
      </c>
      <c r="H48" s="15">
        <f t="shared" si="13"/>
        <v>80</v>
      </c>
      <c r="I48" s="18">
        <f>IF(H48&gt;E48,E48*Premissas!$C$5+(H48-E48)*Premissas!$C$5,E48*Premissas!$C$5)</f>
        <v>2578.9307181271752</v>
      </c>
      <c r="J48" s="46">
        <f t="shared" si="16"/>
        <v>12623</v>
      </c>
      <c r="K48" s="4">
        <f>J48*Premissas!$C$4</f>
        <v>6745.5778551091425</v>
      </c>
      <c r="L48" s="46">
        <f t="shared" si="17"/>
        <v>2084</v>
      </c>
      <c r="M48" s="4">
        <f>L48*Premissas!$C$3</f>
        <v>4124.3553305915848</v>
      </c>
      <c r="N48" s="22">
        <f t="shared" si="18"/>
        <v>13448.863903827903</v>
      </c>
    </row>
    <row r="49" spans="1:14" x14ac:dyDescent="0.25">
      <c r="A49" s="24"/>
      <c r="B49" s="56"/>
      <c r="C49" s="7" t="str">
        <f>Premissas!$E$13</f>
        <v>novembro/18</v>
      </c>
      <c r="D49" s="29">
        <f t="shared" si="14"/>
        <v>80</v>
      </c>
      <c r="E49" s="15">
        <f t="shared" si="15"/>
        <v>66.42</v>
      </c>
      <c r="F49" s="16">
        <f t="shared" si="12"/>
        <v>0</v>
      </c>
      <c r="G49" s="17">
        <f>F49*Premissas!$C$6</f>
        <v>0</v>
      </c>
      <c r="H49" s="15">
        <f t="shared" si="13"/>
        <v>80</v>
      </c>
      <c r="I49" s="18">
        <f>IF(H49&gt;E49,E49*Premissas!$C$5+(H49-E49)*Premissas!$C$5,E49*Premissas!$C$5)</f>
        <v>2578.9307181271747</v>
      </c>
      <c r="J49" s="46">
        <f t="shared" si="16"/>
        <v>7074</v>
      </c>
      <c r="K49" s="4">
        <f>J49*Premissas!$C$4</f>
        <v>3780.2596646630809</v>
      </c>
      <c r="L49" s="46">
        <f t="shared" si="17"/>
        <v>1353</v>
      </c>
      <c r="M49" s="4">
        <f>L49*Premissas!$C$3</f>
        <v>2677.6644732679533</v>
      </c>
      <c r="N49" s="22">
        <f t="shared" si="18"/>
        <v>9036.8548560582094</v>
      </c>
    </row>
    <row r="50" spans="1:14" x14ac:dyDescent="0.25">
      <c r="B50" s="21"/>
      <c r="C50" s="38" t="s">
        <v>60</v>
      </c>
      <c r="D50" s="25"/>
      <c r="E50" s="5">
        <f>LARGE(E36:E49,1)</f>
        <v>89.49</v>
      </c>
      <c r="F50" s="5">
        <f>LARGE(F36:F49,1)</f>
        <v>9.4899999999999949</v>
      </c>
      <c r="G50" s="27">
        <f>SUM(G38:G49)</f>
        <v>611.85131287567197</v>
      </c>
      <c r="H50" s="5">
        <f>LARGE(H36:H49,1)</f>
        <v>89.49</v>
      </c>
      <c r="I50" s="27">
        <f t="shared" ref="I50" si="19">SUM(I38:I49)</f>
        <v>30271.488769376781</v>
      </c>
      <c r="J50" s="47">
        <f t="shared" ref="J50:N50" si="20">SUM(J38:J49)</f>
        <v>110053</v>
      </c>
      <c r="K50" s="27">
        <f t="shared" si="20"/>
        <v>58810.986270167661</v>
      </c>
      <c r="L50" s="47">
        <f t="shared" si="20"/>
        <v>19007</v>
      </c>
      <c r="M50" s="27">
        <f t="shared" si="20"/>
        <v>37615.941347674787</v>
      </c>
      <c r="N50" s="27">
        <f t="shared" si="20"/>
        <v>127310.26770009492</v>
      </c>
    </row>
    <row r="54" spans="1:14" x14ac:dyDescent="0.25">
      <c r="A54" s="102" t="s">
        <v>58</v>
      </c>
      <c r="B54" s="103"/>
      <c r="C54" s="6" t="s">
        <v>12</v>
      </c>
      <c r="D54" s="6" t="s">
        <v>18</v>
      </c>
      <c r="E54" s="6" t="s">
        <v>19</v>
      </c>
      <c r="F54" s="14" t="s">
        <v>20</v>
      </c>
      <c r="G54" s="14" t="s">
        <v>21</v>
      </c>
      <c r="H54" s="6" t="s">
        <v>22</v>
      </c>
      <c r="I54" s="6" t="s">
        <v>23</v>
      </c>
      <c r="J54" s="45" t="s">
        <v>15</v>
      </c>
      <c r="K54" s="14" t="s">
        <v>24</v>
      </c>
      <c r="L54" s="45" t="s">
        <v>16</v>
      </c>
      <c r="M54" s="14" t="s">
        <v>25</v>
      </c>
      <c r="N54" s="14" t="s">
        <v>26</v>
      </c>
    </row>
    <row r="55" spans="1:14" x14ac:dyDescent="0.25">
      <c r="A55" s="102"/>
      <c r="B55" s="103"/>
      <c r="C55" s="7" t="str">
        <f>Premissas!$E$2</f>
        <v>outubro/19</v>
      </c>
      <c r="D55" s="29">
        <f>$B$57</f>
        <v>79</v>
      </c>
      <c r="E55" s="15">
        <f>E38</f>
        <v>63.39</v>
      </c>
      <c r="F55" s="16">
        <f t="shared" ref="F55:F66" si="21">IF(E55&gt;105%*D55,(E55-D55),0)</f>
        <v>0</v>
      </c>
      <c r="G55" s="17">
        <f>F55*Premissas!$C$6</f>
        <v>0</v>
      </c>
      <c r="H55" s="15">
        <f t="shared" ref="H55:H66" si="22">IF(E55&gt;D55,E55,D55)</f>
        <v>79</v>
      </c>
      <c r="I55" s="18">
        <f>IF(H55&gt;E55,E55*Premissas!$C$5+(H55-E55)*Premissas!$C$5,E55*Premissas!$C$5)</f>
        <v>2546.6940841505852</v>
      </c>
      <c r="J55" s="46">
        <f>J38</f>
        <v>5330</v>
      </c>
      <c r="K55" s="4">
        <f>J55*Premissas!$C$4</f>
        <v>2848.2872508699775</v>
      </c>
      <c r="L55" s="46">
        <f>L38</f>
        <v>977</v>
      </c>
      <c r="M55" s="4">
        <f>L55*Premissas!$C$3</f>
        <v>1933.5389433723506</v>
      </c>
      <c r="N55" s="22">
        <f>G55+I55+K55+M55</f>
        <v>7328.5202783929126</v>
      </c>
    </row>
    <row r="56" spans="1:14" x14ac:dyDescent="0.25">
      <c r="A56" s="102"/>
      <c r="B56" s="103"/>
      <c r="C56" s="7" t="str">
        <f>Premissas!$E$3</f>
        <v>setembro/19</v>
      </c>
      <c r="D56" s="29">
        <f t="shared" ref="D56:D66" si="23">$B$57</f>
        <v>79</v>
      </c>
      <c r="E56" s="15">
        <f t="shared" ref="E56:E66" si="24">E39</f>
        <v>58.91</v>
      </c>
      <c r="F56" s="16">
        <f t="shared" si="21"/>
        <v>0</v>
      </c>
      <c r="G56" s="17">
        <f>F56*Premissas!$C$6</f>
        <v>0</v>
      </c>
      <c r="H56" s="15">
        <f t="shared" si="22"/>
        <v>79</v>
      </c>
      <c r="I56" s="18">
        <f>IF(H56&gt;E56,E56*Premissas!$C$5+(H56-E56)*Premissas!$C$5,E56*Premissas!$C$5)</f>
        <v>2546.6940841505852</v>
      </c>
      <c r="J56" s="46">
        <f t="shared" ref="J56:J66" si="25">J39</f>
        <v>5429</v>
      </c>
      <c r="K56" s="4">
        <f>J56*Premissas!$C$4</f>
        <v>2901.1916482125907</v>
      </c>
      <c r="L56" s="46">
        <f t="shared" ref="L56:L66" si="26">L39</f>
        <v>945</v>
      </c>
      <c r="M56" s="4">
        <f>L56*Premissas!$C$3</f>
        <v>1870.2091110408098</v>
      </c>
      <c r="N56" s="22">
        <f t="shared" ref="N56:N66" si="27">G56+I56+K56+M56</f>
        <v>7318.0948434039865</v>
      </c>
    </row>
    <row r="57" spans="1:14" x14ac:dyDescent="0.25">
      <c r="A57" s="57" t="s">
        <v>37</v>
      </c>
      <c r="B57" s="37">
        <f>'Auxiliar '!$K$1</f>
        <v>79</v>
      </c>
      <c r="C57" s="7" t="str">
        <f>Premissas!$E$4</f>
        <v>agosto/19</v>
      </c>
      <c r="D57" s="29">
        <f t="shared" si="23"/>
        <v>79</v>
      </c>
      <c r="E57" s="15">
        <f t="shared" si="24"/>
        <v>46.48</v>
      </c>
      <c r="F57" s="16">
        <f t="shared" si="21"/>
        <v>0</v>
      </c>
      <c r="G57" s="17">
        <f>F57*Premissas!$C$6</f>
        <v>0</v>
      </c>
      <c r="H57" s="15">
        <f t="shared" si="22"/>
        <v>79</v>
      </c>
      <c r="I57" s="18">
        <f>IF(H57&gt;E57,E57*Premissas!$C$5+(H57-E57)*Premissas!$C$5,E57*Premissas!$C$5)</f>
        <v>2546.6940841505852</v>
      </c>
      <c r="J57" s="46">
        <f t="shared" si="25"/>
        <v>7837</v>
      </c>
      <c r="K57" s="4">
        <f>J57*Premissas!$C$4</f>
        <v>4187.9975956975641</v>
      </c>
      <c r="L57" s="46">
        <f t="shared" si="26"/>
        <v>1196</v>
      </c>
      <c r="M57" s="4">
        <f>L57*Premissas!$C$3</f>
        <v>2366.952483391332</v>
      </c>
      <c r="N57" s="22">
        <f t="shared" si="27"/>
        <v>9101.6441632394817</v>
      </c>
    </row>
    <row r="58" spans="1:14" x14ac:dyDescent="0.25">
      <c r="A58" s="57" t="s">
        <v>38</v>
      </c>
      <c r="B58" s="56">
        <f>B57*1.05</f>
        <v>82.95</v>
      </c>
      <c r="C58" s="7" t="str">
        <f>Premissas!$E$5</f>
        <v>julho/19</v>
      </c>
      <c r="D58" s="29">
        <f t="shared" si="23"/>
        <v>79</v>
      </c>
      <c r="E58" s="15">
        <f t="shared" si="24"/>
        <v>63.17</v>
      </c>
      <c r="F58" s="16">
        <f t="shared" si="21"/>
        <v>0</v>
      </c>
      <c r="G58" s="17">
        <f>F58*Premissas!$C$6</f>
        <v>0</v>
      </c>
      <c r="H58" s="15">
        <f t="shared" si="22"/>
        <v>79</v>
      </c>
      <c r="I58" s="18">
        <f>IF(H58&gt;E58,E58*Premissas!$C$5+(H58-E58)*Premissas!$C$5,E58*Premissas!$C$5)</f>
        <v>2546.6940841505852</v>
      </c>
      <c r="J58" s="46">
        <f t="shared" si="25"/>
        <v>6251</v>
      </c>
      <c r="K58" s="4">
        <f>J58*Premissas!$C$4</f>
        <v>3340.4584625118632</v>
      </c>
      <c r="L58" s="46">
        <f t="shared" si="26"/>
        <v>932</v>
      </c>
      <c r="M58" s="4">
        <f>L58*Premissas!$C$3</f>
        <v>1844.4813666561215</v>
      </c>
      <c r="N58" s="22">
        <f t="shared" si="27"/>
        <v>7731.6339133185693</v>
      </c>
    </row>
    <row r="59" spans="1:14" x14ac:dyDescent="0.25">
      <c r="A59" s="57"/>
      <c r="B59" s="56"/>
      <c r="C59" s="7" t="str">
        <f>Premissas!$E$6</f>
        <v>junho/19</v>
      </c>
      <c r="D59" s="29">
        <f t="shared" si="23"/>
        <v>79</v>
      </c>
      <c r="E59" s="15">
        <f t="shared" si="24"/>
        <v>59.47</v>
      </c>
      <c r="F59" s="16">
        <f t="shared" si="21"/>
        <v>0</v>
      </c>
      <c r="G59" s="17">
        <f>F59*Premissas!$C$6</f>
        <v>0</v>
      </c>
      <c r="H59" s="15">
        <f t="shared" si="22"/>
        <v>79</v>
      </c>
      <c r="I59" s="18">
        <f>IF(H59&gt;E59,E59*Premissas!$C$5+(H59-E59)*Premissas!$C$5,E59*Premissas!$C$5)</f>
        <v>2546.6940841505852</v>
      </c>
      <c r="J59" s="46">
        <f t="shared" si="25"/>
        <v>7162</v>
      </c>
      <c r="K59" s="4">
        <f>J59*Premissas!$C$4</f>
        <v>3827.2857956342928</v>
      </c>
      <c r="L59" s="46">
        <f t="shared" si="26"/>
        <v>1217</v>
      </c>
      <c r="M59" s="4">
        <f>L59*Premissas!$C$3</f>
        <v>2408.5126858589056</v>
      </c>
      <c r="N59" s="22">
        <f t="shared" si="27"/>
        <v>8782.4925656437845</v>
      </c>
    </row>
    <row r="60" spans="1:14" x14ac:dyDescent="0.25">
      <c r="A60" s="57" t="s">
        <v>47</v>
      </c>
      <c r="B60" s="36">
        <f>IF(Premissas!$B$16="Azul",'Azul '!$T$16,$N$16)</f>
        <v>130597.75963302753</v>
      </c>
      <c r="C60" s="7" t="str">
        <f>Premissas!$E$7</f>
        <v>maio/19</v>
      </c>
      <c r="D60" s="29">
        <f t="shared" si="23"/>
        <v>79</v>
      </c>
      <c r="E60" s="15">
        <f t="shared" si="24"/>
        <v>61.04</v>
      </c>
      <c r="F60" s="20">
        <f t="shared" si="21"/>
        <v>0</v>
      </c>
      <c r="G60" s="17">
        <f>F60*Premissas!$C$6</f>
        <v>0</v>
      </c>
      <c r="H60" s="15">
        <f t="shared" si="22"/>
        <v>79</v>
      </c>
      <c r="I60" s="18">
        <f>IF(H60&gt;E60,E60*Premissas!$C$5+(H60-E60)*Premissas!$C$5,E60*Premissas!$C$5)</f>
        <v>2546.6940841505852</v>
      </c>
      <c r="J60" s="46">
        <f t="shared" si="25"/>
        <v>8539</v>
      </c>
      <c r="K60" s="4">
        <f>J60*Premissas!$C$4</f>
        <v>4563.1378677633656</v>
      </c>
      <c r="L60" s="46">
        <f t="shared" si="26"/>
        <v>1304</v>
      </c>
      <c r="M60" s="4">
        <f>L60*Premissas!$C$3</f>
        <v>2580.6906675102814</v>
      </c>
      <c r="N60" s="22">
        <f t="shared" si="27"/>
        <v>9690.5226194242332</v>
      </c>
    </row>
    <row r="61" spans="1:14" x14ac:dyDescent="0.25">
      <c r="A61" s="57" t="s">
        <v>48</v>
      </c>
      <c r="B61" s="36">
        <f>N67</f>
        <v>128165.18323315406</v>
      </c>
      <c r="C61" s="7" t="str">
        <f>Premissas!$E$8</f>
        <v>abril/19</v>
      </c>
      <c r="D61" s="29">
        <f t="shared" si="23"/>
        <v>79</v>
      </c>
      <c r="E61" s="15">
        <f t="shared" si="24"/>
        <v>81.98</v>
      </c>
      <c r="F61" s="20">
        <f t="shared" si="21"/>
        <v>0</v>
      </c>
      <c r="G61" s="17">
        <f>F61*Premissas!$C$6</f>
        <v>0</v>
      </c>
      <c r="H61" s="15">
        <f t="shared" si="22"/>
        <v>81.98</v>
      </c>
      <c r="I61" s="18">
        <f>IF(H61&gt;E61,E61*Premissas!$C$5+(H61-E61)*Premissas!$C$5,E61*Premissas!$C$5)</f>
        <v>2642.7592534008227</v>
      </c>
      <c r="J61" s="46">
        <f t="shared" si="25"/>
        <v>10174</v>
      </c>
      <c r="K61" s="4">
        <f>J61*Premissas!$C$4</f>
        <v>5436.8620056944001</v>
      </c>
      <c r="L61" s="46">
        <f t="shared" si="26"/>
        <v>1741</v>
      </c>
      <c r="M61" s="4">
        <f>L61*Premissas!$C$3</f>
        <v>3445.5386902878836</v>
      </c>
      <c r="N61" s="22">
        <f t="shared" si="27"/>
        <v>11525.159949383105</v>
      </c>
    </row>
    <row r="62" spans="1:14" x14ac:dyDescent="0.25">
      <c r="A62" s="57" t="str">
        <f>IF(B62&gt;0,"Economia","Perda")</f>
        <v>Economia</v>
      </c>
      <c r="B62" s="36">
        <f>B60-B61</f>
        <v>2432.5763998734619</v>
      </c>
      <c r="C62" s="7" t="str">
        <f>Premissas!$E$9</f>
        <v>março/19</v>
      </c>
      <c r="D62" s="29">
        <f t="shared" si="23"/>
        <v>79</v>
      </c>
      <c r="E62" s="15">
        <f t="shared" si="24"/>
        <v>77.73</v>
      </c>
      <c r="F62" s="20">
        <f t="shared" si="21"/>
        <v>0</v>
      </c>
      <c r="G62" s="17">
        <f>F62*Premissas!$C$6</f>
        <v>0</v>
      </c>
      <c r="H62" s="15">
        <f t="shared" si="22"/>
        <v>79</v>
      </c>
      <c r="I62" s="18">
        <f>IF(H62&gt;E62,E62*Premissas!$C$5+(H62-E62)*Premissas!$C$5,E62*Premissas!$C$5)</f>
        <v>2546.6940841505852</v>
      </c>
      <c r="J62" s="46">
        <f t="shared" si="25"/>
        <v>11921</v>
      </c>
      <c r="K62" s="4">
        <f>J62*Premissas!$C$4</f>
        <v>6370.4375830433401</v>
      </c>
      <c r="L62" s="46">
        <f t="shared" si="26"/>
        <v>2337</v>
      </c>
      <c r="M62" s="4">
        <f>L62*Premissas!$C$3</f>
        <v>4625.0568174628279</v>
      </c>
      <c r="N62" s="22">
        <f t="shared" si="27"/>
        <v>13542.188484656754</v>
      </c>
    </row>
    <row r="63" spans="1:14" x14ac:dyDescent="0.25">
      <c r="A63" s="24" t="s">
        <v>53</v>
      </c>
      <c r="B63" s="49">
        <f>B62/B60</f>
        <v>1.8626478790362614E-2</v>
      </c>
      <c r="C63" s="7" t="str">
        <f>Premissas!$E$10</f>
        <v>fevereiro/19</v>
      </c>
      <c r="D63" s="29">
        <f t="shared" si="23"/>
        <v>79</v>
      </c>
      <c r="E63" s="15">
        <f t="shared" si="24"/>
        <v>89.49</v>
      </c>
      <c r="F63" s="20">
        <f t="shared" si="21"/>
        <v>10.489999999999995</v>
      </c>
      <c r="G63" s="17">
        <f>F63*Premissas!$C$6</f>
        <v>676.32458082885125</v>
      </c>
      <c r="H63" s="15">
        <f t="shared" si="22"/>
        <v>89.49</v>
      </c>
      <c r="I63" s="18">
        <f>IF(H63&gt;E63,E63*Premissas!$C$5+(H63-E63)*Premissas!$C$5,E63*Premissas!$C$5)</f>
        <v>2884.8563745650108</v>
      </c>
      <c r="J63" s="46">
        <f t="shared" si="25"/>
        <v>15381</v>
      </c>
      <c r="K63" s="4">
        <f>J63*Premissas!$C$4</f>
        <v>8219.4195507750701</v>
      </c>
      <c r="L63" s="46">
        <f t="shared" si="26"/>
        <v>2781</v>
      </c>
      <c r="M63" s="4">
        <f>L63*Premissas!$C$3</f>
        <v>5503.7582410629548</v>
      </c>
      <c r="N63" s="22">
        <f t="shared" si="27"/>
        <v>17284.358747231887</v>
      </c>
    </row>
    <row r="64" spans="1:14" x14ac:dyDescent="0.25">
      <c r="A64" s="24"/>
      <c r="B64" s="56"/>
      <c r="C64" s="7" t="str">
        <f>Premissas!$E$11</f>
        <v>janeiro/19</v>
      </c>
      <c r="D64" s="29">
        <f t="shared" si="23"/>
        <v>79</v>
      </c>
      <c r="E64" s="15">
        <f t="shared" si="24"/>
        <v>81.09</v>
      </c>
      <c r="F64" s="16">
        <f t="shared" si="21"/>
        <v>0</v>
      </c>
      <c r="G64" s="17">
        <f>F64*Premissas!$C$6</f>
        <v>0</v>
      </c>
      <c r="H64" s="15">
        <f t="shared" si="22"/>
        <v>81.09</v>
      </c>
      <c r="I64" s="18">
        <f>IF(H64&gt;E64,E64*Premissas!$C$5+(H64-E64)*Premissas!$C$5,E64*Premissas!$C$5)</f>
        <v>2614.068649161658</v>
      </c>
      <c r="J64" s="46">
        <f t="shared" si="25"/>
        <v>12332</v>
      </c>
      <c r="K64" s="4">
        <f>J64*Premissas!$C$4</f>
        <v>6590.0709901929768</v>
      </c>
      <c r="L64" s="46">
        <f t="shared" si="26"/>
        <v>2140</v>
      </c>
      <c r="M64" s="4">
        <f>L64*Premissas!$C$3</f>
        <v>4235.1825371717814</v>
      </c>
      <c r="N64" s="22">
        <f t="shared" si="27"/>
        <v>13439.322176526417</v>
      </c>
    </row>
    <row r="65" spans="1:14" x14ac:dyDescent="0.25">
      <c r="A65" s="24"/>
      <c r="B65" s="56"/>
      <c r="C65" s="7" t="str">
        <f>Premissas!$E$12</f>
        <v>dezembro/18</v>
      </c>
      <c r="D65" s="29">
        <f t="shared" si="23"/>
        <v>79</v>
      </c>
      <c r="E65" s="15">
        <f t="shared" si="24"/>
        <v>66.98</v>
      </c>
      <c r="F65" s="16">
        <f t="shared" si="21"/>
        <v>0</v>
      </c>
      <c r="G65" s="17">
        <f>F65*Premissas!$C$6</f>
        <v>0</v>
      </c>
      <c r="H65" s="15">
        <f t="shared" si="22"/>
        <v>79</v>
      </c>
      <c r="I65" s="18">
        <f>IF(H65&gt;E65,E65*Premissas!$C$5+(H65-E65)*Premissas!$C$5,E65*Premissas!$C$5)</f>
        <v>2546.6940841505852</v>
      </c>
      <c r="J65" s="46">
        <f t="shared" si="25"/>
        <v>12623</v>
      </c>
      <c r="K65" s="4">
        <f>J65*Premissas!$C$4</f>
        <v>6745.5778551091425</v>
      </c>
      <c r="L65" s="46">
        <f t="shared" si="26"/>
        <v>2084</v>
      </c>
      <c r="M65" s="4">
        <f>L65*Premissas!$C$3</f>
        <v>4124.3553305915848</v>
      </c>
      <c r="N65" s="22">
        <f t="shared" si="27"/>
        <v>13416.627269851313</v>
      </c>
    </row>
    <row r="66" spans="1:14" x14ac:dyDescent="0.25">
      <c r="A66" s="24"/>
      <c r="B66" s="56"/>
      <c r="C66" s="7" t="str">
        <f>Premissas!$E$13</f>
        <v>novembro/18</v>
      </c>
      <c r="D66" s="29">
        <f t="shared" si="23"/>
        <v>79</v>
      </c>
      <c r="E66" s="15">
        <f t="shared" si="24"/>
        <v>66.42</v>
      </c>
      <c r="F66" s="16">
        <f t="shared" si="21"/>
        <v>0</v>
      </c>
      <c r="G66" s="17">
        <f>F66*Premissas!$C$6</f>
        <v>0</v>
      </c>
      <c r="H66" s="15">
        <f t="shared" si="22"/>
        <v>79</v>
      </c>
      <c r="I66" s="18">
        <f>IF(H66&gt;E66,E66*Premissas!$C$5+(H66-E66)*Premissas!$C$5,E66*Premissas!$C$5)</f>
        <v>2546.6940841505852</v>
      </c>
      <c r="J66" s="46">
        <f t="shared" si="25"/>
        <v>7074</v>
      </c>
      <c r="K66" s="4">
        <f>J66*Premissas!$C$4</f>
        <v>3780.2596646630809</v>
      </c>
      <c r="L66" s="46">
        <f t="shared" si="26"/>
        <v>1353</v>
      </c>
      <c r="M66" s="4">
        <f>L66*Premissas!$C$3</f>
        <v>2677.6644732679533</v>
      </c>
      <c r="N66" s="22">
        <f t="shared" si="27"/>
        <v>9004.618222081619</v>
      </c>
    </row>
    <row r="67" spans="1:14" x14ac:dyDescent="0.25">
      <c r="B67" s="21"/>
      <c r="C67" s="38" t="s">
        <v>60</v>
      </c>
      <c r="D67" s="25"/>
      <c r="E67" s="5">
        <f>LARGE(E53:E66,1)</f>
        <v>89.49</v>
      </c>
      <c r="F67" s="5">
        <f>LARGE(F53:F66,1)</f>
        <v>10.489999999999995</v>
      </c>
      <c r="G67" s="27">
        <f>SUM(G55:G66)</f>
        <v>676.32458082885125</v>
      </c>
      <c r="H67" s="5">
        <f>LARGE(H53:H66,1)</f>
        <v>89.49</v>
      </c>
      <c r="I67" s="27">
        <f t="shared" ref="I67" si="28">SUM(I55:I66)</f>
        <v>31061.931034482761</v>
      </c>
      <c r="J67" s="47">
        <f t="shared" ref="J67:N67" si="29">SUM(J55:J66)</f>
        <v>110053</v>
      </c>
      <c r="K67" s="27">
        <f t="shared" si="29"/>
        <v>58810.986270167661</v>
      </c>
      <c r="L67" s="47">
        <f t="shared" si="29"/>
        <v>19007</v>
      </c>
      <c r="M67" s="27">
        <f t="shared" si="29"/>
        <v>37615.941347674787</v>
      </c>
      <c r="N67" s="27">
        <f t="shared" si="29"/>
        <v>128165.18323315406</v>
      </c>
    </row>
    <row r="68" spans="1:14" ht="15" customHeight="1" x14ac:dyDescent="0.25">
      <c r="C68" s="113" t="s">
        <v>59</v>
      </c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</row>
    <row r="69" spans="1:14" x14ac:dyDescent="0.25"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</row>
    <row r="70" spans="1:14" x14ac:dyDescent="0.25"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</row>
    <row r="72" spans="1:14" x14ac:dyDescent="0.25">
      <c r="A72" s="106" t="s">
        <v>170</v>
      </c>
      <c r="B72" s="107"/>
      <c r="C72" s="6" t="s">
        <v>12</v>
      </c>
      <c r="D72" s="6" t="s">
        <v>18</v>
      </c>
      <c r="E72" s="6" t="s">
        <v>19</v>
      </c>
      <c r="F72" s="14" t="s">
        <v>20</v>
      </c>
      <c r="G72" s="14" t="s">
        <v>21</v>
      </c>
      <c r="H72" s="6" t="s">
        <v>22</v>
      </c>
      <c r="I72" s="6" t="s">
        <v>23</v>
      </c>
      <c r="J72" s="45" t="s">
        <v>15</v>
      </c>
      <c r="K72" s="14" t="s">
        <v>24</v>
      </c>
      <c r="L72" s="45" t="s">
        <v>16</v>
      </c>
      <c r="M72" s="14" t="s">
        <v>25</v>
      </c>
      <c r="N72" s="14" t="s">
        <v>26</v>
      </c>
    </row>
    <row r="73" spans="1:14" x14ac:dyDescent="0.25">
      <c r="A73" s="106"/>
      <c r="B73" s="107"/>
      <c r="C73" s="7" t="str">
        <f>Premissas!$E$2</f>
        <v>outubro/19</v>
      </c>
      <c r="D73" s="29">
        <f ca="1">IF($B$77*1.05&lt;E73,$B$75,$B$77)</f>
        <v>64</v>
      </c>
      <c r="E73" s="15">
        <f>E4</f>
        <v>63.39</v>
      </c>
      <c r="F73" s="16">
        <f t="shared" ref="F73:F84" ca="1" si="30">IF(E73&gt;105%*D73,(E73-D73),0)</f>
        <v>0</v>
      </c>
      <c r="G73" s="17">
        <f ca="1">F73*Premissas!$C$6</f>
        <v>0</v>
      </c>
      <c r="H73" s="15">
        <f t="shared" ref="H73:H84" ca="1" si="31">IF(E73&gt;D73,E73,D73)</f>
        <v>64</v>
      </c>
      <c r="I73" s="18">
        <f ca="1">IF(H73&gt;E73,E73*Premissas!$C$5+(H73-E73)*Premissas!$C$5,E73*Premissas!$C$5)</f>
        <v>2063.14457450174</v>
      </c>
      <c r="J73" s="46">
        <f>J4</f>
        <v>5330</v>
      </c>
      <c r="K73" s="4">
        <f>J73*Premissas!$C$4</f>
        <v>2848.2872508699775</v>
      </c>
      <c r="L73" s="46">
        <f>L4</f>
        <v>977</v>
      </c>
      <c r="M73" s="4">
        <f>L73*Premissas!$C$3</f>
        <v>1933.5389433723506</v>
      </c>
      <c r="N73" s="22">
        <f ca="1">G73+I73+K73+M73</f>
        <v>6844.9707687440678</v>
      </c>
    </row>
    <row r="74" spans="1:14" x14ac:dyDescent="0.25">
      <c r="A74" s="106"/>
      <c r="B74" s="107"/>
      <c r="C74" s="7" t="str">
        <f>Premissas!$E$3</f>
        <v>setembro/19</v>
      </c>
      <c r="D74" s="29">
        <f t="shared" ref="D74:D84" ca="1" si="32">IF($B$77*1.05&lt;E74,$B$75,$B$77)</f>
        <v>64</v>
      </c>
      <c r="E74" s="15">
        <f t="shared" ref="E74:E84" si="33">E5</f>
        <v>58.91</v>
      </c>
      <c r="F74" s="16">
        <f t="shared" ca="1" si="30"/>
        <v>0</v>
      </c>
      <c r="G74" s="17">
        <f ca="1">F74*Premissas!$C$6</f>
        <v>0</v>
      </c>
      <c r="H74" s="15">
        <f t="shared" ca="1" si="31"/>
        <v>64</v>
      </c>
      <c r="I74" s="18">
        <f ca="1">IF(H74&gt;E74,E74*Premissas!$C$5+(H74-E74)*Premissas!$C$5,E74*Premissas!$C$5)</f>
        <v>2063.14457450174</v>
      </c>
      <c r="J74" s="46">
        <f t="shared" ref="J74:K84" si="34">J5</f>
        <v>5429</v>
      </c>
      <c r="K74" s="4">
        <f>J74*Premissas!$C$4</f>
        <v>2901.1916482125907</v>
      </c>
      <c r="L74" s="46">
        <f t="shared" ref="L74:L84" si="35">L5</f>
        <v>945</v>
      </c>
      <c r="M74" s="4">
        <f>L74*Premissas!$C$3</f>
        <v>1870.2091110408098</v>
      </c>
      <c r="N74" s="22">
        <f t="shared" ref="N74:N84" ca="1" si="36">G74+I74+K74+M74</f>
        <v>6834.5453337551407</v>
      </c>
    </row>
    <row r="75" spans="1:14" x14ac:dyDescent="0.25">
      <c r="A75" s="98" t="s">
        <v>159</v>
      </c>
      <c r="B75" s="37">
        <f>'Auxiliar (Multi)'!$O$2</f>
        <v>90</v>
      </c>
      <c r="C75" s="7" t="str">
        <f>Premissas!$E$4</f>
        <v>agosto/19</v>
      </c>
      <c r="D75" s="29">
        <f t="shared" ca="1" si="32"/>
        <v>64</v>
      </c>
      <c r="E75" s="15">
        <f t="shared" si="33"/>
        <v>46.48</v>
      </c>
      <c r="F75" s="16">
        <f t="shared" ca="1" si="30"/>
        <v>0</v>
      </c>
      <c r="G75" s="17">
        <f ca="1">F75*Premissas!$C$6</f>
        <v>0</v>
      </c>
      <c r="H75" s="15">
        <f t="shared" ca="1" si="31"/>
        <v>64</v>
      </c>
      <c r="I75" s="18">
        <f ca="1">IF(H75&gt;E75,E75*Premissas!$C$5+(H75-E75)*Premissas!$C$5,E75*Premissas!$C$5)</f>
        <v>2063.14457450174</v>
      </c>
      <c r="J75" s="46">
        <f t="shared" si="34"/>
        <v>7837</v>
      </c>
      <c r="K75" s="4">
        <f>J75*Premissas!$C$4</f>
        <v>4187.9975956975641</v>
      </c>
      <c r="L75" s="46">
        <f t="shared" si="35"/>
        <v>1196</v>
      </c>
      <c r="M75" s="4">
        <f>L75*Premissas!$C$3</f>
        <v>2366.952483391332</v>
      </c>
      <c r="N75" s="22">
        <f t="shared" ca="1" si="36"/>
        <v>8618.0946535906369</v>
      </c>
    </row>
    <row r="76" spans="1:14" x14ac:dyDescent="0.25">
      <c r="A76" s="98" t="s">
        <v>38</v>
      </c>
      <c r="B76" s="97">
        <f>B75*1.05</f>
        <v>94.5</v>
      </c>
      <c r="C76" s="7" t="str">
        <f>Premissas!$E$5</f>
        <v>julho/19</v>
      </c>
      <c r="D76" s="29">
        <f t="shared" ca="1" si="32"/>
        <v>64</v>
      </c>
      <c r="E76" s="15">
        <f t="shared" si="33"/>
        <v>63.17</v>
      </c>
      <c r="F76" s="16">
        <f t="shared" ca="1" si="30"/>
        <v>0</v>
      </c>
      <c r="G76" s="17">
        <f ca="1">F76*Premissas!$C$6</f>
        <v>0</v>
      </c>
      <c r="H76" s="15">
        <f t="shared" ca="1" si="31"/>
        <v>64</v>
      </c>
      <c r="I76" s="18">
        <f ca="1">IF(H76&gt;E76,E76*Premissas!$C$5+(H76-E76)*Premissas!$C$5,E76*Premissas!$C$5)</f>
        <v>2063.14457450174</v>
      </c>
      <c r="J76" s="46">
        <f t="shared" si="34"/>
        <v>6251</v>
      </c>
      <c r="K76" s="4">
        <f>J76*Premissas!$C$4</f>
        <v>3340.4584625118632</v>
      </c>
      <c r="L76" s="46">
        <f t="shared" si="35"/>
        <v>932</v>
      </c>
      <c r="M76" s="4">
        <f>L76*Premissas!$C$3</f>
        <v>1844.4813666561215</v>
      </c>
      <c r="N76" s="22">
        <f t="shared" ca="1" si="36"/>
        <v>7248.0844036697245</v>
      </c>
    </row>
    <row r="77" spans="1:14" x14ac:dyDescent="0.25">
      <c r="A77" s="98" t="s">
        <v>160</v>
      </c>
      <c r="B77" s="37">
        <f ca="1">'Auxiliar (Multi)'!$O$3</f>
        <v>64</v>
      </c>
      <c r="C77" s="7" t="str">
        <f>Premissas!$E$6</f>
        <v>junho/19</v>
      </c>
      <c r="D77" s="29">
        <f t="shared" ca="1" si="32"/>
        <v>64</v>
      </c>
      <c r="E77" s="15">
        <f t="shared" si="33"/>
        <v>59.47</v>
      </c>
      <c r="F77" s="16">
        <f t="shared" ca="1" si="30"/>
        <v>0</v>
      </c>
      <c r="G77" s="17">
        <f ca="1">F77*Premissas!$C$6</f>
        <v>0</v>
      </c>
      <c r="H77" s="15">
        <f t="shared" ca="1" si="31"/>
        <v>64</v>
      </c>
      <c r="I77" s="18">
        <f ca="1">IF(H77&gt;E77,E77*Premissas!$C$5+(H77-E77)*Premissas!$C$5,E77*Premissas!$C$5)</f>
        <v>2063.14457450174</v>
      </c>
      <c r="J77" s="46">
        <f t="shared" si="34"/>
        <v>7162</v>
      </c>
      <c r="K77" s="4">
        <f>J77*Premissas!$C$4</f>
        <v>3827.2857956342928</v>
      </c>
      <c r="L77" s="46">
        <f t="shared" si="35"/>
        <v>1217</v>
      </c>
      <c r="M77" s="4">
        <f>L77*Premissas!$C$3</f>
        <v>2408.5126858589056</v>
      </c>
      <c r="N77" s="22">
        <f t="shared" ca="1" si="36"/>
        <v>8298.9430559949396</v>
      </c>
    </row>
    <row r="78" spans="1:14" x14ac:dyDescent="0.25">
      <c r="A78" s="98" t="s">
        <v>38</v>
      </c>
      <c r="B78" s="97">
        <f ca="1">B77*1.05</f>
        <v>67.2</v>
      </c>
      <c r="C78" s="7" t="str">
        <f>Premissas!$E$7</f>
        <v>maio/19</v>
      </c>
      <c r="D78" s="29">
        <f t="shared" ca="1" si="32"/>
        <v>64</v>
      </c>
      <c r="E78" s="15">
        <f t="shared" si="33"/>
        <v>61.04</v>
      </c>
      <c r="F78" s="20">
        <f t="shared" ca="1" si="30"/>
        <v>0</v>
      </c>
      <c r="G78" s="17">
        <f ca="1">F78*Premissas!$C$6</f>
        <v>0</v>
      </c>
      <c r="H78" s="15">
        <f t="shared" ca="1" si="31"/>
        <v>64</v>
      </c>
      <c r="I78" s="18">
        <f ca="1">IF(H78&gt;E78,E78*Premissas!$C$5+(H78-E78)*Premissas!$C$5,E78*Premissas!$C$5)</f>
        <v>2063.14457450174</v>
      </c>
      <c r="J78" s="46">
        <f t="shared" si="34"/>
        <v>8539</v>
      </c>
      <c r="K78" s="4">
        <f>J78*Premissas!$C$4</f>
        <v>4563.1378677633656</v>
      </c>
      <c r="L78" s="46">
        <f t="shared" si="35"/>
        <v>1304</v>
      </c>
      <c r="M78" s="4">
        <f>L78*Premissas!$C$3</f>
        <v>2580.6906675102814</v>
      </c>
      <c r="N78" s="22">
        <f t="shared" ca="1" si="36"/>
        <v>9206.9731097753865</v>
      </c>
    </row>
    <row r="79" spans="1:14" x14ac:dyDescent="0.25">
      <c r="C79" s="7" t="str">
        <f>Premissas!$E$8</f>
        <v>abril/19</v>
      </c>
      <c r="D79" s="29">
        <f t="shared" ca="1" si="32"/>
        <v>90</v>
      </c>
      <c r="E79" s="15">
        <f t="shared" si="33"/>
        <v>81.98</v>
      </c>
      <c r="F79" s="20">
        <f t="shared" ca="1" si="30"/>
        <v>0</v>
      </c>
      <c r="G79" s="17">
        <f ca="1">F79*Premissas!$C$6</f>
        <v>0</v>
      </c>
      <c r="H79" s="15">
        <f t="shared" ca="1" si="31"/>
        <v>90</v>
      </c>
      <c r="I79" s="18">
        <f ca="1">IF(H79&gt;E79,E79*Premissas!$C$5+(H79-E79)*Premissas!$C$5,E79*Premissas!$C$5)</f>
        <v>2901.2970578930717</v>
      </c>
      <c r="J79" s="46">
        <f t="shared" si="34"/>
        <v>10174</v>
      </c>
      <c r="K79" s="4">
        <f>J79*Premissas!$C$4</f>
        <v>5436.8620056944001</v>
      </c>
      <c r="L79" s="46">
        <f t="shared" si="35"/>
        <v>1741</v>
      </c>
      <c r="M79" s="4">
        <f>L79*Premissas!$C$3</f>
        <v>3445.5386902878836</v>
      </c>
      <c r="N79" s="22">
        <f t="shared" ca="1" si="36"/>
        <v>11783.697753875354</v>
      </c>
    </row>
    <row r="80" spans="1:14" x14ac:dyDescent="0.25">
      <c r="A80" s="98" t="s">
        <v>47</v>
      </c>
      <c r="B80" s="36">
        <f>IF(Premissas!$B$16="Azul",'Azul '!$T$16,$N$16)</f>
        <v>130597.75963302753</v>
      </c>
      <c r="C80" s="7" t="str">
        <f>Premissas!$E$9</f>
        <v>março/19</v>
      </c>
      <c r="D80" s="29">
        <f t="shared" ca="1" si="32"/>
        <v>90</v>
      </c>
      <c r="E80" s="15">
        <f t="shared" si="33"/>
        <v>77.73</v>
      </c>
      <c r="F80" s="20">
        <f t="shared" ca="1" si="30"/>
        <v>0</v>
      </c>
      <c r="G80" s="17">
        <f ca="1">F80*Premissas!$C$6</f>
        <v>0</v>
      </c>
      <c r="H80" s="15">
        <f t="shared" ca="1" si="31"/>
        <v>90</v>
      </c>
      <c r="I80" s="18">
        <f ca="1">IF(H80&gt;E80,E80*Premissas!$C$5+(H80-E80)*Premissas!$C$5,E80*Premissas!$C$5)</f>
        <v>2901.2970578930717</v>
      </c>
      <c r="J80" s="46">
        <f t="shared" si="34"/>
        <v>11921</v>
      </c>
      <c r="K80" s="4">
        <f>J80*Premissas!$C$4</f>
        <v>6370.4375830433401</v>
      </c>
      <c r="L80" s="46">
        <f t="shared" si="35"/>
        <v>2337</v>
      </c>
      <c r="M80" s="4">
        <f>L80*Premissas!$C$3</f>
        <v>4625.0568174628279</v>
      </c>
      <c r="N80" s="22">
        <f t="shared" ca="1" si="36"/>
        <v>13896.791458399239</v>
      </c>
    </row>
    <row r="81" spans="1:14" x14ac:dyDescent="0.25">
      <c r="A81" s="98" t="s">
        <v>48</v>
      </c>
      <c r="B81" s="36">
        <f ca="1">N85</f>
        <v>124711.35026890226</v>
      </c>
      <c r="C81" s="7" t="str">
        <f>Premissas!$E$10</f>
        <v>fevereiro/19</v>
      </c>
      <c r="D81" s="29">
        <f t="shared" ca="1" si="32"/>
        <v>90</v>
      </c>
      <c r="E81" s="15">
        <f t="shared" si="33"/>
        <v>89.49</v>
      </c>
      <c r="F81" s="20">
        <f t="shared" ca="1" si="30"/>
        <v>0</v>
      </c>
      <c r="G81" s="17">
        <f ca="1">F81*Premissas!$C$6</f>
        <v>0</v>
      </c>
      <c r="H81" s="15">
        <f t="shared" ca="1" si="31"/>
        <v>90</v>
      </c>
      <c r="I81" s="18">
        <f ca="1">IF(H81&gt;E81,E81*Premissas!$C$5+(H81-E81)*Premissas!$C$5,E81*Premissas!$C$5)</f>
        <v>2901.2970578930717</v>
      </c>
      <c r="J81" s="46">
        <f t="shared" si="34"/>
        <v>15381</v>
      </c>
      <c r="K81" s="4">
        <f>J81*Premissas!$C$4</f>
        <v>8219.4195507750701</v>
      </c>
      <c r="L81" s="46">
        <f t="shared" si="35"/>
        <v>2781</v>
      </c>
      <c r="M81" s="4">
        <f>L81*Premissas!$C$3</f>
        <v>5503.7582410629548</v>
      </c>
      <c r="N81" s="22">
        <f t="shared" ca="1" si="36"/>
        <v>16624.474849731097</v>
      </c>
    </row>
    <row r="82" spans="1:14" x14ac:dyDescent="0.25">
      <c r="A82" s="98" t="str">
        <f ca="1">IF(B82&gt;0,"Economia","Perda")</f>
        <v>Economia</v>
      </c>
      <c r="B82" s="36">
        <f ca="1">B80-B81</f>
        <v>5886.4093641252693</v>
      </c>
      <c r="C82" s="7" t="str">
        <f>Premissas!$E$11</f>
        <v>janeiro/19</v>
      </c>
      <c r="D82" s="29">
        <f t="shared" ca="1" si="32"/>
        <v>90</v>
      </c>
      <c r="E82" s="15">
        <f t="shared" si="33"/>
        <v>81.09</v>
      </c>
      <c r="F82" s="16">
        <f t="shared" ca="1" si="30"/>
        <v>0</v>
      </c>
      <c r="G82" s="17">
        <f ca="1">F82*Premissas!$C$6</f>
        <v>0</v>
      </c>
      <c r="H82" s="15">
        <f t="shared" ca="1" si="31"/>
        <v>90</v>
      </c>
      <c r="I82" s="18">
        <f ca="1">IF(H82&gt;E82,E82*Premissas!$C$5+(H82-E82)*Premissas!$C$5,E82*Premissas!$C$5)</f>
        <v>2901.2970578930717</v>
      </c>
      <c r="J82" s="46">
        <f t="shared" si="34"/>
        <v>12332</v>
      </c>
      <c r="K82" s="4">
        <f>J82*Premissas!$C$4</f>
        <v>6590.0709901929768</v>
      </c>
      <c r="L82" s="46">
        <f t="shared" si="35"/>
        <v>2140</v>
      </c>
      <c r="M82" s="4">
        <f>L82*Premissas!$C$3</f>
        <v>4235.1825371717814</v>
      </c>
      <c r="N82" s="22">
        <f t="shared" ca="1" si="36"/>
        <v>13726.550585257832</v>
      </c>
    </row>
    <row r="83" spans="1:14" x14ac:dyDescent="0.25">
      <c r="A83" s="24" t="s">
        <v>53</v>
      </c>
      <c r="B83" s="49">
        <f ca="1">B82/B80</f>
        <v>4.5072820396504149E-2</v>
      </c>
      <c r="C83" s="7" t="str">
        <f>Premissas!$E$12</f>
        <v>dezembro/18</v>
      </c>
      <c r="D83" s="29">
        <f t="shared" ca="1" si="32"/>
        <v>64</v>
      </c>
      <c r="E83" s="15">
        <f t="shared" si="33"/>
        <v>66.98</v>
      </c>
      <c r="F83" s="16">
        <f t="shared" ca="1" si="30"/>
        <v>0</v>
      </c>
      <c r="G83" s="17">
        <f ca="1">F83*Premissas!$C$6</f>
        <v>0</v>
      </c>
      <c r="H83" s="15">
        <f t="shared" ca="1" si="31"/>
        <v>66.98</v>
      </c>
      <c r="I83" s="18">
        <f ca="1">IF(H83&gt;E83,E83*Premissas!$C$5+(H83-E83)*Premissas!$C$5,E83*Premissas!$C$5)</f>
        <v>2159.2097437519774</v>
      </c>
      <c r="J83" s="46">
        <f t="shared" si="34"/>
        <v>12623</v>
      </c>
      <c r="K83" s="4">
        <f>J83*Premissas!$C$4</f>
        <v>6745.5778551091425</v>
      </c>
      <c r="L83" s="46">
        <f t="shared" si="35"/>
        <v>2084</v>
      </c>
      <c r="M83" s="4">
        <f>L83*Premissas!$C$3</f>
        <v>4124.3553305915848</v>
      </c>
      <c r="N83" s="22">
        <f t="shared" ca="1" si="36"/>
        <v>13029.142929452704</v>
      </c>
    </row>
    <row r="84" spans="1:14" x14ac:dyDescent="0.25">
      <c r="A84" s="24"/>
      <c r="B84" s="97"/>
      <c r="C84" s="7" t="str">
        <f>Premissas!$E$13</f>
        <v>novembro/18</v>
      </c>
      <c r="D84" s="29">
        <f t="shared" ca="1" si="32"/>
        <v>64</v>
      </c>
      <c r="E84" s="15">
        <f t="shared" si="33"/>
        <v>66.42</v>
      </c>
      <c r="F84" s="16">
        <f t="shared" ca="1" si="30"/>
        <v>0</v>
      </c>
      <c r="G84" s="17">
        <f ca="1">F84*Premissas!$C$6</f>
        <v>0</v>
      </c>
      <c r="H84" s="15">
        <f t="shared" ca="1" si="31"/>
        <v>66.42</v>
      </c>
      <c r="I84" s="18">
        <f ca="1">IF(H84&gt;E84,E84*Premissas!$C$5+(H84-E84)*Premissas!$C$5,E84*Premissas!$C$5)</f>
        <v>2141.157228725087</v>
      </c>
      <c r="J84" s="46">
        <f t="shared" si="34"/>
        <v>7074</v>
      </c>
      <c r="K84" s="4">
        <f>J84*Premissas!$C$4</f>
        <v>3780.2596646630809</v>
      </c>
      <c r="L84" s="46">
        <f t="shared" si="35"/>
        <v>1353</v>
      </c>
      <c r="M84" s="4">
        <f>L84*Premissas!$C$3</f>
        <v>2677.6644732679533</v>
      </c>
      <c r="N84" s="22">
        <f t="shared" ca="1" si="36"/>
        <v>8599.0813666561226</v>
      </c>
    </row>
    <row r="85" spans="1:14" x14ac:dyDescent="0.25">
      <c r="B85" s="21"/>
      <c r="C85" s="38" t="s">
        <v>60</v>
      </c>
      <c r="D85" s="25"/>
      <c r="E85" s="5">
        <f>LARGE(E71:E84,1)</f>
        <v>89.49</v>
      </c>
      <c r="F85" s="5">
        <f ca="1">LARGE(F71:F84,1)</f>
        <v>0</v>
      </c>
      <c r="G85" s="27">
        <f ca="1">SUM(G73:G84)</f>
        <v>0</v>
      </c>
      <c r="H85" s="5">
        <f ca="1">LARGE(H71:H84,1)</f>
        <v>90</v>
      </c>
      <c r="I85" s="27">
        <f t="shared" ref="I85" ca="1" si="37">SUM(I73:I84)</f>
        <v>28284.422651059795</v>
      </c>
      <c r="J85" s="47">
        <f t="shared" ref="J85:N85" si="38">SUM(J73:J84)</f>
        <v>110053</v>
      </c>
      <c r="K85" s="27">
        <f t="shared" si="38"/>
        <v>58810.986270167661</v>
      </c>
      <c r="L85" s="47">
        <f t="shared" si="38"/>
        <v>19007</v>
      </c>
      <c r="M85" s="27">
        <f t="shared" si="38"/>
        <v>37615.941347674787</v>
      </c>
      <c r="N85" s="27">
        <f t="shared" ca="1" si="38"/>
        <v>124711.35026890226</v>
      </c>
    </row>
    <row r="86" spans="1:14" x14ac:dyDescent="0.25">
      <c r="C86" s="113" t="s">
        <v>59</v>
      </c>
    </row>
    <row r="89" spans="1:14" x14ac:dyDescent="0.25">
      <c r="C89" s="116"/>
    </row>
  </sheetData>
  <sortState xmlns:xlrd2="http://schemas.microsoft.com/office/spreadsheetml/2017/richdata2" ref="P38:P49">
    <sortCondition ref="P38"/>
  </sortState>
  <mergeCells count="10">
    <mergeCell ref="A72:B74"/>
    <mergeCell ref="A20:B22"/>
    <mergeCell ref="A37:B39"/>
    <mergeCell ref="A54:B56"/>
    <mergeCell ref="A3:B5"/>
    <mergeCell ref="A6:B7"/>
    <mergeCell ref="A8:B9"/>
    <mergeCell ref="A10:B11"/>
    <mergeCell ref="A12:B13"/>
    <mergeCell ref="A14:B1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DA72-FBC3-40E1-81B2-13C3272F673D}">
  <dimension ref="A3:U69"/>
  <sheetViews>
    <sheetView zoomScaleNormal="100" workbookViewId="0">
      <selection activeCell="F74" sqref="F74"/>
    </sheetView>
  </sheetViews>
  <sheetFormatPr defaultRowHeight="15" x14ac:dyDescent="0.25"/>
  <cols>
    <col min="1" max="1" width="13.140625" bestFit="1" customWidth="1"/>
    <col min="2" max="2" width="12.85546875" bestFit="1" customWidth="1"/>
    <col min="3" max="3" width="13.140625" bestFit="1" customWidth="1"/>
    <col min="4" max="4" width="10.5703125" bestFit="1" customWidth="1"/>
    <col min="5" max="5" width="9.5703125" bestFit="1" customWidth="1"/>
    <col min="6" max="6" width="10.42578125" bestFit="1" customWidth="1"/>
    <col min="7" max="7" width="12.28515625" bestFit="1" customWidth="1"/>
    <col min="8" max="8" width="8.42578125" bestFit="1" customWidth="1"/>
    <col min="9" max="9" width="12.28515625" bestFit="1" customWidth="1"/>
    <col min="10" max="10" width="10.85546875" bestFit="1" customWidth="1"/>
    <col min="11" max="11" width="13.42578125" bestFit="1" customWidth="1"/>
    <col min="12" max="12" width="10.42578125" hidden="1" customWidth="1"/>
    <col min="13" max="13" width="12.5703125" hidden="1" customWidth="1"/>
    <col min="14" max="14" width="9.42578125" hidden="1" customWidth="1"/>
    <col min="15" max="15" width="12.28515625" hidden="1" customWidth="1"/>
    <col min="16" max="16" width="11.5703125" hidden="1" customWidth="1"/>
    <col min="17" max="17" width="13.42578125" hidden="1" customWidth="1"/>
    <col min="18" max="18" width="9.85546875" hidden="1" customWidth="1"/>
    <col min="19" max="19" width="12.28515625" hidden="1" customWidth="1"/>
    <col min="20" max="21" width="13.42578125" bestFit="1" customWidth="1"/>
  </cols>
  <sheetData>
    <row r="3" spans="1:21" x14ac:dyDescent="0.25">
      <c r="A3" s="102" t="str">
        <f>IF(Premissas!B16="Azul","Contrato Atual","Atual é VERDE!")</f>
        <v>Atual é VERDE!</v>
      </c>
      <c r="B3" s="103"/>
      <c r="C3" s="30" t="s">
        <v>12</v>
      </c>
      <c r="D3" s="31" t="s">
        <v>27</v>
      </c>
      <c r="E3" s="32" t="s">
        <v>28</v>
      </c>
      <c r="F3" s="31" t="s">
        <v>13</v>
      </c>
      <c r="G3" s="32" t="s">
        <v>14</v>
      </c>
      <c r="H3" s="34" t="s">
        <v>39</v>
      </c>
      <c r="I3" s="35" t="s">
        <v>40</v>
      </c>
      <c r="J3" s="34" t="s">
        <v>41</v>
      </c>
      <c r="K3" s="35" t="s">
        <v>42</v>
      </c>
      <c r="L3" s="31" t="s">
        <v>43</v>
      </c>
      <c r="M3" s="32" t="s">
        <v>44</v>
      </c>
      <c r="N3" s="31" t="s">
        <v>45</v>
      </c>
      <c r="O3" s="35" t="s">
        <v>46</v>
      </c>
      <c r="P3" s="31" t="s">
        <v>15</v>
      </c>
      <c r="Q3" s="35" t="s">
        <v>24</v>
      </c>
      <c r="R3" s="31" t="s">
        <v>16</v>
      </c>
      <c r="S3" s="35" t="s">
        <v>25</v>
      </c>
      <c r="T3" s="33" t="s">
        <v>26</v>
      </c>
    </row>
    <row r="4" spans="1:21" x14ac:dyDescent="0.25">
      <c r="A4" s="102"/>
      <c r="B4" s="103"/>
      <c r="C4" s="7" t="str">
        <f>Premissas!$E$2</f>
        <v>outubro/19</v>
      </c>
      <c r="D4" s="29">
        <f>Premissas!F2</f>
        <v>65</v>
      </c>
      <c r="E4" s="29">
        <f>IF($A$3="Atual é VERDE!",D4,Premissas!G2)</f>
        <v>65</v>
      </c>
      <c r="F4" s="29">
        <f>Premissas!H2</f>
        <v>58.8</v>
      </c>
      <c r="G4" s="29">
        <f>Premissas!I2</f>
        <v>63.39</v>
      </c>
      <c r="H4" s="39">
        <f>IF(G4&gt;105%*E4,(G4-E4),0)</f>
        <v>0</v>
      </c>
      <c r="I4" s="17">
        <f>H4*Premissas!$C$13</f>
        <v>0</v>
      </c>
      <c r="J4" s="39">
        <f>IF(F4&gt;105%*D4,(F4-D4),0)</f>
        <v>0</v>
      </c>
      <c r="K4" s="17">
        <f>J4*Premissas!$C$14</f>
        <v>0</v>
      </c>
      <c r="L4" s="40">
        <f>IF(F4&gt;D4,F4,D4)</f>
        <v>65</v>
      </c>
      <c r="M4" s="18">
        <f>IF(D4&gt;F4,((F4*Premissas!$C$12)+((D4-F4)*Premissas!$C$12)),(F4*Premissas!$C$12))</f>
        <v>2095.3812084783299</v>
      </c>
      <c r="N4" s="15">
        <f>IF(G4&gt;E4,G4,E4)</f>
        <v>65</v>
      </c>
      <c r="O4" s="4">
        <f>IF(E4&gt;G4,((G4*Premissas!$C$11)+((E4-G4)*Premissas!$C$11)),(G4*Premissas!$C$11))</f>
        <v>3130.7339449541282</v>
      </c>
      <c r="P4" s="19">
        <f>Premissas!J2</f>
        <v>5330</v>
      </c>
      <c r="Q4" s="4">
        <f>P4*Premissas!$C$10</f>
        <v>2848.2872508699775</v>
      </c>
      <c r="R4" s="19">
        <f>Premissas!K2</f>
        <v>977</v>
      </c>
      <c r="S4" s="4">
        <f>R4*Premissas!$C$9</f>
        <v>785.54076241695668</v>
      </c>
      <c r="T4" s="4">
        <f t="shared" ref="T4:T15" si="0">SUM(S4,Q4,O4,M4,K4,I4)</f>
        <v>8859.9431667193912</v>
      </c>
      <c r="U4" s="53"/>
    </row>
    <row r="5" spans="1:21" x14ac:dyDescent="0.25">
      <c r="A5" s="102"/>
      <c r="B5" s="103"/>
      <c r="C5" s="7" t="str">
        <f>Premissas!$E$3</f>
        <v>setembro/19</v>
      </c>
      <c r="D5" s="29">
        <f>Premissas!F3</f>
        <v>65</v>
      </c>
      <c r="E5" s="29">
        <f>IF($A$3="Atual é VERDE!",D5,Premissas!G3)</f>
        <v>65</v>
      </c>
      <c r="F5" s="29">
        <f>Premissas!H3</f>
        <v>58.91</v>
      </c>
      <c r="G5" s="29">
        <f>Premissas!I3</f>
        <v>52.19</v>
      </c>
      <c r="H5" s="39">
        <f t="shared" ref="H5:H15" si="1">IF(G5&gt;105%*E5,(G5-E5),0)</f>
        <v>0</v>
      </c>
      <c r="I5" s="17">
        <f>H5*Premissas!$C$13</f>
        <v>0</v>
      </c>
      <c r="J5" s="39">
        <f t="shared" ref="J5:J15" si="2">IF(F5&gt;105%*D5,(F5-D5),0)</f>
        <v>0</v>
      </c>
      <c r="K5" s="17">
        <f>J5*Premissas!$C$14</f>
        <v>0</v>
      </c>
      <c r="L5" s="40">
        <f t="shared" ref="L5:L6" si="3">IF(F5&gt;D5,F5,D5)</f>
        <v>65</v>
      </c>
      <c r="M5" s="18">
        <f>IF(D5&gt;F5,((F5*Premissas!$C$12)+((D5-F5)*Premissas!$C$12)),(F5*Premissas!$C$12))</f>
        <v>2095.3812084783294</v>
      </c>
      <c r="N5" s="15">
        <f t="shared" ref="N5:N15" si="4">IF(G5&gt;E5,G5,E5)</f>
        <v>65</v>
      </c>
      <c r="O5" s="4">
        <f>IF(E5&gt;G5,((G5*Premissas!$C$11)+((E5-G5)*Premissas!$C$11)),(G5*Premissas!$C$11))</f>
        <v>3130.7339449541282</v>
      </c>
      <c r="P5" s="19">
        <f>Premissas!J3</f>
        <v>5429</v>
      </c>
      <c r="Q5" s="4">
        <f>P5*Premissas!$C$10</f>
        <v>2901.1916482125907</v>
      </c>
      <c r="R5" s="19">
        <f>Premissas!K3</f>
        <v>945</v>
      </c>
      <c r="S5" s="4">
        <f>R5*Premissas!$C$9</f>
        <v>759.8116893388169</v>
      </c>
      <c r="T5" s="4">
        <f t="shared" si="0"/>
        <v>8887.1184909838648</v>
      </c>
    </row>
    <row r="6" spans="1:21" x14ac:dyDescent="0.25">
      <c r="A6" s="104" t="s">
        <v>30</v>
      </c>
      <c r="B6" s="105"/>
      <c r="C6" s="7" t="str">
        <f>Premissas!$E$4</f>
        <v>agosto/19</v>
      </c>
      <c r="D6" s="29">
        <f>Premissas!F4</f>
        <v>95</v>
      </c>
      <c r="E6" s="29">
        <f>IF($A$3="Atual é VERDE!",D6,Premissas!G4)</f>
        <v>95</v>
      </c>
      <c r="F6" s="29">
        <f>Premissas!H4</f>
        <v>46.48</v>
      </c>
      <c r="G6" s="29">
        <f>Premissas!I4</f>
        <v>20.16</v>
      </c>
      <c r="H6" s="39">
        <f t="shared" si="1"/>
        <v>0</v>
      </c>
      <c r="I6" s="17">
        <f>H6*Premissas!$C$13</f>
        <v>0</v>
      </c>
      <c r="J6" s="39">
        <f t="shared" si="2"/>
        <v>0</v>
      </c>
      <c r="K6" s="17">
        <f>J6*Premissas!$C$14</f>
        <v>0</v>
      </c>
      <c r="L6" s="40">
        <f t="shared" si="3"/>
        <v>95</v>
      </c>
      <c r="M6" s="18">
        <f>IF(D6&gt;F6,((F6*Premissas!$C$12)+((D6-F6)*Premissas!$C$12)),(F6*Premissas!$C$12))</f>
        <v>3062.48022777602</v>
      </c>
      <c r="N6" s="15">
        <f t="shared" si="4"/>
        <v>95</v>
      </c>
      <c r="O6" s="4">
        <f>IF(E6&gt;G6,((G6*Premissas!$C$11)+((E6-G6)*Premissas!$C$11)),(G6*Premissas!$C$11))</f>
        <v>4575.6880733944954</v>
      </c>
      <c r="P6" s="19">
        <f>Premissas!J4</f>
        <v>7837</v>
      </c>
      <c r="Q6" s="4">
        <f>P6*Premissas!$C$10</f>
        <v>4187.9975956975641</v>
      </c>
      <c r="R6" s="19">
        <f>Premissas!K4</f>
        <v>1196</v>
      </c>
      <c r="S6" s="4">
        <f>R6*Premissas!$C$9</f>
        <v>961.62410629547617</v>
      </c>
      <c r="T6" s="4">
        <f t="shared" si="0"/>
        <v>12787.790003163555</v>
      </c>
    </row>
    <row r="7" spans="1:21" x14ac:dyDescent="0.25">
      <c r="A7" s="104"/>
      <c r="B7" s="105"/>
      <c r="C7" s="7" t="str">
        <f>Premissas!$E$5</f>
        <v>julho/19</v>
      </c>
      <c r="D7" s="29">
        <f>Premissas!F5</f>
        <v>95</v>
      </c>
      <c r="E7" s="29">
        <f>IF($A$3="Atual é VERDE!",D7,Premissas!G5)</f>
        <v>95</v>
      </c>
      <c r="F7" s="29">
        <f>Premissas!H5</f>
        <v>63.17</v>
      </c>
      <c r="G7" s="29">
        <f>Premissas!I5</f>
        <v>39.979999999999997</v>
      </c>
      <c r="H7" s="39">
        <f t="shared" si="1"/>
        <v>0</v>
      </c>
      <c r="I7" s="17">
        <f>H7*Premissas!$C$13</f>
        <v>0</v>
      </c>
      <c r="J7" s="39">
        <f t="shared" si="2"/>
        <v>0</v>
      </c>
      <c r="K7" s="17">
        <f>J7*Premissas!$C$14</f>
        <v>0</v>
      </c>
      <c r="L7" s="40">
        <f>IF(F7&gt;D7,F7,D7)</f>
        <v>95</v>
      </c>
      <c r="M7" s="18">
        <f>IF(D7&gt;F7,((F7*Premissas!$C$12)+((D7-F7)*Premissas!$C$12)),(F7*Premissas!$C$12))</f>
        <v>3062.48022777602</v>
      </c>
      <c r="N7" s="15">
        <f t="shared" si="4"/>
        <v>95</v>
      </c>
      <c r="O7" s="4">
        <f>IF(E7&gt;G7,((G7*Premissas!$C$11)+((E7-G7)*Premissas!$C$11)),(G7*Premissas!$C$11))</f>
        <v>4575.6880733944954</v>
      </c>
      <c r="P7" s="19">
        <f>Premissas!J5</f>
        <v>6251</v>
      </c>
      <c r="Q7" s="4">
        <f>P7*Premissas!$C$10</f>
        <v>3340.4584625118632</v>
      </c>
      <c r="R7" s="19">
        <f>Premissas!K5</f>
        <v>932</v>
      </c>
      <c r="S7" s="4">
        <f>R7*Premissas!$C$9</f>
        <v>749.35925340082258</v>
      </c>
      <c r="T7" s="4">
        <f t="shared" si="0"/>
        <v>11727.9860170832</v>
      </c>
    </row>
    <row r="8" spans="1:21" x14ac:dyDescent="0.25">
      <c r="A8" s="104" t="s">
        <v>31</v>
      </c>
      <c r="B8" s="105"/>
      <c r="C8" s="7" t="str">
        <f>Premissas!$E$6</f>
        <v>junho/19</v>
      </c>
      <c r="D8" s="29">
        <f>Premissas!F6</f>
        <v>95</v>
      </c>
      <c r="E8" s="29">
        <f>IF($A$3="Atual é VERDE!",D8,Premissas!G6)</f>
        <v>95</v>
      </c>
      <c r="F8" s="29">
        <f>Premissas!H6</f>
        <v>59.47</v>
      </c>
      <c r="G8" s="29">
        <f>Premissas!I6</f>
        <v>47.71</v>
      </c>
      <c r="H8" s="39">
        <f t="shared" si="1"/>
        <v>0</v>
      </c>
      <c r="I8" s="17">
        <f>H8*Premissas!$C$13</f>
        <v>0</v>
      </c>
      <c r="J8" s="39">
        <f t="shared" si="2"/>
        <v>0</v>
      </c>
      <c r="K8" s="17">
        <f>J8*Premissas!$C$14</f>
        <v>0</v>
      </c>
      <c r="L8" s="40">
        <f t="shared" ref="L8:L15" si="5">IF(F8&gt;D8,F8,D8)</f>
        <v>95</v>
      </c>
      <c r="M8" s="18">
        <f>IF(D8&gt;F8,((F8*Premissas!$C$12)+((D8-F8)*Premissas!$C$12)),(F8*Premissas!$C$12))</f>
        <v>3062.48022777602</v>
      </c>
      <c r="N8" s="15">
        <f t="shared" si="4"/>
        <v>95</v>
      </c>
      <c r="O8" s="4">
        <f>IF(E8&gt;G8,((G8*Premissas!$C$11)+((E8-G8)*Premissas!$C$11)),(G8*Premissas!$C$11))</f>
        <v>4575.6880733944954</v>
      </c>
      <c r="P8" s="19">
        <f>Premissas!J6</f>
        <v>7162</v>
      </c>
      <c r="Q8" s="4">
        <f>P8*Premissas!$C$10</f>
        <v>3827.2857956342928</v>
      </c>
      <c r="R8" s="19">
        <f>Premissas!K6</f>
        <v>1217</v>
      </c>
      <c r="S8" s="4">
        <f>R8*Premissas!$C$9</f>
        <v>978.50881050300541</v>
      </c>
      <c r="T8" s="4">
        <f t="shared" si="0"/>
        <v>12443.962907307814</v>
      </c>
    </row>
    <row r="9" spans="1:21" x14ac:dyDescent="0.25">
      <c r="A9" s="104"/>
      <c r="B9" s="105"/>
      <c r="C9" s="7" t="str">
        <f>Premissas!$E$7</f>
        <v>maio/19</v>
      </c>
      <c r="D9" s="29">
        <f>Premissas!F7</f>
        <v>95</v>
      </c>
      <c r="E9" s="29">
        <f>IF($A$3="Atual é VERDE!",D9,Premissas!G7)</f>
        <v>95</v>
      </c>
      <c r="F9" s="29">
        <f>Premissas!H7</f>
        <v>61.04</v>
      </c>
      <c r="G9" s="29">
        <f>Premissas!I7</f>
        <v>46.37</v>
      </c>
      <c r="H9" s="39">
        <f t="shared" si="1"/>
        <v>0</v>
      </c>
      <c r="I9" s="17">
        <f>H9*Premissas!$C$13</f>
        <v>0</v>
      </c>
      <c r="J9" s="39">
        <f t="shared" si="2"/>
        <v>0</v>
      </c>
      <c r="K9" s="17">
        <f>J9*Premissas!$C$14</f>
        <v>0</v>
      </c>
      <c r="L9" s="40">
        <f t="shared" si="5"/>
        <v>95</v>
      </c>
      <c r="M9" s="18">
        <f>IF(D9&gt;F9,((F9*Premissas!$C$12)+((D9-F9)*Premissas!$C$12)),(F9*Premissas!$C$12))</f>
        <v>3062.48022777602</v>
      </c>
      <c r="N9" s="15">
        <f t="shared" si="4"/>
        <v>95</v>
      </c>
      <c r="O9" s="4">
        <f>IF(E9&gt;G9,((G9*Premissas!$C$11)+((E9-G9)*Premissas!$C$11)),(G9*Premissas!$C$11))</f>
        <v>4575.6880733944954</v>
      </c>
      <c r="P9" s="19">
        <f>Premissas!J7</f>
        <v>8539</v>
      </c>
      <c r="Q9" s="4">
        <f>P9*Premissas!$C$10</f>
        <v>4563.1378677633656</v>
      </c>
      <c r="R9" s="19">
        <f>Premissas!K7</f>
        <v>1304</v>
      </c>
      <c r="S9" s="4">
        <f>R9*Premissas!$C$9</f>
        <v>1048.4597279341981</v>
      </c>
      <c r="T9" s="4">
        <f t="shared" si="0"/>
        <v>13249.765896868081</v>
      </c>
    </row>
    <row r="10" spans="1:21" x14ac:dyDescent="0.25">
      <c r="A10" s="104" t="s">
        <v>32</v>
      </c>
      <c r="B10" s="105"/>
      <c r="C10" s="7" t="str">
        <f>Premissas!$E$8</f>
        <v>abril/19</v>
      </c>
      <c r="D10" s="29">
        <f>Premissas!F8</f>
        <v>95</v>
      </c>
      <c r="E10" s="29">
        <f>IF($A$3="Atual é VERDE!",D10,Premissas!G8)</f>
        <v>95</v>
      </c>
      <c r="F10" s="29">
        <f>Premissas!H8</f>
        <v>81.98</v>
      </c>
      <c r="G10" s="29">
        <f>Premissas!I8</f>
        <v>53.09</v>
      </c>
      <c r="H10" s="39">
        <f t="shared" si="1"/>
        <v>0</v>
      </c>
      <c r="I10" s="17">
        <f>H10*Premissas!$C$13</f>
        <v>0</v>
      </c>
      <c r="J10" s="39">
        <f t="shared" si="2"/>
        <v>0</v>
      </c>
      <c r="K10" s="17">
        <f>J10*Premissas!$C$14</f>
        <v>0</v>
      </c>
      <c r="L10" s="40">
        <f t="shared" si="5"/>
        <v>95</v>
      </c>
      <c r="M10" s="18">
        <f>IF(D10&gt;F10,((F10*Premissas!$C$12)+((D10-F10)*Premissas!$C$12)),(F10*Premissas!$C$12))</f>
        <v>3062.4802277760205</v>
      </c>
      <c r="N10" s="15">
        <f t="shared" si="4"/>
        <v>95</v>
      </c>
      <c r="O10" s="4">
        <f>IF(E10&gt;G10,((G10*Premissas!$C$11)+((E10-G10)*Premissas!$C$11)),(G10*Premissas!$C$11))</f>
        <v>4575.6880733944954</v>
      </c>
      <c r="P10" s="19">
        <f>Premissas!J8</f>
        <v>10174</v>
      </c>
      <c r="Q10" s="4">
        <f>P10*Premissas!$C$10</f>
        <v>5436.8620056944001</v>
      </c>
      <c r="R10" s="19">
        <f>Premissas!K8</f>
        <v>1741</v>
      </c>
      <c r="S10" s="4">
        <f>R10*Premissas!$C$9</f>
        <v>1399.8223821575452</v>
      </c>
      <c r="T10" s="4">
        <f t="shared" si="0"/>
        <v>14474.85268902246</v>
      </c>
    </row>
    <row r="11" spans="1:21" x14ac:dyDescent="0.25">
      <c r="A11" s="104"/>
      <c r="B11" s="105"/>
      <c r="C11" s="7" t="str">
        <f>Premissas!$E$9</f>
        <v>março/19</v>
      </c>
      <c r="D11" s="29">
        <f>Premissas!F9</f>
        <v>95</v>
      </c>
      <c r="E11" s="29">
        <f>IF($A$3="Atual é VERDE!",D11,Premissas!G9)</f>
        <v>95</v>
      </c>
      <c r="F11" s="29">
        <f>Premissas!H9</f>
        <v>77.62</v>
      </c>
      <c r="G11" s="29">
        <f>Premissas!I9</f>
        <v>77.73</v>
      </c>
      <c r="H11" s="39">
        <f t="shared" si="1"/>
        <v>0</v>
      </c>
      <c r="I11" s="17">
        <f>H11*Premissas!$C$13</f>
        <v>0</v>
      </c>
      <c r="J11" s="39">
        <f t="shared" si="2"/>
        <v>0</v>
      </c>
      <c r="K11" s="17">
        <f>J11*Premissas!$C$14</f>
        <v>0</v>
      </c>
      <c r="L11" s="40">
        <f t="shared" si="5"/>
        <v>95</v>
      </c>
      <c r="M11" s="18">
        <f>IF(D11&gt;F11,((F11*Premissas!$C$12)+((D11-F11)*Premissas!$C$12)),(F11*Premissas!$C$12))</f>
        <v>3062.48022777602</v>
      </c>
      <c r="N11" s="15">
        <f t="shared" si="4"/>
        <v>95</v>
      </c>
      <c r="O11" s="4">
        <f>IF(E11&gt;G11,((G11*Premissas!$C$11)+((E11-G11)*Premissas!$C$11)),(G11*Premissas!$C$11))</f>
        <v>4575.6880733944954</v>
      </c>
      <c r="P11" s="19">
        <f>Premissas!J9</f>
        <v>11921</v>
      </c>
      <c r="Q11" s="4">
        <f>P11*Premissas!$C$10</f>
        <v>6370.4375830433401</v>
      </c>
      <c r="R11" s="19">
        <f>Premissas!K9</f>
        <v>2337</v>
      </c>
      <c r="S11" s="4">
        <f>R11*Premissas!$C$9</f>
        <v>1879.0263682378995</v>
      </c>
      <c r="T11" s="4">
        <f t="shared" si="0"/>
        <v>15887.632252451756</v>
      </c>
    </row>
    <row r="12" spans="1:21" x14ac:dyDescent="0.25">
      <c r="A12" s="104" t="s">
        <v>33</v>
      </c>
      <c r="B12" s="105"/>
      <c r="C12" s="7" t="str">
        <f>Premissas!$E$10</f>
        <v>fevereiro/19</v>
      </c>
      <c r="D12" s="29">
        <f>Premissas!F10</f>
        <v>95</v>
      </c>
      <c r="E12" s="29">
        <f>IF($A$3="Atual é VERDE!",D12,Premissas!G10)</f>
        <v>95</v>
      </c>
      <c r="F12" s="29">
        <f>Premissas!H10</f>
        <v>89.49</v>
      </c>
      <c r="G12" s="29">
        <f>Premissas!I10</f>
        <v>61.82</v>
      </c>
      <c r="H12" s="39">
        <f t="shared" si="1"/>
        <v>0</v>
      </c>
      <c r="I12" s="17">
        <f>H12*Premissas!$C$13</f>
        <v>0</v>
      </c>
      <c r="J12" s="39">
        <f t="shared" si="2"/>
        <v>0</v>
      </c>
      <c r="K12" s="17">
        <f>J12*Premissas!$C$14</f>
        <v>0</v>
      </c>
      <c r="L12" s="40">
        <f t="shared" si="5"/>
        <v>95</v>
      </c>
      <c r="M12" s="18">
        <f>IF(D12&gt;F12,((F12*Premissas!$C$12)+((D12-F12)*Premissas!$C$12)),(F12*Premissas!$C$12))</f>
        <v>3062.48022777602</v>
      </c>
      <c r="N12" s="15">
        <f t="shared" si="4"/>
        <v>95</v>
      </c>
      <c r="O12" s="4">
        <f>IF(E12&gt;G12,((G12*Premissas!$C$11)+((E12-G12)*Premissas!$C$11)),(G12*Premissas!$C$11))</f>
        <v>4575.6880733944954</v>
      </c>
      <c r="P12" s="19">
        <f>Premissas!J10</f>
        <v>15381</v>
      </c>
      <c r="Q12" s="4">
        <f>P12*Premissas!$C$10</f>
        <v>8219.4195507750701</v>
      </c>
      <c r="R12" s="19">
        <f>Premissas!K10</f>
        <v>2781</v>
      </c>
      <c r="S12" s="4">
        <f>R12*Premissas!$C$9</f>
        <v>2236.0172571970897</v>
      </c>
      <c r="T12" s="4">
        <f t="shared" si="0"/>
        <v>18093.605109142678</v>
      </c>
    </row>
    <row r="13" spans="1:21" x14ac:dyDescent="0.25">
      <c r="A13" s="104"/>
      <c r="B13" s="105"/>
      <c r="C13" s="7" t="str">
        <f>Premissas!$E$11</f>
        <v>janeiro/19</v>
      </c>
      <c r="D13" s="29">
        <f>Premissas!F11</f>
        <v>95</v>
      </c>
      <c r="E13" s="29">
        <f>IF($A$3="Atual é VERDE!",D13,Premissas!G11)</f>
        <v>95</v>
      </c>
      <c r="F13" s="29">
        <f>Premissas!H11</f>
        <v>81.09</v>
      </c>
      <c r="G13" s="29">
        <f>Premissas!I11</f>
        <v>57.12</v>
      </c>
      <c r="H13" s="39">
        <f t="shared" si="1"/>
        <v>0</v>
      </c>
      <c r="I13" s="17">
        <f>H13*Premissas!$C$13</f>
        <v>0</v>
      </c>
      <c r="J13" s="39">
        <f t="shared" si="2"/>
        <v>0</v>
      </c>
      <c r="K13" s="17">
        <f>J13*Premissas!$C$14</f>
        <v>0</v>
      </c>
      <c r="L13" s="40">
        <f t="shared" si="5"/>
        <v>95</v>
      </c>
      <c r="M13" s="18">
        <f>IF(D13&gt;F13,((F13*Premissas!$C$12)+((D13-F13)*Premissas!$C$12)),(F13*Premissas!$C$12))</f>
        <v>3062.4802277760205</v>
      </c>
      <c r="N13" s="15">
        <f t="shared" si="4"/>
        <v>95</v>
      </c>
      <c r="O13" s="4">
        <f>IF(E13&gt;G13,((G13*Premissas!$C$11)+((E13-G13)*Premissas!$C$11)),(G13*Premissas!$C$11))</f>
        <v>4575.6880733944954</v>
      </c>
      <c r="P13" s="19">
        <f>Premissas!J11</f>
        <v>12332</v>
      </c>
      <c r="Q13" s="4">
        <f>P13*Premissas!$C$10</f>
        <v>6590.0709901929768</v>
      </c>
      <c r="R13" s="19">
        <f>Premissas!K11</f>
        <v>2140</v>
      </c>
      <c r="S13" s="4">
        <f>R13*Premissas!$C$9</f>
        <v>1720.6317621006012</v>
      </c>
      <c r="T13" s="4">
        <f t="shared" si="0"/>
        <v>15948.871053464096</v>
      </c>
    </row>
    <row r="14" spans="1:21" x14ac:dyDescent="0.25">
      <c r="A14" s="104" t="s">
        <v>34</v>
      </c>
      <c r="B14" s="105"/>
      <c r="C14" s="7" t="str">
        <f>Premissas!$E$12</f>
        <v>dezembro/18</v>
      </c>
      <c r="D14" s="29">
        <f>Premissas!F12</f>
        <v>95</v>
      </c>
      <c r="E14" s="29">
        <f>IF($A$3="Atual é VERDE!",D14,Premissas!G12)</f>
        <v>95</v>
      </c>
      <c r="F14" s="29">
        <f>Premissas!H12</f>
        <v>66.98</v>
      </c>
      <c r="G14" s="29">
        <f>Premissas!I12</f>
        <v>56.9</v>
      </c>
      <c r="H14" s="39">
        <f t="shared" si="1"/>
        <v>0</v>
      </c>
      <c r="I14" s="17">
        <f>H14*Premissas!$C$13</f>
        <v>0</v>
      </c>
      <c r="J14" s="39">
        <f t="shared" si="2"/>
        <v>0</v>
      </c>
      <c r="K14" s="17">
        <f>J14*Premissas!$C$14</f>
        <v>0</v>
      </c>
      <c r="L14" s="40">
        <f t="shared" si="5"/>
        <v>95</v>
      </c>
      <c r="M14" s="18">
        <f>IF(D14&gt;F14,((F14*Premissas!$C$12)+((D14-F14)*Premissas!$C$12)),(F14*Premissas!$C$12))</f>
        <v>3062.48022777602</v>
      </c>
      <c r="N14" s="15">
        <f t="shared" si="4"/>
        <v>95</v>
      </c>
      <c r="O14" s="4">
        <f>IF(E14&gt;G14,((G14*Premissas!$C$11)+((E14-G14)*Premissas!$C$11)),(G14*Premissas!$C$11))</f>
        <v>4575.6880733944954</v>
      </c>
      <c r="P14" s="19">
        <f>Premissas!J12</f>
        <v>12623</v>
      </c>
      <c r="Q14" s="4">
        <f>P14*Premissas!$C$10</f>
        <v>6745.5778551091425</v>
      </c>
      <c r="R14" s="19">
        <f>Premissas!K12</f>
        <v>2084</v>
      </c>
      <c r="S14" s="4">
        <f>R14*Premissas!$C$9</f>
        <v>1675.6058842138564</v>
      </c>
      <c r="T14" s="4">
        <f t="shared" si="0"/>
        <v>16059.352040493515</v>
      </c>
    </row>
    <row r="15" spans="1:21" x14ac:dyDescent="0.25">
      <c r="A15" s="104"/>
      <c r="B15" s="105"/>
      <c r="C15" s="7" t="str">
        <f>Premissas!$E$13</f>
        <v>novembro/18</v>
      </c>
      <c r="D15" s="29">
        <f>Premissas!F13</f>
        <v>75</v>
      </c>
      <c r="E15" s="29">
        <f>IF($A$3="Atual é VERDE!",D15,Premissas!G13)</f>
        <v>75</v>
      </c>
      <c r="F15" s="29">
        <f>Premissas!H13</f>
        <v>66.42</v>
      </c>
      <c r="G15" s="29">
        <f>Premissas!I13</f>
        <v>40.659999999999997</v>
      </c>
      <c r="H15" s="39">
        <f t="shared" si="1"/>
        <v>0</v>
      </c>
      <c r="I15" s="17">
        <f>H15*Premissas!$C$13</f>
        <v>0</v>
      </c>
      <c r="J15" s="39">
        <f t="shared" si="2"/>
        <v>0</v>
      </c>
      <c r="K15" s="17">
        <f>J15*Premissas!$C$14</f>
        <v>0</v>
      </c>
      <c r="L15" s="40">
        <f t="shared" si="5"/>
        <v>75</v>
      </c>
      <c r="M15" s="18">
        <f>IF(D15&gt;F15,((F15*Premissas!$C$12)+((D15-F15)*Premissas!$C$12)),(F15*Premissas!$C$12))</f>
        <v>2417.7475482442264</v>
      </c>
      <c r="N15" s="15">
        <f t="shared" si="4"/>
        <v>75</v>
      </c>
      <c r="O15" s="4">
        <f>IF(E15&gt;G15,((G15*Premissas!$C$11)+((E15-G15)*Premissas!$C$11)),(G15*Premissas!$C$11))</f>
        <v>3612.3853211009173</v>
      </c>
      <c r="P15" s="19">
        <f>Premissas!J13</f>
        <v>7074</v>
      </c>
      <c r="Q15" s="4">
        <f>P15*Premissas!$C$10</f>
        <v>3780.2596646630809</v>
      </c>
      <c r="R15" s="19">
        <f>Premissas!K13</f>
        <v>1353</v>
      </c>
      <c r="S15" s="4">
        <f>R15*Premissas!$C$9</f>
        <v>1087.8573710850997</v>
      </c>
      <c r="T15" s="4">
        <f t="shared" si="0"/>
        <v>10898.249905093324</v>
      </c>
    </row>
    <row r="16" spans="1:21" s="21" customFormat="1" x14ac:dyDescent="0.25">
      <c r="A16"/>
      <c r="B16"/>
      <c r="C16" s="38" t="s">
        <v>60</v>
      </c>
      <c r="D16" s="5"/>
      <c r="E16" s="5"/>
      <c r="F16" s="5">
        <f>LARGE(F2:F15,1)</f>
        <v>89.49</v>
      </c>
      <c r="G16" s="5">
        <f>LARGE(G2:G15,1)</f>
        <v>77.73</v>
      </c>
      <c r="H16" s="5">
        <f>LARGE(H2:H15,1)</f>
        <v>0</v>
      </c>
      <c r="I16" s="27">
        <f>SUM(I4:I15)</f>
        <v>0</v>
      </c>
      <c r="J16" s="5">
        <f>LARGE(J2:J15,1)</f>
        <v>0</v>
      </c>
      <c r="K16" s="27">
        <f>SUM(K4:K15)</f>
        <v>0</v>
      </c>
      <c r="L16" s="5">
        <f>LARGE(L2:L15,1)</f>
        <v>95</v>
      </c>
      <c r="M16" s="27">
        <f>SUM(M4:M15)</f>
        <v>34170.832015185071</v>
      </c>
      <c r="N16" s="5">
        <f>LARGE(N2:N15,1)</f>
        <v>95</v>
      </c>
      <c r="O16" s="27">
        <f t="shared" ref="O16" si="6">SUM(O4:O15)</f>
        <v>51055.045871559625</v>
      </c>
      <c r="P16" s="44">
        <f t="shared" ref="P16:T16" si="7">SUM(P4:P15)</f>
        <v>110053</v>
      </c>
      <c r="Q16" s="27">
        <f t="shared" si="7"/>
        <v>58810.986270167661</v>
      </c>
      <c r="R16" s="28">
        <f t="shared" si="7"/>
        <v>19007</v>
      </c>
      <c r="S16" s="27">
        <f t="shared" si="7"/>
        <v>15282.265374881366</v>
      </c>
      <c r="T16" s="27">
        <f t="shared" si="7"/>
        <v>159319.1295317937</v>
      </c>
    </row>
    <row r="20" spans="1:20" x14ac:dyDescent="0.25">
      <c r="A20" s="102" t="s">
        <v>36</v>
      </c>
      <c r="B20" s="103"/>
      <c r="C20" s="30" t="s">
        <v>12</v>
      </c>
      <c r="D20" s="31" t="s">
        <v>27</v>
      </c>
      <c r="E20" s="32" t="s">
        <v>28</v>
      </c>
      <c r="F20" s="31" t="s">
        <v>13</v>
      </c>
      <c r="G20" s="32" t="s">
        <v>14</v>
      </c>
      <c r="H20" s="34" t="s">
        <v>39</v>
      </c>
      <c r="I20" s="35" t="s">
        <v>40</v>
      </c>
      <c r="J20" s="34" t="s">
        <v>41</v>
      </c>
      <c r="K20" s="35" t="s">
        <v>42</v>
      </c>
      <c r="L20" s="31" t="s">
        <v>43</v>
      </c>
      <c r="M20" s="32" t="s">
        <v>44</v>
      </c>
      <c r="N20" s="31" t="s">
        <v>45</v>
      </c>
      <c r="O20" s="35" t="s">
        <v>46</v>
      </c>
      <c r="P20" s="31" t="s">
        <v>15</v>
      </c>
      <c r="Q20" s="35" t="s">
        <v>24</v>
      </c>
      <c r="R20" s="31" t="s">
        <v>16</v>
      </c>
      <c r="S20" s="35" t="s">
        <v>25</v>
      </c>
      <c r="T20" s="33" t="s">
        <v>26</v>
      </c>
    </row>
    <row r="21" spans="1:20" x14ac:dyDescent="0.25">
      <c r="A21" s="102"/>
      <c r="B21" s="103"/>
      <c r="C21" s="7" t="str">
        <f>Premissas!$E$2</f>
        <v>outubro/19</v>
      </c>
      <c r="D21" s="43">
        <f>$B$25</f>
        <v>78</v>
      </c>
      <c r="E21" s="43">
        <f>$B$23</f>
        <v>80</v>
      </c>
      <c r="F21" s="41">
        <f>F4</f>
        <v>58.8</v>
      </c>
      <c r="G21" s="41">
        <f>G4</f>
        <v>63.39</v>
      </c>
      <c r="H21" s="39">
        <f>IF(G21&gt;105%*E21,(G21-E21),0)</f>
        <v>0</v>
      </c>
      <c r="I21" s="17">
        <f>H21*Premissas!$C$13</f>
        <v>0</v>
      </c>
      <c r="J21" s="39">
        <f>IF(F21&gt;105%*D21,(F21-D21),0)</f>
        <v>0</v>
      </c>
      <c r="K21" s="17">
        <f>J21*Premissas!$C$14</f>
        <v>0</v>
      </c>
      <c r="L21" s="40">
        <f>IF(F21&gt;D21,F21,D21)</f>
        <v>78</v>
      </c>
      <c r="M21" s="18">
        <f>IF(D21&gt;F21,((F21*Premissas!$C$12)+((D21-F21)*Premissas!$C$12)),(F21*Premissas!$C$12))</f>
        <v>2514.4574501739958</v>
      </c>
      <c r="N21" s="15">
        <f>IF(G21&gt;E21,G21,E21)</f>
        <v>80</v>
      </c>
      <c r="O21" s="4">
        <f>IF(E21&gt;G21,((G21*Premissas!$C$11)+((E21-G21)*Premissas!$C$11)),(G21*Premissas!$C$11))</f>
        <v>3853.2110091743116</v>
      </c>
      <c r="P21" s="42">
        <f>P4</f>
        <v>5330</v>
      </c>
      <c r="Q21" s="4">
        <f>P21*Premissas!$C$10</f>
        <v>2848.2872508699775</v>
      </c>
      <c r="R21" s="42">
        <f>R4</f>
        <v>977</v>
      </c>
      <c r="S21" s="4">
        <f>R21*Premissas!$C$9</f>
        <v>785.54076241695668</v>
      </c>
      <c r="T21" s="4">
        <f t="shared" ref="T21:T32" si="8">SUM(S21,Q21,O21,M21,K21,I21)</f>
        <v>10001.496472635241</v>
      </c>
    </row>
    <row r="22" spans="1:20" x14ac:dyDescent="0.25">
      <c r="A22" s="102"/>
      <c r="B22" s="103"/>
      <c r="C22" s="7" t="str">
        <f>Premissas!$E$3</f>
        <v>setembro/19</v>
      </c>
      <c r="D22" s="43">
        <f t="shared" ref="D22:D27" si="9">$B$25</f>
        <v>78</v>
      </c>
      <c r="E22" s="43">
        <f t="shared" ref="E22:E27" si="10">$B$23</f>
        <v>80</v>
      </c>
      <c r="F22" s="41">
        <f t="shared" ref="F22:G32" si="11">F5</f>
        <v>58.91</v>
      </c>
      <c r="G22" s="41">
        <f t="shared" si="11"/>
        <v>52.19</v>
      </c>
      <c r="H22" s="39">
        <f t="shared" ref="H22:H32" si="12">IF(G22&gt;105%*E22,(G22-E22),0)</f>
        <v>0</v>
      </c>
      <c r="I22" s="17">
        <f>H22*Premissas!$C$13</f>
        <v>0</v>
      </c>
      <c r="J22" s="39">
        <f t="shared" ref="J22:J32" si="13">IF(F22&gt;105%*D22,(F22-D22),0)</f>
        <v>0</v>
      </c>
      <c r="K22" s="17">
        <f>J22*Premissas!$C$14</f>
        <v>0</v>
      </c>
      <c r="L22" s="40">
        <f t="shared" ref="L22:L23" si="14">IF(F22&gt;D22,F22,D22)</f>
        <v>78</v>
      </c>
      <c r="M22" s="18">
        <f>IF(D22&gt;F22,((F22*Premissas!$C$12)+((D22-F22)*Premissas!$C$12)),(F22*Premissas!$C$12))</f>
        <v>2514.4574501739953</v>
      </c>
      <c r="N22" s="15">
        <f t="shared" ref="N22:N32" si="15">IF(G22&gt;E22,G22,E22)</f>
        <v>80</v>
      </c>
      <c r="O22" s="4">
        <f>IF(E22&gt;G22,((G22*Premissas!$C$11)+((E22-G22)*Premissas!$C$11)),(G22*Premissas!$C$11))</f>
        <v>3853.2110091743116</v>
      </c>
      <c r="P22" s="42">
        <f t="shared" ref="P22:P32" si="16">P5</f>
        <v>5429</v>
      </c>
      <c r="Q22" s="4">
        <f>P22*Premissas!$C$10</f>
        <v>2901.1916482125907</v>
      </c>
      <c r="R22" s="42">
        <f t="shared" ref="R22:R32" si="17">R5</f>
        <v>945</v>
      </c>
      <c r="S22" s="4">
        <f>R22*Premissas!$C$9</f>
        <v>759.8116893388169</v>
      </c>
      <c r="T22" s="4">
        <f t="shared" si="8"/>
        <v>10028.671796899715</v>
      </c>
    </row>
    <row r="23" spans="1:20" x14ac:dyDescent="0.25">
      <c r="A23" s="57" t="s">
        <v>50</v>
      </c>
      <c r="B23" s="37">
        <v>80</v>
      </c>
      <c r="C23" s="7" t="str">
        <f>Premissas!$E$4</f>
        <v>agosto/19</v>
      </c>
      <c r="D23" s="43">
        <f t="shared" si="9"/>
        <v>78</v>
      </c>
      <c r="E23" s="43">
        <f t="shared" si="10"/>
        <v>80</v>
      </c>
      <c r="F23" s="41">
        <f t="shared" si="11"/>
        <v>46.48</v>
      </c>
      <c r="G23" s="41">
        <f t="shared" si="11"/>
        <v>20.16</v>
      </c>
      <c r="H23" s="39">
        <f t="shared" si="12"/>
        <v>0</v>
      </c>
      <c r="I23" s="17">
        <f>H23*Premissas!$C$13</f>
        <v>0</v>
      </c>
      <c r="J23" s="39">
        <f t="shared" si="13"/>
        <v>0</v>
      </c>
      <c r="K23" s="17">
        <f>J23*Premissas!$C$14</f>
        <v>0</v>
      </c>
      <c r="L23" s="40">
        <f t="shared" si="14"/>
        <v>78</v>
      </c>
      <c r="M23" s="18">
        <f>IF(D23&gt;F23,((F23*Premissas!$C$12)+((D23-F23)*Premissas!$C$12)),(F23*Premissas!$C$12))</f>
        <v>2514.4574501739958</v>
      </c>
      <c r="N23" s="15">
        <f t="shared" si="15"/>
        <v>80</v>
      </c>
      <c r="O23" s="4">
        <f>IF(E23&gt;G23,((G23*Premissas!$C$11)+((E23-G23)*Premissas!$C$11)),(G23*Premissas!$C$11))</f>
        <v>3853.211009174312</v>
      </c>
      <c r="P23" s="42">
        <f t="shared" si="16"/>
        <v>7837</v>
      </c>
      <c r="Q23" s="4">
        <f>P23*Premissas!$C$10</f>
        <v>4187.9975956975641</v>
      </c>
      <c r="R23" s="42">
        <f t="shared" si="17"/>
        <v>1196</v>
      </c>
      <c r="S23" s="4">
        <f>R23*Premissas!$C$9</f>
        <v>961.62410629547617</v>
      </c>
      <c r="T23" s="4">
        <f t="shared" si="8"/>
        <v>11517.290161341347</v>
      </c>
    </row>
    <row r="24" spans="1:20" x14ac:dyDescent="0.25">
      <c r="A24" s="57" t="s">
        <v>38</v>
      </c>
      <c r="B24" s="56">
        <f>B23*1.05</f>
        <v>84</v>
      </c>
      <c r="C24" s="7" t="str">
        <f>Premissas!$E$5</f>
        <v>julho/19</v>
      </c>
      <c r="D24" s="43">
        <f t="shared" si="9"/>
        <v>78</v>
      </c>
      <c r="E24" s="43">
        <f t="shared" si="10"/>
        <v>80</v>
      </c>
      <c r="F24" s="41">
        <f t="shared" si="11"/>
        <v>63.17</v>
      </c>
      <c r="G24" s="41">
        <f t="shared" si="11"/>
        <v>39.979999999999997</v>
      </c>
      <c r="H24" s="39">
        <f t="shared" si="12"/>
        <v>0</v>
      </c>
      <c r="I24" s="17">
        <f>H24*Premissas!$C$13</f>
        <v>0</v>
      </c>
      <c r="J24" s="39">
        <f t="shared" si="13"/>
        <v>0</v>
      </c>
      <c r="K24" s="17">
        <f>J24*Premissas!$C$14</f>
        <v>0</v>
      </c>
      <c r="L24" s="40">
        <f>IF(F24&gt;D24,F24,D24)</f>
        <v>78</v>
      </c>
      <c r="M24" s="18">
        <f>IF(D24&gt;F24,((F24*Premissas!$C$12)+((D24-F24)*Premissas!$C$12)),(F24*Premissas!$C$12))</f>
        <v>2514.4574501739953</v>
      </c>
      <c r="N24" s="15">
        <f t="shared" si="15"/>
        <v>80</v>
      </c>
      <c r="O24" s="4">
        <f>IF(E24&gt;G24,((G24*Premissas!$C$11)+((E24-G24)*Premissas!$C$11)),(G24*Premissas!$C$11))</f>
        <v>3853.2110091743116</v>
      </c>
      <c r="P24" s="42">
        <f t="shared" si="16"/>
        <v>6251</v>
      </c>
      <c r="Q24" s="4">
        <f>P24*Premissas!$C$10</f>
        <v>3340.4584625118632</v>
      </c>
      <c r="R24" s="42">
        <f t="shared" si="17"/>
        <v>932</v>
      </c>
      <c r="S24" s="4">
        <f>R24*Premissas!$C$9</f>
        <v>749.35925340082258</v>
      </c>
      <c r="T24" s="4">
        <f t="shared" si="8"/>
        <v>10457.486175260992</v>
      </c>
    </row>
    <row r="25" spans="1:20" x14ac:dyDescent="0.25">
      <c r="A25" s="57" t="s">
        <v>51</v>
      </c>
      <c r="B25" s="37">
        <v>78</v>
      </c>
      <c r="C25" s="7" t="str">
        <f>Premissas!$E$6</f>
        <v>junho/19</v>
      </c>
      <c r="D25" s="43">
        <f t="shared" si="9"/>
        <v>78</v>
      </c>
      <c r="E25" s="43">
        <f t="shared" si="10"/>
        <v>80</v>
      </c>
      <c r="F25" s="41">
        <f t="shared" si="11"/>
        <v>59.47</v>
      </c>
      <c r="G25" s="41">
        <f t="shared" si="11"/>
        <v>47.71</v>
      </c>
      <c r="H25" s="39">
        <f t="shared" si="12"/>
        <v>0</v>
      </c>
      <c r="I25" s="17">
        <f>H25*Premissas!$C$13</f>
        <v>0</v>
      </c>
      <c r="J25" s="39">
        <f t="shared" si="13"/>
        <v>0</v>
      </c>
      <c r="K25" s="17">
        <f>J25*Premissas!$C$14</f>
        <v>0</v>
      </c>
      <c r="L25" s="40">
        <f t="shared" ref="L25:L32" si="18">IF(F25&gt;D25,F25,D25)</f>
        <v>78</v>
      </c>
      <c r="M25" s="18">
        <f>IF(D25&gt;F25,((F25*Premissas!$C$12)+((D25-F25)*Premissas!$C$12)),(F25*Premissas!$C$12))</f>
        <v>2514.4574501739953</v>
      </c>
      <c r="N25" s="15">
        <f t="shared" si="15"/>
        <v>80</v>
      </c>
      <c r="O25" s="4">
        <f>IF(E25&gt;G25,((G25*Premissas!$C$11)+((E25-G25)*Premissas!$C$11)),(G25*Premissas!$C$11))</f>
        <v>3853.211009174312</v>
      </c>
      <c r="P25" s="42">
        <f t="shared" si="16"/>
        <v>7162</v>
      </c>
      <c r="Q25" s="4">
        <f>P25*Premissas!$C$10</f>
        <v>3827.2857956342928</v>
      </c>
      <c r="R25" s="42">
        <f t="shared" si="17"/>
        <v>1217</v>
      </c>
      <c r="S25" s="4">
        <f>R25*Premissas!$C$9</f>
        <v>978.50881050300541</v>
      </c>
      <c r="T25" s="4">
        <f t="shared" si="8"/>
        <v>11173.463065485606</v>
      </c>
    </row>
    <row r="26" spans="1:20" x14ac:dyDescent="0.25">
      <c r="A26" s="57" t="s">
        <v>38</v>
      </c>
      <c r="B26" s="56">
        <f>B25*1.05</f>
        <v>81.900000000000006</v>
      </c>
      <c r="C26" s="7" t="str">
        <f>Premissas!$E$7</f>
        <v>maio/19</v>
      </c>
      <c r="D26" s="43">
        <f t="shared" si="9"/>
        <v>78</v>
      </c>
      <c r="E26" s="43">
        <f t="shared" si="10"/>
        <v>80</v>
      </c>
      <c r="F26" s="41">
        <f t="shared" si="11"/>
        <v>61.04</v>
      </c>
      <c r="G26" s="41">
        <f t="shared" si="11"/>
        <v>46.37</v>
      </c>
      <c r="H26" s="39">
        <f t="shared" si="12"/>
        <v>0</v>
      </c>
      <c r="I26" s="17">
        <f>H26*Premissas!$C$13</f>
        <v>0</v>
      </c>
      <c r="J26" s="39">
        <f t="shared" si="13"/>
        <v>0</v>
      </c>
      <c r="K26" s="17">
        <f>J26*Premissas!$C$14</f>
        <v>0</v>
      </c>
      <c r="L26" s="40">
        <f t="shared" si="18"/>
        <v>78</v>
      </c>
      <c r="M26" s="18">
        <f>IF(D26&gt;F26,((F26*Premissas!$C$12)+((D26-F26)*Premissas!$C$12)),(F26*Premissas!$C$12))</f>
        <v>2514.4574501739953</v>
      </c>
      <c r="N26" s="15">
        <f t="shared" si="15"/>
        <v>80</v>
      </c>
      <c r="O26" s="4">
        <f>IF(E26&gt;G26,((G26*Premissas!$C$11)+((E26-G26)*Premissas!$C$11)),(G26*Premissas!$C$11))</f>
        <v>3853.2110091743116</v>
      </c>
      <c r="P26" s="42">
        <f t="shared" si="16"/>
        <v>8539</v>
      </c>
      <c r="Q26" s="4">
        <f>P26*Premissas!$C$10</f>
        <v>4563.1378677633656</v>
      </c>
      <c r="R26" s="42">
        <f t="shared" si="17"/>
        <v>1304</v>
      </c>
      <c r="S26" s="4">
        <f>R26*Premissas!$C$9</f>
        <v>1048.4597279341981</v>
      </c>
      <c r="T26" s="4">
        <f t="shared" si="8"/>
        <v>11979.266055045871</v>
      </c>
    </row>
    <row r="27" spans="1:20" x14ac:dyDescent="0.25">
      <c r="A27" s="57" t="s">
        <v>47</v>
      </c>
      <c r="B27" s="36">
        <f>IF(Premissas!$B$16="Azul",$T$16,'Verde '!$N$16)</f>
        <v>130597.75963302753</v>
      </c>
      <c r="C27" s="7" t="str">
        <f>Premissas!$E$8</f>
        <v>abril/19</v>
      </c>
      <c r="D27" s="43">
        <f t="shared" si="9"/>
        <v>78</v>
      </c>
      <c r="E27" s="43">
        <f t="shared" si="10"/>
        <v>80</v>
      </c>
      <c r="F27" s="41">
        <f t="shared" si="11"/>
        <v>81.98</v>
      </c>
      <c r="G27" s="41">
        <f t="shared" si="11"/>
        <v>53.09</v>
      </c>
      <c r="H27" s="39">
        <f t="shared" si="12"/>
        <v>0</v>
      </c>
      <c r="I27" s="17">
        <f>H27*Premissas!$C$13</f>
        <v>0</v>
      </c>
      <c r="J27" s="39">
        <f t="shared" si="13"/>
        <v>3.980000000000004</v>
      </c>
      <c r="K27" s="17">
        <f>J27*Premissas!$C$14</f>
        <v>256.60360645365415</v>
      </c>
      <c r="L27" s="40">
        <f t="shared" si="18"/>
        <v>81.98</v>
      </c>
      <c r="M27" s="18">
        <f>IF(D27&gt;F27,((F27*Premissas!$C$12)+((D27-F27)*Premissas!$C$12)),(F27*Premissas!$C$12))</f>
        <v>2642.7592534008227</v>
      </c>
      <c r="N27" s="15">
        <f t="shared" si="15"/>
        <v>80</v>
      </c>
      <c r="O27" s="4">
        <f>IF(E27&gt;G27,((G27*Premissas!$C$11)+((E27-G27)*Premissas!$C$11)),(G27*Premissas!$C$11))</f>
        <v>3853.2110091743116</v>
      </c>
      <c r="P27" s="42">
        <f t="shared" si="16"/>
        <v>10174</v>
      </c>
      <c r="Q27" s="4">
        <f>P27*Premissas!$C$10</f>
        <v>5436.8620056944001</v>
      </c>
      <c r="R27" s="42">
        <f t="shared" si="17"/>
        <v>1741</v>
      </c>
      <c r="S27" s="4">
        <f>R27*Premissas!$C$9</f>
        <v>1399.8223821575452</v>
      </c>
      <c r="T27" s="4">
        <f t="shared" si="8"/>
        <v>13589.258256880732</v>
      </c>
    </row>
    <row r="28" spans="1:20" x14ac:dyDescent="0.25">
      <c r="A28" s="57" t="s">
        <v>48</v>
      </c>
      <c r="B28" s="36">
        <f>T33</f>
        <v>152276.40998101863</v>
      </c>
      <c r="C28" s="7" t="str">
        <f>Premissas!$E$9</f>
        <v>março/19</v>
      </c>
      <c r="D28" s="43">
        <v>65</v>
      </c>
      <c r="E28" s="43">
        <v>65</v>
      </c>
      <c r="F28" s="41">
        <f t="shared" si="11"/>
        <v>77.62</v>
      </c>
      <c r="G28" s="41">
        <f t="shared" si="11"/>
        <v>77.73</v>
      </c>
      <c r="H28" s="39">
        <f t="shared" si="12"/>
        <v>12.730000000000004</v>
      </c>
      <c r="I28" s="17">
        <f>H28*Premissas!$C$13</f>
        <v>1226.2844036697252</v>
      </c>
      <c r="J28" s="39">
        <f t="shared" si="13"/>
        <v>12.620000000000005</v>
      </c>
      <c r="K28" s="17">
        <f>J28*Premissas!$C$14</f>
        <v>813.65264156912394</v>
      </c>
      <c r="L28" s="40">
        <f t="shared" si="18"/>
        <v>77.62</v>
      </c>
      <c r="M28" s="18">
        <f>IF(D28&gt;F28,((F28*Premissas!$C$12)+((D28-F28)*Premissas!$C$12)),(F28*Premissas!$C$12))</f>
        <v>2502.2075292628915</v>
      </c>
      <c r="N28" s="15">
        <f t="shared" si="15"/>
        <v>77.73</v>
      </c>
      <c r="O28" s="4">
        <f>IF(E28&gt;G28,((G28*Premissas!$C$11)+((E28-G28)*Premissas!$C$11)),(G28*Premissas!$C$11))</f>
        <v>3743.8761467889908</v>
      </c>
      <c r="P28" s="42">
        <f t="shared" si="16"/>
        <v>11921</v>
      </c>
      <c r="Q28" s="4">
        <f>P28*Premissas!$C$10</f>
        <v>6370.4375830433401</v>
      </c>
      <c r="R28" s="42">
        <f t="shared" si="17"/>
        <v>2337</v>
      </c>
      <c r="S28" s="4">
        <f>R28*Premissas!$C$9</f>
        <v>1879.0263682378995</v>
      </c>
      <c r="T28" s="4">
        <f t="shared" si="8"/>
        <v>16535.484672571973</v>
      </c>
    </row>
    <row r="29" spans="1:20" x14ac:dyDescent="0.25">
      <c r="A29" s="57" t="str">
        <f>IF(B29&gt;0,"Economia","Perda")</f>
        <v>Perda</v>
      </c>
      <c r="B29" s="36">
        <f>B27-B28</f>
        <v>-21678.650347991104</v>
      </c>
      <c r="C29" s="7" t="str">
        <f>Premissas!$E$10</f>
        <v>fevereiro/19</v>
      </c>
      <c r="D29" s="43">
        <v>65</v>
      </c>
      <c r="E29" s="43">
        <v>65</v>
      </c>
      <c r="F29" s="41">
        <f t="shared" si="11"/>
        <v>89.49</v>
      </c>
      <c r="G29" s="41">
        <f t="shared" si="11"/>
        <v>61.82</v>
      </c>
      <c r="H29" s="39">
        <f t="shared" si="12"/>
        <v>0</v>
      </c>
      <c r="I29" s="17">
        <f>H29*Premissas!$C$13</f>
        <v>0</v>
      </c>
      <c r="J29" s="39">
        <f t="shared" si="13"/>
        <v>24.489999999999995</v>
      </c>
      <c r="K29" s="17">
        <f>J29*Premissas!$C$14</f>
        <v>1578.9503321733625</v>
      </c>
      <c r="L29" s="40">
        <f t="shared" si="18"/>
        <v>89.49</v>
      </c>
      <c r="M29" s="18">
        <f>IF(D29&gt;F29,((F29*Premissas!$C$12)+((D29-F29)*Premissas!$C$12)),(F29*Premissas!$C$12))</f>
        <v>2884.8563745650108</v>
      </c>
      <c r="N29" s="15">
        <f t="shared" si="15"/>
        <v>65</v>
      </c>
      <c r="O29" s="4">
        <f>IF(E29&gt;G29,((G29*Premissas!$C$11)+((E29-G29)*Premissas!$C$11)),(G29*Premissas!$C$11))</f>
        <v>3130.7339449541282</v>
      </c>
      <c r="P29" s="42">
        <f t="shared" si="16"/>
        <v>15381</v>
      </c>
      <c r="Q29" s="4">
        <f>P29*Premissas!$C$10</f>
        <v>8219.4195507750701</v>
      </c>
      <c r="R29" s="42">
        <f t="shared" si="17"/>
        <v>2781</v>
      </c>
      <c r="S29" s="4">
        <f>R29*Premissas!$C$9</f>
        <v>2236.0172571970897</v>
      </c>
      <c r="T29" s="4">
        <f t="shared" si="8"/>
        <v>18049.97745966466</v>
      </c>
    </row>
    <row r="30" spans="1:20" x14ac:dyDescent="0.25">
      <c r="A30" s="24" t="s">
        <v>53</v>
      </c>
      <c r="B30" s="49">
        <f>B29/B27</f>
        <v>-0.16599557610258331</v>
      </c>
      <c r="C30" s="7" t="str">
        <f>Premissas!$E$11</f>
        <v>janeiro/19</v>
      </c>
      <c r="D30" s="43">
        <v>65</v>
      </c>
      <c r="E30" s="43">
        <v>65</v>
      </c>
      <c r="F30" s="41">
        <f t="shared" si="11"/>
        <v>81.09</v>
      </c>
      <c r="G30" s="41">
        <f t="shared" si="11"/>
        <v>57.12</v>
      </c>
      <c r="H30" s="39">
        <f t="shared" si="12"/>
        <v>0</v>
      </c>
      <c r="I30" s="17">
        <f>H30*Premissas!$C$13</f>
        <v>0</v>
      </c>
      <c r="J30" s="39">
        <f t="shared" si="13"/>
        <v>16.090000000000003</v>
      </c>
      <c r="K30" s="17">
        <f>J30*Premissas!$C$14</f>
        <v>1037.3748813666564</v>
      </c>
      <c r="L30" s="40">
        <f t="shared" si="18"/>
        <v>81.09</v>
      </c>
      <c r="M30" s="18">
        <f>IF(D30&gt;F30,((F30*Premissas!$C$12)+((D30-F30)*Premissas!$C$12)),(F30*Premissas!$C$12))</f>
        <v>2614.068649161658</v>
      </c>
      <c r="N30" s="15">
        <f t="shared" si="15"/>
        <v>65</v>
      </c>
      <c r="O30" s="4">
        <f>IF(E30&gt;G30,((G30*Premissas!$C$11)+((E30-G30)*Premissas!$C$11)),(G30*Premissas!$C$11))</f>
        <v>3130.7339449541287</v>
      </c>
      <c r="P30" s="42">
        <f t="shared" si="16"/>
        <v>12332</v>
      </c>
      <c r="Q30" s="4">
        <f>P30*Premissas!$C$10</f>
        <v>6590.0709901929768</v>
      </c>
      <c r="R30" s="42">
        <f t="shared" si="17"/>
        <v>2140</v>
      </c>
      <c r="S30" s="4">
        <f>R30*Premissas!$C$9</f>
        <v>1720.6317621006012</v>
      </c>
      <c r="T30" s="4">
        <f t="shared" si="8"/>
        <v>15092.880227776022</v>
      </c>
    </row>
    <row r="31" spans="1:20" x14ac:dyDescent="0.25">
      <c r="A31" s="24"/>
      <c r="B31" s="56"/>
      <c r="C31" s="7" t="str">
        <f>Premissas!$E$12</f>
        <v>dezembro/18</v>
      </c>
      <c r="D31" s="43">
        <v>65</v>
      </c>
      <c r="E31" s="43">
        <v>65</v>
      </c>
      <c r="F31" s="41">
        <f t="shared" si="11"/>
        <v>66.98</v>
      </c>
      <c r="G31" s="41">
        <f t="shared" si="11"/>
        <v>56.9</v>
      </c>
      <c r="H31" s="39">
        <f t="shared" si="12"/>
        <v>0</v>
      </c>
      <c r="I31" s="17">
        <f>H31*Premissas!$C$13</f>
        <v>0</v>
      </c>
      <c r="J31" s="39">
        <f t="shared" si="13"/>
        <v>0</v>
      </c>
      <c r="K31" s="17">
        <f>J31*Premissas!$C$14</f>
        <v>0</v>
      </c>
      <c r="L31" s="40">
        <f t="shared" si="18"/>
        <v>66.98</v>
      </c>
      <c r="M31" s="18">
        <f>IF(D31&gt;F31,((F31*Premissas!$C$12)+((D31-F31)*Premissas!$C$12)),(F31*Premissas!$C$12))</f>
        <v>2159.2097437519774</v>
      </c>
      <c r="N31" s="15">
        <f t="shared" si="15"/>
        <v>65</v>
      </c>
      <c r="O31" s="4">
        <f>IF(E31&gt;G31,((G31*Premissas!$C$11)+((E31-G31)*Premissas!$C$11)),(G31*Premissas!$C$11))</f>
        <v>3130.7339449541287</v>
      </c>
      <c r="P31" s="42">
        <f t="shared" si="16"/>
        <v>12623</v>
      </c>
      <c r="Q31" s="4">
        <f>P31*Premissas!$C$10</f>
        <v>6745.5778551091425</v>
      </c>
      <c r="R31" s="42">
        <f t="shared" si="17"/>
        <v>2084</v>
      </c>
      <c r="S31" s="4">
        <f>R31*Premissas!$C$9</f>
        <v>1675.6058842138564</v>
      </c>
      <c r="T31" s="4">
        <f t="shared" si="8"/>
        <v>13711.127428029104</v>
      </c>
    </row>
    <row r="32" spans="1:20" x14ac:dyDescent="0.25">
      <c r="A32" s="24"/>
      <c r="B32" s="56"/>
      <c r="C32" s="7" t="str">
        <f>Premissas!$E$13</f>
        <v>novembro/18</v>
      </c>
      <c r="D32" s="43">
        <v>65</v>
      </c>
      <c r="E32" s="43">
        <v>65</v>
      </c>
      <c r="F32" s="41">
        <f t="shared" si="11"/>
        <v>66.42</v>
      </c>
      <c r="G32" s="41">
        <f t="shared" si="11"/>
        <v>40.659999999999997</v>
      </c>
      <c r="H32" s="39">
        <f t="shared" si="12"/>
        <v>0</v>
      </c>
      <c r="I32" s="17">
        <f>H32*Premissas!$C$13</f>
        <v>0</v>
      </c>
      <c r="J32" s="39">
        <f t="shared" si="13"/>
        <v>0</v>
      </c>
      <c r="K32" s="17">
        <f>J32*Premissas!$C$14</f>
        <v>0</v>
      </c>
      <c r="L32" s="40">
        <f t="shared" si="18"/>
        <v>66.42</v>
      </c>
      <c r="M32" s="18">
        <f>IF(D32&gt;F32,((F32*Premissas!$C$12)+((D32-F32)*Premissas!$C$12)),(F32*Premissas!$C$12))</f>
        <v>2141.157228725087</v>
      </c>
      <c r="N32" s="15">
        <f t="shared" si="15"/>
        <v>65</v>
      </c>
      <c r="O32" s="4">
        <f>IF(E32&gt;G32,((G32*Premissas!$C$11)+((E32-G32)*Premissas!$C$11)),(G32*Premissas!$C$11))</f>
        <v>3130.7339449541282</v>
      </c>
      <c r="P32" s="42">
        <f t="shared" si="16"/>
        <v>7074</v>
      </c>
      <c r="Q32" s="4">
        <f>P32*Premissas!$C$10</f>
        <v>3780.2596646630809</v>
      </c>
      <c r="R32" s="42">
        <f t="shared" si="17"/>
        <v>1353</v>
      </c>
      <c r="S32" s="4">
        <f>R32*Premissas!$C$9</f>
        <v>1087.8573710850997</v>
      </c>
      <c r="T32" s="4">
        <f t="shared" si="8"/>
        <v>10140.008209427397</v>
      </c>
    </row>
    <row r="33" spans="1:20" x14ac:dyDescent="0.25">
      <c r="B33" s="21"/>
      <c r="C33" s="38" t="s">
        <v>60</v>
      </c>
      <c r="D33" s="5"/>
      <c r="E33" s="5"/>
      <c r="F33" s="5">
        <f>LARGE(F19:F32,1)</f>
        <v>89.49</v>
      </c>
      <c r="G33" s="5">
        <f>LARGE(G19:G32,1)</f>
        <v>77.73</v>
      </c>
      <c r="H33" s="5">
        <f>LARGE(H19:H32,1)</f>
        <v>12.730000000000004</v>
      </c>
      <c r="I33" s="27">
        <f>SUM(I21:I32)</f>
        <v>1226.2844036697252</v>
      </c>
      <c r="J33" s="5">
        <f>LARGE(J19:J32,1)</f>
        <v>24.489999999999995</v>
      </c>
      <c r="K33" s="27">
        <f>SUM(K21:K32)</f>
        <v>3686.5814615627969</v>
      </c>
      <c r="L33" s="5">
        <f>LARGE(L19:L32,1)</f>
        <v>89.49</v>
      </c>
      <c r="M33" s="27">
        <f>SUM(M21:M32)</f>
        <v>30031.003479911415</v>
      </c>
      <c r="N33" s="5">
        <f>LARGE(N19:N32,1)</f>
        <v>80</v>
      </c>
      <c r="O33" s="27">
        <f t="shared" ref="O33:T33" si="19">SUM(O21:O32)</f>
        <v>43239.288990825684</v>
      </c>
      <c r="P33" s="44">
        <f t="shared" si="19"/>
        <v>110053</v>
      </c>
      <c r="Q33" s="27">
        <f t="shared" si="19"/>
        <v>58810.986270167661</v>
      </c>
      <c r="R33" s="28">
        <f t="shared" si="19"/>
        <v>19007</v>
      </c>
      <c r="S33" s="27">
        <f t="shared" si="19"/>
        <v>15282.265374881366</v>
      </c>
      <c r="T33" s="27">
        <f t="shared" si="19"/>
        <v>152276.40998101863</v>
      </c>
    </row>
    <row r="37" spans="1:20" x14ac:dyDescent="0.25">
      <c r="A37" s="102" t="s">
        <v>49</v>
      </c>
      <c r="B37" s="103"/>
      <c r="C37" s="30" t="s">
        <v>12</v>
      </c>
      <c r="D37" s="31" t="s">
        <v>27</v>
      </c>
      <c r="E37" s="32" t="s">
        <v>28</v>
      </c>
      <c r="F37" s="31" t="s">
        <v>13</v>
      </c>
      <c r="G37" s="32" t="s">
        <v>14</v>
      </c>
      <c r="H37" s="34" t="s">
        <v>39</v>
      </c>
      <c r="I37" s="35" t="s">
        <v>40</v>
      </c>
      <c r="J37" s="34" t="s">
        <v>41</v>
      </c>
      <c r="K37" s="35" t="s">
        <v>42</v>
      </c>
      <c r="L37" s="31" t="s">
        <v>43</v>
      </c>
      <c r="M37" s="32" t="s">
        <v>44</v>
      </c>
      <c r="N37" s="31" t="s">
        <v>45</v>
      </c>
      <c r="O37" s="35" t="s">
        <v>46</v>
      </c>
      <c r="P37" s="31" t="s">
        <v>15</v>
      </c>
      <c r="Q37" s="35" t="s">
        <v>24</v>
      </c>
      <c r="R37" s="31" t="s">
        <v>16</v>
      </c>
      <c r="S37" s="35" t="s">
        <v>25</v>
      </c>
      <c r="T37" s="33" t="s">
        <v>26</v>
      </c>
    </row>
    <row r="38" spans="1:20" x14ac:dyDescent="0.25">
      <c r="A38" s="102"/>
      <c r="B38" s="103"/>
      <c r="C38" s="7" t="str">
        <f>Premissas!$E$2</f>
        <v>outubro/19</v>
      </c>
      <c r="D38" s="43">
        <f>$B$42</f>
        <v>100</v>
      </c>
      <c r="E38" s="43">
        <f>$B$40</f>
        <v>100</v>
      </c>
      <c r="F38" s="41">
        <f>F21</f>
        <v>58.8</v>
      </c>
      <c r="G38" s="41">
        <f>G21</f>
        <v>63.39</v>
      </c>
      <c r="H38" s="39">
        <f>IF(G38&gt;105%*E38,(G38-E38),0)</f>
        <v>0</v>
      </c>
      <c r="I38" s="17">
        <f>H38*Premissas!$C$13</f>
        <v>0</v>
      </c>
      <c r="J38" s="39">
        <f>IF(F38&gt;105%*D38,(F38-D38),0)</f>
        <v>0</v>
      </c>
      <c r="K38" s="17">
        <f>J38*Premissas!$C$14</f>
        <v>0</v>
      </c>
      <c r="L38" s="40">
        <f>IF(F38&gt;D38,F38,D38)</f>
        <v>100</v>
      </c>
      <c r="M38" s="18">
        <f>IF(D38&gt;F38,((F38*Premissas!$C$12)+((D38-F38)*Premissas!$C$12)),(F38*Premissas!$C$12))</f>
        <v>3223.6633976589687</v>
      </c>
      <c r="N38" s="15">
        <f>IF(G38&gt;E38,G38,E38)</f>
        <v>100</v>
      </c>
      <c r="O38" s="4">
        <f>IF(E38&gt;G38,((G38*Premissas!$C$11)+((E38-G38)*Premissas!$C$11)),(G38*Premissas!$C$11))</f>
        <v>4816.5137614678897</v>
      </c>
      <c r="P38" s="42">
        <f>P21</f>
        <v>5330</v>
      </c>
      <c r="Q38" s="4">
        <f>P38*Premissas!$C$10</f>
        <v>2848.2872508699775</v>
      </c>
      <c r="R38" s="42">
        <f>R21</f>
        <v>977</v>
      </c>
      <c r="S38" s="4">
        <f>R38*Premissas!$C$9</f>
        <v>785.54076241695668</v>
      </c>
      <c r="T38" s="4">
        <f t="shared" ref="T38:T49" si="20">SUM(S38,Q38,O38,M38,K38,I38)</f>
        <v>11674.005172413792</v>
      </c>
    </row>
    <row r="39" spans="1:20" x14ac:dyDescent="0.25">
      <c r="A39" s="102"/>
      <c r="B39" s="103"/>
      <c r="C39" s="7" t="str">
        <f>Premissas!$E$3</f>
        <v>setembro/19</v>
      </c>
      <c r="D39" s="43">
        <f t="shared" ref="D39:D49" si="21">$B$42</f>
        <v>100</v>
      </c>
      <c r="E39" s="43">
        <f t="shared" ref="E39:E49" si="22">$B$40</f>
        <v>100</v>
      </c>
      <c r="F39" s="41">
        <f t="shared" ref="F39:G49" si="23">F22</f>
        <v>58.91</v>
      </c>
      <c r="G39" s="41">
        <f t="shared" si="23"/>
        <v>52.19</v>
      </c>
      <c r="H39" s="39">
        <f t="shared" ref="H39:H49" si="24">IF(G39&gt;105%*E39,(G39-E39),0)</f>
        <v>0</v>
      </c>
      <c r="I39" s="17">
        <f>H39*Premissas!$C$13</f>
        <v>0</v>
      </c>
      <c r="J39" s="39">
        <f t="shared" ref="J39:J49" si="25">IF(F39&gt;105%*D39,(F39-D39),0)</f>
        <v>0</v>
      </c>
      <c r="K39" s="17">
        <f>J39*Premissas!$C$14</f>
        <v>0</v>
      </c>
      <c r="L39" s="40">
        <f t="shared" ref="L39:L40" si="26">IF(F39&gt;D39,F39,D39)</f>
        <v>100</v>
      </c>
      <c r="M39" s="18">
        <f>IF(D39&gt;F39,((F39*Premissas!$C$12)+((D39-F39)*Premissas!$C$12)),(F39*Premissas!$C$12))</f>
        <v>3223.6633976589687</v>
      </c>
      <c r="N39" s="15">
        <f t="shared" ref="N39:N49" si="27">IF(G39&gt;E39,G39,E39)</f>
        <v>100</v>
      </c>
      <c r="O39" s="4">
        <f>IF(E39&gt;G39,((G39*Premissas!$C$11)+((E39-G39)*Premissas!$C$11)),(G39*Premissas!$C$11))</f>
        <v>4816.5137614678897</v>
      </c>
      <c r="P39" s="42">
        <f t="shared" ref="P39:P49" si="28">P22</f>
        <v>5429</v>
      </c>
      <c r="Q39" s="4">
        <f>P39*Premissas!$C$10</f>
        <v>2901.1916482125907</v>
      </c>
      <c r="R39" s="42">
        <f t="shared" ref="R39:R49" si="29">R22</f>
        <v>945</v>
      </c>
      <c r="S39" s="4">
        <f>R39*Premissas!$C$9</f>
        <v>759.8116893388169</v>
      </c>
      <c r="T39" s="4">
        <f t="shared" si="20"/>
        <v>11701.180496678266</v>
      </c>
    </row>
    <row r="40" spans="1:20" x14ac:dyDescent="0.25">
      <c r="A40" s="57" t="s">
        <v>50</v>
      </c>
      <c r="B40" s="37">
        <v>100</v>
      </c>
      <c r="C40" s="7" t="str">
        <f>Premissas!$E$4</f>
        <v>agosto/19</v>
      </c>
      <c r="D40" s="43">
        <f t="shared" si="21"/>
        <v>100</v>
      </c>
      <c r="E40" s="43">
        <f t="shared" si="22"/>
        <v>100</v>
      </c>
      <c r="F40" s="41">
        <f t="shared" si="23"/>
        <v>46.48</v>
      </c>
      <c r="G40" s="41">
        <f t="shared" si="23"/>
        <v>20.16</v>
      </c>
      <c r="H40" s="39">
        <f t="shared" si="24"/>
        <v>0</v>
      </c>
      <c r="I40" s="17">
        <f>H40*Premissas!$C$13</f>
        <v>0</v>
      </c>
      <c r="J40" s="39">
        <f t="shared" si="25"/>
        <v>0</v>
      </c>
      <c r="K40" s="17">
        <f>J40*Premissas!$C$14</f>
        <v>0</v>
      </c>
      <c r="L40" s="40">
        <f t="shared" si="26"/>
        <v>100</v>
      </c>
      <c r="M40" s="18">
        <f>IF(D40&gt;F40,((F40*Premissas!$C$12)+((D40-F40)*Premissas!$C$12)),(F40*Premissas!$C$12))</f>
        <v>3223.6633976589687</v>
      </c>
      <c r="N40" s="15">
        <f t="shared" si="27"/>
        <v>100</v>
      </c>
      <c r="O40" s="4">
        <f>IF(E40&gt;G40,((G40*Premissas!$C$11)+((E40-G40)*Premissas!$C$11)),(G40*Premissas!$C$11))</f>
        <v>4816.5137614678897</v>
      </c>
      <c r="P40" s="42">
        <f t="shared" si="28"/>
        <v>7837</v>
      </c>
      <c r="Q40" s="4">
        <f>P40*Premissas!$C$10</f>
        <v>4187.9975956975641</v>
      </c>
      <c r="R40" s="42">
        <f t="shared" si="29"/>
        <v>1196</v>
      </c>
      <c r="S40" s="4">
        <f>R40*Premissas!$C$9</f>
        <v>961.62410629547617</v>
      </c>
      <c r="T40" s="4">
        <f t="shared" si="20"/>
        <v>13189.7988611199</v>
      </c>
    </row>
    <row r="41" spans="1:20" x14ac:dyDescent="0.25">
      <c r="A41" s="57" t="s">
        <v>38</v>
      </c>
      <c r="B41" s="56">
        <f>B40*1.05</f>
        <v>105</v>
      </c>
      <c r="C41" s="7" t="str">
        <f>Premissas!$E$5</f>
        <v>julho/19</v>
      </c>
      <c r="D41" s="43">
        <f t="shared" si="21"/>
        <v>100</v>
      </c>
      <c r="E41" s="43">
        <f t="shared" si="22"/>
        <v>100</v>
      </c>
      <c r="F41" s="41">
        <f t="shared" si="23"/>
        <v>63.17</v>
      </c>
      <c r="G41" s="41">
        <f t="shared" si="23"/>
        <v>39.979999999999997</v>
      </c>
      <c r="H41" s="39">
        <f t="shared" si="24"/>
        <v>0</v>
      </c>
      <c r="I41" s="17">
        <f>H41*Premissas!$C$13</f>
        <v>0</v>
      </c>
      <c r="J41" s="39">
        <f t="shared" si="25"/>
        <v>0</v>
      </c>
      <c r="K41" s="17">
        <f>J41*Premissas!$C$14</f>
        <v>0</v>
      </c>
      <c r="L41" s="40">
        <f>IF(F41&gt;D41,F41,D41)</f>
        <v>100</v>
      </c>
      <c r="M41" s="18">
        <f>IF(D41&gt;F41,((F41*Premissas!$C$12)+((D41-F41)*Premissas!$C$12)),(F41*Premissas!$C$12))</f>
        <v>3223.6633976589683</v>
      </c>
      <c r="N41" s="15">
        <f t="shared" si="27"/>
        <v>100</v>
      </c>
      <c r="O41" s="4">
        <f>IF(E41&gt;G41,((G41*Premissas!$C$11)+((E41-G41)*Premissas!$C$11)),(G41*Premissas!$C$11))</f>
        <v>4816.5137614678897</v>
      </c>
      <c r="P41" s="42">
        <f t="shared" si="28"/>
        <v>6251</v>
      </c>
      <c r="Q41" s="4">
        <f>P41*Premissas!$C$10</f>
        <v>3340.4584625118632</v>
      </c>
      <c r="R41" s="42">
        <f t="shared" si="29"/>
        <v>932</v>
      </c>
      <c r="S41" s="4">
        <f>R41*Premissas!$C$9</f>
        <v>749.35925340082258</v>
      </c>
      <c r="T41" s="4">
        <f t="shared" si="20"/>
        <v>12129.994875039545</v>
      </c>
    </row>
    <row r="42" spans="1:20" x14ac:dyDescent="0.25">
      <c r="A42" s="57" t="s">
        <v>51</v>
      </c>
      <c r="B42" s="37">
        <v>100</v>
      </c>
      <c r="C42" s="7" t="str">
        <f>Premissas!$E$6</f>
        <v>junho/19</v>
      </c>
      <c r="D42" s="43">
        <f t="shared" si="21"/>
        <v>100</v>
      </c>
      <c r="E42" s="43">
        <f t="shared" si="22"/>
        <v>100</v>
      </c>
      <c r="F42" s="41">
        <f t="shared" si="23"/>
        <v>59.47</v>
      </c>
      <c r="G42" s="41">
        <f t="shared" si="23"/>
        <v>47.71</v>
      </c>
      <c r="H42" s="39">
        <f t="shared" si="24"/>
        <v>0</v>
      </c>
      <c r="I42" s="17">
        <f>H42*Premissas!$C$13</f>
        <v>0</v>
      </c>
      <c r="J42" s="39">
        <f t="shared" si="25"/>
        <v>0</v>
      </c>
      <c r="K42" s="17">
        <f>J42*Premissas!$C$14</f>
        <v>0</v>
      </c>
      <c r="L42" s="40">
        <f t="shared" ref="L42:L49" si="30">IF(F42&gt;D42,F42,D42)</f>
        <v>100</v>
      </c>
      <c r="M42" s="18">
        <f>IF(D42&gt;F42,((F42*Premissas!$C$12)+((D42-F42)*Premissas!$C$12)),(F42*Premissas!$C$12))</f>
        <v>3223.6633976589683</v>
      </c>
      <c r="N42" s="15">
        <f t="shared" si="27"/>
        <v>100</v>
      </c>
      <c r="O42" s="4">
        <f>IF(E42&gt;G42,((G42*Premissas!$C$11)+((E42-G42)*Premissas!$C$11)),(G42*Premissas!$C$11))</f>
        <v>4816.5137614678897</v>
      </c>
      <c r="P42" s="42">
        <f t="shared" si="28"/>
        <v>7162</v>
      </c>
      <c r="Q42" s="4">
        <f>P42*Premissas!$C$10</f>
        <v>3827.2857956342928</v>
      </c>
      <c r="R42" s="42">
        <f t="shared" si="29"/>
        <v>1217</v>
      </c>
      <c r="S42" s="4">
        <f>R42*Premissas!$C$9</f>
        <v>978.50881050300541</v>
      </c>
      <c r="T42" s="4">
        <f t="shared" si="20"/>
        <v>12845.971765264156</v>
      </c>
    </row>
    <row r="43" spans="1:20" x14ac:dyDescent="0.25">
      <c r="A43" s="57" t="s">
        <v>38</v>
      </c>
      <c r="B43" s="56">
        <f>B42*1.05</f>
        <v>105</v>
      </c>
      <c r="C43" s="7" t="str">
        <f>Premissas!$E$7</f>
        <v>maio/19</v>
      </c>
      <c r="D43" s="43">
        <f t="shared" si="21"/>
        <v>100</v>
      </c>
      <c r="E43" s="43">
        <f t="shared" si="22"/>
        <v>100</v>
      </c>
      <c r="F43" s="41">
        <f t="shared" si="23"/>
        <v>61.04</v>
      </c>
      <c r="G43" s="41">
        <f t="shared" si="23"/>
        <v>46.37</v>
      </c>
      <c r="H43" s="39">
        <f t="shared" si="24"/>
        <v>0</v>
      </c>
      <c r="I43" s="17">
        <f>H43*Premissas!$C$13</f>
        <v>0</v>
      </c>
      <c r="J43" s="39">
        <f t="shared" si="25"/>
        <v>0</v>
      </c>
      <c r="K43" s="17">
        <f>J43*Premissas!$C$14</f>
        <v>0</v>
      </c>
      <c r="L43" s="40">
        <f t="shared" si="30"/>
        <v>100</v>
      </c>
      <c r="M43" s="18">
        <f>IF(D43&gt;F43,((F43*Premissas!$C$12)+((D43-F43)*Premissas!$C$12)),(F43*Premissas!$C$12))</f>
        <v>3223.6633976589687</v>
      </c>
      <c r="N43" s="15">
        <f t="shared" si="27"/>
        <v>100</v>
      </c>
      <c r="O43" s="4">
        <f>IF(E43&gt;G43,((G43*Premissas!$C$11)+((E43-G43)*Premissas!$C$11)),(G43*Premissas!$C$11))</f>
        <v>4816.5137614678897</v>
      </c>
      <c r="P43" s="42">
        <f t="shared" si="28"/>
        <v>8539</v>
      </c>
      <c r="Q43" s="4">
        <f>P43*Premissas!$C$10</f>
        <v>4563.1378677633656</v>
      </c>
      <c r="R43" s="42">
        <f t="shared" si="29"/>
        <v>1304</v>
      </c>
      <c r="S43" s="4">
        <f>R43*Premissas!$C$9</f>
        <v>1048.4597279341981</v>
      </c>
      <c r="T43" s="4">
        <f t="shared" si="20"/>
        <v>13651.774754824422</v>
      </c>
    </row>
    <row r="44" spans="1:20" x14ac:dyDescent="0.25">
      <c r="A44" s="57" t="s">
        <v>47</v>
      </c>
      <c r="B44" s="36">
        <f>IF(Premissas!$B$16="Azul",$T$16,'Verde '!$N$16)</f>
        <v>130597.75963302753</v>
      </c>
      <c r="C44" s="7" t="str">
        <f>Premissas!$E$8</f>
        <v>abril/19</v>
      </c>
      <c r="D44" s="43">
        <f t="shared" si="21"/>
        <v>100</v>
      </c>
      <c r="E44" s="43">
        <f t="shared" si="22"/>
        <v>100</v>
      </c>
      <c r="F44" s="41">
        <f t="shared" si="23"/>
        <v>81.98</v>
      </c>
      <c r="G44" s="41">
        <f t="shared" si="23"/>
        <v>53.09</v>
      </c>
      <c r="H44" s="39">
        <f t="shared" si="24"/>
        <v>0</v>
      </c>
      <c r="I44" s="17">
        <f>H44*Premissas!$C$13</f>
        <v>0</v>
      </c>
      <c r="J44" s="39">
        <f t="shared" si="25"/>
        <v>0</v>
      </c>
      <c r="K44" s="17">
        <f>J44*Premissas!$C$14</f>
        <v>0</v>
      </c>
      <c r="L44" s="40">
        <f t="shared" si="30"/>
        <v>100</v>
      </c>
      <c r="M44" s="18">
        <f>IF(D44&gt;F44,((F44*Premissas!$C$12)+((D44-F44)*Premissas!$C$12)),(F44*Premissas!$C$12))</f>
        <v>3223.6633976589687</v>
      </c>
      <c r="N44" s="15">
        <f t="shared" si="27"/>
        <v>100</v>
      </c>
      <c r="O44" s="4">
        <f>IF(E44&gt;G44,((G44*Premissas!$C$11)+((E44-G44)*Premissas!$C$11)),(G44*Premissas!$C$11))</f>
        <v>4816.5137614678897</v>
      </c>
      <c r="P44" s="42">
        <f t="shared" si="28"/>
        <v>10174</v>
      </c>
      <c r="Q44" s="4">
        <f>P44*Premissas!$C$10</f>
        <v>5436.8620056944001</v>
      </c>
      <c r="R44" s="42">
        <f t="shared" si="29"/>
        <v>1741</v>
      </c>
      <c r="S44" s="4">
        <f>R44*Premissas!$C$9</f>
        <v>1399.8223821575452</v>
      </c>
      <c r="T44" s="4">
        <f t="shared" si="20"/>
        <v>14876.861546978804</v>
      </c>
    </row>
    <row r="45" spans="1:20" x14ac:dyDescent="0.25">
      <c r="A45" s="57" t="s">
        <v>48</v>
      </c>
      <c r="B45" s="36">
        <f>T50</f>
        <v>170575.37755457137</v>
      </c>
      <c r="C45" s="7" t="str">
        <f>Premissas!$E$9</f>
        <v>março/19</v>
      </c>
      <c r="D45" s="43">
        <f t="shared" si="21"/>
        <v>100</v>
      </c>
      <c r="E45" s="43">
        <f t="shared" si="22"/>
        <v>100</v>
      </c>
      <c r="F45" s="41">
        <f t="shared" si="23"/>
        <v>77.62</v>
      </c>
      <c r="G45" s="41">
        <f t="shared" si="23"/>
        <v>77.73</v>
      </c>
      <c r="H45" s="39">
        <f t="shared" si="24"/>
        <v>0</v>
      </c>
      <c r="I45" s="17">
        <f>H45*Premissas!$C$13</f>
        <v>0</v>
      </c>
      <c r="J45" s="39">
        <f t="shared" si="25"/>
        <v>0</v>
      </c>
      <c r="K45" s="17">
        <f>J45*Premissas!$C$14</f>
        <v>0</v>
      </c>
      <c r="L45" s="40">
        <f t="shared" si="30"/>
        <v>100</v>
      </c>
      <c r="M45" s="18">
        <f>IF(D45&gt;F45,((F45*Premissas!$C$12)+((D45-F45)*Premissas!$C$12)),(F45*Premissas!$C$12))</f>
        <v>3223.6633976589683</v>
      </c>
      <c r="N45" s="15">
        <f t="shared" si="27"/>
        <v>100</v>
      </c>
      <c r="O45" s="4">
        <f>IF(E45&gt;G45,((G45*Premissas!$C$11)+((E45-G45)*Premissas!$C$11)),(G45*Premissas!$C$11))</f>
        <v>4816.5137614678897</v>
      </c>
      <c r="P45" s="42">
        <f t="shared" si="28"/>
        <v>11921</v>
      </c>
      <c r="Q45" s="4">
        <f>P45*Premissas!$C$10</f>
        <v>6370.4375830433401</v>
      </c>
      <c r="R45" s="42">
        <f t="shared" si="29"/>
        <v>2337</v>
      </c>
      <c r="S45" s="4">
        <f>R45*Premissas!$C$9</f>
        <v>1879.0263682378995</v>
      </c>
      <c r="T45" s="4">
        <f t="shared" si="20"/>
        <v>16289.641110408098</v>
      </c>
    </row>
    <row r="46" spans="1:20" x14ac:dyDescent="0.25">
      <c r="A46" s="57" t="str">
        <f>IF(B46&gt;0,"Economia","Perda")</f>
        <v>Perda</v>
      </c>
      <c r="B46" s="36">
        <f>B44-B45</f>
        <v>-39977.617921543846</v>
      </c>
      <c r="C46" s="7" t="str">
        <f>Premissas!$E$10</f>
        <v>fevereiro/19</v>
      </c>
      <c r="D46" s="43">
        <f t="shared" si="21"/>
        <v>100</v>
      </c>
      <c r="E46" s="43">
        <f t="shared" si="22"/>
        <v>100</v>
      </c>
      <c r="F46" s="41">
        <f t="shared" si="23"/>
        <v>89.49</v>
      </c>
      <c r="G46" s="41">
        <f t="shared" si="23"/>
        <v>61.82</v>
      </c>
      <c r="H46" s="39">
        <f t="shared" si="24"/>
        <v>0</v>
      </c>
      <c r="I46" s="17">
        <f>H46*Premissas!$C$13</f>
        <v>0</v>
      </c>
      <c r="J46" s="39">
        <f t="shared" si="25"/>
        <v>0</v>
      </c>
      <c r="K46" s="17">
        <f>J46*Premissas!$C$14</f>
        <v>0</v>
      </c>
      <c r="L46" s="40">
        <f t="shared" si="30"/>
        <v>100</v>
      </c>
      <c r="M46" s="18">
        <f>IF(D46&gt;F46,((F46*Premissas!$C$12)+((D46-F46)*Premissas!$C$12)),(F46*Premissas!$C$12))</f>
        <v>3223.6633976589687</v>
      </c>
      <c r="N46" s="15">
        <f t="shared" si="27"/>
        <v>100</v>
      </c>
      <c r="O46" s="4">
        <f>IF(E46&gt;G46,((G46*Premissas!$C$11)+((E46-G46)*Premissas!$C$11)),(G46*Premissas!$C$11))</f>
        <v>4816.5137614678897</v>
      </c>
      <c r="P46" s="42">
        <f t="shared" si="28"/>
        <v>15381</v>
      </c>
      <c r="Q46" s="4">
        <f>P46*Premissas!$C$10</f>
        <v>8219.4195507750701</v>
      </c>
      <c r="R46" s="42">
        <f t="shared" si="29"/>
        <v>2781</v>
      </c>
      <c r="S46" s="4">
        <f>R46*Premissas!$C$9</f>
        <v>2236.0172571970897</v>
      </c>
      <c r="T46" s="4">
        <f t="shared" si="20"/>
        <v>18495.61396709902</v>
      </c>
    </row>
    <row r="47" spans="1:20" x14ac:dyDescent="0.25">
      <c r="A47" s="24" t="s">
        <v>53</v>
      </c>
      <c r="B47" s="49">
        <f>B46/B44</f>
        <v>-0.30611258595766683</v>
      </c>
      <c r="C47" s="7" t="str">
        <f>Premissas!$E$11</f>
        <v>janeiro/19</v>
      </c>
      <c r="D47" s="43">
        <f t="shared" si="21"/>
        <v>100</v>
      </c>
      <c r="E47" s="43">
        <f t="shared" si="22"/>
        <v>100</v>
      </c>
      <c r="F47" s="41">
        <f t="shared" si="23"/>
        <v>81.09</v>
      </c>
      <c r="G47" s="41">
        <f t="shared" si="23"/>
        <v>57.12</v>
      </c>
      <c r="H47" s="39">
        <f t="shared" si="24"/>
        <v>0</v>
      </c>
      <c r="I47" s="17">
        <f>H47*Premissas!$C$13</f>
        <v>0</v>
      </c>
      <c r="J47" s="39">
        <f t="shared" si="25"/>
        <v>0</v>
      </c>
      <c r="K47" s="17">
        <f>J47*Premissas!$C$14</f>
        <v>0</v>
      </c>
      <c r="L47" s="40">
        <f t="shared" si="30"/>
        <v>100</v>
      </c>
      <c r="M47" s="18">
        <f>IF(D47&gt;F47,((F47*Premissas!$C$12)+((D47-F47)*Premissas!$C$12)),(F47*Premissas!$C$12))</f>
        <v>3223.6633976589687</v>
      </c>
      <c r="N47" s="15">
        <f t="shared" si="27"/>
        <v>100</v>
      </c>
      <c r="O47" s="4">
        <f>IF(E47&gt;G47,((G47*Premissas!$C$11)+((E47-G47)*Premissas!$C$11)),(G47*Premissas!$C$11))</f>
        <v>4816.5137614678897</v>
      </c>
      <c r="P47" s="42">
        <f t="shared" si="28"/>
        <v>12332</v>
      </c>
      <c r="Q47" s="4">
        <f>P47*Premissas!$C$10</f>
        <v>6590.0709901929768</v>
      </c>
      <c r="R47" s="42">
        <f t="shared" si="29"/>
        <v>2140</v>
      </c>
      <c r="S47" s="4">
        <f>R47*Premissas!$C$9</f>
        <v>1720.6317621006012</v>
      </c>
      <c r="T47" s="4">
        <f t="shared" si="20"/>
        <v>16350.879911420438</v>
      </c>
    </row>
    <row r="48" spans="1:20" x14ac:dyDescent="0.25">
      <c r="A48" s="24"/>
      <c r="B48" s="56"/>
      <c r="C48" s="7" t="str">
        <f>Premissas!$E$12</f>
        <v>dezembro/18</v>
      </c>
      <c r="D48" s="43">
        <f t="shared" si="21"/>
        <v>100</v>
      </c>
      <c r="E48" s="43">
        <f t="shared" si="22"/>
        <v>100</v>
      </c>
      <c r="F48" s="41">
        <f t="shared" si="23"/>
        <v>66.98</v>
      </c>
      <c r="G48" s="41">
        <f t="shared" si="23"/>
        <v>56.9</v>
      </c>
      <c r="H48" s="39">
        <f t="shared" si="24"/>
        <v>0</v>
      </c>
      <c r="I48" s="17">
        <f>H48*Premissas!$C$13</f>
        <v>0</v>
      </c>
      <c r="J48" s="39">
        <f t="shared" si="25"/>
        <v>0</v>
      </c>
      <c r="K48" s="17">
        <f>J48*Premissas!$C$14</f>
        <v>0</v>
      </c>
      <c r="L48" s="40">
        <f t="shared" si="30"/>
        <v>100</v>
      </c>
      <c r="M48" s="18">
        <f>IF(D48&gt;F48,((F48*Premissas!$C$12)+((D48-F48)*Premissas!$C$12)),(F48*Premissas!$C$12))</f>
        <v>3223.6633976589687</v>
      </c>
      <c r="N48" s="15">
        <f t="shared" si="27"/>
        <v>100</v>
      </c>
      <c r="O48" s="4">
        <f>IF(E48&gt;G48,((G48*Premissas!$C$11)+((E48-G48)*Premissas!$C$11)),(G48*Premissas!$C$11))</f>
        <v>4816.5137614678897</v>
      </c>
      <c r="P48" s="42">
        <f t="shared" si="28"/>
        <v>12623</v>
      </c>
      <c r="Q48" s="4">
        <f>P48*Premissas!$C$10</f>
        <v>6745.5778551091425</v>
      </c>
      <c r="R48" s="42">
        <f t="shared" si="29"/>
        <v>2084</v>
      </c>
      <c r="S48" s="4">
        <f>R48*Premissas!$C$9</f>
        <v>1675.6058842138564</v>
      </c>
      <c r="T48" s="4">
        <f t="shared" si="20"/>
        <v>16461.360898449857</v>
      </c>
    </row>
    <row r="49" spans="1:20" x14ac:dyDescent="0.25">
      <c r="A49" s="24"/>
      <c r="B49" s="56"/>
      <c r="C49" s="7" t="str">
        <f>Premissas!$E$13</f>
        <v>novembro/18</v>
      </c>
      <c r="D49" s="43">
        <f t="shared" si="21"/>
        <v>100</v>
      </c>
      <c r="E49" s="43">
        <f t="shared" si="22"/>
        <v>100</v>
      </c>
      <c r="F49" s="41">
        <f t="shared" si="23"/>
        <v>66.42</v>
      </c>
      <c r="G49" s="41">
        <f t="shared" si="23"/>
        <v>40.659999999999997</v>
      </c>
      <c r="H49" s="39">
        <f t="shared" si="24"/>
        <v>0</v>
      </c>
      <c r="I49" s="17">
        <f>H49*Premissas!$C$13</f>
        <v>0</v>
      </c>
      <c r="J49" s="39">
        <f t="shared" si="25"/>
        <v>0</v>
      </c>
      <c r="K49" s="17">
        <f>J49*Premissas!$C$14</f>
        <v>0</v>
      </c>
      <c r="L49" s="40">
        <f t="shared" si="30"/>
        <v>100</v>
      </c>
      <c r="M49" s="18">
        <f>IF(D49&gt;F49,((F49*Premissas!$C$12)+((D49-F49)*Premissas!$C$12)),(F49*Premissas!$C$12))</f>
        <v>3223.6633976589683</v>
      </c>
      <c r="N49" s="15">
        <f t="shared" si="27"/>
        <v>100</v>
      </c>
      <c r="O49" s="4">
        <f>IF(E49&gt;G49,((G49*Premissas!$C$11)+((E49-G49)*Premissas!$C$11)),(G49*Premissas!$C$11))</f>
        <v>4816.5137614678897</v>
      </c>
      <c r="P49" s="42">
        <f t="shared" si="28"/>
        <v>7074</v>
      </c>
      <c r="Q49" s="4">
        <f>P49*Premissas!$C$10</f>
        <v>3780.2596646630809</v>
      </c>
      <c r="R49" s="42">
        <f t="shared" si="29"/>
        <v>1353</v>
      </c>
      <c r="S49" s="4">
        <f>R49*Premissas!$C$9</f>
        <v>1087.8573710850997</v>
      </c>
      <c r="T49" s="4">
        <f t="shared" si="20"/>
        <v>12908.294194875038</v>
      </c>
    </row>
    <row r="50" spans="1:20" x14ac:dyDescent="0.25">
      <c r="B50" s="21"/>
      <c r="C50" s="38" t="s">
        <v>60</v>
      </c>
      <c r="D50" s="5"/>
      <c r="E50" s="5"/>
      <c r="F50" s="5">
        <f>LARGE(F36:F49,1)</f>
        <v>89.49</v>
      </c>
      <c r="G50" s="5">
        <f>LARGE(G36:G49,1)</f>
        <v>77.73</v>
      </c>
      <c r="H50" s="5">
        <f>LARGE(H36:H49,1)</f>
        <v>0</v>
      </c>
      <c r="I50" s="27">
        <f>SUM(I38:I49)</f>
        <v>0</v>
      </c>
      <c r="J50" s="5">
        <f>LARGE(J36:J49,1)</f>
        <v>0</v>
      </c>
      <c r="K50" s="27">
        <f>SUM(K38:K49)</f>
        <v>0</v>
      </c>
      <c r="L50" s="5">
        <f>LARGE(L36:L49,1)</f>
        <v>100</v>
      </c>
      <c r="M50" s="27">
        <f>SUM(M38:M49)</f>
        <v>38683.960771907623</v>
      </c>
      <c r="N50" s="5">
        <f>LARGE(N36:N49,1)</f>
        <v>100</v>
      </c>
      <c r="O50" s="27">
        <f t="shared" ref="O50" si="31">SUM(O38:O49)</f>
        <v>57798.165137614676</v>
      </c>
      <c r="P50" s="44">
        <f t="shared" ref="P50:T50" si="32">SUM(P38:P49)</f>
        <v>110053</v>
      </c>
      <c r="Q50" s="27">
        <f t="shared" si="32"/>
        <v>58810.986270167661</v>
      </c>
      <c r="R50" s="28">
        <f t="shared" si="32"/>
        <v>19007</v>
      </c>
      <c r="S50" s="27">
        <f t="shared" si="32"/>
        <v>15282.265374881366</v>
      </c>
      <c r="T50" s="27">
        <f t="shared" si="32"/>
        <v>170575.37755457137</v>
      </c>
    </row>
    <row r="54" spans="1:20" x14ac:dyDescent="0.25">
      <c r="A54" s="102" t="s">
        <v>58</v>
      </c>
      <c r="B54" s="103"/>
      <c r="C54" s="30" t="s">
        <v>12</v>
      </c>
      <c r="D54" s="31" t="s">
        <v>27</v>
      </c>
      <c r="E54" s="32" t="s">
        <v>28</v>
      </c>
      <c r="F54" s="31" t="s">
        <v>13</v>
      </c>
      <c r="G54" s="32" t="s">
        <v>14</v>
      </c>
      <c r="H54" s="34" t="s">
        <v>39</v>
      </c>
      <c r="I54" s="35" t="s">
        <v>40</v>
      </c>
      <c r="J54" s="34" t="s">
        <v>41</v>
      </c>
      <c r="K54" s="35" t="s">
        <v>42</v>
      </c>
      <c r="L54" s="31" t="s">
        <v>43</v>
      </c>
      <c r="M54" s="32" t="s">
        <v>44</v>
      </c>
      <c r="N54" s="31" t="s">
        <v>45</v>
      </c>
      <c r="O54" s="35" t="s">
        <v>46</v>
      </c>
      <c r="P54" s="31" t="s">
        <v>15</v>
      </c>
      <c r="Q54" s="35" t="s">
        <v>24</v>
      </c>
      <c r="R54" s="31" t="s">
        <v>16</v>
      </c>
      <c r="S54" s="35" t="s">
        <v>25</v>
      </c>
      <c r="T54" s="33" t="s">
        <v>26</v>
      </c>
    </row>
    <row r="55" spans="1:20" x14ac:dyDescent="0.25">
      <c r="A55" s="102"/>
      <c r="B55" s="103"/>
      <c r="C55" s="7" t="str">
        <f>Premissas!$E$2</f>
        <v>outubro/19</v>
      </c>
      <c r="D55" s="43">
        <f>$B$59</f>
        <v>74</v>
      </c>
      <c r="E55" s="43">
        <f>$B$57</f>
        <v>55</v>
      </c>
      <c r="F55" s="41">
        <f>F38</f>
        <v>58.8</v>
      </c>
      <c r="G55" s="41">
        <f>G38</f>
        <v>63.39</v>
      </c>
      <c r="H55" s="39">
        <f>IF(G55&gt;105%*E55,(G55-E55),0)</f>
        <v>8.39</v>
      </c>
      <c r="I55" s="17">
        <f>H55*Premissas!$C$13</f>
        <v>808.21100917431193</v>
      </c>
      <c r="J55" s="39">
        <f>IF(F55&gt;105%*D55,(F55-D55),0)</f>
        <v>0</v>
      </c>
      <c r="K55" s="17">
        <f>J55*Premissas!$C$14</f>
        <v>0</v>
      </c>
      <c r="L55" s="40">
        <f>IF(F55&gt;D55,F55,D55)</f>
        <v>74</v>
      </c>
      <c r="M55" s="18">
        <f>IF(D55&gt;F55,((F55*Premissas!$C$12)+((D55-F55)*Premissas!$C$12)),(F55*Premissas!$C$12))</f>
        <v>2385.510914267637</v>
      </c>
      <c r="N55" s="15">
        <f>IF(G55&gt;E55,G55,E55)</f>
        <v>63.39</v>
      </c>
      <c r="O55" s="4">
        <f>IF(E55&gt;G55,((G55*Premissas!$C$11)+((E55-G55)*Premissas!$C$11)),(G55*Premissas!$C$11))</f>
        <v>3053.1880733944954</v>
      </c>
      <c r="P55" s="42">
        <f>P38</f>
        <v>5330</v>
      </c>
      <c r="Q55" s="4">
        <f>P55*Premissas!$C$10</f>
        <v>2848.2872508699775</v>
      </c>
      <c r="R55" s="42">
        <f>R38</f>
        <v>977</v>
      </c>
      <c r="S55" s="4">
        <f>R55*Premissas!$C$9</f>
        <v>785.54076241695668</v>
      </c>
      <c r="T55" s="4">
        <f t="shared" ref="T55:T66" si="33">SUM(S55,Q55,O55,M55,K55,I55)</f>
        <v>9880.7380101233794</v>
      </c>
    </row>
    <row r="56" spans="1:20" x14ac:dyDescent="0.25">
      <c r="A56" s="102"/>
      <c r="B56" s="103"/>
      <c r="C56" s="7" t="str">
        <f>Premissas!$E$3</f>
        <v>setembro/19</v>
      </c>
      <c r="D56" s="43">
        <f t="shared" ref="D56:D66" si="34">$B$59</f>
        <v>74</v>
      </c>
      <c r="E56" s="43">
        <f t="shared" ref="E56:E66" si="35">$B$57</f>
        <v>55</v>
      </c>
      <c r="F56" s="41">
        <f t="shared" ref="F56:G66" si="36">F39</f>
        <v>58.91</v>
      </c>
      <c r="G56" s="41">
        <f t="shared" si="36"/>
        <v>52.19</v>
      </c>
      <c r="H56" s="39">
        <f t="shared" ref="H56:H66" si="37">IF(G56&gt;105%*E56,(G56-E56),0)</f>
        <v>0</v>
      </c>
      <c r="I56" s="17">
        <f>H56*Premissas!$C$13</f>
        <v>0</v>
      </c>
      <c r="J56" s="39">
        <f t="shared" ref="J56:J66" si="38">IF(F56&gt;105%*D56,(F56-D56),0)</f>
        <v>0</v>
      </c>
      <c r="K56" s="17">
        <f>J56*Premissas!$C$14</f>
        <v>0</v>
      </c>
      <c r="L56" s="40">
        <f t="shared" ref="L56:L57" si="39">IF(F56&gt;D56,F56,D56)</f>
        <v>74</v>
      </c>
      <c r="M56" s="18">
        <f>IF(D56&gt;F56,((F56*Premissas!$C$12)+((D56-F56)*Premissas!$C$12)),(F56*Premissas!$C$12))</f>
        <v>2385.510914267637</v>
      </c>
      <c r="N56" s="15">
        <f t="shared" ref="N56:N66" si="40">IF(G56&gt;E56,G56,E56)</f>
        <v>55</v>
      </c>
      <c r="O56" s="4">
        <f>IF(E56&gt;G56,((G56*Premissas!$C$11)+((E56-G56)*Premissas!$C$11)),(G56*Premissas!$C$11))</f>
        <v>2649.0825688073392</v>
      </c>
      <c r="P56" s="42">
        <f t="shared" ref="P56:P66" si="41">P39</f>
        <v>5429</v>
      </c>
      <c r="Q56" s="4">
        <f>P56*Premissas!$C$10</f>
        <v>2901.1916482125907</v>
      </c>
      <c r="R56" s="42">
        <f t="shared" ref="R56:R66" si="42">R39</f>
        <v>945</v>
      </c>
      <c r="S56" s="4">
        <f>R56*Premissas!$C$9</f>
        <v>759.8116893388169</v>
      </c>
      <c r="T56" s="4">
        <f t="shared" si="33"/>
        <v>8695.5968206263842</v>
      </c>
    </row>
    <row r="57" spans="1:20" x14ac:dyDescent="0.25">
      <c r="A57" s="57" t="s">
        <v>50</v>
      </c>
      <c r="B57" s="37">
        <f>'Auxiliar '!$W$1</f>
        <v>55</v>
      </c>
      <c r="C57" s="7" t="str">
        <f>Premissas!$E$4</f>
        <v>agosto/19</v>
      </c>
      <c r="D57" s="43">
        <f t="shared" si="34"/>
        <v>74</v>
      </c>
      <c r="E57" s="43">
        <f t="shared" si="35"/>
        <v>55</v>
      </c>
      <c r="F57" s="41">
        <f t="shared" si="36"/>
        <v>46.48</v>
      </c>
      <c r="G57" s="41">
        <f t="shared" si="36"/>
        <v>20.16</v>
      </c>
      <c r="H57" s="39">
        <f t="shared" si="37"/>
        <v>0</v>
      </c>
      <c r="I57" s="17">
        <f>H57*Premissas!$C$13</f>
        <v>0</v>
      </c>
      <c r="J57" s="39">
        <f t="shared" si="38"/>
        <v>0</v>
      </c>
      <c r="K57" s="17">
        <f>J57*Premissas!$C$14</f>
        <v>0</v>
      </c>
      <c r="L57" s="40">
        <f t="shared" si="39"/>
        <v>74</v>
      </c>
      <c r="M57" s="18">
        <f>IF(D57&gt;F57,((F57*Premissas!$C$12)+((D57-F57)*Premissas!$C$12)),(F57*Premissas!$C$12))</f>
        <v>2385.510914267637</v>
      </c>
      <c r="N57" s="15">
        <f t="shared" si="40"/>
        <v>55</v>
      </c>
      <c r="O57" s="4">
        <f>IF(E57&gt;G57,((G57*Premissas!$C$11)+((E57-G57)*Premissas!$C$11)),(G57*Premissas!$C$11))</f>
        <v>2649.0825688073396</v>
      </c>
      <c r="P57" s="42">
        <f t="shared" si="41"/>
        <v>7837</v>
      </c>
      <c r="Q57" s="4">
        <f>P57*Premissas!$C$10</f>
        <v>4187.9975956975641</v>
      </c>
      <c r="R57" s="42">
        <f t="shared" si="42"/>
        <v>1196</v>
      </c>
      <c r="S57" s="4">
        <f>R57*Premissas!$C$9</f>
        <v>961.62410629547617</v>
      </c>
      <c r="T57" s="4">
        <f t="shared" si="33"/>
        <v>10184.215185068017</v>
      </c>
    </row>
    <row r="58" spans="1:20" x14ac:dyDescent="0.25">
      <c r="A58" s="57" t="s">
        <v>38</v>
      </c>
      <c r="B58" s="56">
        <f>B57*1.05</f>
        <v>57.75</v>
      </c>
      <c r="C58" s="7" t="str">
        <f>Premissas!$E$5</f>
        <v>julho/19</v>
      </c>
      <c r="D58" s="43">
        <f t="shared" si="34"/>
        <v>74</v>
      </c>
      <c r="E58" s="43">
        <f t="shared" si="35"/>
        <v>55</v>
      </c>
      <c r="F58" s="41">
        <f t="shared" si="36"/>
        <v>63.17</v>
      </c>
      <c r="G58" s="41">
        <f t="shared" si="36"/>
        <v>39.979999999999997</v>
      </c>
      <c r="H58" s="39">
        <f t="shared" si="37"/>
        <v>0</v>
      </c>
      <c r="I58" s="17">
        <f>H58*Premissas!$C$13</f>
        <v>0</v>
      </c>
      <c r="J58" s="39">
        <f t="shared" si="38"/>
        <v>0</v>
      </c>
      <c r="K58" s="17">
        <f>J58*Premissas!$C$14</f>
        <v>0</v>
      </c>
      <c r="L58" s="40">
        <f>IF(F58&gt;D58,F58,D58)</f>
        <v>74</v>
      </c>
      <c r="M58" s="18">
        <f>IF(D58&gt;F58,((F58*Premissas!$C$12)+((D58-F58)*Premissas!$C$12)),(F58*Premissas!$C$12))</f>
        <v>2385.5109142676365</v>
      </c>
      <c r="N58" s="15">
        <f t="shared" si="40"/>
        <v>55</v>
      </c>
      <c r="O58" s="4">
        <f>IF(E58&gt;G58,((G58*Premissas!$C$11)+((E58-G58)*Premissas!$C$11)),(G58*Premissas!$C$11))</f>
        <v>2649.0825688073392</v>
      </c>
      <c r="P58" s="42">
        <f t="shared" si="41"/>
        <v>6251</v>
      </c>
      <c r="Q58" s="4">
        <f>P58*Premissas!$C$10</f>
        <v>3340.4584625118632</v>
      </c>
      <c r="R58" s="42">
        <f t="shared" si="42"/>
        <v>932</v>
      </c>
      <c r="S58" s="4">
        <f>R58*Premissas!$C$9</f>
        <v>749.35925340082258</v>
      </c>
      <c r="T58" s="4">
        <f t="shared" si="33"/>
        <v>9124.4111989876619</v>
      </c>
    </row>
    <row r="59" spans="1:20" x14ac:dyDescent="0.25">
      <c r="A59" s="57" t="s">
        <v>51</v>
      </c>
      <c r="B59" s="37">
        <f>'Auxiliar '!$AI$1</f>
        <v>74</v>
      </c>
      <c r="C59" s="7" t="str">
        <f>Premissas!$E$6</f>
        <v>junho/19</v>
      </c>
      <c r="D59" s="43">
        <f t="shared" si="34"/>
        <v>74</v>
      </c>
      <c r="E59" s="43">
        <f t="shared" si="35"/>
        <v>55</v>
      </c>
      <c r="F59" s="41">
        <f t="shared" si="36"/>
        <v>59.47</v>
      </c>
      <c r="G59" s="41">
        <f t="shared" si="36"/>
        <v>47.71</v>
      </c>
      <c r="H59" s="39">
        <f t="shared" si="37"/>
        <v>0</v>
      </c>
      <c r="I59" s="17">
        <f>H59*Premissas!$C$13</f>
        <v>0</v>
      </c>
      <c r="J59" s="39">
        <f t="shared" si="38"/>
        <v>0</v>
      </c>
      <c r="K59" s="17">
        <f>J59*Premissas!$C$14</f>
        <v>0</v>
      </c>
      <c r="L59" s="40">
        <f t="shared" ref="L59:L66" si="43">IF(F59&gt;D59,F59,D59)</f>
        <v>74</v>
      </c>
      <c r="M59" s="18">
        <f>IF(D59&gt;F59,((F59*Premissas!$C$12)+((D59-F59)*Premissas!$C$12)),(F59*Premissas!$C$12))</f>
        <v>2385.5109142676365</v>
      </c>
      <c r="N59" s="15">
        <f t="shared" si="40"/>
        <v>55</v>
      </c>
      <c r="O59" s="4">
        <f>IF(E59&gt;G59,((G59*Premissas!$C$11)+((E59-G59)*Premissas!$C$11)),(G59*Premissas!$C$11))</f>
        <v>2649.0825688073396</v>
      </c>
      <c r="P59" s="42">
        <f t="shared" si="41"/>
        <v>7162</v>
      </c>
      <c r="Q59" s="4">
        <f>P59*Premissas!$C$10</f>
        <v>3827.2857956342928</v>
      </c>
      <c r="R59" s="42">
        <f t="shared" si="42"/>
        <v>1217</v>
      </c>
      <c r="S59" s="4">
        <f>R59*Premissas!$C$9</f>
        <v>978.50881050300541</v>
      </c>
      <c r="T59" s="4">
        <f t="shared" si="33"/>
        <v>9840.3880892122761</v>
      </c>
    </row>
    <row r="60" spans="1:20" x14ac:dyDescent="0.25">
      <c r="A60" s="57" t="s">
        <v>38</v>
      </c>
      <c r="B60" s="56">
        <f>B59*1.05</f>
        <v>77.7</v>
      </c>
      <c r="C60" s="7" t="str">
        <f>Premissas!$E$7</f>
        <v>maio/19</v>
      </c>
      <c r="D60" s="43">
        <f t="shared" si="34"/>
        <v>74</v>
      </c>
      <c r="E60" s="43">
        <f t="shared" si="35"/>
        <v>55</v>
      </c>
      <c r="F60" s="41">
        <f t="shared" si="36"/>
        <v>61.04</v>
      </c>
      <c r="G60" s="41">
        <f t="shared" si="36"/>
        <v>46.37</v>
      </c>
      <c r="H60" s="39">
        <f t="shared" si="37"/>
        <v>0</v>
      </c>
      <c r="I60" s="17">
        <f>H60*Premissas!$C$13</f>
        <v>0</v>
      </c>
      <c r="J60" s="39">
        <f t="shared" si="38"/>
        <v>0</v>
      </c>
      <c r="K60" s="17">
        <f>J60*Premissas!$C$14</f>
        <v>0</v>
      </c>
      <c r="L60" s="40">
        <f t="shared" si="43"/>
        <v>74</v>
      </c>
      <c r="M60" s="18">
        <f>IF(D60&gt;F60,((F60*Premissas!$C$12)+((D60-F60)*Premissas!$C$12)),(F60*Premissas!$C$12))</f>
        <v>2385.510914267637</v>
      </c>
      <c r="N60" s="15">
        <f t="shared" si="40"/>
        <v>55</v>
      </c>
      <c r="O60" s="4">
        <f>IF(E60&gt;G60,((G60*Premissas!$C$11)+((E60-G60)*Premissas!$C$11)),(G60*Premissas!$C$11))</f>
        <v>2649.0825688073392</v>
      </c>
      <c r="P60" s="42">
        <f t="shared" si="41"/>
        <v>8539</v>
      </c>
      <c r="Q60" s="4">
        <f>P60*Premissas!$C$10</f>
        <v>4563.1378677633656</v>
      </c>
      <c r="R60" s="42">
        <f t="shared" si="42"/>
        <v>1304</v>
      </c>
      <c r="S60" s="4">
        <f>R60*Premissas!$C$9</f>
        <v>1048.4597279341981</v>
      </c>
      <c r="T60" s="4">
        <f t="shared" si="33"/>
        <v>10646.191078772539</v>
      </c>
    </row>
    <row r="61" spans="1:20" x14ac:dyDescent="0.25">
      <c r="A61" s="57" t="s">
        <v>47</v>
      </c>
      <c r="B61" s="36">
        <f>IF(Premissas!$B$16="Azul",$T$16,'Verde '!$N$16)</f>
        <v>130597.75963302753</v>
      </c>
      <c r="C61" s="7" t="str">
        <f>Premissas!$E$8</f>
        <v>abril/19</v>
      </c>
      <c r="D61" s="43">
        <f t="shared" si="34"/>
        <v>74</v>
      </c>
      <c r="E61" s="43">
        <f t="shared" si="35"/>
        <v>55</v>
      </c>
      <c r="F61" s="41">
        <f t="shared" si="36"/>
        <v>81.98</v>
      </c>
      <c r="G61" s="41">
        <f t="shared" si="36"/>
        <v>53.09</v>
      </c>
      <c r="H61" s="39">
        <f t="shared" si="37"/>
        <v>0</v>
      </c>
      <c r="I61" s="17">
        <f>H61*Premissas!$C$13</f>
        <v>0</v>
      </c>
      <c r="J61" s="39">
        <f t="shared" si="38"/>
        <v>7.980000000000004</v>
      </c>
      <c r="K61" s="17">
        <f>J61*Premissas!$C$14</f>
        <v>514.49667826637165</v>
      </c>
      <c r="L61" s="40">
        <f t="shared" si="43"/>
        <v>81.98</v>
      </c>
      <c r="M61" s="18">
        <f>IF(D61&gt;F61,((F61*Premissas!$C$12)+((D61-F61)*Premissas!$C$12)),(F61*Premissas!$C$12))</f>
        <v>2642.7592534008227</v>
      </c>
      <c r="N61" s="15">
        <f t="shared" si="40"/>
        <v>55</v>
      </c>
      <c r="O61" s="4">
        <f>IF(E61&gt;G61,((G61*Premissas!$C$11)+((E61-G61)*Premissas!$C$11)),(G61*Premissas!$C$11))</f>
        <v>2649.0825688073392</v>
      </c>
      <c r="P61" s="42">
        <f t="shared" si="41"/>
        <v>10174</v>
      </c>
      <c r="Q61" s="4">
        <f>P61*Premissas!$C$10</f>
        <v>5436.8620056944001</v>
      </c>
      <c r="R61" s="42">
        <f t="shared" si="42"/>
        <v>1741</v>
      </c>
      <c r="S61" s="4">
        <f>R61*Premissas!$C$9</f>
        <v>1399.8223821575452</v>
      </c>
      <c r="T61" s="4">
        <f t="shared" si="33"/>
        <v>12643.022888326479</v>
      </c>
    </row>
    <row r="62" spans="1:20" x14ac:dyDescent="0.25">
      <c r="A62" s="57" t="s">
        <v>48</v>
      </c>
      <c r="B62" s="36">
        <f>T67</f>
        <v>143256.30447643148</v>
      </c>
      <c r="C62" s="7" t="str">
        <f>Premissas!$E$9</f>
        <v>março/19</v>
      </c>
      <c r="D62" s="43">
        <f t="shared" si="34"/>
        <v>74</v>
      </c>
      <c r="E62" s="43">
        <f t="shared" si="35"/>
        <v>55</v>
      </c>
      <c r="F62" s="41">
        <f t="shared" si="36"/>
        <v>77.62</v>
      </c>
      <c r="G62" s="41">
        <f t="shared" si="36"/>
        <v>77.73</v>
      </c>
      <c r="H62" s="39">
        <f t="shared" si="37"/>
        <v>22.730000000000004</v>
      </c>
      <c r="I62" s="17">
        <f>H62*Premissas!$C$13</f>
        <v>2189.5871559633028</v>
      </c>
      <c r="J62" s="39">
        <f t="shared" si="38"/>
        <v>0</v>
      </c>
      <c r="K62" s="17">
        <f>J62*Premissas!$C$14</f>
        <v>0</v>
      </c>
      <c r="L62" s="40">
        <f t="shared" si="43"/>
        <v>77.62</v>
      </c>
      <c r="M62" s="18">
        <f>IF(D62&gt;F62,((F62*Premissas!$C$12)+((D62-F62)*Premissas!$C$12)),(F62*Premissas!$C$12))</f>
        <v>2502.2075292628915</v>
      </c>
      <c r="N62" s="15">
        <f t="shared" si="40"/>
        <v>77.73</v>
      </c>
      <c r="O62" s="4">
        <f>IF(E62&gt;G62,((G62*Premissas!$C$11)+((E62-G62)*Premissas!$C$11)),(G62*Premissas!$C$11))</f>
        <v>3743.8761467889908</v>
      </c>
      <c r="P62" s="42">
        <f t="shared" si="41"/>
        <v>11921</v>
      </c>
      <c r="Q62" s="4">
        <f>P62*Premissas!$C$10</f>
        <v>6370.4375830433401</v>
      </c>
      <c r="R62" s="42">
        <f t="shared" si="42"/>
        <v>2337</v>
      </c>
      <c r="S62" s="4">
        <f>R62*Premissas!$C$9</f>
        <v>1879.0263682378995</v>
      </c>
      <c r="T62" s="4">
        <f t="shared" si="33"/>
        <v>16685.134783296424</v>
      </c>
    </row>
    <row r="63" spans="1:20" x14ac:dyDescent="0.25">
      <c r="A63" s="57" t="str">
        <f>IF(B63&gt;0,"Economia","Perda")</f>
        <v>Perda</v>
      </c>
      <c r="B63" s="36">
        <f>B61-B62</f>
        <v>-12658.544843403957</v>
      </c>
      <c r="C63" s="7" t="str">
        <f>Premissas!$E$10</f>
        <v>fevereiro/19</v>
      </c>
      <c r="D63" s="43">
        <f t="shared" si="34"/>
        <v>74</v>
      </c>
      <c r="E63" s="43">
        <f t="shared" si="35"/>
        <v>55</v>
      </c>
      <c r="F63" s="41">
        <f t="shared" si="36"/>
        <v>89.49</v>
      </c>
      <c r="G63" s="41">
        <f t="shared" si="36"/>
        <v>61.82</v>
      </c>
      <c r="H63" s="39">
        <f t="shared" si="37"/>
        <v>6.82</v>
      </c>
      <c r="I63" s="17">
        <f>H63*Premissas!$C$13</f>
        <v>656.97247706422024</v>
      </c>
      <c r="J63" s="39">
        <f t="shared" si="38"/>
        <v>15.489999999999995</v>
      </c>
      <c r="K63" s="17">
        <f>J63*Premissas!$C$14</f>
        <v>998.69092059474815</v>
      </c>
      <c r="L63" s="40">
        <f t="shared" si="43"/>
        <v>89.49</v>
      </c>
      <c r="M63" s="18">
        <f>IF(D63&gt;F63,((F63*Premissas!$C$12)+((D63-F63)*Premissas!$C$12)),(F63*Premissas!$C$12))</f>
        <v>2884.8563745650108</v>
      </c>
      <c r="N63" s="15">
        <f t="shared" si="40"/>
        <v>61.82</v>
      </c>
      <c r="O63" s="4">
        <f>IF(E63&gt;G63,((G63*Premissas!$C$11)+((E63-G63)*Premissas!$C$11)),(G63*Premissas!$C$11))</f>
        <v>2977.5688073394494</v>
      </c>
      <c r="P63" s="42">
        <f t="shared" si="41"/>
        <v>15381</v>
      </c>
      <c r="Q63" s="4">
        <f>P63*Premissas!$C$10</f>
        <v>8219.4195507750701</v>
      </c>
      <c r="R63" s="42">
        <f t="shared" si="42"/>
        <v>2781</v>
      </c>
      <c r="S63" s="4">
        <f>R63*Premissas!$C$9</f>
        <v>2236.0172571970897</v>
      </c>
      <c r="T63" s="4">
        <f t="shared" si="33"/>
        <v>17973.525387535588</v>
      </c>
    </row>
    <row r="64" spans="1:20" x14ac:dyDescent="0.25">
      <c r="A64" s="24" t="s">
        <v>53</v>
      </c>
      <c r="B64" s="49">
        <f>B63/B61</f>
        <v>-9.6927733515289757E-2</v>
      </c>
      <c r="C64" s="7" t="str">
        <f>Premissas!$E$11</f>
        <v>janeiro/19</v>
      </c>
      <c r="D64" s="43">
        <f t="shared" si="34"/>
        <v>74</v>
      </c>
      <c r="E64" s="43">
        <f t="shared" si="35"/>
        <v>55</v>
      </c>
      <c r="F64" s="41">
        <f t="shared" si="36"/>
        <v>81.09</v>
      </c>
      <c r="G64" s="41">
        <f t="shared" si="36"/>
        <v>57.12</v>
      </c>
      <c r="H64" s="39">
        <f t="shared" si="37"/>
        <v>0</v>
      </c>
      <c r="I64" s="17">
        <f>H64*Premissas!$C$13</f>
        <v>0</v>
      </c>
      <c r="J64" s="39">
        <f t="shared" si="38"/>
        <v>7.0900000000000034</v>
      </c>
      <c r="K64" s="17">
        <f>J64*Premissas!$C$14</f>
        <v>457.11546978804199</v>
      </c>
      <c r="L64" s="40">
        <f t="shared" si="43"/>
        <v>81.09</v>
      </c>
      <c r="M64" s="18">
        <f>IF(D64&gt;F64,((F64*Premissas!$C$12)+((D64-F64)*Premissas!$C$12)),(F64*Premissas!$C$12))</f>
        <v>2614.068649161658</v>
      </c>
      <c r="N64" s="15">
        <f t="shared" si="40"/>
        <v>57.12</v>
      </c>
      <c r="O64" s="4">
        <f>IF(E64&gt;G64,((G64*Premissas!$C$11)+((E64-G64)*Premissas!$C$11)),(G64*Premissas!$C$11))</f>
        <v>2751.1926605504586</v>
      </c>
      <c r="P64" s="42">
        <f t="shared" si="41"/>
        <v>12332</v>
      </c>
      <c r="Q64" s="4">
        <f>P64*Premissas!$C$10</f>
        <v>6590.0709901929768</v>
      </c>
      <c r="R64" s="42">
        <f t="shared" si="42"/>
        <v>2140</v>
      </c>
      <c r="S64" s="4">
        <f>R64*Premissas!$C$9</f>
        <v>1720.6317621006012</v>
      </c>
      <c r="T64" s="4">
        <f t="shared" si="33"/>
        <v>14133.079531793737</v>
      </c>
    </row>
    <row r="65" spans="1:20" x14ac:dyDescent="0.25">
      <c r="A65" s="24"/>
      <c r="B65" s="56"/>
      <c r="C65" s="7" t="str">
        <f>Premissas!$E$12</f>
        <v>dezembro/18</v>
      </c>
      <c r="D65" s="43">
        <f t="shared" si="34"/>
        <v>74</v>
      </c>
      <c r="E65" s="43">
        <f t="shared" si="35"/>
        <v>55</v>
      </c>
      <c r="F65" s="41">
        <f t="shared" si="36"/>
        <v>66.98</v>
      </c>
      <c r="G65" s="41">
        <f t="shared" si="36"/>
        <v>56.9</v>
      </c>
      <c r="H65" s="39">
        <f t="shared" si="37"/>
        <v>0</v>
      </c>
      <c r="I65" s="17">
        <f>H65*Premissas!$C$13</f>
        <v>0</v>
      </c>
      <c r="J65" s="39">
        <f t="shared" si="38"/>
        <v>0</v>
      </c>
      <c r="K65" s="17">
        <f>J65*Premissas!$C$14</f>
        <v>0</v>
      </c>
      <c r="L65" s="40">
        <f t="shared" si="43"/>
        <v>74</v>
      </c>
      <c r="M65" s="18">
        <f>IF(D65&gt;F65,((F65*Premissas!$C$12)+((D65-F65)*Premissas!$C$12)),(F65*Premissas!$C$12))</f>
        <v>2385.510914267637</v>
      </c>
      <c r="N65" s="15">
        <f t="shared" si="40"/>
        <v>56.9</v>
      </c>
      <c r="O65" s="4">
        <f>IF(E65&gt;G65,((G65*Premissas!$C$11)+((E65-G65)*Premissas!$C$11)),(G65*Premissas!$C$11))</f>
        <v>2740.5963302752293</v>
      </c>
      <c r="P65" s="42">
        <f t="shared" si="41"/>
        <v>12623</v>
      </c>
      <c r="Q65" s="4">
        <f>P65*Premissas!$C$10</f>
        <v>6745.5778551091425</v>
      </c>
      <c r="R65" s="42">
        <f t="shared" si="42"/>
        <v>2084</v>
      </c>
      <c r="S65" s="4">
        <f>R65*Premissas!$C$9</f>
        <v>1675.6058842138564</v>
      </c>
      <c r="T65" s="4">
        <f t="shared" si="33"/>
        <v>13547.290983865865</v>
      </c>
    </row>
    <row r="66" spans="1:20" x14ac:dyDescent="0.25">
      <c r="A66" s="24"/>
      <c r="B66" s="56"/>
      <c r="C66" s="7" t="str">
        <f>Premissas!$E$13</f>
        <v>novembro/18</v>
      </c>
      <c r="D66" s="43">
        <f t="shared" si="34"/>
        <v>74</v>
      </c>
      <c r="E66" s="43">
        <f t="shared" si="35"/>
        <v>55</v>
      </c>
      <c r="F66" s="41">
        <f t="shared" si="36"/>
        <v>66.42</v>
      </c>
      <c r="G66" s="41">
        <f t="shared" si="36"/>
        <v>40.659999999999997</v>
      </c>
      <c r="H66" s="39">
        <f t="shared" si="37"/>
        <v>0</v>
      </c>
      <c r="I66" s="17">
        <f>H66*Premissas!$C$13</f>
        <v>0</v>
      </c>
      <c r="J66" s="39">
        <f t="shared" si="38"/>
        <v>0</v>
      </c>
      <c r="K66" s="17">
        <f>J66*Premissas!$C$14</f>
        <v>0</v>
      </c>
      <c r="L66" s="40">
        <f t="shared" si="43"/>
        <v>74</v>
      </c>
      <c r="M66" s="18">
        <f>IF(D66&gt;F66,((F66*Premissas!$C$12)+((D66-F66)*Premissas!$C$12)),(F66*Premissas!$C$12))</f>
        <v>2385.5109142676365</v>
      </c>
      <c r="N66" s="15">
        <f t="shared" si="40"/>
        <v>55</v>
      </c>
      <c r="O66" s="4">
        <f>IF(E66&gt;G66,((G66*Premissas!$C$11)+((E66-G66)*Premissas!$C$11)),(G66*Premissas!$C$11))</f>
        <v>2649.0825688073392</v>
      </c>
      <c r="P66" s="42">
        <f t="shared" si="41"/>
        <v>7074</v>
      </c>
      <c r="Q66" s="4">
        <f>P66*Premissas!$C$10</f>
        <v>3780.2596646630809</v>
      </c>
      <c r="R66" s="42">
        <f t="shared" si="42"/>
        <v>1353</v>
      </c>
      <c r="S66" s="4">
        <f>R66*Premissas!$C$9</f>
        <v>1087.8573710850997</v>
      </c>
      <c r="T66" s="4">
        <f t="shared" si="33"/>
        <v>9902.7105188231562</v>
      </c>
    </row>
    <row r="67" spans="1:20" x14ac:dyDescent="0.25">
      <c r="B67" s="21"/>
      <c r="C67" s="38" t="s">
        <v>60</v>
      </c>
      <c r="D67" s="5"/>
      <c r="E67" s="5"/>
      <c r="F67" s="5">
        <f>LARGE(F53:F66,1)</f>
        <v>89.49</v>
      </c>
      <c r="G67" s="5">
        <f>LARGE(G53:G66,1)</f>
        <v>77.73</v>
      </c>
      <c r="H67" s="5">
        <f>LARGE(H53:H66,1)</f>
        <v>22.730000000000004</v>
      </c>
      <c r="I67" s="27">
        <f>SUM(I55:I66)</f>
        <v>3654.770642201835</v>
      </c>
      <c r="J67" s="5">
        <f>LARGE(J53:J66,1)</f>
        <v>15.489999999999995</v>
      </c>
      <c r="K67" s="27">
        <f>SUM(K55:K66)</f>
        <v>1970.3030686491618</v>
      </c>
      <c r="L67" s="5">
        <f>LARGE(L53:L66,1)</f>
        <v>89.49</v>
      </c>
      <c r="M67" s="27">
        <f>SUM(M55:M66)</f>
        <v>29727.979120531476</v>
      </c>
      <c r="N67" s="5">
        <f>LARGE(N53:N66,1)</f>
        <v>77.73</v>
      </c>
      <c r="O67" s="27">
        <f t="shared" ref="O67" si="44">SUM(O55:O66)</f>
        <v>33810</v>
      </c>
      <c r="P67" s="44">
        <f t="shared" ref="P67:T67" si="45">SUM(P55:P66)</f>
        <v>110053</v>
      </c>
      <c r="Q67" s="27">
        <f t="shared" si="45"/>
        <v>58810.986270167661</v>
      </c>
      <c r="R67" s="28">
        <f t="shared" si="45"/>
        <v>19007</v>
      </c>
      <c r="S67" s="27">
        <f t="shared" si="45"/>
        <v>15282.265374881366</v>
      </c>
      <c r="T67" s="27">
        <f t="shared" si="45"/>
        <v>143256.30447643148</v>
      </c>
    </row>
    <row r="68" spans="1:20" x14ac:dyDescent="0.25">
      <c r="C68" s="55" t="s">
        <v>59</v>
      </c>
    </row>
    <row r="69" spans="1:20" x14ac:dyDescent="0.25">
      <c r="C69" s="55" t="s">
        <v>61</v>
      </c>
    </row>
  </sheetData>
  <mergeCells count="9">
    <mergeCell ref="A20:B22"/>
    <mergeCell ref="A37:B39"/>
    <mergeCell ref="A54:B56"/>
    <mergeCell ref="A3:B5"/>
    <mergeCell ref="A6:B7"/>
    <mergeCell ref="A8:B9"/>
    <mergeCell ref="A10:B11"/>
    <mergeCell ref="A12:B13"/>
    <mergeCell ref="A14:B15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BDAF6-ED4B-4B1E-A455-04F9DFBB6615}">
  <dimension ref="A1:AI5180"/>
  <sheetViews>
    <sheetView zoomScale="85" zoomScaleNormal="85" workbookViewId="0">
      <selection activeCell="I3" sqref="I3"/>
    </sheetView>
  </sheetViews>
  <sheetFormatPr defaultRowHeight="15" x14ac:dyDescent="0.25"/>
  <cols>
    <col min="1" max="1" width="6.85546875" bestFit="1" customWidth="1"/>
    <col min="2" max="2" width="7.5703125" bestFit="1" customWidth="1"/>
    <col min="3" max="4" width="7.42578125" bestFit="1" customWidth="1"/>
    <col min="5" max="5" width="10.28515625" bestFit="1" customWidth="1"/>
    <col min="6" max="6" width="7.42578125" bestFit="1" customWidth="1"/>
    <col min="7" max="7" width="7.5703125" bestFit="1" customWidth="1"/>
    <col min="8" max="8" width="7.42578125" bestFit="1" customWidth="1"/>
    <col min="9" max="9" width="5.140625" bestFit="1" customWidth="1"/>
    <col min="10" max="10" width="7.42578125" bestFit="1" customWidth="1"/>
    <col min="11" max="11" width="7.140625" bestFit="1" customWidth="1"/>
    <col min="12" max="12" width="9.140625" hidden="1" customWidth="1"/>
    <col min="13" max="13" width="6.85546875" bestFit="1" customWidth="1"/>
    <col min="14" max="14" width="7.5703125" bestFit="1" customWidth="1"/>
    <col min="15" max="15" width="7.42578125" bestFit="1" customWidth="1"/>
    <col min="16" max="16" width="6.42578125" bestFit="1" customWidth="1"/>
    <col min="17" max="17" width="10.28515625" bestFit="1" customWidth="1"/>
    <col min="18" max="18" width="7.42578125" bestFit="1" customWidth="1"/>
    <col min="19" max="19" width="10.140625" bestFit="1" customWidth="1"/>
    <col min="20" max="20" width="7.42578125" bestFit="1" customWidth="1"/>
    <col min="21" max="21" width="5.140625" bestFit="1" customWidth="1"/>
    <col min="22" max="22" width="10.7109375" bestFit="1" customWidth="1"/>
    <col min="23" max="23" width="2.140625" bestFit="1" customWidth="1"/>
    <col min="24" max="24" width="9.140625" hidden="1" customWidth="1"/>
    <col min="25" max="25" width="6.85546875" bestFit="1" customWidth="1"/>
    <col min="26" max="26" width="7.5703125" bestFit="1" customWidth="1"/>
    <col min="27" max="27" width="7.42578125" bestFit="1" customWidth="1"/>
    <col min="28" max="28" width="6.42578125" bestFit="1" customWidth="1"/>
    <col min="29" max="29" width="10.28515625" bestFit="1" customWidth="1"/>
    <col min="30" max="30" width="7.42578125" bestFit="1" customWidth="1"/>
    <col min="31" max="31" width="9.7109375" bestFit="1" customWidth="1"/>
    <col min="32" max="32" width="7.42578125" bestFit="1" customWidth="1"/>
    <col min="33" max="33" width="5.140625" bestFit="1" customWidth="1"/>
    <col min="34" max="34" width="15.42578125" bestFit="1" customWidth="1"/>
    <col min="35" max="35" width="2.140625" bestFit="1" customWidth="1"/>
  </cols>
  <sheetData>
    <row r="1" spans="1:35" x14ac:dyDescent="0.25">
      <c r="A1" s="6" t="s">
        <v>12</v>
      </c>
      <c r="B1" s="6" t="s">
        <v>18</v>
      </c>
      <c r="C1" s="6" t="s">
        <v>19</v>
      </c>
      <c r="D1" s="14" t="s">
        <v>20</v>
      </c>
      <c r="E1" s="14" t="s">
        <v>21</v>
      </c>
      <c r="F1" s="6" t="s">
        <v>22</v>
      </c>
      <c r="G1" s="6" t="s">
        <v>23</v>
      </c>
      <c r="J1" s="51">
        <f>SMALL(H1:H89290,1)</f>
        <v>31738.255615311613</v>
      </c>
      <c r="K1">
        <f>VLOOKUP(J1,H1:I89290,2,0)</f>
        <v>79</v>
      </c>
      <c r="M1" s="6" t="s">
        <v>12</v>
      </c>
      <c r="N1" s="6" t="s">
        <v>18</v>
      </c>
      <c r="O1" s="6" t="s">
        <v>19</v>
      </c>
      <c r="P1" s="14" t="s">
        <v>20</v>
      </c>
      <c r="Q1" s="14" t="s">
        <v>21</v>
      </c>
      <c r="R1" s="6" t="s">
        <v>22</v>
      </c>
      <c r="S1" s="6" t="s">
        <v>23</v>
      </c>
      <c r="V1" s="51">
        <f>SMALL(T1:T89290,1)</f>
        <v>37464.770642201831</v>
      </c>
      <c r="W1">
        <f>VLOOKUP(V1,T1:U89290,2,0)</f>
        <v>55</v>
      </c>
      <c r="Y1" s="6" t="s">
        <v>12</v>
      </c>
      <c r="Z1" s="6" t="s">
        <v>18</v>
      </c>
      <c r="AA1" s="6" t="s">
        <v>19</v>
      </c>
      <c r="AB1" s="14" t="s">
        <v>20</v>
      </c>
      <c r="AC1" s="14" t="s">
        <v>21</v>
      </c>
      <c r="AD1" s="6" t="s">
        <v>22</v>
      </c>
      <c r="AE1" s="6" t="s">
        <v>23</v>
      </c>
      <c r="AH1" s="51">
        <f>SMALL(AF1:AF89290,1)</f>
        <v>31698.282189180642</v>
      </c>
      <c r="AI1">
        <f>VLOOKUP(AH1,AF1:AG89290,2,0)</f>
        <v>74</v>
      </c>
    </row>
    <row r="2" spans="1:35" x14ac:dyDescent="0.25">
      <c r="A2" s="7" t="str">
        <f>Premissas!$E$2</f>
        <v>outubro/19</v>
      </c>
      <c r="B2" s="29">
        <v>1</v>
      </c>
      <c r="C2" s="15">
        <f>LARGE(Premissas!$H$2:$I$2,1)</f>
        <v>63.39</v>
      </c>
      <c r="D2" s="16">
        <f t="shared" ref="D2:D13" si="0">IF(C2&gt;105%*B2,(C2-B2),0)</f>
        <v>62.39</v>
      </c>
      <c r="E2" s="17">
        <f>D2*Premissas!$C$6</f>
        <v>4022.4871875988611</v>
      </c>
      <c r="F2" s="15">
        <f t="shared" ref="F2:F13" si="1">IF(C2&gt;B2,C2,B2)</f>
        <v>63.39</v>
      </c>
      <c r="G2" s="18">
        <f>F2*Premissas!$C$5</f>
        <v>2043.4802277760202</v>
      </c>
      <c r="J2" t="s">
        <v>54</v>
      </c>
      <c r="M2" s="7" t="str">
        <f>Premissas!$E$2</f>
        <v>outubro/19</v>
      </c>
      <c r="N2" s="29">
        <v>1</v>
      </c>
      <c r="O2" s="15">
        <f>Premissas!$I$2</f>
        <v>63.39</v>
      </c>
      <c r="P2" s="16">
        <f t="shared" ref="P2:P13" si="2">IF(O2&gt;105%*N2,(O2-N2),0)</f>
        <v>62.39</v>
      </c>
      <c r="Q2" s="17">
        <f>P2*Premissas!$C$13</f>
        <v>6010.0458715596333</v>
      </c>
      <c r="R2" s="15">
        <f t="shared" ref="R2:R13" si="3">IF(O2&gt;N2,O2,N2)</f>
        <v>63.39</v>
      </c>
      <c r="S2" s="18">
        <f>R2*Premissas!$C$11</f>
        <v>3053.1880733944954</v>
      </c>
      <c r="V2" t="s">
        <v>55</v>
      </c>
      <c r="Y2" s="7" t="str">
        <f>Premissas!$E$2</f>
        <v>outubro/19</v>
      </c>
      <c r="Z2" s="29">
        <v>1</v>
      </c>
      <c r="AA2" s="15">
        <f>Premissas!$H$2</f>
        <v>58.8</v>
      </c>
      <c r="AB2" s="16">
        <f t="shared" ref="AB2:AB13" si="4">IF(AA2&gt;105%*Z2,(AA2-Z2),0)</f>
        <v>57.8</v>
      </c>
      <c r="AC2" s="17">
        <f>AB2*Premissas!$C$14</f>
        <v>3726.5548876937678</v>
      </c>
      <c r="AD2" s="15">
        <f t="shared" ref="AD2:AD13" si="5">IF(AA2&gt;Z2,AA2,Z2)</f>
        <v>58.8</v>
      </c>
      <c r="AE2" s="18">
        <f>AD2*Premissas!$C$12</f>
        <v>1895.5140778234736</v>
      </c>
      <c r="AH2" t="s">
        <v>56</v>
      </c>
    </row>
    <row r="3" spans="1:35" x14ac:dyDescent="0.25">
      <c r="A3" s="7" t="str">
        <f>Premissas!$E$3</f>
        <v>setembro/19</v>
      </c>
      <c r="B3" s="29">
        <v>1</v>
      </c>
      <c r="C3" s="15">
        <f>LARGE(Premissas!$H$3:$I$3,1)</f>
        <v>58.91</v>
      </c>
      <c r="D3" s="16">
        <f t="shared" si="0"/>
        <v>57.91</v>
      </c>
      <c r="E3" s="17">
        <f>D3*Premissas!$C$6</f>
        <v>3733.6469471686173</v>
      </c>
      <c r="F3" s="15">
        <f t="shared" si="1"/>
        <v>58.91</v>
      </c>
      <c r="G3" s="18">
        <f>F3*Premissas!$C$5</f>
        <v>1899.0601075608984</v>
      </c>
      <c r="M3" s="7" t="str">
        <f>Premissas!$E$3</f>
        <v>setembro/19</v>
      </c>
      <c r="N3" s="29">
        <v>1</v>
      </c>
      <c r="O3" s="15">
        <f>Premissas!$I$3</f>
        <v>52.19</v>
      </c>
      <c r="P3" s="16">
        <f t="shared" si="2"/>
        <v>51.19</v>
      </c>
      <c r="Q3" s="17">
        <f>P3*Premissas!$C$13</f>
        <v>4931.1467889908254</v>
      </c>
      <c r="R3" s="15">
        <f t="shared" si="3"/>
        <v>52.19</v>
      </c>
      <c r="S3" s="18">
        <f>R3*Premissas!$C$11</f>
        <v>2513.7385321100915</v>
      </c>
      <c r="Y3" s="7" t="str">
        <f>Premissas!$E$3</f>
        <v>setembro/19</v>
      </c>
      <c r="Z3" s="29">
        <v>1</v>
      </c>
      <c r="AA3" s="15">
        <f>Premissas!$H$3</f>
        <v>58.91</v>
      </c>
      <c r="AB3" s="16">
        <f t="shared" si="4"/>
        <v>57.91</v>
      </c>
      <c r="AC3" s="17">
        <f>AB3*Premissas!$C$14</f>
        <v>3733.6469471686173</v>
      </c>
      <c r="AD3" s="15">
        <f t="shared" si="5"/>
        <v>58.91</v>
      </c>
      <c r="AE3" s="18">
        <f>AD3*Premissas!$C$12</f>
        <v>1899.0601075608984</v>
      </c>
    </row>
    <row r="4" spans="1:35" x14ac:dyDescent="0.25">
      <c r="A4" s="7" t="str">
        <f>Premissas!$E$4</f>
        <v>agosto/19</v>
      </c>
      <c r="B4" s="29">
        <v>1</v>
      </c>
      <c r="C4" s="15">
        <f>LARGE(Premissas!$H$4:$I$4,1)</f>
        <v>46.48</v>
      </c>
      <c r="D4" s="16">
        <f t="shared" si="0"/>
        <v>45.48</v>
      </c>
      <c r="E4" s="17">
        <f>D4*Premissas!$C$6</f>
        <v>2932.2442265105979</v>
      </c>
      <c r="F4" s="15">
        <f t="shared" si="1"/>
        <v>46.48</v>
      </c>
      <c r="G4" s="18">
        <f>F4*Premissas!$C$5</f>
        <v>1498.3587472318886</v>
      </c>
      <c r="M4" s="7" t="str">
        <f>Premissas!$E$4</f>
        <v>agosto/19</v>
      </c>
      <c r="N4" s="29">
        <v>1</v>
      </c>
      <c r="O4" s="15">
        <f>Premissas!$I$4</f>
        <v>20.16</v>
      </c>
      <c r="P4" s="16">
        <f t="shared" si="2"/>
        <v>19.16</v>
      </c>
      <c r="Q4" s="17">
        <f>P4*Premissas!$C$13</f>
        <v>1845.6880733944954</v>
      </c>
      <c r="R4" s="15">
        <f t="shared" si="3"/>
        <v>20.16</v>
      </c>
      <c r="S4" s="18">
        <f>R4*Premissas!$C$11</f>
        <v>971.00917431192659</v>
      </c>
      <c r="Y4" s="7" t="str">
        <f>Premissas!$E$4</f>
        <v>agosto/19</v>
      </c>
      <c r="Z4" s="29">
        <v>1</v>
      </c>
      <c r="AA4" s="15">
        <f>Premissas!$H$4</f>
        <v>46.48</v>
      </c>
      <c r="AB4" s="16">
        <f t="shared" si="4"/>
        <v>45.48</v>
      </c>
      <c r="AC4" s="17">
        <f>AB4*Premissas!$C$14</f>
        <v>2932.2442265105979</v>
      </c>
      <c r="AD4" s="15">
        <f t="shared" si="5"/>
        <v>46.48</v>
      </c>
      <c r="AE4" s="18">
        <f>AD4*Premissas!$C$12</f>
        <v>1498.3587472318886</v>
      </c>
    </row>
    <row r="5" spans="1:35" x14ac:dyDescent="0.25">
      <c r="A5" s="7" t="str">
        <f>Premissas!$E$5</f>
        <v>julho/19</v>
      </c>
      <c r="B5" s="29">
        <v>1</v>
      </c>
      <c r="C5" s="15">
        <f>LARGE(Premissas!$H$5:$I$5,1)</f>
        <v>63.17</v>
      </c>
      <c r="D5" s="16">
        <f t="shared" si="0"/>
        <v>62.17</v>
      </c>
      <c r="E5" s="17">
        <f>D5*Premissas!$C$6</f>
        <v>4008.3030686491616</v>
      </c>
      <c r="F5" s="15">
        <f t="shared" si="1"/>
        <v>63.17</v>
      </c>
      <c r="G5" s="18">
        <f>F5*Premissas!$C$5</f>
        <v>2036.3881683011705</v>
      </c>
      <c r="M5" s="7" t="str">
        <f>Premissas!$E$5</f>
        <v>julho/19</v>
      </c>
      <c r="N5" s="29">
        <v>1</v>
      </c>
      <c r="O5" s="15">
        <f>Premissas!$I$5</f>
        <v>39.979999999999997</v>
      </c>
      <c r="P5" s="16">
        <f t="shared" si="2"/>
        <v>38.979999999999997</v>
      </c>
      <c r="Q5" s="17">
        <f>P5*Premissas!$C$13</f>
        <v>3754.9541284403667</v>
      </c>
      <c r="R5" s="15">
        <f t="shared" si="3"/>
        <v>39.979999999999997</v>
      </c>
      <c r="S5" s="18">
        <f>R5*Premissas!$C$11</f>
        <v>1925.6422018348621</v>
      </c>
      <c r="Y5" s="7" t="str">
        <f>Premissas!$E$5</f>
        <v>julho/19</v>
      </c>
      <c r="Z5" s="29">
        <v>1</v>
      </c>
      <c r="AA5" s="15">
        <f>Premissas!$H$5</f>
        <v>63.17</v>
      </c>
      <c r="AB5" s="16">
        <f t="shared" si="4"/>
        <v>62.17</v>
      </c>
      <c r="AC5" s="17">
        <f>AB5*Premissas!$C$14</f>
        <v>4008.3030686491616</v>
      </c>
      <c r="AD5" s="15">
        <f t="shared" si="5"/>
        <v>63.17</v>
      </c>
      <c r="AE5" s="18">
        <f>AD5*Premissas!$C$12</f>
        <v>2036.3881683011705</v>
      </c>
    </row>
    <row r="6" spans="1:35" x14ac:dyDescent="0.25">
      <c r="A6" s="7" t="str">
        <f>Premissas!$E$6</f>
        <v>junho/19</v>
      </c>
      <c r="B6" s="29">
        <v>1</v>
      </c>
      <c r="C6" s="15">
        <f>LARGE(Premissas!$H$6:$I$6,1)</f>
        <v>59.47</v>
      </c>
      <c r="D6" s="16">
        <f t="shared" si="0"/>
        <v>58.47</v>
      </c>
      <c r="E6" s="17">
        <f>D6*Premissas!$C$6</f>
        <v>3769.7519772223977</v>
      </c>
      <c r="F6" s="15">
        <f t="shared" si="1"/>
        <v>59.47</v>
      </c>
      <c r="G6" s="18">
        <f>F6*Premissas!$C$5</f>
        <v>1917.1126225877886</v>
      </c>
      <c r="M6" s="7" t="str">
        <f>Premissas!$E$6</f>
        <v>junho/19</v>
      </c>
      <c r="N6" s="29">
        <v>1</v>
      </c>
      <c r="O6" s="15">
        <f>Premissas!$I$6</f>
        <v>47.71</v>
      </c>
      <c r="P6" s="16">
        <f t="shared" si="2"/>
        <v>46.71</v>
      </c>
      <c r="Q6" s="17">
        <f>P6*Premissas!$C$13</f>
        <v>4499.5871559633024</v>
      </c>
      <c r="R6" s="15">
        <f t="shared" si="3"/>
        <v>47.71</v>
      </c>
      <c r="S6" s="18">
        <f>R6*Premissas!$C$11</f>
        <v>2297.9587155963304</v>
      </c>
      <c r="Y6" s="7" t="str">
        <f>Premissas!$E$6</f>
        <v>junho/19</v>
      </c>
      <c r="Z6" s="29">
        <v>1</v>
      </c>
      <c r="AA6" s="15">
        <f>Premissas!$H$6</f>
        <v>59.47</v>
      </c>
      <c r="AB6" s="16">
        <f t="shared" si="4"/>
        <v>58.47</v>
      </c>
      <c r="AC6" s="17">
        <f>AB6*Premissas!$C$14</f>
        <v>3769.7519772223977</v>
      </c>
      <c r="AD6" s="15">
        <f t="shared" si="5"/>
        <v>59.47</v>
      </c>
      <c r="AE6" s="18">
        <f>AD6*Premissas!$C$12</f>
        <v>1917.1126225877886</v>
      </c>
    </row>
    <row r="7" spans="1:35" x14ac:dyDescent="0.25">
      <c r="A7" s="7" t="str">
        <f>Premissas!$E$7</f>
        <v>maio/19</v>
      </c>
      <c r="B7" s="29">
        <v>1</v>
      </c>
      <c r="C7" s="15">
        <f>LARGE(Premissas!$H$7:$I$7,1)</f>
        <v>61.04</v>
      </c>
      <c r="D7" s="20">
        <f t="shared" si="0"/>
        <v>60.04</v>
      </c>
      <c r="E7" s="17">
        <f>D7*Premissas!$C$6</f>
        <v>3870.9750079088894</v>
      </c>
      <c r="F7" s="15">
        <f t="shared" si="1"/>
        <v>61.04</v>
      </c>
      <c r="G7" s="18">
        <f>F7*Premissas!$C$5</f>
        <v>1967.7241379310344</v>
      </c>
      <c r="M7" s="7" t="str">
        <f>Premissas!$E$7</f>
        <v>maio/19</v>
      </c>
      <c r="N7" s="29">
        <v>1</v>
      </c>
      <c r="O7" s="15">
        <f>Premissas!$I$7</f>
        <v>46.37</v>
      </c>
      <c r="P7" s="20">
        <f t="shared" si="2"/>
        <v>45.37</v>
      </c>
      <c r="Q7" s="17">
        <f>P7*Premissas!$C$13</f>
        <v>4370.5045871559632</v>
      </c>
      <c r="R7" s="15">
        <f t="shared" si="3"/>
        <v>46.37</v>
      </c>
      <c r="S7" s="18">
        <f>R7*Premissas!$C$11</f>
        <v>2233.4174311926604</v>
      </c>
      <c r="Y7" s="7" t="str">
        <f>Premissas!$E$7</f>
        <v>maio/19</v>
      </c>
      <c r="Z7" s="29">
        <v>1</v>
      </c>
      <c r="AA7" s="15">
        <f>Premissas!$H$7</f>
        <v>61.04</v>
      </c>
      <c r="AB7" s="20">
        <f t="shared" si="4"/>
        <v>60.04</v>
      </c>
      <c r="AC7" s="17">
        <f>AB7*Premissas!$C$14</f>
        <v>3870.9750079088894</v>
      </c>
      <c r="AD7" s="15">
        <f t="shared" si="5"/>
        <v>61.04</v>
      </c>
      <c r="AE7" s="18">
        <f>AD7*Premissas!$C$12</f>
        <v>1967.7241379310344</v>
      </c>
    </row>
    <row r="8" spans="1:35" x14ac:dyDescent="0.25">
      <c r="A8" s="7" t="str">
        <f>Premissas!$E$8</f>
        <v>abril/19</v>
      </c>
      <c r="B8" s="29">
        <v>1</v>
      </c>
      <c r="C8" s="15">
        <f>LARGE(Premissas!$H$8:$I$8,1)</f>
        <v>81.98</v>
      </c>
      <c r="D8" s="20">
        <f t="shared" si="0"/>
        <v>80.98</v>
      </c>
      <c r="E8" s="17">
        <f>D8*Premissas!$C$6</f>
        <v>5221.0452388484655</v>
      </c>
      <c r="F8" s="15">
        <f t="shared" si="1"/>
        <v>81.98</v>
      </c>
      <c r="G8" s="18">
        <f>F8*Premissas!$C$5</f>
        <v>2642.7592534008227</v>
      </c>
      <c r="M8" s="7" t="str">
        <f>Premissas!$E$8</f>
        <v>abril/19</v>
      </c>
      <c r="N8" s="29">
        <v>1</v>
      </c>
      <c r="O8" s="15">
        <f>Premissas!$I$8</f>
        <v>53.09</v>
      </c>
      <c r="P8" s="20">
        <f t="shared" si="2"/>
        <v>52.09</v>
      </c>
      <c r="Q8" s="17">
        <f>P8*Premissas!$C$13</f>
        <v>5017.8440366972482</v>
      </c>
      <c r="R8" s="15">
        <f t="shared" si="3"/>
        <v>53.09</v>
      </c>
      <c r="S8" s="18">
        <f>R8*Premissas!$C$11</f>
        <v>2557.0871559633028</v>
      </c>
      <c r="Y8" s="7" t="str">
        <f>Premissas!$E$8</f>
        <v>abril/19</v>
      </c>
      <c r="Z8" s="29">
        <v>1</v>
      </c>
      <c r="AA8" s="15">
        <f>Premissas!$H$8</f>
        <v>81.98</v>
      </c>
      <c r="AB8" s="20">
        <f t="shared" si="4"/>
        <v>80.98</v>
      </c>
      <c r="AC8" s="17">
        <f>AB8*Premissas!$C$14</f>
        <v>5221.0452388484655</v>
      </c>
      <c r="AD8" s="15">
        <f t="shared" si="5"/>
        <v>81.98</v>
      </c>
      <c r="AE8" s="18">
        <f>AD8*Premissas!$C$12</f>
        <v>2642.7592534008227</v>
      </c>
    </row>
    <row r="9" spans="1:35" x14ac:dyDescent="0.25">
      <c r="A9" s="7" t="str">
        <f>Premissas!$E$9</f>
        <v>março/19</v>
      </c>
      <c r="B9" s="29">
        <v>1</v>
      </c>
      <c r="C9" s="15">
        <f>LARGE(Premissas!$H$9:$I$9,1)</f>
        <v>77.73</v>
      </c>
      <c r="D9" s="20">
        <f t="shared" si="0"/>
        <v>76.73</v>
      </c>
      <c r="E9" s="17">
        <f>D9*Premissas!$C$6</f>
        <v>4947.0338500474536</v>
      </c>
      <c r="F9" s="15">
        <f t="shared" si="1"/>
        <v>77.73</v>
      </c>
      <c r="G9" s="18">
        <f>F9*Premissas!$C$5</f>
        <v>2505.7535590003163</v>
      </c>
      <c r="M9" s="7" t="str">
        <f>Premissas!$E$9</f>
        <v>março/19</v>
      </c>
      <c r="N9" s="29">
        <v>1</v>
      </c>
      <c r="O9" s="15">
        <f>Premissas!$I$9</f>
        <v>77.73</v>
      </c>
      <c r="P9" s="20">
        <f t="shared" si="2"/>
        <v>76.73</v>
      </c>
      <c r="Q9" s="17">
        <f>P9*Premissas!$C$13</f>
        <v>7391.4220183486241</v>
      </c>
      <c r="R9" s="15">
        <f t="shared" si="3"/>
        <v>77.73</v>
      </c>
      <c r="S9" s="18">
        <f>R9*Premissas!$C$11</f>
        <v>3743.8761467889908</v>
      </c>
      <c r="Y9" s="7" t="str">
        <f>Premissas!$E$9</f>
        <v>março/19</v>
      </c>
      <c r="Z9" s="29">
        <v>1</v>
      </c>
      <c r="AA9" s="15">
        <f>Premissas!$H$9</f>
        <v>77.62</v>
      </c>
      <c r="AB9" s="20">
        <f t="shared" si="4"/>
        <v>76.62</v>
      </c>
      <c r="AC9" s="17">
        <f>AB9*Premissas!$C$14</f>
        <v>4939.9417905726041</v>
      </c>
      <c r="AD9" s="15">
        <f t="shared" si="5"/>
        <v>77.62</v>
      </c>
      <c r="AE9" s="18">
        <f>AD9*Premissas!$C$12</f>
        <v>2502.2075292628915</v>
      </c>
    </row>
    <row r="10" spans="1:35" x14ac:dyDescent="0.25">
      <c r="A10" s="7" t="str">
        <f>Premissas!$E$10</f>
        <v>fevereiro/19</v>
      </c>
      <c r="B10" s="29">
        <v>1</v>
      </c>
      <c r="C10" s="15">
        <f>LARGE(Premissas!$H$10:$I$10,1)</f>
        <v>89.49</v>
      </c>
      <c r="D10" s="20">
        <f t="shared" si="0"/>
        <v>88.49</v>
      </c>
      <c r="E10" s="17">
        <f>D10*Premissas!$C$6</f>
        <v>5705.2394811768427</v>
      </c>
      <c r="F10" s="15">
        <f t="shared" si="1"/>
        <v>89.49</v>
      </c>
      <c r="G10" s="18">
        <f>F10*Premissas!$C$5</f>
        <v>2884.8563745650108</v>
      </c>
      <c r="M10" s="7" t="str">
        <f>Premissas!$E$10</f>
        <v>fevereiro/19</v>
      </c>
      <c r="N10" s="29">
        <v>1</v>
      </c>
      <c r="O10" s="15">
        <f>Premissas!$I$10</f>
        <v>61.82</v>
      </c>
      <c r="P10" s="20">
        <f t="shared" si="2"/>
        <v>60.82</v>
      </c>
      <c r="Q10" s="17">
        <f>P10*Premissas!$C$13</f>
        <v>5858.8073394495414</v>
      </c>
      <c r="R10" s="15">
        <f t="shared" si="3"/>
        <v>61.82</v>
      </c>
      <c r="S10" s="18">
        <f>R10*Premissas!$C$11</f>
        <v>2977.5688073394494</v>
      </c>
      <c r="Y10" s="7" t="str">
        <f>Premissas!$E$10</f>
        <v>fevereiro/19</v>
      </c>
      <c r="Z10" s="29">
        <v>1</v>
      </c>
      <c r="AA10" s="15">
        <f>Premissas!$H$10</f>
        <v>89.49</v>
      </c>
      <c r="AB10" s="20">
        <f t="shared" si="4"/>
        <v>88.49</v>
      </c>
      <c r="AC10" s="17">
        <f>AB10*Premissas!$C$14</f>
        <v>5705.2394811768427</v>
      </c>
      <c r="AD10" s="15">
        <f t="shared" si="5"/>
        <v>89.49</v>
      </c>
      <c r="AE10" s="18">
        <f>AD10*Premissas!$C$12</f>
        <v>2884.8563745650108</v>
      </c>
    </row>
    <row r="11" spans="1:35" x14ac:dyDescent="0.25">
      <c r="A11" s="7" t="str">
        <f>Premissas!$E$11</f>
        <v>janeiro/19</v>
      </c>
      <c r="B11" s="29">
        <v>1</v>
      </c>
      <c r="C11" s="15">
        <f>LARGE(Premissas!$H$11:$I$11,1)</f>
        <v>81.09</v>
      </c>
      <c r="D11" s="16">
        <f t="shared" si="0"/>
        <v>80.09</v>
      </c>
      <c r="E11" s="17">
        <f>D11*Premissas!$C$6</f>
        <v>5163.6640303701361</v>
      </c>
      <c r="F11" s="15">
        <f t="shared" si="1"/>
        <v>81.09</v>
      </c>
      <c r="G11" s="18">
        <f>F11*Premissas!$C$5</f>
        <v>2614.068649161658</v>
      </c>
      <c r="M11" s="7" t="str">
        <f>Premissas!$E$11</f>
        <v>janeiro/19</v>
      </c>
      <c r="N11" s="29">
        <v>1</v>
      </c>
      <c r="O11" s="15">
        <f>Premissas!$I$11</f>
        <v>57.12</v>
      </c>
      <c r="P11" s="16">
        <f t="shared" si="2"/>
        <v>56.12</v>
      </c>
      <c r="Q11" s="17">
        <f>P11*Premissas!$C$13</f>
        <v>5406.0550458715588</v>
      </c>
      <c r="R11" s="15">
        <f t="shared" si="3"/>
        <v>57.12</v>
      </c>
      <c r="S11" s="18">
        <f>R11*Premissas!$C$11</f>
        <v>2751.1926605504586</v>
      </c>
      <c r="Y11" s="7" t="str">
        <f>Premissas!$E$11</f>
        <v>janeiro/19</v>
      </c>
      <c r="Z11" s="29">
        <v>1</v>
      </c>
      <c r="AA11" s="15">
        <f>Premissas!$H$11</f>
        <v>81.09</v>
      </c>
      <c r="AB11" s="16">
        <f t="shared" si="4"/>
        <v>80.09</v>
      </c>
      <c r="AC11" s="17">
        <f>AB11*Premissas!$C$14</f>
        <v>5163.6640303701361</v>
      </c>
      <c r="AD11" s="15">
        <f t="shared" si="5"/>
        <v>81.09</v>
      </c>
      <c r="AE11" s="18">
        <f>AD11*Premissas!$C$12</f>
        <v>2614.068649161658</v>
      </c>
    </row>
    <row r="12" spans="1:35" x14ac:dyDescent="0.25">
      <c r="A12" s="7" t="str">
        <f>Premissas!$E$12</f>
        <v>dezembro/18</v>
      </c>
      <c r="B12" s="29">
        <v>1</v>
      </c>
      <c r="C12" s="15">
        <f>LARGE(Premissas!$H$12:$I$12,1)</f>
        <v>66.98</v>
      </c>
      <c r="D12" s="16">
        <f t="shared" si="0"/>
        <v>65.98</v>
      </c>
      <c r="E12" s="17">
        <f>D12*Premissas!$C$6</f>
        <v>4253.9462195507749</v>
      </c>
      <c r="F12" s="15">
        <f t="shared" si="1"/>
        <v>66.98</v>
      </c>
      <c r="G12" s="18">
        <f>F12*Premissas!$C$5</f>
        <v>2159.2097437519774</v>
      </c>
      <c r="M12" s="7" t="str">
        <f>Premissas!$E$12</f>
        <v>dezembro/18</v>
      </c>
      <c r="N12" s="29">
        <v>1</v>
      </c>
      <c r="O12" s="15">
        <f>Premissas!$I$12</f>
        <v>56.9</v>
      </c>
      <c r="P12" s="16">
        <f t="shared" si="2"/>
        <v>55.9</v>
      </c>
      <c r="Q12" s="17">
        <f>P12*Premissas!$C$13</f>
        <v>5384.8623853211002</v>
      </c>
      <c r="R12" s="15">
        <f t="shared" si="3"/>
        <v>56.9</v>
      </c>
      <c r="S12" s="18">
        <f>R12*Premissas!$C$11</f>
        <v>2740.5963302752293</v>
      </c>
      <c r="Y12" s="7" t="str">
        <f>Premissas!$E$12</f>
        <v>dezembro/18</v>
      </c>
      <c r="Z12" s="29">
        <v>1</v>
      </c>
      <c r="AA12" s="15">
        <f>Premissas!$H$12</f>
        <v>66.98</v>
      </c>
      <c r="AB12" s="16">
        <f t="shared" si="4"/>
        <v>65.98</v>
      </c>
      <c r="AC12" s="17">
        <f>AB12*Premissas!$C$14</f>
        <v>4253.9462195507749</v>
      </c>
      <c r="AD12" s="15">
        <f t="shared" si="5"/>
        <v>66.98</v>
      </c>
      <c r="AE12" s="18">
        <f>AD12*Premissas!$C$12</f>
        <v>2159.2097437519774</v>
      </c>
    </row>
    <row r="13" spans="1:35" x14ac:dyDescent="0.25">
      <c r="A13" s="7" t="str">
        <f>Premissas!$E$13</f>
        <v>novembro/18</v>
      </c>
      <c r="B13" s="29">
        <v>1</v>
      </c>
      <c r="C13" s="15">
        <f>LARGE(Premissas!$H$13:$I$13,1)</f>
        <v>66.42</v>
      </c>
      <c r="D13" s="16">
        <f t="shared" si="0"/>
        <v>65.42</v>
      </c>
      <c r="E13" s="17">
        <f>D13*Premissas!$C$6</f>
        <v>4217.841189496995</v>
      </c>
      <c r="F13" s="15">
        <f t="shared" si="1"/>
        <v>66.42</v>
      </c>
      <c r="G13" s="18">
        <f>F13*Premissas!$C$5</f>
        <v>2141.157228725087</v>
      </c>
      <c r="M13" s="7" t="str">
        <f>Premissas!$E$13</f>
        <v>novembro/18</v>
      </c>
      <c r="N13" s="29">
        <v>1</v>
      </c>
      <c r="O13" s="15">
        <f>Premissas!$I$13</f>
        <v>40.659999999999997</v>
      </c>
      <c r="P13" s="16">
        <f t="shared" si="2"/>
        <v>39.659999999999997</v>
      </c>
      <c r="Q13" s="17">
        <f>P13*Premissas!$C$13</f>
        <v>3820.45871559633</v>
      </c>
      <c r="R13" s="15">
        <f t="shared" si="3"/>
        <v>40.659999999999997</v>
      </c>
      <c r="S13" s="18">
        <f>R13*Premissas!$C$11</f>
        <v>1958.3944954128438</v>
      </c>
      <c r="Y13" s="7" t="str">
        <f>Premissas!$E$13</f>
        <v>novembro/18</v>
      </c>
      <c r="Z13" s="29">
        <v>1</v>
      </c>
      <c r="AA13" s="15">
        <f>Premissas!$H$13</f>
        <v>66.42</v>
      </c>
      <c r="AB13" s="16">
        <f t="shared" si="4"/>
        <v>65.42</v>
      </c>
      <c r="AC13" s="17">
        <f>AB13*Premissas!$C$14</f>
        <v>4217.841189496995</v>
      </c>
      <c r="AD13" s="15">
        <f t="shared" si="5"/>
        <v>66.42</v>
      </c>
      <c r="AE13" s="18">
        <f>AD13*Premissas!$C$12</f>
        <v>2141.157228725087</v>
      </c>
    </row>
    <row r="14" spans="1:35" x14ac:dyDescent="0.25">
      <c r="A14" s="26" t="s">
        <v>35</v>
      </c>
      <c r="B14" s="5"/>
      <c r="C14" s="5">
        <f>LARGE(C1:C13,1)</f>
        <v>89.49</v>
      </c>
      <c r="D14" s="5">
        <f>LARGE(D1:D13,1)</f>
        <v>88.49</v>
      </c>
      <c r="E14" s="27">
        <f>SUM(E2:E13)</f>
        <v>51846.178424549194</v>
      </c>
      <c r="F14" s="5">
        <f>LARGE(F1:F13,1)</f>
        <v>89.49</v>
      </c>
      <c r="G14" s="27">
        <f t="shared" ref="G14" si="6">SUM(G2:G13)</f>
        <v>26309.928819993671</v>
      </c>
      <c r="H14" s="50">
        <f>E14+G14</f>
        <v>78156.107244542858</v>
      </c>
      <c r="I14">
        <f>B2</f>
        <v>1</v>
      </c>
      <c r="M14" s="26" t="s">
        <v>35</v>
      </c>
      <c r="N14" s="5"/>
      <c r="O14" s="5">
        <f>LARGE(O1:O13,1)</f>
        <v>77.73</v>
      </c>
      <c r="P14" s="5">
        <f>LARGE(P1:P13,1)</f>
        <v>76.73</v>
      </c>
      <c r="Q14" s="27">
        <f>SUM(Q2:Q13)</f>
        <v>58291.376146789</v>
      </c>
      <c r="R14" s="5">
        <f>LARGE(R1:R13,1)</f>
        <v>77.73</v>
      </c>
      <c r="S14" s="27">
        <f t="shared" ref="S14" si="7">SUM(S2:S13)</f>
        <v>29723.66972477064</v>
      </c>
      <c r="T14" s="50">
        <f>Q14+S14</f>
        <v>88015.045871559647</v>
      </c>
      <c r="U14">
        <f>N2</f>
        <v>1</v>
      </c>
      <c r="Y14" s="26" t="s">
        <v>35</v>
      </c>
      <c r="Z14" s="5"/>
      <c r="AA14" s="5">
        <f>LARGE(AA1:AA13,1)</f>
        <v>89.49</v>
      </c>
      <c r="AB14" s="5">
        <f>LARGE(AB1:AB13,1)</f>
        <v>88.49</v>
      </c>
      <c r="AC14" s="27">
        <f>SUM(AC2:AC13)</f>
        <v>51543.154065169248</v>
      </c>
      <c r="AD14" s="5">
        <f>LARGE(AD1:AD13,1)</f>
        <v>89.49</v>
      </c>
      <c r="AE14" s="27">
        <f t="shared" ref="AE14" si="8">SUM(AE2:AE13)</f>
        <v>26158.416640303698</v>
      </c>
      <c r="AF14" s="50">
        <f>AC14+AE14</f>
        <v>77701.570705472943</v>
      </c>
      <c r="AG14">
        <f>Z2</f>
        <v>1</v>
      </c>
    </row>
    <row r="15" spans="1:35" x14ac:dyDescent="0.25">
      <c r="A15" s="6" t="s">
        <v>12</v>
      </c>
      <c r="B15" s="6" t="s">
        <v>18</v>
      </c>
      <c r="C15" s="6" t="s">
        <v>19</v>
      </c>
      <c r="D15" s="14" t="s">
        <v>20</v>
      </c>
      <c r="E15" s="14" t="s">
        <v>21</v>
      </c>
      <c r="F15" s="6" t="s">
        <v>22</v>
      </c>
      <c r="G15" s="6" t="s">
        <v>23</v>
      </c>
      <c r="M15" s="6" t="s">
        <v>12</v>
      </c>
      <c r="N15" s="6" t="s">
        <v>18</v>
      </c>
      <c r="O15" s="6" t="s">
        <v>19</v>
      </c>
      <c r="P15" s="14" t="s">
        <v>20</v>
      </c>
      <c r="Q15" s="14" t="s">
        <v>21</v>
      </c>
      <c r="R15" s="6" t="s">
        <v>22</v>
      </c>
      <c r="S15" s="6" t="s">
        <v>23</v>
      </c>
      <c r="V15" s="52"/>
      <c r="Y15" s="6" t="s">
        <v>12</v>
      </c>
      <c r="Z15" s="6" t="s">
        <v>18</v>
      </c>
      <c r="AA15" s="6" t="s">
        <v>19</v>
      </c>
      <c r="AB15" s="14" t="s">
        <v>20</v>
      </c>
      <c r="AC15" s="14" t="s">
        <v>21</v>
      </c>
      <c r="AD15" s="6" t="s">
        <v>22</v>
      </c>
      <c r="AE15" s="6" t="s">
        <v>23</v>
      </c>
    </row>
    <row r="16" spans="1:35" x14ac:dyDescent="0.25">
      <c r="A16" s="7" t="str">
        <f>Premissas!$E$2</f>
        <v>outubro/19</v>
      </c>
      <c r="B16" s="29">
        <f>B2+1</f>
        <v>2</v>
      </c>
      <c r="C16" s="15">
        <f>LARGE(Premissas!$H$2:$I$2,1)</f>
        <v>63.39</v>
      </c>
      <c r="D16" s="16">
        <f t="shared" ref="D16:D27" si="9">IF(C16&gt;105%*B16,(C16-B16),0)</f>
        <v>61.39</v>
      </c>
      <c r="E16" s="17">
        <f>D16*Premissas!$C$6</f>
        <v>3958.0139196456817</v>
      </c>
      <c r="F16" s="15">
        <f t="shared" ref="F16:F27" si="10">IF(C16&gt;B16,C16,B16)</f>
        <v>63.39</v>
      </c>
      <c r="G16" s="18">
        <f>F16*Premissas!$C$5</f>
        <v>2043.4802277760202</v>
      </c>
      <c r="M16" s="7" t="str">
        <f>Premissas!$E$2</f>
        <v>outubro/19</v>
      </c>
      <c r="N16" s="29">
        <f>N2+1</f>
        <v>2</v>
      </c>
      <c r="O16" s="15">
        <f>Premissas!$I$2</f>
        <v>63.39</v>
      </c>
      <c r="P16" s="16">
        <f t="shared" ref="P16:P27" si="11">IF(O16&gt;105%*N16,(O16-N16),0)</f>
        <v>61.39</v>
      </c>
      <c r="Q16" s="17">
        <f>P16*Premissas!$C$13</f>
        <v>5913.7155963302748</v>
      </c>
      <c r="R16" s="15">
        <f t="shared" ref="R16:R27" si="12">IF(O16&gt;N16,O16,N16)</f>
        <v>63.39</v>
      </c>
      <c r="S16" s="18">
        <f>R16*Premissas!$C$11</f>
        <v>3053.1880733944954</v>
      </c>
      <c r="Y16" s="7" t="str">
        <f>Premissas!$E$2</f>
        <v>outubro/19</v>
      </c>
      <c r="Z16" s="29">
        <f>Z2+1</f>
        <v>2</v>
      </c>
      <c r="AA16" s="15">
        <f>Premissas!$H$2</f>
        <v>58.8</v>
      </c>
      <c r="AB16" s="16">
        <f t="shared" ref="AB16:AB27" si="13">IF(AA16&gt;105%*Z16,(AA16-Z16),0)</f>
        <v>56.8</v>
      </c>
      <c r="AC16" s="17">
        <f>AB16*Premissas!$C$6</f>
        <v>3662.0816197405884</v>
      </c>
      <c r="AD16" s="15">
        <f t="shared" ref="AD16:AD27" si="14">IF(AA16&gt;Z16,AA16,Z16)</f>
        <v>58.8</v>
      </c>
      <c r="AE16" s="18">
        <f>AD16*Premissas!$C$12</f>
        <v>1895.5140778234736</v>
      </c>
    </row>
    <row r="17" spans="1:33" x14ac:dyDescent="0.25">
      <c r="A17" s="7" t="str">
        <f>Premissas!$E$3</f>
        <v>setembro/19</v>
      </c>
      <c r="B17" s="29">
        <f>B16</f>
        <v>2</v>
      </c>
      <c r="C17" s="15">
        <f>LARGE(Premissas!$H$3:$I$3,1)</f>
        <v>58.91</v>
      </c>
      <c r="D17" s="16">
        <f t="shared" si="9"/>
        <v>56.91</v>
      </c>
      <c r="E17" s="17">
        <f>D17*Premissas!$C$6</f>
        <v>3669.1736792154379</v>
      </c>
      <c r="F17" s="15">
        <f t="shared" si="10"/>
        <v>58.91</v>
      </c>
      <c r="G17" s="18">
        <f>F17*Premissas!$C$5</f>
        <v>1899.0601075608984</v>
      </c>
      <c r="M17" s="7" t="str">
        <f>Premissas!$E$3</f>
        <v>setembro/19</v>
      </c>
      <c r="N17" s="29">
        <f>N16</f>
        <v>2</v>
      </c>
      <c r="O17" s="15">
        <f>Premissas!$I$3</f>
        <v>52.19</v>
      </c>
      <c r="P17" s="16">
        <f t="shared" si="11"/>
        <v>50.19</v>
      </c>
      <c r="Q17" s="17">
        <f>P17*Premissas!$C$13</f>
        <v>4834.8165137614678</v>
      </c>
      <c r="R17" s="15">
        <f t="shared" si="12"/>
        <v>52.19</v>
      </c>
      <c r="S17" s="18">
        <f>R17*Premissas!$C$11</f>
        <v>2513.7385321100915</v>
      </c>
      <c r="Y17" s="7" t="str">
        <f>Premissas!$E$3</f>
        <v>setembro/19</v>
      </c>
      <c r="Z17" s="29">
        <f>Z16</f>
        <v>2</v>
      </c>
      <c r="AA17" s="15">
        <f>Premissas!$H$3</f>
        <v>58.91</v>
      </c>
      <c r="AB17" s="16">
        <f t="shared" si="13"/>
        <v>56.91</v>
      </c>
      <c r="AC17" s="17">
        <f>AB17*Premissas!$C$6</f>
        <v>3669.1736792154379</v>
      </c>
      <c r="AD17" s="15">
        <f t="shared" si="14"/>
        <v>58.91</v>
      </c>
      <c r="AE17" s="18">
        <f>AD17*Premissas!$C$12</f>
        <v>1899.0601075608984</v>
      </c>
    </row>
    <row r="18" spans="1:33" x14ac:dyDescent="0.25">
      <c r="A18" s="7" t="str">
        <f>Premissas!$E$4</f>
        <v>agosto/19</v>
      </c>
      <c r="B18" s="29">
        <f t="shared" ref="B18:B27" si="15">B17</f>
        <v>2</v>
      </c>
      <c r="C18" s="15">
        <f>LARGE(Premissas!$H$4:$I$4,1)</f>
        <v>46.48</v>
      </c>
      <c r="D18" s="16">
        <f t="shared" si="9"/>
        <v>44.48</v>
      </c>
      <c r="E18" s="17">
        <f>D18*Premissas!$C$6</f>
        <v>2867.7709585574185</v>
      </c>
      <c r="F18" s="15">
        <f t="shared" si="10"/>
        <v>46.48</v>
      </c>
      <c r="G18" s="18">
        <f>F18*Premissas!$C$5</f>
        <v>1498.3587472318886</v>
      </c>
      <c r="M18" s="7" t="str">
        <f>Premissas!$E$4</f>
        <v>agosto/19</v>
      </c>
      <c r="N18" s="29">
        <f t="shared" ref="N18:N27" si="16">N17</f>
        <v>2</v>
      </c>
      <c r="O18" s="15">
        <f>Premissas!$I$4</f>
        <v>20.16</v>
      </c>
      <c r="P18" s="16">
        <f t="shared" si="11"/>
        <v>18.16</v>
      </c>
      <c r="Q18" s="17">
        <f>P18*Premissas!$C$13</f>
        <v>1749.3577981651376</v>
      </c>
      <c r="R18" s="15">
        <f t="shared" si="12"/>
        <v>20.16</v>
      </c>
      <c r="S18" s="18">
        <f>R18*Premissas!$C$11</f>
        <v>971.00917431192659</v>
      </c>
      <c r="Y18" s="7" t="str">
        <f>Premissas!$E$4</f>
        <v>agosto/19</v>
      </c>
      <c r="Z18" s="29">
        <f t="shared" ref="Z18:Z27" si="17">Z17</f>
        <v>2</v>
      </c>
      <c r="AA18" s="15">
        <f>Premissas!$H$4</f>
        <v>46.48</v>
      </c>
      <c r="AB18" s="16">
        <f t="shared" si="13"/>
        <v>44.48</v>
      </c>
      <c r="AC18" s="17">
        <f>AB18*Premissas!$C$6</f>
        <v>2867.7709585574185</v>
      </c>
      <c r="AD18" s="15">
        <f t="shared" si="14"/>
        <v>46.48</v>
      </c>
      <c r="AE18" s="18">
        <f>AD18*Premissas!$C$12</f>
        <v>1498.3587472318886</v>
      </c>
    </row>
    <row r="19" spans="1:33" x14ac:dyDescent="0.25">
      <c r="A19" s="7" t="str">
        <f>Premissas!$E$5</f>
        <v>julho/19</v>
      </c>
      <c r="B19" s="29">
        <f t="shared" si="15"/>
        <v>2</v>
      </c>
      <c r="C19" s="15">
        <f>LARGE(Premissas!$H$5:$I$5,1)</f>
        <v>63.17</v>
      </c>
      <c r="D19" s="16">
        <f t="shared" si="9"/>
        <v>61.17</v>
      </c>
      <c r="E19" s="17">
        <f>D19*Premissas!$C$6</f>
        <v>3943.8298006959826</v>
      </c>
      <c r="F19" s="15">
        <f t="shared" si="10"/>
        <v>63.17</v>
      </c>
      <c r="G19" s="18">
        <f>F19*Premissas!$C$5</f>
        <v>2036.3881683011705</v>
      </c>
      <c r="M19" s="7" t="str">
        <f>Premissas!$E$5</f>
        <v>julho/19</v>
      </c>
      <c r="N19" s="29">
        <f t="shared" si="16"/>
        <v>2</v>
      </c>
      <c r="O19" s="15">
        <f>Premissas!$I$5</f>
        <v>39.979999999999997</v>
      </c>
      <c r="P19" s="16">
        <f t="shared" si="11"/>
        <v>37.979999999999997</v>
      </c>
      <c r="Q19" s="17">
        <f>P19*Premissas!$C$13</f>
        <v>3658.6238532110087</v>
      </c>
      <c r="R19" s="15">
        <f t="shared" si="12"/>
        <v>39.979999999999997</v>
      </c>
      <c r="S19" s="18">
        <f>R19*Premissas!$C$11</f>
        <v>1925.6422018348621</v>
      </c>
      <c r="Y19" s="7" t="str">
        <f>Premissas!$E$5</f>
        <v>julho/19</v>
      </c>
      <c r="Z19" s="29">
        <f t="shared" si="17"/>
        <v>2</v>
      </c>
      <c r="AA19" s="15">
        <f>Premissas!$H$5</f>
        <v>63.17</v>
      </c>
      <c r="AB19" s="16">
        <f t="shared" si="13"/>
        <v>61.17</v>
      </c>
      <c r="AC19" s="17">
        <f>AB19*Premissas!$C$6</f>
        <v>3943.8298006959826</v>
      </c>
      <c r="AD19" s="15">
        <f t="shared" si="14"/>
        <v>63.17</v>
      </c>
      <c r="AE19" s="18">
        <f>AD19*Premissas!$C$12</f>
        <v>2036.3881683011705</v>
      </c>
    </row>
    <row r="20" spans="1:33" x14ac:dyDescent="0.25">
      <c r="A20" s="7" t="str">
        <f>Premissas!$E$6</f>
        <v>junho/19</v>
      </c>
      <c r="B20" s="29">
        <f t="shared" si="15"/>
        <v>2</v>
      </c>
      <c r="C20" s="15">
        <f>LARGE(Premissas!$H$6:$I$6,1)</f>
        <v>59.47</v>
      </c>
      <c r="D20" s="16">
        <f t="shared" si="9"/>
        <v>57.47</v>
      </c>
      <c r="E20" s="17">
        <f>D20*Premissas!$C$6</f>
        <v>3705.2787092692183</v>
      </c>
      <c r="F20" s="15">
        <f t="shared" si="10"/>
        <v>59.47</v>
      </c>
      <c r="G20" s="18">
        <f>F20*Premissas!$C$5</f>
        <v>1917.1126225877886</v>
      </c>
      <c r="M20" s="7" t="str">
        <f>Premissas!$E$6</f>
        <v>junho/19</v>
      </c>
      <c r="N20" s="29">
        <f t="shared" si="16"/>
        <v>2</v>
      </c>
      <c r="O20" s="15">
        <f>Premissas!$I$6</f>
        <v>47.71</v>
      </c>
      <c r="P20" s="16">
        <f t="shared" si="11"/>
        <v>45.71</v>
      </c>
      <c r="Q20" s="17">
        <f>P20*Premissas!$C$13</f>
        <v>4403.2568807339449</v>
      </c>
      <c r="R20" s="15">
        <f t="shared" si="12"/>
        <v>47.71</v>
      </c>
      <c r="S20" s="18">
        <f>R20*Premissas!$C$11</f>
        <v>2297.9587155963304</v>
      </c>
      <c r="Y20" s="7" t="str">
        <f>Premissas!$E$6</f>
        <v>junho/19</v>
      </c>
      <c r="Z20" s="29">
        <f t="shared" si="17"/>
        <v>2</v>
      </c>
      <c r="AA20" s="15">
        <f>Premissas!$H$6</f>
        <v>59.47</v>
      </c>
      <c r="AB20" s="16">
        <f t="shared" si="13"/>
        <v>57.47</v>
      </c>
      <c r="AC20" s="17">
        <f>AB20*Premissas!$C$6</f>
        <v>3705.2787092692183</v>
      </c>
      <c r="AD20" s="15">
        <f t="shared" si="14"/>
        <v>59.47</v>
      </c>
      <c r="AE20" s="18">
        <f>AD20*Premissas!$C$12</f>
        <v>1917.1126225877886</v>
      </c>
    </row>
    <row r="21" spans="1:33" x14ac:dyDescent="0.25">
      <c r="A21" s="7" t="str">
        <f>Premissas!$E$7</f>
        <v>maio/19</v>
      </c>
      <c r="B21" s="29">
        <f t="shared" si="15"/>
        <v>2</v>
      </c>
      <c r="C21" s="15">
        <f>LARGE(Premissas!$H$7:$I$7,1)</f>
        <v>61.04</v>
      </c>
      <c r="D21" s="20">
        <f t="shared" si="9"/>
        <v>59.04</v>
      </c>
      <c r="E21" s="17">
        <f>D21*Premissas!$C$6</f>
        <v>3806.50173995571</v>
      </c>
      <c r="F21" s="15">
        <f t="shared" si="10"/>
        <v>61.04</v>
      </c>
      <c r="G21" s="18">
        <f>F21*Premissas!$C$5</f>
        <v>1967.7241379310344</v>
      </c>
      <c r="M21" s="7" t="str">
        <f>Premissas!$E$7</f>
        <v>maio/19</v>
      </c>
      <c r="N21" s="29">
        <f t="shared" si="16"/>
        <v>2</v>
      </c>
      <c r="O21" s="15">
        <f>Premissas!$I$7</f>
        <v>46.37</v>
      </c>
      <c r="P21" s="20">
        <f t="shared" si="11"/>
        <v>44.37</v>
      </c>
      <c r="Q21" s="17">
        <f>P21*Premissas!$C$13</f>
        <v>4274.1743119266048</v>
      </c>
      <c r="R21" s="15">
        <f t="shared" si="12"/>
        <v>46.37</v>
      </c>
      <c r="S21" s="18">
        <f>R21*Premissas!$C$11</f>
        <v>2233.4174311926604</v>
      </c>
      <c r="Y21" s="7" t="str">
        <f>Premissas!$E$7</f>
        <v>maio/19</v>
      </c>
      <c r="Z21" s="29">
        <f t="shared" si="17"/>
        <v>2</v>
      </c>
      <c r="AA21" s="15">
        <f>Premissas!$H$7</f>
        <v>61.04</v>
      </c>
      <c r="AB21" s="20">
        <f t="shared" si="13"/>
        <v>59.04</v>
      </c>
      <c r="AC21" s="17">
        <f>AB21*Premissas!$C$6</f>
        <v>3806.50173995571</v>
      </c>
      <c r="AD21" s="15">
        <f t="shared" si="14"/>
        <v>61.04</v>
      </c>
      <c r="AE21" s="18">
        <f>AD21*Premissas!$C$12</f>
        <v>1967.7241379310344</v>
      </c>
    </row>
    <row r="22" spans="1:33" x14ac:dyDescent="0.25">
      <c r="A22" s="7" t="str">
        <f>Premissas!$E$8</f>
        <v>abril/19</v>
      </c>
      <c r="B22" s="29">
        <f t="shared" si="15"/>
        <v>2</v>
      </c>
      <c r="C22" s="15">
        <f>LARGE(Premissas!$H$8:$I$8,1)</f>
        <v>81.98</v>
      </c>
      <c r="D22" s="20">
        <f t="shared" si="9"/>
        <v>79.98</v>
      </c>
      <c r="E22" s="17">
        <f>D22*Premissas!$C$6</f>
        <v>5156.5719708952865</v>
      </c>
      <c r="F22" s="15">
        <f t="shared" si="10"/>
        <v>81.98</v>
      </c>
      <c r="G22" s="18">
        <f>F22*Premissas!$C$5</f>
        <v>2642.7592534008227</v>
      </c>
      <c r="M22" s="7" t="str">
        <f>Premissas!$E$8</f>
        <v>abril/19</v>
      </c>
      <c r="N22" s="29">
        <f t="shared" si="16"/>
        <v>2</v>
      </c>
      <c r="O22" s="15">
        <f>Premissas!$I$8</f>
        <v>53.09</v>
      </c>
      <c r="P22" s="20">
        <f t="shared" si="11"/>
        <v>51.09</v>
      </c>
      <c r="Q22" s="17">
        <f>P22*Premissas!$C$13</f>
        <v>4921.5137614678897</v>
      </c>
      <c r="R22" s="15">
        <f t="shared" si="12"/>
        <v>53.09</v>
      </c>
      <c r="S22" s="18">
        <f>R22*Premissas!$C$11</f>
        <v>2557.0871559633028</v>
      </c>
      <c r="Y22" s="7" t="str">
        <f>Premissas!$E$8</f>
        <v>abril/19</v>
      </c>
      <c r="Z22" s="29">
        <f t="shared" si="17"/>
        <v>2</v>
      </c>
      <c r="AA22" s="15">
        <f>Premissas!$H$8</f>
        <v>81.98</v>
      </c>
      <c r="AB22" s="20">
        <f t="shared" si="13"/>
        <v>79.98</v>
      </c>
      <c r="AC22" s="17">
        <f>AB22*Premissas!$C$6</f>
        <v>5156.5719708952865</v>
      </c>
      <c r="AD22" s="15">
        <f t="shared" si="14"/>
        <v>81.98</v>
      </c>
      <c r="AE22" s="18">
        <f>AD22*Premissas!$C$12</f>
        <v>2642.7592534008227</v>
      </c>
    </row>
    <row r="23" spans="1:33" x14ac:dyDescent="0.25">
      <c r="A23" s="7" t="str">
        <f>Premissas!$E$9</f>
        <v>março/19</v>
      </c>
      <c r="B23" s="29">
        <f t="shared" si="15"/>
        <v>2</v>
      </c>
      <c r="C23" s="15">
        <f>LARGE(Premissas!$H$9:$I$9,1)</f>
        <v>77.73</v>
      </c>
      <c r="D23" s="20">
        <f t="shared" si="9"/>
        <v>75.73</v>
      </c>
      <c r="E23" s="17">
        <f>D23*Premissas!$C$6</f>
        <v>4882.5605820942747</v>
      </c>
      <c r="F23" s="15">
        <f t="shared" si="10"/>
        <v>77.73</v>
      </c>
      <c r="G23" s="18">
        <f>F23*Premissas!$C$5</f>
        <v>2505.7535590003163</v>
      </c>
      <c r="M23" s="7" t="str">
        <f>Premissas!$E$9</f>
        <v>março/19</v>
      </c>
      <c r="N23" s="29">
        <f t="shared" si="16"/>
        <v>2</v>
      </c>
      <c r="O23" s="15">
        <f>Premissas!$I$9</f>
        <v>77.73</v>
      </c>
      <c r="P23" s="20">
        <f t="shared" si="11"/>
        <v>75.73</v>
      </c>
      <c r="Q23" s="17">
        <f>P23*Premissas!$C$13</f>
        <v>7295.0917431192665</v>
      </c>
      <c r="R23" s="15">
        <f t="shared" si="12"/>
        <v>77.73</v>
      </c>
      <c r="S23" s="18">
        <f>R23*Premissas!$C$11</f>
        <v>3743.8761467889908</v>
      </c>
      <c r="Y23" s="7" t="str">
        <f>Premissas!$E$9</f>
        <v>março/19</v>
      </c>
      <c r="Z23" s="29">
        <f t="shared" si="17"/>
        <v>2</v>
      </c>
      <c r="AA23" s="15">
        <f>Premissas!$H$9</f>
        <v>77.62</v>
      </c>
      <c r="AB23" s="20">
        <f t="shared" si="13"/>
        <v>75.62</v>
      </c>
      <c r="AC23" s="17">
        <f>AB23*Premissas!$C$6</f>
        <v>4875.4685226194242</v>
      </c>
      <c r="AD23" s="15">
        <f t="shared" si="14"/>
        <v>77.62</v>
      </c>
      <c r="AE23" s="18">
        <f>AD23*Premissas!$C$12</f>
        <v>2502.2075292628915</v>
      </c>
    </row>
    <row r="24" spans="1:33" x14ac:dyDescent="0.25">
      <c r="A24" s="7" t="str">
        <f>Premissas!$E$10</f>
        <v>fevereiro/19</v>
      </c>
      <c r="B24" s="29">
        <f t="shared" si="15"/>
        <v>2</v>
      </c>
      <c r="C24" s="15">
        <f>LARGE(Premissas!$H$10:$I$10,1)</f>
        <v>89.49</v>
      </c>
      <c r="D24" s="20">
        <f t="shared" si="9"/>
        <v>87.49</v>
      </c>
      <c r="E24" s="17">
        <f>D24*Premissas!$C$6</f>
        <v>5640.7662132236628</v>
      </c>
      <c r="F24" s="15">
        <f t="shared" si="10"/>
        <v>89.49</v>
      </c>
      <c r="G24" s="18">
        <f>F24*Premissas!$C$5</f>
        <v>2884.8563745650108</v>
      </c>
      <c r="M24" s="7" t="str">
        <f>Premissas!$E$10</f>
        <v>fevereiro/19</v>
      </c>
      <c r="N24" s="29">
        <f t="shared" si="16"/>
        <v>2</v>
      </c>
      <c r="O24" s="15">
        <f>Premissas!$I$10</f>
        <v>61.82</v>
      </c>
      <c r="P24" s="20">
        <f t="shared" si="11"/>
        <v>59.82</v>
      </c>
      <c r="Q24" s="17">
        <f>P24*Premissas!$C$13</f>
        <v>5762.4770642201829</v>
      </c>
      <c r="R24" s="15">
        <f t="shared" si="12"/>
        <v>61.82</v>
      </c>
      <c r="S24" s="18">
        <f>R24*Premissas!$C$11</f>
        <v>2977.5688073394494</v>
      </c>
      <c r="Y24" s="7" t="str">
        <f>Premissas!$E$10</f>
        <v>fevereiro/19</v>
      </c>
      <c r="Z24" s="29">
        <f t="shared" si="17"/>
        <v>2</v>
      </c>
      <c r="AA24" s="15">
        <f>Premissas!$H$10</f>
        <v>89.49</v>
      </c>
      <c r="AB24" s="20">
        <f t="shared" si="13"/>
        <v>87.49</v>
      </c>
      <c r="AC24" s="17">
        <f>AB24*Premissas!$C$6</f>
        <v>5640.7662132236628</v>
      </c>
      <c r="AD24" s="15">
        <f t="shared" si="14"/>
        <v>89.49</v>
      </c>
      <c r="AE24" s="18">
        <f>AD24*Premissas!$C$12</f>
        <v>2884.8563745650108</v>
      </c>
    </row>
    <row r="25" spans="1:33" x14ac:dyDescent="0.25">
      <c r="A25" s="7" t="str">
        <f>Premissas!$E$11</f>
        <v>janeiro/19</v>
      </c>
      <c r="B25" s="29">
        <f t="shared" si="15"/>
        <v>2</v>
      </c>
      <c r="C25" s="15">
        <f>LARGE(Premissas!$H$11:$I$11,1)</f>
        <v>81.09</v>
      </c>
      <c r="D25" s="16">
        <f t="shared" si="9"/>
        <v>79.09</v>
      </c>
      <c r="E25" s="17">
        <f>D25*Premissas!$C$6</f>
        <v>5099.1907624169571</v>
      </c>
      <c r="F25" s="15">
        <f t="shared" si="10"/>
        <v>81.09</v>
      </c>
      <c r="G25" s="18">
        <f>F25*Premissas!$C$5</f>
        <v>2614.068649161658</v>
      </c>
      <c r="M25" s="7" t="str">
        <f>Premissas!$E$11</f>
        <v>janeiro/19</v>
      </c>
      <c r="N25" s="29">
        <f t="shared" si="16"/>
        <v>2</v>
      </c>
      <c r="O25" s="15">
        <f>Premissas!$I$11</f>
        <v>57.12</v>
      </c>
      <c r="P25" s="16">
        <f t="shared" si="11"/>
        <v>55.12</v>
      </c>
      <c r="Q25" s="17">
        <f>P25*Premissas!$C$13</f>
        <v>5309.7247706422013</v>
      </c>
      <c r="R25" s="15">
        <f t="shared" si="12"/>
        <v>57.12</v>
      </c>
      <c r="S25" s="18">
        <f>R25*Premissas!$C$11</f>
        <v>2751.1926605504586</v>
      </c>
      <c r="Y25" s="7" t="str">
        <f>Premissas!$E$11</f>
        <v>janeiro/19</v>
      </c>
      <c r="Z25" s="29">
        <f t="shared" si="17"/>
        <v>2</v>
      </c>
      <c r="AA25" s="15">
        <f>Premissas!$H$11</f>
        <v>81.09</v>
      </c>
      <c r="AB25" s="16">
        <f t="shared" si="13"/>
        <v>79.09</v>
      </c>
      <c r="AC25" s="17">
        <f>AB25*Premissas!$C$6</f>
        <v>5099.1907624169571</v>
      </c>
      <c r="AD25" s="15">
        <f t="shared" si="14"/>
        <v>81.09</v>
      </c>
      <c r="AE25" s="18">
        <f>AD25*Premissas!$C$12</f>
        <v>2614.068649161658</v>
      </c>
    </row>
    <row r="26" spans="1:33" x14ac:dyDescent="0.25">
      <c r="A26" s="7" t="str">
        <f>Premissas!$E$12</f>
        <v>dezembro/18</v>
      </c>
      <c r="B26" s="29">
        <f t="shared" si="15"/>
        <v>2</v>
      </c>
      <c r="C26" s="15">
        <f>LARGE(Premissas!$H$12:$I$12,1)</f>
        <v>66.98</v>
      </c>
      <c r="D26" s="16">
        <f t="shared" si="9"/>
        <v>64.98</v>
      </c>
      <c r="E26" s="17">
        <f>D26*Premissas!$C$6</f>
        <v>4189.472951597596</v>
      </c>
      <c r="F26" s="15">
        <f t="shared" si="10"/>
        <v>66.98</v>
      </c>
      <c r="G26" s="18">
        <f>F26*Premissas!$C$5</f>
        <v>2159.2097437519774</v>
      </c>
      <c r="M26" s="7" t="str">
        <f>Premissas!$E$12</f>
        <v>dezembro/18</v>
      </c>
      <c r="N26" s="29">
        <f t="shared" si="16"/>
        <v>2</v>
      </c>
      <c r="O26" s="15">
        <f>Premissas!$I$12</f>
        <v>56.9</v>
      </c>
      <c r="P26" s="16">
        <f t="shared" si="11"/>
        <v>54.9</v>
      </c>
      <c r="Q26" s="17">
        <f>P26*Premissas!$C$13</f>
        <v>5288.5321100917427</v>
      </c>
      <c r="R26" s="15">
        <f t="shared" si="12"/>
        <v>56.9</v>
      </c>
      <c r="S26" s="18">
        <f>R26*Premissas!$C$11</f>
        <v>2740.5963302752293</v>
      </c>
      <c r="Y26" s="7" t="str">
        <f>Premissas!$E$12</f>
        <v>dezembro/18</v>
      </c>
      <c r="Z26" s="29">
        <f t="shared" si="17"/>
        <v>2</v>
      </c>
      <c r="AA26" s="15">
        <f>Premissas!$H$12</f>
        <v>66.98</v>
      </c>
      <c r="AB26" s="16">
        <f t="shared" si="13"/>
        <v>64.98</v>
      </c>
      <c r="AC26" s="17">
        <f>AB26*Premissas!$C$6</f>
        <v>4189.472951597596</v>
      </c>
      <c r="AD26" s="15">
        <f t="shared" si="14"/>
        <v>66.98</v>
      </c>
      <c r="AE26" s="18">
        <f>AD26*Premissas!$C$12</f>
        <v>2159.2097437519774</v>
      </c>
    </row>
    <row r="27" spans="1:33" x14ac:dyDescent="0.25">
      <c r="A27" s="7" t="str">
        <f>Premissas!$E$13</f>
        <v>novembro/18</v>
      </c>
      <c r="B27" s="29">
        <f t="shared" si="15"/>
        <v>2</v>
      </c>
      <c r="C27" s="15">
        <f>LARGE(Premissas!$H$13:$I$13,1)</f>
        <v>66.42</v>
      </c>
      <c r="D27" s="16">
        <f t="shared" si="9"/>
        <v>64.42</v>
      </c>
      <c r="E27" s="17">
        <f>D27*Premissas!$C$6</f>
        <v>4153.3679215438151</v>
      </c>
      <c r="F27" s="15">
        <f t="shared" si="10"/>
        <v>66.42</v>
      </c>
      <c r="G27" s="18">
        <f>F27*Premissas!$C$5</f>
        <v>2141.157228725087</v>
      </c>
      <c r="M27" s="7" t="str">
        <f>Premissas!$E$13</f>
        <v>novembro/18</v>
      </c>
      <c r="N27" s="29">
        <f t="shared" si="16"/>
        <v>2</v>
      </c>
      <c r="O27" s="15">
        <f>Premissas!$I$13</f>
        <v>40.659999999999997</v>
      </c>
      <c r="P27" s="16">
        <f t="shared" si="11"/>
        <v>38.659999999999997</v>
      </c>
      <c r="Q27" s="17">
        <f>P27*Premissas!$C$13</f>
        <v>3724.128440366972</v>
      </c>
      <c r="R27" s="15">
        <f t="shared" si="12"/>
        <v>40.659999999999997</v>
      </c>
      <c r="S27" s="18">
        <f>R27*Premissas!$C$11</f>
        <v>1958.3944954128438</v>
      </c>
      <c r="Y27" s="7" t="str">
        <f>Premissas!$E$13</f>
        <v>novembro/18</v>
      </c>
      <c r="Z27" s="29">
        <f t="shared" si="17"/>
        <v>2</v>
      </c>
      <c r="AA27" s="15">
        <f>Premissas!$H$13</f>
        <v>66.42</v>
      </c>
      <c r="AB27" s="16">
        <f t="shared" si="13"/>
        <v>64.42</v>
      </c>
      <c r="AC27" s="17">
        <f>AB27*Premissas!$C$6</f>
        <v>4153.3679215438151</v>
      </c>
      <c r="AD27" s="15">
        <f t="shared" si="14"/>
        <v>66.42</v>
      </c>
      <c r="AE27" s="18">
        <f>AD27*Premissas!$C$12</f>
        <v>2141.157228725087</v>
      </c>
    </row>
    <row r="28" spans="1:33" x14ac:dyDescent="0.25">
      <c r="A28" s="26" t="s">
        <v>35</v>
      </c>
      <c r="B28" s="5"/>
      <c r="C28" s="5">
        <f>LARGE(C15:C27,1)</f>
        <v>89.49</v>
      </c>
      <c r="D28" s="5">
        <f>LARGE(D15:D27,1)</f>
        <v>87.49</v>
      </c>
      <c r="E28" s="27">
        <f>SUM(E16:E27)</f>
        <v>51072.499209111047</v>
      </c>
      <c r="F28" s="5">
        <f>LARGE(F15:F27,1)</f>
        <v>89.49</v>
      </c>
      <c r="G28" s="27">
        <f t="shared" ref="G28:G84" si="18">SUM(G16:G27)</f>
        <v>26309.928819993671</v>
      </c>
      <c r="H28" s="50">
        <f>E28+G28</f>
        <v>77382.428029104718</v>
      </c>
      <c r="I28">
        <f>B16</f>
        <v>2</v>
      </c>
      <c r="M28" s="26" t="s">
        <v>35</v>
      </c>
      <c r="N28" s="5"/>
      <c r="O28" s="5">
        <f>LARGE(O15:O27,1)</f>
        <v>77.73</v>
      </c>
      <c r="P28" s="5">
        <f>LARGE(P15:P27,1)</f>
        <v>75.73</v>
      </c>
      <c r="Q28" s="27">
        <f>SUM(Q16:Q27)</f>
        <v>57135.412844036691</v>
      </c>
      <c r="R28" s="5">
        <f>LARGE(R15:R27,1)</f>
        <v>77.73</v>
      </c>
      <c r="S28" s="27">
        <f t="shared" ref="S28:S84" si="19">SUM(S16:S27)</f>
        <v>29723.66972477064</v>
      </c>
      <c r="T28" s="50">
        <f>Q28+S28</f>
        <v>86859.082568807324</v>
      </c>
      <c r="U28">
        <f>N16</f>
        <v>2</v>
      </c>
      <c r="Y28" s="26" t="s">
        <v>35</v>
      </c>
      <c r="Z28" s="5"/>
      <c r="AA28" s="5">
        <f>LARGE(AA15:AA27,1)</f>
        <v>89.49</v>
      </c>
      <c r="AB28" s="5">
        <f>LARGE(AB15:AB27,1)</f>
        <v>87.49</v>
      </c>
      <c r="AC28" s="27">
        <f>SUM(AC16:AC27)</f>
        <v>50769.474849731094</v>
      </c>
      <c r="AD28" s="5">
        <f>LARGE(AD15:AD27,1)</f>
        <v>89.49</v>
      </c>
      <c r="AE28" s="27">
        <f t="shared" ref="AE28:AE84" si="20">SUM(AE16:AE27)</f>
        <v>26158.416640303698</v>
      </c>
      <c r="AF28" s="50">
        <f>AC28+AE28</f>
        <v>76927.891490034788</v>
      </c>
      <c r="AG28">
        <f>Z16</f>
        <v>2</v>
      </c>
    </row>
    <row r="29" spans="1:33" x14ac:dyDescent="0.25">
      <c r="A29" s="6" t="s">
        <v>12</v>
      </c>
      <c r="B29" s="6" t="s">
        <v>18</v>
      </c>
      <c r="C29" s="6" t="s">
        <v>19</v>
      </c>
      <c r="D29" s="14" t="s">
        <v>20</v>
      </c>
      <c r="E29" s="14" t="s">
        <v>21</v>
      </c>
      <c r="F29" s="6" t="s">
        <v>22</v>
      </c>
      <c r="G29" s="6" t="s">
        <v>23</v>
      </c>
      <c r="M29" s="6" t="s">
        <v>12</v>
      </c>
      <c r="N29" s="6" t="s">
        <v>18</v>
      </c>
      <c r="O29" s="6" t="s">
        <v>19</v>
      </c>
      <c r="P29" s="14" t="s">
        <v>20</v>
      </c>
      <c r="Q29" s="14" t="s">
        <v>21</v>
      </c>
      <c r="R29" s="6" t="s">
        <v>22</v>
      </c>
      <c r="S29" s="6" t="s">
        <v>23</v>
      </c>
      <c r="Y29" s="6" t="s">
        <v>12</v>
      </c>
      <c r="Z29" s="6" t="s">
        <v>18</v>
      </c>
      <c r="AA29" s="6" t="s">
        <v>19</v>
      </c>
      <c r="AB29" s="14" t="s">
        <v>20</v>
      </c>
      <c r="AC29" s="14" t="s">
        <v>21</v>
      </c>
      <c r="AD29" s="6" t="s">
        <v>22</v>
      </c>
      <c r="AE29" s="6" t="s">
        <v>23</v>
      </c>
    </row>
    <row r="30" spans="1:33" x14ac:dyDescent="0.25">
      <c r="A30" s="7" t="str">
        <f>Premissas!$E$2</f>
        <v>outubro/19</v>
      </c>
      <c r="B30" s="29">
        <f>B16+1</f>
        <v>3</v>
      </c>
      <c r="C30" s="15">
        <f>LARGE(Premissas!$H$2:$I$2,1)</f>
        <v>63.39</v>
      </c>
      <c r="D30" s="16">
        <f t="shared" ref="D30:D41" si="21">IF(C30&gt;105%*B30,(C30-B30),0)</f>
        <v>60.39</v>
      </c>
      <c r="E30" s="17">
        <f>D30*Premissas!$C$6</f>
        <v>3893.5406516925023</v>
      </c>
      <c r="F30" s="15">
        <f t="shared" ref="F30:F41" si="22">IF(C30&gt;B30,C30,B30)</f>
        <v>63.39</v>
      </c>
      <c r="G30" s="18">
        <f>F30*Premissas!$C$5</f>
        <v>2043.4802277760202</v>
      </c>
      <c r="M30" s="7" t="str">
        <f>Premissas!$E$2</f>
        <v>outubro/19</v>
      </c>
      <c r="N30" s="29">
        <f>N16+1</f>
        <v>3</v>
      </c>
      <c r="O30" s="15">
        <f>Premissas!$I$2</f>
        <v>63.39</v>
      </c>
      <c r="P30" s="16">
        <f t="shared" ref="P30:P41" si="23">IF(O30&gt;105%*N30,(O30-N30),0)</f>
        <v>60.39</v>
      </c>
      <c r="Q30" s="17">
        <f>P30*Premissas!$C$13</f>
        <v>5817.3853211009173</v>
      </c>
      <c r="R30" s="15">
        <f t="shared" ref="R30:R41" si="24">IF(O30&gt;N30,O30,N30)</f>
        <v>63.39</v>
      </c>
      <c r="S30" s="18">
        <f>R30*Premissas!$C$11</f>
        <v>3053.1880733944954</v>
      </c>
      <c r="Y30" s="7" t="str">
        <f>Premissas!$E$2</f>
        <v>outubro/19</v>
      </c>
      <c r="Z30" s="29">
        <f t="shared" ref="Z30" si="25">Z16+1</f>
        <v>3</v>
      </c>
      <c r="AA30" s="15">
        <f>Premissas!$H$2</f>
        <v>58.8</v>
      </c>
      <c r="AB30" s="16">
        <f t="shared" ref="AB30:AB41" si="26">IF(AA30&gt;105%*Z30,(AA30-Z30),0)</f>
        <v>55.8</v>
      </c>
      <c r="AC30" s="17">
        <f>AB30*Premissas!$C$6</f>
        <v>3597.608351787409</v>
      </c>
      <c r="AD30" s="15">
        <f t="shared" ref="AD30:AD41" si="27">IF(AA30&gt;Z30,AA30,Z30)</f>
        <v>58.8</v>
      </c>
      <c r="AE30" s="18">
        <f>AD30*Premissas!$C$12</f>
        <v>1895.5140778234736</v>
      </c>
    </row>
    <row r="31" spans="1:33" x14ac:dyDescent="0.25">
      <c r="A31" s="7" t="str">
        <f>Premissas!$E$3</f>
        <v>setembro/19</v>
      </c>
      <c r="B31" s="29">
        <f>B30</f>
        <v>3</v>
      </c>
      <c r="C31" s="15">
        <f>LARGE(Premissas!$H$3:$I$3,1)</f>
        <v>58.91</v>
      </c>
      <c r="D31" s="16">
        <f t="shared" si="21"/>
        <v>55.91</v>
      </c>
      <c r="E31" s="17">
        <f>D31*Premissas!$C$6</f>
        <v>3604.7004112622585</v>
      </c>
      <c r="F31" s="15">
        <f t="shared" si="22"/>
        <v>58.91</v>
      </c>
      <c r="G31" s="18">
        <f>F31*Premissas!$C$5</f>
        <v>1899.0601075608984</v>
      </c>
      <c r="M31" s="7" t="str">
        <f>Premissas!$E$3</f>
        <v>setembro/19</v>
      </c>
      <c r="N31" s="29">
        <f>N30</f>
        <v>3</v>
      </c>
      <c r="O31" s="15">
        <f>Premissas!$I$3</f>
        <v>52.19</v>
      </c>
      <c r="P31" s="16">
        <f t="shared" si="23"/>
        <v>49.19</v>
      </c>
      <c r="Q31" s="17">
        <f>P31*Premissas!$C$13</f>
        <v>4738.4862385321094</v>
      </c>
      <c r="R31" s="15">
        <f t="shared" si="24"/>
        <v>52.19</v>
      </c>
      <c r="S31" s="18">
        <f>R31*Premissas!$C$11</f>
        <v>2513.7385321100915</v>
      </c>
      <c r="Y31" s="7" t="str">
        <f>Premissas!$E$3</f>
        <v>setembro/19</v>
      </c>
      <c r="Z31" s="29">
        <f t="shared" ref="Z31:Z41" si="28">Z30</f>
        <v>3</v>
      </c>
      <c r="AA31" s="15">
        <f>Premissas!$H$3</f>
        <v>58.91</v>
      </c>
      <c r="AB31" s="16">
        <f t="shared" si="26"/>
        <v>55.91</v>
      </c>
      <c r="AC31" s="17">
        <f>AB31*Premissas!$C$6</f>
        <v>3604.7004112622585</v>
      </c>
      <c r="AD31" s="15">
        <f t="shared" si="27"/>
        <v>58.91</v>
      </c>
      <c r="AE31" s="18">
        <f>AD31*Premissas!$C$12</f>
        <v>1899.0601075608984</v>
      </c>
    </row>
    <row r="32" spans="1:33" x14ac:dyDescent="0.25">
      <c r="A32" s="7" t="str">
        <f>Premissas!$E$4</f>
        <v>agosto/19</v>
      </c>
      <c r="B32" s="29">
        <f t="shared" ref="B32:B41" si="29">B31</f>
        <v>3</v>
      </c>
      <c r="C32" s="15">
        <f>LARGE(Premissas!$H$4:$I$4,1)</f>
        <v>46.48</v>
      </c>
      <c r="D32" s="16">
        <f t="shared" si="21"/>
        <v>43.48</v>
      </c>
      <c r="E32" s="17">
        <f>D32*Premissas!$C$6</f>
        <v>2803.2976906042391</v>
      </c>
      <c r="F32" s="15">
        <f t="shared" si="22"/>
        <v>46.48</v>
      </c>
      <c r="G32" s="18">
        <f>F32*Premissas!$C$5</f>
        <v>1498.3587472318886</v>
      </c>
      <c r="M32" s="7" t="str">
        <f>Premissas!$E$4</f>
        <v>agosto/19</v>
      </c>
      <c r="N32" s="29">
        <f t="shared" ref="N32:N41" si="30">N31</f>
        <v>3</v>
      </c>
      <c r="O32" s="15">
        <f>Premissas!$I$4</f>
        <v>20.16</v>
      </c>
      <c r="P32" s="16">
        <f t="shared" si="23"/>
        <v>17.16</v>
      </c>
      <c r="Q32" s="17">
        <f>P32*Premissas!$C$13</f>
        <v>1653.0275229357799</v>
      </c>
      <c r="R32" s="15">
        <f t="shared" si="24"/>
        <v>20.16</v>
      </c>
      <c r="S32" s="18">
        <f>R32*Premissas!$C$11</f>
        <v>971.00917431192659</v>
      </c>
      <c r="Y32" s="7" t="str">
        <f>Premissas!$E$4</f>
        <v>agosto/19</v>
      </c>
      <c r="Z32" s="29">
        <f t="shared" si="28"/>
        <v>3</v>
      </c>
      <c r="AA32" s="15">
        <f>Premissas!$H$4</f>
        <v>46.48</v>
      </c>
      <c r="AB32" s="16">
        <f t="shared" si="26"/>
        <v>43.48</v>
      </c>
      <c r="AC32" s="17">
        <f>AB32*Premissas!$C$6</f>
        <v>2803.2976906042391</v>
      </c>
      <c r="AD32" s="15">
        <f t="shared" si="27"/>
        <v>46.48</v>
      </c>
      <c r="AE32" s="18">
        <f>AD32*Premissas!$C$12</f>
        <v>1498.3587472318886</v>
      </c>
    </row>
    <row r="33" spans="1:33" x14ac:dyDescent="0.25">
      <c r="A33" s="7" t="str">
        <f>Premissas!$E$5</f>
        <v>julho/19</v>
      </c>
      <c r="B33" s="29">
        <f t="shared" si="29"/>
        <v>3</v>
      </c>
      <c r="C33" s="15">
        <f>LARGE(Premissas!$H$5:$I$5,1)</f>
        <v>63.17</v>
      </c>
      <c r="D33" s="16">
        <f t="shared" si="21"/>
        <v>60.17</v>
      </c>
      <c r="E33" s="17">
        <f>D33*Premissas!$C$6</f>
        <v>3879.3565327428032</v>
      </c>
      <c r="F33" s="15">
        <f t="shared" si="22"/>
        <v>63.17</v>
      </c>
      <c r="G33" s="18">
        <f>F33*Premissas!$C$5</f>
        <v>2036.3881683011705</v>
      </c>
      <c r="M33" s="7" t="str">
        <f>Premissas!$E$5</f>
        <v>julho/19</v>
      </c>
      <c r="N33" s="29">
        <f t="shared" si="30"/>
        <v>3</v>
      </c>
      <c r="O33" s="15">
        <f>Premissas!$I$5</f>
        <v>39.979999999999997</v>
      </c>
      <c r="P33" s="16">
        <f t="shared" si="23"/>
        <v>36.979999999999997</v>
      </c>
      <c r="Q33" s="17">
        <f>P33*Premissas!$C$13</f>
        <v>3562.2935779816507</v>
      </c>
      <c r="R33" s="15">
        <f t="shared" si="24"/>
        <v>39.979999999999997</v>
      </c>
      <c r="S33" s="18">
        <f>R33*Premissas!$C$11</f>
        <v>1925.6422018348621</v>
      </c>
      <c r="Y33" s="7" t="str">
        <f>Premissas!$E$5</f>
        <v>julho/19</v>
      </c>
      <c r="Z33" s="29">
        <f t="shared" si="28"/>
        <v>3</v>
      </c>
      <c r="AA33" s="15">
        <f>Premissas!$H$5</f>
        <v>63.17</v>
      </c>
      <c r="AB33" s="16">
        <f t="shared" si="26"/>
        <v>60.17</v>
      </c>
      <c r="AC33" s="17">
        <f>AB33*Premissas!$C$6</f>
        <v>3879.3565327428032</v>
      </c>
      <c r="AD33" s="15">
        <f t="shared" si="27"/>
        <v>63.17</v>
      </c>
      <c r="AE33" s="18">
        <f>AD33*Premissas!$C$12</f>
        <v>2036.3881683011705</v>
      </c>
    </row>
    <row r="34" spans="1:33" x14ac:dyDescent="0.25">
      <c r="A34" s="7" t="str">
        <f>Premissas!$E$6</f>
        <v>junho/19</v>
      </c>
      <c r="B34" s="29">
        <f t="shared" si="29"/>
        <v>3</v>
      </c>
      <c r="C34" s="15">
        <f>LARGE(Premissas!$H$6:$I$6,1)</f>
        <v>59.47</v>
      </c>
      <c r="D34" s="16">
        <f t="shared" si="21"/>
        <v>56.47</v>
      </c>
      <c r="E34" s="17">
        <f>D34*Premissas!$C$6</f>
        <v>3640.8054413160389</v>
      </c>
      <c r="F34" s="15">
        <f t="shared" si="22"/>
        <v>59.47</v>
      </c>
      <c r="G34" s="18">
        <f>F34*Premissas!$C$5</f>
        <v>1917.1126225877886</v>
      </c>
      <c r="M34" s="7" t="str">
        <f>Premissas!$E$6</f>
        <v>junho/19</v>
      </c>
      <c r="N34" s="29">
        <f t="shared" si="30"/>
        <v>3</v>
      </c>
      <c r="O34" s="15">
        <f>Premissas!$I$6</f>
        <v>47.71</v>
      </c>
      <c r="P34" s="16">
        <f t="shared" si="23"/>
        <v>44.71</v>
      </c>
      <c r="Q34" s="17">
        <f>P34*Premissas!$C$13</f>
        <v>4306.9266055045873</v>
      </c>
      <c r="R34" s="15">
        <f t="shared" si="24"/>
        <v>47.71</v>
      </c>
      <c r="S34" s="18">
        <f>R34*Premissas!$C$11</f>
        <v>2297.9587155963304</v>
      </c>
      <c r="Y34" s="7" t="str">
        <f>Premissas!$E$6</f>
        <v>junho/19</v>
      </c>
      <c r="Z34" s="29">
        <f t="shared" si="28"/>
        <v>3</v>
      </c>
      <c r="AA34" s="15">
        <f>Premissas!$H$6</f>
        <v>59.47</v>
      </c>
      <c r="AB34" s="16">
        <f t="shared" si="26"/>
        <v>56.47</v>
      </c>
      <c r="AC34" s="17">
        <f>AB34*Premissas!$C$6</f>
        <v>3640.8054413160389</v>
      </c>
      <c r="AD34" s="15">
        <f t="shared" si="27"/>
        <v>59.47</v>
      </c>
      <c r="AE34" s="18">
        <f>AD34*Premissas!$C$12</f>
        <v>1917.1126225877886</v>
      </c>
    </row>
    <row r="35" spans="1:33" x14ac:dyDescent="0.25">
      <c r="A35" s="7" t="str">
        <f>Premissas!$E$7</f>
        <v>maio/19</v>
      </c>
      <c r="B35" s="29">
        <f t="shared" si="29"/>
        <v>3</v>
      </c>
      <c r="C35" s="15">
        <f>LARGE(Premissas!$H$7:$I$7,1)</f>
        <v>61.04</v>
      </c>
      <c r="D35" s="20">
        <f t="shared" si="21"/>
        <v>58.04</v>
      </c>
      <c r="E35" s="17">
        <f>D35*Premissas!$C$6</f>
        <v>3742.0284720025306</v>
      </c>
      <c r="F35" s="15">
        <f t="shared" si="22"/>
        <v>61.04</v>
      </c>
      <c r="G35" s="18">
        <f>F35*Premissas!$C$5</f>
        <v>1967.7241379310344</v>
      </c>
      <c r="M35" s="7" t="str">
        <f>Premissas!$E$7</f>
        <v>maio/19</v>
      </c>
      <c r="N35" s="29">
        <f t="shared" si="30"/>
        <v>3</v>
      </c>
      <c r="O35" s="15">
        <f>Premissas!$I$7</f>
        <v>46.37</v>
      </c>
      <c r="P35" s="20">
        <f t="shared" si="23"/>
        <v>43.37</v>
      </c>
      <c r="Q35" s="17">
        <f>P35*Premissas!$C$13</f>
        <v>4177.8440366972472</v>
      </c>
      <c r="R35" s="15">
        <f t="shared" si="24"/>
        <v>46.37</v>
      </c>
      <c r="S35" s="18">
        <f>R35*Premissas!$C$11</f>
        <v>2233.4174311926604</v>
      </c>
      <c r="Y35" s="7" t="str">
        <f>Premissas!$E$7</f>
        <v>maio/19</v>
      </c>
      <c r="Z35" s="29">
        <f t="shared" si="28"/>
        <v>3</v>
      </c>
      <c r="AA35" s="15">
        <f>Premissas!$H$7</f>
        <v>61.04</v>
      </c>
      <c r="AB35" s="20">
        <f t="shared" si="26"/>
        <v>58.04</v>
      </c>
      <c r="AC35" s="17">
        <f>AB35*Premissas!$C$6</f>
        <v>3742.0284720025306</v>
      </c>
      <c r="AD35" s="15">
        <f t="shared" si="27"/>
        <v>61.04</v>
      </c>
      <c r="AE35" s="18">
        <f>AD35*Premissas!$C$12</f>
        <v>1967.7241379310344</v>
      </c>
    </row>
    <row r="36" spans="1:33" x14ac:dyDescent="0.25">
      <c r="A36" s="7" t="str">
        <f>Premissas!$E$8</f>
        <v>abril/19</v>
      </c>
      <c r="B36" s="29">
        <f t="shared" si="29"/>
        <v>3</v>
      </c>
      <c r="C36" s="15">
        <f>LARGE(Premissas!$H$8:$I$8,1)</f>
        <v>81.98</v>
      </c>
      <c r="D36" s="20">
        <f t="shared" si="21"/>
        <v>78.98</v>
      </c>
      <c r="E36" s="17">
        <f>D36*Premissas!$C$6</f>
        <v>5092.0987029421076</v>
      </c>
      <c r="F36" s="15">
        <f t="shared" si="22"/>
        <v>81.98</v>
      </c>
      <c r="G36" s="18">
        <f>F36*Premissas!$C$5</f>
        <v>2642.7592534008227</v>
      </c>
      <c r="M36" s="7" t="str">
        <f>Premissas!$E$8</f>
        <v>abril/19</v>
      </c>
      <c r="N36" s="29">
        <f t="shared" si="30"/>
        <v>3</v>
      </c>
      <c r="O36" s="15">
        <f>Premissas!$I$8</f>
        <v>53.09</v>
      </c>
      <c r="P36" s="20">
        <f t="shared" si="23"/>
        <v>50.09</v>
      </c>
      <c r="Q36" s="17">
        <f>P36*Premissas!$C$13</f>
        <v>4825.1834862385322</v>
      </c>
      <c r="R36" s="15">
        <f t="shared" si="24"/>
        <v>53.09</v>
      </c>
      <c r="S36" s="18">
        <f>R36*Premissas!$C$11</f>
        <v>2557.0871559633028</v>
      </c>
      <c r="Y36" s="7" t="str">
        <f>Premissas!$E$8</f>
        <v>abril/19</v>
      </c>
      <c r="Z36" s="29">
        <f t="shared" si="28"/>
        <v>3</v>
      </c>
      <c r="AA36" s="15">
        <f>Premissas!$H$8</f>
        <v>81.98</v>
      </c>
      <c r="AB36" s="20">
        <f t="shared" si="26"/>
        <v>78.98</v>
      </c>
      <c r="AC36" s="17">
        <f>AB36*Premissas!$C$6</f>
        <v>5092.0987029421076</v>
      </c>
      <c r="AD36" s="15">
        <f t="shared" si="27"/>
        <v>81.98</v>
      </c>
      <c r="AE36" s="18">
        <f>AD36*Premissas!$C$12</f>
        <v>2642.7592534008227</v>
      </c>
    </row>
    <row r="37" spans="1:33" x14ac:dyDescent="0.25">
      <c r="A37" s="7" t="str">
        <f>Premissas!$E$9</f>
        <v>março/19</v>
      </c>
      <c r="B37" s="29">
        <f t="shared" si="29"/>
        <v>3</v>
      </c>
      <c r="C37" s="15">
        <f>LARGE(Premissas!$H$9:$I$9,1)</f>
        <v>77.73</v>
      </c>
      <c r="D37" s="20">
        <f t="shared" si="21"/>
        <v>74.73</v>
      </c>
      <c r="E37" s="17">
        <f>D37*Premissas!$C$6</f>
        <v>4818.0873141410948</v>
      </c>
      <c r="F37" s="15">
        <f t="shared" si="22"/>
        <v>77.73</v>
      </c>
      <c r="G37" s="18">
        <f>F37*Premissas!$C$5</f>
        <v>2505.7535590003163</v>
      </c>
      <c r="M37" s="7" t="str">
        <f>Premissas!$E$9</f>
        <v>março/19</v>
      </c>
      <c r="N37" s="29">
        <f t="shared" si="30"/>
        <v>3</v>
      </c>
      <c r="O37" s="15">
        <f>Premissas!$I$9</f>
        <v>77.73</v>
      </c>
      <c r="P37" s="20">
        <f t="shared" si="23"/>
        <v>74.73</v>
      </c>
      <c r="Q37" s="17">
        <f>P37*Premissas!$C$13</f>
        <v>7198.7614678899081</v>
      </c>
      <c r="R37" s="15">
        <f t="shared" si="24"/>
        <v>77.73</v>
      </c>
      <c r="S37" s="18">
        <f>R37*Premissas!$C$11</f>
        <v>3743.8761467889908</v>
      </c>
      <c r="Y37" s="7" t="str">
        <f>Premissas!$E$9</f>
        <v>março/19</v>
      </c>
      <c r="Z37" s="29">
        <f t="shared" si="28"/>
        <v>3</v>
      </c>
      <c r="AA37" s="15">
        <f>Premissas!$H$9</f>
        <v>77.62</v>
      </c>
      <c r="AB37" s="20">
        <f t="shared" si="26"/>
        <v>74.62</v>
      </c>
      <c r="AC37" s="17">
        <f>AB37*Premissas!$C$6</f>
        <v>4810.9952546662453</v>
      </c>
      <c r="AD37" s="15">
        <f t="shared" si="27"/>
        <v>77.62</v>
      </c>
      <c r="AE37" s="18">
        <f>AD37*Premissas!$C$12</f>
        <v>2502.2075292628915</v>
      </c>
    </row>
    <row r="38" spans="1:33" x14ac:dyDescent="0.25">
      <c r="A38" s="7" t="str">
        <f>Premissas!$E$10</f>
        <v>fevereiro/19</v>
      </c>
      <c r="B38" s="29">
        <f t="shared" si="29"/>
        <v>3</v>
      </c>
      <c r="C38" s="15">
        <f>LARGE(Premissas!$H$10:$I$10,1)</f>
        <v>89.49</v>
      </c>
      <c r="D38" s="20">
        <f t="shared" si="21"/>
        <v>86.49</v>
      </c>
      <c r="E38" s="17">
        <f>D38*Premissas!$C$6</f>
        <v>5576.2929452704839</v>
      </c>
      <c r="F38" s="15">
        <f t="shared" si="22"/>
        <v>89.49</v>
      </c>
      <c r="G38" s="18">
        <f>F38*Premissas!$C$5</f>
        <v>2884.8563745650108</v>
      </c>
      <c r="M38" s="7" t="str">
        <f>Premissas!$E$10</f>
        <v>fevereiro/19</v>
      </c>
      <c r="N38" s="29">
        <f t="shared" si="30"/>
        <v>3</v>
      </c>
      <c r="O38" s="15">
        <f>Premissas!$I$10</f>
        <v>61.82</v>
      </c>
      <c r="P38" s="20">
        <f t="shared" si="23"/>
        <v>58.82</v>
      </c>
      <c r="Q38" s="17">
        <f>P38*Premissas!$C$13</f>
        <v>5666.1467889908254</v>
      </c>
      <c r="R38" s="15">
        <f t="shared" si="24"/>
        <v>61.82</v>
      </c>
      <c r="S38" s="18">
        <f>R38*Premissas!$C$11</f>
        <v>2977.5688073394494</v>
      </c>
      <c r="Y38" s="7" t="str">
        <f>Premissas!$E$10</f>
        <v>fevereiro/19</v>
      </c>
      <c r="Z38" s="29">
        <f t="shared" si="28"/>
        <v>3</v>
      </c>
      <c r="AA38" s="15">
        <f>Premissas!$H$10</f>
        <v>89.49</v>
      </c>
      <c r="AB38" s="20">
        <f t="shared" si="26"/>
        <v>86.49</v>
      </c>
      <c r="AC38" s="17">
        <f>AB38*Premissas!$C$6</f>
        <v>5576.2929452704839</v>
      </c>
      <c r="AD38" s="15">
        <f t="shared" si="27"/>
        <v>89.49</v>
      </c>
      <c r="AE38" s="18">
        <f>AD38*Premissas!$C$12</f>
        <v>2884.8563745650108</v>
      </c>
    </row>
    <row r="39" spans="1:33" x14ac:dyDescent="0.25">
      <c r="A39" s="7" t="str">
        <f>Premissas!$E$11</f>
        <v>janeiro/19</v>
      </c>
      <c r="B39" s="29">
        <f t="shared" si="29"/>
        <v>3</v>
      </c>
      <c r="C39" s="15">
        <f>LARGE(Premissas!$H$11:$I$11,1)</f>
        <v>81.09</v>
      </c>
      <c r="D39" s="16">
        <f t="shared" si="21"/>
        <v>78.09</v>
      </c>
      <c r="E39" s="17">
        <f>D39*Premissas!$C$6</f>
        <v>5034.7174944637773</v>
      </c>
      <c r="F39" s="15">
        <f t="shared" si="22"/>
        <v>81.09</v>
      </c>
      <c r="G39" s="18">
        <f>F39*Premissas!$C$5</f>
        <v>2614.068649161658</v>
      </c>
      <c r="M39" s="7" t="str">
        <f>Premissas!$E$11</f>
        <v>janeiro/19</v>
      </c>
      <c r="N39" s="29">
        <f t="shared" si="30"/>
        <v>3</v>
      </c>
      <c r="O39" s="15">
        <f>Premissas!$I$11</f>
        <v>57.12</v>
      </c>
      <c r="P39" s="16">
        <f t="shared" si="23"/>
        <v>54.12</v>
      </c>
      <c r="Q39" s="17">
        <f>P39*Premissas!$C$13</f>
        <v>5213.3944954128438</v>
      </c>
      <c r="R39" s="15">
        <f t="shared" si="24"/>
        <v>57.12</v>
      </c>
      <c r="S39" s="18">
        <f>R39*Premissas!$C$11</f>
        <v>2751.1926605504586</v>
      </c>
      <c r="Y39" s="7" t="str">
        <f>Premissas!$E$11</f>
        <v>janeiro/19</v>
      </c>
      <c r="Z39" s="29">
        <f t="shared" si="28"/>
        <v>3</v>
      </c>
      <c r="AA39" s="15">
        <f>Premissas!$H$11</f>
        <v>81.09</v>
      </c>
      <c r="AB39" s="16">
        <f t="shared" si="26"/>
        <v>78.09</v>
      </c>
      <c r="AC39" s="17">
        <f>AB39*Premissas!$C$6</f>
        <v>5034.7174944637773</v>
      </c>
      <c r="AD39" s="15">
        <f t="shared" si="27"/>
        <v>81.09</v>
      </c>
      <c r="AE39" s="18">
        <f>AD39*Premissas!$C$12</f>
        <v>2614.068649161658</v>
      </c>
    </row>
    <row r="40" spans="1:33" x14ac:dyDescent="0.25">
      <c r="A40" s="7" t="str">
        <f>Premissas!$E$12</f>
        <v>dezembro/18</v>
      </c>
      <c r="B40" s="29">
        <f t="shared" si="29"/>
        <v>3</v>
      </c>
      <c r="C40" s="15">
        <f>LARGE(Premissas!$H$12:$I$12,1)</f>
        <v>66.98</v>
      </c>
      <c r="D40" s="16">
        <f t="shared" si="21"/>
        <v>63.980000000000004</v>
      </c>
      <c r="E40" s="17">
        <f>D40*Premissas!$C$6</f>
        <v>4124.999683644417</v>
      </c>
      <c r="F40" s="15">
        <f t="shared" si="22"/>
        <v>66.98</v>
      </c>
      <c r="G40" s="18">
        <f>F40*Premissas!$C$5</f>
        <v>2159.2097437519774</v>
      </c>
      <c r="M40" s="7" t="str">
        <f>Premissas!$E$12</f>
        <v>dezembro/18</v>
      </c>
      <c r="N40" s="29">
        <f t="shared" si="30"/>
        <v>3</v>
      </c>
      <c r="O40" s="15">
        <f>Premissas!$I$12</f>
        <v>56.9</v>
      </c>
      <c r="P40" s="16">
        <f t="shared" si="23"/>
        <v>53.9</v>
      </c>
      <c r="Q40" s="17">
        <f>P40*Premissas!$C$13</f>
        <v>5192.2018348623851</v>
      </c>
      <c r="R40" s="15">
        <f t="shared" si="24"/>
        <v>56.9</v>
      </c>
      <c r="S40" s="18">
        <f>R40*Premissas!$C$11</f>
        <v>2740.5963302752293</v>
      </c>
      <c r="Y40" s="7" t="str">
        <f>Premissas!$E$12</f>
        <v>dezembro/18</v>
      </c>
      <c r="Z40" s="29">
        <f t="shared" si="28"/>
        <v>3</v>
      </c>
      <c r="AA40" s="15">
        <f>Premissas!$H$12</f>
        <v>66.98</v>
      </c>
      <c r="AB40" s="16">
        <f t="shared" si="26"/>
        <v>63.980000000000004</v>
      </c>
      <c r="AC40" s="17">
        <f>AB40*Premissas!$C$6</f>
        <v>4124.999683644417</v>
      </c>
      <c r="AD40" s="15">
        <f t="shared" si="27"/>
        <v>66.98</v>
      </c>
      <c r="AE40" s="18">
        <f>AD40*Premissas!$C$12</f>
        <v>2159.2097437519774</v>
      </c>
    </row>
    <row r="41" spans="1:33" x14ac:dyDescent="0.25">
      <c r="A41" s="7" t="str">
        <f>Premissas!$E$13</f>
        <v>novembro/18</v>
      </c>
      <c r="B41" s="29">
        <f t="shared" si="29"/>
        <v>3</v>
      </c>
      <c r="C41" s="15">
        <f>LARGE(Premissas!$H$13:$I$13,1)</f>
        <v>66.42</v>
      </c>
      <c r="D41" s="16">
        <f t="shared" si="21"/>
        <v>63.42</v>
      </c>
      <c r="E41" s="17">
        <f>D41*Premissas!$C$6</f>
        <v>4088.8946535906362</v>
      </c>
      <c r="F41" s="15">
        <f t="shared" si="22"/>
        <v>66.42</v>
      </c>
      <c r="G41" s="18">
        <f>F41*Premissas!$C$5</f>
        <v>2141.157228725087</v>
      </c>
      <c r="M41" s="7" t="str">
        <f>Premissas!$E$13</f>
        <v>novembro/18</v>
      </c>
      <c r="N41" s="29">
        <f t="shared" si="30"/>
        <v>3</v>
      </c>
      <c r="O41" s="15">
        <f>Premissas!$I$13</f>
        <v>40.659999999999997</v>
      </c>
      <c r="P41" s="16">
        <f t="shared" si="23"/>
        <v>37.659999999999997</v>
      </c>
      <c r="Q41" s="17">
        <f>P41*Premissas!$C$13</f>
        <v>3627.7981651376144</v>
      </c>
      <c r="R41" s="15">
        <f t="shared" si="24"/>
        <v>40.659999999999997</v>
      </c>
      <c r="S41" s="18">
        <f>R41*Premissas!$C$11</f>
        <v>1958.3944954128438</v>
      </c>
      <c r="Y41" s="7" t="str">
        <f>Premissas!$E$13</f>
        <v>novembro/18</v>
      </c>
      <c r="Z41" s="29">
        <f t="shared" si="28"/>
        <v>3</v>
      </c>
      <c r="AA41" s="15">
        <f>Premissas!$H$13</f>
        <v>66.42</v>
      </c>
      <c r="AB41" s="16">
        <f t="shared" si="26"/>
        <v>63.42</v>
      </c>
      <c r="AC41" s="17">
        <f>AB41*Premissas!$C$6</f>
        <v>4088.8946535906362</v>
      </c>
      <c r="AD41" s="15">
        <f t="shared" si="27"/>
        <v>66.42</v>
      </c>
      <c r="AE41" s="18">
        <f>AD41*Premissas!$C$12</f>
        <v>2141.157228725087</v>
      </c>
    </row>
    <row r="42" spans="1:33" x14ac:dyDescent="0.25">
      <c r="A42" s="26" t="s">
        <v>35</v>
      </c>
      <c r="B42" s="5"/>
      <c r="C42" s="5">
        <f>LARGE(C29:C41,1)</f>
        <v>89.49</v>
      </c>
      <c r="D42" s="5">
        <f>LARGE(D29:D41,1)</f>
        <v>86.49</v>
      </c>
      <c r="E42" s="27">
        <f>SUM(E30:E41)</f>
        <v>50298.819993672885</v>
      </c>
      <c r="F42" s="5">
        <f>LARGE(F29:F41,1)</f>
        <v>89.49</v>
      </c>
      <c r="G42" s="27">
        <f t="shared" si="18"/>
        <v>26309.928819993671</v>
      </c>
      <c r="H42" s="50">
        <f>E42+G42</f>
        <v>76608.748813666549</v>
      </c>
      <c r="I42">
        <f>B30</f>
        <v>3</v>
      </c>
      <c r="M42" s="26" t="s">
        <v>35</v>
      </c>
      <c r="N42" s="5"/>
      <c r="O42" s="5">
        <f>LARGE(O29:O41,1)</f>
        <v>77.73</v>
      </c>
      <c r="P42" s="5">
        <f>LARGE(P29:P41,1)</f>
        <v>74.73</v>
      </c>
      <c r="Q42" s="27">
        <f>SUM(Q30:Q41)</f>
        <v>55979.449541284404</v>
      </c>
      <c r="R42" s="5">
        <f>LARGE(R29:R41,1)</f>
        <v>77.73</v>
      </c>
      <c r="S42" s="27">
        <f t="shared" si="19"/>
        <v>29723.66972477064</v>
      </c>
      <c r="T42" s="50">
        <f>Q42+S42</f>
        <v>85703.119266055044</v>
      </c>
      <c r="U42">
        <f>N30</f>
        <v>3</v>
      </c>
      <c r="Y42" s="26" t="s">
        <v>35</v>
      </c>
      <c r="Z42" s="5"/>
      <c r="AA42" s="5">
        <f t="shared" ref="AA42:AB42" si="31">LARGE(AA29:AA41,1)</f>
        <v>89.49</v>
      </c>
      <c r="AB42" s="5">
        <f t="shared" si="31"/>
        <v>86.49</v>
      </c>
      <c r="AC42" s="27">
        <f t="shared" ref="AC42" si="32">SUM(AC30:AC41)</f>
        <v>49995.795634292946</v>
      </c>
      <c r="AD42" s="5">
        <f t="shared" ref="AD42" si="33">LARGE(AD29:AD41,1)</f>
        <v>89.49</v>
      </c>
      <c r="AE42" s="27">
        <f t="shared" si="20"/>
        <v>26158.416640303698</v>
      </c>
      <c r="AF42" s="50">
        <f t="shared" ref="AF42" si="34">AC42+AE42</f>
        <v>76154.212274596648</v>
      </c>
      <c r="AG42">
        <f t="shared" ref="AG42" si="35">Z30</f>
        <v>3</v>
      </c>
    </row>
    <row r="43" spans="1:33" x14ac:dyDescent="0.25">
      <c r="A43" s="6" t="s">
        <v>12</v>
      </c>
      <c r="B43" s="6" t="s">
        <v>18</v>
      </c>
      <c r="C43" s="6" t="s">
        <v>19</v>
      </c>
      <c r="D43" s="14" t="s">
        <v>20</v>
      </c>
      <c r="E43" s="14" t="s">
        <v>21</v>
      </c>
      <c r="F43" s="6" t="s">
        <v>22</v>
      </c>
      <c r="G43" s="6" t="s">
        <v>23</v>
      </c>
      <c r="M43" s="6" t="s">
        <v>12</v>
      </c>
      <c r="N43" s="6" t="s">
        <v>18</v>
      </c>
      <c r="O43" s="6" t="s">
        <v>19</v>
      </c>
      <c r="P43" s="14" t="s">
        <v>20</v>
      </c>
      <c r="Q43" s="14" t="s">
        <v>21</v>
      </c>
      <c r="R43" s="6" t="s">
        <v>22</v>
      </c>
      <c r="S43" s="6" t="s">
        <v>23</v>
      </c>
      <c r="Y43" s="6" t="s">
        <v>12</v>
      </c>
      <c r="Z43" s="6" t="s">
        <v>18</v>
      </c>
      <c r="AA43" s="6" t="s">
        <v>19</v>
      </c>
      <c r="AB43" s="14" t="s">
        <v>20</v>
      </c>
      <c r="AC43" s="14" t="s">
        <v>21</v>
      </c>
      <c r="AD43" s="6" t="s">
        <v>22</v>
      </c>
      <c r="AE43" s="6" t="s">
        <v>23</v>
      </c>
    </row>
    <row r="44" spans="1:33" x14ac:dyDescent="0.25">
      <c r="A44" s="7" t="str">
        <f>Premissas!$E$2</f>
        <v>outubro/19</v>
      </c>
      <c r="B44" s="29">
        <f>B30+1</f>
        <v>4</v>
      </c>
      <c r="C44" s="15">
        <f>LARGE(Premissas!$H$2:$I$2,1)</f>
        <v>63.39</v>
      </c>
      <c r="D44" s="16">
        <f t="shared" ref="D44:D55" si="36">IF(C44&gt;105%*B44,(C44-B44),0)</f>
        <v>59.39</v>
      </c>
      <c r="E44" s="17">
        <f>D44*Premissas!$C$6</f>
        <v>3829.0673837393228</v>
      </c>
      <c r="F44" s="15">
        <f t="shared" ref="F44:F55" si="37">IF(C44&gt;B44,C44,B44)</f>
        <v>63.39</v>
      </c>
      <c r="G44" s="18">
        <f>F44*Premissas!$C$5</f>
        <v>2043.4802277760202</v>
      </c>
      <c r="M44" s="7" t="str">
        <f>Premissas!$E$2</f>
        <v>outubro/19</v>
      </c>
      <c r="N44" s="29">
        <f>N30+1</f>
        <v>4</v>
      </c>
      <c r="O44" s="15">
        <f>Premissas!$I$2</f>
        <v>63.39</v>
      </c>
      <c r="P44" s="16">
        <f t="shared" ref="P44:P55" si="38">IF(O44&gt;105%*N44,(O44-N44),0)</f>
        <v>59.39</v>
      </c>
      <c r="Q44" s="17">
        <f>P44*Premissas!$C$13</f>
        <v>5721.0550458715597</v>
      </c>
      <c r="R44" s="15">
        <f t="shared" ref="R44:R55" si="39">IF(O44&gt;N44,O44,N44)</f>
        <v>63.39</v>
      </c>
      <c r="S44" s="18">
        <f>R44*Premissas!$C$11</f>
        <v>3053.1880733944954</v>
      </c>
      <c r="Y44" s="7" t="str">
        <f>Premissas!$E$2</f>
        <v>outubro/19</v>
      </c>
      <c r="Z44" s="29">
        <f t="shared" ref="Z44" si="40">Z30+1</f>
        <v>4</v>
      </c>
      <c r="AA44" s="15">
        <f>Premissas!$H$2</f>
        <v>58.8</v>
      </c>
      <c r="AB44" s="16">
        <f t="shared" ref="AB44:AB55" si="41">IF(AA44&gt;105%*Z44,(AA44-Z44),0)</f>
        <v>54.8</v>
      </c>
      <c r="AC44" s="17">
        <f>AB44*Premissas!$C$6</f>
        <v>3533.1350838342296</v>
      </c>
      <c r="AD44" s="15">
        <f t="shared" ref="AD44:AD55" si="42">IF(AA44&gt;Z44,AA44,Z44)</f>
        <v>58.8</v>
      </c>
      <c r="AE44" s="18">
        <f>AD44*Premissas!$C$12</f>
        <v>1895.5140778234736</v>
      </c>
    </row>
    <row r="45" spans="1:33" x14ac:dyDescent="0.25">
      <c r="A45" s="7" t="str">
        <f>Premissas!$E$3</f>
        <v>setembro/19</v>
      </c>
      <c r="B45" s="29">
        <f>B44</f>
        <v>4</v>
      </c>
      <c r="C45" s="15">
        <f>LARGE(Premissas!$H$3:$I$3,1)</f>
        <v>58.91</v>
      </c>
      <c r="D45" s="16">
        <f t="shared" si="36"/>
        <v>54.91</v>
      </c>
      <c r="E45" s="17">
        <f>D45*Premissas!$C$6</f>
        <v>3540.2271433090791</v>
      </c>
      <c r="F45" s="15">
        <f t="shared" si="37"/>
        <v>58.91</v>
      </c>
      <c r="G45" s="18">
        <f>F45*Premissas!$C$5</f>
        <v>1899.0601075608984</v>
      </c>
      <c r="M45" s="7" t="str">
        <f>Premissas!$E$3</f>
        <v>setembro/19</v>
      </c>
      <c r="N45" s="29">
        <f>N44</f>
        <v>4</v>
      </c>
      <c r="O45" s="15">
        <f>Premissas!$I$3</f>
        <v>52.19</v>
      </c>
      <c r="P45" s="16">
        <f t="shared" si="38"/>
        <v>48.19</v>
      </c>
      <c r="Q45" s="17">
        <f>P45*Premissas!$C$13</f>
        <v>4642.1559633027518</v>
      </c>
      <c r="R45" s="15">
        <f t="shared" si="39"/>
        <v>52.19</v>
      </c>
      <c r="S45" s="18">
        <f>R45*Premissas!$C$11</f>
        <v>2513.7385321100915</v>
      </c>
      <c r="Y45" s="7" t="str">
        <f>Premissas!$E$3</f>
        <v>setembro/19</v>
      </c>
      <c r="Z45" s="29">
        <f t="shared" ref="Z45:Z55" si="43">Z44</f>
        <v>4</v>
      </c>
      <c r="AA45" s="15">
        <f>Premissas!$H$3</f>
        <v>58.91</v>
      </c>
      <c r="AB45" s="16">
        <f t="shared" si="41"/>
        <v>54.91</v>
      </c>
      <c r="AC45" s="17">
        <f>AB45*Premissas!$C$6</f>
        <v>3540.2271433090791</v>
      </c>
      <c r="AD45" s="15">
        <f t="shared" si="42"/>
        <v>58.91</v>
      </c>
      <c r="AE45" s="18">
        <f>AD45*Premissas!$C$12</f>
        <v>1899.0601075608984</v>
      </c>
    </row>
    <row r="46" spans="1:33" x14ac:dyDescent="0.25">
      <c r="A46" s="7" t="str">
        <f>Premissas!$E$4</f>
        <v>agosto/19</v>
      </c>
      <c r="B46" s="29">
        <f t="shared" ref="B46:B55" si="44">B45</f>
        <v>4</v>
      </c>
      <c r="C46" s="15">
        <f>LARGE(Premissas!$H$4:$I$4,1)</f>
        <v>46.48</v>
      </c>
      <c r="D46" s="16">
        <f t="shared" si="36"/>
        <v>42.48</v>
      </c>
      <c r="E46" s="17">
        <f>D46*Premissas!$C$6</f>
        <v>2738.8244226510596</v>
      </c>
      <c r="F46" s="15">
        <f t="shared" si="37"/>
        <v>46.48</v>
      </c>
      <c r="G46" s="18">
        <f>F46*Premissas!$C$5</f>
        <v>1498.3587472318886</v>
      </c>
      <c r="M46" s="7" t="str">
        <f>Premissas!$E$4</f>
        <v>agosto/19</v>
      </c>
      <c r="N46" s="29">
        <f t="shared" ref="N46:N55" si="45">N45</f>
        <v>4</v>
      </c>
      <c r="O46" s="15">
        <f>Premissas!$I$4</f>
        <v>20.16</v>
      </c>
      <c r="P46" s="16">
        <f t="shared" si="38"/>
        <v>16.16</v>
      </c>
      <c r="Q46" s="17">
        <f>P46*Premissas!$C$13</f>
        <v>1556.6972477064219</v>
      </c>
      <c r="R46" s="15">
        <f t="shared" si="39"/>
        <v>20.16</v>
      </c>
      <c r="S46" s="18">
        <f>R46*Premissas!$C$11</f>
        <v>971.00917431192659</v>
      </c>
      <c r="Y46" s="7" t="str">
        <f>Premissas!$E$4</f>
        <v>agosto/19</v>
      </c>
      <c r="Z46" s="29">
        <f t="shared" si="43"/>
        <v>4</v>
      </c>
      <c r="AA46" s="15">
        <f>Premissas!$H$4</f>
        <v>46.48</v>
      </c>
      <c r="AB46" s="16">
        <f t="shared" si="41"/>
        <v>42.48</v>
      </c>
      <c r="AC46" s="17">
        <f>AB46*Premissas!$C$6</f>
        <v>2738.8244226510596</v>
      </c>
      <c r="AD46" s="15">
        <f t="shared" si="42"/>
        <v>46.48</v>
      </c>
      <c r="AE46" s="18">
        <f>AD46*Premissas!$C$12</f>
        <v>1498.3587472318886</v>
      </c>
    </row>
    <row r="47" spans="1:33" x14ac:dyDescent="0.25">
      <c r="A47" s="7" t="str">
        <f>Premissas!$E$5</f>
        <v>julho/19</v>
      </c>
      <c r="B47" s="29">
        <f t="shared" si="44"/>
        <v>4</v>
      </c>
      <c r="C47" s="15">
        <f>LARGE(Premissas!$H$5:$I$5,1)</f>
        <v>63.17</v>
      </c>
      <c r="D47" s="16">
        <f t="shared" si="36"/>
        <v>59.17</v>
      </c>
      <c r="E47" s="17">
        <f>D47*Premissas!$C$6</f>
        <v>3814.8832647896238</v>
      </c>
      <c r="F47" s="15">
        <f t="shared" si="37"/>
        <v>63.17</v>
      </c>
      <c r="G47" s="18">
        <f>F47*Premissas!$C$5</f>
        <v>2036.3881683011705</v>
      </c>
      <c r="M47" s="7" t="str">
        <f>Premissas!$E$5</f>
        <v>julho/19</v>
      </c>
      <c r="N47" s="29">
        <f t="shared" si="45"/>
        <v>4</v>
      </c>
      <c r="O47" s="15">
        <f>Premissas!$I$5</f>
        <v>39.979999999999997</v>
      </c>
      <c r="P47" s="16">
        <f t="shared" si="38"/>
        <v>35.979999999999997</v>
      </c>
      <c r="Q47" s="17">
        <f>P47*Premissas!$C$13</f>
        <v>3465.9633027522932</v>
      </c>
      <c r="R47" s="15">
        <f t="shared" si="39"/>
        <v>39.979999999999997</v>
      </c>
      <c r="S47" s="18">
        <f>R47*Premissas!$C$11</f>
        <v>1925.6422018348621</v>
      </c>
      <c r="Y47" s="7" t="str">
        <f>Premissas!$E$5</f>
        <v>julho/19</v>
      </c>
      <c r="Z47" s="29">
        <f t="shared" si="43"/>
        <v>4</v>
      </c>
      <c r="AA47" s="15">
        <f>Premissas!$H$5</f>
        <v>63.17</v>
      </c>
      <c r="AB47" s="16">
        <f t="shared" si="41"/>
        <v>59.17</v>
      </c>
      <c r="AC47" s="17">
        <f>AB47*Premissas!$C$6</f>
        <v>3814.8832647896238</v>
      </c>
      <c r="AD47" s="15">
        <f t="shared" si="42"/>
        <v>63.17</v>
      </c>
      <c r="AE47" s="18">
        <f>AD47*Premissas!$C$12</f>
        <v>2036.3881683011705</v>
      </c>
    </row>
    <row r="48" spans="1:33" x14ac:dyDescent="0.25">
      <c r="A48" s="7" t="str">
        <f>Premissas!$E$6</f>
        <v>junho/19</v>
      </c>
      <c r="B48" s="29">
        <f t="shared" si="44"/>
        <v>4</v>
      </c>
      <c r="C48" s="15">
        <f>LARGE(Premissas!$H$6:$I$6,1)</f>
        <v>59.47</v>
      </c>
      <c r="D48" s="16">
        <f t="shared" si="36"/>
        <v>55.47</v>
      </c>
      <c r="E48" s="17">
        <f>D48*Premissas!$C$6</f>
        <v>3576.33217336286</v>
      </c>
      <c r="F48" s="15">
        <f t="shared" si="37"/>
        <v>59.47</v>
      </c>
      <c r="G48" s="18">
        <f>F48*Premissas!$C$5</f>
        <v>1917.1126225877886</v>
      </c>
      <c r="M48" s="7" t="str">
        <f>Premissas!$E$6</f>
        <v>junho/19</v>
      </c>
      <c r="N48" s="29">
        <f t="shared" si="45"/>
        <v>4</v>
      </c>
      <c r="O48" s="15">
        <f>Premissas!$I$6</f>
        <v>47.71</v>
      </c>
      <c r="P48" s="16">
        <f t="shared" si="38"/>
        <v>43.71</v>
      </c>
      <c r="Q48" s="17">
        <f>P48*Premissas!$C$13</f>
        <v>4210.5963302752289</v>
      </c>
      <c r="R48" s="15">
        <f t="shared" si="39"/>
        <v>47.71</v>
      </c>
      <c r="S48" s="18">
        <f>R48*Premissas!$C$11</f>
        <v>2297.9587155963304</v>
      </c>
      <c r="Y48" s="7" t="str">
        <f>Premissas!$E$6</f>
        <v>junho/19</v>
      </c>
      <c r="Z48" s="29">
        <f t="shared" si="43"/>
        <v>4</v>
      </c>
      <c r="AA48" s="15">
        <f>Premissas!$H$6</f>
        <v>59.47</v>
      </c>
      <c r="AB48" s="16">
        <f t="shared" si="41"/>
        <v>55.47</v>
      </c>
      <c r="AC48" s="17">
        <f>AB48*Premissas!$C$6</f>
        <v>3576.33217336286</v>
      </c>
      <c r="AD48" s="15">
        <f t="shared" si="42"/>
        <v>59.47</v>
      </c>
      <c r="AE48" s="18">
        <f>AD48*Premissas!$C$12</f>
        <v>1917.1126225877886</v>
      </c>
    </row>
    <row r="49" spans="1:33" x14ac:dyDescent="0.25">
      <c r="A49" s="7" t="str">
        <f>Premissas!$E$7</f>
        <v>maio/19</v>
      </c>
      <c r="B49" s="29">
        <f t="shared" si="44"/>
        <v>4</v>
      </c>
      <c r="C49" s="15">
        <f>LARGE(Premissas!$H$7:$I$7,1)</f>
        <v>61.04</v>
      </c>
      <c r="D49" s="20">
        <f t="shared" si="36"/>
        <v>57.04</v>
      </c>
      <c r="E49" s="17">
        <f>D49*Premissas!$C$6</f>
        <v>3677.5552040493512</v>
      </c>
      <c r="F49" s="15">
        <f t="shared" si="37"/>
        <v>61.04</v>
      </c>
      <c r="G49" s="18">
        <f>F49*Premissas!$C$5</f>
        <v>1967.7241379310344</v>
      </c>
      <c r="M49" s="7" t="str">
        <f>Premissas!$E$7</f>
        <v>maio/19</v>
      </c>
      <c r="N49" s="29">
        <f t="shared" si="45"/>
        <v>4</v>
      </c>
      <c r="O49" s="15">
        <f>Premissas!$I$7</f>
        <v>46.37</v>
      </c>
      <c r="P49" s="20">
        <f t="shared" si="38"/>
        <v>42.37</v>
      </c>
      <c r="Q49" s="17">
        <f>P49*Premissas!$C$13</f>
        <v>4081.5137614678897</v>
      </c>
      <c r="R49" s="15">
        <f t="shared" si="39"/>
        <v>46.37</v>
      </c>
      <c r="S49" s="18">
        <f>R49*Premissas!$C$11</f>
        <v>2233.4174311926604</v>
      </c>
      <c r="Y49" s="7" t="str">
        <f>Premissas!$E$7</f>
        <v>maio/19</v>
      </c>
      <c r="Z49" s="29">
        <f t="shared" si="43"/>
        <v>4</v>
      </c>
      <c r="AA49" s="15">
        <f>Premissas!$H$7</f>
        <v>61.04</v>
      </c>
      <c r="AB49" s="20">
        <f t="shared" si="41"/>
        <v>57.04</v>
      </c>
      <c r="AC49" s="17">
        <f>AB49*Premissas!$C$6</f>
        <v>3677.5552040493512</v>
      </c>
      <c r="AD49" s="15">
        <f t="shared" si="42"/>
        <v>61.04</v>
      </c>
      <c r="AE49" s="18">
        <f>AD49*Premissas!$C$12</f>
        <v>1967.7241379310344</v>
      </c>
    </row>
    <row r="50" spans="1:33" x14ac:dyDescent="0.25">
      <c r="A50" s="7" t="str">
        <f>Premissas!$E$8</f>
        <v>abril/19</v>
      </c>
      <c r="B50" s="29">
        <f t="shared" si="44"/>
        <v>4</v>
      </c>
      <c r="C50" s="15">
        <f>LARGE(Premissas!$H$8:$I$8,1)</f>
        <v>81.98</v>
      </c>
      <c r="D50" s="20">
        <f t="shared" si="36"/>
        <v>77.98</v>
      </c>
      <c r="E50" s="17">
        <f>D50*Premissas!$C$6</f>
        <v>5027.6254349889277</v>
      </c>
      <c r="F50" s="15">
        <f t="shared" si="37"/>
        <v>81.98</v>
      </c>
      <c r="G50" s="18">
        <f>F50*Premissas!$C$5</f>
        <v>2642.7592534008227</v>
      </c>
      <c r="M50" s="7" t="str">
        <f>Premissas!$E$8</f>
        <v>abril/19</v>
      </c>
      <c r="N50" s="29">
        <f t="shared" si="45"/>
        <v>4</v>
      </c>
      <c r="O50" s="15">
        <f>Premissas!$I$8</f>
        <v>53.09</v>
      </c>
      <c r="P50" s="20">
        <f t="shared" si="38"/>
        <v>49.09</v>
      </c>
      <c r="Q50" s="17">
        <f>P50*Premissas!$C$13</f>
        <v>4728.8532110091746</v>
      </c>
      <c r="R50" s="15">
        <f t="shared" si="39"/>
        <v>53.09</v>
      </c>
      <c r="S50" s="18">
        <f>R50*Premissas!$C$11</f>
        <v>2557.0871559633028</v>
      </c>
      <c r="Y50" s="7" t="str">
        <f>Premissas!$E$8</f>
        <v>abril/19</v>
      </c>
      <c r="Z50" s="29">
        <f t="shared" si="43"/>
        <v>4</v>
      </c>
      <c r="AA50" s="15">
        <f>Premissas!$H$8</f>
        <v>81.98</v>
      </c>
      <c r="AB50" s="20">
        <f t="shared" si="41"/>
        <v>77.98</v>
      </c>
      <c r="AC50" s="17">
        <f>AB50*Premissas!$C$6</f>
        <v>5027.6254349889277</v>
      </c>
      <c r="AD50" s="15">
        <f t="shared" si="42"/>
        <v>81.98</v>
      </c>
      <c r="AE50" s="18">
        <f>AD50*Premissas!$C$12</f>
        <v>2642.7592534008227</v>
      </c>
    </row>
    <row r="51" spans="1:33" x14ac:dyDescent="0.25">
      <c r="A51" s="7" t="str">
        <f>Premissas!$E$9</f>
        <v>março/19</v>
      </c>
      <c r="B51" s="29">
        <f t="shared" si="44"/>
        <v>4</v>
      </c>
      <c r="C51" s="15">
        <f>LARGE(Premissas!$H$9:$I$9,1)</f>
        <v>77.73</v>
      </c>
      <c r="D51" s="20">
        <f t="shared" si="36"/>
        <v>73.73</v>
      </c>
      <c r="E51" s="17">
        <f>D51*Premissas!$C$6</f>
        <v>4753.6140461879158</v>
      </c>
      <c r="F51" s="15">
        <f t="shared" si="37"/>
        <v>77.73</v>
      </c>
      <c r="G51" s="18">
        <f>F51*Premissas!$C$5</f>
        <v>2505.7535590003163</v>
      </c>
      <c r="M51" s="7" t="str">
        <f>Premissas!$E$9</f>
        <v>março/19</v>
      </c>
      <c r="N51" s="29">
        <f t="shared" si="45"/>
        <v>4</v>
      </c>
      <c r="O51" s="15">
        <f>Premissas!$I$9</f>
        <v>77.73</v>
      </c>
      <c r="P51" s="20">
        <f t="shared" si="38"/>
        <v>73.73</v>
      </c>
      <c r="Q51" s="17">
        <f>P51*Premissas!$C$13</f>
        <v>7102.4311926605506</v>
      </c>
      <c r="R51" s="15">
        <f t="shared" si="39"/>
        <v>77.73</v>
      </c>
      <c r="S51" s="18">
        <f>R51*Premissas!$C$11</f>
        <v>3743.8761467889908</v>
      </c>
      <c r="Y51" s="7" t="str">
        <f>Premissas!$E$9</f>
        <v>março/19</v>
      </c>
      <c r="Z51" s="29">
        <f t="shared" si="43"/>
        <v>4</v>
      </c>
      <c r="AA51" s="15">
        <f>Premissas!$H$9</f>
        <v>77.62</v>
      </c>
      <c r="AB51" s="20">
        <f t="shared" si="41"/>
        <v>73.62</v>
      </c>
      <c r="AC51" s="17">
        <f>AB51*Premissas!$C$6</f>
        <v>4746.5219867130654</v>
      </c>
      <c r="AD51" s="15">
        <f t="shared" si="42"/>
        <v>77.62</v>
      </c>
      <c r="AE51" s="18">
        <f>AD51*Premissas!$C$12</f>
        <v>2502.2075292628915</v>
      </c>
    </row>
    <row r="52" spans="1:33" x14ac:dyDescent="0.25">
      <c r="A52" s="7" t="str">
        <f>Premissas!$E$10</f>
        <v>fevereiro/19</v>
      </c>
      <c r="B52" s="29">
        <f t="shared" si="44"/>
        <v>4</v>
      </c>
      <c r="C52" s="15">
        <f>LARGE(Premissas!$H$10:$I$10,1)</f>
        <v>89.49</v>
      </c>
      <c r="D52" s="20">
        <f t="shared" si="36"/>
        <v>85.49</v>
      </c>
      <c r="E52" s="17">
        <f>D52*Premissas!$C$6</f>
        <v>5511.819677317304</v>
      </c>
      <c r="F52" s="15">
        <f t="shared" si="37"/>
        <v>89.49</v>
      </c>
      <c r="G52" s="18">
        <f>F52*Premissas!$C$5</f>
        <v>2884.8563745650108</v>
      </c>
      <c r="M52" s="7" t="str">
        <f>Premissas!$E$10</f>
        <v>fevereiro/19</v>
      </c>
      <c r="N52" s="29">
        <f t="shared" si="45"/>
        <v>4</v>
      </c>
      <c r="O52" s="15">
        <f>Premissas!$I$10</f>
        <v>61.82</v>
      </c>
      <c r="P52" s="20">
        <f t="shared" si="38"/>
        <v>57.82</v>
      </c>
      <c r="Q52" s="17">
        <f>P52*Premissas!$C$13</f>
        <v>5569.8165137614678</v>
      </c>
      <c r="R52" s="15">
        <f t="shared" si="39"/>
        <v>61.82</v>
      </c>
      <c r="S52" s="18">
        <f>R52*Premissas!$C$11</f>
        <v>2977.5688073394494</v>
      </c>
      <c r="Y52" s="7" t="str">
        <f>Premissas!$E$10</f>
        <v>fevereiro/19</v>
      </c>
      <c r="Z52" s="29">
        <f t="shared" si="43"/>
        <v>4</v>
      </c>
      <c r="AA52" s="15">
        <f>Premissas!$H$10</f>
        <v>89.49</v>
      </c>
      <c r="AB52" s="20">
        <f t="shared" si="41"/>
        <v>85.49</v>
      </c>
      <c r="AC52" s="17">
        <f>AB52*Premissas!$C$6</f>
        <v>5511.819677317304</v>
      </c>
      <c r="AD52" s="15">
        <f t="shared" si="42"/>
        <v>89.49</v>
      </c>
      <c r="AE52" s="18">
        <f>AD52*Premissas!$C$12</f>
        <v>2884.8563745650108</v>
      </c>
    </row>
    <row r="53" spans="1:33" x14ac:dyDescent="0.25">
      <c r="A53" s="7" t="str">
        <f>Premissas!$E$11</f>
        <v>janeiro/19</v>
      </c>
      <c r="B53" s="29">
        <f t="shared" si="44"/>
        <v>4</v>
      </c>
      <c r="C53" s="15">
        <f>LARGE(Premissas!$H$11:$I$11,1)</f>
        <v>81.09</v>
      </c>
      <c r="D53" s="16">
        <f t="shared" si="36"/>
        <v>77.09</v>
      </c>
      <c r="E53" s="17">
        <f>D53*Premissas!$C$6</f>
        <v>4970.2442265105983</v>
      </c>
      <c r="F53" s="15">
        <f t="shared" si="37"/>
        <v>81.09</v>
      </c>
      <c r="G53" s="18">
        <f>F53*Premissas!$C$5</f>
        <v>2614.068649161658</v>
      </c>
      <c r="M53" s="7" t="str">
        <f>Premissas!$E$11</f>
        <v>janeiro/19</v>
      </c>
      <c r="N53" s="29">
        <f t="shared" si="45"/>
        <v>4</v>
      </c>
      <c r="O53" s="15">
        <f>Premissas!$I$11</f>
        <v>57.12</v>
      </c>
      <c r="P53" s="16">
        <f t="shared" si="38"/>
        <v>53.12</v>
      </c>
      <c r="Q53" s="17">
        <f>P53*Premissas!$C$13</f>
        <v>5117.0642201834862</v>
      </c>
      <c r="R53" s="15">
        <f t="shared" si="39"/>
        <v>57.12</v>
      </c>
      <c r="S53" s="18">
        <f>R53*Premissas!$C$11</f>
        <v>2751.1926605504586</v>
      </c>
      <c r="Y53" s="7" t="str">
        <f>Premissas!$E$11</f>
        <v>janeiro/19</v>
      </c>
      <c r="Z53" s="29">
        <f t="shared" si="43"/>
        <v>4</v>
      </c>
      <c r="AA53" s="15">
        <f>Premissas!$H$11</f>
        <v>81.09</v>
      </c>
      <c r="AB53" s="16">
        <f t="shared" si="41"/>
        <v>77.09</v>
      </c>
      <c r="AC53" s="17">
        <f>AB53*Premissas!$C$6</f>
        <v>4970.2442265105983</v>
      </c>
      <c r="AD53" s="15">
        <f t="shared" si="42"/>
        <v>81.09</v>
      </c>
      <c r="AE53" s="18">
        <f>AD53*Premissas!$C$12</f>
        <v>2614.068649161658</v>
      </c>
    </row>
    <row r="54" spans="1:33" x14ac:dyDescent="0.25">
      <c r="A54" s="7" t="str">
        <f>Premissas!$E$12</f>
        <v>dezembro/18</v>
      </c>
      <c r="B54" s="29">
        <f t="shared" si="44"/>
        <v>4</v>
      </c>
      <c r="C54" s="15">
        <f>LARGE(Premissas!$H$12:$I$12,1)</f>
        <v>66.98</v>
      </c>
      <c r="D54" s="16">
        <f t="shared" si="36"/>
        <v>62.980000000000004</v>
      </c>
      <c r="E54" s="17">
        <f>D54*Premissas!$C$6</f>
        <v>4060.5264156912372</v>
      </c>
      <c r="F54" s="15">
        <f t="shared" si="37"/>
        <v>66.98</v>
      </c>
      <c r="G54" s="18">
        <f>F54*Premissas!$C$5</f>
        <v>2159.2097437519774</v>
      </c>
      <c r="M54" s="7" t="str">
        <f>Premissas!$E$12</f>
        <v>dezembro/18</v>
      </c>
      <c r="N54" s="29">
        <f t="shared" si="45"/>
        <v>4</v>
      </c>
      <c r="O54" s="15">
        <f>Premissas!$I$12</f>
        <v>56.9</v>
      </c>
      <c r="P54" s="16">
        <f t="shared" si="38"/>
        <v>52.9</v>
      </c>
      <c r="Q54" s="17">
        <f>P54*Premissas!$C$13</f>
        <v>5095.8715596330276</v>
      </c>
      <c r="R54" s="15">
        <f t="shared" si="39"/>
        <v>56.9</v>
      </c>
      <c r="S54" s="18">
        <f>R54*Premissas!$C$11</f>
        <v>2740.5963302752293</v>
      </c>
      <c r="Y54" s="7" t="str">
        <f>Premissas!$E$12</f>
        <v>dezembro/18</v>
      </c>
      <c r="Z54" s="29">
        <f t="shared" si="43"/>
        <v>4</v>
      </c>
      <c r="AA54" s="15">
        <f>Premissas!$H$12</f>
        <v>66.98</v>
      </c>
      <c r="AB54" s="16">
        <f t="shared" si="41"/>
        <v>62.980000000000004</v>
      </c>
      <c r="AC54" s="17">
        <f>AB54*Premissas!$C$6</f>
        <v>4060.5264156912372</v>
      </c>
      <c r="AD54" s="15">
        <f t="shared" si="42"/>
        <v>66.98</v>
      </c>
      <c r="AE54" s="18">
        <f>AD54*Premissas!$C$12</f>
        <v>2159.2097437519774</v>
      </c>
    </row>
    <row r="55" spans="1:33" x14ac:dyDescent="0.25">
      <c r="A55" s="7" t="str">
        <f>Premissas!$E$13</f>
        <v>novembro/18</v>
      </c>
      <c r="B55" s="29">
        <f t="shared" si="44"/>
        <v>4</v>
      </c>
      <c r="C55" s="15">
        <f>LARGE(Premissas!$H$13:$I$13,1)</f>
        <v>66.42</v>
      </c>
      <c r="D55" s="16">
        <f t="shared" si="36"/>
        <v>62.42</v>
      </c>
      <c r="E55" s="17">
        <f>D55*Premissas!$C$6</f>
        <v>4024.4213856374568</v>
      </c>
      <c r="F55" s="15">
        <f t="shared" si="37"/>
        <v>66.42</v>
      </c>
      <c r="G55" s="18">
        <f>F55*Premissas!$C$5</f>
        <v>2141.157228725087</v>
      </c>
      <c r="M55" s="7" t="str">
        <f>Premissas!$E$13</f>
        <v>novembro/18</v>
      </c>
      <c r="N55" s="29">
        <f t="shared" si="45"/>
        <v>4</v>
      </c>
      <c r="O55" s="15">
        <f>Premissas!$I$13</f>
        <v>40.659999999999997</v>
      </c>
      <c r="P55" s="16">
        <f t="shared" si="38"/>
        <v>36.659999999999997</v>
      </c>
      <c r="Q55" s="17">
        <f>P55*Premissas!$C$13</f>
        <v>3531.4678899082564</v>
      </c>
      <c r="R55" s="15">
        <f t="shared" si="39"/>
        <v>40.659999999999997</v>
      </c>
      <c r="S55" s="18">
        <f>R55*Premissas!$C$11</f>
        <v>1958.3944954128438</v>
      </c>
      <c r="Y55" s="7" t="str">
        <f>Premissas!$E$13</f>
        <v>novembro/18</v>
      </c>
      <c r="Z55" s="29">
        <f t="shared" si="43"/>
        <v>4</v>
      </c>
      <c r="AA55" s="15">
        <f>Premissas!$H$13</f>
        <v>66.42</v>
      </c>
      <c r="AB55" s="16">
        <f t="shared" si="41"/>
        <v>62.42</v>
      </c>
      <c r="AC55" s="17">
        <f>AB55*Premissas!$C$6</f>
        <v>4024.4213856374568</v>
      </c>
      <c r="AD55" s="15">
        <f t="shared" si="42"/>
        <v>66.42</v>
      </c>
      <c r="AE55" s="18">
        <f>AD55*Premissas!$C$12</f>
        <v>2141.157228725087</v>
      </c>
    </row>
    <row r="56" spans="1:33" x14ac:dyDescent="0.25">
      <c r="A56" s="26" t="s">
        <v>35</v>
      </c>
      <c r="B56" s="5"/>
      <c r="C56" s="5">
        <f>LARGE(C43:C55,1)</f>
        <v>89.49</v>
      </c>
      <c r="D56" s="5">
        <f>LARGE(D43:D55,1)</f>
        <v>85.49</v>
      </c>
      <c r="E56" s="27">
        <f>SUM(E44:E55)</f>
        <v>49525.140778234738</v>
      </c>
      <c r="F56" s="5">
        <f>LARGE(F43:F55,1)</f>
        <v>89.49</v>
      </c>
      <c r="G56" s="27">
        <f t="shared" si="18"/>
        <v>26309.928819993671</v>
      </c>
      <c r="H56" s="50">
        <f>E56+G56</f>
        <v>75835.069598228409</v>
      </c>
      <c r="I56">
        <f>B44</f>
        <v>4</v>
      </c>
      <c r="M56" s="26" t="s">
        <v>35</v>
      </c>
      <c r="N56" s="5"/>
      <c r="O56" s="5">
        <f>LARGE(O43:O55,1)</f>
        <v>77.73</v>
      </c>
      <c r="P56" s="5">
        <f>LARGE(P43:P55,1)</f>
        <v>73.73</v>
      </c>
      <c r="Q56" s="27">
        <f>SUM(Q44:Q55)</f>
        <v>54823.486238532118</v>
      </c>
      <c r="R56" s="5">
        <f>LARGE(R43:R55,1)</f>
        <v>77.73</v>
      </c>
      <c r="S56" s="27">
        <f t="shared" si="19"/>
        <v>29723.66972477064</v>
      </c>
      <c r="T56" s="50">
        <f>Q56+S56</f>
        <v>84547.155963302765</v>
      </c>
      <c r="U56">
        <f>N44</f>
        <v>4</v>
      </c>
      <c r="Y56" s="26" t="s">
        <v>35</v>
      </c>
      <c r="Z56" s="5"/>
      <c r="AA56" s="5">
        <f t="shared" ref="AA56:AB56" si="46">LARGE(AA43:AA55,1)</f>
        <v>89.49</v>
      </c>
      <c r="AB56" s="5">
        <f t="shared" si="46"/>
        <v>85.49</v>
      </c>
      <c r="AC56" s="27">
        <f t="shared" ref="AC56" si="47">SUM(AC44:AC55)</f>
        <v>49222.116418854792</v>
      </c>
      <c r="AD56" s="5">
        <f t="shared" ref="AD56" si="48">LARGE(AD43:AD55,1)</f>
        <v>89.49</v>
      </c>
      <c r="AE56" s="27">
        <f t="shared" si="20"/>
        <v>26158.416640303698</v>
      </c>
      <c r="AF56" s="50">
        <f t="shared" ref="AF56" si="49">AC56+AE56</f>
        <v>75380.533059158493</v>
      </c>
      <c r="AG56">
        <f t="shared" ref="AG56" si="50">Z44</f>
        <v>4</v>
      </c>
    </row>
    <row r="57" spans="1:33" x14ac:dyDescent="0.25">
      <c r="A57" s="6" t="s">
        <v>12</v>
      </c>
      <c r="B57" s="6" t="s">
        <v>18</v>
      </c>
      <c r="C57" s="6" t="s">
        <v>19</v>
      </c>
      <c r="D57" s="14" t="s">
        <v>20</v>
      </c>
      <c r="E57" s="14" t="s">
        <v>21</v>
      </c>
      <c r="F57" s="6" t="s">
        <v>22</v>
      </c>
      <c r="G57" s="6" t="s">
        <v>23</v>
      </c>
      <c r="M57" s="6" t="s">
        <v>12</v>
      </c>
      <c r="N57" s="6" t="s">
        <v>18</v>
      </c>
      <c r="O57" s="6" t="s">
        <v>19</v>
      </c>
      <c r="P57" s="14" t="s">
        <v>20</v>
      </c>
      <c r="Q57" s="14" t="s">
        <v>21</v>
      </c>
      <c r="R57" s="6" t="s">
        <v>22</v>
      </c>
      <c r="S57" s="6" t="s">
        <v>23</v>
      </c>
      <c r="Y57" s="6" t="s">
        <v>12</v>
      </c>
      <c r="Z57" s="6" t="s">
        <v>18</v>
      </c>
      <c r="AA57" s="6" t="s">
        <v>19</v>
      </c>
      <c r="AB57" s="14" t="s">
        <v>20</v>
      </c>
      <c r="AC57" s="14" t="s">
        <v>21</v>
      </c>
      <c r="AD57" s="6" t="s">
        <v>22</v>
      </c>
      <c r="AE57" s="6" t="s">
        <v>23</v>
      </c>
    </row>
    <row r="58" spans="1:33" x14ac:dyDescent="0.25">
      <c r="A58" s="7" t="str">
        <f>Premissas!$E$2</f>
        <v>outubro/19</v>
      </c>
      <c r="B58" s="29">
        <f>B44+1</f>
        <v>5</v>
      </c>
      <c r="C58" s="15">
        <f>LARGE(Premissas!$H$2:$I$2,1)</f>
        <v>63.39</v>
      </c>
      <c r="D58" s="16">
        <f t="shared" ref="D58:D69" si="51">IF(C58&gt;105%*B58,(C58-B58),0)</f>
        <v>58.39</v>
      </c>
      <c r="E58" s="17">
        <f>D58*Premissas!$C$6</f>
        <v>3764.5941157861434</v>
      </c>
      <c r="F58" s="15">
        <f t="shared" ref="F58:F69" si="52">IF(C58&gt;B58,C58,B58)</f>
        <v>63.39</v>
      </c>
      <c r="G58" s="18">
        <f>F58*Premissas!$C$5</f>
        <v>2043.4802277760202</v>
      </c>
      <c r="M58" s="7" t="str">
        <f>Premissas!$E$2</f>
        <v>outubro/19</v>
      </c>
      <c r="N58" s="29">
        <f>N44+1</f>
        <v>5</v>
      </c>
      <c r="O58" s="15">
        <f>Premissas!$I$2</f>
        <v>63.39</v>
      </c>
      <c r="P58" s="16">
        <f t="shared" ref="P58:P69" si="53">IF(O58&gt;105%*N58,(O58-N58),0)</f>
        <v>58.39</v>
      </c>
      <c r="Q58" s="17">
        <f>P58*Premissas!$C$13</f>
        <v>5624.7247706422013</v>
      </c>
      <c r="R58" s="15">
        <f t="shared" ref="R58:R69" si="54">IF(O58&gt;N58,O58,N58)</f>
        <v>63.39</v>
      </c>
      <c r="S58" s="18">
        <f>R58*Premissas!$C$11</f>
        <v>3053.1880733944954</v>
      </c>
      <c r="Y58" s="7" t="str">
        <f>Premissas!$E$2</f>
        <v>outubro/19</v>
      </c>
      <c r="Z58" s="29">
        <f t="shared" ref="Z58" si="55">Z44+1</f>
        <v>5</v>
      </c>
      <c r="AA58" s="15">
        <f>Premissas!$H$2</f>
        <v>58.8</v>
      </c>
      <c r="AB58" s="16">
        <f t="shared" ref="AB58:AB69" si="56">IF(AA58&gt;105%*Z58,(AA58-Z58),0)</f>
        <v>53.8</v>
      </c>
      <c r="AC58" s="17">
        <f>AB58*Premissas!$C$6</f>
        <v>3468.6618158810502</v>
      </c>
      <c r="AD58" s="15">
        <f t="shared" ref="AD58:AD69" si="57">IF(AA58&gt;Z58,AA58,Z58)</f>
        <v>58.8</v>
      </c>
      <c r="AE58" s="18">
        <f>AD58*Premissas!$C$12</f>
        <v>1895.5140778234736</v>
      </c>
    </row>
    <row r="59" spans="1:33" x14ac:dyDescent="0.25">
      <c r="A59" s="7" t="str">
        <f>Premissas!$E$3</f>
        <v>setembro/19</v>
      </c>
      <c r="B59" s="29">
        <f>B58</f>
        <v>5</v>
      </c>
      <c r="C59" s="15">
        <f>LARGE(Premissas!$H$3:$I$3,1)</f>
        <v>58.91</v>
      </c>
      <c r="D59" s="16">
        <f t="shared" si="51"/>
        <v>53.91</v>
      </c>
      <c r="E59" s="17">
        <f>D59*Premissas!$C$6</f>
        <v>3475.7538753558997</v>
      </c>
      <c r="F59" s="15">
        <f t="shared" si="52"/>
        <v>58.91</v>
      </c>
      <c r="G59" s="18">
        <f>F59*Premissas!$C$5</f>
        <v>1899.0601075608984</v>
      </c>
      <c r="M59" s="7" t="str">
        <f>Premissas!$E$3</f>
        <v>setembro/19</v>
      </c>
      <c r="N59" s="29">
        <f>N58</f>
        <v>5</v>
      </c>
      <c r="O59" s="15">
        <f>Premissas!$I$3</f>
        <v>52.19</v>
      </c>
      <c r="P59" s="16">
        <f t="shared" si="53"/>
        <v>47.19</v>
      </c>
      <c r="Q59" s="17">
        <f>P59*Premissas!$C$13</f>
        <v>4545.8256880733943</v>
      </c>
      <c r="R59" s="15">
        <f t="shared" si="54"/>
        <v>52.19</v>
      </c>
      <c r="S59" s="18">
        <f>R59*Premissas!$C$11</f>
        <v>2513.7385321100915</v>
      </c>
      <c r="Y59" s="7" t="str">
        <f>Premissas!$E$3</f>
        <v>setembro/19</v>
      </c>
      <c r="Z59" s="29">
        <f t="shared" ref="Z59:Z69" si="58">Z58</f>
        <v>5</v>
      </c>
      <c r="AA59" s="15">
        <f>Premissas!$H$3</f>
        <v>58.91</v>
      </c>
      <c r="AB59" s="16">
        <f t="shared" si="56"/>
        <v>53.91</v>
      </c>
      <c r="AC59" s="17">
        <f>AB59*Premissas!$C$6</f>
        <v>3475.7538753558997</v>
      </c>
      <c r="AD59" s="15">
        <f t="shared" si="57"/>
        <v>58.91</v>
      </c>
      <c r="AE59" s="18">
        <f>AD59*Premissas!$C$12</f>
        <v>1899.0601075608984</v>
      </c>
    </row>
    <row r="60" spans="1:33" x14ac:dyDescent="0.25">
      <c r="A60" s="7" t="str">
        <f>Premissas!$E$4</f>
        <v>agosto/19</v>
      </c>
      <c r="B60" s="29">
        <f t="shared" ref="B60:B69" si="59">B59</f>
        <v>5</v>
      </c>
      <c r="C60" s="15">
        <f>LARGE(Premissas!$H$4:$I$4,1)</f>
        <v>46.48</v>
      </c>
      <c r="D60" s="16">
        <f t="shared" si="51"/>
        <v>41.48</v>
      </c>
      <c r="E60" s="17">
        <f>D60*Premissas!$C$6</f>
        <v>2674.3511546978802</v>
      </c>
      <c r="F60" s="15">
        <f t="shared" si="52"/>
        <v>46.48</v>
      </c>
      <c r="G60" s="18">
        <f>F60*Premissas!$C$5</f>
        <v>1498.3587472318886</v>
      </c>
      <c r="M60" s="7" t="str">
        <f>Premissas!$E$4</f>
        <v>agosto/19</v>
      </c>
      <c r="N60" s="29">
        <f t="shared" ref="N60:N69" si="60">N59</f>
        <v>5</v>
      </c>
      <c r="O60" s="15">
        <f>Premissas!$I$4</f>
        <v>20.16</v>
      </c>
      <c r="P60" s="16">
        <f t="shared" si="53"/>
        <v>15.16</v>
      </c>
      <c r="Q60" s="17">
        <f>P60*Premissas!$C$13</f>
        <v>1460.3669724770641</v>
      </c>
      <c r="R60" s="15">
        <f t="shared" si="54"/>
        <v>20.16</v>
      </c>
      <c r="S60" s="18">
        <f>R60*Premissas!$C$11</f>
        <v>971.00917431192659</v>
      </c>
      <c r="Y60" s="7" t="str">
        <f>Premissas!$E$4</f>
        <v>agosto/19</v>
      </c>
      <c r="Z60" s="29">
        <f t="shared" si="58"/>
        <v>5</v>
      </c>
      <c r="AA60" s="15">
        <f>Premissas!$H$4</f>
        <v>46.48</v>
      </c>
      <c r="AB60" s="16">
        <f t="shared" si="56"/>
        <v>41.48</v>
      </c>
      <c r="AC60" s="17">
        <f>AB60*Premissas!$C$6</f>
        <v>2674.3511546978802</v>
      </c>
      <c r="AD60" s="15">
        <f t="shared" si="57"/>
        <v>46.48</v>
      </c>
      <c r="AE60" s="18">
        <f>AD60*Premissas!$C$12</f>
        <v>1498.3587472318886</v>
      </c>
    </row>
    <row r="61" spans="1:33" x14ac:dyDescent="0.25">
      <c r="A61" s="7" t="str">
        <f>Premissas!$E$5</f>
        <v>julho/19</v>
      </c>
      <c r="B61" s="29">
        <f t="shared" si="59"/>
        <v>5</v>
      </c>
      <c r="C61" s="15">
        <f>LARGE(Premissas!$H$5:$I$5,1)</f>
        <v>63.17</v>
      </c>
      <c r="D61" s="16">
        <f t="shared" si="51"/>
        <v>58.17</v>
      </c>
      <c r="E61" s="17">
        <f>D61*Premissas!$C$6</f>
        <v>3750.4099968364444</v>
      </c>
      <c r="F61" s="15">
        <f t="shared" si="52"/>
        <v>63.17</v>
      </c>
      <c r="G61" s="18">
        <f>F61*Premissas!$C$5</f>
        <v>2036.3881683011705</v>
      </c>
      <c r="M61" s="7" t="str">
        <f>Premissas!$E$5</f>
        <v>julho/19</v>
      </c>
      <c r="N61" s="29">
        <f t="shared" si="60"/>
        <v>5</v>
      </c>
      <c r="O61" s="15">
        <f>Premissas!$I$5</f>
        <v>39.979999999999997</v>
      </c>
      <c r="P61" s="16">
        <f t="shared" si="53"/>
        <v>34.979999999999997</v>
      </c>
      <c r="Q61" s="17">
        <f>P61*Premissas!$C$13</f>
        <v>3369.6330275229352</v>
      </c>
      <c r="R61" s="15">
        <f t="shared" si="54"/>
        <v>39.979999999999997</v>
      </c>
      <c r="S61" s="18">
        <f>R61*Premissas!$C$11</f>
        <v>1925.6422018348621</v>
      </c>
      <c r="Y61" s="7" t="str">
        <f>Premissas!$E$5</f>
        <v>julho/19</v>
      </c>
      <c r="Z61" s="29">
        <f t="shared" si="58"/>
        <v>5</v>
      </c>
      <c r="AA61" s="15">
        <f>Premissas!$H$5</f>
        <v>63.17</v>
      </c>
      <c r="AB61" s="16">
        <f t="shared" si="56"/>
        <v>58.17</v>
      </c>
      <c r="AC61" s="17">
        <f>AB61*Premissas!$C$6</f>
        <v>3750.4099968364444</v>
      </c>
      <c r="AD61" s="15">
        <f t="shared" si="57"/>
        <v>63.17</v>
      </c>
      <c r="AE61" s="18">
        <f>AD61*Premissas!$C$12</f>
        <v>2036.3881683011705</v>
      </c>
    </row>
    <row r="62" spans="1:33" x14ac:dyDescent="0.25">
      <c r="A62" s="7" t="str">
        <f>Premissas!$E$6</f>
        <v>junho/19</v>
      </c>
      <c r="B62" s="29">
        <f t="shared" si="59"/>
        <v>5</v>
      </c>
      <c r="C62" s="15">
        <f>LARGE(Premissas!$H$6:$I$6,1)</f>
        <v>59.47</v>
      </c>
      <c r="D62" s="16">
        <f t="shared" si="51"/>
        <v>54.47</v>
      </c>
      <c r="E62" s="17">
        <f>D62*Premissas!$C$6</f>
        <v>3511.8589054096806</v>
      </c>
      <c r="F62" s="15">
        <f t="shared" si="52"/>
        <v>59.47</v>
      </c>
      <c r="G62" s="18">
        <f>F62*Premissas!$C$5</f>
        <v>1917.1126225877886</v>
      </c>
      <c r="M62" s="7" t="str">
        <f>Premissas!$E$6</f>
        <v>junho/19</v>
      </c>
      <c r="N62" s="29">
        <f t="shared" si="60"/>
        <v>5</v>
      </c>
      <c r="O62" s="15">
        <f>Premissas!$I$6</f>
        <v>47.71</v>
      </c>
      <c r="P62" s="16">
        <f t="shared" si="53"/>
        <v>42.71</v>
      </c>
      <c r="Q62" s="17">
        <f>P62*Premissas!$C$13</f>
        <v>4114.2660550458713</v>
      </c>
      <c r="R62" s="15">
        <f t="shared" si="54"/>
        <v>47.71</v>
      </c>
      <c r="S62" s="18">
        <f>R62*Premissas!$C$11</f>
        <v>2297.9587155963304</v>
      </c>
      <c r="Y62" s="7" t="str">
        <f>Premissas!$E$6</f>
        <v>junho/19</v>
      </c>
      <c r="Z62" s="29">
        <f t="shared" si="58"/>
        <v>5</v>
      </c>
      <c r="AA62" s="15">
        <f>Premissas!$H$6</f>
        <v>59.47</v>
      </c>
      <c r="AB62" s="16">
        <f t="shared" si="56"/>
        <v>54.47</v>
      </c>
      <c r="AC62" s="17">
        <f>AB62*Premissas!$C$6</f>
        <v>3511.8589054096806</v>
      </c>
      <c r="AD62" s="15">
        <f t="shared" si="57"/>
        <v>59.47</v>
      </c>
      <c r="AE62" s="18">
        <f>AD62*Premissas!$C$12</f>
        <v>1917.1126225877886</v>
      </c>
    </row>
    <row r="63" spans="1:33" x14ac:dyDescent="0.25">
      <c r="A63" s="7" t="str">
        <f>Premissas!$E$7</f>
        <v>maio/19</v>
      </c>
      <c r="B63" s="29">
        <f t="shared" si="59"/>
        <v>5</v>
      </c>
      <c r="C63" s="15">
        <f>LARGE(Premissas!$H$7:$I$7,1)</f>
        <v>61.04</v>
      </c>
      <c r="D63" s="20">
        <f t="shared" si="51"/>
        <v>56.04</v>
      </c>
      <c r="E63" s="17">
        <f>D63*Premissas!$C$6</f>
        <v>3613.0819360961718</v>
      </c>
      <c r="F63" s="15">
        <f t="shared" si="52"/>
        <v>61.04</v>
      </c>
      <c r="G63" s="18">
        <f>F63*Premissas!$C$5</f>
        <v>1967.7241379310344</v>
      </c>
      <c r="M63" s="7" t="str">
        <f>Premissas!$E$7</f>
        <v>maio/19</v>
      </c>
      <c r="N63" s="29">
        <f t="shared" si="60"/>
        <v>5</v>
      </c>
      <c r="O63" s="15">
        <f>Premissas!$I$7</f>
        <v>46.37</v>
      </c>
      <c r="P63" s="20">
        <f t="shared" si="53"/>
        <v>41.37</v>
      </c>
      <c r="Q63" s="17">
        <f>P63*Premissas!$C$13</f>
        <v>3985.1834862385317</v>
      </c>
      <c r="R63" s="15">
        <f t="shared" si="54"/>
        <v>46.37</v>
      </c>
      <c r="S63" s="18">
        <f>R63*Premissas!$C$11</f>
        <v>2233.4174311926604</v>
      </c>
      <c r="Y63" s="7" t="str">
        <f>Premissas!$E$7</f>
        <v>maio/19</v>
      </c>
      <c r="Z63" s="29">
        <f t="shared" si="58"/>
        <v>5</v>
      </c>
      <c r="AA63" s="15">
        <f>Premissas!$H$7</f>
        <v>61.04</v>
      </c>
      <c r="AB63" s="20">
        <f t="shared" si="56"/>
        <v>56.04</v>
      </c>
      <c r="AC63" s="17">
        <f>AB63*Premissas!$C$6</f>
        <v>3613.0819360961718</v>
      </c>
      <c r="AD63" s="15">
        <f t="shared" si="57"/>
        <v>61.04</v>
      </c>
      <c r="AE63" s="18">
        <f>AD63*Premissas!$C$12</f>
        <v>1967.7241379310344</v>
      </c>
    </row>
    <row r="64" spans="1:33" x14ac:dyDescent="0.25">
      <c r="A64" s="7" t="str">
        <f>Premissas!$E$8</f>
        <v>abril/19</v>
      </c>
      <c r="B64" s="29">
        <f t="shared" si="59"/>
        <v>5</v>
      </c>
      <c r="C64" s="15">
        <f>LARGE(Premissas!$H$8:$I$8,1)</f>
        <v>81.98</v>
      </c>
      <c r="D64" s="20">
        <f t="shared" si="51"/>
        <v>76.98</v>
      </c>
      <c r="E64" s="17">
        <f>D64*Premissas!$C$6</f>
        <v>4963.1521670357488</v>
      </c>
      <c r="F64" s="15">
        <f t="shared" si="52"/>
        <v>81.98</v>
      </c>
      <c r="G64" s="18">
        <f>F64*Premissas!$C$5</f>
        <v>2642.7592534008227</v>
      </c>
      <c r="M64" s="7" t="str">
        <f>Premissas!$E$8</f>
        <v>abril/19</v>
      </c>
      <c r="N64" s="29">
        <f t="shared" si="60"/>
        <v>5</v>
      </c>
      <c r="O64" s="15">
        <f>Premissas!$I$8</f>
        <v>53.09</v>
      </c>
      <c r="P64" s="20">
        <f t="shared" si="53"/>
        <v>48.09</v>
      </c>
      <c r="Q64" s="17">
        <f>P64*Premissas!$C$13</f>
        <v>4632.5229357798171</v>
      </c>
      <c r="R64" s="15">
        <f t="shared" si="54"/>
        <v>53.09</v>
      </c>
      <c r="S64" s="18">
        <f>R64*Premissas!$C$11</f>
        <v>2557.0871559633028</v>
      </c>
      <c r="Y64" s="7" t="str">
        <f>Premissas!$E$8</f>
        <v>abril/19</v>
      </c>
      <c r="Z64" s="29">
        <f t="shared" si="58"/>
        <v>5</v>
      </c>
      <c r="AA64" s="15">
        <f>Premissas!$H$8</f>
        <v>81.98</v>
      </c>
      <c r="AB64" s="20">
        <f t="shared" si="56"/>
        <v>76.98</v>
      </c>
      <c r="AC64" s="17">
        <f>AB64*Premissas!$C$6</f>
        <v>4963.1521670357488</v>
      </c>
      <c r="AD64" s="15">
        <f t="shared" si="57"/>
        <v>81.98</v>
      </c>
      <c r="AE64" s="18">
        <f>AD64*Premissas!$C$12</f>
        <v>2642.7592534008227</v>
      </c>
    </row>
    <row r="65" spans="1:33" x14ac:dyDescent="0.25">
      <c r="A65" s="7" t="str">
        <f>Premissas!$E$9</f>
        <v>março/19</v>
      </c>
      <c r="B65" s="29">
        <f t="shared" si="59"/>
        <v>5</v>
      </c>
      <c r="C65" s="15">
        <f>LARGE(Premissas!$H$9:$I$9,1)</f>
        <v>77.73</v>
      </c>
      <c r="D65" s="20">
        <f t="shared" si="51"/>
        <v>72.73</v>
      </c>
      <c r="E65" s="17">
        <f>D65*Premissas!$C$6</f>
        <v>4689.140778234736</v>
      </c>
      <c r="F65" s="15">
        <f t="shared" si="52"/>
        <v>77.73</v>
      </c>
      <c r="G65" s="18">
        <f>F65*Premissas!$C$5</f>
        <v>2505.7535590003163</v>
      </c>
      <c r="M65" s="7" t="str">
        <f>Premissas!$E$9</f>
        <v>março/19</v>
      </c>
      <c r="N65" s="29">
        <f t="shared" si="60"/>
        <v>5</v>
      </c>
      <c r="O65" s="15">
        <f>Premissas!$I$9</f>
        <v>77.73</v>
      </c>
      <c r="P65" s="20">
        <f t="shared" si="53"/>
        <v>72.73</v>
      </c>
      <c r="Q65" s="17">
        <f>P65*Premissas!$C$13</f>
        <v>7006.100917431193</v>
      </c>
      <c r="R65" s="15">
        <f t="shared" si="54"/>
        <v>77.73</v>
      </c>
      <c r="S65" s="18">
        <f>R65*Premissas!$C$11</f>
        <v>3743.8761467889908</v>
      </c>
      <c r="Y65" s="7" t="str">
        <f>Premissas!$E$9</f>
        <v>março/19</v>
      </c>
      <c r="Z65" s="29">
        <f t="shared" si="58"/>
        <v>5</v>
      </c>
      <c r="AA65" s="15">
        <f>Premissas!$H$9</f>
        <v>77.62</v>
      </c>
      <c r="AB65" s="20">
        <f t="shared" si="56"/>
        <v>72.62</v>
      </c>
      <c r="AC65" s="17">
        <f>AB65*Premissas!$C$6</f>
        <v>4682.0487187598865</v>
      </c>
      <c r="AD65" s="15">
        <f t="shared" si="57"/>
        <v>77.62</v>
      </c>
      <c r="AE65" s="18">
        <f>AD65*Premissas!$C$12</f>
        <v>2502.2075292628915</v>
      </c>
    </row>
    <row r="66" spans="1:33" x14ac:dyDescent="0.25">
      <c r="A66" s="7" t="str">
        <f>Premissas!$E$10</f>
        <v>fevereiro/19</v>
      </c>
      <c r="B66" s="29">
        <f t="shared" si="59"/>
        <v>5</v>
      </c>
      <c r="C66" s="15">
        <f>LARGE(Premissas!$H$10:$I$10,1)</f>
        <v>89.49</v>
      </c>
      <c r="D66" s="20">
        <f t="shared" si="51"/>
        <v>84.49</v>
      </c>
      <c r="E66" s="17">
        <f>D66*Premissas!$C$6</f>
        <v>5447.3464093641251</v>
      </c>
      <c r="F66" s="15">
        <f t="shared" si="52"/>
        <v>89.49</v>
      </c>
      <c r="G66" s="18">
        <f>F66*Premissas!$C$5</f>
        <v>2884.8563745650108</v>
      </c>
      <c r="M66" s="7" t="str">
        <f>Premissas!$E$10</f>
        <v>fevereiro/19</v>
      </c>
      <c r="N66" s="29">
        <f t="shared" si="60"/>
        <v>5</v>
      </c>
      <c r="O66" s="15">
        <f>Premissas!$I$10</f>
        <v>61.82</v>
      </c>
      <c r="P66" s="20">
        <f t="shared" si="53"/>
        <v>56.82</v>
      </c>
      <c r="Q66" s="17">
        <f>P66*Premissas!$C$13</f>
        <v>5473.4862385321103</v>
      </c>
      <c r="R66" s="15">
        <f t="shared" si="54"/>
        <v>61.82</v>
      </c>
      <c r="S66" s="18">
        <f>R66*Premissas!$C$11</f>
        <v>2977.5688073394494</v>
      </c>
      <c r="Y66" s="7" t="str">
        <f>Premissas!$E$10</f>
        <v>fevereiro/19</v>
      </c>
      <c r="Z66" s="29">
        <f t="shared" si="58"/>
        <v>5</v>
      </c>
      <c r="AA66" s="15">
        <f>Premissas!$H$10</f>
        <v>89.49</v>
      </c>
      <c r="AB66" s="20">
        <f t="shared" si="56"/>
        <v>84.49</v>
      </c>
      <c r="AC66" s="17">
        <f>AB66*Premissas!$C$6</f>
        <v>5447.3464093641251</v>
      </c>
      <c r="AD66" s="15">
        <f t="shared" si="57"/>
        <v>89.49</v>
      </c>
      <c r="AE66" s="18">
        <f>AD66*Premissas!$C$12</f>
        <v>2884.8563745650108</v>
      </c>
    </row>
    <row r="67" spans="1:33" x14ac:dyDescent="0.25">
      <c r="A67" s="7" t="str">
        <f>Premissas!$E$11</f>
        <v>janeiro/19</v>
      </c>
      <c r="B67" s="29">
        <f t="shared" si="59"/>
        <v>5</v>
      </c>
      <c r="C67" s="15">
        <f>LARGE(Premissas!$H$11:$I$11,1)</f>
        <v>81.09</v>
      </c>
      <c r="D67" s="16">
        <f t="shared" si="51"/>
        <v>76.09</v>
      </c>
      <c r="E67" s="17">
        <f>D67*Premissas!$C$6</f>
        <v>4905.7709585574185</v>
      </c>
      <c r="F67" s="15">
        <f t="shared" si="52"/>
        <v>81.09</v>
      </c>
      <c r="G67" s="18">
        <f>F67*Premissas!$C$5</f>
        <v>2614.068649161658</v>
      </c>
      <c r="M67" s="7" t="str">
        <f>Premissas!$E$11</f>
        <v>janeiro/19</v>
      </c>
      <c r="N67" s="29">
        <f t="shared" si="60"/>
        <v>5</v>
      </c>
      <c r="O67" s="15">
        <f>Premissas!$I$11</f>
        <v>57.12</v>
      </c>
      <c r="P67" s="16">
        <f t="shared" si="53"/>
        <v>52.12</v>
      </c>
      <c r="Q67" s="17">
        <f>P67*Premissas!$C$13</f>
        <v>5020.7339449541278</v>
      </c>
      <c r="R67" s="15">
        <f t="shared" si="54"/>
        <v>57.12</v>
      </c>
      <c r="S67" s="18">
        <f>R67*Premissas!$C$11</f>
        <v>2751.1926605504586</v>
      </c>
      <c r="Y67" s="7" t="str">
        <f>Premissas!$E$11</f>
        <v>janeiro/19</v>
      </c>
      <c r="Z67" s="29">
        <f t="shared" si="58"/>
        <v>5</v>
      </c>
      <c r="AA67" s="15">
        <f>Premissas!$H$11</f>
        <v>81.09</v>
      </c>
      <c r="AB67" s="16">
        <f t="shared" si="56"/>
        <v>76.09</v>
      </c>
      <c r="AC67" s="17">
        <f>AB67*Premissas!$C$6</f>
        <v>4905.7709585574185</v>
      </c>
      <c r="AD67" s="15">
        <f t="shared" si="57"/>
        <v>81.09</v>
      </c>
      <c r="AE67" s="18">
        <f>AD67*Premissas!$C$12</f>
        <v>2614.068649161658</v>
      </c>
    </row>
    <row r="68" spans="1:33" x14ac:dyDescent="0.25">
      <c r="A68" s="7" t="str">
        <f>Premissas!$E$12</f>
        <v>dezembro/18</v>
      </c>
      <c r="B68" s="29">
        <f t="shared" si="59"/>
        <v>5</v>
      </c>
      <c r="C68" s="15">
        <f>LARGE(Premissas!$H$12:$I$12,1)</f>
        <v>66.98</v>
      </c>
      <c r="D68" s="16">
        <f t="shared" si="51"/>
        <v>61.980000000000004</v>
      </c>
      <c r="E68" s="17">
        <f>D68*Premissas!$C$6</f>
        <v>3996.0531477380578</v>
      </c>
      <c r="F68" s="15">
        <f t="shared" si="52"/>
        <v>66.98</v>
      </c>
      <c r="G68" s="18">
        <f>F68*Premissas!$C$5</f>
        <v>2159.2097437519774</v>
      </c>
      <c r="M68" s="7" t="str">
        <f>Premissas!$E$12</f>
        <v>dezembro/18</v>
      </c>
      <c r="N68" s="29">
        <f t="shared" si="60"/>
        <v>5</v>
      </c>
      <c r="O68" s="15">
        <f>Premissas!$I$12</f>
        <v>56.9</v>
      </c>
      <c r="P68" s="16">
        <f t="shared" si="53"/>
        <v>51.9</v>
      </c>
      <c r="Q68" s="17">
        <f>P68*Premissas!$C$13</f>
        <v>4999.5412844036691</v>
      </c>
      <c r="R68" s="15">
        <f t="shared" si="54"/>
        <v>56.9</v>
      </c>
      <c r="S68" s="18">
        <f>R68*Premissas!$C$11</f>
        <v>2740.5963302752293</v>
      </c>
      <c r="Y68" s="7" t="str">
        <f>Premissas!$E$12</f>
        <v>dezembro/18</v>
      </c>
      <c r="Z68" s="29">
        <f t="shared" si="58"/>
        <v>5</v>
      </c>
      <c r="AA68" s="15">
        <f>Premissas!$H$12</f>
        <v>66.98</v>
      </c>
      <c r="AB68" s="16">
        <f t="shared" si="56"/>
        <v>61.980000000000004</v>
      </c>
      <c r="AC68" s="17">
        <f>AB68*Premissas!$C$6</f>
        <v>3996.0531477380578</v>
      </c>
      <c r="AD68" s="15">
        <f t="shared" si="57"/>
        <v>66.98</v>
      </c>
      <c r="AE68" s="18">
        <f>AD68*Premissas!$C$12</f>
        <v>2159.2097437519774</v>
      </c>
    </row>
    <row r="69" spans="1:33" x14ac:dyDescent="0.25">
      <c r="A69" s="7" t="str">
        <f>Premissas!$E$13</f>
        <v>novembro/18</v>
      </c>
      <c r="B69" s="29">
        <f t="shared" si="59"/>
        <v>5</v>
      </c>
      <c r="C69" s="15">
        <f>LARGE(Premissas!$H$13:$I$13,1)</f>
        <v>66.42</v>
      </c>
      <c r="D69" s="16">
        <f t="shared" si="51"/>
        <v>61.42</v>
      </c>
      <c r="E69" s="17">
        <f>D69*Premissas!$C$6</f>
        <v>3959.9481176842773</v>
      </c>
      <c r="F69" s="15">
        <f t="shared" si="52"/>
        <v>66.42</v>
      </c>
      <c r="G69" s="18">
        <f>F69*Premissas!$C$5</f>
        <v>2141.157228725087</v>
      </c>
      <c r="M69" s="7" t="str">
        <f>Premissas!$E$13</f>
        <v>novembro/18</v>
      </c>
      <c r="N69" s="29">
        <f t="shared" si="60"/>
        <v>5</v>
      </c>
      <c r="O69" s="15">
        <f>Premissas!$I$13</f>
        <v>40.659999999999997</v>
      </c>
      <c r="P69" s="16">
        <f t="shared" si="53"/>
        <v>35.659999999999997</v>
      </c>
      <c r="Q69" s="17">
        <f>P69*Premissas!$C$13</f>
        <v>3435.1376146788984</v>
      </c>
      <c r="R69" s="15">
        <f t="shared" si="54"/>
        <v>40.659999999999997</v>
      </c>
      <c r="S69" s="18">
        <f>R69*Premissas!$C$11</f>
        <v>1958.3944954128438</v>
      </c>
      <c r="Y69" s="7" t="str">
        <f>Premissas!$E$13</f>
        <v>novembro/18</v>
      </c>
      <c r="Z69" s="29">
        <f t="shared" si="58"/>
        <v>5</v>
      </c>
      <c r="AA69" s="15">
        <f>Premissas!$H$13</f>
        <v>66.42</v>
      </c>
      <c r="AB69" s="16">
        <f t="shared" si="56"/>
        <v>61.42</v>
      </c>
      <c r="AC69" s="17">
        <f>AB69*Premissas!$C$6</f>
        <v>3959.9481176842773</v>
      </c>
      <c r="AD69" s="15">
        <f t="shared" si="57"/>
        <v>66.42</v>
      </c>
      <c r="AE69" s="18">
        <f>AD69*Premissas!$C$12</f>
        <v>2141.157228725087</v>
      </c>
    </row>
    <row r="70" spans="1:33" x14ac:dyDescent="0.25">
      <c r="A70" s="26" t="s">
        <v>35</v>
      </c>
      <c r="B70" s="5"/>
      <c r="C70" s="5">
        <f>LARGE(C57:C69,1)</f>
        <v>89.49</v>
      </c>
      <c r="D70" s="5">
        <f>LARGE(D57:D69,1)</f>
        <v>84.49</v>
      </c>
      <c r="E70" s="27">
        <f>SUM(E58:E69)</f>
        <v>48751.461562796583</v>
      </c>
      <c r="F70" s="5">
        <f>LARGE(F57:F69,1)</f>
        <v>89.49</v>
      </c>
      <c r="G70" s="27">
        <f t="shared" si="18"/>
        <v>26309.928819993671</v>
      </c>
      <c r="H70" s="50">
        <f>E70+G70</f>
        <v>75061.390382790254</v>
      </c>
      <c r="I70">
        <f>B58</f>
        <v>5</v>
      </c>
      <c r="M70" s="26" t="s">
        <v>35</v>
      </c>
      <c r="N70" s="5"/>
      <c r="O70" s="5">
        <f>LARGE(O57:O69,1)</f>
        <v>77.73</v>
      </c>
      <c r="P70" s="5">
        <f>LARGE(P57:P69,1)</f>
        <v>72.73</v>
      </c>
      <c r="Q70" s="27">
        <f>SUM(Q58:Q69)</f>
        <v>53667.522935779809</v>
      </c>
      <c r="R70" s="5">
        <f>LARGE(R57:R69,1)</f>
        <v>77.73</v>
      </c>
      <c r="S70" s="27">
        <f t="shared" si="19"/>
        <v>29723.66972477064</v>
      </c>
      <c r="T70" s="50">
        <f>Q70+S70</f>
        <v>83391.192660550441</v>
      </c>
      <c r="U70">
        <f>N58</f>
        <v>5</v>
      </c>
      <c r="Y70" s="26" t="s">
        <v>35</v>
      </c>
      <c r="Z70" s="5"/>
      <c r="AA70" s="5">
        <f t="shared" ref="AA70:AB70" si="61">LARGE(AA57:AA69,1)</f>
        <v>89.49</v>
      </c>
      <c r="AB70" s="5">
        <f t="shared" si="61"/>
        <v>84.49</v>
      </c>
      <c r="AC70" s="27">
        <f t="shared" ref="AC70" si="62">SUM(AC58:AC69)</f>
        <v>48448.437203416637</v>
      </c>
      <c r="AD70" s="5">
        <f t="shared" ref="AD70" si="63">LARGE(AD57:AD69,1)</f>
        <v>89.49</v>
      </c>
      <c r="AE70" s="27">
        <f t="shared" si="20"/>
        <v>26158.416640303698</v>
      </c>
      <c r="AF70" s="50">
        <f t="shared" ref="AF70" si="64">AC70+AE70</f>
        <v>74606.853843720339</v>
      </c>
      <c r="AG70">
        <f t="shared" ref="AG70" si="65">Z58</f>
        <v>5</v>
      </c>
    </row>
    <row r="71" spans="1:33" x14ac:dyDescent="0.25">
      <c r="A71" s="6" t="s">
        <v>12</v>
      </c>
      <c r="B71" s="6" t="s">
        <v>18</v>
      </c>
      <c r="C71" s="6" t="s">
        <v>19</v>
      </c>
      <c r="D71" s="14" t="s">
        <v>20</v>
      </c>
      <c r="E71" s="14" t="s">
        <v>21</v>
      </c>
      <c r="F71" s="6" t="s">
        <v>22</v>
      </c>
      <c r="G71" s="6" t="s">
        <v>23</v>
      </c>
      <c r="M71" s="6" t="s">
        <v>12</v>
      </c>
      <c r="N71" s="6" t="s">
        <v>18</v>
      </c>
      <c r="O71" s="6" t="s">
        <v>19</v>
      </c>
      <c r="P71" s="14" t="s">
        <v>20</v>
      </c>
      <c r="Q71" s="14" t="s">
        <v>21</v>
      </c>
      <c r="R71" s="6" t="s">
        <v>22</v>
      </c>
      <c r="S71" s="6" t="s">
        <v>23</v>
      </c>
      <c r="Y71" s="6" t="s">
        <v>12</v>
      </c>
      <c r="Z71" s="6" t="s">
        <v>18</v>
      </c>
      <c r="AA71" s="6" t="s">
        <v>19</v>
      </c>
      <c r="AB71" s="14" t="s">
        <v>20</v>
      </c>
      <c r="AC71" s="14" t="s">
        <v>21</v>
      </c>
      <c r="AD71" s="6" t="s">
        <v>22</v>
      </c>
      <c r="AE71" s="6" t="s">
        <v>23</v>
      </c>
    </row>
    <row r="72" spans="1:33" x14ac:dyDescent="0.25">
      <c r="A72" s="7" t="str">
        <f>Premissas!$E$2</f>
        <v>outubro/19</v>
      </c>
      <c r="B72" s="29">
        <f>B58+1</f>
        <v>6</v>
      </c>
      <c r="C72" s="15">
        <f>LARGE(Premissas!$H$2:$I$2,1)</f>
        <v>63.39</v>
      </c>
      <c r="D72" s="16">
        <f t="shared" ref="D72:D83" si="66">IF(C72&gt;105%*B72,(C72-B72),0)</f>
        <v>57.39</v>
      </c>
      <c r="E72" s="17">
        <f>D72*Premissas!$C$6</f>
        <v>3700.1208478329645</v>
      </c>
      <c r="F72" s="15">
        <f t="shared" ref="F72:F83" si="67">IF(C72&gt;B72,C72,B72)</f>
        <v>63.39</v>
      </c>
      <c r="G72" s="18">
        <f>F72*Premissas!$C$5</f>
        <v>2043.4802277760202</v>
      </c>
      <c r="M72" s="7" t="str">
        <f>Premissas!$E$2</f>
        <v>outubro/19</v>
      </c>
      <c r="N72" s="29">
        <f>N58+1</f>
        <v>6</v>
      </c>
      <c r="O72" s="15">
        <f>Premissas!$I$2</f>
        <v>63.39</v>
      </c>
      <c r="P72" s="16">
        <f t="shared" ref="P72:P83" si="68">IF(O72&gt;105%*N72,(O72-N72),0)</f>
        <v>57.39</v>
      </c>
      <c r="Q72" s="17">
        <f>P72*Premissas!$C$13</f>
        <v>5528.3944954128438</v>
      </c>
      <c r="R72" s="15">
        <f t="shared" ref="R72:R83" si="69">IF(O72&gt;N72,O72,N72)</f>
        <v>63.39</v>
      </c>
      <c r="S72" s="18">
        <f>R72*Premissas!$C$11</f>
        <v>3053.1880733944954</v>
      </c>
      <c r="Y72" s="7" t="str">
        <f>Premissas!$E$2</f>
        <v>outubro/19</v>
      </c>
      <c r="Z72" s="29">
        <f t="shared" ref="Z72" si="70">Z58+1</f>
        <v>6</v>
      </c>
      <c r="AA72" s="15">
        <f>Premissas!$H$2</f>
        <v>58.8</v>
      </c>
      <c r="AB72" s="16">
        <f t="shared" ref="AB72:AB83" si="71">IF(AA72&gt;105%*Z72,(AA72-Z72),0)</f>
        <v>52.8</v>
      </c>
      <c r="AC72" s="17">
        <f>AB72*Premissas!$C$6</f>
        <v>3404.1885479278708</v>
      </c>
      <c r="AD72" s="15">
        <f t="shared" ref="AD72:AD83" si="72">IF(AA72&gt;Z72,AA72,Z72)</f>
        <v>58.8</v>
      </c>
      <c r="AE72" s="18">
        <f>AD72*Premissas!$C$12</f>
        <v>1895.5140778234736</v>
      </c>
    </row>
    <row r="73" spans="1:33" x14ac:dyDescent="0.25">
      <c r="A73" s="7" t="str">
        <f>Premissas!$E$3</f>
        <v>setembro/19</v>
      </c>
      <c r="B73" s="29">
        <f>B72</f>
        <v>6</v>
      </c>
      <c r="C73" s="15">
        <f>LARGE(Premissas!$H$3:$I$3,1)</f>
        <v>58.91</v>
      </c>
      <c r="D73" s="16">
        <f t="shared" si="66"/>
        <v>52.91</v>
      </c>
      <c r="E73" s="17">
        <f>D73*Premissas!$C$6</f>
        <v>3411.2806074027203</v>
      </c>
      <c r="F73" s="15">
        <f t="shared" si="67"/>
        <v>58.91</v>
      </c>
      <c r="G73" s="18">
        <f>F73*Premissas!$C$5</f>
        <v>1899.0601075608984</v>
      </c>
      <c r="M73" s="7" t="str">
        <f>Premissas!$E$3</f>
        <v>setembro/19</v>
      </c>
      <c r="N73" s="29">
        <f>N72</f>
        <v>6</v>
      </c>
      <c r="O73" s="15">
        <f>Premissas!$I$3</f>
        <v>52.19</v>
      </c>
      <c r="P73" s="16">
        <f t="shared" si="68"/>
        <v>46.19</v>
      </c>
      <c r="Q73" s="17">
        <f>P73*Premissas!$C$13</f>
        <v>4449.4954128440368</v>
      </c>
      <c r="R73" s="15">
        <f t="shared" si="69"/>
        <v>52.19</v>
      </c>
      <c r="S73" s="18">
        <f>R73*Premissas!$C$11</f>
        <v>2513.7385321100915</v>
      </c>
      <c r="Y73" s="7" t="str">
        <f>Premissas!$E$3</f>
        <v>setembro/19</v>
      </c>
      <c r="Z73" s="29">
        <f t="shared" ref="Z73:Z83" si="73">Z72</f>
        <v>6</v>
      </c>
      <c r="AA73" s="15">
        <f>Premissas!$H$3</f>
        <v>58.91</v>
      </c>
      <c r="AB73" s="16">
        <f t="shared" si="71"/>
        <v>52.91</v>
      </c>
      <c r="AC73" s="17">
        <f>AB73*Premissas!$C$6</f>
        <v>3411.2806074027203</v>
      </c>
      <c r="AD73" s="15">
        <f t="shared" si="72"/>
        <v>58.91</v>
      </c>
      <c r="AE73" s="18">
        <f>AD73*Premissas!$C$12</f>
        <v>1899.0601075608984</v>
      </c>
    </row>
    <row r="74" spans="1:33" x14ac:dyDescent="0.25">
      <c r="A74" s="7" t="str">
        <f>Premissas!$E$4</f>
        <v>agosto/19</v>
      </c>
      <c r="B74" s="29">
        <f t="shared" ref="B74:B83" si="74">B73</f>
        <v>6</v>
      </c>
      <c r="C74" s="15">
        <f>LARGE(Premissas!$H$4:$I$4,1)</f>
        <v>46.48</v>
      </c>
      <c r="D74" s="16">
        <f t="shared" si="66"/>
        <v>40.479999999999997</v>
      </c>
      <c r="E74" s="17">
        <f>D74*Premissas!$C$6</f>
        <v>2609.8778867447008</v>
      </c>
      <c r="F74" s="15">
        <f t="shared" si="67"/>
        <v>46.48</v>
      </c>
      <c r="G74" s="18">
        <f>F74*Premissas!$C$5</f>
        <v>1498.3587472318886</v>
      </c>
      <c r="M74" s="7" t="str">
        <f>Premissas!$E$4</f>
        <v>agosto/19</v>
      </c>
      <c r="N74" s="29">
        <f t="shared" ref="N74:N83" si="75">N73</f>
        <v>6</v>
      </c>
      <c r="O74" s="15">
        <f>Premissas!$I$4</f>
        <v>20.16</v>
      </c>
      <c r="P74" s="16">
        <f t="shared" si="68"/>
        <v>14.16</v>
      </c>
      <c r="Q74" s="17">
        <f>P74*Premissas!$C$13</f>
        <v>1364.0366972477063</v>
      </c>
      <c r="R74" s="15">
        <f t="shared" si="69"/>
        <v>20.16</v>
      </c>
      <c r="S74" s="18">
        <f>R74*Premissas!$C$11</f>
        <v>971.00917431192659</v>
      </c>
      <c r="Y74" s="7" t="str">
        <f>Premissas!$E$4</f>
        <v>agosto/19</v>
      </c>
      <c r="Z74" s="29">
        <f t="shared" si="73"/>
        <v>6</v>
      </c>
      <c r="AA74" s="15">
        <f>Premissas!$H$4</f>
        <v>46.48</v>
      </c>
      <c r="AB74" s="16">
        <f t="shared" si="71"/>
        <v>40.479999999999997</v>
      </c>
      <c r="AC74" s="17">
        <f>AB74*Premissas!$C$6</f>
        <v>2609.8778867447008</v>
      </c>
      <c r="AD74" s="15">
        <f t="shared" si="72"/>
        <v>46.48</v>
      </c>
      <c r="AE74" s="18">
        <f>AD74*Premissas!$C$12</f>
        <v>1498.3587472318886</v>
      </c>
    </row>
    <row r="75" spans="1:33" x14ac:dyDescent="0.25">
      <c r="A75" s="7" t="str">
        <f>Premissas!$E$5</f>
        <v>julho/19</v>
      </c>
      <c r="B75" s="29">
        <f t="shared" si="74"/>
        <v>6</v>
      </c>
      <c r="C75" s="15">
        <f>LARGE(Premissas!$H$5:$I$5,1)</f>
        <v>63.17</v>
      </c>
      <c r="D75" s="16">
        <f t="shared" si="66"/>
        <v>57.17</v>
      </c>
      <c r="E75" s="17">
        <f>D75*Premissas!$C$6</f>
        <v>3685.936728883265</v>
      </c>
      <c r="F75" s="15">
        <f t="shared" si="67"/>
        <v>63.17</v>
      </c>
      <c r="G75" s="18">
        <f>F75*Premissas!$C$5</f>
        <v>2036.3881683011705</v>
      </c>
      <c r="M75" s="7" t="str">
        <f>Premissas!$E$5</f>
        <v>julho/19</v>
      </c>
      <c r="N75" s="29">
        <f t="shared" si="75"/>
        <v>6</v>
      </c>
      <c r="O75" s="15">
        <f>Premissas!$I$5</f>
        <v>39.979999999999997</v>
      </c>
      <c r="P75" s="16">
        <f t="shared" si="68"/>
        <v>33.979999999999997</v>
      </c>
      <c r="Q75" s="17">
        <f>P75*Premissas!$C$13</f>
        <v>3273.3027522935777</v>
      </c>
      <c r="R75" s="15">
        <f t="shared" si="69"/>
        <v>39.979999999999997</v>
      </c>
      <c r="S75" s="18">
        <f>R75*Premissas!$C$11</f>
        <v>1925.6422018348621</v>
      </c>
      <c r="Y75" s="7" t="str">
        <f>Premissas!$E$5</f>
        <v>julho/19</v>
      </c>
      <c r="Z75" s="29">
        <f t="shared" si="73"/>
        <v>6</v>
      </c>
      <c r="AA75" s="15">
        <f>Premissas!$H$5</f>
        <v>63.17</v>
      </c>
      <c r="AB75" s="16">
        <f t="shared" si="71"/>
        <v>57.17</v>
      </c>
      <c r="AC75" s="17">
        <f>AB75*Premissas!$C$6</f>
        <v>3685.936728883265</v>
      </c>
      <c r="AD75" s="15">
        <f t="shared" si="72"/>
        <v>63.17</v>
      </c>
      <c r="AE75" s="18">
        <f>AD75*Premissas!$C$12</f>
        <v>2036.3881683011705</v>
      </c>
    </row>
    <row r="76" spans="1:33" x14ac:dyDescent="0.25">
      <c r="A76" s="7" t="str">
        <f>Premissas!$E$6</f>
        <v>junho/19</v>
      </c>
      <c r="B76" s="29">
        <f t="shared" si="74"/>
        <v>6</v>
      </c>
      <c r="C76" s="15">
        <f>LARGE(Premissas!$H$6:$I$6,1)</f>
        <v>59.47</v>
      </c>
      <c r="D76" s="16">
        <f t="shared" si="66"/>
        <v>53.47</v>
      </c>
      <c r="E76" s="17">
        <f>D76*Premissas!$C$6</f>
        <v>3447.3856374565012</v>
      </c>
      <c r="F76" s="15">
        <f t="shared" si="67"/>
        <v>59.47</v>
      </c>
      <c r="G76" s="18">
        <f>F76*Premissas!$C$5</f>
        <v>1917.1126225877886</v>
      </c>
      <c r="M76" s="7" t="str">
        <f>Premissas!$E$6</f>
        <v>junho/19</v>
      </c>
      <c r="N76" s="29">
        <f t="shared" si="75"/>
        <v>6</v>
      </c>
      <c r="O76" s="15">
        <f>Premissas!$I$6</f>
        <v>47.71</v>
      </c>
      <c r="P76" s="16">
        <f t="shared" si="68"/>
        <v>41.71</v>
      </c>
      <c r="Q76" s="17">
        <f>P76*Premissas!$C$13</f>
        <v>4017.9357798165138</v>
      </c>
      <c r="R76" s="15">
        <f t="shared" si="69"/>
        <v>47.71</v>
      </c>
      <c r="S76" s="18">
        <f>R76*Premissas!$C$11</f>
        <v>2297.9587155963304</v>
      </c>
      <c r="Y76" s="7" t="str">
        <f>Premissas!$E$6</f>
        <v>junho/19</v>
      </c>
      <c r="Z76" s="29">
        <f t="shared" si="73"/>
        <v>6</v>
      </c>
      <c r="AA76" s="15">
        <f>Premissas!$H$6</f>
        <v>59.47</v>
      </c>
      <c r="AB76" s="16">
        <f t="shared" si="71"/>
        <v>53.47</v>
      </c>
      <c r="AC76" s="17">
        <f>AB76*Premissas!$C$6</f>
        <v>3447.3856374565012</v>
      </c>
      <c r="AD76" s="15">
        <f t="shared" si="72"/>
        <v>59.47</v>
      </c>
      <c r="AE76" s="18">
        <f>AD76*Premissas!$C$12</f>
        <v>1917.1126225877886</v>
      </c>
    </row>
    <row r="77" spans="1:33" x14ac:dyDescent="0.25">
      <c r="A77" s="7" t="str">
        <f>Premissas!$E$7</f>
        <v>maio/19</v>
      </c>
      <c r="B77" s="29">
        <f t="shared" si="74"/>
        <v>6</v>
      </c>
      <c r="C77" s="15">
        <f>LARGE(Premissas!$H$7:$I$7,1)</f>
        <v>61.04</v>
      </c>
      <c r="D77" s="20">
        <f t="shared" si="66"/>
        <v>55.04</v>
      </c>
      <c r="E77" s="17">
        <f>D77*Premissas!$C$6</f>
        <v>3548.6086681429929</v>
      </c>
      <c r="F77" s="15">
        <f t="shared" si="67"/>
        <v>61.04</v>
      </c>
      <c r="G77" s="18">
        <f>F77*Premissas!$C$5</f>
        <v>1967.7241379310344</v>
      </c>
      <c r="M77" s="7" t="str">
        <f>Premissas!$E$7</f>
        <v>maio/19</v>
      </c>
      <c r="N77" s="29">
        <f t="shared" si="75"/>
        <v>6</v>
      </c>
      <c r="O77" s="15">
        <f>Premissas!$I$7</f>
        <v>46.37</v>
      </c>
      <c r="P77" s="20">
        <f t="shared" si="68"/>
        <v>40.369999999999997</v>
      </c>
      <c r="Q77" s="17">
        <f>P77*Premissas!$C$13</f>
        <v>3888.8532110091742</v>
      </c>
      <c r="R77" s="15">
        <f t="shared" si="69"/>
        <v>46.37</v>
      </c>
      <c r="S77" s="18">
        <f>R77*Premissas!$C$11</f>
        <v>2233.4174311926604</v>
      </c>
      <c r="Y77" s="7" t="str">
        <f>Premissas!$E$7</f>
        <v>maio/19</v>
      </c>
      <c r="Z77" s="29">
        <f t="shared" si="73"/>
        <v>6</v>
      </c>
      <c r="AA77" s="15">
        <f>Premissas!$H$7</f>
        <v>61.04</v>
      </c>
      <c r="AB77" s="20">
        <f t="shared" si="71"/>
        <v>55.04</v>
      </c>
      <c r="AC77" s="17">
        <f>AB77*Premissas!$C$6</f>
        <v>3548.6086681429929</v>
      </c>
      <c r="AD77" s="15">
        <f t="shared" si="72"/>
        <v>61.04</v>
      </c>
      <c r="AE77" s="18">
        <f>AD77*Premissas!$C$12</f>
        <v>1967.7241379310344</v>
      </c>
    </row>
    <row r="78" spans="1:33" x14ac:dyDescent="0.25">
      <c r="A78" s="7" t="str">
        <f>Premissas!$E$8</f>
        <v>abril/19</v>
      </c>
      <c r="B78" s="29">
        <f t="shared" si="74"/>
        <v>6</v>
      </c>
      <c r="C78" s="15">
        <f>LARGE(Premissas!$H$8:$I$8,1)</f>
        <v>81.98</v>
      </c>
      <c r="D78" s="20">
        <f t="shared" si="66"/>
        <v>75.98</v>
      </c>
      <c r="E78" s="17">
        <f>D78*Premissas!$C$6</f>
        <v>4898.6788990825689</v>
      </c>
      <c r="F78" s="15">
        <f t="shared" si="67"/>
        <v>81.98</v>
      </c>
      <c r="G78" s="18">
        <f>F78*Premissas!$C$5</f>
        <v>2642.7592534008227</v>
      </c>
      <c r="M78" s="7" t="str">
        <f>Premissas!$E$8</f>
        <v>abril/19</v>
      </c>
      <c r="N78" s="29">
        <f t="shared" si="75"/>
        <v>6</v>
      </c>
      <c r="O78" s="15">
        <f>Premissas!$I$8</f>
        <v>53.09</v>
      </c>
      <c r="P78" s="20">
        <f t="shared" si="68"/>
        <v>47.09</v>
      </c>
      <c r="Q78" s="17">
        <f>P78*Premissas!$C$13</f>
        <v>4536.1926605504586</v>
      </c>
      <c r="R78" s="15">
        <f t="shared" si="69"/>
        <v>53.09</v>
      </c>
      <c r="S78" s="18">
        <f>R78*Premissas!$C$11</f>
        <v>2557.0871559633028</v>
      </c>
      <c r="Y78" s="7" t="str">
        <f>Premissas!$E$8</f>
        <v>abril/19</v>
      </c>
      <c r="Z78" s="29">
        <f t="shared" si="73"/>
        <v>6</v>
      </c>
      <c r="AA78" s="15">
        <f>Premissas!$H$8</f>
        <v>81.98</v>
      </c>
      <c r="AB78" s="20">
        <f t="shared" si="71"/>
        <v>75.98</v>
      </c>
      <c r="AC78" s="17">
        <f>AB78*Premissas!$C$6</f>
        <v>4898.6788990825689</v>
      </c>
      <c r="AD78" s="15">
        <f t="shared" si="72"/>
        <v>81.98</v>
      </c>
      <c r="AE78" s="18">
        <f>AD78*Premissas!$C$12</f>
        <v>2642.7592534008227</v>
      </c>
    </row>
    <row r="79" spans="1:33" x14ac:dyDescent="0.25">
      <c r="A79" s="7" t="str">
        <f>Premissas!$E$9</f>
        <v>março/19</v>
      </c>
      <c r="B79" s="29">
        <f t="shared" si="74"/>
        <v>6</v>
      </c>
      <c r="C79" s="15">
        <f>LARGE(Premissas!$H$9:$I$9,1)</f>
        <v>77.73</v>
      </c>
      <c r="D79" s="20">
        <f t="shared" si="66"/>
        <v>71.73</v>
      </c>
      <c r="E79" s="17">
        <f>D79*Premissas!$C$6</f>
        <v>4624.667510281557</v>
      </c>
      <c r="F79" s="15">
        <f t="shared" si="67"/>
        <v>77.73</v>
      </c>
      <c r="G79" s="18">
        <f>F79*Premissas!$C$5</f>
        <v>2505.7535590003163</v>
      </c>
      <c r="M79" s="7" t="str">
        <f>Premissas!$E$9</f>
        <v>março/19</v>
      </c>
      <c r="N79" s="29">
        <f t="shared" si="75"/>
        <v>6</v>
      </c>
      <c r="O79" s="15">
        <f>Premissas!$I$9</f>
        <v>77.73</v>
      </c>
      <c r="P79" s="20">
        <f t="shared" si="68"/>
        <v>71.73</v>
      </c>
      <c r="Q79" s="17">
        <f>P79*Premissas!$C$13</f>
        <v>6909.7706422018355</v>
      </c>
      <c r="R79" s="15">
        <f t="shared" si="69"/>
        <v>77.73</v>
      </c>
      <c r="S79" s="18">
        <f>R79*Premissas!$C$11</f>
        <v>3743.8761467889908</v>
      </c>
      <c r="Y79" s="7" t="str">
        <f>Premissas!$E$9</f>
        <v>março/19</v>
      </c>
      <c r="Z79" s="29">
        <f t="shared" si="73"/>
        <v>6</v>
      </c>
      <c r="AA79" s="15">
        <f>Premissas!$H$9</f>
        <v>77.62</v>
      </c>
      <c r="AB79" s="20">
        <f t="shared" si="71"/>
        <v>71.62</v>
      </c>
      <c r="AC79" s="17">
        <f>AB79*Premissas!$C$6</f>
        <v>4617.5754508067066</v>
      </c>
      <c r="AD79" s="15">
        <f t="shared" si="72"/>
        <v>77.62</v>
      </c>
      <c r="AE79" s="18">
        <f>AD79*Premissas!$C$12</f>
        <v>2502.2075292628915</v>
      </c>
    </row>
    <row r="80" spans="1:33" x14ac:dyDescent="0.25">
      <c r="A80" s="7" t="str">
        <f>Premissas!$E$10</f>
        <v>fevereiro/19</v>
      </c>
      <c r="B80" s="29">
        <f t="shared" si="74"/>
        <v>6</v>
      </c>
      <c r="C80" s="15">
        <f>LARGE(Premissas!$H$10:$I$10,1)</f>
        <v>89.49</v>
      </c>
      <c r="D80" s="20">
        <f t="shared" si="66"/>
        <v>83.49</v>
      </c>
      <c r="E80" s="17">
        <f>D80*Premissas!$C$6</f>
        <v>5382.8731414109452</v>
      </c>
      <c r="F80" s="15">
        <f t="shared" si="67"/>
        <v>89.49</v>
      </c>
      <c r="G80" s="18">
        <f>F80*Premissas!$C$5</f>
        <v>2884.8563745650108</v>
      </c>
      <c r="M80" s="7" t="str">
        <f>Premissas!$E$10</f>
        <v>fevereiro/19</v>
      </c>
      <c r="N80" s="29">
        <f t="shared" si="75"/>
        <v>6</v>
      </c>
      <c r="O80" s="15">
        <f>Premissas!$I$10</f>
        <v>61.82</v>
      </c>
      <c r="P80" s="20">
        <f t="shared" si="68"/>
        <v>55.82</v>
      </c>
      <c r="Q80" s="17">
        <f>P80*Premissas!$C$13</f>
        <v>5377.1559633027518</v>
      </c>
      <c r="R80" s="15">
        <f t="shared" si="69"/>
        <v>61.82</v>
      </c>
      <c r="S80" s="18">
        <f>R80*Premissas!$C$11</f>
        <v>2977.5688073394494</v>
      </c>
      <c r="Y80" s="7" t="str">
        <f>Premissas!$E$10</f>
        <v>fevereiro/19</v>
      </c>
      <c r="Z80" s="29">
        <f t="shared" si="73"/>
        <v>6</v>
      </c>
      <c r="AA80" s="15">
        <f>Premissas!$H$10</f>
        <v>89.49</v>
      </c>
      <c r="AB80" s="20">
        <f t="shared" si="71"/>
        <v>83.49</v>
      </c>
      <c r="AC80" s="17">
        <f>AB80*Premissas!$C$6</f>
        <v>5382.8731414109452</v>
      </c>
      <c r="AD80" s="15">
        <f t="shared" si="72"/>
        <v>89.49</v>
      </c>
      <c r="AE80" s="18">
        <f>AD80*Premissas!$C$12</f>
        <v>2884.8563745650108</v>
      </c>
    </row>
    <row r="81" spans="1:33" x14ac:dyDescent="0.25">
      <c r="A81" s="7" t="str">
        <f>Premissas!$E$11</f>
        <v>janeiro/19</v>
      </c>
      <c r="B81" s="29">
        <f t="shared" si="74"/>
        <v>6</v>
      </c>
      <c r="C81" s="15">
        <f>LARGE(Premissas!$H$11:$I$11,1)</f>
        <v>81.09</v>
      </c>
      <c r="D81" s="16">
        <f t="shared" si="66"/>
        <v>75.09</v>
      </c>
      <c r="E81" s="17">
        <f>D81*Premissas!$C$6</f>
        <v>4841.2976906042395</v>
      </c>
      <c r="F81" s="15">
        <f t="shared" si="67"/>
        <v>81.09</v>
      </c>
      <c r="G81" s="18">
        <f>F81*Premissas!$C$5</f>
        <v>2614.068649161658</v>
      </c>
      <c r="M81" s="7" t="str">
        <f>Premissas!$E$11</f>
        <v>janeiro/19</v>
      </c>
      <c r="N81" s="29">
        <f t="shared" si="75"/>
        <v>6</v>
      </c>
      <c r="O81" s="15">
        <f>Premissas!$I$11</f>
        <v>57.12</v>
      </c>
      <c r="P81" s="16">
        <f t="shared" si="68"/>
        <v>51.12</v>
      </c>
      <c r="Q81" s="17">
        <f>P81*Premissas!$C$13</f>
        <v>4924.4036697247702</v>
      </c>
      <c r="R81" s="15">
        <f t="shared" si="69"/>
        <v>57.12</v>
      </c>
      <c r="S81" s="18">
        <f>R81*Premissas!$C$11</f>
        <v>2751.1926605504586</v>
      </c>
      <c r="Y81" s="7" t="str">
        <f>Premissas!$E$11</f>
        <v>janeiro/19</v>
      </c>
      <c r="Z81" s="29">
        <f t="shared" si="73"/>
        <v>6</v>
      </c>
      <c r="AA81" s="15">
        <f>Premissas!$H$11</f>
        <v>81.09</v>
      </c>
      <c r="AB81" s="16">
        <f t="shared" si="71"/>
        <v>75.09</v>
      </c>
      <c r="AC81" s="17">
        <f>AB81*Premissas!$C$6</f>
        <v>4841.2976906042395</v>
      </c>
      <c r="AD81" s="15">
        <f t="shared" si="72"/>
        <v>81.09</v>
      </c>
      <c r="AE81" s="18">
        <f>AD81*Premissas!$C$12</f>
        <v>2614.068649161658</v>
      </c>
    </row>
    <row r="82" spans="1:33" x14ac:dyDescent="0.25">
      <c r="A82" s="7" t="str">
        <f>Premissas!$E$12</f>
        <v>dezembro/18</v>
      </c>
      <c r="B82" s="29">
        <f t="shared" si="74"/>
        <v>6</v>
      </c>
      <c r="C82" s="15">
        <f>LARGE(Premissas!$H$12:$I$12,1)</f>
        <v>66.98</v>
      </c>
      <c r="D82" s="16">
        <f t="shared" si="66"/>
        <v>60.980000000000004</v>
      </c>
      <c r="E82" s="17">
        <f>D82*Premissas!$C$6</f>
        <v>3931.5798797848784</v>
      </c>
      <c r="F82" s="15">
        <f t="shared" si="67"/>
        <v>66.98</v>
      </c>
      <c r="G82" s="18">
        <f>F82*Premissas!$C$5</f>
        <v>2159.2097437519774</v>
      </c>
      <c r="M82" s="7" t="str">
        <f>Premissas!$E$12</f>
        <v>dezembro/18</v>
      </c>
      <c r="N82" s="29">
        <f t="shared" si="75"/>
        <v>6</v>
      </c>
      <c r="O82" s="15">
        <f>Premissas!$I$12</f>
        <v>56.9</v>
      </c>
      <c r="P82" s="16">
        <f t="shared" si="68"/>
        <v>50.9</v>
      </c>
      <c r="Q82" s="17">
        <f>P82*Premissas!$C$13</f>
        <v>4903.2110091743116</v>
      </c>
      <c r="R82" s="15">
        <f t="shared" si="69"/>
        <v>56.9</v>
      </c>
      <c r="S82" s="18">
        <f>R82*Premissas!$C$11</f>
        <v>2740.5963302752293</v>
      </c>
      <c r="Y82" s="7" t="str">
        <f>Premissas!$E$12</f>
        <v>dezembro/18</v>
      </c>
      <c r="Z82" s="29">
        <f t="shared" si="73"/>
        <v>6</v>
      </c>
      <c r="AA82" s="15">
        <f>Premissas!$H$12</f>
        <v>66.98</v>
      </c>
      <c r="AB82" s="16">
        <f t="shared" si="71"/>
        <v>60.980000000000004</v>
      </c>
      <c r="AC82" s="17">
        <f>AB82*Premissas!$C$6</f>
        <v>3931.5798797848784</v>
      </c>
      <c r="AD82" s="15">
        <f t="shared" si="72"/>
        <v>66.98</v>
      </c>
      <c r="AE82" s="18">
        <f>AD82*Premissas!$C$12</f>
        <v>2159.2097437519774</v>
      </c>
    </row>
    <row r="83" spans="1:33" x14ac:dyDescent="0.25">
      <c r="A83" s="7" t="str">
        <f>Premissas!$E$13</f>
        <v>novembro/18</v>
      </c>
      <c r="B83" s="29">
        <f t="shared" si="74"/>
        <v>6</v>
      </c>
      <c r="C83" s="15">
        <f>LARGE(Premissas!$H$13:$I$13,1)</f>
        <v>66.42</v>
      </c>
      <c r="D83" s="16">
        <f t="shared" si="66"/>
        <v>60.42</v>
      </c>
      <c r="E83" s="17">
        <f>D83*Premissas!$C$6</f>
        <v>3895.4748497310979</v>
      </c>
      <c r="F83" s="15">
        <f t="shared" si="67"/>
        <v>66.42</v>
      </c>
      <c r="G83" s="18">
        <f>F83*Premissas!$C$5</f>
        <v>2141.157228725087</v>
      </c>
      <c r="M83" s="7" t="str">
        <f>Premissas!$E$13</f>
        <v>novembro/18</v>
      </c>
      <c r="N83" s="29">
        <f t="shared" si="75"/>
        <v>6</v>
      </c>
      <c r="O83" s="15">
        <f>Premissas!$I$13</f>
        <v>40.659999999999997</v>
      </c>
      <c r="P83" s="16">
        <f t="shared" si="68"/>
        <v>34.659999999999997</v>
      </c>
      <c r="Q83" s="17">
        <f>P83*Premissas!$C$13</f>
        <v>3338.8073394495409</v>
      </c>
      <c r="R83" s="15">
        <f t="shared" si="69"/>
        <v>40.659999999999997</v>
      </c>
      <c r="S83" s="18">
        <f>R83*Premissas!$C$11</f>
        <v>1958.3944954128438</v>
      </c>
      <c r="Y83" s="7" t="str">
        <f>Premissas!$E$13</f>
        <v>novembro/18</v>
      </c>
      <c r="Z83" s="29">
        <f t="shared" si="73"/>
        <v>6</v>
      </c>
      <c r="AA83" s="15">
        <f>Premissas!$H$13</f>
        <v>66.42</v>
      </c>
      <c r="AB83" s="16">
        <f t="shared" si="71"/>
        <v>60.42</v>
      </c>
      <c r="AC83" s="17">
        <f>AB83*Premissas!$C$6</f>
        <v>3895.4748497310979</v>
      </c>
      <c r="AD83" s="15">
        <f t="shared" si="72"/>
        <v>66.42</v>
      </c>
      <c r="AE83" s="18">
        <f>AD83*Premissas!$C$12</f>
        <v>2141.157228725087</v>
      </c>
    </row>
    <row r="84" spans="1:33" x14ac:dyDescent="0.25">
      <c r="A84" s="26" t="s">
        <v>35</v>
      </c>
      <c r="B84" s="5"/>
      <c r="C84" s="5">
        <f>LARGE(C71:C83,1)</f>
        <v>89.49</v>
      </c>
      <c r="D84" s="5">
        <f>LARGE(D71:D83,1)</f>
        <v>83.49</v>
      </c>
      <c r="E84" s="27">
        <f>SUM(E72:E83)</f>
        <v>47977.782347358429</v>
      </c>
      <c r="F84" s="5">
        <f>LARGE(F71:F83,1)</f>
        <v>89.49</v>
      </c>
      <c r="G84" s="27">
        <f t="shared" si="18"/>
        <v>26309.928819993671</v>
      </c>
      <c r="H84" s="50">
        <f>E84+G84</f>
        <v>74287.711167352099</v>
      </c>
      <c r="I84">
        <f>B72</f>
        <v>6</v>
      </c>
      <c r="M84" s="26" t="s">
        <v>35</v>
      </c>
      <c r="N84" s="5"/>
      <c r="O84" s="5">
        <f>LARGE(O71:O83,1)</f>
        <v>77.73</v>
      </c>
      <c r="P84" s="5">
        <f>LARGE(P71:P83,1)</f>
        <v>71.73</v>
      </c>
      <c r="Q84" s="27">
        <f>SUM(Q72:Q83)</f>
        <v>52511.559633027522</v>
      </c>
      <c r="R84" s="5">
        <f>LARGE(R71:R83,1)</f>
        <v>77.73</v>
      </c>
      <c r="S84" s="27">
        <f t="shared" si="19"/>
        <v>29723.66972477064</v>
      </c>
      <c r="T84" s="50">
        <f>Q84+S84</f>
        <v>82235.229357798162</v>
      </c>
      <c r="U84">
        <f>N72</f>
        <v>6</v>
      </c>
      <c r="Y84" s="26" t="s">
        <v>35</v>
      </c>
      <c r="Z84" s="5"/>
      <c r="AA84" s="5">
        <f t="shared" ref="AA84:AB84" si="76">LARGE(AA71:AA83,1)</f>
        <v>89.49</v>
      </c>
      <c r="AB84" s="5">
        <f t="shared" si="76"/>
        <v>83.49</v>
      </c>
      <c r="AC84" s="27">
        <f t="shared" ref="AC84" si="77">SUM(AC72:AC83)</f>
        <v>47674.75798797849</v>
      </c>
      <c r="AD84" s="5">
        <f t="shared" ref="AD84" si="78">LARGE(AD71:AD83,1)</f>
        <v>89.49</v>
      </c>
      <c r="AE84" s="27">
        <f t="shared" si="20"/>
        <v>26158.416640303698</v>
      </c>
      <c r="AF84" s="50">
        <f t="shared" ref="AF84" si="79">AC84+AE84</f>
        <v>73833.174628282184</v>
      </c>
      <c r="AG84">
        <f t="shared" ref="AG84" si="80">Z72</f>
        <v>6</v>
      </c>
    </row>
    <row r="85" spans="1:33" x14ac:dyDescent="0.25">
      <c r="A85" s="6" t="s">
        <v>12</v>
      </c>
      <c r="B85" s="6" t="s">
        <v>18</v>
      </c>
      <c r="C85" s="6" t="s">
        <v>19</v>
      </c>
      <c r="D85" s="14" t="s">
        <v>20</v>
      </c>
      <c r="E85" s="14" t="s">
        <v>21</v>
      </c>
      <c r="F85" s="6" t="s">
        <v>22</v>
      </c>
      <c r="G85" s="6" t="s">
        <v>23</v>
      </c>
      <c r="M85" s="6" t="s">
        <v>12</v>
      </c>
      <c r="N85" s="6" t="s">
        <v>18</v>
      </c>
      <c r="O85" s="6" t="s">
        <v>19</v>
      </c>
      <c r="P85" s="14" t="s">
        <v>20</v>
      </c>
      <c r="Q85" s="14" t="s">
        <v>21</v>
      </c>
      <c r="R85" s="6" t="s">
        <v>22</v>
      </c>
      <c r="S85" s="6" t="s">
        <v>23</v>
      </c>
      <c r="Y85" s="6" t="s">
        <v>12</v>
      </c>
      <c r="Z85" s="6" t="s">
        <v>18</v>
      </c>
      <c r="AA85" s="6" t="s">
        <v>19</v>
      </c>
      <c r="AB85" s="14" t="s">
        <v>20</v>
      </c>
      <c r="AC85" s="14" t="s">
        <v>21</v>
      </c>
      <c r="AD85" s="6" t="s">
        <v>22</v>
      </c>
      <c r="AE85" s="6" t="s">
        <v>23</v>
      </c>
    </row>
    <row r="86" spans="1:33" x14ac:dyDescent="0.25">
      <c r="A86" s="7" t="str">
        <f>Premissas!$E$2</f>
        <v>outubro/19</v>
      </c>
      <c r="B86" s="29">
        <f>B72+1</f>
        <v>7</v>
      </c>
      <c r="C86" s="15">
        <f>LARGE(Premissas!$H$2:$I$2,1)</f>
        <v>63.39</v>
      </c>
      <c r="D86" s="16">
        <f t="shared" ref="D86:D97" si="81">IF(C86&gt;105%*B86,(C86-B86),0)</f>
        <v>56.39</v>
      </c>
      <c r="E86" s="17">
        <f>D86*Premissas!$C$6</f>
        <v>3635.6475798797851</v>
      </c>
      <c r="F86" s="15">
        <f t="shared" ref="F86:F97" si="82">IF(C86&gt;B86,C86,B86)</f>
        <v>63.39</v>
      </c>
      <c r="G86" s="18">
        <f>F86*Premissas!$C$5</f>
        <v>2043.4802277760202</v>
      </c>
      <c r="M86" s="7" t="str">
        <f>Premissas!$E$2</f>
        <v>outubro/19</v>
      </c>
      <c r="N86" s="29">
        <f>N72+1</f>
        <v>7</v>
      </c>
      <c r="O86" s="15">
        <f>Premissas!$I$2</f>
        <v>63.39</v>
      </c>
      <c r="P86" s="16">
        <f t="shared" ref="P86:P97" si="83">IF(O86&gt;105%*N86,(O86-N86),0)</f>
        <v>56.39</v>
      </c>
      <c r="Q86" s="17">
        <f>P86*Premissas!$C$13</f>
        <v>5432.0642201834862</v>
      </c>
      <c r="R86" s="15">
        <f t="shared" ref="R86:R97" si="84">IF(O86&gt;N86,O86,N86)</f>
        <v>63.39</v>
      </c>
      <c r="S86" s="18">
        <f>R86*Premissas!$C$11</f>
        <v>3053.1880733944954</v>
      </c>
      <c r="Y86" s="7" t="str">
        <f>Premissas!$E$2</f>
        <v>outubro/19</v>
      </c>
      <c r="Z86" s="29">
        <f t="shared" ref="Z86" si="85">Z72+1</f>
        <v>7</v>
      </c>
      <c r="AA86" s="15">
        <f>Premissas!$H$2</f>
        <v>58.8</v>
      </c>
      <c r="AB86" s="16">
        <f t="shared" ref="AB86:AB97" si="86">IF(AA86&gt;105%*Z86,(AA86-Z86),0)</f>
        <v>51.8</v>
      </c>
      <c r="AC86" s="17">
        <f>AB86*Premissas!$C$6</f>
        <v>3339.7152799746914</v>
      </c>
      <c r="AD86" s="15">
        <f t="shared" ref="AD86:AD97" si="87">IF(AA86&gt;Z86,AA86,Z86)</f>
        <v>58.8</v>
      </c>
      <c r="AE86" s="18">
        <f>AD86*Premissas!$C$12</f>
        <v>1895.5140778234736</v>
      </c>
    </row>
    <row r="87" spans="1:33" x14ac:dyDescent="0.25">
      <c r="A87" s="7" t="str">
        <f>Premissas!$E$3</f>
        <v>setembro/19</v>
      </c>
      <c r="B87" s="29">
        <f>B86</f>
        <v>7</v>
      </c>
      <c r="C87" s="15">
        <f>LARGE(Premissas!$H$3:$I$3,1)</f>
        <v>58.91</v>
      </c>
      <c r="D87" s="16">
        <f t="shared" si="81"/>
        <v>51.91</v>
      </c>
      <c r="E87" s="17">
        <f>D87*Premissas!$C$6</f>
        <v>3346.8073394495409</v>
      </c>
      <c r="F87" s="15">
        <f t="shared" si="82"/>
        <v>58.91</v>
      </c>
      <c r="G87" s="18">
        <f>F87*Premissas!$C$5</f>
        <v>1899.0601075608984</v>
      </c>
      <c r="M87" s="7" t="str">
        <f>Premissas!$E$3</f>
        <v>setembro/19</v>
      </c>
      <c r="N87" s="29">
        <f>N86</f>
        <v>7</v>
      </c>
      <c r="O87" s="15">
        <f>Premissas!$I$3</f>
        <v>52.19</v>
      </c>
      <c r="P87" s="16">
        <f t="shared" si="83"/>
        <v>45.19</v>
      </c>
      <c r="Q87" s="17">
        <f>P87*Premissas!$C$13</f>
        <v>4353.1651376146783</v>
      </c>
      <c r="R87" s="15">
        <f t="shared" si="84"/>
        <v>52.19</v>
      </c>
      <c r="S87" s="18">
        <f>R87*Premissas!$C$11</f>
        <v>2513.7385321100915</v>
      </c>
      <c r="Y87" s="7" t="str">
        <f>Premissas!$E$3</f>
        <v>setembro/19</v>
      </c>
      <c r="Z87" s="29">
        <f t="shared" ref="Z87:Z97" si="88">Z86</f>
        <v>7</v>
      </c>
      <c r="AA87" s="15">
        <f>Premissas!$H$3</f>
        <v>58.91</v>
      </c>
      <c r="AB87" s="16">
        <f t="shared" si="86"/>
        <v>51.91</v>
      </c>
      <c r="AC87" s="17">
        <f>AB87*Premissas!$C$6</f>
        <v>3346.8073394495409</v>
      </c>
      <c r="AD87" s="15">
        <f t="shared" si="87"/>
        <v>58.91</v>
      </c>
      <c r="AE87" s="18">
        <f>AD87*Premissas!$C$12</f>
        <v>1899.0601075608984</v>
      </c>
    </row>
    <row r="88" spans="1:33" x14ac:dyDescent="0.25">
      <c r="A88" s="7" t="str">
        <f>Premissas!$E$4</f>
        <v>agosto/19</v>
      </c>
      <c r="B88" s="29">
        <f t="shared" ref="B88:B97" si="89">B87</f>
        <v>7</v>
      </c>
      <c r="C88" s="15">
        <f>LARGE(Premissas!$H$4:$I$4,1)</f>
        <v>46.48</v>
      </c>
      <c r="D88" s="16">
        <f t="shared" si="81"/>
        <v>39.479999999999997</v>
      </c>
      <c r="E88" s="17">
        <f>D88*Premissas!$C$6</f>
        <v>2545.4046187915214</v>
      </c>
      <c r="F88" s="15">
        <f t="shared" si="82"/>
        <v>46.48</v>
      </c>
      <c r="G88" s="18">
        <f>F88*Premissas!$C$5</f>
        <v>1498.3587472318886</v>
      </c>
      <c r="M88" s="7" t="str">
        <f>Premissas!$E$4</f>
        <v>agosto/19</v>
      </c>
      <c r="N88" s="29">
        <f t="shared" ref="N88:N97" si="90">N87</f>
        <v>7</v>
      </c>
      <c r="O88" s="15">
        <f>Premissas!$I$4</f>
        <v>20.16</v>
      </c>
      <c r="P88" s="16">
        <f t="shared" si="83"/>
        <v>13.16</v>
      </c>
      <c r="Q88" s="17">
        <f>P88*Premissas!$C$13</f>
        <v>1267.7064220183486</v>
      </c>
      <c r="R88" s="15">
        <f t="shared" si="84"/>
        <v>20.16</v>
      </c>
      <c r="S88" s="18">
        <f>R88*Premissas!$C$11</f>
        <v>971.00917431192659</v>
      </c>
      <c r="Y88" s="7" t="str">
        <f>Premissas!$E$4</f>
        <v>agosto/19</v>
      </c>
      <c r="Z88" s="29">
        <f t="shared" si="88"/>
        <v>7</v>
      </c>
      <c r="AA88" s="15">
        <f>Premissas!$H$4</f>
        <v>46.48</v>
      </c>
      <c r="AB88" s="16">
        <f t="shared" si="86"/>
        <v>39.479999999999997</v>
      </c>
      <c r="AC88" s="17">
        <f>AB88*Premissas!$C$6</f>
        <v>2545.4046187915214</v>
      </c>
      <c r="AD88" s="15">
        <f t="shared" si="87"/>
        <v>46.48</v>
      </c>
      <c r="AE88" s="18">
        <f>AD88*Premissas!$C$12</f>
        <v>1498.3587472318886</v>
      </c>
    </row>
    <row r="89" spans="1:33" x14ac:dyDescent="0.25">
      <c r="A89" s="7" t="str">
        <f>Premissas!$E$5</f>
        <v>julho/19</v>
      </c>
      <c r="B89" s="29">
        <f t="shared" si="89"/>
        <v>7</v>
      </c>
      <c r="C89" s="15">
        <f>LARGE(Premissas!$H$5:$I$5,1)</f>
        <v>63.17</v>
      </c>
      <c r="D89" s="16">
        <f t="shared" si="81"/>
        <v>56.17</v>
      </c>
      <c r="E89" s="17">
        <f>D89*Premissas!$C$6</f>
        <v>3621.4634609300856</v>
      </c>
      <c r="F89" s="15">
        <f t="shared" si="82"/>
        <v>63.17</v>
      </c>
      <c r="G89" s="18">
        <f>F89*Premissas!$C$5</f>
        <v>2036.3881683011705</v>
      </c>
      <c r="M89" s="7" t="str">
        <f>Premissas!$E$5</f>
        <v>julho/19</v>
      </c>
      <c r="N89" s="29">
        <f t="shared" si="90"/>
        <v>7</v>
      </c>
      <c r="O89" s="15">
        <f>Premissas!$I$5</f>
        <v>39.979999999999997</v>
      </c>
      <c r="P89" s="16">
        <f t="shared" si="83"/>
        <v>32.979999999999997</v>
      </c>
      <c r="Q89" s="17">
        <f>P89*Premissas!$C$13</f>
        <v>3176.9724770642197</v>
      </c>
      <c r="R89" s="15">
        <f t="shared" si="84"/>
        <v>39.979999999999997</v>
      </c>
      <c r="S89" s="18">
        <f>R89*Premissas!$C$11</f>
        <v>1925.6422018348621</v>
      </c>
      <c r="Y89" s="7" t="str">
        <f>Premissas!$E$5</f>
        <v>julho/19</v>
      </c>
      <c r="Z89" s="29">
        <f t="shared" si="88"/>
        <v>7</v>
      </c>
      <c r="AA89" s="15">
        <f>Premissas!$H$5</f>
        <v>63.17</v>
      </c>
      <c r="AB89" s="16">
        <f t="shared" si="86"/>
        <v>56.17</v>
      </c>
      <c r="AC89" s="17">
        <f>AB89*Premissas!$C$6</f>
        <v>3621.4634609300856</v>
      </c>
      <c r="AD89" s="15">
        <f t="shared" si="87"/>
        <v>63.17</v>
      </c>
      <c r="AE89" s="18">
        <f>AD89*Premissas!$C$12</f>
        <v>2036.3881683011705</v>
      </c>
    </row>
    <row r="90" spans="1:33" x14ac:dyDescent="0.25">
      <c r="A90" s="7" t="str">
        <f>Premissas!$E$6</f>
        <v>junho/19</v>
      </c>
      <c r="B90" s="29">
        <f t="shared" si="89"/>
        <v>7</v>
      </c>
      <c r="C90" s="15">
        <f>LARGE(Premissas!$H$6:$I$6,1)</f>
        <v>59.47</v>
      </c>
      <c r="D90" s="16">
        <f t="shared" si="81"/>
        <v>52.47</v>
      </c>
      <c r="E90" s="17">
        <f>D90*Premissas!$C$6</f>
        <v>3382.9123695033218</v>
      </c>
      <c r="F90" s="15">
        <f t="shared" si="82"/>
        <v>59.47</v>
      </c>
      <c r="G90" s="18">
        <f>F90*Premissas!$C$5</f>
        <v>1917.1126225877886</v>
      </c>
      <c r="M90" s="7" t="str">
        <f>Premissas!$E$6</f>
        <v>junho/19</v>
      </c>
      <c r="N90" s="29">
        <f t="shared" si="90"/>
        <v>7</v>
      </c>
      <c r="O90" s="15">
        <f>Premissas!$I$6</f>
        <v>47.71</v>
      </c>
      <c r="P90" s="16">
        <f t="shared" si="83"/>
        <v>40.71</v>
      </c>
      <c r="Q90" s="17">
        <f>P90*Premissas!$C$13</f>
        <v>3921.6055045871558</v>
      </c>
      <c r="R90" s="15">
        <f t="shared" si="84"/>
        <v>47.71</v>
      </c>
      <c r="S90" s="18">
        <f>R90*Premissas!$C$11</f>
        <v>2297.9587155963304</v>
      </c>
      <c r="Y90" s="7" t="str">
        <f>Premissas!$E$6</f>
        <v>junho/19</v>
      </c>
      <c r="Z90" s="29">
        <f t="shared" si="88"/>
        <v>7</v>
      </c>
      <c r="AA90" s="15">
        <f>Premissas!$H$6</f>
        <v>59.47</v>
      </c>
      <c r="AB90" s="16">
        <f t="shared" si="86"/>
        <v>52.47</v>
      </c>
      <c r="AC90" s="17">
        <f>AB90*Premissas!$C$6</f>
        <v>3382.9123695033218</v>
      </c>
      <c r="AD90" s="15">
        <f t="shared" si="87"/>
        <v>59.47</v>
      </c>
      <c r="AE90" s="18">
        <f>AD90*Premissas!$C$12</f>
        <v>1917.1126225877886</v>
      </c>
    </row>
    <row r="91" spans="1:33" x14ac:dyDescent="0.25">
      <c r="A91" s="7" t="str">
        <f>Premissas!$E$7</f>
        <v>maio/19</v>
      </c>
      <c r="B91" s="29">
        <f t="shared" si="89"/>
        <v>7</v>
      </c>
      <c r="C91" s="15">
        <f>LARGE(Premissas!$H$7:$I$7,1)</f>
        <v>61.04</v>
      </c>
      <c r="D91" s="20">
        <f t="shared" si="81"/>
        <v>54.04</v>
      </c>
      <c r="E91" s="17">
        <f>D91*Premissas!$C$6</f>
        <v>3484.1354001898135</v>
      </c>
      <c r="F91" s="15">
        <f t="shared" si="82"/>
        <v>61.04</v>
      </c>
      <c r="G91" s="18">
        <f>F91*Premissas!$C$5</f>
        <v>1967.7241379310344</v>
      </c>
      <c r="M91" s="7" t="str">
        <f>Premissas!$E$7</f>
        <v>maio/19</v>
      </c>
      <c r="N91" s="29">
        <f t="shared" si="90"/>
        <v>7</v>
      </c>
      <c r="O91" s="15">
        <f>Premissas!$I$7</f>
        <v>46.37</v>
      </c>
      <c r="P91" s="20">
        <f t="shared" si="83"/>
        <v>39.369999999999997</v>
      </c>
      <c r="Q91" s="17">
        <f>P91*Premissas!$C$13</f>
        <v>3792.5229357798162</v>
      </c>
      <c r="R91" s="15">
        <f t="shared" si="84"/>
        <v>46.37</v>
      </c>
      <c r="S91" s="18">
        <f>R91*Premissas!$C$11</f>
        <v>2233.4174311926604</v>
      </c>
      <c r="Y91" s="7" t="str">
        <f>Premissas!$E$7</f>
        <v>maio/19</v>
      </c>
      <c r="Z91" s="29">
        <f t="shared" si="88"/>
        <v>7</v>
      </c>
      <c r="AA91" s="15">
        <f>Premissas!$H$7</f>
        <v>61.04</v>
      </c>
      <c r="AB91" s="20">
        <f t="shared" si="86"/>
        <v>54.04</v>
      </c>
      <c r="AC91" s="17">
        <f>AB91*Premissas!$C$6</f>
        <v>3484.1354001898135</v>
      </c>
      <c r="AD91" s="15">
        <f t="shared" si="87"/>
        <v>61.04</v>
      </c>
      <c r="AE91" s="18">
        <f>AD91*Premissas!$C$12</f>
        <v>1967.7241379310344</v>
      </c>
    </row>
    <row r="92" spans="1:33" x14ac:dyDescent="0.25">
      <c r="A92" s="7" t="str">
        <f>Premissas!$E$8</f>
        <v>abril/19</v>
      </c>
      <c r="B92" s="29">
        <f t="shared" si="89"/>
        <v>7</v>
      </c>
      <c r="C92" s="15">
        <f>LARGE(Premissas!$H$8:$I$8,1)</f>
        <v>81.98</v>
      </c>
      <c r="D92" s="20">
        <f t="shared" si="81"/>
        <v>74.98</v>
      </c>
      <c r="E92" s="17">
        <f>D92*Premissas!$C$6</f>
        <v>4834.20563112939</v>
      </c>
      <c r="F92" s="15">
        <f t="shared" si="82"/>
        <v>81.98</v>
      </c>
      <c r="G92" s="18">
        <f>F92*Premissas!$C$5</f>
        <v>2642.7592534008227</v>
      </c>
      <c r="M92" s="7" t="str">
        <f>Premissas!$E$8</f>
        <v>abril/19</v>
      </c>
      <c r="N92" s="29">
        <f t="shared" si="90"/>
        <v>7</v>
      </c>
      <c r="O92" s="15">
        <f>Premissas!$I$8</f>
        <v>53.09</v>
      </c>
      <c r="P92" s="20">
        <f t="shared" si="83"/>
        <v>46.09</v>
      </c>
      <c r="Q92" s="17">
        <f>P92*Premissas!$C$13</f>
        <v>4439.8623853211011</v>
      </c>
      <c r="R92" s="15">
        <f t="shared" si="84"/>
        <v>53.09</v>
      </c>
      <c r="S92" s="18">
        <f>R92*Premissas!$C$11</f>
        <v>2557.0871559633028</v>
      </c>
      <c r="Y92" s="7" t="str">
        <f>Premissas!$E$8</f>
        <v>abril/19</v>
      </c>
      <c r="Z92" s="29">
        <f t="shared" si="88"/>
        <v>7</v>
      </c>
      <c r="AA92" s="15">
        <f>Premissas!$H$8</f>
        <v>81.98</v>
      </c>
      <c r="AB92" s="20">
        <f t="shared" si="86"/>
        <v>74.98</v>
      </c>
      <c r="AC92" s="17">
        <f>AB92*Premissas!$C$6</f>
        <v>4834.20563112939</v>
      </c>
      <c r="AD92" s="15">
        <f t="shared" si="87"/>
        <v>81.98</v>
      </c>
      <c r="AE92" s="18">
        <f>AD92*Premissas!$C$12</f>
        <v>2642.7592534008227</v>
      </c>
    </row>
    <row r="93" spans="1:33" x14ac:dyDescent="0.25">
      <c r="A93" s="7" t="str">
        <f>Premissas!$E$9</f>
        <v>março/19</v>
      </c>
      <c r="B93" s="29">
        <f t="shared" si="89"/>
        <v>7</v>
      </c>
      <c r="C93" s="15">
        <f>LARGE(Premissas!$H$9:$I$9,1)</f>
        <v>77.73</v>
      </c>
      <c r="D93" s="20">
        <f t="shared" si="81"/>
        <v>70.73</v>
      </c>
      <c r="E93" s="17">
        <f>D93*Premissas!$C$6</f>
        <v>4560.1942423283772</v>
      </c>
      <c r="F93" s="15">
        <f t="shared" si="82"/>
        <v>77.73</v>
      </c>
      <c r="G93" s="18">
        <f>F93*Premissas!$C$5</f>
        <v>2505.7535590003163</v>
      </c>
      <c r="M93" s="7" t="str">
        <f>Premissas!$E$9</f>
        <v>março/19</v>
      </c>
      <c r="N93" s="29">
        <f t="shared" si="90"/>
        <v>7</v>
      </c>
      <c r="O93" s="15">
        <f>Premissas!$I$9</f>
        <v>77.73</v>
      </c>
      <c r="P93" s="20">
        <f t="shared" si="83"/>
        <v>70.73</v>
      </c>
      <c r="Q93" s="17">
        <f>P93*Premissas!$C$13</f>
        <v>6813.440366972477</v>
      </c>
      <c r="R93" s="15">
        <f t="shared" si="84"/>
        <v>77.73</v>
      </c>
      <c r="S93" s="18">
        <f>R93*Premissas!$C$11</f>
        <v>3743.8761467889908</v>
      </c>
      <c r="Y93" s="7" t="str">
        <f>Premissas!$E$9</f>
        <v>março/19</v>
      </c>
      <c r="Z93" s="29">
        <f t="shared" si="88"/>
        <v>7</v>
      </c>
      <c r="AA93" s="15">
        <f>Premissas!$H$9</f>
        <v>77.62</v>
      </c>
      <c r="AB93" s="20">
        <f t="shared" si="86"/>
        <v>70.62</v>
      </c>
      <c r="AC93" s="17">
        <f>AB93*Premissas!$C$6</f>
        <v>4553.1021828535277</v>
      </c>
      <c r="AD93" s="15">
        <f t="shared" si="87"/>
        <v>77.62</v>
      </c>
      <c r="AE93" s="18">
        <f>AD93*Premissas!$C$12</f>
        <v>2502.2075292628915</v>
      </c>
    </row>
    <row r="94" spans="1:33" x14ac:dyDescent="0.25">
      <c r="A94" s="7" t="str">
        <f>Premissas!$E$10</f>
        <v>fevereiro/19</v>
      </c>
      <c r="B94" s="29">
        <f t="shared" si="89"/>
        <v>7</v>
      </c>
      <c r="C94" s="15">
        <f>LARGE(Premissas!$H$10:$I$10,1)</f>
        <v>89.49</v>
      </c>
      <c r="D94" s="20">
        <f t="shared" si="81"/>
        <v>82.49</v>
      </c>
      <c r="E94" s="17">
        <f>D94*Premissas!$C$6</f>
        <v>5318.3998734577663</v>
      </c>
      <c r="F94" s="15">
        <f t="shared" si="82"/>
        <v>89.49</v>
      </c>
      <c r="G94" s="18">
        <f>F94*Premissas!$C$5</f>
        <v>2884.8563745650108</v>
      </c>
      <c r="M94" s="7" t="str">
        <f>Premissas!$E$10</f>
        <v>fevereiro/19</v>
      </c>
      <c r="N94" s="29">
        <f t="shared" si="90"/>
        <v>7</v>
      </c>
      <c r="O94" s="15">
        <f>Premissas!$I$10</f>
        <v>61.82</v>
      </c>
      <c r="P94" s="20">
        <f t="shared" si="83"/>
        <v>54.82</v>
      </c>
      <c r="Q94" s="17">
        <f>P94*Premissas!$C$13</f>
        <v>5280.8256880733943</v>
      </c>
      <c r="R94" s="15">
        <f t="shared" si="84"/>
        <v>61.82</v>
      </c>
      <c r="S94" s="18">
        <f>R94*Premissas!$C$11</f>
        <v>2977.5688073394494</v>
      </c>
      <c r="Y94" s="7" t="str">
        <f>Premissas!$E$10</f>
        <v>fevereiro/19</v>
      </c>
      <c r="Z94" s="29">
        <f t="shared" si="88"/>
        <v>7</v>
      </c>
      <c r="AA94" s="15">
        <f>Premissas!$H$10</f>
        <v>89.49</v>
      </c>
      <c r="AB94" s="20">
        <f t="shared" si="86"/>
        <v>82.49</v>
      </c>
      <c r="AC94" s="17">
        <f>AB94*Premissas!$C$6</f>
        <v>5318.3998734577663</v>
      </c>
      <c r="AD94" s="15">
        <f t="shared" si="87"/>
        <v>89.49</v>
      </c>
      <c r="AE94" s="18">
        <f>AD94*Premissas!$C$12</f>
        <v>2884.8563745650108</v>
      </c>
    </row>
    <row r="95" spans="1:33" x14ac:dyDescent="0.25">
      <c r="A95" s="7" t="str">
        <f>Premissas!$E$11</f>
        <v>janeiro/19</v>
      </c>
      <c r="B95" s="29">
        <f t="shared" si="89"/>
        <v>7</v>
      </c>
      <c r="C95" s="15">
        <f>LARGE(Premissas!$H$11:$I$11,1)</f>
        <v>81.09</v>
      </c>
      <c r="D95" s="16">
        <f t="shared" si="81"/>
        <v>74.09</v>
      </c>
      <c r="E95" s="17">
        <f>D95*Premissas!$C$6</f>
        <v>4776.8244226510596</v>
      </c>
      <c r="F95" s="15">
        <f t="shared" si="82"/>
        <v>81.09</v>
      </c>
      <c r="G95" s="18">
        <f>F95*Premissas!$C$5</f>
        <v>2614.068649161658</v>
      </c>
      <c r="M95" s="7" t="str">
        <f>Premissas!$E$11</f>
        <v>janeiro/19</v>
      </c>
      <c r="N95" s="29">
        <f t="shared" si="90"/>
        <v>7</v>
      </c>
      <c r="O95" s="15">
        <f>Premissas!$I$11</f>
        <v>57.12</v>
      </c>
      <c r="P95" s="16">
        <f t="shared" si="83"/>
        <v>50.12</v>
      </c>
      <c r="Q95" s="17">
        <f>P95*Premissas!$C$13</f>
        <v>4828.0733944954127</v>
      </c>
      <c r="R95" s="15">
        <f t="shared" si="84"/>
        <v>57.12</v>
      </c>
      <c r="S95" s="18">
        <f>R95*Premissas!$C$11</f>
        <v>2751.1926605504586</v>
      </c>
      <c r="Y95" s="7" t="str">
        <f>Premissas!$E$11</f>
        <v>janeiro/19</v>
      </c>
      <c r="Z95" s="29">
        <f t="shared" si="88"/>
        <v>7</v>
      </c>
      <c r="AA95" s="15">
        <f>Premissas!$H$11</f>
        <v>81.09</v>
      </c>
      <c r="AB95" s="16">
        <f t="shared" si="86"/>
        <v>74.09</v>
      </c>
      <c r="AC95" s="17">
        <f>AB95*Premissas!$C$6</f>
        <v>4776.8244226510596</v>
      </c>
      <c r="AD95" s="15">
        <f t="shared" si="87"/>
        <v>81.09</v>
      </c>
      <c r="AE95" s="18">
        <f>AD95*Premissas!$C$12</f>
        <v>2614.068649161658</v>
      </c>
    </row>
    <row r="96" spans="1:33" x14ac:dyDescent="0.25">
      <c r="A96" s="7" t="str">
        <f>Premissas!$E$12</f>
        <v>dezembro/18</v>
      </c>
      <c r="B96" s="29">
        <f t="shared" si="89"/>
        <v>7</v>
      </c>
      <c r="C96" s="15">
        <f>LARGE(Premissas!$H$12:$I$12,1)</f>
        <v>66.98</v>
      </c>
      <c r="D96" s="16">
        <f t="shared" si="81"/>
        <v>59.980000000000004</v>
      </c>
      <c r="E96" s="17">
        <f>D96*Premissas!$C$6</f>
        <v>3867.106611831699</v>
      </c>
      <c r="F96" s="15">
        <f t="shared" si="82"/>
        <v>66.98</v>
      </c>
      <c r="G96" s="18">
        <f>F96*Premissas!$C$5</f>
        <v>2159.2097437519774</v>
      </c>
      <c r="M96" s="7" t="str">
        <f>Premissas!$E$12</f>
        <v>dezembro/18</v>
      </c>
      <c r="N96" s="29">
        <f t="shared" si="90"/>
        <v>7</v>
      </c>
      <c r="O96" s="15">
        <f>Premissas!$I$12</f>
        <v>56.9</v>
      </c>
      <c r="P96" s="16">
        <f t="shared" si="83"/>
        <v>49.9</v>
      </c>
      <c r="Q96" s="17">
        <f>P96*Premissas!$C$13</f>
        <v>4806.880733944954</v>
      </c>
      <c r="R96" s="15">
        <f t="shared" si="84"/>
        <v>56.9</v>
      </c>
      <c r="S96" s="18">
        <f>R96*Premissas!$C$11</f>
        <v>2740.5963302752293</v>
      </c>
      <c r="Y96" s="7" t="str">
        <f>Premissas!$E$12</f>
        <v>dezembro/18</v>
      </c>
      <c r="Z96" s="29">
        <f t="shared" si="88"/>
        <v>7</v>
      </c>
      <c r="AA96" s="15">
        <f>Premissas!$H$12</f>
        <v>66.98</v>
      </c>
      <c r="AB96" s="16">
        <f t="shared" si="86"/>
        <v>59.980000000000004</v>
      </c>
      <c r="AC96" s="17">
        <f>AB96*Premissas!$C$6</f>
        <v>3867.106611831699</v>
      </c>
      <c r="AD96" s="15">
        <f t="shared" si="87"/>
        <v>66.98</v>
      </c>
      <c r="AE96" s="18">
        <f>AD96*Premissas!$C$12</f>
        <v>2159.2097437519774</v>
      </c>
    </row>
    <row r="97" spans="1:33" x14ac:dyDescent="0.25">
      <c r="A97" s="7" t="str">
        <f>Premissas!$E$13</f>
        <v>novembro/18</v>
      </c>
      <c r="B97" s="29">
        <f t="shared" si="89"/>
        <v>7</v>
      </c>
      <c r="C97" s="15">
        <f>LARGE(Premissas!$H$13:$I$13,1)</f>
        <v>66.42</v>
      </c>
      <c r="D97" s="16">
        <f t="shared" si="81"/>
        <v>59.42</v>
      </c>
      <c r="E97" s="17">
        <f>D97*Premissas!$C$6</f>
        <v>3831.0015817779185</v>
      </c>
      <c r="F97" s="15">
        <f t="shared" si="82"/>
        <v>66.42</v>
      </c>
      <c r="G97" s="18">
        <f>F97*Premissas!$C$5</f>
        <v>2141.157228725087</v>
      </c>
      <c r="M97" s="7" t="str">
        <f>Premissas!$E$13</f>
        <v>novembro/18</v>
      </c>
      <c r="N97" s="29">
        <f t="shared" si="90"/>
        <v>7</v>
      </c>
      <c r="O97" s="15">
        <f>Premissas!$I$13</f>
        <v>40.659999999999997</v>
      </c>
      <c r="P97" s="16">
        <f t="shared" si="83"/>
        <v>33.659999999999997</v>
      </c>
      <c r="Q97" s="17">
        <f>P97*Premissas!$C$13</f>
        <v>3242.4770642201829</v>
      </c>
      <c r="R97" s="15">
        <f t="shared" si="84"/>
        <v>40.659999999999997</v>
      </c>
      <c r="S97" s="18">
        <f>R97*Premissas!$C$11</f>
        <v>1958.3944954128438</v>
      </c>
      <c r="Y97" s="7" t="str">
        <f>Premissas!$E$13</f>
        <v>novembro/18</v>
      </c>
      <c r="Z97" s="29">
        <f t="shared" si="88"/>
        <v>7</v>
      </c>
      <c r="AA97" s="15">
        <f>Premissas!$H$13</f>
        <v>66.42</v>
      </c>
      <c r="AB97" s="16">
        <f t="shared" si="86"/>
        <v>59.42</v>
      </c>
      <c r="AC97" s="17">
        <f>AB97*Premissas!$C$6</f>
        <v>3831.0015817779185</v>
      </c>
      <c r="AD97" s="15">
        <f t="shared" si="87"/>
        <v>66.42</v>
      </c>
      <c r="AE97" s="18">
        <f>AD97*Premissas!$C$12</f>
        <v>2141.157228725087</v>
      </c>
    </row>
    <row r="98" spans="1:33" x14ac:dyDescent="0.25">
      <c r="A98" s="26" t="s">
        <v>35</v>
      </c>
      <c r="B98" s="5"/>
      <c r="C98" s="5">
        <f>LARGE(C85:C97,1)</f>
        <v>89.49</v>
      </c>
      <c r="D98" s="5">
        <f>LARGE(D85:D97,1)</f>
        <v>82.49</v>
      </c>
      <c r="E98" s="27">
        <f>SUM(E86:E97)</f>
        <v>47204.103131920274</v>
      </c>
      <c r="F98" s="5">
        <f>LARGE(F85:F97,1)</f>
        <v>89.49</v>
      </c>
      <c r="G98" s="27">
        <f t="shared" ref="G98:G154" si="91">SUM(G86:G97)</f>
        <v>26309.928819993671</v>
      </c>
      <c r="H98" s="50">
        <f>E98+G98</f>
        <v>73514.031951913945</v>
      </c>
      <c r="I98">
        <f>B86</f>
        <v>7</v>
      </c>
      <c r="M98" s="26" t="s">
        <v>35</v>
      </c>
      <c r="N98" s="5"/>
      <c r="O98" s="5">
        <f>LARGE(O85:O97,1)</f>
        <v>77.73</v>
      </c>
      <c r="P98" s="5">
        <f>LARGE(P85:P97,1)</f>
        <v>70.73</v>
      </c>
      <c r="Q98" s="27">
        <f>SUM(Q86:Q97)</f>
        <v>51355.596330275235</v>
      </c>
      <c r="R98" s="5">
        <f>LARGE(R85:R97,1)</f>
        <v>77.73</v>
      </c>
      <c r="S98" s="27">
        <f t="shared" ref="S98:S154" si="92">SUM(S86:S97)</f>
        <v>29723.66972477064</v>
      </c>
      <c r="T98" s="50">
        <f>Q98+S98</f>
        <v>81079.266055045882</v>
      </c>
      <c r="U98">
        <f>N86</f>
        <v>7</v>
      </c>
      <c r="Y98" s="26" t="s">
        <v>35</v>
      </c>
      <c r="Z98" s="5"/>
      <c r="AA98" s="5">
        <f t="shared" ref="AA98:AB98" si="93">LARGE(AA85:AA97,1)</f>
        <v>89.49</v>
      </c>
      <c r="AB98" s="5">
        <f t="shared" si="93"/>
        <v>82.49</v>
      </c>
      <c r="AC98" s="27">
        <f t="shared" ref="AC98" si="94">SUM(AC86:AC97)</f>
        <v>46901.078772540328</v>
      </c>
      <c r="AD98" s="5">
        <f t="shared" ref="AD98" si="95">LARGE(AD85:AD97,1)</f>
        <v>89.49</v>
      </c>
      <c r="AE98" s="27">
        <f t="shared" ref="AE98:AE154" si="96">SUM(AE86:AE97)</f>
        <v>26158.416640303698</v>
      </c>
      <c r="AF98" s="50">
        <f t="shared" ref="AF98" si="97">AC98+AE98</f>
        <v>73059.495412844029</v>
      </c>
      <c r="AG98">
        <f t="shared" ref="AG98" si="98">Z86</f>
        <v>7</v>
      </c>
    </row>
    <row r="99" spans="1:33" x14ac:dyDescent="0.25">
      <c r="A99" s="6" t="s">
        <v>12</v>
      </c>
      <c r="B99" s="6" t="s">
        <v>18</v>
      </c>
      <c r="C99" s="6" t="s">
        <v>19</v>
      </c>
      <c r="D99" s="14" t="s">
        <v>20</v>
      </c>
      <c r="E99" s="14" t="s">
        <v>21</v>
      </c>
      <c r="F99" s="6" t="s">
        <v>22</v>
      </c>
      <c r="G99" s="6" t="s">
        <v>23</v>
      </c>
      <c r="M99" s="6" t="s">
        <v>12</v>
      </c>
      <c r="N99" s="6" t="s">
        <v>18</v>
      </c>
      <c r="O99" s="6" t="s">
        <v>19</v>
      </c>
      <c r="P99" s="14" t="s">
        <v>20</v>
      </c>
      <c r="Q99" s="14" t="s">
        <v>21</v>
      </c>
      <c r="R99" s="6" t="s">
        <v>22</v>
      </c>
      <c r="S99" s="6" t="s">
        <v>23</v>
      </c>
      <c r="Y99" s="6" t="s">
        <v>12</v>
      </c>
      <c r="Z99" s="6" t="s">
        <v>18</v>
      </c>
      <c r="AA99" s="6" t="s">
        <v>19</v>
      </c>
      <c r="AB99" s="14" t="s">
        <v>20</v>
      </c>
      <c r="AC99" s="14" t="s">
        <v>21</v>
      </c>
      <c r="AD99" s="6" t="s">
        <v>22</v>
      </c>
      <c r="AE99" s="6" t="s">
        <v>23</v>
      </c>
    </row>
    <row r="100" spans="1:33" x14ac:dyDescent="0.25">
      <c r="A100" s="7" t="str">
        <f>Premissas!$E$2</f>
        <v>outubro/19</v>
      </c>
      <c r="B100" s="29">
        <f>B86+1</f>
        <v>8</v>
      </c>
      <c r="C100" s="15">
        <f>LARGE(Premissas!$H$2:$I$2,1)</f>
        <v>63.39</v>
      </c>
      <c r="D100" s="16">
        <f t="shared" ref="D100:D111" si="99">IF(C100&gt;105%*B100,(C100-B100),0)</f>
        <v>55.39</v>
      </c>
      <c r="E100" s="17">
        <f>D100*Premissas!$C$6</f>
        <v>3571.1743119266057</v>
      </c>
      <c r="F100" s="15">
        <f t="shared" ref="F100:F111" si="100">IF(C100&gt;B100,C100,B100)</f>
        <v>63.39</v>
      </c>
      <c r="G100" s="18">
        <f>F100*Premissas!$C$5</f>
        <v>2043.4802277760202</v>
      </c>
      <c r="M100" s="7" t="str">
        <f>Premissas!$E$2</f>
        <v>outubro/19</v>
      </c>
      <c r="N100" s="29">
        <f t="shared" ref="N100" si="101">N86+1</f>
        <v>8</v>
      </c>
      <c r="O100" s="15">
        <f>Premissas!$I$2</f>
        <v>63.39</v>
      </c>
      <c r="P100" s="16">
        <f t="shared" ref="P100:P111" si="102">IF(O100&gt;105%*N100,(O100-N100),0)</f>
        <v>55.39</v>
      </c>
      <c r="Q100" s="17">
        <f>P100*Premissas!$C$13</f>
        <v>5335.7339449541287</v>
      </c>
      <c r="R100" s="15">
        <f t="shared" ref="R100:R111" si="103">IF(O100&gt;N100,O100,N100)</f>
        <v>63.39</v>
      </c>
      <c r="S100" s="18">
        <f>R100*Premissas!$C$11</f>
        <v>3053.1880733944954</v>
      </c>
      <c r="Y100" s="7" t="str">
        <f>Premissas!$E$2</f>
        <v>outubro/19</v>
      </c>
      <c r="Z100" s="29">
        <f t="shared" ref="Z100" si="104">Z86+1</f>
        <v>8</v>
      </c>
      <c r="AA100" s="15">
        <f>Premissas!$H$2</f>
        <v>58.8</v>
      </c>
      <c r="AB100" s="16">
        <f t="shared" ref="AB100:AB111" si="105">IF(AA100&gt;105%*Z100,(AA100-Z100),0)</f>
        <v>50.8</v>
      </c>
      <c r="AC100" s="17">
        <f>AB100*Premissas!$C$6</f>
        <v>3275.242012021512</v>
      </c>
      <c r="AD100" s="15">
        <f t="shared" ref="AD100:AD111" si="106">IF(AA100&gt;Z100,AA100,Z100)</f>
        <v>58.8</v>
      </c>
      <c r="AE100" s="18">
        <f>AD100*Premissas!$C$12</f>
        <v>1895.5140778234736</v>
      </c>
    </row>
    <row r="101" spans="1:33" x14ac:dyDescent="0.25">
      <c r="A101" s="7" t="str">
        <f>Premissas!$E$3</f>
        <v>setembro/19</v>
      </c>
      <c r="B101" s="29">
        <f>B100</f>
        <v>8</v>
      </c>
      <c r="C101" s="15">
        <f>LARGE(Premissas!$H$3:$I$3,1)</f>
        <v>58.91</v>
      </c>
      <c r="D101" s="16">
        <f t="shared" si="99"/>
        <v>50.91</v>
      </c>
      <c r="E101" s="17">
        <f>D101*Premissas!$C$6</f>
        <v>3282.3340714963615</v>
      </c>
      <c r="F101" s="15">
        <f t="shared" si="100"/>
        <v>58.91</v>
      </c>
      <c r="G101" s="18">
        <f>F101*Premissas!$C$5</f>
        <v>1899.0601075608984</v>
      </c>
      <c r="M101" s="7" t="str">
        <f>Premissas!$E$3</f>
        <v>setembro/19</v>
      </c>
      <c r="N101" s="29">
        <f t="shared" ref="N101:N111" si="107">N100</f>
        <v>8</v>
      </c>
      <c r="O101" s="15">
        <f>Premissas!$I$3</f>
        <v>52.19</v>
      </c>
      <c r="P101" s="16">
        <f t="shared" si="102"/>
        <v>44.19</v>
      </c>
      <c r="Q101" s="17">
        <f>P101*Premissas!$C$13</f>
        <v>4256.8348623853208</v>
      </c>
      <c r="R101" s="15">
        <f t="shared" si="103"/>
        <v>52.19</v>
      </c>
      <c r="S101" s="18">
        <f>R101*Premissas!$C$11</f>
        <v>2513.7385321100915</v>
      </c>
      <c r="Y101" s="7" t="str">
        <f>Premissas!$E$3</f>
        <v>setembro/19</v>
      </c>
      <c r="Z101" s="29">
        <f t="shared" ref="Z101:Z111" si="108">Z100</f>
        <v>8</v>
      </c>
      <c r="AA101" s="15">
        <f>Premissas!$H$3</f>
        <v>58.91</v>
      </c>
      <c r="AB101" s="16">
        <f t="shared" si="105"/>
        <v>50.91</v>
      </c>
      <c r="AC101" s="17">
        <f>AB101*Premissas!$C$6</f>
        <v>3282.3340714963615</v>
      </c>
      <c r="AD101" s="15">
        <f t="shared" si="106"/>
        <v>58.91</v>
      </c>
      <c r="AE101" s="18">
        <f>AD101*Premissas!$C$12</f>
        <v>1899.0601075608984</v>
      </c>
    </row>
    <row r="102" spans="1:33" x14ac:dyDescent="0.25">
      <c r="A102" s="7" t="str">
        <f>Premissas!$E$4</f>
        <v>agosto/19</v>
      </c>
      <c r="B102" s="29">
        <f t="shared" ref="B102:B111" si="109">B101</f>
        <v>8</v>
      </c>
      <c r="C102" s="15">
        <f>LARGE(Premissas!$H$4:$I$4,1)</f>
        <v>46.48</v>
      </c>
      <c r="D102" s="16">
        <f t="shared" si="99"/>
        <v>38.479999999999997</v>
      </c>
      <c r="E102" s="17">
        <f>D102*Premissas!$C$6</f>
        <v>2480.931350838342</v>
      </c>
      <c r="F102" s="15">
        <f t="shared" si="100"/>
        <v>46.48</v>
      </c>
      <c r="G102" s="18">
        <f>F102*Premissas!$C$5</f>
        <v>1498.3587472318886</v>
      </c>
      <c r="M102" s="7" t="str">
        <f>Premissas!$E$4</f>
        <v>agosto/19</v>
      </c>
      <c r="N102" s="29">
        <f t="shared" si="107"/>
        <v>8</v>
      </c>
      <c r="O102" s="15">
        <f>Premissas!$I$4</f>
        <v>20.16</v>
      </c>
      <c r="P102" s="16">
        <f t="shared" si="102"/>
        <v>12.16</v>
      </c>
      <c r="Q102" s="17">
        <f>P102*Premissas!$C$13</f>
        <v>1171.3761467889908</v>
      </c>
      <c r="R102" s="15">
        <f t="shared" si="103"/>
        <v>20.16</v>
      </c>
      <c r="S102" s="18">
        <f>R102*Premissas!$C$11</f>
        <v>971.00917431192659</v>
      </c>
      <c r="Y102" s="7" t="str">
        <f>Premissas!$E$4</f>
        <v>agosto/19</v>
      </c>
      <c r="Z102" s="29">
        <f t="shared" si="108"/>
        <v>8</v>
      </c>
      <c r="AA102" s="15">
        <f>Premissas!$H$4</f>
        <v>46.48</v>
      </c>
      <c r="AB102" s="16">
        <f t="shared" si="105"/>
        <v>38.479999999999997</v>
      </c>
      <c r="AC102" s="17">
        <f>AB102*Premissas!$C$6</f>
        <v>2480.931350838342</v>
      </c>
      <c r="AD102" s="15">
        <f t="shared" si="106"/>
        <v>46.48</v>
      </c>
      <c r="AE102" s="18">
        <f>AD102*Premissas!$C$12</f>
        <v>1498.3587472318886</v>
      </c>
    </row>
    <row r="103" spans="1:33" x14ac:dyDescent="0.25">
      <c r="A103" s="7" t="str">
        <f>Premissas!$E$5</f>
        <v>julho/19</v>
      </c>
      <c r="B103" s="29">
        <f t="shared" si="109"/>
        <v>8</v>
      </c>
      <c r="C103" s="15">
        <f>LARGE(Premissas!$H$5:$I$5,1)</f>
        <v>63.17</v>
      </c>
      <c r="D103" s="16">
        <f t="shared" si="99"/>
        <v>55.17</v>
      </c>
      <c r="E103" s="17">
        <f>D103*Premissas!$C$6</f>
        <v>3556.9901929769062</v>
      </c>
      <c r="F103" s="15">
        <f t="shared" si="100"/>
        <v>63.17</v>
      </c>
      <c r="G103" s="18">
        <f>F103*Premissas!$C$5</f>
        <v>2036.3881683011705</v>
      </c>
      <c r="M103" s="7" t="str">
        <f>Premissas!$E$5</f>
        <v>julho/19</v>
      </c>
      <c r="N103" s="29">
        <f t="shared" si="107"/>
        <v>8</v>
      </c>
      <c r="O103" s="15">
        <f>Premissas!$I$5</f>
        <v>39.979999999999997</v>
      </c>
      <c r="P103" s="16">
        <f t="shared" si="102"/>
        <v>31.979999999999997</v>
      </c>
      <c r="Q103" s="17">
        <f>P103*Premissas!$C$13</f>
        <v>3080.6422018348621</v>
      </c>
      <c r="R103" s="15">
        <f t="shared" si="103"/>
        <v>39.979999999999997</v>
      </c>
      <c r="S103" s="18">
        <f>R103*Premissas!$C$11</f>
        <v>1925.6422018348621</v>
      </c>
      <c r="Y103" s="7" t="str">
        <f>Premissas!$E$5</f>
        <v>julho/19</v>
      </c>
      <c r="Z103" s="29">
        <f t="shared" si="108"/>
        <v>8</v>
      </c>
      <c r="AA103" s="15">
        <f>Premissas!$H$5</f>
        <v>63.17</v>
      </c>
      <c r="AB103" s="16">
        <f t="shared" si="105"/>
        <v>55.17</v>
      </c>
      <c r="AC103" s="17">
        <f>AB103*Premissas!$C$6</f>
        <v>3556.9901929769062</v>
      </c>
      <c r="AD103" s="15">
        <f t="shared" si="106"/>
        <v>63.17</v>
      </c>
      <c r="AE103" s="18">
        <f>AD103*Premissas!$C$12</f>
        <v>2036.3881683011705</v>
      </c>
    </row>
    <row r="104" spans="1:33" x14ac:dyDescent="0.25">
      <c r="A104" s="7" t="str">
        <f>Premissas!$E$6</f>
        <v>junho/19</v>
      </c>
      <c r="B104" s="29">
        <f t="shared" si="109"/>
        <v>8</v>
      </c>
      <c r="C104" s="15">
        <f>LARGE(Premissas!$H$6:$I$6,1)</f>
        <v>59.47</v>
      </c>
      <c r="D104" s="16">
        <f t="shared" si="99"/>
        <v>51.47</v>
      </c>
      <c r="E104" s="17">
        <f>D104*Premissas!$C$6</f>
        <v>3318.4391015501424</v>
      </c>
      <c r="F104" s="15">
        <f t="shared" si="100"/>
        <v>59.47</v>
      </c>
      <c r="G104" s="18">
        <f>F104*Premissas!$C$5</f>
        <v>1917.1126225877886</v>
      </c>
      <c r="M104" s="7" t="str">
        <f>Premissas!$E$6</f>
        <v>junho/19</v>
      </c>
      <c r="N104" s="29">
        <f t="shared" si="107"/>
        <v>8</v>
      </c>
      <c r="O104" s="15">
        <f>Premissas!$I$6</f>
        <v>47.71</v>
      </c>
      <c r="P104" s="16">
        <f t="shared" si="102"/>
        <v>39.71</v>
      </c>
      <c r="Q104" s="17">
        <f>P104*Premissas!$C$13</f>
        <v>3825.2752293577983</v>
      </c>
      <c r="R104" s="15">
        <f t="shared" si="103"/>
        <v>47.71</v>
      </c>
      <c r="S104" s="18">
        <f>R104*Premissas!$C$11</f>
        <v>2297.9587155963304</v>
      </c>
      <c r="Y104" s="7" t="str">
        <f>Premissas!$E$6</f>
        <v>junho/19</v>
      </c>
      <c r="Z104" s="29">
        <f t="shared" si="108"/>
        <v>8</v>
      </c>
      <c r="AA104" s="15">
        <f>Premissas!$H$6</f>
        <v>59.47</v>
      </c>
      <c r="AB104" s="16">
        <f t="shared" si="105"/>
        <v>51.47</v>
      </c>
      <c r="AC104" s="17">
        <f>AB104*Premissas!$C$6</f>
        <v>3318.4391015501424</v>
      </c>
      <c r="AD104" s="15">
        <f t="shared" si="106"/>
        <v>59.47</v>
      </c>
      <c r="AE104" s="18">
        <f>AD104*Premissas!$C$12</f>
        <v>1917.1126225877886</v>
      </c>
    </row>
    <row r="105" spans="1:33" x14ac:dyDescent="0.25">
      <c r="A105" s="7" t="str">
        <f>Premissas!$E$7</f>
        <v>maio/19</v>
      </c>
      <c r="B105" s="29">
        <f t="shared" si="109"/>
        <v>8</v>
      </c>
      <c r="C105" s="15">
        <f>LARGE(Premissas!$H$7:$I$7,1)</f>
        <v>61.04</v>
      </c>
      <c r="D105" s="20">
        <f t="shared" si="99"/>
        <v>53.04</v>
      </c>
      <c r="E105" s="17">
        <f>D105*Premissas!$C$6</f>
        <v>3419.6621322366341</v>
      </c>
      <c r="F105" s="15">
        <f t="shared" si="100"/>
        <v>61.04</v>
      </c>
      <c r="G105" s="18">
        <f>F105*Premissas!$C$5</f>
        <v>1967.7241379310344</v>
      </c>
      <c r="M105" s="7" t="str">
        <f>Premissas!$E$7</f>
        <v>maio/19</v>
      </c>
      <c r="N105" s="29">
        <f t="shared" si="107"/>
        <v>8</v>
      </c>
      <c r="O105" s="15">
        <f>Premissas!$I$7</f>
        <v>46.37</v>
      </c>
      <c r="P105" s="20">
        <f t="shared" si="102"/>
        <v>38.369999999999997</v>
      </c>
      <c r="Q105" s="17">
        <f>P105*Premissas!$C$13</f>
        <v>3696.1926605504582</v>
      </c>
      <c r="R105" s="15">
        <f t="shared" si="103"/>
        <v>46.37</v>
      </c>
      <c r="S105" s="18">
        <f>R105*Premissas!$C$11</f>
        <v>2233.4174311926604</v>
      </c>
      <c r="Y105" s="7" t="str">
        <f>Premissas!$E$7</f>
        <v>maio/19</v>
      </c>
      <c r="Z105" s="29">
        <f t="shared" si="108"/>
        <v>8</v>
      </c>
      <c r="AA105" s="15">
        <f>Premissas!$H$7</f>
        <v>61.04</v>
      </c>
      <c r="AB105" s="20">
        <f t="shared" si="105"/>
        <v>53.04</v>
      </c>
      <c r="AC105" s="17">
        <f>AB105*Premissas!$C$6</f>
        <v>3419.6621322366341</v>
      </c>
      <c r="AD105" s="15">
        <f t="shared" si="106"/>
        <v>61.04</v>
      </c>
      <c r="AE105" s="18">
        <f>AD105*Premissas!$C$12</f>
        <v>1967.7241379310344</v>
      </c>
    </row>
    <row r="106" spans="1:33" x14ac:dyDescent="0.25">
      <c r="A106" s="7" t="str">
        <f>Premissas!$E$8</f>
        <v>abril/19</v>
      </c>
      <c r="B106" s="29">
        <f t="shared" si="109"/>
        <v>8</v>
      </c>
      <c r="C106" s="15">
        <f>LARGE(Premissas!$H$8:$I$8,1)</f>
        <v>81.98</v>
      </c>
      <c r="D106" s="20">
        <f t="shared" si="99"/>
        <v>73.98</v>
      </c>
      <c r="E106" s="17">
        <f>D106*Premissas!$C$6</f>
        <v>4769.7323631762101</v>
      </c>
      <c r="F106" s="15">
        <f t="shared" si="100"/>
        <v>81.98</v>
      </c>
      <c r="G106" s="18">
        <f>F106*Premissas!$C$5</f>
        <v>2642.7592534008227</v>
      </c>
      <c r="M106" s="7" t="str">
        <f>Premissas!$E$8</f>
        <v>abril/19</v>
      </c>
      <c r="N106" s="29">
        <f t="shared" si="107"/>
        <v>8</v>
      </c>
      <c r="O106" s="15">
        <f>Premissas!$I$8</f>
        <v>53.09</v>
      </c>
      <c r="P106" s="20">
        <f t="shared" si="102"/>
        <v>45.09</v>
      </c>
      <c r="Q106" s="17">
        <f>P106*Premissas!$C$13</f>
        <v>4343.5321100917436</v>
      </c>
      <c r="R106" s="15">
        <f t="shared" si="103"/>
        <v>53.09</v>
      </c>
      <c r="S106" s="18">
        <f>R106*Premissas!$C$11</f>
        <v>2557.0871559633028</v>
      </c>
      <c r="Y106" s="7" t="str">
        <f>Premissas!$E$8</f>
        <v>abril/19</v>
      </c>
      <c r="Z106" s="29">
        <f t="shared" si="108"/>
        <v>8</v>
      </c>
      <c r="AA106" s="15">
        <f>Premissas!$H$8</f>
        <v>81.98</v>
      </c>
      <c r="AB106" s="20">
        <f t="shared" si="105"/>
        <v>73.98</v>
      </c>
      <c r="AC106" s="17">
        <f>AB106*Premissas!$C$6</f>
        <v>4769.7323631762101</v>
      </c>
      <c r="AD106" s="15">
        <f t="shared" si="106"/>
        <v>81.98</v>
      </c>
      <c r="AE106" s="18">
        <f>AD106*Premissas!$C$12</f>
        <v>2642.7592534008227</v>
      </c>
    </row>
    <row r="107" spans="1:33" x14ac:dyDescent="0.25">
      <c r="A107" s="7" t="str">
        <f>Premissas!$E$9</f>
        <v>março/19</v>
      </c>
      <c r="B107" s="29">
        <f t="shared" si="109"/>
        <v>8</v>
      </c>
      <c r="C107" s="15">
        <f>LARGE(Premissas!$H$9:$I$9,1)</f>
        <v>77.73</v>
      </c>
      <c r="D107" s="20">
        <f t="shared" si="99"/>
        <v>69.73</v>
      </c>
      <c r="E107" s="17">
        <f>D107*Premissas!$C$6</f>
        <v>4495.7209743751982</v>
      </c>
      <c r="F107" s="15">
        <f t="shared" si="100"/>
        <v>77.73</v>
      </c>
      <c r="G107" s="18">
        <f>F107*Premissas!$C$5</f>
        <v>2505.7535590003163</v>
      </c>
      <c r="M107" s="7" t="str">
        <f>Premissas!$E$9</f>
        <v>março/19</v>
      </c>
      <c r="N107" s="29">
        <f t="shared" si="107"/>
        <v>8</v>
      </c>
      <c r="O107" s="15">
        <f>Premissas!$I$9</f>
        <v>77.73</v>
      </c>
      <c r="P107" s="20">
        <f t="shared" si="102"/>
        <v>69.73</v>
      </c>
      <c r="Q107" s="17">
        <f>P107*Premissas!$C$13</f>
        <v>6717.1100917431195</v>
      </c>
      <c r="R107" s="15">
        <f t="shared" si="103"/>
        <v>77.73</v>
      </c>
      <c r="S107" s="18">
        <f>R107*Premissas!$C$11</f>
        <v>3743.8761467889908</v>
      </c>
      <c r="Y107" s="7" t="str">
        <f>Premissas!$E$9</f>
        <v>março/19</v>
      </c>
      <c r="Z107" s="29">
        <f t="shared" si="108"/>
        <v>8</v>
      </c>
      <c r="AA107" s="15">
        <f>Premissas!$H$9</f>
        <v>77.62</v>
      </c>
      <c r="AB107" s="20">
        <f t="shared" si="105"/>
        <v>69.62</v>
      </c>
      <c r="AC107" s="17">
        <f>AB107*Premissas!$C$6</f>
        <v>4488.6289149003487</v>
      </c>
      <c r="AD107" s="15">
        <f t="shared" si="106"/>
        <v>77.62</v>
      </c>
      <c r="AE107" s="18">
        <f>AD107*Premissas!$C$12</f>
        <v>2502.2075292628915</v>
      </c>
    </row>
    <row r="108" spans="1:33" x14ac:dyDescent="0.25">
      <c r="A108" s="7" t="str">
        <f>Premissas!$E$10</f>
        <v>fevereiro/19</v>
      </c>
      <c r="B108" s="29">
        <f t="shared" si="109"/>
        <v>8</v>
      </c>
      <c r="C108" s="15">
        <f>LARGE(Premissas!$H$10:$I$10,1)</f>
        <v>89.49</v>
      </c>
      <c r="D108" s="20">
        <f t="shared" si="99"/>
        <v>81.489999999999995</v>
      </c>
      <c r="E108" s="17">
        <f>D108*Premissas!$C$6</f>
        <v>5253.9266055045864</v>
      </c>
      <c r="F108" s="15">
        <f t="shared" si="100"/>
        <v>89.49</v>
      </c>
      <c r="G108" s="18">
        <f>F108*Premissas!$C$5</f>
        <v>2884.8563745650108</v>
      </c>
      <c r="M108" s="7" t="str">
        <f>Premissas!$E$10</f>
        <v>fevereiro/19</v>
      </c>
      <c r="N108" s="29">
        <f t="shared" si="107"/>
        <v>8</v>
      </c>
      <c r="O108" s="15">
        <f>Premissas!$I$10</f>
        <v>61.82</v>
      </c>
      <c r="P108" s="20">
        <f t="shared" si="102"/>
        <v>53.82</v>
      </c>
      <c r="Q108" s="17">
        <f>P108*Premissas!$C$13</f>
        <v>5184.4954128440368</v>
      </c>
      <c r="R108" s="15">
        <f t="shared" si="103"/>
        <v>61.82</v>
      </c>
      <c r="S108" s="18">
        <f>R108*Premissas!$C$11</f>
        <v>2977.5688073394494</v>
      </c>
      <c r="Y108" s="7" t="str">
        <f>Premissas!$E$10</f>
        <v>fevereiro/19</v>
      </c>
      <c r="Z108" s="29">
        <f t="shared" si="108"/>
        <v>8</v>
      </c>
      <c r="AA108" s="15">
        <f>Premissas!$H$10</f>
        <v>89.49</v>
      </c>
      <c r="AB108" s="20">
        <f t="shared" si="105"/>
        <v>81.489999999999995</v>
      </c>
      <c r="AC108" s="17">
        <f>AB108*Premissas!$C$6</f>
        <v>5253.9266055045864</v>
      </c>
      <c r="AD108" s="15">
        <f t="shared" si="106"/>
        <v>89.49</v>
      </c>
      <c r="AE108" s="18">
        <f>AD108*Premissas!$C$12</f>
        <v>2884.8563745650108</v>
      </c>
    </row>
    <row r="109" spans="1:33" x14ac:dyDescent="0.25">
      <c r="A109" s="7" t="str">
        <f>Premissas!$E$11</f>
        <v>janeiro/19</v>
      </c>
      <c r="B109" s="29">
        <f t="shared" si="109"/>
        <v>8</v>
      </c>
      <c r="C109" s="15">
        <f>LARGE(Premissas!$H$11:$I$11,1)</f>
        <v>81.09</v>
      </c>
      <c r="D109" s="16">
        <f t="shared" si="99"/>
        <v>73.09</v>
      </c>
      <c r="E109" s="17">
        <f>D109*Premissas!$C$6</f>
        <v>4712.3511546978807</v>
      </c>
      <c r="F109" s="15">
        <f t="shared" si="100"/>
        <v>81.09</v>
      </c>
      <c r="G109" s="18">
        <f>F109*Premissas!$C$5</f>
        <v>2614.068649161658</v>
      </c>
      <c r="M109" s="7" t="str">
        <f>Premissas!$E$11</f>
        <v>janeiro/19</v>
      </c>
      <c r="N109" s="29">
        <f t="shared" si="107"/>
        <v>8</v>
      </c>
      <c r="O109" s="15">
        <f>Premissas!$I$11</f>
        <v>57.12</v>
      </c>
      <c r="P109" s="16">
        <f t="shared" si="102"/>
        <v>49.12</v>
      </c>
      <c r="Q109" s="17">
        <f>P109*Premissas!$C$13</f>
        <v>4731.7431192660542</v>
      </c>
      <c r="R109" s="15">
        <f t="shared" si="103"/>
        <v>57.12</v>
      </c>
      <c r="S109" s="18">
        <f>R109*Premissas!$C$11</f>
        <v>2751.1926605504586</v>
      </c>
      <c r="Y109" s="7" t="str">
        <f>Premissas!$E$11</f>
        <v>janeiro/19</v>
      </c>
      <c r="Z109" s="29">
        <f t="shared" si="108"/>
        <v>8</v>
      </c>
      <c r="AA109" s="15">
        <f>Premissas!$H$11</f>
        <v>81.09</v>
      </c>
      <c r="AB109" s="16">
        <f t="shared" si="105"/>
        <v>73.09</v>
      </c>
      <c r="AC109" s="17">
        <f>AB109*Premissas!$C$6</f>
        <v>4712.3511546978807</v>
      </c>
      <c r="AD109" s="15">
        <f t="shared" si="106"/>
        <v>81.09</v>
      </c>
      <c r="AE109" s="18">
        <f>AD109*Premissas!$C$12</f>
        <v>2614.068649161658</v>
      </c>
    </row>
    <row r="110" spans="1:33" x14ac:dyDescent="0.25">
      <c r="A110" s="7" t="str">
        <f>Premissas!$E$12</f>
        <v>dezembro/18</v>
      </c>
      <c r="B110" s="29">
        <f t="shared" si="109"/>
        <v>8</v>
      </c>
      <c r="C110" s="15">
        <f>LARGE(Premissas!$H$12:$I$12,1)</f>
        <v>66.98</v>
      </c>
      <c r="D110" s="16">
        <f t="shared" si="99"/>
        <v>58.980000000000004</v>
      </c>
      <c r="E110" s="17">
        <f>D110*Premissas!$C$6</f>
        <v>3802.6333438785196</v>
      </c>
      <c r="F110" s="15">
        <f t="shared" si="100"/>
        <v>66.98</v>
      </c>
      <c r="G110" s="18">
        <f>F110*Premissas!$C$5</f>
        <v>2159.2097437519774</v>
      </c>
      <c r="M110" s="7" t="str">
        <f>Premissas!$E$12</f>
        <v>dezembro/18</v>
      </c>
      <c r="N110" s="29">
        <f t="shared" si="107"/>
        <v>8</v>
      </c>
      <c r="O110" s="15">
        <f>Premissas!$I$12</f>
        <v>56.9</v>
      </c>
      <c r="P110" s="16">
        <f t="shared" si="102"/>
        <v>48.9</v>
      </c>
      <c r="Q110" s="17">
        <f>P110*Premissas!$C$13</f>
        <v>4710.5504587155965</v>
      </c>
      <c r="R110" s="15">
        <f t="shared" si="103"/>
        <v>56.9</v>
      </c>
      <c r="S110" s="18">
        <f>R110*Premissas!$C$11</f>
        <v>2740.5963302752293</v>
      </c>
      <c r="Y110" s="7" t="str">
        <f>Premissas!$E$12</f>
        <v>dezembro/18</v>
      </c>
      <c r="Z110" s="29">
        <f t="shared" si="108"/>
        <v>8</v>
      </c>
      <c r="AA110" s="15">
        <f>Premissas!$H$12</f>
        <v>66.98</v>
      </c>
      <c r="AB110" s="16">
        <f t="shared" si="105"/>
        <v>58.980000000000004</v>
      </c>
      <c r="AC110" s="17">
        <f>AB110*Premissas!$C$6</f>
        <v>3802.6333438785196</v>
      </c>
      <c r="AD110" s="15">
        <f t="shared" si="106"/>
        <v>66.98</v>
      </c>
      <c r="AE110" s="18">
        <f>AD110*Premissas!$C$12</f>
        <v>2159.2097437519774</v>
      </c>
    </row>
    <row r="111" spans="1:33" x14ac:dyDescent="0.25">
      <c r="A111" s="7" t="str">
        <f>Premissas!$E$13</f>
        <v>novembro/18</v>
      </c>
      <c r="B111" s="29">
        <f t="shared" si="109"/>
        <v>8</v>
      </c>
      <c r="C111" s="15">
        <f>LARGE(Premissas!$H$13:$I$13,1)</f>
        <v>66.42</v>
      </c>
      <c r="D111" s="16">
        <f t="shared" si="99"/>
        <v>58.42</v>
      </c>
      <c r="E111" s="17">
        <f>D111*Premissas!$C$6</f>
        <v>3766.5283138247391</v>
      </c>
      <c r="F111" s="15">
        <f t="shared" si="100"/>
        <v>66.42</v>
      </c>
      <c r="G111" s="18">
        <f>F111*Premissas!$C$5</f>
        <v>2141.157228725087</v>
      </c>
      <c r="M111" s="7" t="str">
        <f>Premissas!$E$13</f>
        <v>novembro/18</v>
      </c>
      <c r="N111" s="29">
        <f t="shared" si="107"/>
        <v>8</v>
      </c>
      <c r="O111" s="15">
        <f>Premissas!$I$13</f>
        <v>40.659999999999997</v>
      </c>
      <c r="P111" s="16">
        <f t="shared" si="102"/>
        <v>32.659999999999997</v>
      </c>
      <c r="Q111" s="17">
        <f>P111*Premissas!$C$13</f>
        <v>3146.1467889908254</v>
      </c>
      <c r="R111" s="15">
        <f t="shared" si="103"/>
        <v>40.659999999999997</v>
      </c>
      <c r="S111" s="18">
        <f>R111*Premissas!$C$11</f>
        <v>1958.3944954128438</v>
      </c>
      <c r="Y111" s="7" t="str">
        <f>Premissas!$E$13</f>
        <v>novembro/18</v>
      </c>
      <c r="Z111" s="29">
        <f t="shared" si="108"/>
        <v>8</v>
      </c>
      <c r="AA111" s="15">
        <f>Premissas!$H$13</f>
        <v>66.42</v>
      </c>
      <c r="AB111" s="16">
        <f t="shared" si="105"/>
        <v>58.42</v>
      </c>
      <c r="AC111" s="17">
        <f>AB111*Premissas!$C$6</f>
        <v>3766.5283138247391</v>
      </c>
      <c r="AD111" s="15">
        <f t="shared" si="106"/>
        <v>66.42</v>
      </c>
      <c r="AE111" s="18">
        <f>AD111*Premissas!$C$12</f>
        <v>2141.157228725087</v>
      </c>
    </row>
    <row r="112" spans="1:33" x14ac:dyDescent="0.25">
      <c r="A112" s="26" t="s">
        <v>35</v>
      </c>
      <c r="B112" s="5"/>
      <c r="C112" s="5">
        <f>LARGE(C99:C111,1)</f>
        <v>89.49</v>
      </c>
      <c r="D112" s="5">
        <f>LARGE(D99:D111,1)</f>
        <v>81.489999999999995</v>
      </c>
      <c r="E112" s="27">
        <f>SUM(E100:E111)</f>
        <v>46430.423916482127</v>
      </c>
      <c r="F112" s="5">
        <f>LARGE(F99:F111,1)</f>
        <v>89.49</v>
      </c>
      <c r="G112" s="27">
        <f t="shared" si="91"/>
        <v>26309.928819993671</v>
      </c>
      <c r="H112" s="50">
        <f>E112+G112</f>
        <v>72740.35273647579</v>
      </c>
      <c r="I112">
        <f>B100</f>
        <v>8</v>
      </c>
      <c r="M112" s="26" t="s">
        <v>35</v>
      </c>
      <c r="N112" s="5"/>
      <c r="O112" s="5">
        <f t="shared" ref="O112:P112" si="110">LARGE(O99:O111,1)</f>
        <v>77.73</v>
      </c>
      <c r="P112" s="5">
        <f t="shared" si="110"/>
        <v>69.73</v>
      </c>
      <c r="Q112" s="27">
        <f t="shared" ref="Q112" si="111">SUM(Q100:Q111)</f>
        <v>50199.633027522927</v>
      </c>
      <c r="R112" s="5">
        <f t="shared" ref="R112" si="112">LARGE(R99:R111,1)</f>
        <v>77.73</v>
      </c>
      <c r="S112" s="27">
        <f t="shared" si="92"/>
        <v>29723.66972477064</v>
      </c>
      <c r="T112" s="50">
        <f t="shared" ref="T112" si="113">Q112+S112</f>
        <v>79923.302752293559</v>
      </c>
      <c r="U112">
        <f t="shared" ref="U112" si="114">N100</f>
        <v>8</v>
      </c>
      <c r="Y112" s="26" t="s">
        <v>35</v>
      </c>
      <c r="Z112" s="5"/>
      <c r="AA112" s="5">
        <f t="shared" ref="AA112:AB112" si="115">LARGE(AA99:AA111,1)</f>
        <v>89.49</v>
      </c>
      <c r="AB112" s="5">
        <f t="shared" si="115"/>
        <v>81.489999999999995</v>
      </c>
      <c r="AC112" s="27">
        <f t="shared" ref="AC112" si="116">SUM(AC100:AC111)</f>
        <v>46127.399557102188</v>
      </c>
      <c r="AD112" s="5">
        <f t="shared" ref="AD112" si="117">LARGE(AD99:AD111,1)</f>
        <v>89.49</v>
      </c>
      <c r="AE112" s="27">
        <f t="shared" si="96"/>
        <v>26158.416640303698</v>
      </c>
      <c r="AF112" s="50">
        <f t="shared" ref="AF112" si="118">AC112+AE112</f>
        <v>72285.816197405889</v>
      </c>
      <c r="AG112">
        <f t="shared" ref="AG112" si="119">Z100</f>
        <v>8</v>
      </c>
    </row>
    <row r="113" spans="1:33" x14ac:dyDescent="0.25">
      <c r="A113" s="6" t="s">
        <v>12</v>
      </c>
      <c r="B113" s="6" t="s">
        <v>18</v>
      </c>
      <c r="C113" s="6" t="s">
        <v>19</v>
      </c>
      <c r="D113" s="14" t="s">
        <v>20</v>
      </c>
      <c r="E113" s="14" t="s">
        <v>21</v>
      </c>
      <c r="F113" s="6" t="s">
        <v>22</v>
      </c>
      <c r="G113" s="6" t="s">
        <v>23</v>
      </c>
      <c r="M113" s="6" t="s">
        <v>12</v>
      </c>
      <c r="N113" s="6" t="s">
        <v>18</v>
      </c>
      <c r="O113" s="6" t="s">
        <v>19</v>
      </c>
      <c r="P113" s="14" t="s">
        <v>20</v>
      </c>
      <c r="Q113" s="14" t="s">
        <v>21</v>
      </c>
      <c r="R113" s="6" t="s">
        <v>22</v>
      </c>
      <c r="S113" s="6" t="s">
        <v>23</v>
      </c>
      <c r="Y113" s="6" t="s">
        <v>12</v>
      </c>
      <c r="Z113" s="6" t="s">
        <v>18</v>
      </c>
      <c r="AA113" s="6" t="s">
        <v>19</v>
      </c>
      <c r="AB113" s="14" t="s">
        <v>20</v>
      </c>
      <c r="AC113" s="14" t="s">
        <v>21</v>
      </c>
      <c r="AD113" s="6" t="s">
        <v>22</v>
      </c>
      <c r="AE113" s="6" t="s">
        <v>23</v>
      </c>
    </row>
    <row r="114" spans="1:33" x14ac:dyDescent="0.25">
      <c r="A114" s="7" t="str">
        <f>Premissas!$E$2</f>
        <v>outubro/19</v>
      </c>
      <c r="B114" s="29">
        <f>B100+1</f>
        <v>9</v>
      </c>
      <c r="C114" s="15">
        <f>LARGE(Premissas!$H$2:$I$2,1)</f>
        <v>63.39</v>
      </c>
      <c r="D114" s="16">
        <f t="shared" ref="D114:D125" si="120">IF(C114&gt;105%*B114,(C114-B114),0)</f>
        <v>54.39</v>
      </c>
      <c r="E114" s="17">
        <f>D114*Premissas!$C$6</f>
        <v>3506.7010439734263</v>
      </c>
      <c r="F114" s="15">
        <f t="shared" ref="F114:F125" si="121">IF(C114&gt;B114,C114,B114)</f>
        <v>63.39</v>
      </c>
      <c r="G114" s="18">
        <f>F114*Premissas!$C$5</f>
        <v>2043.4802277760202</v>
      </c>
      <c r="M114" s="7" t="str">
        <f>Premissas!$E$2</f>
        <v>outubro/19</v>
      </c>
      <c r="N114" s="29">
        <f t="shared" ref="N114" si="122">N100+1</f>
        <v>9</v>
      </c>
      <c r="O114" s="15">
        <f>Premissas!$I$2</f>
        <v>63.39</v>
      </c>
      <c r="P114" s="16">
        <f t="shared" ref="P114:P125" si="123">IF(O114&gt;105%*N114,(O114-N114),0)</f>
        <v>54.39</v>
      </c>
      <c r="Q114" s="17">
        <f>P114*Premissas!$C$13</f>
        <v>5239.4036697247702</v>
      </c>
      <c r="R114" s="15">
        <f t="shared" ref="R114:R125" si="124">IF(O114&gt;N114,O114,N114)</f>
        <v>63.39</v>
      </c>
      <c r="S114" s="18">
        <f>R114*Premissas!$C$11</f>
        <v>3053.1880733944954</v>
      </c>
      <c r="Y114" s="7" t="str">
        <f>Premissas!$E$2</f>
        <v>outubro/19</v>
      </c>
      <c r="Z114" s="29">
        <f t="shared" ref="Z114" si="125">Z100+1</f>
        <v>9</v>
      </c>
      <c r="AA114" s="15">
        <f>Premissas!$H$2</f>
        <v>58.8</v>
      </c>
      <c r="AB114" s="16">
        <f t="shared" ref="AB114:AB125" si="126">IF(AA114&gt;105%*Z114,(AA114-Z114),0)</f>
        <v>49.8</v>
      </c>
      <c r="AC114" s="17">
        <f>AB114*Premissas!$C$6</f>
        <v>3210.7687440683326</v>
      </c>
      <c r="AD114" s="15">
        <f t="shared" ref="AD114:AD125" si="127">IF(AA114&gt;Z114,AA114,Z114)</f>
        <v>58.8</v>
      </c>
      <c r="AE114" s="18">
        <f>AD114*Premissas!$C$12</f>
        <v>1895.5140778234736</v>
      </c>
    </row>
    <row r="115" spans="1:33" x14ac:dyDescent="0.25">
      <c r="A115" s="7" t="str">
        <f>Premissas!$E$3</f>
        <v>setembro/19</v>
      </c>
      <c r="B115" s="29">
        <f>B114</f>
        <v>9</v>
      </c>
      <c r="C115" s="15">
        <f>LARGE(Premissas!$H$3:$I$3,1)</f>
        <v>58.91</v>
      </c>
      <c r="D115" s="16">
        <f t="shared" si="120"/>
        <v>49.91</v>
      </c>
      <c r="E115" s="17">
        <f>D115*Premissas!$C$6</f>
        <v>3217.8608035431821</v>
      </c>
      <c r="F115" s="15">
        <f t="shared" si="121"/>
        <v>58.91</v>
      </c>
      <c r="G115" s="18">
        <f>F115*Premissas!$C$5</f>
        <v>1899.0601075608984</v>
      </c>
      <c r="M115" s="7" t="str">
        <f>Premissas!$E$3</f>
        <v>setembro/19</v>
      </c>
      <c r="N115" s="29">
        <f t="shared" ref="N115:N125" si="128">N114</f>
        <v>9</v>
      </c>
      <c r="O115" s="15">
        <f>Premissas!$I$3</f>
        <v>52.19</v>
      </c>
      <c r="P115" s="16">
        <f t="shared" si="123"/>
        <v>43.19</v>
      </c>
      <c r="Q115" s="17">
        <f>P115*Premissas!$C$13</f>
        <v>4160.5045871559632</v>
      </c>
      <c r="R115" s="15">
        <f t="shared" si="124"/>
        <v>52.19</v>
      </c>
      <c r="S115" s="18">
        <f>R115*Premissas!$C$11</f>
        <v>2513.7385321100915</v>
      </c>
      <c r="Y115" s="7" t="str">
        <f>Premissas!$E$3</f>
        <v>setembro/19</v>
      </c>
      <c r="Z115" s="29">
        <f t="shared" ref="Z115:Z125" si="129">Z114</f>
        <v>9</v>
      </c>
      <c r="AA115" s="15">
        <f>Premissas!$H$3</f>
        <v>58.91</v>
      </c>
      <c r="AB115" s="16">
        <f t="shared" si="126"/>
        <v>49.91</v>
      </c>
      <c r="AC115" s="17">
        <f>AB115*Premissas!$C$6</f>
        <v>3217.8608035431821</v>
      </c>
      <c r="AD115" s="15">
        <f t="shared" si="127"/>
        <v>58.91</v>
      </c>
      <c r="AE115" s="18">
        <f>AD115*Premissas!$C$12</f>
        <v>1899.0601075608984</v>
      </c>
    </row>
    <row r="116" spans="1:33" x14ac:dyDescent="0.25">
      <c r="A116" s="7" t="str">
        <f>Premissas!$E$4</f>
        <v>agosto/19</v>
      </c>
      <c r="B116" s="29">
        <f t="shared" ref="B116:B125" si="130">B115</f>
        <v>9</v>
      </c>
      <c r="C116" s="15">
        <f>LARGE(Premissas!$H$4:$I$4,1)</f>
        <v>46.48</v>
      </c>
      <c r="D116" s="16">
        <f t="shared" si="120"/>
        <v>37.479999999999997</v>
      </c>
      <c r="E116" s="17">
        <f>D116*Premissas!$C$6</f>
        <v>2416.4580828851626</v>
      </c>
      <c r="F116" s="15">
        <f t="shared" si="121"/>
        <v>46.48</v>
      </c>
      <c r="G116" s="18">
        <f>F116*Premissas!$C$5</f>
        <v>1498.3587472318886</v>
      </c>
      <c r="M116" s="7" t="str">
        <f>Premissas!$E$4</f>
        <v>agosto/19</v>
      </c>
      <c r="N116" s="29">
        <f t="shared" si="128"/>
        <v>9</v>
      </c>
      <c r="O116" s="15">
        <f>Premissas!$I$4</f>
        <v>20.16</v>
      </c>
      <c r="P116" s="16">
        <f t="shared" si="123"/>
        <v>11.16</v>
      </c>
      <c r="Q116" s="17">
        <f>P116*Premissas!$C$13</f>
        <v>1075.045871559633</v>
      </c>
      <c r="R116" s="15">
        <f t="shared" si="124"/>
        <v>20.16</v>
      </c>
      <c r="S116" s="18">
        <f>R116*Premissas!$C$11</f>
        <v>971.00917431192659</v>
      </c>
      <c r="Y116" s="7" t="str">
        <f>Premissas!$E$4</f>
        <v>agosto/19</v>
      </c>
      <c r="Z116" s="29">
        <f t="shared" si="129"/>
        <v>9</v>
      </c>
      <c r="AA116" s="15">
        <f>Premissas!$H$4</f>
        <v>46.48</v>
      </c>
      <c r="AB116" s="16">
        <f t="shared" si="126"/>
        <v>37.479999999999997</v>
      </c>
      <c r="AC116" s="17">
        <f>AB116*Premissas!$C$6</f>
        <v>2416.4580828851626</v>
      </c>
      <c r="AD116" s="15">
        <f t="shared" si="127"/>
        <v>46.48</v>
      </c>
      <c r="AE116" s="18">
        <f>AD116*Premissas!$C$12</f>
        <v>1498.3587472318886</v>
      </c>
    </row>
    <row r="117" spans="1:33" x14ac:dyDescent="0.25">
      <c r="A117" s="7" t="str">
        <f>Premissas!$E$5</f>
        <v>julho/19</v>
      </c>
      <c r="B117" s="29">
        <f t="shared" si="130"/>
        <v>9</v>
      </c>
      <c r="C117" s="15">
        <f>LARGE(Premissas!$H$5:$I$5,1)</f>
        <v>63.17</v>
      </c>
      <c r="D117" s="16">
        <f t="shared" si="120"/>
        <v>54.17</v>
      </c>
      <c r="E117" s="17">
        <f>D117*Premissas!$C$6</f>
        <v>3492.5169250237268</v>
      </c>
      <c r="F117" s="15">
        <f t="shared" si="121"/>
        <v>63.17</v>
      </c>
      <c r="G117" s="18">
        <f>F117*Premissas!$C$5</f>
        <v>2036.3881683011705</v>
      </c>
      <c r="M117" s="7" t="str">
        <f>Premissas!$E$5</f>
        <v>julho/19</v>
      </c>
      <c r="N117" s="29">
        <f t="shared" si="128"/>
        <v>9</v>
      </c>
      <c r="O117" s="15">
        <f>Premissas!$I$5</f>
        <v>39.979999999999997</v>
      </c>
      <c r="P117" s="16">
        <f t="shared" si="123"/>
        <v>30.979999999999997</v>
      </c>
      <c r="Q117" s="17">
        <f>P117*Premissas!$C$13</f>
        <v>2984.3119266055041</v>
      </c>
      <c r="R117" s="15">
        <f t="shared" si="124"/>
        <v>39.979999999999997</v>
      </c>
      <c r="S117" s="18">
        <f>R117*Premissas!$C$11</f>
        <v>1925.6422018348621</v>
      </c>
      <c r="Y117" s="7" t="str">
        <f>Premissas!$E$5</f>
        <v>julho/19</v>
      </c>
      <c r="Z117" s="29">
        <f t="shared" si="129"/>
        <v>9</v>
      </c>
      <c r="AA117" s="15">
        <f>Premissas!$H$5</f>
        <v>63.17</v>
      </c>
      <c r="AB117" s="16">
        <f t="shared" si="126"/>
        <v>54.17</v>
      </c>
      <c r="AC117" s="17">
        <f>AB117*Premissas!$C$6</f>
        <v>3492.5169250237268</v>
      </c>
      <c r="AD117" s="15">
        <f t="shared" si="127"/>
        <v>63.17</v>
      </c>
      <c r="AE117" s="18">
        <f>AD117*Premissas!$C$12</f>
        <v>2036.3881683011705</v>
      </c>
    </row>
    <row r="118" spans="1:33" x14ac:dyDescent="0.25">
      <c r="A118" s="7" t="str">
        <f>Premissas!$E$6</f>
        <v>junho/19</v>
      </c>
      <c r="B118" s="29">
        <f t="shared" si="130"/>
        <v>9</v>
      </c>
      <c r="C118" s="15">
        <f>LARGE(Premissas!$H$6:$I$6,1)</f>
        <v>59.47</v>
      </c>
      <c r="D118" s="16">
        <f t="shared" si="120"/>
        <v>50.47</v>
      </c>
      <c r="E118" s="17">
        <f>D118*Premissas!$C$6</f>
        <v>3253.965833596963</v>
      </c>
      <c r="F118" s="15">
        <f t="shared" si="121"/>
        <v>59.47</v>
      </c>
      <c r="G118" s="18">
        <f>F118*Premissas!$C$5</f>
        <v>1917.1126225877886</v>
      </c>
      <c r="M118" s="7" t="str">
        <f>Premissas!$E$6</f>
        <v>junho/19</v>
      </c>
      <c r="N118" s="29">
        <f t="shared" si="128"/>
        <v>9</v>
      </c>
      <c r="O118" s="15">
        <f>Premissas!$I$6</f>
        <v>47.71</v>
      </c>
      <c r="P118" s="16">
        <f t="shared" si="123"/>
        <v>38.71</v>
      </c>
      <c r="Q118" s="17">
        <f>P118*Premissas!$C$13</f>
        <v>3728.9449541284403</v>
      </c>
      <c r="R118" s="15">
        <f t="shared" si="124"/>
        <v>47.71</v>
      </c>
      <c r="S118" s="18">
        <f>R118*Premissas!$C$11</f>
        <v>2297.9587155963304</v>
      </c>
      <c r="Y118" s="7" t="str">
        <f>Premissas!$E$6</f>
        <v>junho/19</v>
      </c>
      <c r="Z118" s="29">
        <f t="shared" si="129"/>
        <v>9</v>
      </c>
      <c r="AA118" s="15">
        <f>Premissas!$H$6</f>
        <v>59.47</v>
      </c>
      <c r="AB118" s="16">
        <f t="shared" si="126"/>
        <v>50.47</v>
      </c>
      <c r="AC118" s="17">
        <f>AB118*Premissas!$C$6</f>
        <v>3253.965833596963</v>
      </c>
      <c r="AD118" s="15">
        <f t="shared" si="127"/>
        <v>59.47</v>
      </c>
      <c r="AE118" s="18">
        <f>AD118*Premissas!$C$12</f>
        <v>1917.1126225877886</v>
      </c>
    </row>
    <row r="119" spans="1:33" x14ac:dyDescent="0.25">
      <c r="A119" s="7" t="str">
        <f>Premissas!$E$7</f>
        <v>maio/19</v>
      </c>
      <c r="B119" s="29">
        <f t="shared" si="130"/>
        <v>9</v>
      </c>
      <c r="C119" s="15">
        <f>LARGE(Premissas!$H$7:$I$7,1)</f>
        <v>61.04</v>
      </c>
      <c r="D119" s="20">
        <f t="shared" si="120"/>
        <v>52.04</v>
      </c>
      <c r="E119" s="17">
        <f>D119*Premissas!$C$6</f>
        <v>3355.1888642834547</v>
      </c>
      <c r="F119" s="15">
        <f t="shared" si="121"/>
        <v>61.04</v>
      </c>
      <c r="G119" s="18">
        <f>F119*Premissas!$C$5</f>
        <v>1967.7241379310344</v>
      </c>
      <c r="M119" s="7" t="str">
        <f>Premissas!$E$7</f>
        <v>maio/19</v>
      </c>
      <c r="N119" s="29">
        <f t="shared" si="128"/>
        <v>9</v>
      </c>
      <c r="O119" s="15">
        <f>Premissas!$I$7</f>
        <v>46.37</v>
      </c>
      <c r="P119" s="20">
        <f t="shared" si="123"/>
        <v>37.369999999999997</v>
      </c>
      <c r="Q119" s="17">
        <f>P119*Premissas!$C$13</f>
        <v>3599.8623853211006</v>
      </c>
      <c r="R119" s="15">
        <f t="shared" si="124"/>
        <v>46.37</v>
      </c>
      <c r="S119" s="18">
        <f>R119*Premissas!$C$11</f>
        <v>2233.4174311926604</v>
      </c>
      <c r="Y119" s="7" t="str">
        <f>Premissas!$E$7</f>
        <v>maio/19</v>
      </c>
      <c r="Z119" s="29">
        <f t="shared" si="129"/>
        <v>9</v>
      </c>
      <c r="AA119" s="15">
        <f>Premissas!$H$7</f>
        <v>61.04</v>
      </c>
      <c r="AB119" s="20">
        <f t="shared" si="126"/>
        <v>52.04</v>
      </c>
      <c r="AC119" s="17">
        <f>AB119*Premissas!$C$6</f>
        <v>3355.1888642834547</v>
      </c>
      <c r="AD119" s="15">
        <f t="shared" si="127"/>
        <v>61.04</v>
      </c>
      <c r="AE119" s="18">
        <f>AD119*Premissas!$C$12</f>
        <v>1967.7241379310344</v>
      </c>
    </row>
    <row r="120" spans="1:33" x14ac:dyDescent="0.25">
      <c r="A120" s="7" t="str">
        <f>Premissas!$E$8</f>
        <v>abril/19</v>
      </c>
      <c r="B120" s="29">
        <f t="shared" si="130"/>
        <v>9</v>
      </c>
      <c r="C120" s="15">
        <f>LARGE(Premissas!$H$8:$I$8,1)</f>
        <v>81.98</v>
      </c>
      <c r="D120" s="20">
        <f t="shared" si="120"/>
        <v>72.98</v>
      </c>
      <c r="E120" s="17">
        <f>D120*Premissas!$C$6</f>
        <v>4705.2590952230312</v>
      </c>
      <c r="F120" s="15">
        <f t="shared" si="121"/>
        <v>81.98</v>
      </c>
      <c r="G120" s="18">
        <f>F120*Premissas!$C$5</f>
        <v>2642.7592534008227</v>
      </c>
      <c r="M120" s="7" t="str">
        <f>Premissas!$E$8</f>
        <v>abril/19</v>
      </c>
      <c r="N120" s="29">
        <f t="shared" si="128"/>
        <v>9</v>
      </c>
      <c r="O120" s="15">
        <f>Premissas!$I$8</f>
        <v>53.09</v>
      </c>
      <c r="P120" s="20">
        <f t="shared" si="123"/>
        <v>44.09</v>
      </c>
      <c r="Q120" s="17">
        <f>P120*Premissas!$C$13</f>
        <v>4247.2018348623851</v>
      </c>
      <c r="R120" s="15">
        <f t="shared" si="124"/>
        <v>53.09</v>
      </c>
      <c r="S120" s="18">
        <f>R120*Premissas!$C$11</f>
        <v>2557.0871559633028</v>
      </c>
      <c r="Y120" s="7" t="str">
        <f>Premissas!$E$8</f>
        <v>abril/19</v>
      </c>
      <c r="Z120" s="29">
        <f t="shared" si="129"/>
        <v>9</v>
      </c>
      <c r="AA120" s="15">
        <f>Premissas!$H$8</f>
        <v>81.98</v>
      </c>
      <c r="AB120" s="20">
        <f t="shared" si="126"/>
        <v>72.98</v>
      </c>
      <c r="AC120" s="17">
        <f>AB120*Premissas!$C$6</f>
        <v>4705.2590952230312</v>
      </c>
      <c r="AD120" s="15">
        <f t="shared" si="127"/>
        <v>81.98</v>
      </c>
      <c r="AE120" s="18">
        <f>AD120*Premissas!$C$12</f>
        <v>2642.7592534008227</v>
      </c>
    </row>
    <row r="121" spans="1:33" x14ac:dyDescent="0.25">
      <c r="A121" s="7" t="str">
        <f>Premissas!$E$9</f>
        <v>março/19</v>
      </c>
      <c r="B121" s="29">
        <f t="shared" si="130"/>
        <v>9</v>
      </c>
      <c r="C121" s="15">
        <f>LARGE(Premissas!$H$9:$I$9,1)</f>
        <v>77.73</v>
      </c>
      <c r="D121" s="20">
        <f t="shared" si="120"/>
        <v>68.73</v>
      </c>
      <c r="E121" s="17">
        <f>D121*Premissas!$C$6</f>
        <v>4431.2477064220184</v>
      </c>
      <c r="F121" s="15">
        <f t="shared" si="121"/>
        <v>77.73</v>
      </c>
      <c r="G121" s="18">
        <f>F121*Premissas!$C$5</f>
        <v>2505.7535590003163</v>
      </c>
      <c r="M121" s="7" t="str">
        <f>Premissas!$E$9</f>
        <v>março/19</v>
      </c>
      <c r="N121" s="29">
        <f t="shared" si="128"/>
        <v>9</v>
      </c>
      <c r="O121" s="15">
        <f>Premissas!$I$9</f>
        <v>77.73</v>
      </c>
      <c r="P121" s="20">
        <f t="shared" si="123"/>
        <v>68.73</v>
      </c>
      <c r="Q121" s="17">
        <f>P121*Premissas!$C$13</f>
        <v>6620.7798165137619</v>
      </c>
      <c r="R121" s="15">
        <f t="shared" si="124"/>
        <v>77.73</v>
      </c>
      <c r="S121" s="18">
        <f>R121*Premissas!$C$11</f>
        <v>3743.8761467889908</v>
      </c>
      <c r="Y121" s="7" t="str">
        <f>Premissas!$E$9</f>
        <v>março/19</v>
      </c>
      <c r="Z121" s="29">
        <f t="shared" si="129"/>
        <v>9</v>
      </c>
      <c r="AA121" s="15">
        <f>Premissas!$H$9</f>
        <v>77.62</v>
      </c>
      <c r="AB121" s="20">
        <f t="shared" si="126"/>
        <v>68.62</v>
      </c>
      <c r="AC121" s="17">
        <f>AB121*Premissas!$C$6</f>
        <v>4424.1556469471689</v>
      </c>
      <c r="AD121" s="15">
        <f t="shared" si="127"/>
        <v>77.62</v>
      </c>
      <c r="AE121" s="18">
        <f>AD121*Premissas!$C$12</f>
        <v>2502.2075292628915</v>
      </c>
    </row>
    <row r="122" spans="1:33" x14ac:dyDescent="0.25">
      <c r="A122" s="7" t="str">
        <f>Premissas!$E$10</f>
        <v>fevereiro/19</v>
      </c>
      <c r="B122" s="29">
        <f t="shared" si="130"/>
        <v>9</v>
      </c>
      <c r="C122" s="15">
        <f>LARGE(Premissas!$H$10:$I$10,1)</f>
        <v>89.49</v>
      </c>
      <c r="D122" s="20">
        <f t="shared" si="120"/>
        <v>80.489999999999995</v>
      </c>
      <c r="E122" s="17">
        <f>D122*Premissas!$C$6</f>
        <v>5189.4533375514075</v>
      </c>
      <c r="F122" s="15">
        <f t="shared" si="121"/>
        <v>89.49</v>
      </c>
      <c r="G122" s="18">
        <f>F122*Premissas!$C$5</f>
        <v>2884.8563745650108</v>
      </c>
      <c r="M122" s="7" t="str">
        <f>Premissas!$E$10</f>
        <v>fevereiro/19</v>
      </c>
      <c r="N122" s="29">
        <f t="shared" si="128"/>
        <v>9</v>
      </c>
      <c r="O122" s="15">
        <f>Premissas!$I$10</f>
        <v>61.82</v>
      </c>
      <c r="P122" s="20">
        <f t="shared" si="123"/>
        <v>52.82</v>
      </c>
      <c r="Q122" s="17">
        <f>P122*Premissas!$C$13</f>
        <v>5088.1651376146792</v>
      </c>
      <c r="R122" s="15">
        <f t="shared" si="124"/>
        <v>61.82</v>
      </c>
      <c r="S122" s="18">
        <f>R122*Premissas!$C$11</f>
        <v>2977.5688073394494</v>
      </c>
      <c r="Y122" s="7" t="str">
        <f>Premissas!$E$10</f>
        <v>fevereiro/19</v>
      </c>
      <c r="Z122" s="29">
        <f t="shared" si="129"/>
        <v>9</v>
      </c>
      <c r="AA122" s="15">
        <f>Premissas!$H$10</f>
        <v>89.49</v>
      </c>
      <c r="AB122" s="20">
        <f t="shared" si="126"/>
        <v>80.489999999999995</v>
      </c>
      <c r="AC122" s="17">
        <f>AB122*Premissas!$C$6</f>
        <v>5189.4533375514075</v>
      </c>
      <c r="AD122" s="15">
        <f t="shared" si="127"/>
        <v>89.49</v>
      </c>
      <c r="AE122" s="18">
        <f>AD122*Premissas!$C$12</f>
        <v>2884.8563745650108</v>
      </c>
    </row>
    <row r="123" spans="1:33" x14ac:dyDescent="0.25">
      <c r="A123" s="7" t="str">
        <f>Premissas!$E$11</f>
        <v>janeiro/19</v>
      </c>
      <c r="B123" s="29">
        <f t="shared" si="130"/>
        <v>9</v>
      </c>
      <c r="C123" s="15">
        <f>LARGE(Premissas!$H$11:$I$11,1)</f>
        <v>81.09</v>
      </c>
      <c r="D123" s="16">
        <f t="shared" si="120"/>
        <v>72.09</v>
      </c>
      <c r="E123" s="17">
        <f>D123*Premissas!$C$6</f>
        <v>4647.8778867447008</v>
      </c>
      <c r="F123" s="15">
        <f t="shared" si="121"/>
        <v>81.09</v>
      </c>
      <c r="G123" s="18">
        <f>F123*Premissas!$C$5</f>
        <v>2614.068649161658</v>
      </c>
      <c r="M123" s="7" t="str">
        <f>Premissas!$E$11</f>
        <v>janeiro/19</v>
      </c>
      <c r="N123" s="29">
        <f t="shared" si="128"/>
        <v>9</v>
      </c>
      <c r="O123" s="15">
        <f>Premissas!$I$11</f>
        <v>57.12</v>
      </c>
      <c r="P123" s="16">
        <f t="shared" si="123"/>
        <v>48.12</v>
      </c>
      <c r="Q123" s="17">
        <f>P123*Premissas!$C$13</f>
        <v>4635.4128440366967</v>
      </c>
      <c r="R123" s="15">
        <f t="shared" si="124"/>
        <v>57.12</v>
      </c>
      <c r="S123" s="18">
        <f>R123*Premissas!$C$11</f>
        <v>2751.1926605504586</v>
      </c>
      <c r="Y123" s="7" t="str">
        <f>Premissas!$E$11</f>
        <v>janeiro/19</v>
      </c>
      <c r="Z123" s="29">
        <f t="shared" si="129"/>
        <v>9</v>
      </c>
      <c r="AA123" s="15">
        <f>Premissas!$H$11</f>
        <v>81.09</v>
      </c>
      <c r="AB123" s="16">
        <f t="shared" si="126"/>
        <v>72.09</v>
      </c>
      <c r="AC123" s="17">
        <f>AB123*Premissas!$C$6</f>
        <v>4647.8778867447008</v>
      </c>
      <c r="AD123" s="15">
        <f t="shared" si="127"/>
        <v>81.09</v>
      </c>
      <c r="AE123" s="18">
        <f>AD123*Premissas!$C$12</f>
        <v>2614.068649161658</v>
      </c>
    </row>
    <row r="124" spans="1:33" x14ac:dyDescent="0.25">
      <c r="A124" s="7" t="str">
        <f>Premissas!$E$12</f>
        <v>dezembro/18</v>
      </c>
      <c r="B124" s="29">
        <f t="shared" si="130"/>
        <v>9</v>
      </c>
      <c r="C124" s="15">
        <f>LARGE(Premissas!$H$12:$I$12,1)</f>
        <v>66.98</v>
      </c>
      <c r="D124" s="16">
        <f t="shared" si="120"/>
        <v>57.980000000000004</v>
      </c>
      <c r="E124" s="17">
        <f>D124*Premissas!$C$6</f>
        <v>3738.1600759253402</v>
      </c>
      <c r="F124" s="15">
        <f t="shared" si="121"/>
        <v>66.98</v>
      </c>
      <c r="G124" s="18">
        <f>F124*Premissas!$C$5</f>
        <v>2159.2097437519774</v>
      </c>
      <c r="M124" s="7" t="str">
        <f>Premissas!$E$12</f>
        <v>dezembro/18</v>
      </c>
      <c r="N124" s="29">
        <f t="shared" si="128"/>
        <v>9</v>
      </c>
      <c r="O124" s="15">
        <f>Premissas!$I$12</f>
        <v>56.9</v>
      </c>
      <c r="P124" s="16">
        <f t="shared" si="123"/>
        <v>47.9</v>
      </c>
      <c r="Q124" s="17">
        <f>P124*Premissas!$C$13</f>
        <v>4614.2201834862381</v>
      </c>
      <c r="R124" s="15">
        <f t="shared" si="124"/>
        <v>56.9</v>
      </c>
      <c r="S124" s="18">
        <f>R124*Premissas!$C$11</f>
        <v>2740.5963302752293</v>
      </c>
      <c r="Y124" s="7" t="str">
        <f>Premissas!$E$12</f>
        <v>dezembro/18</v>
      </c>
      <c r="Z124" s="29">
        <f t="shared" si="129"/>
        <v>9</v>
      </c>
      <c r="AA124" s="15">
        <f>Premissas!$H$12</f>
        <v>66.98</v>
      </c>
      <c r="AB124" s="16">
        <f t="shared" si="126"/>
        <v>57.980000000000004</v>
      </c>
      <c r="AC124" s="17">
        <f>AB124*Premissas!$C$6</f>
        <v>3738.1600759253402</v>
      </c>
      <c r="AD124" s="15">
        <f t="shared" si="127"/>
        <v>66.98</v>
      </c>
      <c r="AE124" s="18">
        <f>AD124*Premissas!$C$12</f>
        <v>2159.2097437519774</v>
      </c>
    </row>
    <row r="125" spans="1:33" x14ac:dyDescent="0.25">
      <c r="A125" s="7" t="str">
        <f>Premissas!$E$13</f>
        <v>novembro/18</v>
      </c>
      <c r="B125" s="29">
        <f t="shared" si="130"/>
        <v>9</v>
      </c>
      <c r="C125" s="15">
        <f>LARGE(Premissas!$H$13:$I$13,1)</f>
        <v>66.42</v>
      </c>
      <c r="D125" s="16">
        <f t="shared" si="120"/>
        <v>57.42</v>
      </c>
      <c r="E125" s="17">
        <f>D125*Premissas!$C$6</f>
        <v>3702.0550458715597</v>
      </c>
      <c r="F125" s="15">
        <f t="shared" si="121"/>
        <v>66.42</v>
      </c>
      <c r="G125" s="18">
        <f>F125*Premissas!$C$5</f>
        <v>2141.157228725087</v>
      </c>
      <c r="M125" s="7" t="str">
        <f>Premissas!$E$13</f>
        <v>novembro/18</v>
      </c>
      <c r="N125" s="29">
        <f t="shared" si="128"/>
        <v>9</v>
      </c>
      <c r="O125" s="15">
        <f>Premissas!$I$13</f>
        <v>40.659999999999997</v>
      </c>
      <c r="P125" s="16">
        <f t="shared" si="123"/>
        <v>31.659999999999997</v>
      </c>
      <c r="Q125" s="17">
        <f>P125*Premissas!$C$13</f>
        <v>3049.8165137614674</v>
      </c>
      <c r="R125" s="15">
        <f t="shared" si="124"/>
        <v>40.659999999999997</v>
      </c>
      <c r="S125" s="18">
        <f>R125*Premissas!$C$11</f>
        <v>1958.3944954128438</v>
      </c>
      <c r="Y125" s="7" t="str">
        <f>Premissas!$E$13</f>
        <v>novembro/18</v>
      </c>
      <c r="Z125" s="29">
        <f t="shared" si="129"/>
        <v>9</v>
      </c>
      <c r="AA125" s="15">
        <f>Premissas!$H$13</f>
        <v>66.42</v>
      </c>
      <c r="AB125" s="16">
        <f t="shared" si="126"/>
        <v>57.42</v>
      </c>
      <c r="AC125" s="17">
        <f>AB125*Premissas!$C$6</f>
        <v>3702.0550458715597</v>
      </c>
      <c r="AD125" s="15">
        <f t="shared" si="127"/>
        <v>66.42</v>
      </c>
      <c r="AE125" s="18">
        <f>AD125*Premissas!$C$12</f>
        <v>2141.157228725087</v>
      </c>
    </row>
    <row r="126" spans="1:33" x14ac:dyDescent="0.25">
      <c r="A126" s="26" t="s">
        <v>35</v>
      </c>
      <c r="B126" s="5"/>
      <c r="C126" s="5">
        <f>LARGE(C113:C125,1)</f>
        <v>89.49</v>
      </c>
      <c r="D126" s="5">
        <f>LARGE(D113:D125,1)</f>
        <v>80.489999999999995</v>
      </c>
      <c r="E126" s="27">
        <f>SUM(E114:E125)</f>
        <v>45656.744701043979</v>
      </c>
      <c r="F126" s="5">
        <f>LARGE(F113:F125,1)</f>
        <v>89.49</v>
      </c>
      <c r="G126" s="27">
        <f t="shared" si="91"/>
        <v>26309.928819993671</v>
      </c>
      <c r="H126" s="50">
        <f>E126+G126</f>
        <v>71966.67352103765</v>
      </c>
      <c r="I126">
        <f>B114</f>
        <v>9</v>
      </c>
      <c r="M126" s="26" t="s">
        <v>35</v>
      </c>
      <c r="N126" s="5"/>
      <c r="O126" s="5">
        <f t="shared" ref="O126:P126" si="131">LARGE(O113:O125,1)</f>
        <v>77.73</v>
      </c>
      <c r="P126" s="5">
        <f t="shared" si="131"/>
        <v>68.73</v>
      </c>
      <c r="Q126" s="27">
        <f t="shared" ref="Q126" si="132">SUM(Q114:Q125)</f>
        <v>49043.66972477064</v>
      </c>
      <c r="R126" s="5">
        <f t="shared" ref="R126" si="133">LARGE(R113:R125,1)</f>
        <v>77.73</v>
      </c>
      <c r="S126" s="27">
        <f t="shared" si="92"/>
        <v>29723.66972477064</v>
      </c>
      <c r="T126" s="50">
        <f t="shared" ref="T126" si="134">Q126+S126</f>
        <v>78767.339449541279</v>
      </c>
      <c r="U126">
        <f t="shared" ref="U126" si="135">N114</f>
        <v>9</v>
      </c>
      <c r="Y126" s="26" t="s">
        <v>35</v>
      </c>
      <c r="Z126" s="5"/>
      <c r="AA126" s="5">
        <f t="shared" ref="AA126:AB126" si="136">LARGE(AA113:AA125,1)</f>
        <v>89.49</v>
      </c>
      <c r="AB126" s="5">
        <f t="shared" si="136"/>
        <v>80.489999999999995</v>
      </c>
      <c r="AC126" s="27">
        <f t="shared" ref="AC126" si="137">SUM(AC114:AC125)</f>
        <v>45353.720341664033</v>
      </c>
      <c r="AD126" s="5">
        <f t="shared" ref="AD126" si="138">LARGE(AD113:AD125,1)</f>
        <v>89.49</v>
      </c>
      <c r="AE126" s="27">
        <f t="shared" si="96"/>
        <v>26158.416640303698</v>
      </c>
      <c r="AF126" s="50">
        <f t="shared" ref="AF126" si="139">AC126+AE126</f>
        <v>71512.136981967735</v>
      </c>
      <c r="AG126">
        <f t="shared" ref="AG126" si="140">Z114</f>
        <v>9</v>
      </c>
    </row>
    <row r="127" spans="1:33" x14ac:dyDescent="0.25">
      <c r="A127" s="6" t="s">
        <v>12</v>
      </c>
      <c r="B127" s="6" t="s">
        <v>18</v>
      </c>
      <c r="C127" s="6" t="s">
        <v>19</v>
      </c>
      <c r="D127" s="14" t="s">
        <v>20</v>
      </c>
      <c r="E127" s="14" t="s">
        <v>21</v>
      </c>
      <c r="F127" s="6" t="s">
        <v>22</v>
      </c>
      <c r="G127" s="6" t="s">
        <v>23</v>
      </c>
      <c r="M127" s="6" t="s">
        <v>12</v>
      </c>
      <c r="N127" s="6" t="s">
        <v>18</v>
      </c>
      <c r="O127" s="6" t="s">
        <v>19</v>
      </c>
      <c r="P127" s="14" t="s">
        <v>20</v>
      </c>
      <c r="Q127" s="14" t="s">
        <v>21</v>
      </c>
      <c r="R127" s="6" t="s">
        <v>22</v>
      </c>
      <c r="S127" s="6" t="s">
        <v>23</v>
      </c>
      <c r="Y127" s="6" t="s">
        <v>12</v>
      </c>
      <c r="Z127" s="6" t="s">
        <v>18</v>
      </c>
      <c r="AA127" s="6" t="s">
        <v>19</v>
      </c>
      <c r="AB127" s="14" t="s">
        <v>20</v>
      </c>
      <c r="AC127" s="14" t="s">
        <v>21</v>
      </c>
      <c r="AD127" s="6" t="s">
        <v>22</v>
      </c>
      <c r="AE127" s="6" t="s">
        <v>23</v>
      </c>
    </row>
    <row r="128" spans="1:33" x14ac:dyDescent="0.25">
      <c r="A128" s="7" t="str">
        <f>Premissas!$E$2</f>
        <v>outubro/19</v>
      </c>
      <c r="B128" s="29">
        <f>B114+1</f>
        <v>10</v>
      </c>
      <c r="C128" s="15">
        <f>LARGE(Premissas!$H$2:$I$2,1)</f>
        <v>63.39</v>
      </c>
      <c r="D128" s="16">
        <f t="shared" ref="D128:D139" si="141">IF(C128&gt;105%*B128,(C128-B128),0)</f>
        <v>53.39</v>
      </c>
      <c r="E128" s="17">
        <f>D128*Premissas!$C$6</f>
        <v>3442.2277760202469</v>
      </c>
      <c r="F128" s="15">
        <f t="shared" ref="F128:F139" si="142">IF(C128&gt;B128,C128,B128)</f>
        <v>63.39</v>
      </c>
      <c r="G128" s="18">
        <f>F128*Premissas!$C$5</f>
        <v>2043.4802277760202</v>
      </c>
      <c r="M128" s="7" t="str">
        <f>Premissas!$E$2</f>
        <v>outubro/19</v>
      </c>
      <c r="N128" s="29">
        <f t="shared" ref="N128" si="143">N114+1</f>
        <v>10</v>
      </c>
      <c r="O128" s="15">
        <f>Premissas!$I$2</f>
        <v>63.39</v>
      </c>
      <c r="P128" s="16">
        <f t="shared" ref="P128:P139" si="144">IF(O128&gt;105%*N128,(O128-N128),0)</f>
        <v>53.39</v>
      </c>
      <c r="Q128" s="17">
        <f>P128*Premissas!$C$13</f>
        <v>5143.0733944954127</v>
      </c>
      <c r="R128" s="15">
        <f t="shared" ref="R128:R139" si="145">IF(O128&gt;N128,O128,N128)</f>
        <v>63.39</v>
      </c>
      <c r="S128" s="18">
        <f>R128*Premissas!$C$11</f>
        <v>3053.1880733944954</v>
      </c>
      <c r="Y128" s="7" t="str">
        <f>Premissas!$E$2</f>
        <v>outubro/19</v>
      </c>
      <c r="Z128" s="29">
        <f t="shared" ref="Z128" si="146">Z114+1</f>
        <v>10</v>
      </c>
      <c r="AA128" s="15">
        <f>Premissas!$H$2</f>
        <v>58.8</v>
      </c>
      <c r="AB128" s="16">
        <f t="shared" ref="AB128:AB139" si="147">IF(AA128&gt;105%*Z128,(AA128-Z128),0)</f>
        <v>48.8</v>
      </c>
      <c r="AC128" s="17">
        <f>AB128*Premissas!$C$6</f>
        <v>3146.2954761151532</v>
      </c>
      <c r="AD128" s="15">
        <f t="shared" ref="AD128:AD139" si="148">IF(AA128&gt;Z128,AA128,Z128)</f>
        <v>58.8</v>
      </c>
      <c r="AE128" s="18">
        <f>AD128*Premissas!$C$12</f>
        <v>1895.5140778234736</v>
      </c>
    </row>
    <row r="129" spans="1:33" x14ac:dyDescent="0.25">
      <c r="A129" s="7" t="str">
        <f>Premissas!$E$3</f>
        <v>setembro/19</v>
      </c>
      <c r="B129" s="29">
        <f>B128</f>
        <v>10</v>
      </c>
      <c r="C129" s="15">
        <f>LARGE(Premissas!$H$3:$I$3,1)</f>
        <v>58.91</v>
      </c>
      <c r="D129" s="16">
        <f t="shared" si="141"/>
        <v>48.91</v>
      </c>
      <c r="E129" s="17">
        <f>D129*Premissas!$C$6</f>
        <v>3153.3875355900032</v>
      </c>
      <c r="F129" s="15">
        <f t="shared" si="142"/>
        <v>58.91</v>
      </c>
      <c r="G129" s="18">
        <f>F129*Premissas!$C$5</f>
        <v>1899.0601075608984</v>
      </c>
      <c r="M129" s="7" t="str">
        <f>Premissas!$E$3</f>
        <v>setembro/19</v>
      </c>
      <c r="N129" s="29">
        <f t="shared" ref="N129:N139" si="149">N128</f>
        <v>10</v>
      </c>
      <c r="O129" s="15">
        <f>Premissas!$I$3</f>
        <v>52.19</v>
      </c>
      <c r="P129" s="16">
        <f t="shared" si="144"/>
        <v>42.19</v>
      </c>
      <c r="Q129" s="17">
        <f>P129*Premissas!$C$13</f>
        <v>4064.1743119266052</v>
      </c>
      <c r="R129" s="15">
        <f t="shared" si="145"/>
        <v>52.19</v>
      </c>
      <c r="S129" s="18">
        <f>R129*Premissas!$C$11</f>
        <v>2513.7385321100915</v>
      </c>
      <c r="Y129" s="7" t="str">
        <f>Premissas!$E$3</f>
        <v>setembro/19</v>
      </c>
      <c r="Z129" s="29">
        <f t="shared" ref="Z129:Z139" si="150">Z128</f>
        <v>10</v>
      </c>
      <c r="AA129" s="15">
        <f>Premissas!$H$3</f>
        <v>58.91</v>
      </c>
      <c r="AB129" s="16">
        <f t="shared" si="147"/>
        <v>48.91</v>
      </c>
      <c r="AC129" s="17">
        <f>AB129*Premissas!$C$6</f>
        <v>3153.3875355900032</v>
      </c>
      <c r="AD129" s="15">
        <f t="shared" si="148"/>
        <v>58.91</v>
      </c>
      <c r="AE129" s="18">
        <f>AD129*Premissas!$C$12</f>
        <v>1899.0601075608984</v>
      </c>
    </row>
    <row r="130" spans="1:33" x14ac:dyDescent="0.25">
      <c r="A130" s="7" t="str">
        <f>Premissas!$E$4</f>
        <v>agosto/19</v>
      </c>
      <c r="B130" s="29">
        <f t="shared" ref="B130:B139" si="151">B129</f>
        <v>10</v>
      </c>
      <c r="C130" s="15">
        <f>LARGE(Premissas!$H$4:$I$4,1)</f>
        <v>46.48</v>
      </c>
      <c r="D130" s="16">
        <f t="shared" si="141"/>
        <v>36.479999999999997</v>
      </c>
      <c r="E130" s="17">
        <f>D130*Premissas!$C$6</f>
        <v>2351.9848149319832</v>
      </c>
      <c r="F130" s="15">
        <f t="shared" si="142"/>
        <v>46.48</v>
      </c>
      <c r="G130" s="18">
        <f>F130*Premissas!$C$5</f>
        <v>1498.3587472318886</v>
      </c>
      <c r="M130" s="7" t="str">
        <f>Premissas!$E$4</f>
        <v>agosto/19</v>
      </c>
      <c r="N130" s="29">
        <f t="shared" si="149"/>
        <v>10</v>
      </c>
      <c r="O130" s="15">
        <f>Premissas!$I$4</f>
        <v>20.16</v>
      </c>
      <c r="P130" s="16">
        <f t="shared" si="144"/>
        <v>10.16</v>
      </c>
      <c r="Q130" s="17">
        <f>P130*Premissas!$C$13</f>
        <v>978.71559633027516</v>
      </c>
      <c r="R130" s="15">
        <f t="shared" si="145"/>
        <v>20.16</v>
      </c>
      <c r="S130" s="18">
        <f>R130*Premissas!$C$11</f>
        <v>971.00917431192659</v>
      </c>
      <c r="Y130" s="7" t="str">
        <f>Premissas!$E$4</f>
        <v>agosto/19</v>
      </c>
      <c r="Z130" s="29">
        <f t="shared" si="150"/>
        <v>10</v>
      </c>
      <c r="AA130" s="15">
        <f>Premissas!$H$4</f>
        <v>46.48</v>
      </c>
      <c r="AB130" s="16">
        <f t="shared" si="147"/>
        <v>36.479999999999997</v>
      </c>
      <c r="AC130" s="17">
        <f>AB130*Premissas!$C$6</f>
        <v>2351.9848149319832</v>
      </c>
      <c r="AD130" s="15">
        <f t="shared" si="148"/>
        <v>46.48</v>
      </c>
      <c r="AE130" s="18">
        <f>AD130*Premissas!$C$12</f>
        <v>1498.3587472318886</v>
      </c>
    </row>
    <row r="131" spans="1:33" x14ac:dyDescent="0.25">
      <c r="A131" s="7" t="str">
        <f>Premissas!$E$5</f>
        <v>julho/19</v>
      </c>
      <c r="B131" s="29">
        <f t="shared" si="151"/>
        <v>10</v>
      </c>
      <c r="C131" s="15">
        <f>LARGE(Premissas!$H$5:$I$5,1)</f>
        <v>63.17</v>
      </c>
      <c r="D131" s="16">
        <f t="shared" si="141"/>
        <v>53.17</v>
      </c>
      <c r="E131" s="17">
        <f>D131*Premissas!$C$6</f>
        <v>3428.0436570705474</v>
      </c>
      <c r="F131" s="15">
        <f t="shared" si="142"/>
        <v>63.17</v>
      </c>
      <c r="G131" s="18">
        <f>F131*Premissas!$C$5</f>
        <v>2036.3881683011705</v>
      </c>
      <c r="M131" s="7" t="str">
        <f>Premissas!$E$5</f>
        <v>julho/19</v>
      </c>
      <c r="N131" s="29">
        <f t="shared" si="149"/>
        <v>10</v>
      </c>
      <c r="O131" s="15">
        <f>Premissas!$I$5</f>
        <v>39.979999999999997</v>
      </c>
      <c r="P131" s="16">
        <f t="shared" si="144"/>
        <v>29.979999999999997</v>
      </c>
      <c r="Q131" s="17">
        <f>P131*Premissas!$C$13</f>
        <v>2887.9816513761466</v>
      </c>
      <c r="R131" s="15">
        <f t="shared" si="145"/>
        <v>39.979999999999997</v>
      </c>
      <c r="S131" s="18">
        <f>R131*Premissas!$C$11</f>
        <v>1925.6422018348621</v>
      </c>
      <c r="Y131" s="7" t="str">
        <f>Premissas!$E$5</f>
        <v>julho/19</v>
      </c>
      <c r="Z131" s="29">
        <f t="shared" si="150"/>
        <v>10</v>
      </c>
      <c r="AA131" s="15">
        <f>Premissas!$H$5</f>
        <v>63.17</v>
      </c>
      <c r="AB131" s="16">
        <f t="shared" si="147"/>
        <v>53.17</v>
      </c>
      <c r="AC131" s="17">
        <f>AB131*Premissas!$C$6</f>
        <v>3428.0436570705474</v>
      </c>
      <c r="AD131" s="15">
        <f t="shared" si="148"/>
        <v>63.17</v>
      </c>
      <c r="AE131" s="18">
        <f>AD131*Premissas!$C$12</f>
        <v>2036.3881683011705</v>
      </c>
    </row>
    <row r="132" spans="1:33" x14ac:dyDescent="0.25">
      <c r="A132" s="7" t="str">
        <f>Premissas!$E$6</f>
        <v>junho/19</v>
      </c>
      <c r="B132" s="29">
        <f t="shared" si="151"/>
        <v>10</v>
      </c>
      <c r="C132" s="15">
        <f>LARGE(Premissas!$H$6:$I$6,1)</f>
        <v>59.47</v>
      </c>
      <c r="D132" s="16">
        <f t="shared" si="141"/>
        <v>49.47</v>
      </c>
      <c r="E132" s="17">
        <f>D132*Premissas!$C$6</f>
        <v>3189.4925656437836</v>
      </c>
      <c r="F132" s="15">
        <f t="shared" si="142"/>
        <v>59.47</v>
      </c>
      <c r="G132" s="18">
        <f>F132*Premissas!$C$5</f>
        <v>1917.1126225877886</v>
      </c>
      <c r="M132" s="7" t="str">
        <f>Premissas!$E$6</f>
        <v>junho/19</v>
      </c>
      <c r="N132" s="29">
        <f t="shared" si="149"/>
        <v>10</v>
      </c>
      <c r="O132" s="15">
        <f>Premissas!$I$6</f>
        <v>47.71</v>
      </c>
      <c r="P132" s="16">
        <f t="shared" si="144"/>
        <v>37.71</v>
      </c>
      <c r="Q132" s="17">
        <f>P132*Premissas!$C$13</f>
        <v>3632.6146788990827</v>
      </c>
      <c r="R132" s="15">
        <f t="shared" si="145"/>
        <v>47.71</v>
      </c>
      <c r="S132" s="18">
        <f>R132*Premissas!$C$11</f>
        <v>2297.9587155963304</v>
      </c>
      <c r="Y132" s="7" t="str">
        <f>Premissas!$E$6</f>
        <v>junho/19</v>
      </c>
      <c r="Z132" s="29">
        <f t="shared" si="150"/>
        <v>10</v>
      </c>
      <c r="AA132" s="15">
        <f>Premissas!$H$6</f>
        <v>59.47</v>
      </c>
      <c r="AB132" s="16">
        <f t="shared" si="147"/>
        <v>49.47</v>
      </c>
      <c r="AC132" s="17">
        <f>AB132*Premissas!$C$6</f>
        <v>3189.4925656437836</v>
      </c>
      <c r="AD132" s="15">
        <f t="shared" si="148"/>
        <v>59.47</v>
      </c>
      <c r="AE132" s="18">
        <f>AD132*Premissas!$C$12</f>
        <v>1917.1126225877886</v>
      </c>
    </row>
    <row r="133" spans="1:33" x14ac:dyDescent="0.25">
      <c r="A133" s="7" t="str">
        <f>Premissas!$E$7</f>
        <v>maio/19</v>
      </c>
      <c r="B133" s="29">
        <f t="shared" si="151"/>
        <v>10</v>
      </c>
      <c r="C133" s="15">
        <f>LARGE(Premissas!$H$7:$I$7,1)</f>
        <v>61.04</v>
      </c>
      <c r="D133" s="20">
        <f t="shared" si="141"/>
        <v>51.04</v>
      </c>
      <c r="E133" s="17">
        <f>D133*Premissas!$C$6</f>
        <v>3290.7155963302753</v>
      </c>
      <c r="F133" s="15">
        <f t="shared" si="142"/>
        <v>61.04</v>
      </c>
      <c r="G133" s="18">
        <f>F133*Premissas!$C$5</f>
        <v>1967.7241379310344</v>
      </c>
      <c r="M133" s="7" t="str">
        <f>Premissas!$E$7</f>
        <v>maio/19</v>
      </c>
      <c r="N133" s="29">
        <f t="shared" si="149"/>
        <v>10</v>
      </c>
      <c r="O133" s="15">
        <f>Premissas!$I$7</f>
        <v>46.37</v>
      </c>
      <c r="P133" s="20">
        <f t="shared" si="144"/>
        <v>36.369999999999997</v>
      </c>
      <c r="Q133" s="17">
        <f>P133*Premissas!$C$13</f>
        <v>3503.5321100917427</v>
      </c>
      <c r="R133" s="15">
        <f t="shared" si="145"/>
        <v>46.37</v>
      </c>
      <c r="S133" s="18">
        <f>R133*Premissas!$C$11</f>
        <v>2233.4174311926604</v>
      </c>
      <c r="Y133" s="7" t="str">
        <f>Premissas!$E$7</f>
        <v>maio/19</v>
      </c>
      <c r="Z133" s="29">
        <f t="shared" si="150"/>
        <v>10</v>
      </c>
      <c r="AA133" s="15">
        <f>Premissas!$H$7</f>
        <v>61.04</v>
      </c>
      <c r="AB133" s="20">
        <f t="shared" si="147"/>
        <v>51.04</v>
      </c>
      <c r="AC133" s="17">
        <f>AB133*Premissas!$C$6</f>
        <v>3290.7155963302753</v>
      </c>
      <c r="AD133" s="15">
        <f t="shared" si="148"/>
        <v>61.04</v>
      </c>
      <c r="AE133" s="18">
        <f>AD133*Premissas!$C$12</f>
        <v>1967.7241379310344</v>
      </c>
    </row>
    <row r="134" spans="1:33" x14ac:dyDescent="0.25">
      <c r="A134" s="7" t="str">
        <f>Premissas!$E$8</f>
        <v>abril/19</v>
      </c>
      <c r="B134" s="29">
        <f t="shared" si="151"/>
        <v>10</v>
      </c>
      <c r="C134" s="15">
        <f>LARGE(Premissas!$H$8:$I$8,1)</f>
        <v>81.98</v>
      </c>
      <c r="D134" s="20">
        <f t="shared" si="141"/>
        <v>71.98</v>
      </c>
      <c r="E134" s="17">
        <f>D134*Premissas!$C$6</f>
        <v>4640.7858272698513</v>
      </c>
      <c r="F134" s="15">
        <f t="shared" si="142"/>
        <v>81.98</v>
      </c>
      <c r="G134" s="18">
        <f>F134*Premissas!$C$5</f>
        <v>2642.7592534008227</v>
      </c>
      <c r="M134" s="7" t="str">
        <f>Premissas!$E$8</f>
        <v>abril/19</v>
      </c>
      <c r="N134" s="29">
        <f t="shared" si="149"/>
        <v>10</v>
      </c>
      <c r="O134" s="15">
        <f>Premissas!$I$8</f>
        <v>53.09</v>
      </c>
      <c r="P134" s="20">
        <f t="shared" si="144"/>
        <v>43.09</v>
      </c>
      <c r="Q134" s="17">
        <f>P134*Premissas!$C$13</f>
        <v>4150.8715596330276</v>
      </c>
      <c r="R134" s="15">
        <f t="shared" si="145"/>
        <v>53.09</v>
      </c>
      <c r="S134" s="18">
        <f>R134*Premissas!$C$11</f>
        <v>2557.0871559633028</v>
      </c>
      <c r="Y134" s="7" t="str">
        <f>Premissas!$E$8</f>
        <v>abril/19</v>
      </c>
      <c r="Z134" s="29">
        <f t="shared" si="150"/>
        <v>10</v>
      </c>
      <c r="AA134" s="15">
        <f>Premissas!$H$8</f>
        <v>81.98</v>
      </c>
      <c r="AB134" s="20">
        <f t="shared" si="147"/>
        <v>71.98</v>
      </c>
      <c r="AC134" s="17">
        <f>AB134*Premissas!$C$6</f>
        <v>4640.7858272698513</v>
      </c>
      <c r="AD134" s="15">
        <f t="shared" si="148"/>
        <v>81.98</v>
      </c>
      <c r="AE134" s="18">
        <f>AD134*Premissas!$C$12</f>
        <v>2642.7592534008227</v>
      </c>
    </row>
    <row r="135" spans="1:33" x14ac:dyDescent="0.25">
      <c r="A135" s="7" t="str">
        <f>Premissas!$E$9</f>
        <v>março/19</v>
      </c>
      <c r="B135" s="29">
        <f t="shared" si="151"/>
        <v>10</v>
      </c>
      <c r="C135" s="15">
        <f>LARGE(Premissas!$H$9:$I$9,1)</f>
        <v>77.73</v>
      </c>
      <c r="D135" s="20">
        <f t="shared" si="141"/>
        <v>67.73</v>
      </c>
      <c r="E135" s="17">
        <f>D135*Premissas!$C$6</f>
        <v>4366.7744384688394</v>
      </c>
      <c r="F135" s="15">
        <f t="shared" si="142"/>
        <v>77.73</v>
      </c>
      <c r="G135" s="18">
        <f>F135*Premissas!$C$5</f>
        <v>2505.7535590003163</v>
      </c>
      <c r="M135" s="7" t="str">
        <f>Premissas!$E$9</f>
        <v>março/19</v>
      </c>
      <c r="N135" s="29">
        <f t="shared" si="149"/>
        <v>10</v>
      </c>
      <c r="O135" s="15">
        <f>Premissas!$I$9</f>
        <v>77.73</v>
      </c>
      <c r="P135" s="20">
        <f t="shared" si="144"/>
        <v>67.73</v>
      </c>
      <c r="Q135" s="17">
        <f>P135*Premissas!$C$13</f>
        <v>6524.4495412844035</v>
      </c>
      <c r="R135" s="15">
        <f t="shared" si="145"/>
        <v>77.73</v>
      </c>
      <c r="S135" s="18">
        <f>R135*Premissas!$C$11</f>
        <v>3743.8761467889908</v>
      </c>
      <c r="Y135" s="7" t="str">
        <f>Premissas!$E$9</f>
        <v>março/19</v>
      </c>
      <c r="Z135" s="29">
        <f t="shared" si="150"/>
        <v>10</v>
      </c>
      <c r="AA135" s="15">
        <f>Premissas!$H$9</f>
        <v>77.62</v>
      </c>
      <c r="AB135" s="20">
        <f t="shared" si="147"/>
        <v>67.62</v>
      </c>
      <c r="AC135" s="17">
        <f>AB135*Premissas!$C$6</f>
        <v>4359.6823789939899</v>
      </c>
      <c r="AD135" s="15">
        <f t="shared" si="148"/>
        <v>77.62</v>
      </c>
      <c r="AE135" s="18">
        <f>AD135*Premissas!$C$12</f>
        <v>2502.2075292628915</v>
      </c>
    </row>
    <row r="136" spans="1:33" x14ac:dyDescent="0.25">
      <c r="A136" s="7" t="str">
        <f>Premissas!$E$10</f>
        <v>fevereiro/19</v>
      </c>
      <c r="B136" s="29">
        <f t="shared" si="151"/>
        <v>10</v>
      </c>
      <c r="C136" s="15">
        <f>LARGE(Premissas!$H$10:$I$10,1)</f>
        <v>89.49</v>
      </c>
      <c r="D136" s="20">
        <f t="shared" si="141"/>
        <v>79.489999999999995</v>
      </c>
      <c r="E136" s="17">
        <f>D136*Premissas!$C$6</f>
        <v>5124.9800695982285</v>
      </c>
      <c r="F136" s="15">
        <f t="shared" si="142"/>
        <v>89.49</v>
      </c>
      <c r="G136" s="18">
        <f>F136*Premissas!$C$5</f>
        <v>2884.8563745650108</v>
      </c>
      <c r="M136" s="7" t="str">
        <f>Premissas!$E$10</f>
        <v>fevereiro/19</v>
      </c>
      <c r="N136" s="29">
        <f t="shared" si="149"/>
        <v>10</v>
      </c>
      <c r="O136" s="15">
        <f>Premissas!$I$10</f>
        <v>61.82</v>
      </c>
      <c r="P136" s="20">
        <f t="shared" si="144"/>
        <v>51.82</v>
      </c>
      <c r="Q136" s="17">
        <f>P136*Premissas!$C$13</f>
        <v>4991.8348623853208</v>
      </c>
      <c r="R136" s="15">
        <f t="shared" si="145"/>
        <v>61.82</v>
      </c>
      <c r="S136" s="18">
        <f>R136*Premissas!$C$11</f>
        <v>2977.5688073394494</v>
      </c>
      <c r="Y136" s="7" t="str">
        <f>Premissas!$E$10</f>
        <v>fevereiro/19</v>
      </c>
      <c r="Z136" s="29">
        <f t="shared" si="150"/>
        <v>10</v>
      </c>
      <c r="AA136" s="15">
        <f>Premissas!$H$10</f>
        <v>89.49</v>
      </c>
      <c r="AB136" s="20">
        <f t="shared" si="147"/>
        <v>79.489999999999995</v>
      </c>
      <c r="AC136" s="17">
        <f>AB136*Premissas!$C$6</f>
        <v>5124.9800695982285</v>
      </c>
      <c r="AD136" s="15">
        <f t="shared" si="148"/>
        <v>89.49</v>
      </c>
      <c r="AE136" s="18">
        <f>AD136*Premissas!$C$12</f>
        <v>2884.8563745650108</v>
      </c>
    </row>
    <row r="137" spans="1:33" x14ac:dyDescent="0.25">
      <c r="A137" s="7" t="str">
        <f>Premissas!$E$11</f>
        <v>janeiro/19</v>
      </c>
      <c r="B137" s="29">
        <f t="shared" si="151"/>
        <v>10</v>
      </c>
      <c r="C137" s="15">
        <f>LARGE(Premissas!$H$11:$I$11,1)</f>
        <v>81.09</v>
      </c>
      <c r="D137" s="16">
        <f t="shared" si="141"/>
        <v>71.09</v>
      </c>
      <c r="E137" s="17">
        <f>D137*Premissas!$C$6</f>
        <v>4583.4046187915219</v>
      </c>
      <c r="F137" s="15">
        <f t="shared" si="142"/>
        <v>81.09</v>
      </c>
      <c r="G137" s="18">
        <f>F137*Premissas!$C$5</f>
        <v>2614.068649161658</v>
      </c>
      <c r="M137" s="7" t="str">
        <f>Premissas!$E$11</f>
        <v>janeiro/19</v>
      </c>
      <c r="N137" s="29">
        <f t="shared" si="149"/>
        <v>10</v>
      </c>
      <c r="O137" s="15">
        <f>Premissas!$I$11</f>
        <v>57.12</v>
      </c>
      <c r="P137" s="16">
        <f t="shared" si="144"/>
        <v>47.12</v>
      </c>
      <c r="Q137" s="17">
        <f>P137*Premissas!$C$13</f>
        <v>4539.0825688073392</v>
      </c>
      <c r="R137" s="15">
        <f t="shared" si="145"/>
        <v>57.12</v>
      </c>
      <c r="S137" s="18">
        <f>R137*Premissas!$C$11</f>
        <v>2751.1926605504586</v>
      </c>
      <c r="Y137" s="7" t="str">
        <f>Premissas!$E$11</f>
        <v>janeiro/19</v>
      </c>
      <c r="Z137" s="29">
        <f t="shared" si="150"/>
        <v>10</v>
      </c>
      <c r="AA137" s="15">
        <f>Premissas!$H$11</f>
        <v>81.09</v>
      </c>
      <c r="AB137" s="16">
        <f t="shared" si="147"/>
        <v>71.09</v>
      </c>
      <c r="AC137" s="17">
        <f>AB137*Premissas!$C$6</f>
        <v>4583.4046187915219</v>
      </c>
      <c r="AD137" s="15">
        <f t="shared" si="148"/>
        <v>81.09</v>
      </c>
      <c r="AE137" s="18">
        <f>AD137*Premissas!$C$12</f>
        <v>2614.068649161658</v>
      </c>
    </row>
    <row r="138" spans="1:33" x14ac:dyDescent="0.25">
      <c r="A138" s="7" t="str">
        <f>Premissas!$E$12</f>
        <v>dezembro/18</v>
      </c>
      <c r="B138" s="29">
        <f t="shared" si="151"/>
        <v>10</v>
      </c>
      <c r="C138" s="15">
        <f>LARGE(Premissas!$H$12:$I$12,1)</f>
        <v>66.98</v>
      </c>
      <c r="D138" s="16">
        <f t="shared" si="141"/>
        <v>56.980000000000004</v>
      </c>
      <c r="E138" s="17">
        <f>D138*Premissas!$C$6</f>
        <v>3673.6868079721608</v>
      </c>
      <c r="F138" s="15">
        <f t="shared" si="142"/>
        <v>66.98</v>
      </c>
      <c r="G138" s="18">
        <f>F138*Premissas!$C$5</f>
        <v>2159.2097437519774</v>
      </c>
      <c r="M138" s="7" t="str">
        <f>Premissas!$E$12</f>
        <v>dezembro/18</v>
      </c>
      <c r="N138" s="29">
        <f t="shared" si="149"/>
        <v>10</v>
      </c>
      <c r="O138" s="15">
        <f>Premissas!$I$12</f>
        <v>56.9</v>
      </c>
      <c r="P138" s="16">
        <f t="shared" si="144"/>
        <v>46.9</v>
      </c>
      <c r="Q138" s="17">
        <f>P138*Premissas!$C$13</f>
        <v>4517.8899082568805</v>
      </c>
      <c r="R138" s="15">
        <f t="shared" si="145"/>
        <v>56.9</v>
      </c>
      <c r="S138" s="18">
        <f>R138*Premissas!$C$11</f>
        <v>2740.5963302752293</v>
      </c>
      <c r="Y138" s="7" t="str">
        <f>Premissas!$E$12</f>
        <v>dezembro/18</v>
      </c>
      <c r="Z138" s="29">
        <f t="shared" si="150"/>
        <v>10</v>
      </c>
      <c r="AA138" s="15">
        <f>Premissas!$H$12</f>
        <v>66.98</v>
      </c>
      <c r="AB138" s="16">
        <f t="shared" si="147"/>
        <v>56.980000000000004</v>
      </c>
      <c r="AC138" s="17">
        <f>AB138*Premissas!$C$6</f>
        <v>3673.6868079721608</v>
      </c>
      <c r="AD138" s="15">
        <f t="shared" si="148"/>
        <v>66.98</v>
      </c>
      <c r="AE138" s="18">
        <f>AD138*Premissas!$C$12</f>
        <v>2159.2097437519774</v>
      </c>
    </row>
    <row r="139" spans="1:33" x14ac:dyDescent="0.25">
      <c r="A139" s="7" t="str">
        <f>Premissas!$E$13</f>
        <v>novembro/18</v>
      </c>
      <c r="B139" s="29">
        <f t="shared" si="151"/>
        <v>10</v>
      </c>
      <c r="C139" s="15">
        <f>LARGE(Premissas!$H$13:$I$13,1)</f>
        <v>66.42</v>
      </c>
      <c r="D139" s="16">
        <f t="shared" si="141"/>
        <v>56.42</v>
      </c>
      <c r="E139" s="17">
        <f>D139*Premissas!$C$6</f>
        <v>3637.5817779183803</v>
      </c>
      <c r="F139" s="15">
        <f t="shared" si="142"/>
        <v>66.42</v>
      </c>
      <c r="G139" s="18">
        <f>F139*Premissas!$C$5</f>
        <v>2141.157228725087</v>
      </c>
      <c r="M139" s="7" t="str">
        <f>Premissas!$E$13</f>
        <v>novembro/18</v>
      </c>
      <c r="N139" s="29">
        <f t="shared" si="149"/>
        <v>10</v>
      </c>
      <c r="O139" s="15">
        <f>Premissas!$I$13</f>
        <v>40.659999999999997</v>
      </c>
      <c r="P139" s="16">
        <f t="shared" si="144"/>
        <v>30.659999999999997</v>
      </c>
      <c r="Q139" s="17">
        <f>P139*Premissas!$C$13</f>
        <v>2953.4862385321098</v>
      </c>
      <c r="R139" s="15">
        <f t="shared" si="145"/>
        <v>40.659999999999997</v>
      </c>
      <c r="S139" s="18">
        <f>R139*Premissas!$C$11</f>
        <v>1958.3944954128438</v>
      </c>
      <c r="Y139" s="7" t="str">
        <f>Premissas!$E$13</f>
        <v>novembro/18</v>
      </c>
      <c r="Z139" s="29">
        <f t="shared" si="150"/>
        <v>10</v>
      </c>
      <c r="AA139" s="15">
        <f>Premissas!$H$13</f>
        <v>66.42</v>
      </c>
      <c r="AB139" s="16">
        <f t="shared" si="147"/>
        <v>56.42</v>
      </c>
      <c r="AC139" s="17">
        <f>AB139*Premissas!$C$6</f>
        <v>3637.5817779183803</v>
      </c>
      <c r="AD139" s="15">
        <f t="shared" si="148"/>
        <v>66.42</v>
      </c>
      <c r="AE139" s="18">
        <f>AD139*Premissas!$C$12</f>
        <v>2141.157228725087</v>
      </c>
    </row>
    <row r="140" spans="1:33" x14ac:dyDescent="0.25">
      <c r="A140" s="26" t="s">
        <v>35</v>
      </c>
      <c r="B140" s="5"/>
      <c r="C140" s="5">
        <f>LARGE(C127:C139,1)</f>
        <v>89.49</v>
      </c>
      <c r="D140" s="5">
        <f>LARGE(D127:D139,1)</f>
        <v>79.489999999999995</v>
      </c>
      <c r="E140" s="27">
        <f>SUM(E128:E139)</f>
        <v>44883.065485605817</v>
      </c>
      <c r="F140" s="5">
        <f>LARGE(F127:F139,1)</f>
        <v>89.49</v>
      </c>
      <c r="G140" s="27">
        <f t="shared" si="91"/>
        <v>26309.928819993671</v>
      </c>
      <c r="H140" s="50">
        <f>E140+G140</f>
        <v>71192.994305599481</v>
      </c>
      <c r="I140">
        <f>B128</f>
        <v>10</v>
      </c>
      <c r="M140" s="26" t="s">
        <v>35</v>
      </c>
      <c r="N140" s="5"/>
      <c r="O140" s="5">
        <f t="shared" ref="O140:P140" si="152">LARGE(O127:O139,1)</f>
        <v>77.73</v>
      </c>
      <c r="P140" s="5">
        <f t="shared" si="152"/>
        <v>67.73</v>
      </c>
      <c r="Q140" s="27">
        <f t="shared" ref="Q140" si="153">SUM(Q128:Q139)</f>
        <v>47887.706422018353</v>
      </c>
      <c r="R140" s="5">
        <f t="shared" ref="R140" si="154">LARGE(R127:R139,1)</f>
        <v>77.73</v>
      </c>
      <c r="S140" s="27">
        <f t="shared" si="92"/>
        <v>29723.66972477064</v>
      </c>
      <c r="T140" s="50">
        <f t="shared" ref="T140" si="155">Q140+S140</f>
        <v>77611.376146789</v>
      </c>
      <c r="U140">
        <f t="shared" ref="U140" si="156">N128</f>
        <v>10</v>
      </c>
      <c r="Y140" s="26" t="s">
        <v>35</v>
      </c>
      <c r="Z140" s="5"/>
      <c r="AA140" s="5">
        <f t="shared" ref="AA140:AB140" si="157">LARGE(AA127:AA139,1)</f>
        <v>89.49</v>
      </c>
      <c r="AB140" s="5">
        <f t="shared" si="157"/>
        <v>79.489999999999995</v>
      </c>
      <c r="AC140" s="27">
        <f t="shared" ref="AC140" si="158">SUM(AC128:AC139)</f>
        <v>44580.041126225871</v>
      </c>
      <c r="AD140" s="5">
        <f t="shared" ref="AD140" si="159">LARGE(AD127:AD139,1)</f>
        <v>89.49</v>
      </c>
      <c r="AE140" s="27">
        <f t="shared" si="96"/>
        <v>26158.416640303698</v>
      </c>
      <c r="AF140" s="50">
        <f t="shared" ref="AF140" si="160">AC140+AE140</f>
        <v>70738.457766529566</v>
      </c>
      <c r="AG140">
        <f t="shared" ref="AG140" si="161">Z128</f>
        <v>10</v>
      </c>
    </row>
    <row r="141" spans="1:33" x14ac:dyDescent="0.25">
      <c r="A141" s="6" t="s">
        <v>12</v>
      </c>
      <c r="B141" s="6" t="s">
        <v>18</v>
      </c>
      <c r="C141" s="6" t="s">
        <v>19</v>
      </c>
      <c r="D141" s="14" t="s">
        <v>20</v>
      </c>
      <c r="E141" s="14" t="s">
        <v>21</v>
      </c>
      <c r="F141" s="6" t="s">
        <v>22</v>
      </c>
      <c r="G141" s="6" t="s">
        <v>23</v>
      </c>
      <c r="M141" s="6" t="s">
        <v>12</v>
      </c>
      <c r="N141" s="6" t="s">
        <v>18</v>
      </c>
      <c r="O141" s="6" t="s">
        <v>19</v>
      </c>
      <c r="P141" s="14" t="s">
        <v>20</v>
      </c>
      <c r="Q141" s="14" t="s">
        <v>21</v>
      </c>
      <c r="R141" s="6" t="s">
        <v>22</v>
      </c>
      <c r="S141" s="6" t="s">
        <v>23</v>
      </c>
      <c r="Y141" s="6" t="s">
        <v>12</v>
      </c>
      <c r="Z141" s="6" t="s">
        <v>18</v>
      </c>
      <c r="AA141" s="6" t="s">
        <v>19</v>
      </c>
      <c r="AB141" s="14" t="s">
        <v>20</v>
      </c>
      <c r="AC141" s="14" t="s">
        <v>21</v>
      </c>
      <c r="AD141" s="6" t="s">
        <v>22</v>
      </c>
      <c r="AE141" s="6" t="s">
        <v>23</v>
      </c>
    </row>
    <row r="142" spans="1:33" x14ac:dyDescent="0.25">
      <c r="A142" s="7" t="str">
        <f>Premissas!$E$2</f>
        <v>outubro/19</v>
      </c>
      <c r="B142" s="29">
        <f>B128+1</f>
        <v>11</v>
      </c>
      <c r="C142" s="15">
        <f>LARGE(Premissas!$H$2:$I$2,1)</f>
        <v>63.39</v>
      </c>
      <c r="D142" s="16">
        <f t="shared" ref="D142:D153" si="162">IF(C142&gt;105%*B142,(C142-B142),0)</f>
        <v>52.39</v>
      </c>
      <c r="E142" s="17">
        <f>D142*Premissas!$C$6</f>
        <v>3377.7545080670675</v>
      </c>
      <c r="F142" s="15">
        <f t="shared" ref="F142:F153" si="163">IF(C142&gt;B142,C142,B142)</f>
        <v>63.39</v>
      </c>
      <c r="G142" s="18">
        <f>F142*Premissas!$C$5</f>
        <v>2043.4802277760202</v>
      </c>
      <c r="M142" s="7" t="str">
        <f>Premissas!$E$2</f>
        <v>outubro/19</v>
      </c>
      <c r="N142" s="29">
        <f t="shared" ref="N142" si="164">N128+1</f>
        <v>11</v>
      </c>
      <c r="O142" s="15">
        <f>Premissas!$I$2</f>
        <v>63.39</v>
      </c>
      <c r="P142" s="16">
        <f t="shared" ref="P142:P153" si="165">IF(O142&gt;105%*N142,(O142-N142),0)</f>
        <v>52.39</v>
      </c>
      <c r="Q142" s="17">
        <f>P142*Premissas!$C$13</f>
        <v>5046.7431192660551</v>
      </c>
      <c r="R142" s="15">
        <f t="shared" ref="R142:R153" si="166">IF(O142&gt;N142,O142,N142)</f>
        <v>63.39</v>
      </c>
      <c r="S142" s="18">
        <f>R142*Premissas!$C$11</f>
        <v>3053.1880733944954</v>
      </c>
      <c r="Y142" s="7" t="str">
        <f>Premissas!$E$2</f>
        <v>outubro/19</v>
      </c>
      <c r="Z142" s="29">
        <f t="shared" ref="Z142" si="167">Z128+1</f>
        <v>11</v>
      </c>
      <c r="AA142" s="15">
        <f>Premissas!$H$2</f>
        <v>58.8</v>
      </c>
      <c r="AB142" s="16">
        <f t="shared" ref="AB142:AB153" si="168">IF(AA142&gt;105%*Z142,(AA142-Z142),0)</f>
        <v>47.8</v>
      </c>
      <c r="AC142" s="17">
        <f>AB142*Premissas!$C$6</f>
        <v>3081.8222081619738</v>
      </c>
      <c r="AD142" s="15">
        <f t="shared" ref="AD142:AD153" si="169">IF(AA142&gt;Z142,AA142,Z142)</f>
        <v>58.8</v>
      </c>
      <c r="AE142" s="18">
        <f>AD142*Premissas!$C$12</f>
        <v>1895.5140778234736</v>
      </c>
    </row>
    <row r="143" spans="1:33" x14ac:dyDescent="0.25">
      <c r="A143" s="7" t="str">
        <f>Premissas!$E$3</f>
        <v>setembro/19</v>
      </c>
      <c r="B143" s="29">
        <f>B142</f>
        <v>11</v>
      </c>
      <c r="C143" s="15">
        <f>LARGE(Premissas!$H$3:$I$3,1)</f>
        <v>58.91</v>
      </c>
      <c r="D143" s="16">
        <f t="shared" si="162"/>
        <v>47.91</v>
      </c>
      <c r="E143" s="17">
        <f>D143*Premissas!$C$6</f>
        <v>3088.9142676368238</v>
      </c>
      <c r="F143" s="15">
        <f t="shared" si="163"/>
        <v>58.91</v>
      </c>
      <c r="G143" s="18">
        <f>F143*Premissas!$C$5</f>
        <v>1899.0601075608984</v>
      </c>
      <c r="M143" s="7" t="str">
        <f>Premissas!$E$3</f>
        <v>setembro/19</v>
      </c>
      <c r="N143" s="29">
        <f t="shared" ref="N143:N153" si="170">N142</f>
        <v>11</v>
      </c>
      <c r="O143" s="15">
        <f>Premissas!$I$3</f>
        <v>52.19</v>
      </c>
      <c r="P143" s="16">
        <f t="shared" si="165"/>
        <v>41.19</v>
      </c>
      <c r="Q143" s="17">
        <f>P143*Premissas!$C$13</f>
        <v>3967.8440366972472</v>
      </c>
      <c r="R143" s="15">
        <f t="shared" si="166"/>
        <v>52.19</v>
      </c>
      <c r="S143" s="18">
        <f>R143*Premissas!$C$11</f>
        <v>2513.7385321100915</v>
      </c>
      <c r="Y143" s="7" t="str">
        <f>Premissas!$E$3</f>
        <v>setembro/19</v>
      </c>
      <c r="Z143" s="29">
        <f t="shared" ref="Z143:Z153" si="171">Z142</f>
        <v>11</v>
      </c>
      <c r="AA143" s="15">
        <f>Premissas!$H$3</f>
        <v>58.91</v>
      </c>
      <c r="AB143" s="16">
        <f t="shared" si="168"/>
        <v>47.91</v>
      </c>
      <c r="AC143" s="17">
        <f>AB143*Premissas!$C$6</f>
        <v>3088.9142676368238</v>
      </c>
      <c r="AD143" s="15">
        <f t="shared" si="169"/>
        <v>58.91</v>
      </c>
      <c r="AE143" s="18">
        <f>AD143*Premissas!$C$12</f>
        <v>1899.0601075608984</v>
      </c>
    </row>
    <row r="144" spans="1:33" x14ac:dyDescent="0.25">
      <c r="A144" s="7" t="str">
        <f>Premissas!$E$4</f>
        <v>agosto/19</v>
      </c>
      <c r="B144" s="29">
        <f t="shared" ref="B144:B153" si="172">B143</f>
        <v>11</v>
      </c>
      <c r="C144" s="15">
        <f>LARGE(Premissas!$H$4:$I$4,1)</f>
        <v>46.48</v>
      </c>
      <c r="D144" s="16">
        <f t="shared" si="162"/>
        <v>35.479999999999997</v>
      </c>
      <c r="E144" s="17">
        <f>D144*Premissas!$C$6</f>
        <v>2287.5115469788038</v>
      </c>
      <c r="F144" s="15">
        <f t="shared" si="163"/>
        <v>46.48</v>
      </c>
      <c r="G144" s="18">
        <f>F144*Premissas!$C$5</f>
        <v>1498.3587472318886</v>
      </c>
      <c r="M144" s="7" t="str">
        <f>Premissas!$E$4</f>
        <v>agosto/19</v>
      </c>
      <c r="N144" s="29">
        <f t="shared" si="170"/>
        <v>11</v>
      </c>
      <c r="O144" s="15">
        <f>Premissas!$I$4</f>
        <v>20.16</v>
      </c>
      <c r="P144" s="16">
        <f t="shared" si="165"/>
        <v>9.16</v>
      </c>
      <c r="Q144" s="17">
        <f>P144*Premissas!$C$13</f>
        <v>882.38532110091739</v>
      </c>
      <c r="R144" s="15">
        <f t="shared" si="166"/>
        <v>20.16</v>
      </c>
      <c r="S144" s="18">
        <f>R144*Premissas!$C$11</f>
        <v>971.00917431192659</v>
      </c>
      <c r="Y144" s="7" t="str">
        <f>Premissas!$E$4</f>
        <v>agosto/19</v>
      </c>
      <c r="Z144" s="29">
        <f t="shared" si="171"/>
        <v>11</v>
      </c>
      <c r="AA144" s="15">
        <f>Premissas!$H$4</f>
        <v>46.48</v>
      </c>
      <c r="AB144" s="16">
        <f t="shared" si="168"/>
        <v>35.479999999999997</v>
      </c>
      <c r="AC144" s="17">
        <f>AB144*Premissas!$C$6</f>
        <v>2287.5115469788038</v>
      </c>
      <c r="AD144" s="15">
        <f t="shared" si="169"/>
        <v>46.48</v>
      </c>
      <c r="AE144" s="18">
        <f>AD144*Premissas!$C$12</f>
        <v>1498.3587472318886</v>
      </c>
    </row>
    <row r="145" spans="1:33" x14ac:dyDescent="0.25">
      <c r="A145" s="7" t="str">
        <f>Premissas!$E$5</f>
        <v>julho/19</v>
      </c>
      <c r="B145" s="29">
        <f t="shared" si="172"/>
        <v>11</v>
      </c>
      <c r="C145" s="15">
        <f>LARGE(Premissas!$H$5:$I$5,1)</f>
        <v>63.17</v>
      </c>
      <c r="D145" s="16">
        <f t="shared" si="162"/>
        <v>52.17</v>
      </c>
      <c r="E145" s="17">
        <f>D145*Premissas!$C$6</f>
        <v>3363.570389117368</v>
      </c>
      <c r="F145" s="15">
        <f t="shared" si="163"/>
        <v>63.17</v>
      </c>
      <c r="G145" s="18">
        <f>F145*Premissas!$C$5</f>
        <v>2036.3881683011705</v>
      </c>
      <c r="M145" s="7" t="str">
        <f>Premissas!$E$5</f>
        <v>julho/19</v>
      </c>
      <c r="N145" s="29">
        <f t="shared" si="170"/>
        <v>11</v>
      </c>
      <c r="O145" s="15">
        <f>Premissas!$I$5</f>
        <v>39.979999999999997</v>
      </c>
      <c r="P145" s="16">
        <f t="shared" si="165"/>
        <v>28.979999999999997</v>
      </c>
      <c r="Q145" s="17">
        <f>P145*Premissas!$C$13</f>
        <v>2791.6513761467886</v>
      </c>
      <c r="R145" s="15">
        <f t="shared" si="166"/>
        <v>39.979999999999997</v>
      </c>
      <c r="S145" s="18">
        <f>R145*Premissas!$C$11</f>
        <v>1925.6422018348621</v>
      </c>
      <c r="Y145" s="7" t="str">
        <f>Premissas!$E$5</f>
        <v>julho/19</v>
      </c>
      <c r="Z145" s="29">
        <f t="shared" si="171"/>
        <v>11</v>
      </c>
      <c r="AA145" s="15">
        <f>Premissas!$H$5</f>
        <v>63.17</v>
      </c>
      <c r="AB145" s="16">
        <f t="shared" si="168"/>
        <v>52.17</v>
      </c>
      <c r="AC145" s="17">
        <f>AB145*Premissas!$C$6</f>
        <v>3363.570389117368</v>
      </c>
      <c r="AD145" s="15">
        <f t="shared" si="169"/>
        <v>63.17</v>
      </c>
      <c r="AE145" s="18">
        <f>AD145*Premissas!$C$12</f>
        <v>2036.3881683011705</v>
      </c>
    </row>
    <row r="146" spans="1:33" x14ac:dyDescent="0.25">
      <c r="A146" s="7" t="str">
        <f>Premissas!$E$6</f>
        <v>junho/19</v>
      </c>
      <c r="B146" s="29">
        <f t="shared" si="172"/>
        <v>11</v>
      </c>
      <c r="C146" s="15">
        <f>LARGE(Premissas!$H$6:$I$6,1)</f>
        <v>59.47</v>
      </c>
      <c r="D146" s="16">
        <f t="shared" si="162"/>
        <v>48.47</v>
      </c>
      <c r="E146" s="17">
        <f>D146*Premissas!$C$6</f>
        <v>3125.0192976906042</v>
      </c>
      <c r="F146" s="15">
        <f t="shared" si="163"/>
        <v>59.47</v>
      </c>
      <c r="G146" s="18">
        <f>F146*Premissas!$C$5</f>
        <v>1917.1126225877886</v>
      </c>
      <c r="M146" s="7" t="str">
        <f>Premissas!$E$6</f>
        <v>junho/19</v>
      </c>
      <c r="N146" s="29">
        <f t="shared" si="170"/>
        <v>11</v>
      </c>
      <c r="O146" s="15">
        <f>Premissas!$I$6</f>
        <v>47.71</v>
      </c>
      <c r="P146" s="16">
        <f t="shared" si="165"/>
        <v>36.71</v>
      </c>
      <c r="Q146" s="17">
        <f>P146*Premissas!$C$13</f>
        <v>3536.2844036697247</v>
      </c>
      <c r="R146" s="15">
        <f t="shared" si="166"/>
        <v>47.71</v>
      </c>
      <c r="S146" s="18">
        <f>R146*Premissas!$C$11</f>
        <v>2297.9587155963304</v>
      </c>
      <c r="Y146" s="7" t="str">
        <f>Premissas!$E$6</f>
        <v>junho/19</v>
      </c>
      <c r="Z146" s="29">
        <f t="shared" si="171"/>
        <v>11</v>
      </c>
      <c r="AA146" s="15">
        <f>Premissas!$H$6</f>
        <v>59.47</v>
      </c>
      <c r="AB146" s="16">
        <f t="shared" si="168"/>
        <v>48.47</v>
      </c>
      <c r="AC146" s="17">
        <f>AB146*Premissas!$C$6</f>
        <v>3125.0192976906042</v>
      </c>
      <c r="AD146" s="15">
        <f t="shared" si="169"/>
        <v>59.47</v>
      </c>
      <c r="AE146" s="18">
        <f>AD146*Premissas!$C$12</f>
        <v>1917.1126225877886</v>
      </c>
    </row>
    <row r="147" spans="1:33" x14ac:dyDescent="0.25">
      <c r="A147" s="7" t="str">
        <f>Premissas!$E$7</f>
        <v>maio/19</v>
      </c>
      <c r="B147" s="29">
        <f t="shared" si="172"/>
        <v>11</v>
      </c>
      <c r="C147" s="15">
        <f>LARGE(Premissas!$H$7:$I$7,1)</f>
        <v>61.04</v>
      </c>
      <c r="D147" s="20">
        <f t="shared" si="162"/>
        <v>50.04</v>
      </c>
      <c r="E147" s="17">
        <f>D147*Premissas!$C$6</f>
        <v>3226.2423283770959</v>
      </c>
      <c r="F147" s="15">
        <f t="shared" si="163"/>
        <v>61.04</v>
      </c>
      <c r="G147" s="18">
        <f>F147*Premissas!$C$5</f>
        <v>1967.7241379310344</v>
      </c>
      <c r="M147" s="7" t="str">
        <f>Premissas!$E$7</f>
        <v>maio/19</v>
      </c>
      <c r="N147" s="29">
        <f t="shared" si="170"/>
        <v>11</v>
      </c>
      <c r="O147" s="15">
        <f>Premissas!$I$7</f>
        <v>46.37</v>
      </c>
      <c r="P147" s="20">
        <f t="shared" si="165"/>
        <v>35.369999999999997</v>
      </c>
      <c r="Q147" s="17">
        <f>P147*Premissas!$C$13</f>
        <v>3407.2018348623851</v>
      </c>
      <c r="R147" s="15">
        <f t="shared" si="166"/>
        <v>46.37</v>
      </c>
      <c r="S147" s="18">
        <f>R147*Premissas!$C$11</f>
        <v>2233.4174311926604</v>
      </c>
      <c r="Y147" s="7" t="str">
        <f>Premissas!$E$7</f>
        <v>maio/19</v>
      </c>
      <c r="Z147" s="29">
        <f t="shared" si="171"/>
        <v>11</v>
      </c>
      <c r="AA147" s="15">
        <f>Premissas!$H$7</f>
        <v>61.04</v>
      </c>
      <c r="AB147" s="20">
        <f t="shared" si="168"/>
        <v>50.04</v>
      </c>
      <c r="AC147" s="17">
        <f>AB147*Premissas!$C$6</f>
        <v>3226.2423283770959</v>
      </c>
      <c r="AD147" s="15">
        <f t="shared" si="169"/>
        <v>61.04</v>
      </c>
      <c r="AE147" s="18">
        <f>AD147*Premissas!$C$12</f>
        <v>1967.7241379310344</v>
      </c>
    </row>
    <row r="148" spans="1:33" x14ac:dyDescent="0.25">
      <c r="A148" s="7" t="str">
        <f>Premissas!$E$8</f>
        <v>abril/19</v>
      </c>
      <c r="B148" s="29">
        <f t="shared" si="172"/>
        <v>11</v>
      </c>
      <c r="C148" s="15">
        <f>LARGE(Premissas!$H$8:$I$8,1)</f>
        <v>81.98</v>
      </c>
      <c r="D148" s="20">
        <f t="shared" si="162"/>
        <v>70.98</v>
      </c>
      <c r="E148" s="17">
        <f>D148*Premissas!$C$6</f>
        <v>4576.3125593166724</v>
      </c>
      <c r="F148" s="15">
        <f t="shared" si="163"/>
        <v>81.98</v>
      </c>
      <c r="G148" s="18">
        <f>F148*Premissas!$C$5</f>
        <v>2642.7592534008227</v>
      </c>
      <c r="M148" s="7" t="str">
        <f>Premissas!$E$8</f>
        <v>abril/19</v>
      </c>
      <c r="N148" s="29">
        <f t="shared" si="170"/>
        <v>11</v>
      </c>
      <c r="O148" s="15">
        <f>Premissas!$I$8</f>
        <v>53.09</v>
      </c>
      <c r="P148" s="20">
        <f t="shared" si="165"/>
        <v>42.09</v>
      </c>
      <c r="Q148" s="17">
        <f>P148*Premissas!$C$13</f>
        <v>4054.54128440367</v>
      </c>
      <c r="R148" s="15">
        <f t="shared" si="166"/>
        <v>53.09</v>
      </c>
      <c r="S148" s="18">
        <f>R148*Premissas!$C$11</f>
        <v>2557.0871559633028</v>
      </c>
      <c r="Y148" s="7" t="str">
        <f>Premissas!$E$8</f>
        <v>abril/19</v>
      </c>
      <c r="Z148" s="29">
        <f t="shared" si="171"/>
        <v>11</v>
      </c>
      <c r="AA148" s="15">
        <f>Premissas!$H$8</f>
        <v>81.98</v>
      </c>
      <c r="AB148" s="20">
        <f t="shared" si="168"/>
        <v>70.98</v>
      </c>
      <c r="AC148" s="17">
        <f>AB148*Premissas!$C$6</f>
        <v>4576.3125593166724</v>
      </c>
      <c r="AD148" s="15">
        <f t="shared" si="169"/>
        <v>81.98</v>
      </c>
      <c r="AE148" s="18">
        <f>AD148*Premissas!$C$12</f>
        <v>2642.7592534008227</v>
      </c>
    </row>
    <row r="149" spans="1:33" x14ac:dyDescent="0.25">
      <c r="A149" s="7" t="str">
        <f>Premissas!$E$9</f>
        <v>março/19</v>
      </c>
      <c r="B149" s="29">
        <f t="shared" si="172"/>
        <v>11</v>
      </c>
      <c r="C149" s="15">
        <f>LARGE(Premissas!$H$9:$I$9,1)</f>
        <v>77.73</v>
      </c>
      <c r="D149" s="20">
        <f t="shared" si="162"/>
        <v>66.73</v>
      </c>
      <c r="E149" s="17">
        <f>D149*Premissas!$C$6</f>
        <v>4302.3011705156596</v>
      </c>
      <c r="F149" s="15">
        <f t="shared" si="163"/>
        <v>77.73</v>
      </c>
      <c r="G149" s="18">
        <f>F149*Premissas!$C$5</f>
        <v>2505.7535590003163</v>
      </c>
      <c r="M149" s="7" t="str">
        <f>Premissas!$E$9</f>
        <v>março/19</v>
      </c>
      <c r="N149" s="29">
        <f t="shared" si="170"/>
        <v>11</v>
      </c>
      <c r="O149" s="15">
        <f>Premissas!$I$9</f>
        <v>77.73</v>
      </c>
      <c r="P149" s="20">
        <f t="shared" si="165"/>
        <v>66.73</v>
      </c>
      <c r="Q149" s="17">
        <f>P149*Premissas!$C$13</f>
        <v>6428.119266055046</v>
      </c>
      <c r="R149" s="15">
        <f t="shared" si="166"/>
        <v>77.73</v>
      </c>
      <c r="S149" s="18">
        <f>R149*Premissas!$C$11</f>
        <v>3743.8761467889908</v>
      </c>
      <c r="Y149" s="7" t="str">
        <f>Premissas!$E$9</f>
        <v>março/19</v>
      </c>
      <c r="Z149" s="29">
        <f t="shared" si="171"/>
        <v>11</v>
      </c>
      <c r="AA149" s="15">
        <f>Premissas!$H$9</f>
        <v>77.62</v>
      </c>
      <c r="AB149" s="20">
        <f t="shared" si="168"/>
        <v>66.62</v>
      </c>
      <c r="AC149" s="17">
        <f>AB149*Premissas!$C$6</f>
        <v>4295.2091110408101</v>
      </c>
      <c r="AD149" s="15">
        <f t="shared" si="169"/>
        <v>77.62</v>
      </c>
      <c r="AE149" s="18">
        <f>AD149*Premissas!$C$12</f>
        <v>2502.2075292628915</v>
      </c>
    </row>
    <row r="150" spans="1:33" x14ac:dyDescent="0.25">
      <c r="A150" s="7" t="str">
        <f>Premissas!$E$10</f>
        <v>fevereiro/19</v>
      </c>
      <c r="B150" s="29">
        <f t="shared" si="172"/>
        <v>11</v>
      </c>
      <c r="C150" s="15">
        <f>LARGE(Premissas!$H$10:$I$10,1)</f>
        <v>89.49</v>
      </c>
      <c r="D150" s="20">
        <f t="shared" si="162"/>
        <v>78.489999999999995</v>
      </c>
      <c r="E150" s="17">
        <f>D150*Premissas!$C$6</f>
        <v>5060.5068016450487</v>
      </c>
      <c r="F150" s="15">
        <f t="shared" si="163"/>
        <v>89.49</v>
      </c>
      <c r="G150" s="18">
        <f>F150*Premissas!$C$5</f>
        <v>2884.8563745650108</v>
      </c>
      <c r="M150" s="7" t="str">
        <f>Premissas!$E$10</f>
        <v>fevereiro/19</v>
      </c>
      <c r="N150" s="29">
        <f t="shared" si="170"/>
        <v>11</v>
      </c>
      <c r="O150" s="15">
        <f>Premissas!$I$10</f>
        <v>61.82</v>
      </c>
      <c r="P150" s="20">
        <f t="shared" si="165"/>
        <v>50.82</v>
      </c>
      <c r="Q150" s="17">
        <f>P150*Premissas!$C$13</f>
        <v>4895.5045871559632</v>
      </c>
      <c r="R150" s="15">
        <f t="shared" si="166"/>
        <v>61.82</v>
      </c>
      <c r="S150" s="18">
        <f>R150*Premissas!$C$11</f>
        <v>2977.5688073394494</v>
      </c>
      <c r="Y150" s="7" t="str">
        <f>Premissas!$E$10</f>
        <v>fevereiro/19</v>
      </c>
      <c r="Z150" s="29">
        <f t="shared" si="171"/>
        <v>11</v>
      </c>
      <c r="AA150" s="15">
        <f>Premissas!$H$10</f>
        <v>89.49</v>
      </c>
      <c r="AB150" s="20">
        <f t="shared" si="168"/>
        <v>78.489999999999995</v>
      </c>
      <c r="AC150" s="17">
        <f>AB150*Premissas!$C$6</f>
        <v>5060.5068016450487</v>
      </c>
      <c r="AD150" s="15">
        <f t="shared" si="169"/>
        <v>89.49</v>
      </c>
      <c r="AE150" s="18">
        <f>AD150*Premissas!$C$12</f>
        <v>2884.8563745650108</v>
      </c>
    </row>
    <row r="151" spans="1:33" x14ac:dyDescent="0.25">
      <c r="A151" s="7" t="str">
        <f>Premissas!$E$11</f>
        <v>janeiro/19</v>
      </c>
      <c r="B151" s="29">
        <f t="shared" si="172"/>
        <v>11</v>
      </c>
      <c r="C151" s="15">
        <f>LARGE(Premissas!$H$11:$I$11,1)</f>
        <v>81.09</v>
      </c>
      <c r="D151" s="16">
        <f t="shared" si="162"/>
        <v>70.09</v>
      </c>
      <c r="E151" s="17">
        <f>D151*Premissas!$C$6</f>
        <v>4518.931350838343</v>
      </c>
      <c r="F151" s="15">
        <f t="shared" si="163"/>
        <v>81.09</v>
      </c>
      <c r="G151" s="18">
        <f>F151*Premissas!$C$5</f>
        <v>2614.068649161658</v>
      </c>
      <c r="M151" s="7" t="str">
        <f>Premissas!$E$11</f>
        <v>janeiro/19</v>
      </c>
      <c r="N151" s="29">
        <f t="shared" si="170"/>
        <v>11</v>
      </c>
      <c r="O151" s="15">
        <f>Premissas!$I$11</f>
        <v>57.12</v>
      </c>
      <c r="P151" s="16">
        <f t="shared" si="165"/>
        <v>46.12</v>
      </c>
      <c r="Q151" s="17">
        <f>P151*Premissas!$C$13</f>
        <v>4442.7522935779816</v>
      </c>
      <c r="R151" s="15">
        <f t="shared" si="166"/>
        <v>57.12</v>
      </c>
      <c r="S151" s="18">
        <f>R151*Premissas!$C$11</f>
        <v>2751.1926605504586</v>
      </c>
      <c r="Y151" s="7" t="str">
        <f>Premissas!$E$11</f>
        <v>janeiro/19</v>
      </c>
      <c r="Z151" s="29">
        <f t="shared" si="171"/>
        <v>11</v>
      </c>
      <c r="AA151" s="15">
        <f>Premissas!$H$11</f>
        <v>81.09</v>
      </c>
      <c r="AB151" s="16">
        <f t="shared" si="168"/>
        <v>70.09</v>
      </c>
      <c r="AC151" s="17">
        <f>AB151*Premissas!$C$6</f>
        <v>4518.931350838343</v>
      </c>
      <c r="AD151" s="15">
        <f t="shared" si="169"/>
        <v>81.09</v>
      </c>
      <c r="AE151" s="18">
        <f>AD151*Premissas!$C$12</f>
        <v>2614.068649161658</v>
      </c>
    </row>
    <row r="152" spans="1:33" x14ac:dyDescent="0.25">
      <c r="A152" s="7" t="str">
        <f>Premissas!$E$12</f>
        <v>dezembro/18</v>
      </c>
      <c r="B152" s="29">
        <f t="shared" si="172"/>
        <v>11</v>
      </c>
      <c r="C152" s="15">
        <f>LARGE(Premissas!$H$12:$I$12,1)</f>
        <v>66.98</v>
      </c>
      <c r="D152" s="16">
        <f t="shared" si="162"/>
        <v>55.980000000000004</v>
      </c>
      <c r="E152" s="17">
        <f>D152*Premissas!$C$6</f>
        <v>3609.2135400189818</v>
      </c>
      <c r="F152" s="15">
        <f t="shared" si="163"/>
        <v>66.98</v>
      </c>
      <c r="G152" s="18">
        <f>F152*Premissas!$C$5</f>
        <v>2159.2097437519774</v>
      </c>
      <c r="M152" s="7" t="str">
        <f>Premissas!$E$12</f>
        <v>dezembro/18</v>
      </c>
      <c r="N152" s="29">
        <f t="shared" si="170"/>
        <v>11</v>
      </c>
      <c r="O152" s="15">
        <f>Premissas!$I$12</f>
        <v>56.9</v>
      </c>
      <c r="P152" s="16">
        <f t="shared" si="165"/>
        <v>45.9</v>
      </c>
      <c r="Q152" s="17">
        <f>P152*Premissas!$C$13</f>
        <v>4421.559633027523</v>
      </c>
      <c r="R152" s="15">
        <f t="shared" si="166"/>
        <v>56.9</v>
      </c>
      <c r="S152" s="18">
        <f>R152*Premissas!$C$11</f>
        <v>2740.5963302752293</v>
      </c>
      <c r="Y152" s="7" t="str">
        <f>Premissas!$E$12</f>
        <v>dezembro/18</v>
      </c>
      <c r="Z152" s="29">
        <f t="shared" si="171"/>
        <v>11</v>
      </c>
      <c r="AA152" s="15">
        <f>Premissas!$H$12</f>
        <v>66.98</v>
      </c>
      <c r="AB152" s="16">
        <f t="shared" si="168"/>
        <v>55.980000000000004</v>
      </c>
      <c r="AC152" s="17">
        <f>AB152*Premissas!$C$6</f>
        <v>3609.2135400189818</v>
      </c>
      <c r="AD152" s="15">
        <f t="shared" si="169"/>
        <v>66.98</v>
      </c>
      <c r="AE152" s="18">
        <f>AD152*Premissas!$C$12</f>
        <v>2159.2097437519774</v>
      </c>
    </row>
    <row r="153" spans="1:33" x14ac:dyDescent="0.25">
      <c r="A153" s="7" t="str">
        <f>Premissas!$E$13</f>
        <v>novembro/18</v>
      </c>
      <c r="B153" s="29">
        <f t="shared" si="172"/>
        <v>11</v>
      </c>
      <c r="C153" s="15">
        <f>LARGE(Premissas!$H$13:$I$13,1)</f>
        <v>66.42</v>
      </c>
      <c r="D153" s="16">
        <f t="shared" si="162"/>
        <v>55.42</v>
      </c>
      <c r="E153" s="17">
        <f>D153*Premissas!$C$6</f>
        <v>3573.1085099652009</v>
      </c>
      <c r="F153" s="15">
        <f t="shared" si="163"/>
        <v>66.42</v>
      </c>
      <c r="G153" s="18">
        <f>F153*Premissas!$C$5</f>
        <v>2141.157228725087</v>
      </c>
      <c r="M153" s="7" t="str">
        <f>Premissas!$E$13</f>
        <v>novembro/18</v>
      </c>
      <c r="N153" s="29">
        <f t="shared" si="170"/>
        <v>11</v>
      </c>
      <c r="O153" s="15">
        <f>Premissas!$I$13</f>
        <v>40.659999999999997</v>
      </c>
      <c r="P153" s="16">
        <f t="shared" si="165"/>
        <v>29.659999999999997</v>
      </c>
      <c r="Q153" s="17">
        <f>P153*Premissas!$C$13</f>
        <v>2857.1559633027518</v>
      </c>
      <c r="R153" s="15">
        <f t="shared" si="166"/>
        <v>40.659999999999997</v>
      </c>
      <c r="S153" s="18">
        <f>R153*Premissas!$C$11</f>
        <v>1958.3944954128438</v>
      </c>
      <c r="Y153" s="7" t="str">
        <f>Premissas!$E$13</f>
        <v>novembro/18</v>
      </c>
      <c r="Z153" s="29">
        <f t="shared" si="171"/>
        <v>11</v>
      </c>
      <c r="AA153" s="15">
        <f>Premissas!$H$13</f>
        <v>66.42</v>
      </c>
      <c r="AB153" s="16">
        <f t="shared" si="168"/>
        <v>55.42</v>
      </c>
      <c r="AC153" s="17">
        <f>AB153*Premissas!$C$6</f>
        <v>3573.1085099652009</v>
      </c>
      <c r="AD153" s="15">
        <f t="shared" si="169"/>
        <v>66.42</v>
      </c>
      <c r="AE153" s="18">
        <f>AD153*Premissas!$C$12</f>
        <v>2141.157228725087</v>
      </c>
    </row>
    <row r="154" spans="1:33" x14ac:dyDescent="0.25">
      <c r="A154" s="26" t="s">
        <v>35</v>
      </c>
      <c r="B154" s="5"/>
      <c r="C154" s="5">
        <f>LARGE(C141:C153,1)</f>
        <v>89.49</v>
      </c>
      <c r="D154" s="5">
        <f>LARGE(D141:D153,1)</f>
        <v>78.489999999999995</v>
      </c>
      <c r="E154" s="27">
        <f>SUM(E142:E153)</f>
        <v>44109.38627016767</v>
      </c>
      <c r="F154" s="5">
        <f>LARGE(F141:F153,1)</f>
        <v>89.49</v>
      </c>
      <c r="G154" s="27">
        <f t="shared" si="91"/>
        <v>26309.928819993671</v>
      </c>
      <c r="H154" s="50">
        <f>E154+G154</f>
        <v>70419.315090161341</v>
      </c>
      <c r="I154">
        <f>B142</f>
        <v>11</v>
      </c>
      <c r="M154" s="26" t="s">
        <v>35</v>
      </c>
      <c r="N154" s="5"/>
      <c r="O154" s="5">
        <f t="shared" ref="O154:P154" si="173">LARGE(O141:O153,1)</f>
        <v>77.73</v>
      </c>
      <c r="P154" s="5">
        <f t="shared" si="173"/>
        <v>66.73</v>
      </c>
      <c r="Q154" s="27">
        <f t="shared" ref="Q154" si="174">SUM(Q142:Q153)</f>
        <v>46731.743119266052</v>
      </c>
      <c r="R154" s="5">
        <f t="shared" ref="R154" si="175">LARGE(R141:R153,1)</f>
        <v>77.73</v>
      </c>
      <c r="S154" s="27">
        <f t="shared" si="92"/>
        <v>29723.66972477064</v>
      </c>
      <c r="T154" s="50">
        <f t="shared" ref="T154" si="176">Q154+S154</f>
        <v>76455.412844036691</v>
      </c>
      <c r="U154">
        <f t="shared" ref="U154" si="177">N142</f>
        <v>11</v>
      </c>
      <c r="Y154" s="26" t="s">
        <v>35</v>
      </c>
      <c r="Z154" s="5"/>
      <c r="AA154" s="5">
        <f t="shared" ref="AA154:AB154" si="178">LARGE(AA141:AA153,1)</f>
        <v>89.49</v>
      </c>
      <c r="AB154" s="5">
        <f t="shared" si="178"/>
        <v>78.489999999999995</v>
      </c>
      <c r="AC154" s="27">
        <f t="shared" ref="AC154" si="179">SUM(AC142:AC153)</f>
        <v>43806.361910787731</v>
      </c>
      <c r="AD154" s="5">
        <f t="shared" ref="AD154" si="180">LARGE(AD141:AD153,1)</f>
        <v>89.49</v>
      </c>
      <c r="AE154" s="27">
        <f t="shared" si="96"/>
        <v>26158.416640303698</v>
      </c>
      <c r="AF154" s="50">
        <f t="shared" ref="AF154" si="181">AC154+AE154</f>
        <v>69964.778551091425</v>
      </c>
      <c r="AG154">
        <f t="shared" ref="AG154" si="182">Z142</f>
        <v>11</v>
      </c>
    </row>
    <row r="155" spans="1:33" x14ac:dyDescent="0.25">
      <c r="A155" s="6" t="s">
        <v>12</v>
      </c>
      <c r="B155" s="6" t="s">
        <v>18</v>
      </c>
      <c r="C155" s="6" t="s">
        <v>19</v>
      </c>
      <c r="D155" s="14" t="s">
        <v>20</v>
      </c>
      <c r="E155" s="14" t="s">
        <v>21</v>
      </c>
      <c r="F155" s="6" t="s">
        <v>22</v>
      </c>
      <c r="G155" s="6" t="s">
        <v>23</v>
      </c>
      <c r="M155" s="6" t="s">
        <v>12</v>
      </c>
      <c r="N155" s="6" t="s">
        <v>18</v>
      </c>
      <c r="O155" s="6" t="s">
        <v>19</v>
      </c>
      <c r="P155" s="14" t="s">
        <v>20</v>
      </c>
      <c r="Q155" s="14" t="s">
        <v>21</v>
      </c>
      <c r="R155" s="6" t="s">
        <v>22</v>
      </c>
      <c r="S155" s="6" t="s">
        <v>23</v>
      </c>
      <c r="Y155" s="6" t="s">
        <v>12</v>
      </c>
      <c r="Z155" s="6" t="s">
        <v>18</v>
      </c>
      <c r="AA155" s="6" t="s">
        <v>19</v>
      </c>
      <c r="AB155" s="14" t="s">
        <v>20</v>
      </c>
      <c r="AC155" s="14" t="s">
        <v>21</v>
      </c>
      <c r="AD155" s="6" t="s">
        <v>22</v>
      </c>
      <c r="AE155" s="6" t="s">
        <v>23</v>
      </c>
    </row>
    <row r="156" spans="1:33" x14ac:dyDescent="0.25">
      <c r="A156" s="7" t="str">
        <f>Premissas!$E$2</f>
        <v>outubro/19</v>
      </c>
      <c r="B156" s="29">
        <f>B142+1</f>
        <v>12</v>
      </c>
      <c r="C156" s="15">
        <f>LARGE(Premissas!$H$2:$I$2,1)</f>
        <v>63.39</v>
      </c>
      <c r="D156" s="16">
        <f t="shared" ref="D156:D167" si="183">IF(C156&gt;105%*B156,(C156-B156),0)</f>
        <v>51.39</v>
      </c>
      <c r="E156" s="17">
        <f>D156*Premissas!$C$6</f>
        <v>3313.2812401138881</v>
      </c>
      <c r="F156" s="15">
        <f t="shared" ref="F156:F167" si="184">IF(C156&gt;B156,C156,B156)</f>
        <v>63.39</v>
      </c>
      <c r="G156" s="18">
        <f>F156*Premissas!$C$5</f>
        <v>2043.4802277760202</v>
      </c>
      <c r="M156" s="7" t="str">
        <f>Premissas!$E$2</f>
        <v>outubro/19</v>
      </c>
      <c r="N156" s="29">
        <f t="shared" ref="N156" si="185">N142+1</f>
        <v>12</v>
      </c>
      <c r="O156" s="15">
        <f>Premissas!$I$2</f>
        <v>63.39</v>
      </c>
      <c r="P156" s="16">
        <f t="shared" ref="P156:P167" si="186">IF(O156&gt;105%*N156,(O156-N156),0)</f>
        <v>51.39</v>
      </c>
      <c r="Q156" s="17">
        <f>P156*Premissas!$C$13</f>
        <v>4950.4128440366976</v>
      </c>
      <c r="R156" s="15">
        <f t="shared" ref="R156:R167" si="187">IF(O156&gt;N156,O156,N156)</f>
        <v>63.39</v>
      </c>
      <c r="S156" s="18">
        <f>R156*Premissas!$C$11</f>
        <v>3053.1880733944954</v>
      </c>
      <c r="Y156" s="7" t="str">
        <f>Premissas!$E$2</f>
        <v>outubro/19</v>
      </c>
      <c r="Z156" s="29">
        <f t="shared" ref="Z156" si="188">Z142+1</f>
        <v>12</v>
      </c>
      <c r="AA156" s="15">
        <f>Premissas!$H$2</f>
        <v>58.8</v>
      </c>
      <c r="AB156" s="16">
        <f t="shared" ref="AB156:AB167" si="189">IF(AA156&gt;105%*Z156,(AA156-Z156),0)</f>
        <v>46.8</v>
      </c>
      <c r="AC156" s="17">
        <f>AB156*Premissas!$C$6</f>
        <v>3017.3489402087944</v>
      </c>
      <c r="AD156" s="15">
        <f t="shared" ref="AD156:AD167" si="190">IF(AA156&gt;Z156,AA156,Z156)</f>
        <v>58.8</v>
      </c>
      <c r="AE156" s="18">
        <f>AD156*Premissas!$C$12</f>
        <v>1895.5140778234736</v>
      </c>
    </row>
    <row r="157" spans="1:33" x14ac:dyDescent="0.25">
      <c r="A157" s="7" t="str">
        <f>Premissas!$E$3</f>
        <v>setembro/19</v>
      </c>
      <c r="B157" s="29">
        <f>B156</f>
        <v>12</v>
      </c>
      <c r="C157" s="15">
        <f>LARGE(Premissas!$H$3:$I$3,1)</f>
        <v>58.91</v>
      </c>
      <c r="D157" s="16">
        <f t="shared" si="183"/>
        <v>46.91</v>
      </c>
      <c r="E157" s="17">
        <f>D157*Premissas!$C$6</f>
        <v>3024.4409996836443</v>
      </c>
      <c r="F157" s="15">
        <f t="shared" si="184"/>
        <v>58.91</v>
      </c>
      <c r="G157" s="18">
        <f>F157*Premissas!$C$5</f>
        <v>1899.0601075608984</v>
      </c>
      <c r="M157" s="7" t="str">
        <f>Premissas!$E$3</f>
        <v>setembro/19</v>
      </c>
      <c r="N157" s="29">
        <f t="shared" ref="N157:N167" si="191">N156</f>
        <v>12</v>
      </c>
      <c r="O157" s="15">
        <f>Premissas!$I$3</f>
        <v>52.19</v>
      </c>
      <c r="P157" s="16">
        <f t="shared" si="186"/>
        <v>40.19</v>
      </c>
      <c r="Q157" s="17">
        <f>P157*Premissas!$C$13</f>
        <v>3871.5137614678897</v>
      </c>
      <c r="R157" s="15">
        <f t="shared" si="187"/>
        <v>52.19</v>
      </c>
      <c r="S157" s="18">
        <f>R157*Premissas!$C$11</f>
        <v>2513.7385321100915</v>
      </c>
      <c r="Y157" s="7" t="str">
        <f>Premissas!$E$3</f>
        <v>setembro/19</v>
      </c>
      <c r="Z157" s="29">
        <f t="shared" ref="Z157:Z167" si="192">Z156</f>
        <v>12</v>
      </c>
      <c r="AA157" s="15">
        <f>Premissas!$H$3</f>
        <v>58.91</v>
      </c>
      <c r="AB157" s="16">
        <f t="shared" si="189"/>
        <v>46.91</v>
      </c>
      <c r="AC157" s="17">
        <f>AB157*Premissas!$C$6</f>
        <v>3024.4409996836443</v>
      </c>
      <c r="AD157" s="15">
        <f t="shared" si="190"/>
        <v>58.91</v>
      </c>
      <c r="AE157" s="18">
        <f>AD157*Premissas!$C$12</f>
        <v>1899.0601075608984</v>
      </c>
    </row>
    <row r="158" spans="1:33" x14ac:dyDescent="0.25">
      <c r="A158" s="7" t="str">
        <f>Premissas!$E$4</f>
        <v>agosto/19</v>
      </c>
      <c r="B158" s="29">
        <f t="shared" ref="B158:B167" si="193">B157</f>
        <v>12</v>
      </c>
      <c r="C158" s="15">
        <f>LARGE(Premissas!$H$4:$I$4,1)</f>
        <v>46.48</v>
      </c>
      <c r="D158" s="16">
        <f t="shared" si="183"/>
        <v>34.479999999999997</v>
      </c>
      <c r="E158" s="17">
        <f>D158*Premissas!$C$6</f>
        <v>2223.0382790256244</v>
      </c>
      <c r="F158" s="15">
        <f t="shared" si="184"/>
        <v>46.48</v>
      </c>
      <c r="G158" s="18">
        <f>F158*Premissas!$C$5</f>
        <v>1498.3587472318886</v>
      </c>
      <c r="M158" s="7" t="str">
        <f>Premissas!$E$4</f>
        <v>agosto/19</v>
      </c>
      <c r="N158" s="29">
        <f t="shared" si="191"/>
        <v>12</v>
      </c>
      <c r="O158" s="15">
        <f>Premissas!$I$4</f>
        <v>20.16</v>
      </c>
      <c r="P158" s="16">
        <f t="shared" si="186"/>
        <v>8.16</v>
      </c>
      <c r="Q158" s="17">
        <f>P158*Premissas!$C$13</f>
        <v>786.05504587155963</v>
      </c>
      <c r="R158" s="15">
        <f t="shared" si="187"/>
        <v>20.16</v>
      </c>
      <c r="S158" s="18">
        <f>R158*Premissas!$C$11</f>
        <v>971.00917431192659</v>
      </c>
      <c r="Y158" s="7" t="str">
        <f>Premissas!$E$4</f>
        <v>agosto/19</v>
      </c>
      <c r="Z158" s="29">
        <f t="shared" si="192"/>
        <v>12</v>
      </c>
      <c r="AA158" s="15">
        <f>Premissas!$H$4</f>
        <v>46.48</v>
      </c>
      <c r="AB158" s="16">
        <f t="shared" si="189"/>
        <v>34.479999999999997</v>
      </c>
      <c r="AC158" s="17">
        <f>AB158*Premissas!$C$6</f>
        <v>2223.0382790256244</v>
      </c>
      <c r="AD158" s="15">
        <f t="shared" si="190"/>
        <v>46.48</v>
      </c>
      <c r="AE158" s="18">
        <f>AD158*Premissas!$C$12</f>
        <v>1498.3587472318886</v>
      </c>
    </row>
    <row r="159" spans="1:33" x14ac:dyDescent="0.25">
      <c r="A159" s="7" t="str">
        <f>Premissas!$E$5</f>
        <v>julho/19</v>
      </c>
      <c r="B159" s="29">
        <f t="shared" si="193"/>
        <v>12</v>
      </c>
      <c r="C159" s="15">
        <f>LARGE(Premissas!$H$5:$I$5,1)</f>
        <v>63.17</v>
      </c>
      <c r="D159" s="16">
        <f t="shared" si="183"/>
        <v>51.17</v>
      </c>
      <c r="E159" s="17">
        <f>D159*Premissas!$C$6</f>
        <v>3299.0971211641886</v>
      </c>
      <c r="F159" s="15">
        <f t="shared" si="184"/>
        <v>63.17</v>
      </c>
      <c r="G159" s="18">
        <f>F159*Premissas!$C$5</f>
        <v>2036.3881683011705</v>
      </c>
      <c r="M159" s="7" t="str">
        <f>Premissas!$E$5</f>
        <v>julho/19</v>
      </c>
      <c r="N159" s="29">
        <f t="shared" si="191"/>
        <v>12</v>
      </c>
      <c r="O159" s="15">
        <f>Premissas!$I$5</f>
        <v>39.979999999999997</v>
      </c>
      <c r="P159" s="16">
        <f t="shared" si="186"/>
        <v>27.979999999999997</v>
      </c>
      <c r="Q159" s="17">
        <f>P159*Premissas!$C$13</f>
        <v>2695.3211009174306</v>
      </c>
      <c r="R159" s="15">
        <f t="shared" si="187"/>
        <v>39.979999999999997</v>
      </c>
      <c r="S159" s="18">
        <f>R159*Premissas!$C$11</f>
        <v>1925.6422018348621</v>
      </c>
      <c r="Y159" s="7" t="str">
        <f>Premissas!$E$5</f>
        <v>julho/19</v>
      </c>
      <c r="Z159" s="29">
        <f t="shared" si="192"/>
        <v>12</v>
      </c>
      <c r="AA159" s="15">
        <f>Premissas!$H$5</f>
        <v>63.17</v>
      </c>
      <c r="AB159" s="16">
        <f t="shared" si="189"/>
        <v>51.17</v>
      </c>
      <c r="AC159" s="17">
        <f>AB159*Premissas!$C$6</f>
        <v>3299.0971211641886</v>
      </c>
      <c r="AD159" s="15">
        <f t="shared" si="190"/>
        <v>63.17</v>
      </c>
      <c r="AE159" s="18">
        <f>AD159*Premissas!$C$12</f>
        <v>2036.3881683011705</v>
      </c>
    </row>
    <row r="160" spans="1:33" x14ac:dyDescent="0.25">
      <c r="A160" s="7" t="str">
        <f>Premissas!$E$6</f>
        <v>junho/19</v>
      </c>
      <c r="B160" s="29">
        <f t="shared" si="193"/>
        <v>12</v>
      </c>
      <c r="C160" s="15">
        <f>LARGE(Premissas!$H$6:$I$6,1)</f>
        <v>59.47</v>
      </c>
      <c r="D160" s="16">
        <f t="shared" si="183"/>
        <v>47.47</v>
      </c>
      <c r="E160" s="17">
        <f>D160*Premissas!$C$6</f>
        <v>3060.5460297374248</v>
      </c>
      <c r="F160" s="15">
        <f t="shared" si="184"/>
        <v>59.47</v>
      </c>
      <c r="G160" s="18">
        <f>F160*Premissas!$C$5</f>
        <v>1917.1126225877886</v>
      </c>
      <c r="M160" s="7" t="str">
        <f>Premissas!$E$6</f>
        <v>junho/19</v>
      </c>
      <c r="N160" s="29">
        <f t="shared" si="191"/>
        <v>12</v>
      </c>
      <c r="O160" s="15">
        <f>Premissas!$I$6</f>
        <v>47.71</v>
      </c>
      <c r="P160" s="16">
        <f t="shared" si="186"/>
        <v>35.71</v>
      </c>
      <c r="Q160" s="17">
        <f>P160*Premissas!$C$13</f>
        <v>3439.9541284403667</v>
      </c>
      <c r="R160" s="15">
        <f t="shared" si="187"/>
        <v>47.71</v>
      </c>
      <c r="S160" s="18">
        <f>R160*Premissas!$C$11</f>
        <v>2297.9587155963304</v>
      </c>
      <c r="Y160" s="7" t="str">
        <f>Premissas!$E$6</f>
        <v>junho/19</v>
      </c>
      <c r="Z160" s="29">
        <f t="shared" si="192"/>
        <v>12</v>
      </c>
      <c r="AA160" s="15">
        <f>Premissas!$H$6</f>
        <v>59.47</v>
      </c>
      <c r="AB160" s="16">
        <f t="shared" si="189"/>
        <v>47.47</v>
      </c>
      <c r="AC160" s="17">
        <f>AB160*Premissas!$C$6</f>
        <v>3060.5460297374248</v>
      </c>
      <c r="AD160" s="15">
        <f t="shared" si="190"/>
        <v>59.47</v>
      </c>
      <c r="AE160" s="18">
        <f>AD160*Premissas!$C$12</f>
        <v>1917.1126225877886</v>
      </c>
    </row>
    <row r="161" spans="1:33" x14ac:dyDescent="0.25">
      <c r="A161" s="7" t="str">
        <f>Premissas!$E$7</f>
        <v>maio/19</v>
      </c>
      <c r="B161" s="29">
        <f t="shared" si="193"/>
        <v>12</v>
      </c>
      <c r="C161" s="15">
        <f>LARGE(Premissas!$H$7:$I$7,1)</f>
        <v>61.04</v>
      </c>
      <c r="D161" s="20">
        <f t="shared" si="183"/>
        <v>49.04</v>
      </c>
      <c r="E161" s="17">
        <f>D161*Premissas!$C$6</f>
        <v>3161.7690604239165</v>
      </c>
      <c r="F161" s="15">
        <f t="shared" si="184"/>
        <v>61.04</v>
      </c>
      <c r="G161" s="18">
        <f>F161*Premissas!$C$5</f>
        <v>1967.7241379310344</v>
      </c>
      <c r="M161" s="7" t="str">
        <f>Premissas!$E$7</f>
        <v>maio/19</v>
      </c>
      <c r="N161" s="29">
        <f t="shared" si="191"/>
        <v>12</v>
      </c>
      <c r="O161" s="15">
        <f>Premissas!$I$7</f>
        <v>46.37</v>
      </c>
      <c r="P161" s="20">
        <f t="shared" si="186"/>
        <v>34.369999999999997</v>
      </c>
      <c r="Q161" s="17">
        <f>P161*Premissas!$C$13</f>
        <v>3310.8715596330271</v>
      </c>
      <c r="R161" s="15">
        <f t="shared" si="187"/>
        <v>46.37</v>
      </c>
      <c r="S161" s="18">
        <f>R161*Premissas!$C$11</f>
        <v>2233.4174311926604</v>
      </c>
      <c r="Y161" s="7" t="str">
        <f>Premissas!$E$7</f>
        <v>maio/19</v>
      </c>
      <c r="Z161" s="29">
        <f t="shared" si="192"/>
        <v>12</v>
      </c>
      <c r="AA161" s="15">
        <f>Premissas!$H$7</f>
        <v>61.04</v>
      </c>
      <c r="AB161" s="20">
        <f t="shared" si="189"/>
        <v>49.04</v>
      </c>
      <c r="AC161" s="17">
        <f>AB161*Premissas!$C$6</f>
        <v>3161.7690604239165</v>
      </c>
      <c r="AD161" s="15">
        <f t="shared" si="190"/>
        <v>61.04</v>
      </c>
      <c r="AE161" s="18">
        <f>AD161*Premissas!$C$12</f>
        <v>1967.7241379310344</v>
      </c>
    </row>
    <row r="162" spans="1:33" x14ac:dyDescent="0.25">
      <c r="A162" s="7" t="str">
        <f>Premissas!$E$8</f>
        <v>abril/19</v>
      </c>
      <c r="B162" s="29">
        <f t="shared" si="193"/>
        <v>12</v>
      </c>
      <c r="C162" s="15">
        <f>LARGE(Premissas!$H$8:$I$8,1)</f>
        <v>81.98</v>
      </c>
      <c r="D162" s="20">
        <f t="shared" si="183"/>
        <v>69.98</v>
      </c>
      <c r="E162" s="17">
        <f>D162*Premissas!$C$6</f>
        <v>4511.8392913634925</v>
      </c>
      <c r="F162" s="15">
        <f t="shared" si="184"/>
        <v>81.98</v>
      </c>
      <c r="G162" s="18">
        <f>F162*Premissas!$C$5</f>
        <v>2642.7592534008227</v>
      </c>
      <c r="M162" s="7" t="str">
        <f>Premissas!$E$8</f>
        <v>abril/19</v>
      </c>
      <c r="N162" s="29">
        <f t="shared" si="191"/>
        <v>12</v>
      </c>
      <c r="O162" s="15">
        <f>Premissas!$I$8</f>
        <v>53.09</v>
      </c>
      <c r="P162" s="20">
        <f t="shared" si="186"/>
        <v>41.09</v>
      </c>
      <c r="Q162" s="17">
        <f>P162*Premissas!$C$13</f>
        <v>3958.211009174312</v>
      </c>
      <c r="R162" s="15">
        <f t="shared" si="187"/>
        <v>53.09</v>
      </c>
      <c r="S162" s="18">
        <f>R162*Premissas!$C$11</f>
        <v>2557.0871559633028</v>
      </c>
      <c r="Y162" s="7" t="str">
        <f>Premissas!$E$8</f>
        <v>abril/19</v>
      </c>
      <c r="Z162" s="29">
        <f t="shared" si="192"/>
        <v>12</v>
      </c>
      <c r="AA162" s="15">
        <f>Premissas!$H$8</f>
        <v>81.98</v>
      </c>
      <c r="AB162" s="20">
        <f t="shared" si="189"/>
        <v>69.98</v>
      </c>
      <c r="AC162" s="17">
        <f>AB162*Premissas!$C$6</f>
        <v>4511.8392913634925</v>
      </c>
      <c r="AD162" s="15">
        <f t="shared" si="190"/>
        <v>81.98</v>
      </c>
      <c r="AE162" s="18">
        <f>AD162*Premissas!$C$12</f>
        <v>2642.7592534008227</v>
      </c>
    </row>
    <row r="163" spans="1:33" x14ac:dyDescent="0.25">
      <c r="A163" s="7" t="str">
        <f>Premissas!$E$9</f>
        <v>março/19</v>
      </c>
      <c r="B163" s="29">
        <f t="shared" si="193"/>
        <v>12</v>
      </c>
      <c r="C163" s="15">
        <f>LARGE(Premissas!$H$9:$I$9,1)</f>
        <v>77.73</v>
      </c>
      <c r="D163" s="20">
        <f t="shared" si="183"/>
        <v>65.73</v>
      </c>
      <c r="E163" s="17">
        <f>D163*Premissas!$C$6</f>
        <v>4237.8279025624806</v>
      </c>
      <c r="F163" s="15">
        <f t="shared" si="184"/>
        <v>77.73</v>
      </c>
      <c r="G163" s="18">
        <f>F163*Premissas!$C$5</f>
        <v>2505.7535590003163</v>
      </c>
      <c r="M163" s="7" t="str">
        <f>Premissas!$E$9</f>
        <v>março/19</v>
      </c>
      <c r="N163" s="29">
        <f t="shared" si="191"/>
        <v>12</v>
      </c>
      <c r="O163" s="15">
        <f>Premissas!$I$9</f>
        <v>77.73</v>
      </c>
      <c r="P163" s="20">
        <f t="shared" si="186"/>
        <v>65.73</v>
      </c>
      <c r="Q163" s="17">
        <f>P163*Premissas!$C$13</f>
        <v>6331.7889908256884</v>
      </c>
      <c r="R163" s="15">
        <f t="shared" si="187"/>
        <v>77.73</v>
      </c>
      <c r="S163" s="18">
        <f>R163*Premissas!$C$11</f>
        <v>3743.8761467889908</v>
      </c>
      <c r="Y163" s="7" t="str">
        <f>Premissas!$E$9</f>
        <v>março/19</v>
      </c>
      <c r="Z163" s="29">
        <f t="shared" si="192"/>
        <v>12</v>
      </c>
      <c r="AA163" s="15">
        <f>Premissas!$H$9</f>
        <v>77.62</v>
      </c>
      <c r="AB163" s="20">
        <f t="shared" si="189"/>
        <v>65.62</v>
      </c>
      <c r="AC163" s="17">
        <f>AB163*Premissas!$C$6</f>
        <v>4230.7358430876311</v>
      </c>
      <c r="AD163" s="15">
        <f t="shared" si="190"/>
        <v>77.62</v>
      </c>
      <c r="AE163" s="18">
        <f>AD163*Premissas!$C$12</f>
        <v>2502.2075292628915</v>
      </c>
    </row>
    <row r="164" spans="1:33" x14ac:dyDescent="0.25">
      <c r="A164" s="7" t="str">
        <f>Premissas!$E$10</f>
        <v>fevereiro/19</v>
      </c>
      <c r="B164" s="29">
        <f t="shared" si="193"/>
        <v>12</v>
      </c>
      <c r="C164" s="15">
        <f>LARGE(Premissas!$H$10:$I$10,1)</f>
        <v>89.49</v>
      </c>
      <c r="D164" s="20">
        <f t="shared" si="183"/>
        <v>77.489999999999995</v>
      </c>
      <c r="E164" s="17">
        <f>D164*Premissas!$C$6</f>
        <v>4996.0335336918697</v>
      </c>
      <c r="F164" s="15">
        <f t="shared" si="184"/>
        <v>89.49</v>
      </c>
      <c r="G164" s="18">
        <f>F164*Premissas!$C$5</f>
        <v>2884.8563745650108</v>
      </c>
      <c r="M164" s="7" t="str">
        <f>Premissas!$E$10</f>
        <v>fevereiro/19</v>
      </c>
      <c r="N164" s="29">
        <f t="shared" si="191"/>
        <v>12</v>
      </c>
      <c r="O164" s="15">
        <f>Premissas!$I$10</f>
        <v>61.82</v>
      </c>
      <c r="P164" s="20">
        <f t="shared" si="186"/>
        <v>49.82</v>
      </c>
      <c r="Q164" s="17">
        <f>P164*Premissas!$C$13</f>
        <v>4799.1743119266057</v>
      </c>
      <c r="R164" s="15">
        <f t="shared" si="187"/>
        <v>61.82</v>
      </c>
      <c r="S164" s="18">
        <f>R164*Premissas!$C$11</f>
        <v>2977.5688073394494</v>
      </c>
      <c r="Y164" s="7" t="str">
        <f>Premissas!$E$10</f>
        <v>fevereiro/19</v>
      </c>
      <c r="Z164" s="29">
        <f t="shared" si="192"/>
        <v>12</v>
      </c>
      <c r="AA164" s="15">
        <f>Premissas!$H$10</f>
        <v>89.49</v>
      </c>
      <c r="AB164" s="20">
        <f t="shared" si="189"/>
        <v>77.489999999999995</v>
      </c>
      <c r="AC164" s="17">
        <f>AB164*Premissas!$C$6</f>
        <v>4996.0335336918697</v>
      </c>
      <c r="AD164" s="15">
        <f t="shared" si="190"/>
        <v>89.49</v>
      </c>
      <c r="AE164" s="18">
        <f>AD164*Premissas!$C$12</f>
        <v>2884.8563745650108</v>
      </c>
    </row>
    <row r="165" spans="1:33" x14ac:dyDescent="0.25">
      <c r="A165" s="7" t="str">
        <f>Premissas!$E$11</f>
        <v>janeiro/19</v>
      </c>
      <c r="B165" s="29">
        <f t="shared" si="193"/>
        <v>12</v>
      </c>
      <c r="C165" s="15">
        <f>LARGE(Premissas!$H$11:$I$11,1)</f>
        <v>81.09</v>
      </c>
      <c r="D165" s="16">
        <f t="shared" si="183"/>
        <v>69.09</v>
      </c>
      <c r="E165" s="17">
        <f>D165*Premissas!$C$6</f>
        <v>4454.4580828851631</v>
      </c>
      <c r="F165" s="15">
        <f t="shared" si="184"/>
        <v>81.09</v>
      </c>
      <c r="G165" s="18">
        <f>F165*Premissas!$C$5</f>
        <v>2614.068649161658</v>
      </c>
      <c r="M165" s="7" t="str">
        <f>Premissas!$E$11</f>
        <v>janeiro/19</v>
      </c>
      <c r="N165" s="29">
        <f t="shared" si="191"/>
        <v>12</v>
      </c>
      <c r="O165" s="15">
        <f>Premissas!$I$11</f>
        <v>57.12</v>
      </c>
      <c r="P165" s="16">
        <f t="shared" si="186"/>
        <v>45.12</v>
      </c>
      <c r="Q165" s="17">
        <f>P165*Premissas!$C$13</f>
        <v>4346.4220183486232</v>
      </c>
      <c r="R165" s="15">
        <f t="shared" si="187"/>
        <v>57.12</v>
      </c>
      <c r="S165" s="18">
        <f>R165*Premissas!$C$11</f>
        <v>2751.1926605504586</v>
      </c>
      <c r="Y165" s="7" t="str">
        <f>Premissas!$E$11</f>
        <v>janeiro/19</v>
      </c>
      <c r="Z165" s="29">
        <f t="shared" si="192"/>
        <v>12</v>
      </c>
      <c r="AA165" s="15">
        <f>Premissas!$H$11</f>
        <v>81.09</v>
      </c>
      <c r="AB165" s="16">
        <f t="shared" si="189"/>
        <v>69.09</v>
      </c>
      <c r="AC165" s="17">
        <f>AB165*Premissas!$C$6</f>
        <v>4454.4580828851631</v>
      </c>
      <c r="AD165" s="15">
        <f t="shared" si="190"/>
        <v>81.09</v>
      </c>
      <c r="AE165" s="18">
        <f>AD165*Premissas!$C$12</f>
        <v>2614.068649161658</v>
      </c>
    </row>
    <row r="166" spans="1:33" x14ac:dyDescent="0.25">
      <c r="A166" s="7" t="str">
        <f>Premissas!$E$12</f>
        <v>dezembro/18</v>
      </c>
      <c r="B166" s="29">
        <f t="shared" si="193"/>
        <v>12</v>
      </c>
      <c r="C166" s="15">
        <f>LARGE(Premissas!$H$12:$I$12,1)</f>
        <v>66.98</v>
      </c>
      <c r="D166" s="16">
        <f t="shared" si="183"/>
        <v>54.980000000000004</v>
      </c>
      <c r="E166" s="17">
        <f>D166*Premissas!$C$6</f>
        <v>3544.7402720658024</v>
      </c>
      <c r="F166" s="15">
        <f t="shared" si="184"/>
        <v>66.98</v>
      </c>
      <c r="G166" s="18">
        <f>F166*Premissas!$C$5</f>
        <v>2159.2097437519774</v>
      </c>
      <c r="M166" s="7" t="str">
        <f>Premissas!$E$12</f>
        <v>dezembro/18</v>
      </c>
      <c r="N166" s="29">
        <f t="shared" si="191"/>
        <v>12</v>
      </c>
      <c r="O166" s="15">
        <f>Premissas!$I$12</f>
        <v>56.9</v>
      </c>
      <c r="P166" s="16">
        <f t="shared" si="186"/>
        <v>44.9</v>
      </c>
      <c r="Q166" s="17">
        <f>P166*Premissas!$C$13</f>
        <v>4325.2293577981645</v>
      </c>
      <c r="R166" s="15">
        <f t="shared" si="187"/>
        <v>56.9</v>
      </c>
      <c r="S166" s="18">
        <f>R166*Premissas!$C$11</f>
        <v>2740.5963302752293</v>
      </c>
      <c r="Y166" s="7" t="str">
        <f>Premissas!$E$12</f>
        <v>dezembro/18</v>
      </c>
      <c r="Z166" s="29">
        <f t="shared" si="192"/>
        <v>12</v>
      </c>
      <c r="AA166" s="15">
        <f>Premissas!$H$12</f>
        <v>66.98</v>
      </c>
      <c r="AB166" s="16">
        <f t="shared" si="189"/>
        <v>54.980000000000004</v>
      </c>
      <c r="AC166" s="17">
        <f>AB166*Premissas!$C$6</f>
        <v>3544.7402720658024</v>
      </c>
      <c r="AD166" s="15">
        <f t="shared" si="190"/>
        <v>66.98</v>
      </c>
      <c r="AE166" s="18">
        <f>AD166*Premissas!$C$12</f>
        <v>2159.2097437519774</v>
      </c>
    </row>
    <row r="167" spans="1:33" x14ac:dyDescent="0.25">
      <c r="A167" s="7" t="str">
        <f>Premissas!$E$13</f>
        <v>novembro/18</v>
      </c>
      <c r="B167" s="29">
        <f t="shared" si="193"/>
        <v>12</v>
      </c>
      <c r="C167" s="15">
        <f>LARGE(Premissas!$H$13:$I$13,1)</f>
        <v>66.42</v>
      </c>
      <c r="D167" s="16">
        <f t="shared" si="183"/>
        <v>54.42</v>
      </c>
      <c r="E167" s="17">
        <f>D167*Premissas!$C$6</f>
        <v>3508.6352420120215</v>
      </c>
      <c r="F167" s="15">
        <f t="shared" si="184"/>
        <v>66.42</v>
      </c>
      <c r="G167" s="18">
        <f>F167*Premissas!$C$5</f>
        <v>2141.157228725087</v>
      </c>
      <c r="M167" s="7" t="str">
        <f>Premissas!$E$13</f>
        <v>novembro/18</v>
      </c>
      <c r="N167" s="29">
        <f t="shared" si="191"/>
        <v>12</v>
      </c>
      <c r="O167" s="15">
        <f>Premissas!$I$13</f>
        <v>40.659999999999997</v>
      </c>
      <c r="P167" s="16">
        <f t="shared" si="186"/>
        <v>28.659999999999997</v>
      </c>
      <c r="Q167" s="17">
        <f>P167*Premissas!$C$13</f>
        <v>2760.8256880733943</v>
      </c>
      <c r="R167" s="15">
        <f t="shared" si="187"/>
        <v>40.659999999999997</v>
      </c>
      <c r="S167" s="18">
        <f>R167*Premissas!$C$11</f>
        <v>1958.3944954128438</v>
      </c>
      <c r="Y167" s="7" t="str">
        <f>Premissas!$E$13</f>
        <v>novembro/18</v>
      </c>
      <c r="Z167" s="29">
        <f t="shared" si="192"/>
        <v>12</v>
      </c>
      <c r="AA167" s="15">
        <f>Premissas!$H$13</f>
        <v>66.42</v>
      </c>
      <c r="AB167" s="16">
        <f t="shared" si="189"/>
        <v>54.42</v>
      </c>
      <c r="AC167" s="17">
        <f>AB167*Premissas!$C$6</f>
        <v>3508.6352420120215</v>
      </c>
      <c r="AD167" s="15">
        <f t="shared" si="190"/>
        <v>66.42</v>
      </c>
      <c r="AE167" s="18">
        <f>AD167*Premissas!$C$12</f>
        <v>2141.157228725087</v>
      </c>
    </row>
    <row r="168" spans="1:33" x14ac:dyDescent="0.25">
      <c r="A168" s="26" t="s">
        <v>35</v>
      </c>
      <c r="B168" s="5"/>
      <c r="C168" s="5">
        <f>LARGE(C155:C167,1)</f>
        <v>89.49</v>
      </c>
      <c r="D168" s="5">
        <f>LARGE(D155:D167,1)</f>
        <v>77.489999999999995</v>
      </c>
      <c r="E168" s="27">
        <f>SUM(E156:E167)</f>
        <v>43335.707054729515</v>
      </c>
      <c r="F168" s="5">
        <f>LARGE(F155:F167,1)</f>
        <v>89.49</v>
      </c>
      <c r="G168" s="27">
        <f t="shared" ref="G168:G224" si="194">SUM(G156:G167)</f>
        <v>26309.928819993671</v>
      </c>
      <c r="H168" s="50">
        <f>E168+G168</f>
        <v>69645.635874723186</v>
      </c>
      <c r="I168">
        <f>B156</f>
        <v>12</v>
      </c>
      <c r="M168" s="26" t="s">
        <v>35</v>
      </c>
      <c r="N168" s="5"/>
      <c r="O168" s="5">
        <f t="shared" ref="O168:P168" si="195">LARGE(O155:O167,1)</f>
        <v>77.73</v>
      </c>
      <c r="P168" s="5">
        <f t="shared" si="195"/>
        <v>65.73</v>
      </c>
      <c r="Q168" s="27">
        <f t="shared" ref="Q168" si="196">SUM(Q156:Q167)</f>
        <v>45575.779816513757</v>
      </c>
      <c r="R168" s="5">
        <f t="shared" ref="R168" si="197">LARGE(R155:R167,1)</f>
        <v>77.73</v>
      </c>
      <c r="S168" s="27">
        <f t="shared" ref="S168:S224" si="198">SUM(S156:S167)</f>
        <v>29723.66972477064</v>
      </c>
      <c r="T168" s="50">
        <f t="shared" ref="T168" si="199">Q168+S168</f>
        <v>75299.449541284397</v>
      </c>
      <c r="U168">
        <f t="shared" ref="U168" si="200">N156</f>
        <v>12</v>
      </c>
      <c r="Y168" s="26" t="s">
        <v>35</v>
      </c>
      <c r="Z168" s="5"/>
      <c r="AA168" s="5">
        <f t="shared" ref="AA168:AB168" si="201">LARGE(AA155:AA167,1)</f>
        <v>89.49</v>
      </c>
      <c r="AB168" s="5">
        <f t="shared" si="201"/>
        <v>77.489999999999995</v>
      </c>
      <c r="AC168" s="27">
        <f t="shared" ref="AC168" si="202">SUM(AC156:AC167)</f>
        <v>43032.682695349569</v>
      </c>
      <c r="AD168" s="5">
        <f t="shared" ref="AD168" si="203">LARGE(AD155:AD167,1)</f>
        <v>89.49</v>
      </c>
      <c r="AE168" s="27">
        <f t="shared" ref="AE168:AE224" si="204">SUM(AE156:AE167)</f>
        <v>26158.416640303698</v>
      </c>
      <c r="AF168" s="50">
        <f t="shared" ref="AF168" si="205">AC168+AE168</f>
        <v>69191.099335653271</v>
      </c>
      <c r="AG168">
        <f t="shared" ref="AG168" si="206">Z156</f>
        <v>12</v>
      </c>
    </row>
    <row r="169" spans="1:33" x14ac:dyDescent="0.25">
      <c r="A169" s="6" t="s">
        <v>12</v>
      </c>
      <c r="B169" s="6" t="s">
        <v>18</v>
      </c>
      <c r="C169" s="6" t="s">
        <v>19</v>
      </c>
      <c r="D169" s="14" t="s">
        <v>20</v>
      </c>
      <c r="E169" s="14" t="s">
        <v>21</v>
      </c>
      <c r="F169" s="6" t="s">
        <v>22</v>
      </c>
      <c r="G169" s="6" t="s">
        <v>23</v>
      </c>
      <c r="M169" s="6" t="s">
        <v>12</v>
      </c>
      <c r="N169" s="6" t="s">
        <v>18</v>
      </c>
      <c r="O169" s="6" t="s">
        <v>19</v>
      </c>
      <c r="P169" s="14" t="s">
        <v>20</v>
      </c>
      <c r="Q169" s="14" t="s">
        <v>21</v>
      </c>
      <c r="R169" s="6" t="s">
        <v>22</v>
      </c>
      <c r="S169" s="6" t="s">
        <v>23</v>
      </c>
      <c r="Y169" s="6" t="s">
        <v>12</v>
      </c>
      <c r="Z169" s="6" t="s">
        <v>18</v>
      </c>
      <c r="AA169" s="6" t="s">
        <v>19</v>
      </c>
      <c r="AB169" s="14" t="s">
        <v>20</v>
      </c>
      <c r="AC169" s="14" t="s">
        <v>21</v>
      </c>
      <c r="AD169" s="6" t="s">
        <v>22</v>
      </c>
      <c r="AE169" s="6" t="s">
        <v>23</v>
      </c>
    </row>
    <row r="170" spans="1:33" x14ac:dyDescent="0.25">
      <c r="A170" s="7" t="str">
        <f>Premissas!$E$2</f>
        <v>outubro/19</v>
      </c>
      <c r="B170" s="29">
        <f>B156+1</f>
        <v>13</v>
      </c>
      <c r="C170" s="15">
        <f>LARGE(Premissas!$H$2:$I$2,1)</f>
        <v>63.39</v>
      </c>
      <c r="D170" s="16">
        <f t="shared" ref="D170:D181" si="207">IF(C170&gt;105%*B170,(C170-B170),0)</f>
        <v>50.39</v>
      </c>
      <c r="E170" s="17">
        <f>D170*Premissas!$C$6</f>
        <v>3248.8079721607087</v>
      </c>
      <c r="F170" s="15">
        <f t="shared" ref="F170:F181" si="208">IF(C170&gt;B170,C170,B170)</f>
        <v>63.39</v>
      </c>
      <c r="G170" s="18">
        <f>F170*Premissas!$C$5</f>
        <v>2043.4802277760202</v>
      </c>
      <c r="M170" s="7" t="str">
        <f>Premissas!$E$2</f>
        <v>outubro/19</v>
      </c>
      <c r="N170" s="29">
        <f t="shared" ref="N170" si="209">N156+1</f>
        <v>13</v>
      </c>
      <c r="O170" s="15">
        <f>Premissas!$I$2</f>
        <v>63.39</v>
      </c>
      <c r="P170" s="16">
        <f t="shared" ref="P170:P181" si="210">IF(O170&gt;105%*N170,(O170-N170),0)</f>
        <v>50.39</v>
      </c>
      <c r="Q170" s="17">
        <f>P170*Premissas!$C$13</f>
        <v>4854.0825688073392</v>
      </c>
      <c r="R170" s="15">
        <f t="shared" ref="R170:R181" si="211">IF(O170&gt;N170,O170,N170)</f>
        <v>63.39</v>
      </c>
      <c r="S170" s="18">
        <f>R170*Premissas!$C$11</f>
        <v>3053.1880733944954</v>
      </c>
      <c r="Y170" s="7" t="str">
        <f>Premissas!$E$2</f>
        <v>outubro/19</v>
      </c>
      <c r="Z170" s="29">
        <f t="shared" ref="Z170" si="212">Z156+1</f>
        <v>13</v>
      </c>
      <c r="AA170" s="15">
        <f>Premissas!$H$2</f>
        <v>58.8</v>
      </c>
      <c r="AB170" s="16">
        <f t="shared" ref="AB170:AB181" si="213">IF(AA170&gt;105%*Z170,(AA170-Z170),0)</f>
        <v>45.8</v>
      </c>
      <c r="AC170" s="17">
        <f>AB170*Premissas!$C$6</f>
        <v>2952.875672255615</v>
      </c>
      <c r="AD170" s="15">
        <f t="shared" ref="AD170:AD181" si="214">IF(AA170&gt;Z170,AA170,Z170)</f>
        <v>58.8</v>
      </c>
      <c r="AE170" s="18">
        <f>AD170*Premissas!$C$12</f>
        <v>1895.5140778234736</v>
      </c>
    </row>
    <row r="171" spans="1:33" x14ac:dyDescent="0.25">
      <c r="A171" s="7" t="str">
        <f>Premissas!$E$3</f>
        <v>setembro/19</v>
      </c>
      <c r="B171" s="29">
        <f>B170</f>
        <v>13</v>
      </c>
      <c r="C171" s="15">
        <f>LARGE(Premissas!$H$3:$I$3,1)</f>
        <v>58.91</v>
      </c>
      <c r="D171" s="16">
        <f t="shared" si="207"/>
        <v>45.91</v>
      </c>
      <c r="E171" s="17">
        <f>D171*Premissas!$C$6</f>
        <v>2959.9677317304649</v>
      </c>
      <c r="F171" s="15">
        <f t="shared" si="208"/>
        <v>58.91</v>
      </c>
      <c r="G171" s="18">
        <f>F171*Premissas!$C$5</f>
        <v>1899.0601075608984</v>
      </c>
      <c r="M171" s="7" t="str">
        <f>Premissas!$E$3</f>
        <v>setembro/19</v>
      </c>
      <c r="N171" s="29">
        <f t="shared" ref="N171:N181" si="215">N170</f>
        <v>13</v>
      </c>
      <c r="O171" s="15">
        <f>Premissas!$I$3</f>
        <v>52.19</v>
      </c>
      <c r="P171" s="16">
        <f t="shared" si="210"/>
        <v>39.19</v>
      </c>
      <c r="Q171" s="17">
        <f>P171*Premissas!$C$13</f>
        <v>3775.1834862385317</v>
      </c>
      <c r="R171" s="15">
        <f t="shared" si="211"/>
        <v>52.19</v>
      </c>
      <c r="S171" s="18">
        <f>R171*Premissas!$C$11</f>
        <v>2513.7385321100915</v>
      </c>
      <c r="Y171" s="7" t="str">
        <f>Premissas!$E$3</f>
        <v>setembro/19</v>
      </c>
      <c r="Z171" s="29">
        <f t="shared" ref="Z171:Z181" si="216">Z170</f>
        <v>13</v>
      </c>
      <c r="AA171" s="15">
        <f>Premissas!$H$3</f>
        <v>58.91</v>
      </c>
      <c r="AB171" s="16">
        <f t="shared" si="213"/>
        <v>45.91</v>
      </c>
      <c r="AC171" s="17">
        <f>AB171*Premissas!$C$6</f>
        <v>2959.9677317304649</v>
      </c>
      <c r="AD171" s="15">
        <f t="shared" si="214"/>
        <v>58.91</v>
      </c>
      <c r="AE171" s="18">
        <f>AD171*Premissas!$C$12</f>
        <v>1899.0601075608984</v>
      </c>
    </row>
    <row r="172" spans="1:33" x14ac:dyDescent="0.25">
      <c r="A172" s="7" t="str">
        <f>Premissas!$E$4</f>
        <v>agosto/19</v>
      </c>
      <c r="B172" s="29">
        <f t="shared" ref="B172:B181" si="217">B171</f>
        <v>13</v>
      </c>
      <c r="C172" s="15">
        <f>LARGE(Premissas!$H$4:$I$4,1)</f>
        <v>46.48</v>
      </c>
      <c r="D172" s="16">
        <f t="shared" si="207"/>
        <v>33.479999999999997</v>
      </c>
      <c r="E172" s="17">
        <f>D172*Premissas!$C$6</f>
        <v>2158.565011072445</v>
      </c>
      <c r="F172" s="15">
        <f t="shared" si="208"/>
        <v>46.48</v>
      </c>
      <c r="G172" s="18">
        <f>F172*Premissas!$C$5</f>
        <v>1498.3587472318886</v>
      </c>
      <c r="M172" s="7" t="str">
        <f>Premissas!$E$4</f>
        <v>agosto/19</v>
      </c>
      <c r="N172" s="29">
        <f t="shared" si="215"/>
        <v>13</v>
      </c>
      <c r="O172" s="15">
        <f>Premissas!$I$4</f>
        <v>20.16</v>
      </c>
      <c r="P172" s="16">
        <f t="shared" si="210"/>
        <v>7.16</v>
      </c>
      <c r="Q172" s="17">
        <f>P172*Premissas!$C$13</f>
        <v>689.72477064220186</v>
      </c>
      <c r="R172" s="15">
        <f t="shared" si="211"/>
        <v>20.16</v>
      </c>
      <c r="S172" s="18">
        <f>R172*Premissas!$C$11</f>
        <v>971.00917431192659</v>
      </c>
      <c r="Y172" s="7" t="str">
        <f>Premissas!$E$4</f>
        <v>agosto/19</v>
      </c>
      <c r="Z172" s="29">
        <f t="shared" si="216"/>
        <v>13</v>
      </c>
      <c r="AA172" s="15">
        <f>Premissas!$H$4</f>
        <v>46.48</v>
      </c>
      <c r="AB172" s="16">
        <f t="shared" si="213"/>
        <v>33.479999999999997</v>
      </c>
      <c r="AC172" s="17">
        <f>AB172*Premissas!$C$6</f>
        <v>2158.565011072445</v>
      </c>
      <c r="AD172" s="15">
        <f t="shared" si="214"/>
        <v>46.48</v>
      </c>
      <c r="AE172" s="18">
        <f>AD172*Premissas!$C$12</f>
        <v>1498.3587472318886</v>
      </c>
    </row>
    <row r="173" spans="1:33" x14ac:dyDescent="0.25">
      <c r="A173" s="7" t="str">
        <f>Premissas!$E$5</f>
        <v>julho/19</v>
      </c>
      <c r="B173" s="29">
        <f t="shared" si="217"/>
        <v>13</v>
      </c>
      <c r="C173" s="15">
        <f>LARGE(Premissas!$H$5:$I$5,1)</f>
        <v>63.17</v>
      </c>
      <c r="D173" s="16">
        <f t="shared" si="207"/>
        <v>50.17</v>
      </c>
      <c r="E173" s="17">
        <f>D173*Premissas!$C$6</f>
        <v>3234.6238532110092</v>
      </c>
      <c r="F173" s="15">
        <f t="shared" si="208"/>
        <v>63.17</v>
      </c>
      <c r="G173" s="18">
        <f>F173*Premissas!$C$5</f>
        <v>2036.3881683011705</v>
      </c>
      <c r="M173" s="7" t="str">
        <f>Premissas!$E$5</f>
        <v>julho/19</v>
      </c>
      <c r="N173" s="29">
        <f t="shared" si="215"/>
        <v>13</v>
      </c>
      <c r="O173" s="15">
        <f>Premissas!$I$5</f>
        <v>39.979999999999997</v>
      </c>
      <c r="P173" s="16">
        <f t="shared" si="210"/>
        <v>26.979999999999997</v>
      </c>
      <c r="Q173" s="17">
        <f>P173*Premissas!$C$13</f>
        <v>2598.9908256880731</v>
      </c>
      <c r="R173" s="15">
        <f t="shared" si="211"/>
        <v>39.979999999999997</v>
      </c>
      <c r="S173" s="18">
        <f>R173*Premissas!$C$11</f>
        <v>1925.6422018348621</v>
      </c>
      <c r="Y173" s="7" t="str">
        <f>Premissas!$E$5</f>
        <v>julho/19</v>
      </c>
      <c r="Z173" s="29">
        <f t="shared" si="216"/>
        <v>13</v>
      </c>
      <c r="AA173" s="15">
        <f>Premissas!$H$5</f>
        <v>63.17</v>
      </c>
      <c r="AB173" s="16">
        <f t="shared" si="213"/>
        <v>50.17</v>
      </c>
      <c r="AC173" s="17">
        <f>AB173*Premissas!$C$6</f>
        <v>3234.6238532110092</v>
      </c>
      <c r="AD173" s="15">
        <f t="shared" si="214"/>
        <v>63.17</v>
      </c>
      <c r="AE173" s="18">
        <f>AD173*Premissas!$C$12</f>
        <v>2036.3881683011705</v>
      </c>
    </row>
    <row r="174" spans="1:33" x14ac:dyDescent="0.25">
      <c r="A174" s="7" t="str">
        <f>Premissas!$E$6</f>
        <v>junho/19</v>
      </c>
      <c r="B174" s="29">
        <f t="shared" si="217"/>
        <v>13</v>
      </c>
      <c r="C174" s="15">
        <f>LARGE(Premissas!$H$6:$I$6,1)</f>
        <v>59.47</v>
      </c>
      <c r="D174" s="16">
        <f t="shared" si="207"/>
        <v>46.47</v>
      </c>
      <c r="E174" s="17">
        <f>D174*Premissas!$C$6</f>
        <v>2996.0727617842454</v>
      </c>
      <c r="F174" s="15">
        <f t="shared" si="208"/>
        <v>59.47</v>
      </c>
      <c r="G174" s="18">
        <f>F174*Premissas!$C$5</f>
        <v>1917.1126225877886</v>
      </c>
      <c r="M174" s="7" t="str">
        <f>Premissas!$E$6</f>
        <v>junho/19</v>
      </c>
      <c r="N174" s="29">
        <f t="shared" si="215"/>
        <v>13</v>
      </c>
      <c r="O174" s="15">
        <f>Premissas!$I$6</f>
        <v>47.71</v>
      </c>
      <c r="P174" s="16">
        <f t="shared" si="210"/>
        <v>34.71</v>
      </c>
      <c r="Q174" s="17">
        <f>P174*Premissas!$C$13</f>
        <v>3343.6238532110092</v>
      </c>
      <c r="R174" s="15">
        <f t="shared" si="211"/>
        <v>47.71</v>
      </c>
      <c r="S174" s="18">
        <f>R174*Premissas!$C$11</f>
        <v>2297.9587155963304</v>
      </c>
      <c r="Y174" s="7" t="str">
        <f>Premissas!$E$6</f>
        <v>junho/19</v>
      </c>
      <c r="Z174" s="29">
        <f t="shared" si="216"/>
        <v>13</v>
      </c>
      <c r="AA174" s="15">
        <f>Premissas!$H$6</f>
        <v>59.47</v>
      </c>
      <c r="AB174" s="16">
        <f t="shared" si="213"/>
        <v>46.47</v>
      </c>
      <c r="AC174" s="17">
        <f>AB174*Premissas!$C$6</f>
        <v>2996.0727617842454</v>
      </c>
      <c r="AD174" s="15">
        <f t="shared" si="214"/>
        <v>59.47</v>
      </c>
      <c r="AE174" s="18">
        <f>AD174*Premissas!$C$12</f>
        <v>1917.1126225877886</v>
      </c>
    </row>
    <row r="175" spans="1:33" x14ac:dyDescent="0.25">
      <c r="A175" s="7" t="str">
        <f>Premissas!$E$7</f>
        <v>maio/19</v>
      </c>
      <c r="B175" s="29">
        <f t="shared" si="217"/>
        <v>13</v>
      </c>
      <c r="C175" s="15">
        <f>LARGE(Premissas!$H$7:$I$7,1)</f>
        <v>61.04</v>
      </c>
      <c r="D175" s="20">
        <f t="shared" si="207"/>
        <v>48.04</v>
      </c>
      <c r="E175" s="17">
        <f>D175*Premissas!$C$6</f>
        <v>3097.2957924707371</v>
      </c>
      <c r="F175" s="15">
        <f t="shared" si="208"/>
        <v>61.04</v>
      </c>
      <c r="G175" s="18">
        <f>F175*Premissas!$C$5</f>
        <v>1967.7241379310344</v>
      </c>
      <c r="M175" s="7" t="str">
        <f>Premissas!$E$7</f>
        <v>maio/19</v>
      </c>
      <c r="N175" s="29">
        <f t="shared" si="215"/>
        <v>13</v>
      </c>
      <c r="O175" s="15">
        <f>Premissas!$I$7</f>
        <v>46.37</v>
      </c>
      <c r="P175" s="20">
        <f t="shared" si="210"/>
        <v>33.369999999999997</v>
      </c>
      <c r="Q175" s="17">
        <f>P175*Premissas!$C$13</f>
        <v>3214.5412844036696</v>
      </c>
      <c r="R175" s="15">
        <f t="shared" si="211"/>
        <v>46.37</v>
      </c>
      <c r="S175" s="18">
        <f>R175*Premissas!$C$11</f>
        <v>2233.4174311926604</v>
      </c>
      <c r="Y175" s="7" t="str">
        <f>Premissas!$E$7</f>
        <v>maio/19</v>
      </c>
      <c r="Z175" s="29">
        <f t="shared" si="216"/>
        <v>13</v>
      </c>
      <c r="AA175" s="15">
        <f>Premissas!$H$7</f>
        <v>61.04</v>
      </c>
      <c r="AB175" s="20">
        <f t="shared" si="213"/>
        <v>48.04</v>
      </c>
      <c r="AC175" s="17">
        <f>AB175*Premissas!$C$6</f>
        <v>3097.2957924707371</v>
      </c>
      <c r="AD175" s="15">
        <f t="shared" si="214"/>
        <v>61.04</v>
      </c>
      <c r="AE175" s="18">
        <f>AD175*Premissas!$C$12</f>
        <v>1967.7241379310344</v>
      </c>
    </row>
    <row r="176" spans="1:33" x14ac:dyDescent="0.25">
      <c r="A176" s="7" t="str">
        <f>Premissas!$E$8</f>
        <v>abril/19</v>
      </c>
      <c r="B176" s="29">
        <f t="shared" si="217"/>
        <v>13</v>
      </c>
      <c r="C176" s="15">
        <f>LARGE(Premissas!$H$8:$I$8,1)</f>
        <v>81.98</v>
      </c>
      <c r="D176" s="20">
        <f t="shared" si="207"/>
        <v>68.98</v>
      </c>
      <c r="E176" s="17">
        <f>D176*Premissas!$C$6</f>
        <v>4447.3660234103136</v>
      </c>
      <c r="F176" s="15">
        <f t="shared" si="208"/>
        <v>81.98</v>
      </c>
      <c r="G176" s="18">
        <f>F176*Premissas!$C$5</f>
        <v>2642.7592534008227</v>
      </c>
      <c r="M176" s="7" t="str">
        <f>Premissas!$E$8</f>
        <v>abril/19</v>
      </c>
      <c r="N176" s="29">
        <f t="shared" si="215"/>
        <v>13</v>
      </c>
      <c r="O176" s="15">
        <f>Premissas!$I$8</f>
        <v>53.09</v>
      </c>
      <c r="P176" s="20">
        <f t="shared" si="210"/>
        <v>40.090000000000003</v>
      </c>
      <c r="Q176" s="17">
        <f>P176*Premissas!$C$13</f>
        <v>3861.8807339449545</v>
      </c>
      <c r="R176" s="15">
        <f t="shared" si="211"/>
        <v>53.09</v>
      </c>
      <c r="S176" s="18">
        <f>R176*Premissas!$C$11</f>
        <v>2557.0871559633028</v>
      </c>
      <c r="Y176" s="7" t="str">
        <f>Premissas!$E$8</f>
        <v>abril/19</v>
      </c>
      <c r="Z176" s="29">
        <f t="shared" si="216"/>
        <v>13</v>
      </c>
      <c r="AA176" s="15">
        <f>Premissas!$H$8</f>
        <v>81.98</v>
      </c>
      <c r="AB176" s="20">
        <f t="shared" si="213"/>
        <v>68.98</v>
      </c>
      <c r="AC176" s="17">
        <f>AB176*Premissas!$C$6</f>
        <v>4447.3660234103136</v>
      </c>
      <c r="AD176" s="15">
        <f t="shared" si="214"/>
        <v>81.98</v>
      </c>
      <c r="AE176" s="18">
        <f>AD176*Premissas!$C$12</f>
        <v>2642.7592534008227</v>
      </c>
    </row>
    <row r="177" spans="1:33" x14ac:dyDescent="0.25">
      <c r="A177" s="7" t="str">
        <f>Premissas!$E$9</f>
        <v>março/19</v>
      </c>
      <c r="B177" s="29">
        <f t="shared" si="217"/>
        <v>13</v>
      </c>
      <c r="C177" s="15">
        <f>LARGE(Premissas!$H$9:$I$9,1)</f>
        <v>77.73</v>
      </c>
      <c r="D177" s="20">
        <f t="shared" si="207"/>
        <v>64.73</v>
      </c>
      <c r="E177" s="17">
        <f>D177*Premissas!$C$6</f>
        <v>4173.3546346093008</v>
      </c>
      <c r="F177" s="15">
        <f t="shared" si="208"/>
        <v>77.73</v>
      </c>
      <c r="G177" s="18">
        <f>F177*Premissas!$C$5</f>
        <v>2505.7535590003163</v>
      </c>
      <c r="M177" s="7" t="str">
        <f>Premissas!$E$9</f>
        <v>março/19</v>
      </c>
      <c r="N177" s="29">
        <f t="shared" si="215"/>
        <v>13</v>
      </c>
      <c r="O177" s="15">
        <f>Premissas!$I$9</f>
        <v>77.73</v>
      </c>
      <c r="P177" s="20">
        <f t="shared" si="210"/>
        <v>64.73</v>
      </c>
      <c r="Q177" s="17">
        <f>P177*Premissas!$C$13</f>
        <v>6235.4587155963309</v>
      </c>
      <c r="R177" s="15">
        <f t="shared" si="211"/>
        <v>77.73</v>
      </c>
      <c r="S177" s="18">
        <f>R177*Premissas!$C$11</f>
        <v>3743.8761467889908</v>
      </c>
      <c r="Y177" s="7" t="str">
        <f>Premissas!$E$9</f>
        <v>março/19</v>
      </c>
      <c r="Z177" s="29">
        <f t="shared" si="216"/>
        <v>13</v>
      </c>
      <c r="AA177" s="15">
        <f>Premissas!$H$9</f>
        <v>77.62</v>
      </c>
      <c r="AB177" s="20">
        <f t="shared" si="213"/>
        <v>64.62</v>
      </c>
      <c r="AC177" s="17">
        <f>AB177*Premissas!$C$6</f>
        <v>4166.2625751344513</v>
      </c>
      <c r="AD177" s="15">
        <f t="shared" si="214"/>
        <v>77.62</v>
      </c>
      <c r="AE177" s="18">
        <f>AD177*Premissas!$C$12</f>
        <v>2502.2075292628915</v>
      </c>
    </row>
    <row r="178" spans="1:33" x14ac:dyDescent="0.25">
      <c r="A178" s="7" t="str">
        <f>Premissas!$E$10</f>
        <v>fevereiro/19</v>
      </c>
      <c r="B178" s="29">
        <f t="shared" si="217"/>
        <v>13</v>
      </c>
      <c r="C178" s="15">
        <f>LARGE(Premissas!$H$10:$I$10,1)</f>
        <v>89.49</v>
      </c>
      <c r="D178" s="20">
        <f t="shared" si="207"/>
        <v>76.489999999999995</v>
      </c>
      <c r="E178" s="17">
        <f>D178*Premissas!$C$6</f>
        <v>4931.5602657386898</v>
      </c>
      <c r="F178" s="15">
        <f t="shared" si="208"/>
        <v>89.49</v>
      </c>
      <c r="G178" s="18">
        <f>F178*Premissas!$C$5</f>
        <v>2884.8563745650108</v>
      </c>
      <c r="M178" s="7" t="str">
        <f>Premissas!$E$10</f>
        <v>fevereiro/19</v>
      </c>
      <c r="N178" s="29">
        <f t="shared" si="215"/>
        <v>13</v>
      </c>
      <c r="O178" s="15">
        <f>Premissas!$I$10</f>
        <v>61.82</v>
      </c>
      <c r="P178" s="20">
        <f t="shared" si="210"/>
        <v>48.82</v>
      </c>
      <c r="Q178" s="17">
        <f>P178*Premissas!$C$13</f>
        <v>4702.8440366972472</v>
      </c>
      <c r="R178" s="15">
        <f t="shared" si="211"/>
        <v>61.82</v>
      </c>
      <c r="S178" s="18">
        <f>R178*Premissas!$C$11</f>
        <v>2977.5688073394494</v>
      </c>
      <c r="Y178" s="7" t="str">
        <f>Premissas!$E$10</f>
        <v>fevereiro/19</v>
      </c>
      <c r="Z178" s="29">
        <f t="shared" si="216"/>
        <v>13</v>
      </c>
      <c r="AA178" s="15">
        <f>Premissas!$H$10</f>
        <v>89.49</v>
      </c>
      <c r="AB178" s="20">
        <f t="shared" si="213"/>
        <v>76.489999999999995</v>
      </c>
      <c r="AC178" s="17">
        <f>AB178*Premissas!$C$6</f>
        <v>4931.5602657386898</v>
      </c>
      <c r="AD178" s="15">
        <f t="shared" si="214"/>
        <v>89.49</v>
      </c>
      <c r="AE178" s="18">
        <f>AD178*Premissas!$C$12</f>
        <v>2884.8563745650108</v>
      </c>
    </row>
    <row r="179" spans="1:33" x14ac:dyDescent="0.25">
      <c r="A179" s="7" t="str">
        <f>Premissas!$E$11</f>
        <v>janeiro/19</v>
      </c>
      <c r="B179" s="29">
        <f t="shared" si="217"/>
        <v>13</v>
      </c>
      <c r="C179" s="15">
        <f>LARGE(Premissas!$H$11:$I$11,1)</f>
        <v>81.09</v>
      </c>
      <c r="D179" s="16">
        <f t="shared" si="207"/>
        <v>68.09</v>
      </c>
      <c r="E179" s="17">
        <f>D179*Premissas!$C$6</f>
        <v>4389.9848149319841</v>
      </c>
      <c r="F179" s="15">
        <f t="shared" si="208"/>
        <v>81.09</v>
      </c>
      <c r="G179" s="18">
        <f>F179*Premissas!$C$5</f>
        <v>2614.068649161658</v>
      </c>
      <c r="M179" s="7" t="str">
        <f>Premissas!$E$11</f>
        <v>janeiro/19</v>
      </c>
      <c r="N179" s="29">
        <f t="shared" si="215"/>
        <v>13</v>
      </c>
      <c r="O179" s="15">
        <f>Premissas!$I$11</f>
        <v>57.12</v>
      </c>
      <c r="P179" s="16">
        <f t="shared" si="210"/>
        <v>44.12</v>
      </c>
      <c r="Q179" s="17">
        <f>P179*Premissas!$C$13</f>
        <v>4250.0917431192656</v>
      </c>
      <c r="R179" s="15">
        <f t="shared" si="211"/>
        <v>57.12</v>
      </c>
      <c r="S179" s="18">
        <f>R179*Premissas!$C$11</f>
        <v>2751.1926605504586</v>
      </c>
      <c r="Y179" s="7" t="str">
        <f>Premissas!$E$11</f>
        <v>janeiro/19</v>
      </c>
      <c r="Z179" s="29">
        <f t="shared" si="216"/>
        <v>13</v>
      </c>
      <c r="AA179" s="15">
        <f>Premissas!$H$11</f>
        <v>81.09</v>
      </c>
      <c r="AB179" s="16">
        <f t="shared" si="213"/>
        <v>68.09</v>
      </c>
      <c r="AC179" s="17">
        <f>AB179*Premissas!$C$6</f>
        <v>4389.9848149319841</v>
      </c>
      <c r="AD179" s="15">
        <f t="shared" si="214"/>
        <v>81.09</v>
      </c>
      <c r="AE179" s="18">
        <f>AD179*Premissas!$C$12</f>
        <v>2614.068649161658</v>
      </c>
    </row>
    <row r="180" spans="1:33" x14ac:dyDescent="0.25">
      <c r="A180" s="7" t="str">
        <f>Premissas!$E$12</f>
        <v>dezembro/18</v>
      </c>
      <c r="B180" s="29">
        <f t="shared" si="217"/>
        <v>13</v>
      </c>
      <c r="C180" s="15">
        <f>LARGE(Premissas!$H$12:$I$12,1)</f>
        <v>66.98</v>
      </c>
      <c r="D180" s="16">
        <f t="shared" si="207"/>
        <v>53.980000000000004</v>
      </c>
      <c r="E180" s="17">
        <f>D180*Premissas!$C$6</f>
        <v>3480.267004112623</v>
      </c>
      <c r="F180" s="15">
        <f t="shared" si="208"/>
        <v>66.98</v>
      </c>
      <c r="G180" s="18">
        <f>F180*Premissas!$C$5</f>
        <v>2159.2097437519774</v>
      </c>
      <c r="M180" s="7" t="str">
        <f>Premissas!$E$12</f>
        <v>dezembro/18</v>
      </c>
      <c r="N180" s="29">
        <f t="shared" si="215"/>
        <v>13</v>
      </c>
      <c r="O180" s="15">
        <f>Premissas!$I$12</f>
        <v>56.9</v>
      </c>
      <c r="P180" s="16">
        <f t="shared" si="210"/>
        <v>43.9</v>
      </c>
      <c r="Q180" s="17">
        <f>P180*Premissas!$C$13</f>
        <v>4228.899082568807</v>
      </c>
      <c r="R180" s="15">
        <f t="shared" si="211"/>
        <v>56.9</v>
      </c>
      <c r="S180" s="18">
        <f>R180*Premissas!$C$11</f>
        <v>2740.5963302752293</v>
      </c>
      <c r="Y180" s="7" t="str">
        <f>Premissas!$E$12</f>
        <v>dezembro/18</v>
      </c>
      <c r="Z180" s="29">
        <f t="shared" si="216"/>
        <v>13</v>
      </c>
      <c r="AA180" s="15">
        <f>Premissas!$H$12</f>
        <v>66.98</v>
      </c>
      <c r="AB180" s="16">
        <f t="shared" si="213"/>
        <v>53.980000000000004</v>
      </c>
      <c r="AC180" s="17">
        <f>AB180*Premissas!$C$6</f>
        <v>3480.267004112623</v>
      </c>
      <c r="AD180" s="15">
        <f t="shared" si="214"/>
        <v>66.98</v>
      </c>
      <c r="AE180" s="18">
        <f>AD180*Premissas!$C$12</f>
        <v>2159.2097437519774</v>
      </c>
    </row>
    <row r="181" spans="1:33" x14ac:dyDescent="0.25">
      <c r="A181" s="7" t="str">
        <f>Premissas!$E$13</f>
        <v>novembro/18</v>
      </c>
      <c r="B181" s="29">
        <f t="shared" si="217"/>
        <v>13</v>
      </c>
      <c r="C181" s="15">
        <f>LARGE(Premissas!$H$13:$I$13,1)</f>
        <v>66.42</v>
      </c>
      <c r="D181" s="16">
        <f t="shared" si="207"/>
        <v>53.42</v>
      </c>
      <c r="E181" s="17">
        <f>D181*Premissas!$C$6</f>
        <v>3444.1619740588421</v>
      </c>
      <c r="F181" s="15">
        <f t="shared" si="208"/>
        <v>66.42</v>
      </c>
      <c r="G181" s="18">
        <f>F181*Premissas!$C$5</f>
        <v>2141.157228725087</v>
      </c>
      <c r="M181" s="7" t="str">
        <f>Premissas!$E$13</f>
        <v>novembro/18</v>
      </c>
      <c r="N181" s="29">
        <f t="shared" si="215"/>
        <v>13</v>
      </c>
      <c r="O181" s="15">
        <f>Premissas!$I$13</f>
        <v>40.659999999999997</v>
      </c>
      <c r="P181" s="16">
        <f t="shared" si="210"/>
        <v>27.659999999999997</v>
      </c>
      <c r="Q181" s="17">
        <f>P181*Premissas!$C$13</f>
        <v>2664.4954128440363</v>
      </c>
      <c r="R181" s="15">
        <f t="shared" si="211"/>
        <v>40.659999999999997</v>
      </c>
      <c r="S181" s="18">
        <f>R181*Premissas!$C$11</f>
        <v>1958.3944954128438</v>
      </c>
      <c r="Y181" s="7" t="str">
        <f>Premissas!$E$13</f>
        <v>novembro/18</v>
      </c>
      <c r="Z181" s="29">
        <f t="shared" si="216"/>
        <v>13</v>
      </c>
      <c r="AA181" s="15">
        <f>Premissas!$H$13</f>
        <v>66.42</v>
      </c>
      <c r="AB181" s="16">
        <f t="shared" si="213"/>
        <v>53.42</v>
      </c>
      <c r="AC181" s="17">
        <f>AB181*Premissas!$C$6</f>
        <v>3444.1619740588421</v>
      </c>
      <c r="AD181" s="15">
        <f t="shared" si="214"/>
        <v>66.42</v>
      </c>
      <c r="AE181" s="18">
        <f>AD181*Premissas!$C$12</f>
        <v>2141.157228725087</v>
      </c>
    </row>
    <row r="182" spans="1:33" x14ac:dyDescent="0.25">
      <c r="A182" s="26" t="s">
        <v>35</v>
      </c>
      <c r="B182" s="5"/>
      <c r="C182" s="5">
        <f>LARGE(C169:C181,1)</f>
        <v>89.49</v>
      </c>
      <c r="D182" s="5">
        <f>LARGE(D169:D181,1)</f>
        <v>76.489999999999995</v>
      </c>
      <c r="E182" s="27">
        <f>SUM(E170:E181)</f>
        <v>42562.027839291368</v>
      </c>
      <c r="F182" s="5">
        <f>LARGE(F169:F181,1)</f>
        <v>89.49</v>
      </c>
      <c r="G182" s="27">
        <f t="shared" si="194"/>
        <v>26309.928819993671</v>
      </c>
      <c r="H182" s="50">
        <f>E182+G182</f>
        <v>68871.956659285031</v>
      </c>
      <c r="I182">
        <f>B170</f>
        <v>13</v>
      </c>
      <c r="M182" s="26" t="s">
        <v>35</v>
      </c>
      <c r="N182" s="5"/>
      <c r="O182" s="5">
        <f t="shared" ref="O182:P182" si="218">LARGE(O169:O181,1)</f>
        <v>77.73</v>
      </c>
      <c r="P182" s="5">
        <f t="shared" si="218"/>
        <v>64.73</v>
      </c>
      <c r="Q182" s="27">
        <f t="shared" ref="Q182" si="219">SUM(Q170:Q181)</f>
        <v>44419.816513761471</v>
      </c>
      <c r="R182" s="5">
        <f t="shared" ref="R182" si="220">LARGE(R169:R181,1)</f>
        <v>77.73</v>
      </c>
      <c r="S182" s="27">
        <f t="shared" si="198"/>
        <v>29723.66972477064</v>
      </c>
      <c r="T182" s="50">
        <f t="shared" ref="T182" si="221">Q182+S182</f>
        <v>74143.486238532118</v>
      </c>
      <c r="U182">
        <f t="shared" ref="U182" si="222">N170</f>
        <v>13</v>
      </c>
      <c r="Y182" s="26" t="s">
        <v>35</v>
      </c>
      <c r="Z182" s="5"/>
      <c r="AA182" s="5">
        <f t="shared" ref="AA182:AB182" si="223">LARGE(AA169:AA181,1)</f>
        <v>89.49</v>
      </c>
      <c r="AB182" s="5">
        <f t="shared" si="223"/>
        <v>76.489999999999995</v>
      </c>
      <c r="AC182" s="27">
        <f t="shared" ref="AC182" si="224">SUM(AC170:AC181)</f>
        <v>42259.003479911429</v>
      </c>
      <c r="AD182" s="5">
        <f t="shared" ref="AD182" si="225">LARGE(AD169:AD181,1)</f>
        <v>89.49</v>
      </c>
      <c r="AE182" s="27">
        <f t="shared" si="204"/>
        <v>26158.416640303698</v>
      </c>
      <c r="AF182" s="50">
        <f t="shared" ref="AF182" si="226">AC182+AE182</f>
        <v>68417.420120215131</v>
      </c>
      <c r="AG182">
        <f t="shared" ref="AG182" si="227">Z170</f>
        <v>13</v>
      </c>
    </row>
    <row r="183" spans="1:33" x14ac:dyDescent="0.25">
      <c r="A183" s="6" t="s">
        <v>12</v>
      </c>
      <c r="B183" s="6" t="s">
        <v>18</v>
      </c>
      <c r="C183" s="6" t="s">
        <v>19</v>
      </c>
      <c r="D183" s="14" t="s">
        <v>20</v>
      </c>
      <c r="E183" s="14" t="s">
        <v>21</v>
      </c>
      <c r="F183" s="6" t="s">
        <v>22</v>
      </c>
      <c r="G183" s="6" t="s">
        <v>23</v>
      </c>
      <c r="M183" s="6" t="s">
        <v>12</v>
      </c>
      <c r="N183" s="6" t="s">
        <v>18</v>
      </c>
      <c r="O183" s="6" t="s">
        <v>19</v>
      </c>
      <c r="P183" s="14" t="s">
        <v>20</v>
      </c>
      <c r="Q183" s="14" t="s">
        <v>21</v>
      </c>
      <c r="R183" s="6" t="s">
        <v>22</v>
      </c>
      <c r="S183" s="6" t="s">
        <v>23</v>
      </c>
      <c r="Y183" s="6" t="s">
        <v>12</v>
      </c>
      <c r="Z183" s="6" t="s">
        <v>18</v>
      </c>
      <c r="AA183" s="6" t="s">
        <v>19</v>
      </c>
      <c r="AB183" s="14" t="s">
        <v>20</v>
      </c>
      <c r="AC183" s="14" t="s">
        <v>21</v>
      </c>
      <c r="AD183" s="6" t="s">
        <v>22</v>
      </c>
      <c r="AE183" s="6" t="s">
        <v>23</v>
      </c>
    </row>
    <row r="184" spans="1:33" x14ac:dyDescent="0.25">
      <c r="A184" s="7" t="str">
        <f>Premissas!$E$2</f>
        <v>outubro/19</v>
      </c>
      <c r="B184" s="29">
        <f>B170+1</f>
        <v>14</v>
      </c>
      <c r="C184" s="15">
        <f>LARGE(Premissas!$H$2:$I$2,1)</f>
        <v>63.39</v>
      </c>
      <c r="D184" s="16">
        <f t="shared" ref="D184:D195" si="228">IF(C184&gt;105%*B184,(C184-B184),0)</f>
        <v>49.39</v>
      </c>
      <c r="E184" s="17">
        <f>D184*Premissas!$C$6</f>
        <v>3184.3347042075293</v>
      </c>
      <c r="F184" s="15">
        <f t="shared" ref="F184:F195" si="229">IF(C184&gt;B184,C184,B184)</f>
        <v>63.39</v>
      </c>
      <c r="G184" s="18">
        <f>F184*Premissas!$C$5</f>
        <v>2043.4802277760202</v>
      </c>
      <c r="M184" s="7" t="str">
        <f>Premissas!$E$2</f>
        <v>outubro/19</v>
      </c>
      <c r="N184" s="29">
        <f t="shared" ref="N184" si="230">N170+1</f>
        <v>14</v>
      </c>
      <c r="O184" s="15">
        <f>Premissas!$I$2</f>
        <v>63.39</v>
      </c>
      <c r="P184" s="16">
        <f t="shared" ref="P184:P195" si="231">IF(O184&gt;105%*N184,(O184-N184),0)</f>
        <v>49.39</v>
      </c>
      <c r="Q184" s="17">
        <f>P184*Premissas!$C$13</f>
        <v>4757.7522935779816</v>
      </c>
      <c r="R184" s="15">
        <f t="shared" ref="R184:R195" si="232">IF(O184&gt;N184,O184,N184)</f>
        <v>63.39</v>
      </c>
      <c r="S184" s="18">
        <f>R184*Premissas!$C$11</f>
        <v>3053.1880733944954</v>
      </c>
      <c r="Y184" s="7" t="str">
        <f>Premissas!$E$2</f>
        <v>outubro/19</v>
      </c>
      <c r="Z184" s="29">
        <f t="shared" ref="Z184" si="233">Z170+1</f>
        <v>14</v>
      </c>
      <c r="AA184" s="15">
        <f>Premissas!$H$2</f>
        <v>58.8</v>
      </c>
      <c r="AB184" s="16">
        <f t="shared" ref="AB184:AB195" si="234">IF(AA184&gt;105%*Z184,(AA184-Z184),0)</f>
        <v>44.8</v>
      </c>
      <c r="AC184" s="17">
        <f>AB184*Premissas!$C$6</f>
        <v>2888.4024043024356</v>
      </c>
      <c r="AD184" s="15">
        <f t="shared" ref="AD184:AD195" si="235">IF(AA184&gt;Z184,AA184,Z184)</f>
        <v>58.8</v>
      </c>
      <c r="AE184" s="18">
        <f>AD184*Premissas!$C$12</f>
        <v>1895.5140778234736</v>
      </c>
    </row>
    <row r="185" spans="1:33" x14ac:dyDescent="0.25">
      <c r="A185" s="7" t="str">
        <f>Premissas!$E$3</f>
        <v>setembro/19</v>
      </c>
      <c r="B185" s="29">
        <f>B184</f>
        <v>14</v>
      </c>
      <c r="C185" s="15">
        <f>LARGE(Premissas!$H$3:$I$3,1)</f>
        <v>58.91</v>
      </c>
      <c r="D185" s="16">
        <f t="shared" si="228"/>
        <v>44.91</v>
      </c>
      <c r="E185" s="17">
        <f>D185*Premissas!$C$6</f>
        <v>2895.4944637772855</v>
      </c>
      <c r="F185" s="15">
        <f t="shared" si="229"/>
        <v>58.91</v>
      </c>
      <c r="G185" s="18">
        <f>F185*Premissas!$C$5</f>
        <v>1899.0601075608984</v>
      </c>
      <c r="M185" s="7" t="str">
        <f>Premissas!$E$3</f>
        <v>setembro/19</v>
      </c>
      <c r="N185" s="29">
        <f t="shared" ref="N185:N195" si="236">N184</f>
        <v>14</v>
      </c>
      <c r="O185" s="15">
        <f>Premissas!$I$3</f>
        <v>52.19</v>
      </c>
      <c r="P185" s="16">
        <f t="shared" si="231"/>
        <v>38.19</v>
      </c>
      <c r="Q185" s="17">
        <f>P185*Premissas!$C$13</f>
        <v>3678.8532110091742</v>
      </c>
      <c r="R185" s="15">
        <f t="shared" si="232"/>
        <v>52.19</v>
      </c>
      <c r="S185" s="18">
        <f>R185*Premissas!$C$11</f>
        <v>2513.7385321100915</v>
      </c>
      <c r="Y185" s="7" t="str">
        <f>Premissas!$E$3</f>
        <v>setembro/19</v>
      </c>
      <c r="Z185" s="29">
        <f t="shared" ref="Z185:Z195" si="237">Z184</f>
        <v>14</v>
      </c>
      <c r="AA185" s="15">
        <f>Premissas!$H$3</f>
        <v>58.91</v>
      </c>
      <c r="AB185" s="16">
        <f t="shared" si="234"/>
        <v>44.91</v>
      </c>
      <c r="AC185" s="17">
        <f>AB185*Premissas!$C$6</f>
        <v>2895.4944637772855</v>
      </c>
      <c r="AD185" s="15">
        <f t="shared" si="235"/>
        <v>58.91</v>
      </c>
      <c r="AE185" s="18">
        <f>AD185*Premissas!$C$12</f>
        <v>1899.0601075608984</v>
      </c>
    </row>
    <row r="186" spans="1:33" x14ac:dyDescent="0.25">
      <c r="A186" s="7" t="str">
        <f>Premissas!$E$4</f>
        <v>agosto/19</v>
      </c>
      <c r="B186" s="29">
        <f t="shared" ref="B186:B195" si="238">B185</f>
        <v>14</v>
      </c>
      <c r="C186" s="15">
        <f>LARGE(Premissas!$H$4:$I$4,1)</f>
        <v>46.48</v>
      </c>
      <c r="D186" s="16">
        <f t="shared" si="228"/>
        <v>32.479999999999997</v>
      </c>
      <c r="E186" s="17">
        <f>D186*Premissas!$C$6</f>
        <v>2094.0917431192656</v>
      </c>
      <c r="F186" s="15">
        <f t="shared" si="229"/>
        <v>46.48</v>
      </c>
      <c r="G186" s="18">
        <f>F186*Premissas!$C$5</f>
        <v>1498.3587472318886</v>
      </c>
      <c r="M186" s="7" t="str">
        <f>Premissas!$E$4</f>
        <v>agosto/19</v>
      </c>
      <c r="N186" s="29">
        <f t="shared" si="236"/>
        <v>14</v>
      </c>
      <c r="O186" s="15">
        <f>Premissas!$I$4</f>
        <v>20.16</v>
      </c>
      <c r="P186" s="16">
        <f t="shared" si="231"/>
        <v>6.16</v>
      </c>
      <c r="Q186" s="17">
        <f>P186*Premissas!$C$13</f>
        <v>593.39449541284398</v>
      </c>
      <c r="R186" s="15">
        <f t="shared" si="232"/>
        <v>20.16</v>
      </c>
      <c r="S186" s="18">
        <f>R186*Premissas!$C$11</f>
        <v>971.00917431192659</v>
      </c>
      <c r="Y186" s="7" t="str">
        <f>Premissas!$E$4</f>
        <v>agosto/19</v>
      </c>
      <c r="Z186" s="29">
        <f t="shared" si="237"/>
        <v>14</v>
      </c>
      <c r="AA186" s="15">
        <f>Premissas!$H$4</f>
        <v>46.48</v>
      </c>
      <c r="AB186" s="16">
        <f t="shared" si="234"/>
        <v>32.479999999999997</v>
      </c>
      <c r="AC186" s="17">
        <f>AB186*Premissas!$C$6</f>
        <v>2094.0917431192656</v>
      </c>
      <c r="AD186" s="15">
        <f t="shared" si="235"/>
        <v>46.48</v>
      </c>
      <c r="AE186" s="18">
        <f>AD186*Premissas!$C$12</f>
        <v>1498.3587472318886</v>
      </c>
    </row>
    <row r="187" spans="1:33" x14ac:dyDescent="0.25">
      <c r="A187" s="7" t="str">
        <f>Premissas!$E$5</f>
        <v>julho/19</v>
      </c>
      <c r="B187" s="29">
        <f t="shared" si="238"/>
        <v>14</v>
      </c>
      <c r="C187" s="15">
        <f>LARGE(Premissas!$H$5:$I$5,1)</f>
        <v>63.17</v>
      </c>
      <c r="D187" s="16">
        <f t="shared" si="228"/>
        <v>49.17</v>
      </c>
      <c r="E187" s="17">
        <f>D187*Premissas!$C$6</f>
        <v>3170.1505852578298</v>
      </c>
      <c r="F187" s="15">
        <f t="shared" si="229"/>
        <v>63.17</v>
      </c>
      <c r="G187" s="18">
        <f>F187*Premissas!$C$5</f>
        <v>2036.3881683011705</v>
      </c>
      <c r="M187" s="7" t="str">
        <f>Premissas!$E$5</f>
        <v>julho/19</v>
      </c>
      <c r="N187" s="29">
        <f t="shared" si="236"/>
        <v>14</v>
      </c>
      <c r="O187" s="15">
        <f>Premissas!$I$5</f>
        <v>39.979999999999997</v>
      </c>
      <c r="P187" s="16">
        <f t="shared" si="231"/>
        <v>25.979999999999997</v>
      </c>
      <c r="Q187" s="17">
        <f>P187*Premissas!$C$13</f>
        <v>2502.6605504587151</v>
      </c>
      <c r="R187" s="15">
        <f t="shared" si="232"/>
        <v>39.979999999999997</v>
      </c>
      <c r="S187" s="18">
        <f>R187*Premissas!$C$11</f>
        <v>1925.6422018348621</v>
      </c>
      <c r="Y187" s="7" t="str">
        <f>Premissas!$E$5</f>
        <v>julho/19</v>
      </c>
      <c r="Z187" s="29">
        <f t="shared" si="237"/>
        <v>14</v>
      </c>
      <c r="AA187" s="15">
        <f>Premissas!$H$5</f>
        <v>63.17</v>
      </c>
      <c r="AB187" s="16">
        <f t="shared" si="234"/>
        <v>49.17</v>
      </c>
      <c r="AC187" s="17">
        <f>AB187*Premissas!$C$6</f>
        <v>3170.1505852578298</v>
      </c>
      <c r="AD187" s="15">
        <f t="shared" si="235"/>
        <v>63.17</v>
      </c>
      <c r="AE187" s="18">
        <f>AD187*Premissas!$C$12</f>
        <v>2036.3881683011705</v>
      </c>
    </row>
    <row r="188" spans="1:33" x14ac:dyDescent="0.25">
      <c r="A188" s="7" t="str">
        <f>Premissas!$E$6</f>
        <v>junho/19</v>
      </c>
      <c r="B188" s="29">
        <f t="shared" si="238"/>
        <v>14</v>
      </c>
      <c r="C188" s="15">
        <f>LARGE(Premissas!$H$6:$I$6,1)</f>
        <v>59.47</v>
      </c>
      <c r="D188" s="16">
        <f t="shared" si="228"/>
        <v>45.47</v>
      </c>
      <c r="E188" s="17">
        <f>D188*Premissas!$C$6</f>
        <v>2931.599493831066</v>
      </c>
      <c r="F188" s="15">
        <f t="shared" si="229"/>
        <v>59.47</v>
      </c>
      <c r="G188" s="18">
        <f>F188*Premissas!$C$5</f>
        <v>1917.1126225877886</v>
      </c>
      <c r="M188" s="7" t="str">
        <f>Premissas!$E$6</f>
        <v>junho/19</v>
      </c>
      <c r="N188" s="29">
        <f t="shared" si="236"/>
        <v>14</v>
      </c>
      <c r="O188" s="15">
        <f>Premissas!$I$6</f>
        <v>47.71</v>
      </c>
      <c r="P188" s="16">
        <f t="shared" si="231"/>
        <v>33.71</v>
      </c>
      <c r="Q188" s="17">
        <f>P188*Premissas!$C$13</f>
        <v>3247.2935779816512</v>
      </c>
      <c r="R188" s="15">
        <f t="shared" si="232"/>
        <v>47.71</v>
      </c>
      <c r="S188" s="18">
        <f>R188*Premissas!$C$11</f>
        <v>2297.9587155963304</v>
      </c>
      <c r="Y188" s="7" t="str">
        <f>Premissas!$E$6</f>
        <v>junho/19</v>
      </c>
      <c r="Z188" s="29">
        <f t="shared" si="237"/>
        <v>14</v>
      </c>
      <c r="AA188" s="15">
        <f>Premissas!$H$6</f>
        <v>59.47</v>
      </c>
      <c r="AB188" s="16">
        <f t="shared" si="234"/>
        <v>45.47</v>
      </c>
      <c r="AC188" s="17">
        <f>AB188*Premissas!$C$6</f>
        <v>2931.599493831066</v>
      </c>
      <c r="AD188" s="15">
        <f t="shared" si="235"/>
        <v>59.47</v>
      </c>
      <c r="AE188" s="18">
        <f>AD188*Premissas!$C$12</f>
        <v>1917.1126225877886</v>
      </c>
    </row>
    <row r="189" spans="1:33" x14ac:dyDescent="0.25">
      <c r="A189" s="7" t="str">
        <f>Premissas!$E$7</f>
        <v>maio/19</v>
      </c>
      <c r="B189" s="29">
        <f t="shared" si="238"/>
        <v>14</v>
      </c>
      <c r="C189" s="15">
        <f>LARGE(Premissas!$H$7:$I$7,1)</f>
        <v>61.04</v>
      </c>
      <c r="D189" s="20">
        <f t="shared" si="228"/>
        <v>47.04</v>
      </c>
      <c r="E189" s="17">
        <f>D189*Premissas!$C$6</f>
        <v>3032.8225245175577</v>
      </c>
      <c r="F189" s="15">
        <f t="shared" si="229"/>
        <v>61.04</v>
      </c>
      <c r="G189" s="18">
        <f>F189*Premissas!$C$5</f>
        <v>1967.7241379310344</v>
      </c>
      <c r="M189" s="7" t="str">
        <f>Premissas!$E$7</f>
        <v>maio/19</v>
      </c>
      <c r="N189" s="29">
        <f t="shared" si="236"/>
        <v>14</v>
      </c>
      <c r="O189" s="15">
        <f>Premissas!$I$7</f>
        <v>46.37</v>
      </c>
      <c r="P189" s="20">
        <f t="shared" si="231"/>
        <v>32.369999999999997</v>
      </c>
      <c r="Q189" s="17">
        <f>P189*Premissas!$C$13</f>
        <v>3118.2110091743116</v>
      </c>
      <c r="R189" s="15">
        <f t="shared" si="232"/>
        <v>46.37</v>
      </c>
      <c r="S189" s="18">
        <f>R189*Premissas!$C$11</f>
        <v>2233.4174311926604</v>
      </c>
      <c r="Y189" s="7" t="str">
        <f>Premissas!$E$7</f>
        <v>maio/19</v>
      </c>
      <c r="Z189" s="29">
        <f t="shared" si="237"/>
        <v>14</v>
      </c>
      <c r="AA189" s="15">
        <f>Premissas!$H$7</f>
        <v>61.04</v>
      </c>
      <c r="AB189" s="20">
        <f t="shared" si="234"/>
        <v>47.04</v>
      </c>
      <c r="AC189" s="17">
        <f>AB189*Premissas!$C$6</f>
        <v>3032.8225245175577</v>
      </c>
      <c r="AD189" s="15">
        <f t="shared" si="235"/>
        <v>61.04</v>
      </c>
      <c r="AE189" s="18">
        <f>AD189*Premissas!$C$12</f>
        <v>1967.7241379310344</v>
      </c>
    </row>
    <row r="190" spans="1:33" x14ac:dyDescent="0.25">
      <c r="A190" s="7" t="str">
        <f>Premissas!$E$8</f>
        <v>abril/19</v>
      </c>
      <c r="B190" s="29">
        <f t="shared" si="238"/>
        <v>14</v>
      </c>
      <c r="C190" s="15">
        <f>LARGE(Premissas!$H$8:$I$8,1)</f>
        <v>81.98</v>
      </c>
      <c r="D190" s="20">
        <f t="shared" si="228"/>
        <v>67.98</v>
      </c>
      <c r="E190" s="17">
        <f>D190*Premissas!$C$6</f>
        <v>4382.8927554571337</v>
      </c>
      <c r="F190" s="15">
        <f t="shared" si="229"/>
        <v>81.98</v>
      </c>
      <c r="G190" s="18">
        <f>F190*Premissas!$C$5</f>
        <v>2642.7592534008227</v>
      </c>
      <c r="M190" s="7" t="str">
        <f>Premissas!$E$8</f>
        <v>abril/19</v>
      </c>
      <c r="N190" s="29">
        <f t="shared" si="236"/>
        <v>14</v>
      </c>
      <c r="O190" s="15">
        <f>Premissas!$I$8</f>
        <v>53.09</v>
      </c>
      <c r="P190" s="20">
        <f t="shared" si="231"/>
        <v>39.090000000000003</v>
      </c>
      <c r="Q190" s="17">
        <f>P190*Premissas!$C$13</f>
        <v>3765.5504587155965</v>
      </c>
      <c r="R190" s="15">
        <f t="shared" si="232"/>
        <v>53.09</v>
      </c>
      <c r="S190" s="18">
        <f>R190*Premissas!$C$11</f>
        <v>2557.0871559633028</v>
      </c>
      <c r="Y190" s="7" t="str">
        <f>Premissas!$E$8</f>
        <v>abril/19</v>
      </c>
      <c r="Z190" s="29">
        <f t="shared" si="237"/>
        <v>14</v>
      </c>
      <c r="AA190" s="15">
        <f>Premissas!$H$8</f>
        <v>81.98</v>
      </c>
      <c r="AB190" s="20">
        <f t="shared" si="234"/>
        <v>67.98</v>
      </c>
      <c r="AC190" s="17">
        <f>AB190*Premissas!$C$6</f>
        <v>4382.8927554571337</v>
      </c>
      <c r="AD190" s="15">
        <f t="shared" si="235"/>
        <v>81.98</v>
      </c>
      <c r="AE190" s="18">
        <f>AD190*Premissas!$C$12</f>
        <v>2642.7592534008227</v>
      </c>
    </row>
    <row r="191" spans="1:33" x14ac:dyDescent="0.25">
      <c r="A191" s="7" t="str">
        <f>Premissas!$E$9</f>
        <v>março/19</v>
      </c>
      <c r="B191" s="29">
        <f t="shared" si="238"/>
        <v>14</v>
      </c>
      <c r="C191" s="15">
        <f>LARGE(Premissas!$H$9:$I$9,1)</f>
        <v>77.73</v>
      </c>
      <c r="D191" s="20">
        <f t="shared" si="228"/>
        <v>63.730000000000004</v>
      </c>
      <c r="E191" s="17">
        <f>D191*Premissas!$C$6</f>
        <v>4108.8813666561218</v>
      </c>
      <c r="F191" s="15">
        <f t="shared" si="229"/>
        <v>77.73</v>
      </c>
      <c r="G191" s="18">
        <f>F191*Premissas!$C$5</f>
        <v>2505.7535590003163</v>
      </c>
      <c r="M191" s="7" t="str">
        <f>Premissas!$E$9</f>
        <v>março/19</v>
      </c>
      <c r="N191" s="29">
        <f t="shared" si="236"/>
        <v>14</v>
      </c>
      <c r="O191" s="15">
        <f>Premissas!$I$9</f>
        <v>77.73</v>
      </c>
      <c r="P191" s="20">
        <f t="shared" si="231"/>
        <v>63.730000000000004</v>
      </c>
      <c r="Q191" s="17">
        <f>P191*Premissas!$C$13</f>
        <v>6139.1284403669724</v>
      </c>
      <c r="R191" s="15">
        <f t="shared" si="232"/>
        <v>77.73</v>
      </c>
      <c r="S191" s="18">
        <f>R191*Premissas!$C$11</f>
        <v>3743.8761467889908</v>
      </c>
      <c r="Y191" s="7" t="str">
        <f>Premissas!$E$9</f>
        <v>março/19</v>
      </c>
      <c r="Z191" s="29">
        <f t="shared" si="237"/>
        <v>14</v>
      </c>
      <c r="AA191" s="15">
        <f>Premissas!$H$9</f>
        <v>77.62</v>
      </c>
      <c r="AB191" s="20">
        <f t="shared" si="234"/>
        <v>63.620000000000005</v>
      </c>
      <c r="AC191" s="17">
        <f>AB191*Premissas!$C$6</f>
        <v>4101.7893071812723</v>
      </c>
      <c r="AD191" s="15">
        <f t="shared" si="235"/>
        <v>77.62</v>
      </c>
      <c r="AE191" s="18">
        <f>AD191*Premissas!$C$12</f>
        <v>2502.2075292628915</v>
      </c>
    </row>
    <row r="192" spans="1:33" x14ac:dyDescent="0.25">
      <c r="A192" s="7" t="str">
        <f>Premissas!$E$10</f>
        <v>fevereiro/19</v>
      </c>
      <c r="B192" s="29">
        <f t="shared" si="238"/>
        <v>14</v>
      </c>
      <c r="C192" s="15">
        <f>LARGE(Premissas!$H$10:$I$10,1)</f>
        <v>89.49</v>
      </c>
      <c r="D192" s="20">
        <f t="shared" si="228"/>
        <v>75.489999999999995</v>
      </c>
      <c r="E192" s="17">
        <f>D192*Premissas!$C$6</f>
        <v>4867.0869977855109</v>
      </c>
      <c r="F192" s="15">
        <f t="shared" si="229"/>
        <v>89.49</v>
      </c>
      <c r="G192" s="18">
        <f>F192*Premissas!$C$5</f>
        <v>2884.8563745650108</v>
      </c>
      <c r="M192" s="7" t="str">
        <f>Premissas!$E$10</f>
        <v>fevereiro/19</v>
      </c>
      <c r="N192" s="29">
        <f t="shared" si="236"/>
        <v>14</v>
      </c>
      <c r="O192" s="15">
        <f>Premissas!$I$10</f>
        <v>61.82</v>
      </c>
      <c r="P192" s="20">
        <f t="shared" si="231"/>
        <v>47.82</v>
      </c>
      <c r="Q192" s="17">
        <f>P192*Premissas!$C$13</f>
        <v>4606.5137614678897</v>
      </c>
      <c r="R192" s="15">
        <f t="shared" si="232"/>
        <v>61.82</v>
      </c>
      <c r="S192" s="18">
        <f>R192*Premissas!$C$11</f>
        <v>2977.5688073394494</v>
      </c>
      <c r="Y192" s="7" t="str">
        <f>Premissas!$E$10</f>
        <v>fevereiro/19</v>
      </c>
      <c r="Z192" s="29">
        <f t="shared" si="237"/>
        <v>14</v>
      </c>
      <c r="AA192" s="15">
        <f>Premissas!$H$10</f>
        <v>89.49</v>
      </c>
      <c r="AB192" s="20">
        <f t="shared" si="234"/>
        <v>75.489999999999995</v>
      </c>
      <c r="AC192" s="17">
        <f>AB192*Premissas!$C$6</f>
        <v>4867.0869977855109</v>
      </c>
      <c r="AD192" s="15">
        <f t="shared" si="235"/>
        <v>89.49</v>
      </c>
      <c r="AE192" s="18">
        <f>AD192*Premissas!$C$12</f>
        <v>2884.8563745650108</v>
      </c>
    </row>
    <row r="193" spans="1:33" x14ac:dyDescent="0.25">
      <c r="A193" s="7" t="str">
        <f>Premissas!$E$11</f>
        <v>janeiro/19</v>
      </c>
      <c r="B193" s="29">
        <f t="shared" si="238"/>
        <v>14</v>
      </c>
      <c r="C193" s="15">
        <f>LARGE(Premissas!$H$11:$I$11,1)</f>
        <v>81.09</v>
      </c>
      <c r="D193" s="16">
        <f t="shared" si="228"/>
        <v>67.09</v>
      </c>
      <c r="E193" s="17">
        <f>D193*Premissas!$C$6</f>
        <v>4325.5115469788043</v>
      </c>
      <c r="F193" s="15">
        <f t="shared" si="229"/>
        <v>81.09</v>
      </c>
      <c r="G193" s="18">
        <f>F193*Premissas!$C$5</f>
        <v>2614.068649161658</v>
      </c>
      <c r="M193" s="7" t="str">
        <f>Premissas!$E$11</f>
        <v>janeiro/19</v>
      </c>
      <c r="N193" s="29">
        <f t="shared" si="236"/>
        <v>14</v>
      </c>
      <c r="O193" s="15">
        <f>Premissas!$I$11</f>
        <v>57.12</v>
      </c>
      <c r="P193" s="16">
        <f t="shared" si="231"/>
        <v>43.12</v>
      </c>
      <c r="Q193" s="17">
        <f>P193*Premissas!$C$13</f>
        <v>4153.7614678899081</v>
      </c>
      <c r="R193" s="15">
        <f t="shared" si="232"/>
        <v>57.12</v>
      </c>
      <c r="S193" s="18">
        <f>R193*Premissas!$C$11</f>
        <v>2751.1926605504586</v>
      </c>
      <c r="Y193" s="7" t="str">
        <f>Premissas!$E$11</f>
        <v>janeiro/19</v>
      </c>
      <c r="Z193" s="29">
        <f t="shared" si="237"/>
        <v>14</v>
      </c>
      <c r="AA193" s="15">
        <f>Premissas!$H$11</f>
        <v>81.09</v>
      </c>
      <c r="AB193" s="16">
        <f t="shared" si="234"/>
        <v>67.09</v>
      </c>
      <c r="AC193" s="17">
        <f>AB193*Premissas!$C$6</f>
        <v>4325.5115469788043</v>
      </c>
      <c r="AD193" s="15">
        <f t="shared" si="235"/>
        <v>81.09</v>
      </c>
      <c r="AE193" s="18">
        <f>AD193*Premissas!$C$12</f>
        <v>2614.068649161658</v>
      </c>
    </row>
    <row r="194" spans="1:33" x14ac:dyDescent="0.25">
      <c r="A194" s="7" t="str">
        <f>Premissas!$E$12</f>
        <v>dezembro/18</v>
      </c>
      <c r="B194" s="29">
        <f t="shared" si="238"/>
        <v>14</v>
      </c>
      <c r="C194" s="15">
        <f>LARGE(Premissas!$H$12:$I$12,1)</f>
        <v>66.98</v>
      </c>
      <c r="D194" s="16">
        <f t="shared" si="228"/>
        <v>52.980000000000004</v>
      </c>
      <c r="E194" s="17">
        <f>D194*Premissas!$C$6</f>
        <v>3415.7937361594436</v>
      </c>
      <c r="F194" s="15">
        <f t="shared" si="229"/>
        <v>66.98</v>
      </c>
      <c r="G194" s="18">
        <f>F194*Premissas!$C$5</f>
        <v>2159.2097437519774</v>
      </c>
      <c r="M194" s="7" t="str">
        <f>Premissas!$E$12</f>
        <v>dezembro/18</v>
      </c>
      <c r="N194" s="29">
        <f t="shared" si="236"/>
        <v>14</v>
      </c>
      <c r="O194" s="15">
        <f>Premissas!$I$12</f>
        <v>56.9</v>
      </c>
      <c r="P194" s="16">
        <f t="shared" si="231"/>
        <v>42.9</v>
      </c>
      <c r="Q194" s="17">
        <f>P194*Premissas!$C$13</f>
        <v>4132.5688073394494</v>
      </c>
      <c r="R194" s="15">
        <f t="shared" si="232"/>
        <v>56.9</v>
      </c>
      <c r="S194" s="18">
        <f>R194*Premissas!$C$11</f>
        <v>2740.5963302752293</v>
      </c>
      <c r="Y194" s="7" t="str">
        <f>Premissas!$E$12</f>
        <v>dezembro/18</v>
      </c>
      <c r="Z194" s="29">
        <f t="shared" si="237"/>
        <v>14</v>
      </c>
      <c r="AA194" s="15">
        <f>Premissas!$H$12</f>
        <v>66.98</v>
      </c>
      <c r="AB194" s="16">
        <f t="shared" si="234"/>
        <v>52.980000000000004</v>
      </c>
      <c r="AC194" s="17">
        <f>AB194*Premissas!$C$6</f>
        <v>3415.7937361594436</v>
      </c>
      <c r="AD194" s="15">
        <f t="shared" si="235"/>
        <v>66.98</v>
      </c>
      <c r="AE194" s="18">
        <f>AD194*Premissas!$C$12</f>
        <v>2159.2097437519774</v>
      </c>
    </row>
    <row r="195" spans="1:33" x14ac:dyDescent="0.25">
      <c r="A195" s="7" t="str">
        <f>Premissas!$E$13</f>
        <v>novembro/18</v>
      </c>
      <c r="B195" s="29">
        <f t="shared" si="238"/>
        <v>14</v>
      </c>
      <c r="C195" s="15">
        <f>LARGE(Premissas!$H$13:$I$13,1)</f>
        <v>66.42</v>
      </c>
      <c r="D195" s="16">
        <f t="shared" si="228"/>
        <v>52.42</v>
      </c>
      <c r="E195" s="17">
        <f>D195*Premissas!$C$6</f>
        <v>3379.6887061056627</v>
      </c>
      <c r="F195" s="15">
        <f t="shared" si="229"/>
        <v>66.42</v>
      </c>
      <c r="G195" s="18">
        <f>F195*Premissas!$C$5</f>
        <v>2141.157228725087</v>
      </c>
      <c r="M195" s="7" t="str">
        <f>Premissas!$E$13</f>
        <v>novembro/18</v>
      </c>
      <c r="N195" s="29">
        <f t="shared" si="236"/>
        <v>14</v>
      </c>
      <c r="O195" s="15">
        <f>Premissas!$I$13</f>
        <v>40.659999999999997</v>
      </c>
      <c r="P195" s="16">
        <f t="shared" si="231"/>
        <v>26.659999999999997</v>
      </c>
      <c r="Q195" s="17">
        <f>P195*Premissas!$C$13</f>
        <v>2568.1651376146783</v>
      </c>
      <c r="R195" s="15">
        <f t="shared" si="232"/>
        <v>40.659999999999997</v>
      </c>
      <c r="S195" s="18">
        <f>R195*Premissas!$C$11</f>
        <v>1958.3944954128438</v>
      </c>
      <c r="Y195" s="7" t="str">
        <f>Premissas!$E$13</f>
        <v>novembro/18</v>
      </c>
      <c r="Z195" s="29">
        <f t="shared" si="237"/>
        <v>14</v>
      </c>
      <c r="AA195" s="15">
        <f>Premissas!$H$13</f>
        <v>66.42</v>
      </c>
      <c r="AB195" s="16">
        <f t="shared" si="234"/>
        <v>52.42</v>
      </c>
      <c r="AC195" s="17">
        <f>AB195*Premissas!$C$6</f>
        <v>3379.6887061056627</v>
      </c>
      <c r="AD195" s="15">
        <f t="shared" si="235"/>
        <v>66.42</v>
      </c>
      <c r="AE195" s="18">
        <f>AD195*Premissas!$C$12</f>
        <v>2141.157228725087</v>
      </c>
    </row>
    <row r="196" spans="1:33" x14ac:dyDescent="0.25">
      <c r="A196" s="26" t="s">
        <v>35</v>
      </c>
      <c r="B196" s="5"/>
      <c r="C196" s="5">
        <f>LARGE(C183:C195,1)</f>
        <v>89.49</v>
      </c>
      <c r="D196" s="5">
        <f>LARGE(D183:D195,1)</f>
        <v>75.489999999999995</v>
      </c>
      <c r="E196" s="27">
        <f>SUM(E184:E195)</f>
        <v>41788.348623853213</v>
      </c>
      <c r="F196" s="5">
        <f>LARGE(F183:F195,1)</f>
        <v>89.49</v>
      </c>
      <c r="G196" s="27">
        <f t="shared" si="194"/>
        <v>26309.928819993671</v>
      </c>
      <c r="H196" s="50">
        <f>E196+G196</f>
        <v>68098.277443846891</v>
      </c>
      <c r="I196">
        <f>B184</f>
        <v>14</v>
      </c>
      <c r="M196" s="26" t="s">
        <v>35</v>
      </c>
      <c r="N196" s="5"/>
      <c r="O196" s="5">
        <f t="shared" ref="O196:P196" si="239">LARGE(O183:O195,1)</f>
        <v>77.73</v>
      </c>
      <c r="P196" s="5">
        <f t="shared" si="239"/>
        <v>63.730000000000004</v>
      </c>
      <c r="Q196" s="27">
        <f t="shared" ref="Q196" si="240">SUM(Q184:Q195)</f>
        <v>43263.853211009169</v>
      </c>
      <c r="R196" s="5">
        <f t="shared" ref="R196" si="241">LARGE(R183:R195,1)</f>
        <v>77.73</v>
      </c>
      <c r="S196" s="27">
        <f t="shared" si="198"/>
        <v>29723.66972477064</v>
      </c>
      <c r="T196" s="50">
        <f t="shared" ref="T196" si="242">Q196+S196</f>
        <v>72987.522935779809</v>
      </c>
      <c r="U196">
        <f t="shared" ref="U196" si="243">N184</f>
        <v>14</v>
      </c>
      <c r="Y196" s="26" t="s">
        <v>35</v>
      </c>
      <c r="Z196" s="5"/>
      <c r="AA196" s="5">
        <f t="shared" ref="AA196:AB196" si="244">LARGE(AA183:AA195,1)</f>
        <v>89.49</v>
      </c>
      <c r="AB196" s="5">
        <f t="shared" si="244"/>
        <v>75.489999999999995</v>
      </c>
      <c r="AC196" s="27">
        <f t="shared" ref="AC196" si="245">SUM(AC184:AC195)</f>
        <v>41485.324264473267</v>
      </c>
      <c r="AD196" s="5">
        <f t="shared" ref="AD196" si="246">LARGE(AD183:AD195,1)</f>
        <v>89.49</v>
      </c>
      <c r="AE196" s="27">
        <f t="shared" si="204"/>
        <v>26158.416640303698</v>
      </c>
      <c r="AF196" s="50">
        <f t="shared" ref="AF196" si="247">AC196+AE196</f>
        <v>67643.740904776962</v>
      </c>
      <c r="AG196">
        <f t="shared" ref="AG196" si="248">Z184</f>
        <v>14</v>
      </c>
    </row>
    <row r="197" spans="1:33" x14ac:dyDescent="0.25">
      <c r="A197" s="6" t="s">
        <v>12</v>
      </c>
      <c r="B197" s="6" t="s">
        <v>18</v>
      </c>
      <c r="C197" s="6" t="s">
        <v>19</v>
      </c>
      <c r="D197" s="14" t="s">
        <v>20</v>
      </c>
      <c r="E197" s="14" t="s">
        <v>21</v>
      </c>
      <c r="F197" s="6" t="s">
        <v>22</v>
      </c>
      <c r="G197" s="6" t="s">
        <v>23</v>
      </c>
      <c r="M197" s="6" t="s">
        <v>12</v>
      </c>
      <c r="N197" s="6" t="s">
        <v>18</v>
      </c>
      <c r="O197" s="6" t="s">
        <v>19</v>
      </c>
      <c r="P197" s="14" t="s">
        <v>20</v>
      </c>
      <c r="Q197" s="14" t="s">
        <v>21</v>
      </c>
      <c r="R197" s="6" t="s">
        <v>22</v>
      </c>
      <c r="S197" s="6" t="s">
        <v>23</v>
      </c>
      <c r="Y197" s="6" t="s">
        <v>12</v>
      </c>
      <c r="Z197" s="6" t="s">
        <v>18</v>
      </c>
      <c r="AA197" s="6" t="s">
        <v>19</v>
      </c>
      <c r="AB197" s="14" t="s">
        <v>20</v>
      </c>
      <c r="AC197" s="14" t="s">
        <v>21</v>
      </c>
      <c r="AD197" s="6" t="s">
        <v>22</v>
      </c>
      <c r="AE197" s="6" t="s">
        <v>23</v>
      </c>
    </row>
    <row r="198" spans="1:33" x14ac:dyDescent="0.25">
      <c r="A198" s="7" t="str">
        <f>Premissas!$E$2</f>
        <v>outubro/19</v>
      </c>
      <c r="B198" s="29">
        <f>B184+1</f>
        <v>15</v>
      </c>
      <c r="C198" s="15">
        <f>LARGE(Premissas!$H$2:$I$2,1)</f>
        <v>63.39</v>
      </c>
      <c r="D198" s="16">
        <f t="shared" ref="D198:D209" si="249">IF(C198&gt;105%*B198,(C198-B198),0)</f>
        <v>48.39</v>
      </c>
      <c r="E198" s="17">
        <f>D198*Premissas!$C$6</f>
        <v>3119.8614362543499</v>
      </c>
      <c r="F198" s="15">
        <f t="shared" ref="F198:F209" si="250">IF(C198&gt;B198,C198,B198)</f>
        <v>63.39</v>
      </c>
      <c r="G198" s="18">
        <f>F198*Premissas!$C$5</f>
        <v>2043.4802277760202</v>
      </c>
      <c r="M198" s="7" t="str">
        <f>Premissas!$E$2</f>
        <v>outubro/19</v>
      </c>
      <c r="N198" s="29">
        <f t="shared" ref="N198" si="251">N184+1</f>
        <v>15</v>
      </c>
      <c r="O198" s="15">
        <f>Premissas!$I$2</f>
        <v>63.39</v>
      </c>
      <c r="P198" s="16">
        <f t="shared" ref="P198:P209" si="252">IF(O198&gt;105%*N198,(O198-N198),0)</f>
        <v>48.39</v>
      </c>
      <c r="Q198" s="17">
        <f>P198*Premissas!$C$13</f>
        <v>4661.4220183486241</v>
      </c>
      <c r="R198" s="15">
        <f t="shared" ref="R198:R209" si="253">IF(O198&gt;N198,O198,N198)</f>
        <v>63.39</v>
      </c>
      <c r="S198" s="18">
        <f>R198*Premissas!$C$11</f>
        <v>3053.1880733944954</v>
      </c>
      <c r="Y198" s="7" t="str">
        <f>Premissas!$E$2</f>
        <v>outubro/19</v>
      </c>
      <c r="Z198" s="29">
        <f t="shared" ref="Z198" si="254">Z184+1</f>
        <v>15</v>
      </c>
      <c r="AA198" s="15">
        <f>Premissas!$H$2</f>
        <v>58.8</v>
      </c>
      <c r="AB198" s="16">
        <f t="shared" ref="AB198:AB209" si="255">IF(AA198&gt;105%*Z198,(AA198-Z198),0)</f>
        <v>43.8</v>
      </c>
      <c r="AC198" s="17">
        <f>AB198*Premissas!$C$6</f>
        <v>2823.9291363492562</v>
      </c>
      <c r="AD198" s="15">
        <f t="shared" ref="AD198:AD209" si="256">IF(AA198&gt;Z198,AA198,Z198)</f>
        <v>58.8</v>
      </c>
      <c r="AE198" s="18">
        <f>AD198*Premissas!$C$12</f>
        <v>1895.5140778234736</v>
      </c>
    </row>
    <row r="199" spans="1:33" x14ac:dyDescent="0.25">
      <c r="A199" s="7" t="str">
        <f>Premissas!$E$3</f>
        <v>setembro/19</v>
      </c>
      <c r="B199" s="29">
        <f>B198</f>
        <v>15</v>
      </c>
      <c r="C199" s="15">
        <f>LARGE(Premissas!$H$3:$I$3,1)</f>
        <v>58.91</v>
      </c>
      <c r="D199" s="16">
        <f t="shared" si="249"/>
        <v>43.91</v>
      </c>
      <c r="E199" s="17">
        <f>D199*Premissas!$C$6</f>
        <v>2831.0211958241061</v>
      </c>
      <c r="F199" s="15">
        <f t="shared" si="250"/>
        <v>58.91</v>
      </c>
      <c r="G199" s="18">
        <f>F199*Premissas!$C$5</f>
        <v>1899.0601075608984</v>
      </c>
      <c r="M199" s="7" t="str">
        <f>Premissas!$E$3</f>
        <v>setembro/19</v>
      </c>
      <c r="N199" s="29">
        <f t="shared" ref="N199:N209" si="257">N198</f>
        <v>15</v>
      </c>
      <c r="O199" s="15">
        <f>Premissas!$I$3</f>
        <v>52.19</v>
      </c>
      <c r="P199" s="16">
        <f t="shared" si="252"/>
        <v>37.19</v>
      </c>
      <c r="Q199" s="17">
        <f>P199*Premissas!$C$13</f>
        <v>3582.5229357798162</v>
      </c>
      <c r="R199" s="15">
        <f t="shared" si="253"/>
        <v>52.19</v>
      </c>
      <c r="S199" s="18">
        <f>R199*Premissas!$C$11</f>
        <v>2513.7385321100915</v>
      </c>
      <c r="Y199" s="7" t="str">
        <f>Premissas!$E$3</f>
        <v>setembro/19</v>
      </c>
      <c r="Z199" s="29">
        <f t="shared" ref="Z199:Z209" si="258">Z198</f>
        <v>15</v>
      </c>
      <c r="AA199" s="15">
        <f>Premissas!$H$3</f>
        <v>58.91</v>
      </c>
      <c r="AB199" s="16">
        <f t="shared" si="255"/>
        <v>43.91</v>
      </c>
      <c r="AC199" s="17">
        <f>AB199*Premissas!$C$6</f>
        <v>2831.0211958241061</v>
      </c>
      <c r="AD199" s="15">
        <f t="shared" si="256"/>
        <v>58.91</v>
      </c>
      <c r="AE199" s="18">
        <f>AD199*Premissas!$C$12</f>
        <v>1899.0601075608984</v>
      </c>
    </row>
    <row r="200" spans="1:33" x14ac:dyDescent="0.25">
      <c r="A200" s="7" t="str">
        <f>Premissas!$E$4</f>
        <v>agosto/19</v>
      </c>
      <c r="B200" s="29">
        <f t="shared" ref="B200:B209" si="259">B199</f>
        <v>15</v>
      </c>
      <c r="C200" s="15">
        <f>LARGE(Premissas!$H$4:$I$4,1)</f>
        <v>46.48</v>
      </c>
      <c r="D200" s="16">
        <f t="shared" si="249"/>
        <v>31.479999999999997</v>
      </c>
      <c r="E200" s="17">
        <f>D200*Premissas!$C$6</f>
        <v>2029.6184751660865</v>
      </c>
      <c r="F200" s="15">
        <f t="shared" si="250"/>
        <v>46.48</v>
      </c>
      <c r="G200" s="18">
        <f>F200*Premissas!$C$5</f>
        <v>1498.3587472318886</v>
      </c>
      <c r="M200" s="7" t="str">
        <f>Premissas!$E$4</f>
        <v>agosto/19</v>
      </c>
      <c r="N200" s="29">
        <f t="shared" si="257"/>
        <v>15</v>
      </c>
      <c r="O200" s="15">
        <f>Premissas!$I$4</f>
        <v>20.16</v>
      </c>
      <c r="P200" s="16">
        <f t="shared" si="252"/>
        <v>5.16</v>
      </c>
      <c r="Q200" s="17">
        <f>P200*Premissas!$C$13</f>
        <v>497.06422018348621</v>
      </c>
      <c r="R200" s="15">
        <f t="shared" si="253"/>
        <v>20.16</v>
      </c>
      <c r="S200" s="18">
        <f>R200*Premissas!$C$11</f>
        <v>971.00917431192659</v>
      </c>
      <c r="Y200" s="7" t="str">
        <f>Premissas!$E$4</f>
        <v>agosto/19</v>
      </c>
      <c r="Z200" s="29">
        <f t="shared" si="258"/>
        <v>15</v>
      </c>
      <c r="AA200" s="15">
        <f>Premissas!$H$4</f>
        <v>46.48</v>
      </c>
      <c r="AB200" s="16">
        <f t="shared" si="255"/>
        <v>31.479999999999997</v>
      </c>
      <c r="AC200" s="17">
        <f>AB200*Premissas!$C$6</f>
        <v>2029.6184751660865</v>
      </c>
      <c r="AD200" s="15">
        <f t="shared" si="256"/>
        <v>46.48</v>
      </c>
      <c r="AE200" s="18">
        <f>AD200*Premissas!$C$12</f>
        <v>1498.3587472318886</v>
      </c>
    </row>
    <row r="201" spans="1:33" x14ac:dyDescent="0.25">
      <c r="A201" s="7" t="str">
        <f>Premissas!$E$5</f>
        <v>julho/19</v>
      </c>
      <c r="B201" s="29">
        <f t="shared" si="259"/>
        <v>15</v>
      </c>
      <c r="C201" s="15">
        <f>LARGE(Premissas!$H$5:$I$5,1)</f>
        <v>63.17</v>
      </c>
      <c r="D201" s="16">
        <f t="shared" si="249"/>
        <v>48.17</v>
      </c>
      <c r="E201" s="17">
        <f>D201*Premissas!$C$6</f>
        <v>3105.6773173046504</v>
      </c>
      <c r="F201" s="15">
        <f t="shared" si="250"/>
        <v>63.17</v>
      </c>
      <c r="G201" s="18">
        <f>F201*Premissas!$C$5</f>
        <v>2036.3881683011705</v>
      </c>
      <c r="M201" s="7" t="str">
        <f>Premissas!$E$5</f>
        <v>julho/19</v>
      </c>
      <c r="N201" s="29">
        <f t="shared" si="257"/>
        <v>15</v>
      </c>
      <c r="O201" s="15">
        <f>Premissas!$I$5</f>
        <v>39.979999999999997</v>
      </c>
      <c r="P201" s="16">
        <f t="shared" si="252"/>
        <v>24.979999999999997</v>
      </c>
      <c r="Q201" s="17">
        <f>P201*Premissas!$C$13</f>
        <v>2406.3302752293575</v>
      </c>
      <c r="R201" s="15">
        <f t="shared" si="253"/>
        <v>39.979999999999997</v>
      </c>
      <c r="S201" s="18">
        <f>R201*Premissas!$C$11</f>
        <v>1925.6422018348621</v>
      </c>
      <c r="Y201" s="7" t="str">
        <f>Premissas!$E$5</f>
        <v>julho/19</v>
      </c>
      <c r="Z201" s="29">
        <f t="shared" si="258"/>
        <v>15</v>
      </c>
      <c r="AA201" s="15">
        <f>Premissas!$H$5</f>
        <v>63.17</v>
      </c>
      <c r="AB201" s="16">
        <f t="shared" si="255"/>
        <v>48.17</v>
      </c>
      <c r="AC201" s="17">
        <f>AB201*Premissas!$C$6</f>
        <v>3105.6773173046504</v>
      </c>
      <c r="AD201" s="15">
        <f t="shared" si="256"/>
        <v>63.17</v>
      </c>
      <c r="AE201" s="18">
        <f>AD201*Premissas!$C$12</f>
        <v>2036.3881683011705</v>
      </c>
    </row>
    <row r="202" spans="1:33" x14ac:dyDescent="0.25">
      <c r="A202" s="7" t="str">
        <f>Premissas!$E$6</f>
        <v>junho/19</v>
      </c>
      <c r="B202" s="29">
        <f t="shared" si="259"/>
        <v>15</v>
      </c>
      <c r="C202" s="15">
        <f>LARGE(Premissas!$H$6:$I$6,1)</f>
        <v>59.47</v>
      </c>
      <c r="D202" s="16">
        <f t="shared" si="249"/>
        <v>44.47</v>
      </c>
      <c r="E202" s="17">
        <f>D202*Premissas!$C$6</f>
        <v>2867.1262258778866</v>
      </c>
      <c r="F202" s="15">
        <f t="shared" si="250"/>
        <v>59.47</v>
      </c>
      <c r="G202" s="18">
        <f>F202*Premissas!$C$5</f>
        <v>1917.1126225877886</v>
      </c>
      <c r="M202" s="7" t="str">
        <f>Premissas!$E$6</f>
        <v>junho/19</v>
      </c>
      <c r="N202" s="29">
        <f t="shared" si="257"/>
        <v>15</v>
      </c>
      <c r="O202" s="15">
        <f>Premissas!$I$6</f>
        <v>47.71</v>
      </c>
      <c r="P202" s="16">
        <f t="shared" si="252"/>
        <v>32.71</v>
      </c>
      <c r="Q202" s="17">
        <f>P202*Premissas!$C$13</f>
        <v>3150.9633027522937</v>
      </c>
      <c r="R202" s="15">
        <f t="shared" si="253"/>
        <v>47.71</v>
      </c>
      <c r="S202" s="18">
        <f>R202*Premissas!$C$11</f>
        <v>2297.9587155963304</v>
      </c>
      <c r="Y202" s="7" t="str">
        <f>Premissas!$E$6</f>
        <v>junho/19</v>
      </c>
      <c r="Z202" s="29">
        <f t="shared" si="258"/>
        <v>15</v>
      </c>
      <c r="AA202" s="15">
        <f>Premissas!$H$6</f>
        <v>59.47</v>
      </c>
      <c r="AB202" s="16">
        <f t="shared" si="255"/>
        <v>44.47</v>
      </c>
      <c r="AC202" s="17">
        <f>AB202*Premissas!$C$6</f>
        <v>2867.1262258778866</v>
      </c>
      <c r="AD202" s="15">
        <f t="shared" si="256"/>
        <v>59.47</v>
      </c>
      <c r="AE202" s="18">
        <f>AD202*Premissas!$C$12</f>
        <v>1917.1126225877886</v>
      </c>
    </row>
    <row r="203" spans="1:33" x14ac:dyDescent="0.25">
      <c r="A203" s="7" t="str">
        <f>Premissas!$E$7</f>
        <v>maio/19</v>
      </c>
      <c r="B203" s="29">
        <f t="shared" si="259"/>
        <v>15</v>
      </c>
      <c r="C203" s="15">
        <f>LARGE(Premissas!$H$7:$I$7,1)</f>
        <v>61.04</v>
      </c>
      <c r="D203" s="20">
        <f t="shared" si="249"/>
        <v>46.04</v>
      </c>
      <c r="E203" s="17">
        <f>D203*Premissas!$C$6</f>
        <v>2968.3492565643783</v>
      </c>
      <c r="F203" s="15">
        <f t="shared" si="250"/>
        <v>61.04</v>
      </c>
      <c r="G203" s="18">
        <f>F203*Premissas!$C$5</f>
        <v>1967.7241379310344</v>
      </c>
      <c r="M203" s="7" t="str">
        <f>Premissas!$E$7</f>
        <v>maio/19</v>
      </c>
      <c r="N203" s="29">
        <f t="shared" si="257"/>
        <v>15</v>
      </c>
      <c r="O203" s="15">
        <f>Premissas!$I$7</f>
        <v>46.37</v>
      </c>
      <c r="P203" s="20">
        <f t="shared" si="252"/>
        <v>31.369999999999997</v>
      </c>
      <c r="Q203" s="17">
        <f>P203*Premissas!$C$13</f>
        <v>3021.8807339449536</v>
      </c>
      <c r="R203" s="15">
        <f t="shared" si="253"/>
        <v>46.37</v>
      </c>
      <c r="S203" s="18">
        <f>R203*Premissas!$C$11</f>
        <v>2233.4174311926604</v>
      </c>
      <c r="Y203" s="7" t="str">
        <f>Premissas!$E$7</f>
        <v>maio/19</v>
      </c>
      <c r="Z203" s="29">
        <f t="shared" si="258"/>
        <v>15</v>
      </c>
      <c r="AA203" s="15">
        <f>Premissas!$H$7</f>
        <v>61.04</v>
      </c>
      <c r="AB203" s="20">
        <f t="shared" si="255"/>
        <v>46.04</v>
      </c>
      <c r="AC203" s="17">
        <f>AB203*Premissas!$C$6</f>
        <v>2968.3492565643783</v>
      </c>
      <c r="AD203" s="15">
        <f t="shared" si="256"/>
        <v>61.04</v>
      </c>
      <c r="AE203" s="18">
        <f>AD203*Premissas!$C$12</f>
        <v>1967.7241379310344</v>
      </c>
    </row>
    <row r="204" spans="1:33" x14ac:dyDescent="0.25">
      <c r="A204" s="7" t="str">
        <f>Premissas!$E$8</f>
        <v>abril/19</v>
      </c>
      <c r="B204" s="29">
        <f t="shared" si="259"/>
        <v>15</v>
      </c>
      <c r="C204" s="15">
        <f>LARGE(Premissas!$H$8:$I$8,1)</f>
        <v>81.98</v>
      </c>
      <c r="D204" s="20">
        <f t="shared" si="249"/>
        <v>66.98</v>
      </c>
      <c r="E204" s="17">
        <f>D204*Premissas!$C$6</f>
        <v>4318.4194875039548</v>
      </c>
      <c r="F204" s="15">
        <f t="shared" si="250"/>
        <v>81.98</v>
      </c>
      <c r="G204" s="18">
        <f>F204*Premissas!$C$5</f>
        <v>2642.7592534008227</v>
      </c>
      <c r="M204" s="7" t="str">
        <f>Premissas!$E$8</f>
        <v>abril/19</v>
      </c>
      <c r="N204" s="29">
        <f t="shared" si="257"/>
        <v>15</v>
      </c>
      <c r="O204" s="15">
        <f>Premissas!$I$8</f>
        <v>53.09</v>
      </c>
      <c r="P204" s="20">
        <f t="shared" si="252"/>
        <v>38.090000000000003</v>
      </c>
      <c r="Q204" s="17">
        <f>P204*Premissas!$C$13</f>
        <v>3669.220183486239</v>
      </c>
      <c r="R204" s="15">
        <f t="shared" si="253"/>
        <v>53.09</v>
      </c>
      <c r="S204" s="18">
        <f>R204*Premissas!$C$11</f>
        <v>2557.0871559633028</v>
      </c>
      <c r="Y204" s="7" t="str">
        <f>Premissas!$E$8</f>
        <v>abril/19</v>
      </c>
      <c r="Z204" s="29">
        <f t="shared" si="258"/>
        <v>15</v>
      </c>
      <c r="AA204" s="15">
        <f>Premissas!$H$8</f>
        <v>81.98</v>
      </c>
      <c r="AB204" s="20">
        <f t="shared" si="255"/>
        <v>66.98</v>
      </c>
      <c r="AC204" s="17">
        <f>AB204*Premissas!$C$6</f>
        <v>4318.4194875039548</v>
      </c>
      <c r="AD204" s="15">
        <f t="shared" si="256"/>
        <v>81.98</v>
      </c>
      <c r="AE204" s="18">
        <f>AD204*Premissas!$C$12</f>
        <v>2642.7592534008227</v>
      </c>
    </row>
    <row r="205" spans="1:33" x14ac:dyDescent="0.25">
      <c r="A205" s="7" t="str">
        <f>Premissas!$E$9</f>
        <v>março/19</v>
      </c>
      <c r="B205" s="29">
        <f t="shared" si="259"/>
        <v>15</v>
      </c>
      <c r="C205" s="15">
        <f>LARGE(Premissas!$H$9:$I$9,1)</f>
        <v>77.73</v>
      </c>
      <c r="D205" s="20">
        <f t="shared" si="249"/>
        <v>62.730000000000004</v>
      </c>
      <c r="E205" s="17">
        <f>D205*Premissas!$C$6</f>
        <v>4044.4080987029424</v>
      </c>
      <c r="F205" s="15">
        <f t="shared" si="250"/>
        <v>77.73</v>
      </c>
      <c r="G205" s="18">
        <f>F205*Premissas!$C$5</f>
        <v>2505.7535590003163</v>
      </c>
      <c r="M205" s="7" t="str">
        <f>Premissas!$E$9</f>
        <v>março/19</v>
      </c>
      <c r="N205" s="29">
        <f t="shared" si="257"/>
        <v>15</v>
      </c>
      <c r="O205" s="15">
        <f>Premissas!$I$9</f>
        <v>77.73</v>
      </c>
      <c r="P205" s="20">
        <f t="shared" si="252"/>
        <v>62.730000000000004</v>
      </c>
      <c r="Q205" s="17">
        <f>P205*Premissas!$C$13</f>
        <v>6042.7981651376149</v>
      </c>
      <c r="R205" s="15">
        <f t="shared" si="253"/>
        <v>77.73</v>
      </c>
      <c r="S205" s="18">
        <f>R205*Premissas!$C$11</f>
        <v>3743.8761467889908</v>
      </c>
      <c r="Y205" s="7" t="str">
        <f>Premissas!$E$9</f>
        <v>março/19</v>
      </c>
      <c r="Z205" s="29">
        <f t="shared" si="258"/>
        <v>15</v>
      </c>
      <c r="AA205" s="15">
        <f>Premissas!$H$9</f>
        <v>77.62</v>
      </c>
      <c r="AB205" s="20">
        <f t="shared" si="255"/>
        <v>62.620000000000005</v>
      </c>
      <c r="AC205" s="17">
        <f>AB205*Premissas!$C$6</f>
        <v>4037.3160392280924</v>
      </c>
      <c r="AD205" s="15">
        <f t="shared" si="256"/>
        <v>77.62</v>
      </c>
      <c r="AE205" s="18">
        <f>AD205*Premissas!$C$12</f>
        <v>2502.2075292628915</v>
      </c>
    </row>
    <row r="206" spans="1:33" x14ac:dyDescent="0.25">
      <c r="A206" s="7" t="str">
        <f>Premissas!$E$10</f>
        <v>fevereiro/19</v>
      </c>
      <c r="B206" s="29">
        <f t="shared" si="259"/>
        <v>15</v>
      </c>
      <c r="C206" s="15">
        <f>LARGE(Premissas!$H$10:$I$10,1)</f>
        <v>89.49</v>
      </c>
      <c r="D206" s="20">
        <f t="shared" si="249"/>
        <v>74.489999999999995</v>
      </c>
      <c r="E206" s="17">
        <f>D206*Premissas!$C$6</f>
        <v>4802.613729832331</v>
      </c>
      <c r="F206" s="15">
        <f t="shared" si="250"/>
        <v>89.49</v>
      </c>
      <c r="G206" s="18">
        <f>F206*Premissas!$C$5</f>
        <v>2884.8563745650108</v>
      </c>
      <c r="M206" s="7" t="str">
        <f>Premissas!$E$10</f>
        <v>fevereiro/19</v>
      </c>
      <c r="N206" s="29">
        <f t="shared" si="257"/>
        <v>15</v>
      </c>
      <c r="O206" s="15">
        <f>Premissas!$I$10</f>
        <v>61.82</v>
      </c>
      <c r="P206" s="20">
        <f t="shared" si="252"/>
        <v>46.82</v>
      </c>
      <c r="Q206" s="17">
        <f>P206*Premissas!$C$13</f>
        <v>4510.1834862385322</v>
      </c>
      <c r="R206" s="15">
        <f t="shared" si="253"/>
        <v>61.82</v>
      </c>
      <c r="S206" s="18">
        <f>R206*Premissas!$C$11</f>
        <v>2977.5688073394494</v>
      </c>
      <c r="Y206" s="7" t="str">
        <f>Premissas!$E$10</f>
        <v>fevereiro/19</v>
      </c>
      <c r="Z206" s="29">
        <f t="shared" si="258"/>
        <v>15</v>
      </c>
      <c r="AA206" s="15">
        <f>Premissas!$H$10</f>
        <v>89.49</v>
      </c>
      <c r="AB206" s="20">
        <f t="shared" si="255"/>
        <v>74.489999999999995</v>
      </c>
      <c r="AC206" s="17">
        <f>AB206*Premissas!$C$6</f>
        <v>4802.613729832331</v>
      </c>
      <c r="AD206" s="15">
        <f t="shared" si="256"/>
        <v>89.49</v>
      </c>
      <c r="AE206" s="18">
        <f>AD206*Premissas!$C$12</f>
        <v>2884.8563745650108</v>
      </c>
    </row>
    <row r="207" spans="1:33" x14ac:dyDescent="0.25">
      <c r="A207" s="7" t="str">
        <f>Premissas!$E$11</f>
        <v>janeiro/19</v>
      </c>
      <c r="B207" s="29">
        <f t="shared" si="259"/>
        <v>15</v>
      </c>
      <c r="C207" s="15">
        <f>LARGE(Premissas!$H$11:$I$11,1)</f>
        <v>81.09</v>
      </c>
      <c r="D207" s="16">
        <f t="shared" si="249"/>
        <v>66.09</v>
      </c>
      <c r="E207" s="17">
        <f>D207*Premissas!$C$6</f>
        <v>4261.0382790256253</v>
      </c>
      <c r="F207" s="15">
        <f t="shared" si="250"/>
        <v>81.09</v>
      </c>
      <c r="G207" s="18">
        <f>F207*Premissas!$C$5</f>
        <v>2614.068649161658</v>
      </c>
      <c r="M207" s="7" t="str">
        <f>Premissas!$E$11</f>
        <v>janeiro/19</v>
      </c>
      <c r="N207" s="29">
        <f t="shared" si="257"/>
        <v>15</v>
      </c>
      <c r="O207" s="15">
        <f>Premissas!$I$11</f>
        <v>57.12</v>
      </c>
      <c r="P207" s="16">
        <f t="shared" si="252"/>
        <v>42.12</v>
      </c>
      <c r="Q207" s="17">
        <f>P207*Premissas!$C$13</f>
        <v>4057.4311926605501</v>
      </c>
      <c r="R207" s="15">
        <f t="shared" si="253"/>
        <v>57.12</v>
      </c>
      <c r="S207" s="18">
        <f>R207*Premissas!$C$11</f>
        <v>2751.1926605504586</v>
      </c>
      <c r="Y207" s="7" t="str">
        <f>Premissas!$E$11</f>
        <v>janeiro/19</v>
      </c>
      <c r="Z207" s="29">
        <f t="shared" si="258"/>
        <v>15</v>
      </c>
      <c r="AA207" s="15">
        <f>Premissas!$H$11</f>
        <v>81.09</v>
      </c>
      <c r="AB207" s="16">
        <f t="shared" si="255"/>
        <v>66.09</v>
      </c>
      <c r="AC207" s="17">
        <f>AB207*Premissas!$C$6</f>
        <v>4261.0382790256253</v>
      </c>
      <c r="AD207" s="15">
        <f t="shared" si="256"/>
        <v>81.09</v>
      </c>
      <c r="AE207" s="18">
        <f>AD207*Premissas!$C$12</f>
        <v>2614.068649161658</v>
      </c>
    </row>
    <row r="208" spans="1:33" x14ac:dyDescent="0.25">
      <c r="A208" s="7" t="str">
        <f>Premissas!$E$12</f>
        <v>dezembro/18</v>
      </c>
      <c r="B208" s="29">
        <f t="shared" si="259"/>
        <v>15</v>
      </c>
      <c r="C208" s="15">
        <f>LARGE(Premissas!$H$12:$I$12,1)</f>
        <v>66.98</v>
      </c>
      <c r="D208" s="16">
        <f t="shared" si="249"/>
        <v>51.980000000000004</v>
      </c>
      <c r="E208" s="17">
        <f>D208*Premissas!$C$6</f>
        <v>3351.3204682062642</v>
      </c>
      <c r="F208" s="15">
        <f t="shared" si="250"/>
        <v>66.98</v>
      </c>
      <c r="G208" s="18">
        <f>F208*Premissas!$C$5</f>
        <v>2159.2097437519774</v>
      </c>
      <c r="M208" s="7" t="str">
        <f>Premissas!$E$12</f>
        <v>dezembro/18</v>
      </c>
      <c r="N208" s="29">
        <f t="shared" si="257"/>
        <v>15</v>
      </c>
      <c r="O208" s="15">
        <f>Premissas!$I$12</f>
        <v>56.9</v>
      </c>
      <c r="P208" s="16">
        <f t="shared" si="252"/>
        <v>41.9</v>
      </c>
      <c r="Q208" s="17">
        <f>P208*Premissas!$C$13</f>
        <v>4036.2385321100915</v>
      </c>
      <c r="R208" s="15">
        <f t="shared" si="253"/>
        <v>56.9</v>
      </c>
      <c r="S208" s="18">
        <f>R208*Premissas!$C$11</f>
        <v>2740.5963302752293</v>
      </c>
      <c r="Y208" s="7" t="str">
        <f>Premissas!$E$12</f>
        <v>dezembro/18</v>
      </c>
      <c r="Z208" s="29">
        <f t="shared" si="258"/>
        <v>15</v>
      </c>
      <c r="AA208" s="15">
        <f>Premissas!$H$12</f>
        <v>66.98</v>
      </c>
      <c r="AB208" s="16">
        <f t="shared" si="255"/>
        <v>51.980000000000004</v>
      </c>
      <c r="AC208" s="17">
        <f>AB208*Premissas!$C$6</f>
        <v>3351.3204682062642</v>
      </c>
      <c r="AD208" s="15">
        <f t="shared" si="256"/>
        <v>66.98</v>
      </c>
      <c r="AE208" s="18">
        <f>AD208*Premissas!$C$12</f>
        <v>2159.2097437519774</v>
      </c>
    </row>
    <row r="209" spans="1:33" x14ac:dyDescent="0.25">
      <c r="A209" s="7" t="str">
        <f>Premissas!$E$13</f>
        <v>novembro/18</v>
      </c>
      <c r="B209" s="29">
        <f t="shared" si="259"/>
        <v>15</v>
      </c>
      <c r="C209" s="15">
        <f>LARGE(Premissas!$H$13:$I$13,1)</f>
        <v>66.42</v>
      </c>
      <c r="D209" s="16">
        <f t="shared" si="249"/>
        <v>51.42</v>
      </c>
      <c r="E209" s="17">
        <f>D209*Premissas!$C$6</f>
        <v>3315.2154381524833</v>
      </c>
      <c r="F209" s="15">
        <f t="shared" si="250"/>
        <v>66.42</v>
      </c>
      <c r="G209" s="18">
        <f>F209*Premissas!$C$5</f>
        <v>2141.157228725087</v>
      </c>
      <c r="M209" s="7" t="str">
        <f>Premissas!$E$13</f>
        <v>novembro/18</v>
      </c>
      <c r="N209" s="29">
        <f t="shared" si="257"/>
        <v>15</v>
      </c>
      <c r="O209" s="15">
        <f>Premissas!$I$13</f>
        <v>40.659999999999997</v>
      </c>
      <c r="P209" s="16">
        <f t="shared" si="252"/>
        <v>25.659999999999997</v>
      </c>
      <c r="Q209" s="17">
        <f>P209*Premissas!$C$13</f>
        <v>2471.8348623853208</v>
      </c>
      <c r="R209" s="15">
        <f t="shared" si="253"/>
        <v>40.659999999999997</v>
      </c>
      <c r="S209" s="18">
        <f>R209*Premissas!$C$11</f>
        <v>1958.3944954128438</v>
      </c>
      <c r="Y209" s="7" t="str">
        <f>Premissas!$E$13</f>
        <v>novembro/18</v>
      </c>
      <c r="Z209" s="29">
        <f t="shared" si="258"/>
        <v>15</v>
      </c>
      <c r="AA209" s="15">
        <f>Premissas!$H$13</f>
        <v>66.42</v>
      </c>
      <c r="AB209" s="16">
        <f t="shared" si="255"/>
        <v>51.42</v>
      </c>
      <c r="AC209" s="17">
        <f>AB209*Premissas!$C$6</f>
        <v>3315.2154381524833</v>
      </c>
      <c r="AD209" s="15">
        <f t="shared" si="256"/>
        <v>66.42</v>
      </c>
      <c r="AE209" s="18">
        <f>AD209*Premissas!$C$12</f>
        <v>2141.157228725087</v>
      </c>
    </row>
    <row r="210" spans="1:33" x14ac:dyDescent="0.25">
      <c r="A210" s="26" t="s">
        <v>35</v>
      </c>
      <c r="B210" s="5"/>
      <c r="C210" s="5">
        <f>LARGE(C197:C209,1)</f>
        <v>89.49</v>
      </c>
      <c r="D210" s="5">
        <f>LARGE(D197:D209,1)</f>
        <v>74.489999999999995</v>
      </c>
      <c r="E210" s="27">
        <f>SUM(E198:E209)</f>
        <v>41014.669408415051</v>
      </c>
      <c r="F210" s="5">
        <f>LARGE(F197:F209,1)</f>
        <v>89.49</v>
      </c>
      <c r="G210" s="27">
        <f t="shared" si="194"/>
        <v>26309.928819993671</v>
      </c>
      <c r="H210" s="50">
        <f>E210+G210</f>
        <v>67324.598228408722</v>
      </c>
      <c r="I210">
        <f>B198</f>
        <v>15</v>
      </c>
      <c r="M210" s="26" t="s">
        <v>35</v>
      </c>
      <c r="N210" s="5"/>
      <c r="O210" s="5">
        <f t="shared" ref="O210:P210" si="260">LARGE(O197:O209,1)</f>
        <v>77.73</v>
      </c>
      <c r="P210" s="5">
        <f t="shared" si="260"/>
        <v>62.730000000000004</v>
      </c>
      <c r="Q210" s="27">
        <f t="shared" ref="Q210" si="261">SUM(Q198:Q209)</f>
        <v>42107.889908256875</v>
      </c>
      <c r="R210" s="5">
        <f t="shared" ref="R210" si="262">LARGE(R197:R209,1)</f>
        <v>77.73</v>
      </c>
      <c r="S210" s="27">
        <f t="shared" si="198"/>
        <v>29723.66972477064</v>
      </c>
      <c r="T210" s="50">
        <f t="shared" ref="T210" si="263">Q210+S210</f>
        <v>71831.559633027515</v>
      </c>
      <c r="U210">
        <f t="shared" ref="U210" si="264">N198</f>
        <v>15</v>
      </c>
      <c r="Y210" s="26" t="s">
        <v>35</v>
      </c>
      <c r="Z210" s="5"/>
      <c r="AA210" s="5">
        <f t="shared" ref="AA210:AB210" si="265">LARGE(AA197:AA209,1)</f>
        <v>89.49</v>
      </c>
      <c r="AB210" s="5">
        <f t="shared" si="265"/>
        <v>74.489999999999995</v>
      </c>
      <c r="AC210" s="27">
        <f t="shared" ref="AC210" si="266">SUM(AC198:AC209)</f>
        <v>40711.645049035113</v>
      </c>
      <c r="AD210" s="5">
        <f t="shared" ref="AD210" si="267">LARGE(AD197:AD209,1)</f>
        <v>89.49</v>
      </c>
      <c r="AE210" s="27">
        <f t="shared" si="204"/>
        <v>26158.416640303698</v>
      </c>
      <c r="AF210" s="50">
        <f t="shared" ref="AF210" si="268">AC210+AE210</f>
        <v>66870.061689338807</v>
      </c>
      <c r="AG210">
        <f t="shared" ref="AG210" si="269">Z198</f>
        <v>15</v>
      </c>
    </row>
    <row r="211" spans="1:33" x14ac:dyDescent="0.25">
      <c r="A211" s="6" t="s">
        <v>12</v>
      </c>
      <c r="B211" s="6" t="s">
        <v>18</v>
      </c>
      <c r="C211" s="6" t="s">
        <v>19</v>
      </c>
      <c r="D211" s="14" t="s">
        <v>20</v>
      </c>
      <c r="E211" s="14" t="s">
        <v>21</v>
      </c>
      <c r="F211" s="6" t="s">
        <v>22</v>
      </c>
      <c r="G211" s="6" t="s">
        <v>23</v>
      </c>
      <c r="M211" s="6" t="s">
        <v>12</v>
      </c>
      <c r="N211" s="6" t="s">
        <v>18</v>
      </c>
      <c r="O211" s="6" t="s">
        <v>19</v>
      </c>
      <c r="P211" s="14" t="s">
        <v>20</v>
      </c>
      <c r="Q211" s="14" t="s">
        <v>21</v>
      </c>
      <c r="R211" s="6" t="s">
        <v>22</v>
      </c>
      <c r="S211" s="6" t="s">
        <v>23</v>
      </c>
      <c r="Y211" s="6" t="s">
        <v>12</v>
      </c>
      <c r="Z211" s="6" t="s">
        <v>18</v>
      </c>
      <c r="AA211" s="6" t="s">
        <v>19</v>
      </c>
      <c r="AB211" s="14" t="s">
        <v>20</v>
      </c>
      <c r="AC211" s="14" t="s">
        <v>21</v>
      </c>
      <c r="AD211" s="6" t="s">
        <v>22</v>
      </c>
      <c r="AE211" s="6" t="s">
        <v>23</v>
      </c>
    </row>
    <row r="212" spans="1:33" x14ac:dyDescent="0.25">
      <c r="A212" s="7" t="str">
        <f>Premissas!$E$2</f>
        <v>outubro/19</v>
      </c>
      <c r="B212" s="29">
        <f>B198+1</f>
        <v>16</v>
      </c>
      <c r="C212" s="15">
        <f>LARGE(Premissas!$H$2:$I$2,1)</f>
        <v>63.39</v>
      </c>
      <c r="D212" s="16">
        <f t="shared" ref="D212:D223" si="270">IF(C212&gt;105%*B212,(C212-B212),0)</f>
        <v>47.39</v>
      </c>
      <c r="E212" s="17">
        <f>D212*Premissas!$C$6</f>
        <v>3055.3881683011705</v>
      </c>
      <c r="F212" s="15">
        <f t="shared" ref="F212:F223" si="271">IF(C212&gt;B212,C212,B212)</f>
        <v>63.39</v>
      </c>
      <c r="G212" s="18">
        <f>F212*Premissas!$C$5</f>
        <v>2043.4802277760202</v>
      </c>
      <c r="M212" s="7" t="str">
        <f>Premissas!$E$2</f>
        <v>outubro/19</v>
      </c>
      <c r="N212" s="29">
        <f t="shared" ref="N212" si="272">N198+1</f>
        <v>16</v>
      </c>
      <c r="O212" s="15">
        <f>Premissas!$I$2</f>
        <v>63.39</v>
      </c>
      <c r="P212" s="16">
        <f t="shared" ref="P212:P223" si="273">IF(O212&gt;105%*N212,(O212-N212),0)</f>
        <v>47.39</v>
      </c>
      <c r="Q212" s="17">
        <f>P212*Premissas!$C$13</f>
        <v>4565.0917431192656</v>
      </c>
      <c r="R212" s="15">
        <f t="shared" ref="R212:R223" si="274">IF(O212&gt;N212,O212,N212)</f>
        <v>63.39</v>
      </c>
      <c r="S212" s="18">
        <f>R212*Premissas!$C$11</f>
        <v>3053.1880733944954</v>
      </c>
      <c r="Y212" s="7" t="str">
        <f>Premissas!$E$2</f>
        <v>outubro/19</v>
      </c>
      <c r="Z212" s="29">
        <f t="shared" ref="Z212" si="275">Z198+1</f>
        <v>16</v>
      </c>
      <c r="AA212" s="15">
        <f>Premissas!$H$2</f>
        <v>58.8</v>
      </c>
      <c r="AB212" s="16">
        <f t="shared" ref="AB212:AB223" si="276">IF(AA212&gt;105%*Z212,(AA212-Z212),0)</f>
        <v>42.8</v>
      </c>
      <c r="AC212" s="17">
        <f>AB212*Premissas!$C$6</f>
        <v>2759.4558683960772</v>
      </c>
      <c r="AD212" s="15">
        <f t="shared" ref="AD212:AD223" si="277">IF(AA212&gt;Z212,AA212,Z212)</f>
        <v>58.8</v>
      </c>
      <c r="AE212" s="18">
        <f>AD212*Premissas!$C$12</f>
        <v>1895.5140778234736</v>
      </c>
    </row>
    <row r="213" spans="1:33" x14ac:dyDescent="0.25">
      <c r="A213" s="7" t="str">
        <f>Premissas!$E$3</f>
        <v>setembro/19</v>
      </c>
      <c r="B213" s="29">
        <f>B212</f>
        <v>16</v>
      </c>
      <c r="C213" s="15">
        <f>LARGE(Premissas!$H$3:$I$3,1)</f>
        <v>58.91</v>
      </c>
      <c r="D213" s="16">
        <f t="shared" si="270"/>
        <v>42.91</v>
      </c>
      <c r="E213" s="17">
        <f>D213*Premissas!$C$6</f>
        <v>2766.5479278709267</v>
      </c>
      <c r="F213" s="15">
        <f t="shared" si="271"/>
        <v>58.91</v>
      </c>
      <c r="G213" s="18">
        <f>F213*Premissas!$C$5</f>
        <v>1899.0601075608984</v>
      </c>
      <c r="M213" s="7" t="str">
        <f>Premissas!$E$3</f>
        <v>setembro/19</v>
      </c>
      <c r="N213" s="29">
        <f t="shared" ref="N213:N223" si="278">N212</f>
        <v>16</v>
      </c>
      <c r="O213" s="15">
        <f>Premissas!$I$3</f>
        <v>52.19</v>
      </c>
      <c r="P213" s="16">
        <f t="shared" si="273"/>
        <v>36.19</v>
      </c>
      <c r="Q213" s="17">
        <f>P213*Premissas!$C$13</f>
        <v>3486.1926605504582</v>
      </c>
      <c r="R213" s="15">
        <f t="shared" si="274"/>
        <v>52.19</v>
      </c>
      <c r="S213" s="18">
        <f>R213*Premissas!$C$11</f>
        <v>2513.7385321100915</v>
      </c>
      <c r="Y213" s="7" t="str">
        <f>Premissas!$E$3</f>
        <v>setembro/19</v>
      </c>
      <c r="Z213" s="29">
        <f t="shared" ref="Z213:Z223" si="279">Z212</f>
        <v>16</v>
      </c>
      <c r="AA213" s="15">
        <f>Premissas!$H$3</f>
        <v>58.91</v>
      </c>
      <c r="AB213" s="16">
        <f t="shared" si="276"/>
        <v>42.91</v>
      </c>
      <c r="AC213" s="17">
        <f>AB213*Premissas!$C$6</f>
        <v>2766.5479278709267</v>
      </c>
      <c r="AD213" s="15">
        <f t="shared" si="277"/>
        <v>58.91</v>
      </c>
      <c r="AE213" s="18">
        <f>AD213*Premissas!$C$12</f>
        <v>1899.0601075608984</v>
      </c>
    </row>
    <row r="214" spans="1:33" x14ac:dyDescent="0.25">
      <c r="A214" s="7" t="str">
        <f>Premissas!$E$4</f>
        <v>agosto/19</v>
      </c>
      <c r="B214" s="29">
        <f t="shared" ref="B214:B223" si="280">B213</f>
        <v>16</v>
      </c>
      <c r="C214" s="15">
        <f>LARGE(Premissas!$H$4:$I$4,1)</f>
        <v>46.48</v>
      </c>
      <c r="D214" s="16">
        <f t="shared" si="270"/>
        <v>30.479999999999997</v>
      </c>
      <c r="E214" s="17">
        <f>D214*Premissas!$C$6</f>
        <v>1965.1452072129071</v>
      </c>
      <c r="F214" s="15">
        <f t="shared" si="271"/>
        <v>46.48</v>
      </c>
      <c r="G214" s="18">
        <f>F214*Premissas!$C$5</f>
        <v>1498.3587472318886</v>
      </c>
      <c r="M214" s="7" t="str">
        <f>Premissas!$E$4</f>
        <v>agosto/19</v>
      </c>
      <c r="N214" s="29">
        <f t="shared" si="278"/>
        <v>16</v>
      </c>
      <c r="O214" s="15">
        <f>Premissas!$I$4</f>
        <v>20.16</v>
      </c>
      <c r="P214" s="16">
        <f t="shared" si="273"/>
        <v>4.16</v>
      </c>
      <c r="Q214" s="17">
        <f>P214*Premissas!$C$13</f>
        <v>400.73394495412845</v>
      </c>
      <c r="R214" s="15">
        <f t="shared" si="274"/>
        <v>20.16</v>
      </c>
      <c r="S214" s="18">
        <f>R214*Premissas!$C$11</f>
        <v>971.00917431192659</v>
      </c>
      <c r="Y214" s="7" t="str">
        <f>Premissas!$E$4</f>
        <v>agosto/19</v>
      </c>
      <c r="Z214" s="29">
        <f t="shared" si="279"/>
        <v>16</v>
      </c>
      <c r="AA214" s="15">
        <f>Premissas!$H$4</f>
        <v>46.48</v>
      </c>
      <c r="AB214" s="16">
        <f t="shared" si="276"/>
        <v>30.479999999999997</v>
      </c>
      <c r="AC214" s="17">
        <f>AB214*Premissas!$C$6</f>
        <v>1965.1452072129071</v>
      </c>
      <c r="AD214" s="15">
        <f t="shared" si="277"/>
        <v>46.48</v>
      </c>
      <c r="AE214" s="18">
        <f>AD214*Premissas!$C$12</f>
        <v>1498.3587472318886</v>
      </c>
    </row>
    <row r="215" spans="1:33" x14ac:dyDescent="0.25">
      <c r="A215" s="7" t="str">
        <f>Premissas!$E$5</f>
        <v>julho/19</v>
      </c>
      <c r="B215" s="29">
        <f t="shared" si="280"/>
        <v>16</v>
      </c>
      <c r="C215" s="15">
        <f>LARGE(Premissas!$H$5:$I$5,1)</f>
        <v>63.17</v>
      </c>
      <c r="D215" s="16">
        <f t="shared" si="270"/>
        <v>47.17</v>
      </c>
      <c r="E215" s="17">
        <f>D215*Premissas!$C$6</f>
        <v>3041.204049351471</v>
      </c>
      <c r="F215" s="15">
        <f t="shared" si="271"/>
        <v>63.17</v>
      </c>
      <c r="G215" s="18">
        <f>F215*Premissas!$C$5</f>
        <v>2036.3881683011705</v>
      </c>
      <c r="M215" s="7" t="str">
        <f>Premissas!$E$5</f>
        <v>julho/19</v>
      </c>
      <c r="N215" s="29">
        <f t="shared" si="278"/>
        <v>16</v>
      </c>
      <c r="O215" s="15">
        <f>Premissas!$I$5</f>
        <v>39.979999999999997</v>
      </c>
      <c r="P215" s="16">
        <f t="shared" si="273"/>
        <v>23.979999999999997</v>
      </c>
      <c r="Q215" s="17">
        <f>P215*Premissas!$C$13</f>
        <v>2309.9999999999995</v>
      </c>
      <c r="R215" s="15">
        <f t="shared" si="274"/>
        <v>39.979999999999997</v>
      </c>
      <c r="S215" s="18">
        <f>R215*Premissas!$C$11</f>
        <v>1925.6422018348621</v>
      </c>
      <c r="Y215" s="7" t="str">
        <f>Premissas!$E$5</f>
        <v>julho/19</v>
      </c>
      <c r="Z215" s="29">
        <f t="shared" si="279"/>
        <v>16</v>
      </c>
      <c r="AA215" s="15">
        <f>Premissas!$H$5</f>
        <v>63.17</v>
      </c>
      <c r="AB215" s="16">
        <f t="shared" si="276"/>
        <v>47.17</v>
      </c>
      <c r="AC215" s="17">
        <f>AB215*Premissas!$C$6</f>
        <v>3041.204049351471</v>
      </c>
      <c r="AD215" s="15">
        <f t="shared" si="277"/>
        <v>63.17</v>
      </c>
      <c r="AE215" s="18">
        <f>AD215*Premissas!$C$12</f>
        <v>2036.3881683011705</v>
      </c>
    </row>
    <row r="216" spans="1:33" x14ac:dyDescent="0.25">
      <c r="A216" s="7" t="str">
        <f>Premissas!$E$6</f>
        <v>junho/19</v>
      </c>
      <c r="B216" s="29">
        <f t="shared" si="280"/>
        <v>16</v>
      </c>
      <c r="C216" s="15">
        <f>LARGE(Premissas!$H$6:$I$6,1)</f>
        <v>59.47</v>
      </c>
      <c r="D216" s="16">
        <f t="shared" si="270"/>
        <v>43.47</v>
      </c>
      <c r="E216" s="17">
        <f>D216*Premissas!$C$6</f>
        <v>2802.6529579247072</v>
      </c>
      <c r="F216" s="15">
        <f t="shared" si="271"/>
        <v>59.47</v>
      </c>
      <c r="G216" s="18">
        <f>F216*Premissas!$C$5</f>
        <v>1917.1126225877886</v>
      </c>
      <c r="M216" s="7" t="str">
        <f>Premissas!$E$6</f>
        <v>junho/19</v>
      </c>
      <c r="N216" s="29">
        <f t="shared" si="278"/>
        <v>16</v>
      </c>
      <c r="O216" s="15">
        <f>Premissas!$I$6</f>
        <v>47.71</v>
      </c>
      <c r="P216" s="16">
        <f t="shared" si="273"/>
        <v>31.71</v>
      </c>
      <c r="Q216" s="17">
        <f>P216*Premissas!$C$13</f>
        <v>3054.6330275229357</v>
      </c>
      <c r="R216" s="15">
        <f t="shared" si="274"/>
        <v>47.71</v>
      </c>
      <c r="S216" s="18">
        <f>R216*Premissas!$C$11</f>
        <v>2297.9587155963304</v>
      </c>
      <c r="Y216" s="7" t="str">
        <f>Premissas!$E$6</f>
        <v>junho/19</v>
      </c>
      <c r="Z216" s="29">
        <f t="shared" si="279"/>
        <v>16</v>
      </c>
      <c r="AA216" s="15">
        <f>Premissas!$H$6</f>
        <v>59.47</v>
      </c>
      <c r="AB216" s="16">
        <f t="shared" si="276"/>
        <v>43.47</v>
      </c>
      <c r="AC216" s="17">
        <f>AB216*Premissas!$C$6</f>
        <v>2802.6529579247072</v>
      </c>
      <c r="AD216" s="15">
        <f t="shared" si="277"/>
        <v>59.47</v>
      </c>
      <c r="AE216" s="18">
        <f>AD216*Premissas!$C$12</f>
        <v>1917.1126225877886</v>
      </c>
    </row>
    <row r="217" spans="1:33" x14ac:dyDescent="0.25">
      <c r="A217" s="7" t="str">
        <f>Premissas!$E$7</f>
        <v>maio/19</v>
      </c>
      <c r="B217" s="29">
        <f t="shared" si="280"/>
        <v>16</v>
      </c>
      <c r="C217" s="15">
        <f>LARGE(Premissas!$H$7:$I$7,1)</f>
        <v>61.04</v>
      </c>
      <c r="D217" s="20">
        <f t="shared" si="270"/>
        <v>45.04</v>
      </c>
      <c r="E217" s="17">
        <f>D217*Premissas!$C$6</f>
        <v>2903.8759886111989</v>
      </c>
      <c r="F217" s="15">
        <f t="shared" si="271"/>
        <v>61.04</v>
      </c>
      <c r="G217" s="18">
        <f>F217*Premissas!$C$5</f>
        <v>1967.7241379310344</v>
      </c>
      <c r="M217" s="7" t="str">
        <f>Premissas!$E$7</f>
        <v>maio/19</v>
      </c>
      <c r="N217" s="29">
        <f t="shared" si="278"/>
        <v>16</v>
      </c>
      <c r="O217" s="15">
        <f>Premissas!$I$7</f>
        <v>46.37</v>
      </c>
      <c r="P217" s="20">
        <f t="shared" si="273"/>
        <v>30.369999999999997</v>
      </c>
      <c r="Q217" s="17">
        <f>P217*Premissas!$C$13</f>
        <v>2925.5504587155961</v>
      </c>
      <c r="R217" s="15">
        <f t="shared" si="274"/>
        <v>46.37</v>
      </c>
      <c r="S217" s="18">
        <f>R217*Premissas!$C$11</f>
        <v>2233.4174311926604</v>
      </c>
      <c r="Y217" s="7" t="str">
        <f>Premissas!$E$7</f>
        <v>maio/19</v>
      </c>
      <c r="Z217" s="29">
        <f t="shared" si="279"/>
        <v>16</v>
      </c>
      <c r="AA217" s="15">
        <f>Premissas!$H$7</f>
        <v>61.04</v>
      </c>
      <c r="AB217" s="20">
        <f t="shared" si="276"/>
        <v>45.04</v>
      </c>
      <c r="AC217" s="17">
        <f>AB217*Premissas!$C$6</f>
        <v>2903.8759886111989</v>
      </c>
      <c r="AD217" s="15">
        <f t="shared" si="277"/>
        <v>61.04</v>
      </c>
      <c r="AE217" s="18">
        <f>AD217*Premissas!$C$12</f>
        <v>1967.7241379310344</v>
      </c>
    </row>
    <row r="218" spans="1:33" x14ac:dyDescent="0.25">
      <c r="A218" s="7" t="str">
        <f>Premissas!$E$8</f>
        <v>abril/19</v>
      </c>
      <c r="B218" s="29">
        <f t="shared" si="280"/>
        <v>16</v>
      </c>
      <c r="C218" s="15">
        <f>LARGE(Premissas!$H$8:$I$8,1)</f>
        <v>81.98</v>
      </c>
      <c r="D218" s="20">
        <f t="shared" si="270"/>
        <v>65.98</v>
      </c>
      <c r="E218" s="17">
        <f>D218*Premissas!$C$6</f>
        <v>4253.9462195507749</v>
      </c>
      <c r="F218" s="15">
        <f t="shared" si="271"/>
        <v>81.98</v>
      </c>
      <c r="G218" s="18">
        <f>F218*Premissas!$C$5</f>
        <v>2642.7592534008227</v>
      </c>
      <c r="M218" s="7" t="str">
        <f>Premissas!$E$8</f>
        <v>abril/19</v>
      </c>
      <c r="N218" s="29">
        <f t="shared" si="278"/>
        <v>16</v>
      </c>
      <c r="O218" s="15">
        <f>Premissas!$I$8</f>
        <v>53.09</v>
      </c>
      <c r="P218" s="20">
        <f t="shared" si="273"/>
        <v>37.090000000000003</v>
      </c>
      <c r="Q218" s="17">
        <f>P218*Premissas!$C$13</f>
        <v>3572.889908256881</v>
      </c>
      <c r="R218" s="15">
        <f t="shared" si="274"/>
        <v>53.09</v>
      </c>
      <c r="S218" s="18">
        <f>R218*Premissas!$C$11</f>
        <v>2557.0871559633028</v>
      </c>
      <c r="Y218" s="7" t="str">
        <f>Premissas!$E$8</f>
        <v>abril/19</v>
      </c>
      <c r="Z218" s="29">
        <f t="shared" si="279"/>
        <v>16</v>
      </c>
      <c r="AA218" s="15">
        <f>Premissas!$H$8</f>
        <v>81.98</v>
      </c>
      <c r="AB218" s="20">
        <f t="shared" si="276"/>
        <v>65.98</v>
      </c>
      <c r="AC218" s="17">
        <f>AB218*Premissas!$C$6</f>
        <v>4253.9462195507749</v>
      </c>
      <c r="AD218" s="15">
        <f t="shared" si="277"/>
        <v>81.98</v>
      </c>
      <c r="AE218" s="18">
        <f>AD218*Premissas!$C$12</f>
        <v>2642.7592534008227</v>
      </c>
    </row>
    <row r="219" spans="1:33" x14ac:dyDescent="0.25">
      <c r="A219" s="7" t="str">
        <f>Premissas!$E$9</f>
        <v>março/19</v>
      </c>
      <c r="B219" s="29">
        <f t="shared" si="280"/>
        <v>16</v>
      </c>
      <c r="C219" s="15">
        <f>LARGE(Premissas!$H$9:$I$9,1)</f>
        <v>77.73</v>
      </c>
      <c r="D219" s="20">
        <f t="shared" si="270"/>
        <v>61.730000000000004</v>
      </c>
      <c r="E219" s="17">
        <f>D219*Premissas!$C$6</f>
        <v>3979.934830749763</v>
      </c>
      <c r="F219" s="15">
        <f t="shared" si="271"/>
        <v>77.73</v>
      </c>
      <c r="G219" s="18">
        <f>F219*Premissas!$C$5</f>
        <v>2505.7535590003163</v>
      </c>
      <c r="M219" s="7" t="str">
        <f>Premissas!$E$9</f>
        <v>março/19</v>
      </c>
      <c r="N219" s="29">
        <f t="shared" si="278"/>
        <v>16</v>
      </c>
      <c r="O219" s="15">
        <f>Premissas!$I$9</f>
        <v>77.73</v>
      </c>
      <c r="P219" s="20">
        <f t="shared" si="273"/>
        <v>61.730000000000004</v>
      </c>
      <c r="Q219" s="17">
        <f>P219*Premissas!$C$13</f>
        <v>5946.4678899082573</v>
      </c>
      <c r="R219" s="15">
        <f t="shared" si="274"/>
        <v>77.73</v>
      </c>
      <c r="S219" s="18">
        <f>R219*Premissas!$C$11</f>
        <v>3743.8761467889908</v>
      </c>
      <c r="Y219" s="7" t="str">
        <f>Premissas!$E$9</f>
        <v>março/19</v>
      </c>
      <c r="Z219" s="29">
        <f t="shared" si="279"/>
        <v>16</v>
      </c>
      <c r="AA219" s="15">
        <f>Premissas!$H$9</f>
        <v>77.62</v>
      </c>
      <c r="AB219" s="20">
        <f t="shared" si="276"/>
        <v>61.620000000000005</v>
      </c>
      <c r="AC219" s="17">
        <f>AB219*Premissas!$C$6</f>
        <v>3972.8427712749135</v>
      </c>
      <c r="AD219" s="15">
        <f t="shared" si="277"/>
        <v>77.62</v>
      </c>
      <c r="AE219" s="18">
        <f>AD219*Premissas!$C$12</f>
        <v>2502.2075292628915</v>
      </c>
    </row>
    <row r="220" spans="1:33" x14ac:dyDescent="0.25">
      <c r="A220" s="7" t="str">
        <f>Premissas!$E$10</f>
        <v>fevereiro/19</v>
      </c>
      <c r="B220" s="29">
        <f t="shared" si="280"/>
        <v>16</v>
      </c>
      <c r="C220" s="15">
        <f>LARGE(Premissas!$H$10:$I$10,1)</f>
        <v>89.49</v>
      </c>
      <c r="D220" s="20">
        <f t="shared" si="270"/>
        <v>73.489999999999995</v>
      </c>
      <c r="E220" s="17">
        <f>D220*Premissas!$C$6</f>
        <v>4738.1404618791521</v>
      </c>
      <c r="F220" s="15">
        <f t="shared" si="271"/>
        <v>89.49</v>
      </c>
      <c r="G220" s="18">
        <f>F220*Premissas!$C$5</f>
        <v>2884.8563745650108</v>
      </c>
      <c r="M220" s="7" t="str">
        <f>Premissas!$E$10</f>
        <v>fevereiro/19</v>
      </c>
      <c r="N220" s="29">
        <f t="shared" si="278"/>
        <v>16</v>
      </c>
      <c r="O220" s="15">
        <f>Premissas!$I$10</f>
        <v>61.82</v>
      </c>
      <c r="P220" s="20">
        <f t="shared" si="273"/>
        <v>45.82</v>
      </c>
      <c r="Q220" s="17">
        <f>P220*Premissas!$C$13</f>
        <v>4413.8532110091746</v>
      </c>
      <c r="R220" s="15">
        <f t="shared" si="274"/>
        <v>61.82</v>
      </c>
      <c r="S220" s="18">
        <f>R220*Premissas!$C$11</f>
        <v>2977.5688073394494</v>
      </c>
      <c r="Y220" s="7" t="str">
        <f>Premissas!$E$10</f>
        <v>fevereiro/19</v>
      </c>
      <c r="Z220" s="29">
        <f t="shared" si="279"/>
        <v>16</v>
      </c>
      <c r="AA220" s="15">
        <f>Premissas!$H$10</f>
        <v>89.49</v>
      </c>
      <c r="AB220" s="20">
        <f t="shared" si="276"/>
        <v>73.489999999999995</v>
      </c>
      <c r="AC220" s="17">
        <f>AB220*Premissas!$C$6</f>
        <v>4738.1404618791521</v>
      </c>
      <c r="AD220" s="15">
        <f t="shared" si="277"/>
        <v>89.49</v>
      </c>
      <c r="AE220" s="18">
        <f>AD220*Premissas!$C$12</f>
        <v>2884.8563745650108</v>
      </c>
    </row>
    <row r="221" spans="1:33" x14ac:dyDescent="0.25">
      <c r="A221" s="7" t="str">
        <f>Premissas!$E$11</f>
        <v>janeiro/19</v>
      </c>
      <c r="B221" s="29">
        <f t="shared" si="280"/>
        <v>16</v>
      </c>
      <c r="C221" s="15">
        <f>LARGE(Premissas!$H$11:$I$11,1)</f>
        <v>81.09</v>
      </c>
      <c r="D221" s="16">
        <f t="shared" si="270"/>
        <v>65.09</v>
      </c>
      <c r="E221" s="17">
        <f>D221*Premissas!$C$6</f>
        <v>4196.5650110724455</v>
      </c>
      <c r="F221" s="15">
        <f t="shared" si="271"/>
        <v>81.09</v>
      </c>
      <c r="G221" s="18">
        <f>F221*Premissas!$C$5</f>
        <v>2614.068649161658</v>
      </c>
      <c r="M221" s="7" t="str">
        <f>Premissas!$E$11</f>
        <v>janeiro/19</v>
      </c>
      <c r="N221" s="29">
        <f t="shared" si="278"/>
        <v>16</v>
      </c>
      <c r="O221" s="15">
        <f>Premissas!$I$11</f>
        <v>57.12</v>
      </c>
      <c r="P221" s="16">
        <f t="shared" si="273"/>
        <v>41.12</v>
      </c>
      <c r="Q221" s="17">
        <f>P221*Premissas!$C$13</f>
        <v>3961.1009174311921</v>
      </c>
      <c r="R221" s="15">
        <f t="shared" si="274"/>
        <v>57.12</v>
      </c>
      <c r="S221" s="18">
        <f>R221*Premissas!$C$11</f>
        <v>2751.1926605504586</v>
      </c>
      <c r="Y221" s="7" t="str">
        <f>Premissas!$E$11</f>
        <v>janeiro/19</v>
      </c>
      <c r="Z221" s="29">
        <f t="shared" si="279"/>
        <v>16</v>
      </c>
      <c r="AA221" s="15">
        <f>Premissas!$H$11</f>
        <v>81.09</v>
      </c>
      <c r="AB221" s="16">
        <f t="shared" si="276"/>
        <v>65.09</v>
      </c>
      <c r="AC221" s="17">
        <f>AB221*Premissas!$C$6</f>
        <v>4196.5650110724455</v>
      </c>
      <c r="AD221" s="15">
        <f t="shared" si="277"/>
        <v>81.09</v>
      </c>
      <c r="AE221" s="18">
        <f>AD221*Premissas!$C$12</f>
        <v>2614.068649161658</v>
      </c>
    </row>
    <row r="222" spans="1:33" x14ac:dyDescent="0.25">
      <c r="A222" s="7" t="str">
        <f>Premissas!$E$12</f>
        <v>dezembro/18</v>
      </c>
      <c r="B222" s="29">
        <f t="shared" si="280"/>
        <v>16</v>
      </c>
      <c r="C222" s="15">
        <f>LARGE(Premissas!$H$12:$I$12,1)</f>
        <v>66.98</v>
      </c>
      <c r="D222" s="16">
        <f t="shared" si="270"/>
        <v>50.980000000000004</v>
      </c>
      <c r="E222" s="17">
        <f>D222*Premissas!$C$6</f>
        <v>3286.8472002530848</v>
      </c>
      <c r="F222" s="15">
        <f t="shared" si="271"/>
        <v>66.98</v>
      </c>
      <c r="G222" s="18">
        <f>F222*Premissas!$C$5</f>
        <v>2159.2097437519774</v>
      </c>
      <c r="M222" s="7" t="str">
        <f>Premissas!$E$12</f>
        <v>dezembro/18</v>
      </c>
      <c r="N222" s="29">
        <f t="shared" si="278"/>
        <v>16</v>
      </c>
      <c r="O222" s="15">
        <f>Premissas!$I$12</f>
        <v>56.9</v>
      </c>
      <c r="P222" s="16">
        <f t="shared" si="273"/>
        <v>40.9</v>
      </c>
      <c r="Q222" s="17">
        <f>P222*Premissas!$C$13</f>
        <v>3939.9082568807339</v>
      </c>
      <c r="R222" s="15">
        <f t="shared" si="274"/>
        <v>56.9</v>
      </c>
      <c r="S222" s="18">
        <f>R222*Premissas!$C$11</f>
        <v>2740.5963302752293</v>
      </c>
      <c r="Y222" s="7" t="str">
        <f>Premissas!$E$12</f>
        <v>dezembro/18</v>
      </c>
      <c r="Z222" s="29">
        <f t="shared" si="279"/>
        <v>16</v>
      </c>
      <c r="AA222" s="15">
        <f>Premissas!$H$12</f>
        <v>66.98</v>
      </c>
      <c r="AB222" s="16">
        <f t="shared" si="276"/>
        <v>50.980000000000004</v>
      </c>
      <c r="AC222" s="17">
        <f>AB222*Premissas!$C$6</f>
        <v>3286.8472002530848</v>
      </c>
      <c r="AD222" s="15">
        <f t="shared" si="277"/>
        <v>66.98</v>
      </c>
      <c r="AE222" s="18">
        <f>AD222*Premissas!$C$12</f>
        <v>2159.2097437519774</v>
      </c>
    </row>
    <row r="223" spans="1:33" x14ac:dyDescent="0.25">
      <c r="A223" s="7" t="str">
        <f>Premissas!$E$13</f>
        <v>novembro/18</v>
      </c>
      <c r="B223" s="29">
        <f t="shared" si="280"/>
        <v>16</v>
      </c>
      <c r="C223" s="15">
        <f>LARGE(Premissas!$H$13:$I$13,1)</f>
        <v>66.42</v>
      </c>
      <c r="D223" s="16">
        <f t="shared" si="270"/>
        <v>50.42</v>
      </c>
      <c r="E223" s="17">
        <f>D223*Premissas!$C$6</f>
        <v>3250.7421701993039</v>
      </c>
      <c r="F223" s="15">
        <f t="shared" si="271"/>
        <v>66.42</v>
      </c>
      <c r="G223" s="18">
        <f>F223*Premissas!$C$5</f>
        <v>2141.157228725087</v>
      </c>
      <c r="M223" s="7" t="str">
        <f>Premissas!$E$13</f>
        <v>novembro/18</v>
      </c>
      <c r="N223" s="29">
        <f t="shared" si="278"/>
        <v>16</v>
      </c>
      <c r="O223" s="15">
        <f>Premissas!$I$13</f>
        <v>40.659999999999997</v>
      </c>
      <c r="P223" s="16">
        <f t="shared" si="273"/>
        <v>24.659999999999997</v>
      </c>
      <c r="Q223" s="17">
        <f>P223*Premissas!$C$13</f>
        <v>2375.5045871559628</v>
      </c>
      <c r="R223" s="15">
        <f t="shared" si="274"/>
        <v>40.659999999999997</v>
      </c>
      <c r="S223" s="18">
        <f>R223*Premissas!$C$11</f>
        <v>1958.3944954128438</v>
      </c>
      <c r="Y223" s="7" t="str">
        <f>Premissas!$E$13</f>
        <v>novembro/18</v>
      </c>
      <c r="Z223" s="29">
        <f t="shared" si="279"/>
        <v>16</v>
      </c>
      <c r="AA223" s="15">
        <f>Premissas!$H$13</f>
        <v>66.42</v>
      </c>
      <c r="AB223" s="16">
        <f t="shared" si="276"/>
        <v>50.42</v>
      </c>
      <c r="AC223" s="17">
        <f>AB223*Premissas!$C$6</f>
        <v>3250.7421701993039</v>
      </c>
      <c r="AD223" s="15">
        <f t="shared" si="277"/>
        <v>66.42</v>
      </c>
      <c r="AE223" s="18">
        <f>AD223*Premissas!$C$12</f>
        <v>2141.157228725087</v>
      </c>
    </row>
    <row r="224" spans="1:33" x14ac:dyDescent="0.25">
      <c r="A224" s="26" t="s">
        <v>35</v>
      </c>
      <c r="B224" s="5"/>
      <c r="C224" s="5">
        <f>LARGE(C211:C223,1)</f>
        <v>89.49</v>
      </c>
      <c r="D224" s="5">
        <f>LARGE(D211:D223,1)</f>
        <v>73.489999999999995</v>
      </c>
      <c r="E224" s="27">
        <f>SUM(E212:E223)</f>
        <v>40240.990192976904</v>
      </c>
      <c r="F224" s="5">
        <f>LARGE(F211:F223,1)</f>
        <v>89.49</v>
      </c>
      <c r="G224" s="27">
        <f t="shared" si="194"/>
        <v>26309.928819993671</v>
      </c>
      <c r="H224" s="50">
        <f>E224+G224</f>
        <v>66550.919012970582</v>
      </c>
      <c r="I224">
        <f>B212</f>
        <v>16</v>
      </c>
      <c r="M224" s="26" t="s">
        <v>35</v>
      </c>
      <c r="N224" s="5"/>
      <c r="O224" s="5">
        <f t="shared" ref="O224:P224" si="281">LARGE(O211:O223,1)</f>
        <v>77.73</v>
      </c>
      <c r="P224" s="5">
        <f t="shared" si="281"/>
        <v>61.730000000000004</v>
      </c>
      <c r="Q224" s="27">
        <f t="shared" ref="Q224" si="282">SUM(Q212:Q223)</f>
        <v>40951.926605504588</v>
      </c>
      <c r="R224" s="5">
        <f t="shared" ref="R224" si="283">LARGE(R211:R223,1)</f>
        <v>77.73</v>
      </c>
      <c r="S224" s="27">
        <f t="shared" si="198"/>
        <v>29723.66972477064</v>
      </c>
      <c r="T224" s="50">
        <f t="shared" ref="T224" si="284">Q224+S224</f>
        <v>70675.596330275235</v>
      </c>
      <c r="U224">
        <f t="shared" ref="U224" si="285">N212</f>
        <v>16</v>
      </c>
      <c r="Y224" s="26" t="s">
        <v>35</v>
      </c>
      <c r="Z224" s="5"/>
      <c r="AA224" s="5">
        <f t="shared" ref="AA224:AB224" si="286">LARGE(AA211:AA223,1)</f>
        <v>89.49</v>
      </c>
      <c r="AB224" s="5">
        <f t="shared" si="286"/>
        <v>73.489999999999995</v>
      </c>
      <c r="AC224" s="27">
        <f t="shared" ref="AC224" si="287">SUM(AC212:AC223)</f>
        <v>39937.965833596958</v>
      </c>
      <c r="AD224" s="5">
        <f t="shared" ref="AD224" si="288">LARGE(AD211:AD223,1)</f>
        <v>89.49</v>
      </c>
      <c r="AE224" s="27">
        <f t="shared" si="204"/>
        <v>26158.416640303698</v>
      </c>
      <c r="AF224" s="50">
        <f t="shared" ref="AF224" si="289">AC224+AE224</f>
        <v>66096.382473900652</v>
      </c>
      <c r="AG224">
        <f t="shared" ref="AG224" si="290">Z212</f>
        <v>16</v>
      </c>
    </row>
    <row r="225" spans="1:33" x14ac:dyDescent="0.25">
      <c r="A225" s="6" t="s">
        <v>12</v>
      </c>
      <c r="B225" s="6" t="s">
        <v>18</v>
      </c>
      <c r="C225" s="6" t="s">
        <v>19</v>
      </c>
      <c r="D225" s="14" t="s">
        <v>20</v>
      </c>
      <c r="E225" s="14" t="s">
        <v>21</v>
      </c>
      <c r="F225" s="6" t="s">
        <v>22</v>
      </c>
      <c r="G225" s="6" t="s">
        <v>23</v>
      </c>
      <c r="M225" s="6" t="s">
        <v>12</v>
      </c>
      <c r="N225" s="6" t="s">
        <v>18</v>
      </c>
      <c r="O225" s="6" t="s">
        <v>19</v>
      </c>
      <c r="P225" s="14" t="s">
        <v>20</v>
      </c>
      <c r="Q225" s="14" t="s">
        <v>21</v>
      </c>
      <c r="R225" s="6" t="s">
        <v>22</v>
      </c>
      <c r="S225" s="6" t="s">
        <v>23</v>
      </c>
      <c r="Y225" s="6" t="s">
        <v>12</v>
      </c>
      <c r="Z225" s="6" t="s">
        <v>18</v>
      </c>
      <c r="AA225" s="6" t="s">
        <v>19</v>
      </c>
      <c r="AB225" s="14" t="s">
        <v>20</v>
      </c>
      <c r="AC225" s="14" t="s">
        <v>21</v>
      </c>
      <c r="AD225" s="6" t="s">
        <v>22</v>
      </c>
      <c r="AE225" s="6" t="s">
        <v>23</v>
      </c>
    </row>
    <row r="226" spans="1:33" x14ac:dyDescent="0.25">
      <c r="A226" s="7" t="str">
        <f>Premissas!$E$2</f>
        <v>outubro/19</v>
      </c>
      <c r="B226" s="29">
        <f>B212+1</f>
        <v>17</v>
      </c>
      <c r="C226" s="15">
        <f>LARGE(Premissas!$H$2:$I$2,1)</f>
        <v>63.39</v>
      </c>
      <c r="D226" s="16">
        <f t="shared" ref="D226:D237" si="291">IF(C226&gt;105%*B226,(C226-B226),0)</f>
        <v>46.39</v>
      </c>
      <c r="E226" s="17">
        <f>D226*Premissas!$C$6</f>
        <v>2990.9149003479911</v>
      </c>
      <c r="F226" s="15">
        <f t="shared" ref="F226:F237" si="292">IF(C226&gt;B226,C226,B226)</f>
        <v>63.39</v>
      </c>
      <c r="G226" s="18">
        <f>F226*Premissas!$C$5</f>
        <v>2043.4802277760202</v>
      </c>
      <c r="M226" s="7" t="str">
        <f>Premissas!$E$2</f>
        <v>outubro/19</v>
      </c>
      <c r="N226" s="29">
        <f t="shared" ref="N226" si="293">N212+1</f>
        <v>17</v>
      </c>
      <c r="O226" s="15">
        <f>Premissas!$I$2</f>
        <v>63.39</v>
      </c>
      <c r="P226" s="16">
        <f t="shared" ref="P226:P237" si="294">IF(O226&gt;105%*N226,(O226-N226),0)</f>
        <v>46.39</v>
      </c>
      <c r="Q226" s="17">
        <f>P226*Premissas!$C$13</f>
        <v>4468.7614678899081</v>
      </c>
      <c r="R226" s="15">
        <f t="shared" ref="R226:R237" si="295">IF(O226&gt;N226,O226,N226)</f>
        <v>63.39</v>
      </c>
      <c r="S226" s="18">
        <f>R226*Premissas!$C$11</f>
        <v>3053.1880733944954</v>
      </c>
      <c r="Y226" s="7" t="str">
        <f>Premissas!$E$2</f>
        <v>outubro/19</v>
      </c>
      <c r="Z226" s="29">
        <f t="shared" ref="Z226" si="296">Z212+1</f>
        <v>17</v>
      </c>
      <c r="AA226" s="15">
        <f>Premissas!$H$2</f>
        <v>58.8</v>
      </c>
      <c r="AB226" s="16">
        <f t="shared" ref="AB226:AB237" si="297">IF(AA226&gt;105%*Z226,(AA226-Z226),0)</f>
        <v>41.8</v>
      </c>
      <c r="AC226" s="17">
        <f>AB226*Premissas!$C$6</f>
        <v>2694.9826004428978</v>
      </c>
      <c r="AD226" s="15">
        <f t="shared" ref="AD226:AD237" si="298">IF(AA226&gt;Z226,AA226,Z226)</f>
        <v>58.8</v>
      </c>
      <c r="AE226" s="18">
        <f>AD226*Premissas!$C$12</f>
        <v>1895.5140778234736</v>
      </c>
    </row>
    <row r="227" spans="1:33" x14ac:dyDescent="0.25">
      <c r="A227" s="7" t="str">
        <f>Premissas!$E$3</f>
        <v>setembro/19</v>
      </c>
      <c r="B227" s="29">
        <f>B226</f>
        <v>17</v>
      </c>
      <c r="C227" s="15">
        <f>LARGE(Premissas!$H$3:$I$3,1)</f>
        <v>58.91</v>
      </c>
      <c r="D227" s="16">
        <f t="shared" si="291"/>
        <v>41.91</v>
      </c>
      <c r="E227" s="17">
        <f>D227*Premissas!$C$6</f>
        <v>2702.0746599177473</v>
      </c>
      <c r="F227" s="15">
        <f t="shared" si="292"/>
        <v>58.91</v>
      </c>
      <c r="G227" s="18">
        <f>F227*Premissas!$C$5</f>
        <v>1899.0601075608984</v>
      </c>
      <c r="M227" s="7" t="str">
        <f>Premissas!$E$3</f>
        <v>setembro/19</v>
      </c>
      <c r="N227" s="29">
        <f t="shared" ref="N227:N237" si="299">N226</f>
        <v>17</v>
      </c>
      <c r="O227" s="15">
        <f>Premissas!$I$3</f>
        <v>52.19</v>
      </c>
      <c r="P227" s="16">
        <f t="shared" si="294"/>
        <v>35.19</v>
      </c>
      <c r="Q227" s="17">
        <f>P227*Premissas!$C$13</f>
        <v>3389.8623853211006</v>
      </c>
      <c r="R227" s="15">
        <f t="shared" si="295"/>
        <v>52.19</v>
      </c>
      <c r="S227" s="18">
        <f>R227*Premissas!$C$11</f>
        <v>2513.7385321100915</v>
      </c>
      <c r="Y227" s="7" t="str">
        <f>Premissas!$E$3</f>
        <v>setembro/19</v>
      </c>
      <c r="Z227" s="29">
        <f t="shared" ref="Z227:Z237" si="300">Z226</f>
        <v>17</v>
      </c>
      <c r="AA227" s="15">
        <f>Premissas!$H$3</f>
        <v>58.91</v>
      </c>
      <c r="AB227" s="16">
        <f t="shared" si="297"/>
        <v>41.91</v>
      </c>
      <c r="AC227" s="17">
        <f>AB227*Premissas!$C$6</f>
        <v>2702.0746599177473</v>
      </c>
      <c r="AD227" s="15">
        <f t="shared" si="298"/>
        <v>58.91</v>
      </c>
      <c r="AE227" s="18">
        <f>AD227*Premissas!$C$12</f>
        <v>1899.0601075608984</v>
      </c>
    </row>
    <row r="228" spans="1:33" x14ac:dyDescent="0.25">
      <c r="A228" s="7" t="str">
        <f>Premissas!$E$4</f>
        <v>agosto/19</v>
      </c>
      <c r="B228" s="29">
        <f t="shared" ref="B228:B237" si="301">B227</f>
        <v>17</v>
      </c>
      <c r="C228" s="15">
        <f>LARGE(Premissas!$H$4:$I$4,1)</f>
        <v>46.48</v>
      </c>
      <c r="D228" s="16">
        <f t="shared" si="291"/>
        <v>29.479999999999997</v>
      </c>
      <c r="E228" s="17">
        <f>D228*Premissas!$C$6</f>
        <v>1900.6719392597277</v>
      </c>
      <c r="F228" s="15">
        <f t="shared" si="292"/>
        <v>46.48</v>
      </c>
      <c r="G228" s="18">
        <f>F228*Premissas!$C$5</f>
        <v>1498.3587472318886</v>
      </c>
      <c r="M228" s="7" t="str">
        <f>Premissas!$E$4</f>
        <v>agosto/19</v>
      </c>
      <c r="N228" s="29">
        <f t="shared" si="299"/>
        <v>17</v>
      </c>
      <c r="O228" s="15">
        <f>Premissas!$I$4</f>
        <v>20.16</v>
      </c>
      <c r="P228" s="16">
        <f t="shared" si="294"/>
        <v>3.16</v>
      </c>
      <c r="Q228" s="17">
        <f>P228*Premissas!$C$13</f>
        <v>304.40366972477062</v>
      </c>
      <c r="R228" s="15">
        <f t="shared" si="295"/>
        <v>20.16</v>
      </c>
      <c r="S228" s="18">
        <f>R228*Premissas!$C$11</f>
        <v>971.00917431192659</v>
      </c>
      <c r="Y228" s="7" t="str">
        <f>Premissas!$E$4</f>
        <v>agosto/19</v>
      </c>
      <c r="Z228" s="29">
        <f t="shared" si="300"/>
        <v>17</v>
      </c>
      <c r="AA228" s="15">
        <f>Premissas!$H$4</f>
        <v>46.48</v>
      </c>
      <c r="AB228" s="16">
        <f t="shared" si="297"/>
        <v>29.479999999999997</v>
      </c>
      <c r="AC228" s="17">
        <f>AB228*Premissas!$C$6</f>
        <v>1900.6719392597277</v>
      </c>
      <c r="AD228" s="15">
        <f t="shared" si="298"/>
        <v>46.48</v>
      </c>
      <c r="AE228" s="18">
        <f>AD228*Premissas!$C$12</f>
        <v>1498.3587472318886</v>
      </c>
    </row>
    <row r="229" spans="1:33" x14ac:dyDescent="0.25">
      <c r="A229" s="7" t="str">
        <f>Premissas!$E$5</f>
        <v>julho/19</v>
      </c>
      <c r="B229" s="29">
        <f t="shared" si="301"/>
        <v>17</v>
      </c>
      <c r="C229" s="15">
        <f>LARGE(Premissas!$H$5:$I$5,1)</f>
        <v>63.17</v>
      </c>
      <c r="D229" s="16">
        <f t="shared" si="291"/>
        <v>46.17</v>
      </c>
      <c r="E229" s="17">
        <f>D229*Premissas!$C$6</f>
        <v>2976.7307813982916</v>
      </c>
      <c r="F229" s="15">
        <f t="shared" si="292"/>
        <v>63.17</v>
      </c>
      <c r="G229" s="18">
        <f>F229*Premissas!$C$5</f>
        <v>2036.3881683011705</v>
      </c>
      <c r="M229" s="7" t="str">
        <f>Premissas!$E$5</f>
        <v>julho/19</v>
      </c>
      <c r="N229" s="29">
        <f t="shared" si="299"/>
        <v>17</v>
      </c>
      <c r="O229" s="15">
        <f>Premissas!$I$5</f>
        <v>39.979999999999997</v>
      </c>
      <c r="P229" s="16">
        <f t="shared" si="294"/>
        <v>22.979999999999997</v>
      </c>
      <c r="Q229" s="17">
        <f>P229*Premissas!$C$13</f>
        <v>2213.669724770642</v>
      </c>
      <c r="R229" s="15">
        <f t="shared" si="295"/>
        <v>39.979999999999997</v>
      </c>
      <c r="S229" s="18">
        <f>R229*Premissas!$C$11</f>
        <v>1925.6422018348621</v>
      </c>
      <c r="Y229" s="7" t="str">
        <f>Premissas!$E$5</f>
        <v>julho/19</v>
      </c>
      <c r="Z229" s="29">
        <f t="shared" si="300"/>
        <v>17</v>
      </c>
      <c r="AA229" s="15">
        <f>Premissas!$H$5</f>
        <v>63.17</v>
      </c>
      <c r="AB229" s="16">
        <f t="shared" si="297"/>
        <v>46.17</v>
      </c>
      <c r="AC229" s="17">
        <f>AB229*Premissas!$C$6</f>
        <v>2976.7307813982916</v>
      </c>
      <c r="AD229" s="15">
        <f t="shared" si="298"/>
        <v>63.17</v>
      </c>
      <c r="AE229" s="18">
        <f>AD229*Premissas!$C$12</f>
        <v>2036.3881683011705</v>
      </c>
    </row>
    <row r="230" spans="1:33" x14ac:dyDescent="0.25">
      <c r="A230" s="7" t="str">
        <f>Premissas!$E$6</f>
        <v>junho/19</v>
      </c>
      <c r="B230" s="29">
        <f t="shared" si="301"/>
        <v>17</v>
      </c>
      <c r="C230" s="15">
        <f>LARGE(Premissas!$H$6:$I$6,1)</f>
        <v>59.47</v>
      </c>
      <c r="D230" s="16">
        <f t="shared" si="291"/>
        <v>42.47</v>
      </c>
      <c r="E230" s="17">
        <f>D230*Premissas!$C$6</f>
        <v>2738.1796899715278</v>
      </c>
      <c r="F230" s="15">
        <f t="shared" si="292"/>
        <v>59.47</v>
      </c>
      <c r="G230" s="18">
        <f>F230*Premissas!$C$5</f>
        <v>1917.1126225877886</v>
      </c>
      <c r="M230" s="7" t="str">
        <f>Premissas!$E$6</f>
        <v>junho/19</v>
      </c>
      <c r="N230" s="29">
        <f t="shared" si="299"/>
        <v>17</v>
      </c>
      <c r="O230" s="15">
        <f>Premissas!$I$6</f>
        <v>47.71</v>
      </c>
      <c r="P230" s="16">
        <f t="shared" si="294"/>
        <v>30.71</v>
      </c>
      <c r="Q230" s="17">
        <f>P230*Premissas!$C$13</f>
        <v>2958.3027522935781</v>
      </c>
      <c r="R230" s="15">
        <f t="shared" si="295"/>
        <v>47.71</v>
      </c>
      <c r="S230" s="18">
        <f>R230*Premissas!$C$11</f>
        <v>2297.9587155963304</v>
      </c>
      <c r="Y230" s="7" t="str">
        <f>Premissas!$E$6</f>
        <v>junho/19</v>
      </c>
      <c r="Z230" s="29">
        <f t="shared" si="300"/>
        <v>17</v>
      </c>
      <c r="AA230" s="15">
        <f>Premissas!$H$6</f>
        <v>59.47</v>
      </c>
      <c r="AB230" s="16">
        <f t="shared" si="297"/>
        <v>42.47</v>
      </c>
      <c r="AC230" s="17">
        <f>AB230*Premissas!$C$6</f>
        <v>2738.1796899715278</v>
      </c>
      <c r="AD230" s="15">
        <f t="shared" si="298"/>
        <v>59.47</v>
      </c>
      <c r="AE230" s="18">
        <f>AD230*Premissas!$C$12</f>
        <v>1917.1126225877886</v>
      </c>
    </row>
    <row r="231" spans="1:33" x14ac:dyDescent="0.25">
      <c r="A231" s="7" t="str">
        <f>Premissas!$E$7</f>
        <v>maio/19</v>
      </c>
      <c r="B231" s="29">
        <f t="shared" si="301"/>
        <v>17</v>
      </c>
      <c r="C231" s="15">
        <f>LARGE(Premissas!$H$7:$I$7,1)</f>
        <v>61.04</v>
      </c>
      <c r="D231" s="20">
        <f t="shared" si="291"/>
        <v>44.04</v>
      </c>
      <c r="E231" s="17">
        <f>D231*Premissas!$C$6</f>
        <v>2839.4027206580195</v>
      </c>
      <c r="F231" s="15">
        <f t="shared" si="292"/>
        <v>61.04</v>
      </c>
      <c r="G231" s="18">
        <f>F231*Premissas!$C$5</f>
        <v>1967.7241379310344</v>
      </c>
      <c r="M231" s="7" t="str">
        <f>Premissas!$E$7</f>
        <v>maio/19</v>
      </c>
      <c r="N231" s="29">
        <f t="shared" si="299"/>
        <v>17</v>
      </c>
      <c r="O231" s="15">
        <f>Premissas!$I$7</f>
        <v>46.37</v>
      </c>
      <c r="P231" s="20">
        <f t="shared" si="294"/>
        <v>29.369999999999997</v>
      </c>
      <c r="Q231" s="17">
        <f>P231*Premissas!$C$13</f>
        <v>2829.2201834862381</v>
      </c>
      <c r="R231" s="15">
        <f t="shared" si="295"/>
        <v>46.37</v>
      </c>
      <c r="S231" s="18">
        <f>R231*Premissas!$C$11</f>
        <v>2233.4174311926604</v>
      </c>
      <c r="Y231" s="7" t="str">
        <f>Premissas!$E$7</f>
        <v>maio/19</v>
      </c>
      <c r="Z231" s="29">
        <f t="shared" si="300"/>
        <v>17</v>
      </c>
      <c r="AA231" s="15">
        <f>Premissas!$H$7</f>
        <v>61.04</v>
      </c>
      <c r="AB231" s="20">
        <f t="shared" si="297"/>
        <v>44.04</v>
      </c>
      <c r="AC231" s="17">
        <f>AB231*Premissas!$C$6</f>
        <v>2839.4027206580195</v>
      </c>
      <c r="AD231" s="15">
        <f t="shared" si="298"/>
        <v>61.04</v>
      </c>
      <c r="AE231" s="18">
        <f>AD231*Premissas!$C$12</f>
        <v>1967.7241379310344</v>
      </c>
    </row>
    <row r="232" spans="1:33" x14ac:dyDescent="0.25">
      <c r="A232" s="7" t="str">
        <f>Premissas!$E$8</f>
        <v>abril/19</v>
      </c>
      <c r="B232" s="29">
        <f t="shared" si="301"/>
        <v>17</v>
      </c>
      <c r="C232" s="15">
        <f>LARGE(Premissas!$H$8:$I$8,1)</f>
        <v>81.98</v>
      </c>
      <c r="D232" s="20">
        <f t="shared" si="291"/>
        <v>64.98</v>
      </c>
      <c r="E232" s="17">
        <f>D232*Premissas!$C$6</f>
        <v>4189.472951597596</v>
      </c>
      <c r="F232" s="15">
        <f t="shared" si="292"/>
        <v>81.98</v>
      </c>
      <c r="G232" s="18">
        <f>F232*Premissas!$C$5</f>
        <v>2642.7592534008227</v>
      </c>
      <c r="M232" s="7" t="str">
        <f>Premissas!$E$8</f>
        <v>abril/19</v>
      </c>
      <c r="N232" s="29">
        <f t="shared" si="299"/>
        <v>17</v>
      </c>
      <c r="O232" s="15">
        <f>Premissas!$I$8</f>
        <v>53.09</v>
      </c>
      <c r="P232" s="20">
        <f t="shared" si="294"/>
        <v>36.090000000000003</v>
      </c>
      <c r="Q232" s="17">
        <f>P232*Premissas!$C$13</f>
        <v>3476.559633027523</v>
      </c>
      <c r="R232" s="15">
        <f t="shared" si="295"/>
        <v>53.09</v>
      </c>
      <c r="S232" s="18">
        <f>R232*Premissas!$C$11</f>
        <v>2557.0871559633028</v>
      </c>
      <c r="Y232" s="7" t="str">
        <f>Premissas!$E$8</f>
        <v>abril/19</v>
      </c>
      <c r="Z232" s="29">
        <f t="shared" si="300"/>
        <v>17</v>
      </c>
      <c r="AA232" s="15">
        <f>Premissas!$H$8</f>
        <v>81.98</v>
      </c>
      <c r="AB232" s="20">
        <f t="shared" si="297"/>
        <v>64.98</v>
      </c>
      <c r="AC232" s="17">
        <f>AB232*Premissas!$C$6</f>
        <v>4189.472951597596</v>
      </c>
      <c r="AD232" s="15">
        <f t="shared" si="298"/>
        <v>81.98</v>
      </c>
      <c r="AE232" s="18">
        <f>AD232*Premissas!$C$12</f>
        <v>2642.7592534008227</v>
      </c>
    </row>
    <row r="233" spans="1:33" x14ac:dyDescent="0.25">
      <c r="A233" s="7" t="str">
        <f>Premissas!$E$9</f>
        <v>março/19</v>
      </c>
      <c r="B233" s="29">
        <f t="shared" si="301"/>
        <v>17</v>
      </c>
      <c r="C233" s="15">
        <f>LARGE(Premissas!$H$9:$I$9,1)</f>
        <v>77.73</v>
      </c>
      <c r="D233" s="20">
        <f t="shared" si="291"/>
        <v>60.730000000000004</v>
      </c>
      <c r="E233" s="17">
        <f>D233*Premissas!$C$6</f>
        <v>3915.4615627965836</v>
      </c>
      <c r="F233" s="15">
        <f t="shared" si="292"/>
        <v>77.73</v>
      </c>
      <c r="G233" s="18">
        <f>F233*Premissas!$C$5</f>
        <v>2505.7535590003163</v>
      </c>
      <c r="M233" s="7" t="str">
        <f>Premissas!$E$9</f>
        <v>março/19</v>
      </c>
      <c r="N233" s="29">
        <f t="shared" si="299"/>
        <v>17</v>
      </c>
      <c r="O233" s="15">
        <f>Premissas!$I$9</f>
        <v>77.73</v>
      </c>
      <c r="P233" s="20">
        <f t="shared" si="294"/>
        <v>60.730000000000004</v>
      </c>
      <c r="Q233" s="17">
        <f>P233*Premissas!$C$13</f>
        <v>5850.1376146788989</v>
      </c>
      <c r="R233" s="15">
        <f t="shared" si="295"/>
        <v>77.73</v>
      </c>
      <c r="S233" s="18">
        <f>R233*Premissas!$C$11</f>
        <v>3743.8761467889908</v>
      </c>
      <c r="Y233" s="7" t="str">
        <f>Premissas!$E$9</f>
        <v>março/19</v>
      </c>
      <c r="Z233" s="29">
        <f t="shared" si="300"/>
        <v>17</v>
      </c>
      <c r="AA233" s="15">
        <f>Premissas!$H$9</f>
        <v>77.62</v>
      </c>
      <c r="AB233" s="20">
        <f t="shared" si="297"/>
        <v>60.620000000000005</v>
      </c>
      <c r="AC233" s="17">
        <f>AB233*Premissas!$C$6</f>
        <v>3908.3695033217341</v>
      </c>
      <c r="AD233" s="15">
        <f t="shared" si="298"/>
        <v>77.62</v>
      </c>
      <c r="AE233" s="18">
        <f>AD233*Premissas!$C$12</f>
        <v>2502.2075292628915</v>
      </c>
    </row>
    <row r="234" spans="1:33" x14ac:dyDescent="0.25">
      <c r="A234" s="7" t="str">
        <f>Premissas!$E$10</f>
        <v>fevereiro/19</v>
      </c>
      <c r="B234" s="29">
        <f t="shared" si="301"/>
        <v>17</v>
      </c>
      <c r="C234" s="15">
        <f>LARGE(Premissas!$H$10:$I$10,1)</f>
        <v>89.49</v>
      </c>
      <c r="D234" s="20">
        <f t="shared" si="291"/>
        <v>72.489999999999995</v>
      </c>
      <c r="E234" s="17">
        <f>D234*Premissas!$C$6</f>
        <v>4673.6671939259722</v>
      </c>
      <c r="F234" s="15">
        <f t="shared" si="292"/>
        <v>89.49</v>
      </c>
      <c r="G234" s="18">
        <f>F234*Premissas!$C$5</f>
        <v>2884.8563745650108</v>
      </c>
      <c r="M234" s="7" t="str">
        <f>Premissas!$E$10</f>
        <v>fevereiro/19</v>
      </c>
      <c r="N234" s="29">
        <f t="shared" si="299"/>
        <v>17</v>
      </c>
      <c r="O234" s="15">
        <f>Premissas!$I$10</f>
        <v>61.82</v>
      </c>
      <c r="P234" s="20">
        <f t="shared" si="294"/>
        <v>44.82</v>
      </c>
      <c r="Q234" s="17">
        <f>P234*Premissas!$C$13</f>
        <v>4317.5229357798162</v>
      </c>
      <c r="R234" s="15">
        <f t="shared" si="295"/>
        <v>61.82</v>
      </c>
      <c r="S234" s="18">
        <f>R234*Premissas!$C$11</f>
        <v>2977.5688073394494</v>
      </c>
      <c r="Y234" s="7" t="str">
        <f>Premissas!$E$10</f>
        <v>fevereiro/19</v>
      </c>
      <c r="Z234" s="29">
        <f t="shared" si="300"/>
        <v>17</v>
      </c>
      <c r="AA234" s="15">
        <f>Premissas!$H$10</f>
        <v>89.49</v>
      </c>
      <c r="AB234" s="20">
        <f t="shared" si="297"/>
        <v>72.489999999999995</v>
      </c>
      <c r="AC234" s="17">
        <f>AB234*Premissas!$C$6</f>
        <v>4673.6671939259722</v>
      </c>
      <c r="AD234" s="15">
        <f t="shared" si="298"/>
        <v>89.49</v>
      </c>
      <c r="AE234" s="18">
        <f>AD234*Premissas!$C$12</f>
        <v>2884.8563745650108</v>
      </c>
    </row>
    <row r="235" spans="1:33" x14ac:dyDescent="0.25">
      <c r="A235" s="7" t="str">
        <f>Premissas!$E$11</f>
        <v>janeiro/19</v>
      </c>
      <c r="B235" s="29">
        <f t="shared" si="301"/>
        <v>17</v>
      </c>
      <c r="C235" s="15">
        <f>LARGE(Premissas!$H$11:$I$11,1)</f>
        <v>81.09</v>
      </c>
      <c r="D235" s="16">
        <f t="shared" si="291"/>
        <v>64.09</v>
      </c>
      <c r="E235" s="17">
        <f>D235*Premissas!$C$6</f>
        <v>4132.0917431192665</v>
      </c>
      <c r="F235" s="15">
        <f t="shared" si="292"/>
        <v>81.09</v>
      </c>
      <c r="G235" s="18">
        <f>F235*Premissas!$C$5</f>
        <v>2614.068649161658</v>
      </c>
      <c r="M235" s="7" t="str">
        <f>Premissas!$E$11</f>
        <v>janeiro/19</v>
      </c>
      <c r="N235" s="29">
        <f t="shared" si="299"/>
        <v>17</v>
      </c>
      <c r="O235" s="15">
        <f>Premissas!$I$11</f>
        <v>57.12</v>
      </c>
      <c r="P235" s="16">
        <f t="shared" si="294"/>
        <v>40.119999999999997</v>
      </c>
      <c r="Q235" s="17">
        <f>P235*Premissas!$C$13</f>
        <v>3864.7706422018346</v>
      </c>
      <c r="R235" s="15">
        <f t="shared" si="295"/>
        <v>57.12</v>
      </c>
      <c r="S235" s="18">
        <f>R235*Premissas!$C$11</f>
        <v>2751.1926605504586</v>
      </c>
      <c r="Y235" s="7" t="str">
        <f>Premissas!$E$11</f>
        <v>janeiro/19</v>
      </c>
      <c r="Z235" s="29">
        <f t="shared" si="300"/>
        <v>17</v>
      </c>
      <c r="AA235" s="15">
        <f>Premissas!$H$11</f>
        <v>81.09</v>
      </c>
      <c r="AB235" s="16">
        <f t="shared" si="297"/>
        <v>64.09</v>
      </c>
      <c r="AC235" s="17">
        <f>AB235*Premissas!$C$6</f>
        <v>4132.0917431192665</v>
      </c>
      <c r="AD235" s="15">
        <f t="shared" si="298"/>
        <v>81.09</v>
      </c>
      <c r="AE235" s="18">
        <f>AD235*Premissas!$C$12</f>
        <v>2614.068649161658</v>
      </c>
    </row>
    <row r="236" spans="1:33" x14ac:dyDescent="0.25">
      <c r="A236" s="7" t="str">
        <f>Premissas!$E$12</f>
        <v>dezembro/18</v>
      </c>
      <c r="B236" s="29">
        <f t="shared" si="301"/>
        <v>17</v>
      </c>
      <c r="C236" s="15">
        <f>LARGE(Premissas!$H$12:$I$12,1)</f>
        <v>66.98</v>
      </c>
      <c r="D236" s="16">
        <f t="shared" si="291"/>
        <v>49.980000000000004</v>
      </c>
      <c r="E236" s="17">
        <f>D236*Premissas!$C$6</f>
        <v>3222.3739322999054</v>
      </c>
      <c r="F236" s="15">
        <f t="shared" si="292"/>
        <v>66.98</v>
      </c>
      <c r="G236" s="18">
        <f>F236*Premissas!$C$5</f>
        <v>2159.2097437519774</v>
      </c>
      <c r="M236" s="7" t="str">
        <f>Premissas!$E$12</f>
        <v>dezembro/18</v>
      </c>
      <c r="N236" s="29">
        <f t="shared" si="299"/>
        <v>17</v>
      </c>
      <c r="O236" s="15">
        <f>Premissas!$I$12</f>
        <v>56.9</v>
      </c>
      <c r="P236" s="16">
        <f t="shared" si="294"/>
        <v>39.9</v>
      </c>
      <c r="Q236" s="17">
        <f>P236*Premissas!$C$13</f>
        <v>3843.5779816513759</v>
      </c>
      <c r="R236" s="15">
        <f t="shared" si="295"/>
        <v>56.9</v>
      </c>
      <c r="S236" s="18">
        <f>R236*Premissas!$C$11</f>
        <v>2740.5963302752293</v>
      </c>
      <c r="Y236" s="7" t="str">
        <f>Premissas!$E$12</f>
        <v>dezembro/18</v>
      </c>
      <c r="Z236" s="29">
        <f t="shared" si="300"/>
        <v>17</v>
      </c>
      <c r="AA236" s="15">
        <f>Premissas!$H$12</f>
        <v>66.98</v>
      </c>
      <c r="AB236" s="16">
        <f t="shared" si="297"/>
        <v>49.980000000000004</v>
      </c>
      <c r="AC236" s="17">
        <f>AB236*Premissas!$C$6</f>
        <v>3222.3739322999054</v>
      </c>
      <c r="AD236" s="15">
        <f t="shared" si="298"/>
        <v>66.98</v>
      </c>
      <c r="AE236" s="18">
        <f>AD236*Premissas!$C$12</f>
        <v>2159.2097437519774</v>
      </c>
    </row>
    <row r="237" spans="1:33" x14ac:dyDescent="0.25">
      <c r="A237" s="7" t="str">
        <f>Premissas!$E$13</f>
        <v>novembro/18</v>
      </c>
      <c r="B237" s="29">
        <f t="shared" si="301"/>
        <v>17</v>
      </c>
      <c r="C237" s="15">
        <f>LARGE(Premissas!$H$13:$I$13,1)</f>
        <v>66.42</v>
      </c>
      <c r="D237" s="16">
        <f t="shared" si="291"/>
        <v>49.42</v>
      </c>
      <c r="E237" s="17">
        <f>D237*Premissas!$C$6</f>
        <v>3186.2689022461245</v>
      </c>
      <c r="F237" s="15">
        <f t="shared" si="292"/>
        <v>66.42</v>
      </c>
      <c r="G237" s="18">
        <f>F237*Premissas!$C$5</f>
        <v>2141.157228725087</v>
      </c>
      <c r="M237" s="7" t="str">
        <f>Premissas!$E$13</f>
        <v>novembro/18</v>
      </c>
      <c r="N237" s="29">
        <f t="shared" si="299"/>
        <v>17</v>
      </c>
      <c r="O237" s="15">
        <f>Premissas!$I$13</f>
        <v>40.659999999999997</v>
      </c>
      <c r="P237" s="16">
        <f t="shared" si="294"/>
        <v>23.659999999999997</v>
      </c>
      <c r="Q237" s="17">
        <f>P237*Premissas!$C$13</f>
        <v>2279.1743119266052</v>
      </c>
      <c r="R237" s="15">
        <f t="shared" si="295"/>
        <v>40.659999999999997</v>
      </c>
      <c r="S237" s="18">
        <f>R237*Premissas!$C$11</f>
        <v>1958.3944954128438</v>
      </c>
      <c r="Y237" s="7" t="str">
        <f>Premissas!$E$13</f>
        <v>novembro/18</v>
      </c>
      <c r="Z237" s="29">
        <f t="shared" si="300"/>
        <v>17</v>
      </c>
      <c r="AA237" s="15">
        <f>Premissas!$H$13</f>
        <v>66.42</v>
      </c>
      <c r="AB237" s="16">
        <f t="shared" si="297"/>
        <v>49.42</v>
      </c>
      <c r="AC237" s="17">
        <f>AB237*Premissas!$C$6</f>
        <v>3186.2689022461245</v>
      </c>
      <c r="AD237" s="15">
        <f t="shared" si="298"/>
        <v>66.42</v>
      </c>
      <c r="AE237" s="18">
        <f>AD237*Premissas!$C$12</f>
        <v>2141.157228725087</v>
      </c>
    </row>
    <row r="238" spans="1:33" x14ac:dyDescent="0.25">
      <c r="A238" s="26" t="s">
        <v>35</v>
      </c>
      <c r="B238" s="5"/>
      <c r="C238" s="5">
        <f>LARGE(C225:C237,1)</f>
        <v>89.49</v>
      </c>
      <c r="D238" s="5">
        <f>LARGE(D225:D237,1)</f>
        <v>72.489999999999995</v>
      </c>
      <c r="E238" s="27">
        <f>SUM(E226:E237)</f>
        <v>39467.310977538757</v>
      </c>
      <c r="F238" s="5">
        <f>LARGE(F225:F237,1)</f>
        <v>89.49</v>
      </c>
      <c r="G238" s="27">
        <f t="shared" ref="G238:G294" si="302">SUM(G226:G237)</f>
        <v>26309.928819993671</v>
      </c>
      <c r="H238" s="50">
        <f>E238+G238</f>
        <v>65777.239797532427</v>
      </c>
      <c r="I238">
        <f>B226</f>
        <v>17</v>
      </c>
      <c r="M238" s="26" t="s">
        <v>35</v>
      </c>
      <c r="N238" s="5"/>
      <c r="O238" s="5">
        <f t="shared" ref="O238:P238" si="303">LARGE(O225:O237,1)</f>
        <v>77.73</v>
      </c>
      <c r="P238" s="5">
        <f t="shared" si="303"/>
        <v>60.730000000000004</v>
      </c>
      <c r="Q238" s="27">
        <f t="shared" ref="Q238" si="304">SUM(Q226:Q237)</f>
        <v>39795.963302752287</v>
      </c>
      <c r="R238" s="5">
        <f t="shared" ref="R238" si="305">LARGE(R225:R237,1)</f>
        <v>77.73</v>
      </c>
      <c r="S238" s="27">
        <f t="shared" ref="S238:S294" si="306">SUM(S226:S237)</f>
        <v>29723.66972477064</v>
      </c>
      <c r="T238" s="50">
        <f t="shared" ref="T238" si="307">Q238+S238</f>
        <v>69519.633027522927</v>
      </c>
      <c r="U238">
        <f t="shared" ref="U238" si="308">N226</f>
        <v>17</v>
      </c>
      <c r="Y238" s="26" t="s">
        <v>35</v>
      </c>
      <c r="Z238" s="5"/>
      <c r="AA238" s="5">
        <f t="shared" ref="AA238:AB238" si="309">LARGE(AA225:AA237,1)</f>
        <v>89.49</v>
      </c>
      <c r="AB238" s="5">
        <f t="shared" si="309"/>
        <v>72.489999999999995</v>
      </c>
      <c r="AC238" s="27">
        <f t="shared" ref="AC238" si="310">SUM(AC226:AC237)</f>
        <v>39164.286618158811</v>
      </c>
      <c r="AD238" s="5">
        <f t="shared" ref="AD238" si="311">LARGE(AD225:AD237,1)</f>
        <v>89.49</v>
      </c>
      <c r="AE238" s="27">
        <f t="shared" ref="AE238:AE294" si="312">SUM(AE226:AE237)</f>
        <v>26158.416640303698</v>
      </c>
      <c r="AF238" s="50">
        <f t="shared" ref="AF238" si="313">AC238+AE238</f>
        <v>65322.703258462512</v>
      </c>
      <c r="AG238">
        <f t="shared" ref="AG238" si="314">Z226</f>
        <v>17</v>
      </c>
    </row>
    <row r="239" spans="1:33" x14ac:dyDescent="0.25">
      <c r="A239" s="6" t="s">
        <v>12</v>
      </c>
      <c r="B239" s="6" t="s">
        <v>18</v>
      </c>
      <c r="C239" s="6" t="s">
        <v>19</v>
      </c>
      <c r="D239" s="14" t="s">
        <v>20</v>
      </c>
      <c r="E239" s="14" t="s">
        <v>21</v>
      </c>
      <c r="F239" s="6" t="s">
        <v>22</v>
      </c>
      <c r="G239" s="6" t="s">
        <v>23</v>
      </c>
      <c r="M239" s="6" t="s">
        <v>12</v>
      </c>
      <c r="N239" s="6" t="s">
        <v>18</v>
      </c>
      <c r="O239" s="6" t="s">
        <v>19</v>
      </c>
      <c r="P239" s="14" t="s">
        <v>20</v>
      </c>
      <c r="Q239" s="14" t="s">
        <v>21</v>
      </c>
      <c r="R239" s="6" t="s">
        <v>22</v>
      </c>
      <c r="S239" s="6" t="s">
        <v>23</v>
      </c>
      <c r="Y239" s="6" t="s">
        <v>12</v>
      </c>
      <c r="Z239" s="6" t="s">
        <v>18</v>
      </c>
      <c r="AA239" s="6" t="s">
        <v>19</v>
      </c>
      <c r="AB239" s="14" t="s">
        <v>20</v>
      </c>
      <c r="AC239" s="14" t="s">
        <v>21</v>
      </c>
      <c r="AD239" s="6" t="s">
        <v>22</v>
      </c>
      <c r="AE239" s="6" t="s">
        <v>23</v>
      </c>
    </row>
    <row r="240" spans="1:33" x14ac:dyDescent="0.25">
      <c r="A240" s="7" t="str">
        <f>Premissas!$E$2</f>
        <v>outubro/19</v>
      </c>
      <c r="B240" s="29">
        <f>B226+1</f>
        <v>18</v>
      </c>
      <c r="C240" s="15">
        <f>LARGE(Premissas!$H$2:$I$2,1)</f>
        <v>63.39</v>
      </c>
      <c r="D240" s="16">
        <f t="shared" ref="D240:D251" si="315">IF(C240&gt;105%*B240,(C240-B240),0)</f>
        <v>45.39</v>
      </c>
      <c r="E240" s="17">
        <f>D240*Premissas!$C$6</f>
        <v>2926.4416323948117</v>
      </c>
      <c r="F240" s="15">
        <f t="shared" ref="F240:F251" si="316">IF(C240&gt;B240,C240,B240)</f>
        <v>63.39</v>
      </c>
      <c r="G240" s="18">
        <f>F240*Premissas!$C$5</f>
        <v>2043.4802277760202</v>
      </c>
      <c r="M240" s="7" t="str">
        <f>Premissas!$E$2</f>
        <v>outubro/19</v>
      </c>
      <c r="N240" s="29">
        <f t="shared" ref="N240" si="317">N226+1</f>
        <v>18</v>
      </c>
      <c r="O240" s="15">
        <f>Premissas!$I$2</f>
        <v>63.39</v>
      </c>
      <c r="P240" s="16">
        <f t="shared" ref="P240:P251" si="318">IF(O240&gt;105%*N240,(O240-N240),0)</f>
        <v>45.39</v>
      </c>
      <c r="Q240" s="17">
        <f>P240*Premissas!$C$13</f>
        <v>4372.4311926605506</v>
      </c>
      <c r="R240" s="15">
        <f t="shared" ref="R240:R251" si="319">IF(O240&gt;N240,O240,N240)</f>
        <v>63.39</v>
      </c>
      <c r="S240" s="18">
        <f>R240*Premissas!$C$11</f>
        <v>3053.1880733944954</v>
      </c>
      <c r="Y240" s="7" t="str">
        <f>Premissas!$E$2</f>
        <v>outubro/19</v>
      </c>
      <c r="Z240" s="29">
        <f t="shared" ref="Z240" si="320">Z226+1</f>
        <v>18</v>
      </c>
      <c r="AA240" s="15">
        <f>Premissas!$H$2</f>
        <v>58.8</v>
      </c>
      <c r="AB240" s="16">
        <f t="shared" ref="AB240:AB251" si="321">IF(AA240&gt;105%*Z240,(AA240-Z240),0)</f>
        <v>40.799999999999997</v>
      </c>
      <c r="AC240" s="17">
        <f>AB240*Premissas!$C$6</f>
        <v>2630.5093324897184</v>
      </c>
      <c r="AD240" s="15">
        <f t="shared" ref="AD240:AD251" si="322">IF(AA240&gt;Z240,AA240,Z240)</f>
        <v>58.8</v>
      </c>
      <c r="AE240" s="18">
        <f>AD240*Premissas!$C$12</f>
        <v>1895.5140778234736</v>
      </c>
    </row>
    <row r="241" spans="1:33" x14ac:dyDescent="0.25">
      <c r="A241" s="7" t="str">
        <f>Premissas!$E$3</f>
        <v>setembro/19</v>
      </c>
      <c r="B241" s="29">
        <f>B240</f>
        <v>18</v>
      </c>
      <c r="C241" s="15">
        <f>LARGE(Premissas!$H$3:$I$3,1)</f>
        <v>58.91</v>
      </c>
      <c r="D241" s="16">
        <f t="shared" si="315"/>
        <v>40.909999999999997</v>
      </c>
      <c r="E241" s="17">
        <f>D241*Premissas!$C$6</f>
        <v>2637.6013919645679</v>
      </c>
      <c r="F241" s="15">
        <f t="shared" si="316"/>
        <v>58.91</v>
      </c>
      <c r="G241" s="18">
        <f>F241*Premissas!$C$5</f>
        <v>1899.0601075608984</v>
      </c>
      <c r="M241" s="7" t="str">
        <f>Premissas!$E$3</f>
        <v>setembro/19</v>
      </c>
      <c r="N241" s="29">
        <f t="shared" ref="N241:N251" si="323">N240</f>
        <v>18</v>
      </c>
      <c r="O241" s="15">
        <f>Premissas!$I$3</f>
        <v>52.19</v>
      </c>
      <c r="P241" s="16">
        <f t="shared" si="318"/>
        <v>34.19</v>
      </c>
      <c r="Q241" s="17">
        <f>P241*Premissas!$C$13</f>
        <v>3293.5321100917427</v>
      </c>
      <c r="R241" s="15">
        <f t="shared" si="319"/>
        <v>52.19</v>
      </c>
      <c r="S241" s="18">
        <f>R241*Premissas!$C$11</f>
        <v>2513.7385321100915</v>
      </c>
      <c r="Y241" s="7" t="str">
        <f>Premissas!$E$3</f>
        <v>setembro/19</v>
      </c>
      <c r="Z241" s="29">
        <f t="shared" ref="Z241:Z251" si="324">Z240</f>
        <v>18</v>
      </c>
      <c r="AA241" s="15">
        <f>Premissas!$H$3</f>
        <v>58.91</v>
      </c>
      <c r="AB241" s="16">
        <f t="shared" si="321"/>
        <v>40.909999999999997</v>
      </c>
      <c r="AC241" s="17">
        <f>AB241*Premissas!$C$6</f>
        <v>2637.6013919645679</v>
      </c>
      <c r="AD241" s="15">
        <f t="shared" si="322"/>
        <v>58.91</v>
      </c>
      <c r="AE241" s="18">
        <f>AD241*Premissas!$C$12</f>
        <v>1899.0601075608984</v>
      </c>
    </row>
    <row r="242" spans="1:33" x14ac:dyDescent="0.25">
      <c r="A242" s="7" t="str">
        <f>Premissas!$E$4</f>
        <v>agosto/19</v>
      </c>
      <c r="B242" s="29">
        <f t="shared" ref="B242:B251" si="325">B241</f>
        <v>18</v>
      </c>
      <c r="C242" s="15">
        <f>LARGE(Premissas!$H$4:$I$4,1)</f>
        <v>46.48</v>
      </c>
      <c r="D242" s="16">
        <f t="shared" si="315"/>
        <v>28.479999999999997</v>
      </c>
      <c r="E242" s="17">
        <f>D242*Premissas!$C$6</f>
        <v>1836.1986713065482</v>
      </c>
      <c r="F242" s="15">
        <f t="shared" si="316"/>
        <v>46.48</v>
      </c>
      <c r="G242" s="18">
        <f>F242*Premissas!$C$5</f>
        <v>1498.3587472318886</v>
      </c>
      <c r="M242" s="7" t="str">
        <f>Premissas!$E$4</f>
        <v>agosto/19</v>
      </c>
      <c r="N242" s="29">
        <f t="shared" si="323"/>
        <v>18</v>
      </c>
      <c r="O242" s="15">
        <f>Premissas!$I$4</f>
        <v>20.16</v>
      </c>
      <c r="P242" s="16">
        <f t="shared" si="318"/>
        <v>2.16</v>
      </c>
      <c r="Q242" s="17">
        <f>P242*Premissas!$C$13</f>
        <v>208.07339449541286</v>
      </c>
      <c r="R242" s="15">
        <f t="shared" si="319"/>
        <v>20.16</v>
      </c>
      <c r="S242" s="18">
        <f>R242*Premissas!$C$11</f>
        <v>971.00917431192659</v>
      </c>
      <c r="Y242" s="7" t="str">
        <f>Premissas!$E$4</f>
        <v>agosto/19</v>
      </c>
      <c r="Z242" s="29">
        <f t="shared" si="324"/>
        <v>18</v>
      </c>
      <c r="AA242" s="15">
        <f>Premissas!$H$4</f>
        <v>46.48</v>
      </c>
      <c r="AB242" s="16">
        <f t="shared" si="321"/>
        <v>28.479999999999997</v>
      </c>
      <c r="AC242" s="17">
        <f>AB242*Premissas!$C$6</f>
        <v>1836.1986713065482</v>
      </c>
      <c r="AD242" s="15">
        <f t="shared" si="322"/>
        <v>46.48</v>
      </c>
      <c r="AE242" s="18">
        <f>AD242*Premissas!$C$12</f>
        <v>1498.3587472318886</v>
      </c>
    </row>
    <row r="243" spans="1:33" x14ac:dyDescent="0.25">
      <c r="A243" s="7" t="str">
        <f>Premissas!$E$5</f>
        <v>julho/19</v>
      </c>
      <c r="B243" s="29">
        <f t="shared" si="325"/>
        <v>18</v>
      </c>
      <c r="C243" s="15">
        <f>LARGE(Premissas!$H$5:$I$5,1)</f>
        <v>63.17</v>
      </c>
      <c r="D243" s="16">
        <f t="shared" si="315"/>
        <v>45.17</v>
      </c>
      <c r="E243" s="17">
        <f>D243*Premissas!$C$6</f>
        <v>2912.2575134451126</v>
      </c>
      <c r="F243" s="15">
        <f t="shared" si="316"/>
        <v>63.17</v>
      </c>
      <c r="G243" s="18">
        <f>F243*Premissas!$C$5</f>
        <v>2036.3881683011705</v>
      </c>
      <c r="M243" s="7" t="str">
        <f>Premissas!$E$5</f>
        <v>julho/19</v>
      </c>
      <c r="N243" s="29">
        <f t="shared" si="323"/>
        <v>18</v>
      </c>
      <c r="O243" s="15">
        <f>Premissas!$I$5</f>
        <v>39.979999999999997</v>
      </c>
      <c r="P243" s="16">
        <f t="shared" si="318"/>
        <v>21.979999999999997</v>
      </c>
      <c r="Q243" s="17">
        <f>P243*Premissas!$C$13</f>
        <v>2117.339449541284</v>
      </c>
      <c r="R243" s="15">
        <f t="shared" si="319"/>
        <v>39.979999999999997</v>
      </c>
      <c r="S243" s="18">
        <f>R243*Premissas!$C$11</f>
        <v>1925.6422018348621</v>
      </c>
      <c r="Y243" s="7" t="str">
        <f>Premissas!$E$5</f>
        <v>julho/19</v>
      </c>
      <c r="Z243" s="29">
        <f t="shared" si="324"/>
        <v>18</v>
      </c>
      <c r="AA243" s="15">
        <f>Premissas!$H$5</f>
        <v>63.17</v>
      </c>
      <c r="AB243" s="16">
        <f t="shared" si="321"/>
        <v>45.17</v>
      </c>
      <c r="AC243" s="17">
        <f>AB243*Premissas!$C$6</f>
        <v>2912.2575134451126</v>
      </c>
      <c r="AD243" s="15">
        <f t="shared" si="322"/>
        <v>63.17</v>
      </c>
      <c r="AE243" s="18">
        <f>AD243*Premissas!$C$12</f>
        <v>2036.3881683011705</v>
      </c>
    </row>
    <row r="244" spans="1:33" x14ac:dyDescent="0.25">
      <c r="A244" s="7" t="str">
        <f>Premissas!$E$6</f>
        <v>junho/19</v>
      </c>
      <c r="B244" s="29">
        <f t="shared" si="325"/>
        <v>18</v>
      </c>
      <c r="C244" s="15">
        <f>LARGE(Premissas!$H$6:$I$6,1)</f>
        <v>59.47</v>
      </c>
      <c r="D244" s="16">
        <f t="shared" si="315"/>
        <v>41.47</v>
      </c>
      <c r="E244" s="17">
        <f>D244*Premissas!$C$6</f>
        <v>2673.7064220183483</v>
      </c>
      <c r="F244" s="15">
        <f t="shared" si="316"/>
        <v>59.47</v>
      </c>
      <c r="G244" s="18">
        <f>F244*Premissas!$C$5</f>
        <v>1917.1126225877886</v>
      </c>
      <c r="M244" s="7" t="str">
        <f>Premissas!$E$6</f>
        <v>junho/19</v>
      </c>
      <c r="N244" s="29">
        <f t="shared" si="323"/>
        <v>18</v>
      </c>
      <c r="O244" s="15">
        <f>Premissas!$I$6</f>
        <v>47.71</v>
      </c>
      <c r="P244" s="16">
        <f t="shared" si="318"/>
        <v>29.71</v>
      </c>
      <c r="Q244" s="17">
        <f>P244*Premissas!$C$13</f>
        <v>2861.9724770642201</v>
      </c>
      <c r="R244" s="15">
        <f t="shared" si="319"/>
        <v>47.71</v>
      </c>
      <c r="S244" s="18">
        <f>R244*Premissas!$C$11</f>
        <v>2297.9587155963304</v>
      </c>
      <c r="Y244" s="7" t="str">
        <f>Premissas!$E$6</f>
        <v>junho/19</v>
      </c>
      <c r="Z244" s="29">
        <f t="shared" si="324"/>
        <v>18</v>
      </c>
      <c r="AA244" s="15">
        <f>Premissas!$H$6</f>
        <v>59.47</v>
      </c>
      <c r="AB244" s="16">
        <f t="shared" si="321"/>
        <v>41.47</v>
      </c>
      <c r="AC244" s="17">
        <f>AB244*Premissas!$C$6</f>
        <v>2673.7064220183483</v>
      </c>
      <c r="AD244" s="15">
        <f t="shared" si="322"/>
        <v>59.47</v>
      </c>
      <c r="AE244" s="18">
        <f>AD244*Premissas!$C$12</f>
        <v>1917.1126225877886</v>
      </c>
    </row>
    <row r="245" spans="1:33" x14ac:dyDescent="0.25">
      <c r="A245" s="7" t="str">
        <f>Premissas!$E$7</f>
        <v>maio/19</v>
      </c>
      <c r="B245" s="29">
        <f t="shared" si="325"/>
        <v>18</v>
      </c>
      <c r="C245" s="15">
        <f>LARGE(Premissas!$H$7:$I$7,1)</f>
        <v>61.04</v>
      </c>
      <c r="D245" s="20">
        <f t="shared" si="315"/>
        <v>43.04</v>
      </c>
      <c r="E245" s="17">
        <f>D245*Premissas!$C$6</f>
        <v>2774.9294527048401</v>
      </c>
      <c r="F245" s="15">
        <f t="shared" si="316"/>
        <v>61.04</v>
      </c>
      <c r="G245" s="18">
        <f>F245*Premissas!$C$5</f>
        <v>1967.7241379310344</v>
      </c>
      <c r="M245" s="7" t="str">
        <f>Premissas!$E$7</f>
        <v>maio/19</v>
      </c>
      <c r="N245" s="29">
        <f t="shared" si="323"/>
        <v>18</v>
      </c>
      <c r="O245" s="15">
        <f>Premissas!$I$7</f>
        <v>46.37</v>
      </c>
      <c r="P245" s="20">
        <f t="shared" si="318"/>
        <v>28.369999999999997</v>
      </c>
      <c r="Q245" s="17">
        <f>P245*Premissas!$C$13</f>
        <v>2732.8899082568805</v>
      </c>
      <c r="R245" s="15">
        <f t="shared" si="319"/>
        <v>46.37</v>
      </c>
      <c r="S245" s="18">
        <f>R245*Premissas!$C$11</f>
        <v>2233.4174311926604</v>
      </c>
      <c r="Y245" s="7" t="str">
        <f>Premissas!$E$7</f>
        <v>maio/19</v>
      </c>
      <c r="Z245" s="29">
        <f t="shared" si="324"/>
        <v>18</v>
      </c>
      <c r="AA245" s="15">
        <f>Premissas!$H$7</f>
        <v>61.04</v>
      </c>
      <c r="AB245" s="20">
        <f t="shared" si="321"/>
        <v>43.04</v>
      </c>
      <c r="AC245" s="17">
        <f>AB245*Premissas!$C$6</f>
        <v>2774.9294527048401</v>
      </c>
      <c r="AD245" s="15">
        <f t="shared" si="322"/>
        <v>61.04</v>
      </c>
      <c r="AE245" s="18">
        <f>AD245*Premissas!$C$12</f>
        <v>1967.7241379310344</v>
      </c>
    </row>
    <row r="246" spans="1:33" x14ac:dyDescent="0.25">
      <c r="A246" s="7" t="str">
        <f>Premissas!$E$8</f>
        <v>abril/19</v>
      </c>
      <c r="B246" s="29">
        <f t="shared" si="325"/>
        <v>18</v>
      </c>
      <c r="C246" s="15">
        <f>LARGE(Premissas!$H$8:$I$8,1)</f>
        <v>81.98</v>
      </c>
      <c r="D246" s="20">
        <f t="shared" si="315"/>
        <v>63.980000000000004</v>
      </c>
      <c r="E246" s="17">
        <f>D246*Premissas!$C$6</f>
        <v>4124.999683644417</v>
      </c>
      <c r="F246" s="15">
        <f t="shared" si="316"/>
        <v>81.98</v>
      </c>
      <c r="G246" s="18">
        <f>F246*Premissas!$C$5</f>
        <v>2642.7592534008227</v>
      </c>
      <c r="M246" s="7" t="str">
        <f>Premissas!$E$8</f>
        <v>abril/19</v>
      </c>
      <c r="N246" s="29">
        <f t="shared" si="323"/>
        <v>18</v>
      </c>
      <c r="O246" s="15">
        <f>Premissas!$I$8</f>
        <v>53.09</v>
      </c>
      <c r="P246" s="20">
        <f t="shared" si="318"/>
        <v>35.090000000000003</v>
      </c>
      <c r="Q246" s="17">
        <f>P246*Premissas!$C$13</f>
        <v>3380.2293577981654</v>
      </c>
      <c r="R246" s="15">
        <f t="shared" si="319"/>
        <v>53.09</v>
      </c>
      <c r="S246" s="18">
        <f>R246*Premissas!$C$11</f>
        <v>2557.0871559633028</v>
      </c>
      <c r="Y246" s="7" t="str">
        <f>Premissas!$E$8</f>
        <v>abril/19</v>
      </c>
      <c r="Z246" s="29">
        <f t="shared" si="324"/>
        <v>18</v>
      </c>
      <c r="AA246" s="15">
        <f>Premissas!$H$8</f>
        <v>81.98</v>
      </c>
      <c r="AB246" s="20">
        <f t="shared" si="321"/>
        <v>63.980000000000004</v>
      </c>
      <c r="AC246" s="17">
        <f>AB246*Premissas!$C$6</f>
        <v>4124.999683644417</v>
      </c>
      <c r="AD246" s="15">
        <f t="shared" si="322"/>
        <v>81.98</v>
      </c>
      <c r="AE246" s="18">
        <f>AD246*Premissas!$C$12</f>
        <v>2642.7592534008227</v>
      </c>
    </row>
    <row r="247" spans="1:33" x14ac:dyDescent="0.25">
      <c r="A247" s="7" t="str">
        <f>Premissas!$E$9</f>
        <v>março/19</v>
      </c>
      <c r="B247" s="29">
        <f t="shared" si="325"/>
        <v>18</v>
      </c>
      <c r="C247" s="15">
        <f>LARGE(Premissas!$H$9:$I$9,1)</f>
        <v>77.73</v>
      </c>
      <c r="D247" s="20">
        <f t="shared" si="315"/>
        <v>59.730000000000004</v>
      </c>
      <c r="E247" s="17">
        <f>D247*Premissas!$C$6</f>
        <v>3850.9882948434042</v>
      </c>
      <c r="F247" s="15">
        <f t="shared" si="316"/>
        <v>77.73</v>
      </c>
      <c r="G247" s="18">
        <f>F247*Premissas!$C$5</f>
        <v>2505.7535590003163</v>
      </c>
      <c r="M247" s="7" t="str">
        <f>Premissas!$E$9</f>
        <v>março/19</v>
      </c>
      <c r="N247" s="29">
        <f t="shared" si="323"/>
        <v>18</v>
      </c>
      <c r="O247" s="15">
        <f>Premissas!$I$9</f>
        <v>77.73</v>
      </c>
      <c r="P247" s="20">
        <f t="shared" si="318"/>
        <v>59.730000000000004</v>
      </c>
      <c r="Q247" s="17">
        <f>P247*Premissas!$C$13</f>
        <v>5753.8073394495414</v>
      </c>
      <c r="R247" s="15">
        <f t="shared" si="319"/>
        <v>77.73</v>
      </c>
      <c r="S247" s="18">
        <f>R247*Premissas!$C$11</f>
        <v>3743.8761467889908</v>
      </c>
      <c r="Y247" s="7" t="str">
        <f>Premissas!$E$9</f>
        <v>março/19</v>
      </c>
      <c r="Z247" s="29">
        <f t="shared" si="324"/>
        <v>18</v>
      </c>
      <c r="AA247" s="15">
        <f>Premissas!$H$9</f>
        <v>77.62</v>
      </c>
      <c r="AB247" s="20">
        <f t="shared" si="321"/>
        <v>59.620000000000005</v>
      </c>
      <c r="AC247" s="17">
        <f>AB247*Premissas!$C$6</f>
        <v>3843.8962353685547</v>
      </c>
      <c r="AD247" s="15">
        <f t="shared" si="322"/>
        <v>77.62</v>
      </c>
      <c r="AE247" s="18">
        <f>AD247*Premissas!$C$12</f>
        <v>2502.2075292628915</v>
      </c>
    </row>
    <row r="248" spans="1:33" x14ac:dyDescent="0.25">
      <c r="A248" s="7" t="str">
        <f>Premissas!$E$10</f>
        <v>fevereiro/19</v>
      </c>
      <c r="B248" s="29">
        <f t="shared" si="325"/>
        <v>18</v>
      </c>
      <c r="C248" s="15">
        <f>LARGE(Premissas!$H$10:$I$10,1)</f>
        <v>89.49</v>
      </c>
      <c r="D248" s="20">
        <f t="shared" si="315"/>
        <v>71.489999999999995</v>
      </c>
      <c r="E248" s="17">
        <f>D248*Premissas!$C$6</f>
        <v>4609.1939259727933</v>
      </c>
      <c r="F248" s="15">
        <f t="shared" si="316"/>
        <v>89.49</v>
      </c>
      <c r="G248" s="18">
        <f>F248*Premissas!$C$5</f>
        <v>2884.8563745650108</v>
      </c>
      <c r="M248" s="7" t="str">
        <f>Premissas!$E$10</f>
        <v>fevereiro/19</v>
      </c>
      <c r="N248" s="29">
        <f t="shared" si="323"/>
        <v>18</v>
      </c>
      <c r="O248" s="15">
        <f>Premissas!$I$10</f>
        <v>61.82</v>
      </c>
      <c r="P248" s="20">
        <f t="shared" si="318"/>
        <v>43.82</v>
      </c>
      <c r="Q248" s="17">
        <f>P248*Premissas!$C$13</f>
        <v>4221.1926605504586</v>
      </c>
      <c r="R248" s="15">
        <f t="shared" si="319"/>
        <v>61.82</v>
      </c>
      <c r="S248" s="18">
        <f>R248*Premissas!$C$11</f>
        <v>2977.5688073394494</v>
      </c>
      <c r="Y248" s="7" t="str">
        <f>Premissas!$E$10</f>
        <v>fevereiro/19</v>
      </c>
      <c r="Z248" s="29">
        <f t="shared" si="324"/>
        <v>18</v>
      </c>
      <c r="AA248" s="15">
        <f>Premissas!$H$10</f>
        <v>89.49</v>
      </c>
      <c r="AB248" s="20">
        <f t="shared" si="321"/>
        <v>71.489999999999995</v>
      </c>
      <c r="AC248" s="17">
        <f>AB248*Premissas!$C$6</f>
        <v>4609.1939259727933</v>
      </c>
      <c r="AD248" s="15">
        <f t="shared" si="322"/>
        <v>89.49</v>
      </c>
      <c r="AE248" s="18">
        <f>AD248*Premissas!$C$12</f>
        <v>2884.8563745650108</v>
      </c>
    </row>
    <row r="249" spans="1:33" x14ac:dyDescent="0.25">
      <c r="A249" s="7" t="str">
        <f>Premissas!$E$11</f>
        <v>janeiro/19</v>
      </c>
      <c r="B249" s="29">
        <f t="shared" si="325"/>
        <v>18</v>
      </c>
      <c r="C249" s="15">
        <f>LARGE(Premissas!$H$11:$I$11,1)</f>
        <v>81.09</v>
      </c>
      <c r="D249" s="16">
        <f t="shared" si="315"/>
        <v>63.09</v>
      </c>
      <c r="E249" s="17">
        <f>D249*Premissas!$C$6</f>
        <v>4067.6184751660867</v>
      </c>
      <c r="F249" s="15">
        <f t="shared" si="316"/>
        <v>81.09</v>
      </c>
      <c r="G249" s="18">
        <f>F249*Premissas!$C$5</f>
        <v>2614.068649161658</v>
      </c>
      <c r="M249" s="7" t="str">
        <f>Premissas!$E$11</f>
        <v>janeiro/19</v>
      </c>
      <c r="N249" s="29">
        <f t="shared" si="323"/>
        <v>18</v>
      </c>
      <c r="O249" s="15">
        <f>Premissas!$I$11</f>
        <v>57.12</v>
      </c>
      <c r="P249" s="16">
        <f t="shared" si="318"/>
        <v>39.119999999999997</v>
      </c>
      <c r="Q249" s="17">
        <f>P249*Premissas!$C$13</f>
        <v>3768.4403669724766</v>
      </c>
      <c r="R249" s="15">
        <f t="shared" si="319"/>
        <v>57.12</v>
      </c>
      <c r="S249" s="18">
        <f>R249*Premissas!$C$11</f>
        <v>2751.1926605504586</v>
      </c>
      <c r="Y249" s="7" t="str">
        <f>Premissas!$E$11</f>
        <v>janeiro/19</v>
      </c>
      <c r="Z249" s="29">
        <f t="shared" si="324"/>
        <v>18</v>
      </c>
      <c r="AA249" s="15">
        <f>Premissas!$H$11</f>
        <v>81.09</v>
      </c>
      <c r="AB249" s="16">
        <f t="shared" si="321"/>
        <v>63.09</v>
      </c>
      <c r="AC249" s="17">
        <f>AB249*Premissas!$C$6</f>
        <v>4067.6184751660867</v>
      </c>
      <c r="AD249" s="15">
        <f t="shared" si="322"/>
        <v>81.09</v>
      </c>
      <c r="AE249" s="18">
        <f>AD249*Premissas!$C$12</f>
        <v>2614.068649161658</v>
      </c>
    </row>
    <row r="250" spans="1:33" x14ac:dyDescent="0.25">
      <c r="A250" s="7" t="str">
        <f>Premissas!$E$12</f>
        <v>dezembro/18</v>
      </c>
      <c r="B250" s="29">
        <f t="shared" si="325"/>
        <v>18</v>
      </c>
      <c r="C250" s="15">
        <f>LARGE(Premissas!$H$12:$I$12,1)</f>
        <v>66.98</v>
      </c>
      <c r="D250" s="16">
        <f t="shared" si="315"/>
        <v>48.980000000000004</v>
      </c>
      <c r="E250" s="17">
        <f>D250*Premissas!$C$6</f>
        <v>3157.900664346726</v>
      </c>
      <c r="F250" s="15">
        <f t="shared" si="316"/>
        <v>66.98</v>
      </c>
      <c r="G250" s="18">
        <f>F250*Premissas!$C$5</f>
        <v>2159.2097437519774</v>
      </c>
      <c r="M250" s="7" t="str">
        <f>Premissas!$E$12</f>
        <v>dezembro/18</v>
      </c>
      <c r="N250" s="29">
        <f t="shared" si="323"/>
        <v>18</v>
      </c>
      <c r="O250" s="15">
        <f>Premissas!$I$12</f>
        <v>56.9</v>
      </c>
      <c r="P250" s="16">
        <f t="shared" si="318"/>
        <v>38.9</v>
      </c>
      <c r="Q250" s="17">
        <f>P250*Premissas!$C$13</f>
        <v>3747.2477064220179</v>
      </c>
      <c r="R250" s="15">
        <f t="shared" si="319"/>
        <v>56.9</v>
      </c>
      <c r="S250" s="18">
        <f>R250*Premissas!$C$11</f>
        <v>2740.5963302752293</v>
      </c>
      <c r="Y250" s="7" t="str">
        <f>Premissas!$E$12</f>
        <v>dezembro/18</v>
      </c>
      <c r="Z250" s="29">
        <f t="shared" si="324"/>
        <v>18</v>
      </c>
      <c r="AA250" s="15">
        <f>Premissas!$H$12</f>
        <v>66.98</v>
      </c>
      <c r="AB250" s="16">
        <f t="shared" si="321"/>
        <v>48.980000000000004</v>
      </c>
      <c r="AC250" s="17">
        <f>AB250*Premissas!$C$6</f>
        <v>3157.900664346726</v>
      </c>
      <c r="AD250" s="15">
        <f t="shared" si="322"/>
        <v>66.98</v>
      </c>
      <c r="AE250" s="18">
        <f>AD250*Premissas!$C$12</f>
        <v>2159.2097437519774</v>
      </c>
    </row>
    <row r="251" spans="1:33" x14ac:dyDescent="0.25">
      <c r="A251" s="7" t="str">
        <f>Premissas!$E$13</f>
        <v>novembro/18</v>
      </c>
      <c r="B251" s="29">
        <f t="shared" si="325"/>
        <v>18</v>
      </c>
      <c r="C251" s="15">
        <f>LARGE(Premissas!$H$13:$I$13,1)</f>
        <v>66.42</v>
      </c>
      <c r="D251" s="16">
        <f t="shared" si="315"/>
        <v>48.42</v>
      </c>
      <c r="E251" s="17">
        <f>D251*Premissas!$C$6</f>
        <v>3121.7956342929456</v>
      </c>
      <c r="F251" s="15">
        <f t="shared" si="316"/>
        <v>66.42</v>
      </c>
      <c r="G251" s="18">
        <f>F251*Premissas!$C$5</f>
        <v>2141.157228725087</v>
      </c>
      <c r="M251" s="7" t="str">
        <f>Premissas!$E$13</f>
        <v>novembro/18</v>
      </c>
      <c r="N251" s="29">
        <f t="shared" si="323"/>
        <v>18</v>
      </c>
      <c r="O251" s="15">
        <f>Premissas!$I$13</f>
        <v>40.659999999999997</v>
      </c>
      <c r="P251" s="16">
        <f t="shared" si="318"/>
        <v>22.659999999999997</v>
      </c>
      <c r="Q251" s="17">
        <f>P251*Premissas!$C$13</f>
        <v>2182.8440366972472</v>
      </c>
      <c r="R251" s="15">
        <f t="shared" si="319"/>
        <v>40.659999999999997</v>
      </c>
      <c r="S251" s="18">
        <f>R251*Premissas!$C$11</f>
        <v>1958.3944954128438</v>
      </c>
      <c r="Y251" s="7" t="str">
        <f>Premissas!$E$13</f>
        <v>novembro/18</v>
      </c>
      <c r="Z251" s="29">
        <f t="shared" si="324"/>
        <v>18</v>
      </c>
      <c r="AA251" s="15">
        <f>Premissas!$H$13</f>
        <v>66.42</v>
      </c>
      <c r="AB251" s="16">
        <f t="shared" si="321"/>
        <v>48.42</v>
      </c>
      <c r="AC251" s="17">
        <f>AB251*Premissas!$C$6</f>
        <v>3121.7956342929456</v>
      </c>
      <c r="AD251" s="15">
        <f t="shared" si="322"/>
        <v>66.42</v>
      </c>
      <c r="AE251" s="18">
        <f>AD251*Premissas!$C$12</f>
        <v>2141.157228725087</v>
      </c>
    </row>
    <row r="252" spans="1:33" x14ac:dyDescent="0.25">
      <c r="A252" s="26" t="s">
        <v>35</v>
      </c>
      <c r="B252" s="5"/>
      <c r="C252" s="5">
        <f>LARGE(C239:C251,1)</f>
        <v>89.49</v>
      </c>
      <c r="D252" s="5">
        <f>LARGE(D239:D251,1)</f>
        <v>71.489999999999995</v>
      </c>
      <c r="E252" s="27">
        <f>SUM(E240:E251)</f>
        <v>38693.631762100602</v>
      </c>
      <c r="F252" s="5">
        <f>LARGE(F239:F251,1)</f>
        <v>89.49</v>
      </c>
      <c r="G252" s="27">
        <f t="shared" si="302"/>
        <v>26309.928819993671</v>
      </c>
      <c r="H252" s="50">
        <f>E252+G252</f>
        <v>65003.560582094273</v>
      </c>
      <c r="I252">
        <f>B240</f>
        <v>18</v>
      </c>
      <c r="M252" s="26" t="s">
        <v>35</v>
      </c>
      <c r="N252" s="5"/>
      <c r="O252" s="5">
        <f t="shared" ref="O252:P252" si="326">LARGE(O239:O251,1)</f>
        <v>77.73</v>
      </c>
      <c r="P252" s="5">
        <f t="shared" si="326"/>
        <v>59.730000000000004</v>
      </c>
      <c r="Q252" s="27">
        <f t="shared" ref="Q252" si="327">SUM(Q240:Q251)</f>
        <v>38640</v>
      </c>
      <c r="R252" s="5">
        <f t="shared" ref="R252" si="328">LARGE(R239:R251,1)</f>
        <v>77.73</v>
      </c>
      <c r="S252" s="27">
        <f t="shared" si="306"/>
        <v>29723.66972477064</v>
      </c>
      <c r="T252" s="50">
        <f t="shared" ref="T252" si="329">Q252+S252</f>
        <v>68363.669724770647</v>
      </c>
      <c r="U252">
        <f t="shared" ref="U252" si="330">N240</f>
        <v>18</v>
      </c>
      <c r="Y252" s="26" t="s">
        <v>35</v>
      </c>
      <c r="Z252" s="5"/>
      <c r="AA252" s="5">
        <f t="shared" ref="AA252:AB252" si="331">LARGE(AA239:AA251,1)</f>
        <v>89.49</v>
      </c>
      <c r="AB252" s="5">
        <f t="shared" si="331"/>
        <v>71.489999999999995</v>
      </c>
      <c r="AC252" s="27">
        <f t="shared" ref="AC252" si="332">SUM(AC240:AC251)</f>
        <v>38390.607402720663</v>
      </c>
      <c r="AD252" s="5">
        <f t="shared" ref="AD252" si="333">LARGE(AD239:AD251,1)</f>
        <v>89.49</v>
      </c>
      <c r="AE252" s="27">
        <f t="shared" si="312"/>
        <v>26158.416640303698</v>
      </c>
      <c r="AF252" s="50">
        <f t="shared" ref="AF252" si="334">AC252+AE252</f>
        <v>64549.024043024358</v>
      </c>
      <c r="AG252">
        <f t="shared" ref="AG252" si="335">Z240</f>
        <v>18</v>
      </c>
    </row>
    <row r="253" spans="1:33" x14ac:dyDescent="0.25">
      <c r="A253" s="6" t="s">
        <v>12</v>
      </c>
      <c r="B253" s="6" t="s">
        <v>18</v>
      </c>
      <c r="C253" s="6" t="s">
        <v>19</v>
      </c>
      <c r="D253" s="14" t="s">
        <v>20</v>
      </c>
      <c r="E253" s="14" t="s">
        <v>21</v>
      </c>
      <c r="F253" s="6" t="s">
        <v>22</v>
      </c>
      <c r="G253" s="6" t="s">
        <v>23</v>
      </c>
      <c r="M253" s="6" t="s">
        <v>12</v>
      </c>
      <c r="N253" s="6" t="s">
        <v>18</v>
      </c>
      <c r="O253" s="6" t="s">
        <v>19</v>
      </c>
      <c r="P253" s="14" t="s">
        <v>20</v>
      </c>
      <c r="Q253" s="14" t="s">
        <v>21</v>
      </c>
      <c r="R253" s="6" t="s">
        <v>22</v>
      </c>
      <c r="S253" s="6" t="s">
        <v>23</v>
      </c>
      <c r="Y253" s="6" t="s">
        <v>12</v>
      </c>
      <c r="Z253" s="6" t="s">
        <v>18</v>
      </c>
      <c r="AA253" s="6" t="s">
        <v>19</v>
      </c>
      <c r="AB253" s="14" t="s">
        <v>20</v>
      </c>
      <c r="AC253" s="14" t="s">
        <v>21</v>
      </c>
      <c r="AD253" s="6" t="s">
        <v>22</v>
      </c>
      <c r="AE253" s="6" t="s">
        <v>23</v>
      </c>
    </row>
    <row r="254" spans="1:33" x14ac:dyDescent="0.25">
      <c r="A254" s="7" t="str">
        <f>Premissas!$E$2</f>
        <v>outubro/19</v>
      </c>
      <c r="B254" s="29">
        <f>B240+1</f>
        <v>19</v>
      </c>
      <c r="C254" s="15">
        <f>LARGE(Premissas!$H$2:$I$2,1)</f>
        <v>63.39</v>
      </c>
      <c r="D254" s="16">
        <f t="shared" ref="D254:D265" si="336">IF(C254&gt;105%*B254,(C254-B254),0)</f>
        <v>44.39</v>
      </c>
      <c r="E254" s="17">
        <f>D254*Premissas!$C$6</f>
        <v>2861.9683644416323</v>
      </c>
      <c r="F254" s="15">
        <f t="shared" ref="F254:F265" si="337">IF(C254&gt;B254,C254,B254)</f>
        <v>63.39</v>
      </c>
      <c r="G254" s="18">
        <f>F254*Premissas!$C$5</f>
        <v>2043.4802277760202</v>
      </c>
      <c r="M254" s="7" t="str">
        <f>Premissas!$E$2</f>
        <v>outubro/19</v>
      </c>
      <c r="N254" s="29">
        <f t="shared" ref="N254" si="338">N240+1</f>
        <v>19</v>
      </c>
      <c r="O254" s="15">
        <f>Premissas!$I$2</f>
        <v>63.39</v>
      </c>
      <c r="P254" s="16">
        <f t="shared" ref="P254:P265" si="339">IF(O254&gt;105%*N254,(O254-N254),0)</f>
        <v>44.39</v>
      </c>
      <c r="Q254" s="17">
        <f>P254*Premissas!$C$13</f>
        <v>4276.100917431193</v>
      </c>
      <c r="R254" s="15">
        <f t="shared" ref="R254:R265" si="340">IF(O254&gt;N254,O254,N254)</f>
        <v>63.39</v>
      </c>
      <c r="S254" s="18">
        <f>R254*Premissas!$C$11</f>
        <v>3053.1880733944954</v>
      </c>
      <c r="Y254" s="7" t="str">
        <f>Premissas!$E$2</f>
        <v>outubro/19</v>
      </c>
      <c r="Z254" s="29">
        <f t="shared" ref="Z254" si="341">Z240+1</f>
        <v>19</v>
      </c>
      <c r="AA254" s="15">
        <f>Premissas!$H$2</f>
        <v>58.8</v>
      </c>
      <c r="AB254" s="16">
        <f t="shared" ref="AB254:AB265" si="342">IF(AA254&gt;105%*Z254,(AA254-Z254),0)</f>
        <v>39.799999999999997</v>
      </c>
      <c r="AC254" s="17">
        <f>AB254*Premissas!$C$6</f>
        <v>2566.036064536539</v>
      </c>
      <c r="AD254" s="15">
        <f t="shared" ref="AD254:AD265" si="343">IF(AA254&gt;Z254,AA254,Z254)</f>
        <v>58.8</v>
      </c>
      <c r="AE254" s="18">
        <f>AD254*Premissas!$C$12</f>
        <v>1895.5140778234736</v>
      </c>
    </row>
    <row r="255" spans="1:33" x14ac:dyDescent="0.25">
      <c r="A255" s="7" t="str">
        <f>Premissas!$E$3</f>
        <v>setembro/19</v>
      </c>
      <c r="B255" s="29">
        <f>B254</f>
        <v>19</v>
      </c>
      <c r="C255" s="15">
        <f>LARGE(Premissas!$H$3:$I$3,1)</f>
        <v>58.91</v>
      </c>
      <c r="D255" s="16">
        <f t="shared" si="336"/>
        <v>39.909999999999997</v>
      </c>
      <c r="E255" s="17">
        <f>D255*Premissas!$C$6</f>
        <v>2573.1281240113885</v>
      </c>
      <c r="F255" s="15">
        <f t="shared" si="337"/>
        <v>58.91</v>
      </c>
      <c r="G255" s="18">
        <f>F255*Premissas!$C$5</f>
        <v>1899.0601075608984</v>
      </c>
      <c r="M255" s="7" t="str">
        <f>Premissas!$E$3</f>
        <v>setembro/19</v>
      </c>
      <c r="N255" s="29">
        <f t="shared" ref="N255:N265" si="344">N254</f>
        <v>19</v>
      </c>
      <c r="O255" s="15">
        <f>Premissas!$I$3</f>
        <v>52.19</v>
      </c>
      <c r="P255" s="16">
        <f t="shared" si="339"/>
        <v>33.19</v>
      </c>
      <c r="Q255" s="17">
        <f>P255*Premissas!$C$13</f>
        <v>3197.2018348623851</v>
      </c>
      <c r="R255" s="15">
        <f t="shared" si="340"/>
        <v>52.19</v>
      </c>
      <c r="S255" s="18">
        <f>R255*Premissas!$C$11</f>
        <v>2513.7385321100915</v>
      </c>
      <c r="Y255" s="7" t="str">
        <f>Premissas!$E$3</f>
        <v>setembro/19</v>
      </c>
      <c r="Z255" s="29">
        <f t="shared" ref="Z255:Z265" si="345">Z254</f>
        <v>19</v>
      </c>
      <c r="AA255" s="15">
        <f>Premissas!$H$3</f>
        <v>58.91</v>
      </c>
      <c r="AB255" s="16">
        <f t="shared" si="342"/>
        <v>39.909999999999997</v>
      </c>
      <c r="AC255" s="17">
        <f>AB255*Premissas!$C$6</f>
        <v>2573.1281240113885</v>
      </c>
      <c r="AD255" s="15">
        <f t="shared" si="343"/>
        <v>58.91</v>
      </c>
      <c r="AE255" s="18">
        <f>AD255*Premissas!$C$12</f>
        <v>1899.0601075608984</v>
      </c>
    </row>
    <row r="256" spans="1:33" x14ac:dyDescent="0.25">
      <c r="A256" s="7" t="str">
        <f>Premissas!$E$4</f>
        <v>agosto/19</v>
      </c>
      <c r="B256" s="29">
        <f t="shared" ref="B256:B265" si="346">B255</f>
        <v>19</v>
      </c>
      <c r="C256" s="15">
        <f>LARGE(Premissas!$H$4:$I$4,1)</f>
        <v>46.48</v>
      </c>
      <c r="D256" s="16">
        <f t="shared" si="336"/>
        <v>27.479999999999997</v>
      </c>
      <c r="E256" s="17">
        <f>D256*Premissas!$C$6</f>
        <v>1771.7254033533691</v>
      </c>
      <c r="F256" s="15">
        <f t="shared" si="337"/>
        <v>46.48</v>
      </c>
      <c r="G256" s="18">
        <f>F256*Premissas!$C$5</f>
        <v>1498.3587472318886</v>
      </c>
      <c r="M256" s="7" t="str">
        <f>Premissas!$E$4</f>
        <v>agosto/19</v>
      </c>
      <c r="N256" s="29">
        <f t="shared" si="344"/>
        <v>19</v>
      </c>
      <c r="O256" s="15">
        <f>Premissas!$I$4</f>
        <v>20.16</v>
      </c>
      <c r="P256" s="16">
        <f t="shared" si="339"/>
        <v>1.1600000000000001</v>
      </c>
      <c r="Q256" s="17">
        <f>P256*Premissas!$C$13</f>
        <v>111.74311926605506</v>
      </c>
      <c r="R256" s="15">
        <f t="shared" si="340"/>
        <v>20.16</v>
      </c>
      <c r="S256" s="18">
        <f>R256*Premissas!$C$11</f>
        <v>971.00917431192659</v>
      </c>
      <c r="Y256" s="7" t="str">
        <f>Premissas!$E$4</f>
        <v>agosto/19</v>
      </c>
      <c r="Z256" s="29">
        <f t="shared" si="345"/>
        <v>19</v>
      </c>
      <c r="AA256" s="15">
        <f>Premissas!$H$4</f>
        <v>46.48</v>
      </c>
      <c r="AB256" s="16">
        <f t="shared" si="342"/>
        <v>27.479999999999997</v>
      </c>
      <c r="AC256" s="17">
        <f>AB256*Premissas!$C$6</f>
        <v>1771.7254033533691</v>
      </c>
      <c r="AD256" s="15">
        <f t="shared" si="343"/>
        <v>46.48</v>
      </c>
      <c r="AE256" s="18">
        <f>AD256*Premissas!$C$12</f>
        <v>1498.3587472318886</v>
      </c>
    </row>
    <row r="257" spans="1:33" x14ac:dyDescent="0.25">
      <c r="A257" s="7" t="str">
        <f>Premissas!$E$5</f>
        <v>julho/19</v>
      </c>
      <c r="B257" s="29">
        <f t="shared" si="346"/>
        <v>19</v>
      </c>
      <c r="C257" s="15">
        <f>LARGE(Premissas!$H$5:$I$5,1)</f>
        <v>63.17</v>
      </c>
      <c r="D257" s="16">
        <f t="shared" si="336"/>
        <v>44.17</v>
      </c>
      <c r="E257" s="17">
        <f>D257*Premissas!$C$6</f>
        <v>2847.7842454919332</v>
      </c>
      <c r="F257" s="15">
        <f t="shared" si="337"/>
        <v>63.17</v>
      </c>
      <c r="G257" s="18">
        <f>F257*Premissas!$C$5</f>
        <v>2036.3881683011705</v>
      </c>
      <c r="M257" s="7" t="str">
        <f>Premissas!$E$5</f>
        <v>julho/19</v>
      </c>
      <c r="N257" s="29">
        <f t="shared" si="344"/>
        <v>19</v>
      </c>
      <c r="O257" s="15">
        <f>Premissas!$I$5</f>
        <v>39.979999999999997</v>
      </c>
      <c r="P257" s="16">
        <f t="shared" si="339"/>
        <v>20.979999999999997</v>
      </c>
      <c r="Q257" s="17">
        <f>P257*Premissas!$C$13</f>
        <v>2021.0091743119262</v>
      </c>
      <c r="R257" s="15">
        <f t="shared" si="340"/>
        <v>39.979999999999997</v>
      </c>
      <c r="S257" s="18">
        <f>R257*Premissas!$C$11</f>
        <v>1925.6422018348621</v>
      </c>
      <c r="Y257" s="7" t="str">
        <f>Premissas!$E$5</f>
        <v>julho/19</v>
      </c>
      <c r="Z257" s="29">
        <f t="shared" si="345"/>
        <v>19</v>
      </c>
      <c r="AA257" s="15">
        <f>Premissas!$H$5</f>
        <v>63.17</v>
      </c>
      <c r="AB257" s="16">
        <f t="shared" si="342"/>
        <v>44.17</v>
      </c>
      <c r="AC257" s="17">
        <f>AB257*Premissas!$C$6</f>
        <v>2847.7842454919332</v>
      </c>
      <c r="AD257" s="15">
        <f t="shared" si="343"/>
        <v>63.17</v>
      </c>
      <c r="AE257" s="18">
        <f>AD257*Premissas!$C$12</f>
        <v>2036.3881683011705</v>
      </c>
    </row>
    <row r="258" spans="1:33" x14ac:dyDescent="0.25">
      <c r="A258" s="7" t="str">
        <f>Premissas!$E$6</f>
        <v>junho/19</v>
      </c>
      <c r="B258" s="29">
        <f t="shared" si="346"/>
        <v>19</v>
      </c>
      <c r="C258" s="15">
        <f>LARGE(Premissas!$H$6:$I$6,1)</f>
        <v>59.47</v>
      </c>
      <c r="D258" s="16">
        <f t="shared" si="336"/>
        <v>40.47</v>
      </c>
      <c r="E258" s="17">
        <f>D258*Premissas!$C$6</f>
        <v>2609.2331540651689</v>
      </c>
      <c r="F258" s="15">
        <f t="shared" si="337"/>
        <v>59.47</v>
      </c>
      <c r="G258" s="18">
        <f>F258*Premissas!$C$5</f>
        <v>1917.1126225877886</v>
      </c>
      <c r="M258" s="7" t="str">
        <f>Premissas!$E$6</f>
        <v>junho/19</v>
      </c>
      <c r="N258" s="29">
        <f t="shared" si="344"/>
        <v>19</v>
      </c>
      <c r="O258" s="15">
        <f>Premissas!$I$6</f>
        <v>47.71</v>
      </c>
      <c r="P258" s="16">
        <f t="shared" si="339"/>
        <v>28.71</v>
      </c>
      <c r="Q258" s="17">
        <f>P258*Premissas!$C$13</f>
        <v>2765.6422018348626</v>
      </c>
      <c r="R258" s="15">
        <f t="shared" si="340"/>
        <v>47.71</v>
      </c>
      <c r="S258" s="18">
        <f>R258*Premissas!$C$11</f>
        <v>2297.9587155963304</v>
      </c>
      <c r="Y258" s="7" t="str">
        <f>Premissas!$E$6</f>
        <v>junho/19</v>
      </c>
      <c r="Z258" s="29">
        <f t="shared" si="345"/>
        <v>19</v>
      </c>
      <c r="AA258" s="15">
        <f>Premissas!$H$6</f>
        <v>59.47</v>
      </c>
      <c r="AB258" s="16">
        <f t="shared" si="342"/>
        <v>40.47</v>
      </c>
      <c r="AC258" s="17">
        <f>AB258*Premissas!$C$6</f>
        <v>2609.2331540651689</v>
      </c>
      <c r="AD258" s="15">
        <f t="shared" si="343"/>
        <v>59.47</v>
      </c>
      <c r="AE258" s="18">
        <f>AD258*Premissas!$C$12</f>
        <v>1917.1126225877886</v>
      </c>
    </row>
    <row r="259" spans="1:33" x14ac:dyDescent="0.25">
      <c r="A259" s="7" t="str">
        <f>Premissas!$E$7</f>
        <v>maio/19</v>
      </c>
      <c r="B259" s="29">
        <f t="shared" si="346"/>
        <v>19</v>
      </c>
      <c r="C259" s="15">
        <f>LARGE(Premissas!$H$7:$I$7,1)</f>
        <v>61.04</v>
      </c>
      <c r="D259" s="20">
        <f t="shared" si="336"/>
        <v>42.04</v>
      </c>
      <c r="E259" s="17">
        <f>D259*Premissas!$C$6</f>
        <v>2710.4561847516607</v>
      </c>
      <c r="F259" s="15">
        <f t="shared" si="337"/>
        <v>61.04</v>
      </c>
      <c r="G259" s="18">
        <f>F259*Premissas!$C$5</f>
        <v>1967.7241379310344</v>
      </c>
      <c r="M259" s="7" t="str">
        <f>Premissas!$E$7</f>
        <v>maio/19</v>
      </c>
      <c r="N259" s="29">
        <f t="shared" si="344"/>
        <v>19</v>
      </c>
      <c r="O259" s="15">
        <f>Premissas!$I$7</f>
        <v>46.37</v>
      </c>
      <c r="P259" s="20">
        <f t="shared" si="339"/>
        <v>27.369999999999997</v>
      </c>
      <c r="Q259" s="17">
        <f>P259*Premissas!$C$13</f>
        <v>2636.5596330275225</v>
      </c>
      <c r="R259" s="15">
        <f t="shared" si="340"/>
        <v>46.37</v>
      </c>
      <c r="S259" s="18">
        <f>R259*Premissas!$C$11</f>
        <v>2233.4174311926604</v>
      </c>
      <c r="Y259" s="7" t="str">
        <f>Premissas!$E$7</f>
        <v>maio/19</v>
      </c>
      <c r="Z259" s="29">
        <f t="shared" si="345"/>
        <v>19</v>
      </c>
      <c r="AA259" s="15">
        <f>Premissas!$H$7</f>
        <v>61.04</v>
      </c>
      <c r="AB259" s="20">
        <f t="shared" si="342"/>
        <v>42.04</v>
      </c>
      <c r="AC259" s="17">
        <f>AB259*Premissas!$C$6</f>
        <v>2710.4561847516607</v>
      </c>
      <c r="AD259" s="15">
        <f t="shared" si="343"/>
        <v>61.04</v>
      </c>
      <c r="AE259" s="18">
        <f>AD259*Premissas!$C$12</f>
        <v>1967.7241379310344</v>
      </c>
    </row>
    <row r="260" spans="1:33" x14ac:dyDescent="0.25">
      <c r="A260" s="7" t="str">
        <f>Premissas!$E$8</f>
        <v>abril/19</v>
      </c>
      <c r="B260" s="29">
        <f t="shared" si="346"/>
        <v>19</v>
      </c>
      <c r="C260" s="15">
        <f>LARGE(Premissas!$H$8:$I$8,1)</f>
        <v>81.98</v>
      </c>
      <c r="D260" s="20">
        <f t="shared" si="336"/>
        <v>62.980000000000004</v>
      </c>
      <c r="E260" s="17">
        <f>D260*Premissas!$C$6</f>
        <v>4060.5264156912372</v>
      </c>
      <c r="F260" s="15">
        <f t="shared" si="337"/>
        <v>81.98</v>
      </c>
      <c r="G260" s="18">
        <f>F260*Premissas!$C$5</f>
        <v>2642.7592534008227</v>
      </c>
      <c r="M260" s="7" t="str">
        <f>Premissas!$E$8</f>
        <v>abril/19</v>
      </c>
      <c r="N260" s="29">
        <f t="shared" si="344"/>
        <v>19</v>
      </c>
      <c r="O260" s="15">
        <f>Premissas!$I$8</f>
        <v>53.09</v>
      </c>
      <c r="P260" s="20">
        <f t="shared" si="339"/>
        <v>34.090000000000003</v>
      </c>
      <c r="Q260" s="17">
        <f>P260*Premissas!$C$13</f>
        <v>3283.8990825688074</v>
      </c>
      <c r="R260" s="15">
        <f t="shared" si="340"/>
        <v>53.09</v>
      </c>
      <c r="S260" s="18">
        <f>R260*Premissas!$C$11</f>
        <v>2557.0871559633028</v>
      </c>
      <c r="Y260" s="7" t="str">
        <f>Premissas!$E$8</f>
        <v>abril/19</v>
      </c>
      <c r="Z260" s="29">
        <f t="shared" si="345"/>
        <v>19</v>
      </c>
      <c r="AA260" s="15">
        <f>Premissas!$H$8</f>
        <v>81.98</v>
      </c>
      <c r="AB260" s="20">
        <f t="shared" si="342"/>
        <v>62.980000000000004</v>
      </c>
      <c r="AC260" s="17">
        <f>AB260*Premissas!$C$6</f>
        <v>4060.5264156912372</v>
      </c>
      <c r="AD260" s="15">
        <f t="shared" si="343"/>
        <v>81.98</v>
      </c>
      <c r="AE260" s="18">
        <f>AD260*Premissas!$C$12</f>
        <v>2642.7592534008227</v>
      </c>
    </row>
    <row r="261" spans="1:33" x14ac:dyDescent="0.25">
      <c r="A261" s="7" t="str">
        <f>Premissas!$E$9</f>
        <v>março/19</v>
      </c>
      <c r="B261" s="29">
        <f t="shared" si="346"/>
        <v>19</v>
      </c>
      <c r="C261" s="15">
        <f>LARGE(Premissas!$H$9:$I$9,1)</f>
        <v>77.73</v>
      </c>
      <c r="D261" s="20">
        <f t="shared" si="336"/>
        <v>58.730000000000004</v>
      </c>
      <c r="E261" s="17">
        <f>D261*Premissas!$C$6</f>
        <v>3786.5150268902248</v>
      </c>
      <c r="F261" s="15">
        <f t="shared" si="337"/>
        <v>77.73</v>
      </c>
      <c r="G261" s="18">
        <f>F261*Premissas!$C$5</f>
        <v>2505.7535590003163</v>
      </c>
      <c r="M261" s="7" t="str">
        <f>Premissas!$E$9</f>
        <v>março/19</v>
      </c>
      <c r="N261" s="29">
        <f t="shared" si="344"/>
        <v>19</v>
      </c>
      <c r="O261" s="15">
        <f>Premissas!$I$9</f>
        <v>77.73</v>
      </c>
      <c r="P261" s="20">
        <f t="shared" si="339"/>
        <v>58.730000000000004</v>
      </c>
      <c r="Q261" s="17">
        <f>P261*Premissas!$C$13</f>
        <v>5657.4770642201838</v>
      </c>
      <c r="R261" s="15">
        <f t="shared" si="340"/>
        <v>77.73</v>
      </c>
      <c r="S261" s="18">
        <f>R261*Premissas!$C$11</f>
        <v>3743.8761467889908</v>
      </c>
      <c r="Y261" s="7" t="str">
        <f>Premissas!$E$9</f>
        <v>março/19</v>
      </c>
      <c r="Z261" s="29">
        <f t="shared" si="345"/>
        <v>19</v>
      </c>
      <c r="AA261" s="15">
        <f>Premissas!$H$9</f>
        <v>77.62</v>
      </c>
      <c r="AB261" s="20">
        <f t="shared" si="342"/>
        <v>58.620000000000005</v>
      </c>
      <c r="AC261" s="17">
        <f>AB261*Premissas!$C$6</f>
        <v>3779.4229674153753</v>
      </c>
      <c r="AD261" s="15">
        <f t="shared" si="343"/>
        <v>77.62</v>
      </c>
      <c r="AE261" s="18">
        <f>AD261*Premissas!$C$12</f>
        <v>2502.2075292628915</v>
      </c>
    </row>
    <row r="262" spans="1:33" x14ac:dyDescent="0.25">
      <c r="A262" s="7" t="str">
        <f>Premissas!$E$10</f>
        <v>fevereiro/19</v>
      </c>
      <c r="B262" s="29">
        <f t="shared" si="346"/>
        <v>19</v>
      </c>
      <c r="C262" s="15">
        <f>LARGE(Premissas!$H$10:$I$10,1)</f>
        <v>89.49</v>
      </c>
      <c r="D262" s="20">
        <f t="shared" si="336"/>
        <v>70.489999999999995</v>
      </c>
      <c r="E262" s="17">
        <f>D262*Premissas!$C$6</f>
        <v>4544.7206580196134</v>
      </c>
      <c r="F262" s="15">
        <f t="shared" si="337"/>
        <v>89.49</v>
      </c>
      <c r="G262" s="18">
        <f>F262*Premissas!$C$5</f>
        <v>2884.8563745650108</v>
      </c>
      <c r="M262" s="7" t="str">
        <f>Premissas!$E$10</f>
        <v>fevereiro/19</v>
      </c>
      <c r="N262" s="29">
        <f t="shared" si="344"/>
        <v>19</v>
      </c>
      <c r="O262" s="15">
        <f>Premissas!$I$10</f>
        <v>61.82</v>
      </c>
      <c r="P262" s="20">
        <f t="shared" si="339"/>
        <v>42.82</v>
      </c>
      <c r="Q262" s="17">
        <f>P262*Premissas!$C$13</f>
        <v>4124.8623853211011</v>
      </c>
      <c r="R262" s="15">
        <f t="shared" si="340"/>
        <v>61.82</v>
      </c>
      <c r="S262" s="18">
        <f>R262*Premissas!$C$11</f>
        <v>2977.5688073394494</v>
      </c>
      <c r="Y262" s="7" t="str">
        <f>Premissas!$E$10</f>
        <v>fevereiro/19</v>
      </c>
      <c r="Z262" s="29">
        <f t="shared" si="345"/>
        <v>19</v>
      </c>
      <c r="AA262" s="15">
        <f>Premissas!$H$10</f>
        <v>89.49</v>
      </c>
      <c r="AB262" s="20">
        <f t="shared" si="342"/>
        <v>70.489999999999995</v>
      </c>
      <c r="AC262" s="17">
        <f>AB262*Premissas!$C$6</f>
        <v>4544.7206580196134</v>
      </c>
      <c r="AD262" s="15">
        <f t="shared" si="343"/>
        <v>89.49</v>
      </c>
      <c r="AE262" s="18">
        <f>AD262*Premissas!$C$12</f>
        <v>2884.8563745650108</v>
      </c>
    </row>
    <row r="263" spans="1:33" x14ac:dyDescent="0.25">
      <c r="A263" s="7" t="str">
        <f>Premissas!$E$11</f>
        <v>janeiro/19</v>
      </c>
      <c r="B263" s="29">
        <f t="shared" si="346"/>
        <v>19</v>
      </c>
      <c r="C263" s="15">
        <f>LARGE(Premissas!$H$11:$I$11,1)</f>
        <v>81.09</v>
      </c>
      <c r="D263" s="16">
        <f t="shared" si="336"/>
        <v>62.09</v>
      </c>
      <c r="E263" s="17">
        <f>D263*Premissas!$C$6</f>
        <v>4003.1452072129077</v>
      </c>
      <c r="F263" s="15">
        <f t="shared" si="337"/>
        <v>81.09</v>
      </c>
      <c r="G263" s="18">
        <f>F263*Premissas!$C$5</f>
        <v>2614.068649161658</v>
      </c>
      <c r="M263" s="7" t="str">
        <f>Premissas!$E$11</f>
        <v>janeiro/19</v>
      </c>
      <c r="N263" s="29">
        <f t="shared" si="344"/>
        <v>19</v>
      </c>
      <c r="O263" s="15">
        <f>Premissas!$I$11</f>
        <v>57.12</v>
      </c>
      <c r="P263" s="16">
        <f t="shared" si="339"/>
        <v>38.119999999999997</v>
      </c>
      <c r="Q263" s="17">
        <f>P263*Premissas!$C$13</f>
        <v>3672.110091743119</v>
      </c>
      <c r="R263" s="15">
        <f t="shared" si="340"/>
        <v>57.12</v>
      </c>
      <c r="S263" s="18">
        <f>R263*Premissas!$C$11</f>
        <v>2751.1926605504586</v>
      </c>
      <c r="Y263" s="7" t="str">
        <f>Premissas!$E$11</f>
        <v>janeiro/19</v>
      </c>
      <c r="Z263" s="29">
        <f t="shared" si="345"/>
        <v>19</v>
      </c>
      <c r="AA263" s="15">
        <f>Premissas!$H$11</f>
        <v>81.09</v>
      </c>
      <c r="AB263" s="16">
        <f t="shared" si="342"/>
        <v>62.09</v>
      </c>
      <c r="AC263" s="17">
        <f>AB263*Premissas!$C$6</f>
        <v>4003.1452072129077</v>
      </c>
      <c r="AD263" s="15">
        <f t="shared" si="343"/>
        <v>81.09</v>
      </c>
      <c r="AE263" s="18">
        <f>AD263*Premissas!$C$12</f>
        <v>2614.068649161658</v>
      </c>
    </row>
    <row r="264" spans="1:33" x14ac:dyDescent="0.25">
      <c r="A264" s="7" t="str">
        <f>Premissas!$E$12</f>
        <v>dezembro/18</v>
      </c>
      <c r="B264" s="29">
        <f t="shared" si="346"/>
        <v>19</v>
      </c>
      <c r="C264" s="15">
        <f>LARGE(Premissas!$H$12:$I$12,1)</f>
        <v>66.98</v>
      </c>
      <c r="D264" s="16">
        <f t="shared" si="336"/>
        <v>47.980000000000004</v>
      </c>
      <c r="E264" s="17">
        <f>D264*Premissas!$C$6</f>
        <v>3093.4273963935466</v>
      </c>
      <c r="F264" s="15">
        <f t="shared" si="337"/>
        <v>66.98</v>
      </c>
      <c r="G264" s="18">
        <f>F264*Premissas!$C$5</f>
        <v>2159.2097437519774</v>
      </c>
      <c r="M264" s="7" t="str">
        <f>Premissas!$E$12</f>
        <v>dezembro/18</v>
      </c>
      <c r="N264" s="29">
        <f t="shared" si="344"/>
        <v>19</v>
      </c>
      <c r="O264" s="15">
        <f>Premissas!$I$12</f>
        <v>56.9</v>
      </c>
      <c r="P264" s="16">
        <f t="shared" si="339"/>
        <v>37.9</v>
      </c>
      <c r="Q264" s="17">
        <f>P264*Premissas!$C$13</f>
        <v>3650.9174311926604</v>
      </c>
      <c r="R264" s="15">
        <f t="shared" si="340"/>
        <v>56.9</v>
      </c>
      <c r="S264" s="18">
        <f>R264*Premissas!$C$11</f>
        <v>2740.5963302752293</v>
      </c>
      <c r="Y264" s="7" t="str">
        <f>Premissas!$E$12</f>
        <v>dezembro/18</v>
      </c>
      <c r="Z264" s="29">
        <f t="shared" si="345"/>
        <v>19</v>
      </c>
      <c r="AA264" s="15">
        <f>Premissas!$H$12</f>
        <v>66.98</v>
      </c>
      <c r="AB264" s="16">
        <f t="shared" si="342"/>
        <v>47.980000000000004</v>
      </c>
      <c r="AC264" s="17">
        <f>AB264*Premissas!$C$6</f>
        <v>3093.4273963935466</v>
      </c>
      <c r="AD264" s="15">
        <f t="shared" si="343"/>
        <v>66.98</v>
      </c>
      <c r="AE264" s="18">
        <f>AD264*Premissas!$C$12</f>
        <v>2159.2097437519774</v>
      </c>
    </row>
    <row r="265" spans="1:33" x14ac:dyDescent="0.25">
      <c r="A265" s="7" t="str">
        <f>Premissas!$E$13</f>
        <v>novembro/18</v>
      </c>
      <c r="B265" s="29">
        <f t="shared" si="346"/>
        <v>19</v>
      </c>
      <c r="C265" s="15">
        <f>LARGE(Premissas!$H$13:$I$13,1)</f>
        <v>66.42</v>
      </c>
      <c r="D265" s="16">
        <f t="shared" si="336"/>
        <v>47.42</v>
      </c>
      <c r="E265" s="17">
        <f>D265*Premissas!$C$6</f>
        <v>3057.3223663397662</v>
      </c>
      <c r="F265" s="15">
        <f t="shared" si="337"/>
        <v>66.42</v>
      </c>
      <c r="G265" s="18">
        <f>F265*Premissas!$C$5</f>
        <v>2141.157228725087</v>
      </c>
      <c r="M265" s="7" t="str">
        <f>Premissas!$E$13</f>
        <v>novembro/18</v>
      </c>
      <c r="N265" s="29">
        <f t="shared" si="344"/>
        <v>19</v>
      </c>
      <c r="O265" s="15">
        <f>Premissas!$I$13</f>
        <v>40.659999999999997</v>
      </c>
      <c r="P265" s="16">
        <f t="shared" si="339"/>
        <v>21.659999999999997</v>
      </c>
      <c r="Q265" s="17">
        <f>P265*Premissas!$C$13</f>
        <v>2086.5137614678897</v>
      </c>
      <c r="R265" s="15">
        <f t="shared" si="340"/>
        <v>40.659999999999997</v>
      </c>
      <c r="S265" s="18">
        <f>R265*Premissas!$C$11</f>
        <v>1958.3944954128438</v>
      </c>
      <c r="Y265" s="7" t="str">
        <f>Premissas!$E$13</f>
        <v>novembro/18</v>
      </c>
      <c r="Z265" s="29">
        <f t="shared" si="345"/>
        <v>19</v>
      </c>
      <c r="AA265" s="15">
        <f>Premissas!$H$13</f>
        <v>66.42</v>
      </c>
      <c r="AB265" s="16">
        <f t="shared" si="342"/>
        <v>47.42</v>
      </c>
      <c r="AC265" s="17">
        <f>AB265*Premissas!$C$6</f>
        <v>3057.3223663397662</v>
      </c>
      <c r="AD265" s="15">
        <f t="shared" si="343"/>
        <v>66.42</v>
      </c>
      <c r="AE265" s="18">
        <f>AD265*Premissas!$C$12</f>
        <v>2141.157228725087</v>
      </c>
    </row>
    <row r="266" spans="1:33" x14ac:dyDescent="0.25">
      <c r="A266" s="26" t="s">
        <v>35</v>
      </c>
      <c r="B266" s="5"/>
      <c r="C266" s="5">
        <f>LARGE(C253:C265,1)</f>
        <v>89.49</v>
      </c>
      <c r="D266" s="5">
        <f>LARGE(D253:D265,1)</f>
        <v>70.489999999999995</v>
      </c>
      <c r="E266" s="27">
        <f>SUM(E254:E265)</f>
        <v>37919.952546662447</v>
      </c>
      <c r="F266" s="5">
        <f>LARGE(F253:F265,1)</f>
        <v>89.49</v>
      </c>
      <c r="G266" s="27">
        <f t="shared" si="302"/>
        <v>26309.928819993671</v>
      </c>
      <c r="H266" s="50">
        <f>E266+G266</f>
        <v>64229.881366656118</v>
      </c>
      <c r="I266">
        <f>B254</f>
        <v>19</v>
      </c>
      <c r="M266" s="26" t="s">
        <v>35</v>
      </c>
      <c r="N266" s="5"/>
      <c r="O266" s="5">
        <f t="shared" ref="O266:P266" si="347">LARGE(O253:O265,1)</f>
        <v>77.73</v>
      </c>
      <c r="P266" s="5">
        <f t="shared" si="347"/>
        <v>58.730000000000004</v>
      </c>
      <c r="Q266" s="27">
        <f t="shared" ref="Q266" si="348">SUM(Q254:Q265)</f>
        <v>37484.036697247706</v>
      </c>
      <c r="R266" s="5">
        <f t="shared" ref="R266" si="349">LARGE(R253:R265,1)</f>
        <v>77.73</v>
      </c>
      <c r="S266" s="27">
        <f t="shared" si="306"/>
        <v>29723.66972477064</v>
      </c>
      <c r="T266" s="50">
        <f t="shared" ref="T266" si="350">Q266+S266</f>
        <v>67207.706422018353</v>
      </c>
      <c r="U266">
        <f t="shared" ref="U266" si="351">N254</f>
        <v>19</v>
      </c>
      <c r="Y266" s="26" t="s">
        <v>35</v>
      </c>
      <c r="Z266" s="5"/>
      <c r="AA266" s="5">
        <f t="shared" ref="AA266:AB266" si="352">LARGE(AA253:AA265,1)</f>
        <v>89.49</v>
      </c>
      <c r="AB266" s="5">
        <f t="shared" si="352"/>
        <v>70.489999999999995</v>
      </c>
      <c r="AC266" s="27">
        <f t="shared" ref="AC266" si="353">SUM(AC254:AC265)</f>
        <v>37616.928187282509</v>
      </c>
      <c r="AD266" s="5">
        <f t="shared" ref="AD266" si="354">LARGE(AD253:AD265,1)</f>
        <v>89.49</v>
      </c>
      <c r="AE266" s="27">
        <f t="shared" si="312"/>
        <v>26158.416640303698</v>
      </c>
      <c r="AF266" s="50">
        <f t="shared" ref="AF266" si="355">AC266+AE266</f>
        <v>63775.344827586203</v>
      </c>
      <c r="AG266">
        <f t="shared" ref="AG266" si="356">Z254</f>
        <v>19</v>
      </c>
    </row>
    <row r="267" spans="1:33" x14ac:dyDescent="0.25">
      <c r="A267" s="6" t="s">
        <v>12</v>
      </c>
      <c r="B267" s="6" t="s">
        <v>18</v>
      </c>
      <c r="C267" s="6" t="s">
        <v>19</v>
      </c>
      <c r="D267" s="14" t="s">
        <v>20</v>
      </c>
      <c r="E267" s="14" t="s">
        <v>21</v>
      </c>
      <c r="F267" s="6" t="s">
        <v>22</v>
      </c>
      <c r="G267" s="6" t="s">
        <v>23</v>
      </c>
      <c r="M267" s="6" t="s">
        <v>12</v>
      </c>
      <c r="N267" s="6" t="s">
        <v>18</v>
      </c>
      <c r="O267" s="6" t="s">
        <v>19</v>
      </c>
      <c r="P267" s="14" t="s">
        <v>20</v>
      </c>
      <c r="Q267" s="14" t="s">
        <v>21</v>
      </c>
      <c r="R267" s="6" t="s">
        <v>22</v>
      </c>
      <c r="S267" s="6" t="s">
        <v>23</v>
      </c>
      <c r="Y267" s="6" t="s">
        <v>12</v>
      </c>
      <c r="Z267" s="6" t="s">
        <v>18</v>
      </c>
      <c r="AA267" s="6" t="s">
        <v>19</v>
      </c>
      <c r="AB267" s="14" t="s">
        <v>20</v>
      </c>
      <c r="AC267" s="14" t="s">
        <v>21</v>
      </c>
      <c r="AD267" s="6" t="s">
        <v>22</v>
      </c>
      <c r="AE267" s="6" t="s">
        <v>23</v>
      </c>
    </row>
    <row r="268" spans="1:33" x14ac:dyDescent="0.25">
      <c r="A268" s="7" t="str">
        <f>Premissas!$E$2</f>
        <v>outubro/19</v>
      </c>
      <c r="B268" s="29">
        <f>B254+1</f>
        <v>20</v>
      </c>
      <c r="C268" s="15">
        <f>LARGE(Premissas!$H$2:$I$2,1)</f>
        <v>63.39</v>
      </c>
      <c r="D268" s="16">
        <f t="shared" ref="D268:D279" si="357">IF(C268&gt;105%*B268,(C268-B268),0)</f>
        <v>43.39</v>
      </c>
      <c r="E268" s="17">
        <f>D268*Premissas!$C$6</f>
        <v>2797.4950964884529</v>
      </c>
      <c r="F268" s="15">
        <f t="shared" ref="F268:F279" si="358">IF(C268&gt;B268,C268,B268)</f>
        <v>63.39</v>
      </c>
      <c r="G268" s="18">
        <f>F268*Premissas!$C$5</f>
        <v>2043.4802277760202</v>
      </c>
      <c r="M268" s="7" t="str">
        <f>Premissas!$E$2</f>
        <v>outubro/19</v>
      </c>
      <c r="N268" s="29">
        <f t="shared" ref="N268" si="359">N254+1</f>
        <v>20</v>
      </c>
      <c r="O268" s="15">
        <f>Premissas!$I$2</f>
        <v>63.39</v>
      </c>
      <c r="P268" s="16">
        <f t="shared" ref="P268:P279" si="360">IF(O268&gt;105%*N268,(O268-N268),0)</f>
        <v>43.39</v>
      </c>
      <c r="Q268" s="17">
        <f>P268*Premissas!$C$13</f>
        <v>4179.7706422018346</v>
      </c>
      <c r="R268" s="15">
        <f t="shared" ref="R268:R279" si="361">IF(O268&gt;N268,O268,N268)</f>
        <v>63.39</v>
      </c>
      <c r="S268" s="18">
        <f>R268*Premissas!$C$11</f>
        <v>3053.1880733944954</v>
      </c>
      <c r="Y268" s="7" t="str">
        <f>Premissas!$E$2</f>
        <v>outubro/19</v>
      </c>
      <c r="Z268" s="29">
        <f t="shared" ref="Z268" si="362">Z254+1</f>
        <v>20</v>
      </c>
      <c r="AA268" s="15">
        <f>Premissas!$H$2</f>
        <v>58.8</v>
      </c>
      <c r="AB268" s="16">
        <f t="shared" ref="AB268:AB279" si="363">IF(AA268&gt;105%*Z268,(AA268-Z268),0)</f>
        <v>38.799999999999997</v>
      </c>
      <c r="AC268" s="17">
        <f>AB268*Premissas!$C$6</f>
        <v>2501.5627965833596</v>
      </c>
      <c r="AD268" s="15">
        <f t="shared" ref="AD268:AD279" si="364">IF(AA268&gt;Z268,AA268,Z268)</f>
        <v>58.8</v>
      </c>
      <c r="AE268" s="18">
        <f>AD268*Premissas!$C$12</f>
        <v>1895.5140778234736</v>
      </c>
    </row>
    <row r="269" spans="1:33" x14ac:dyDescent="0.25">
      <c r="A269" s="7" t="str">
        <f>Premissas!$E$3</f>
        <v>setembro/19</v>
      </c>
      <c r="B269" s="29">
        <f>B268</f>
        <v>20</v>
      </c>
      <c r="C269" s="15">
        <f>LARGE(Premissas!$H$3:$I$3,1)</f>
        <v>58.91</v>
      </c>
      <c r="D269" s="16">
        <f t="shared" si="357"/>
        <v>38.909999999999997</v>
      </c>
      <c r="E269" s="17">
        <f>D269*Premissas!$C$6</f>
        <v>2508.6548560582091</v>
      </c>
      <c r="F269" s="15">
        <f t="shared" si="358"/>
        <v>58.91</v>
      </c>
      <c r="G269" s="18">
        <f>F269*Premissas!$C$5</f>
        <v>1899.0601075608984</v>
      </c>
      <c r="M269" s="7" t="str">
        <f>Premissas!$E$3</f>
        <v>setembro/19</v>
      </c>
      <c r="N269" s="29">
        <f t="shared" ref="N269:N279" si="365">N268</f>
        <v>20</v>
      </c>
      <c r="O269" s="15">
        <f>Premissas!$I$3</f>
        <v>52.19</v>
      </c>
      <c r="P269" s="16">
        <f t="shared" si="360"/>
        <v>32.19</v>
      </c>
      <c r="Q269" s="17">
        <f>P269*Premissas!$C$13</f>
        <v>3100.8715596330271</v>
      </c>
      <c r="R269" s="15">
        <f t="shared" si="361"/>
        <v>52.19</v>
      </c>
      <c r="S269" s="18">
        <f>R269*Premissas!$C$11</f>
        <v>2513.7385321100915</v>
      </c>
      <c r="Y269" s="7" t="str">
        <f>Premissas!$E$3</f>
        <v>setembro/19</v>
      </c>
      <c r="Z269" s="29">
        <f t="shared" ref="Z269:Z279" si="366">Z268</f>
        <v>20</v>
      </c>
      <c r="AA269" s="15">
        <f>Premissas!$H$3</f>
        <v>58.91</v>
      </c>
      <c r="AB269" s="16">
        <f t="shared" si="363"/>
        <v>38.909999999999997</v>
      </c>
      <c r="AC269" s="17">
        <f>AB269*Premissas!$C$6</f>
        <v>2508.6548560582091</v>
      </c>
      <c r="AD269" s="15">
        <f t="shared" si="364"/>
        <v>58.91</v>
      </c>
      <c r="AE269" s="18">
        <f>AD269*Premissas!$C$12</f>
        <v>1899.0601075608984</v>
      </c>
    </row>
    <row r="270" spans="1:33" x14ac:dyDescent="0.25">
      <c r="A270" s="7" t="str">
        <f>Premissas!$E$4</f>
        <v>agosto/19</v>
      </c>
      <c r="B270" s="29">
        <f t="shared" ref="B270:B279" si="367">B269</f>
        <v>20</v>
      </c>
      <c r="C270" s="15">
        <f>LARGE(Premissas!$H$4:$I$4,1)</f>
        <v>46.48</v>
      </c>
      <c r="D270" s="16">
        <f t="shared" si="357"/>
        <v>26.479999999999997</v>
      </c>
      <c r="E270" s="17">
        <f>D270*Premissas!$C$6</f>
        <v>1707.2521354001897</v>
      </c>
      <c r="F270" s="15">
        <f t="shared" si="358"/>
        <v>46.48</v>
      </c>
      <c r="G270" s="18">
        <f>F270*Premissas!$C$5</f>
        <v>1498.3587472318886</v>
      </c>
      <c r="M270" s="7" t="str">
        <f>Premissas!$E$4</f>
        <v>agosto/19</v>
      </c>
      <c r="N270" s="29">
        <f t="shared" si="365"/>
        <v>20</v>
      </c>
      <c r="O270" s="15">
        <f>Premissas!$I$4</f>
        <v>20.16</v>
      </c>
      <c r="P270" s="16">
        <f t="shared" si="360"/>
        <v>0</v>
      </c>
      <c r="Q270" s="17">
        <f>P270*Premissas!$C$13</f>
        <v>0</v>
      </c>
      <c r="R270" s="15">
        <f t="shared" si="361"/>
        <v>20.16</v>
      </c>
      <c r="S270" s="18">
        <f>R270*Premissas!$C$11</f>
        <v>971.00917431192659</v>
      </c>
      <c r="Y270" s="7" t="str">
        <f>Premissas!$E$4</f>
        <v>agosto/19</v>
      </c>
      <c r="Z270" s="29">
        <f t="shared" si="366"/>
        <v>20</v>
      </c>
      <c r="AA270" s="15">
        <f>Premissas!$H$4</f>
        <v>46.48</v>
      </c>
      <c r="AB270" s="16">
        <f t="shared" si="363"/>
        <v>26.479999999999997</v>
      </c>
      <c r="AC270" s="17">
        <f>AB270*Premissas!$C$6</f>
        <v>1707.2521354001897</v>
      </c>
      <c r="AD270" s="15">
        <f t="shared" si="364"/>
        <v>46.48</v>
      </c>
      <c r="AE270" s="18">
        <f>AD270*Premissas!$C$12</f>
        <v>1498.3587472318886</v>
      </c>
    </row>
    <row r="271" spans="1:33" x14ac:dyDescent="0.25">
      <c r="A271" s="7" t="str">
        <f>Premissas!$E$5</f>
        <v>julho/19</v>
      </c>
      <c r="B271" s="29">
        <f t="shared" si="367"/>
        <v>20</v>
      </c>
      <c r="C271" s="15">
        <f>LARGE(Premissas!$H$5:$I$5,1)</f>
        <v>63.17</v>
      </c>
      <c r="D271" s="16">
        <f t="shared" si="357"/>
        <v>43.17</v>
      </c>
      <c r="E271" s="17">
        <f>D271*Premissas!$C$6</f>
        <v>2783.3109775387538</v>
      </c>
      <c r="F271" s="15">
        <f t="shared" si="358"/>
        <v>63.17</v>
      </c>
      <c r="G271" s="18">
        <f>F271*Premissas!$C$5</f>
        <v>2036.3881683011705</v>
      </c>
      <c r="M271" s="7" t="str">
        <f>Premissas!$E$5</f>
        <v>julho/19</v>
      </c>
      <c r="N271" s="29">
        <f t="shared" si="365"/>
        <v>20</v>
      </c>
      <c r="O271" s="15">
        <f>Premissas!$I$5</f>
        <v>39.979999999999997</v>
      </c>
      <c r="P271" s="16">
        <f t="shared" si="360"/>
        <v>19.979999999999997</v>
      </c>
      <c r="Q271" s="17">
        <f>P271*Premissas!$C$13</f>
        <v>1924.6788990825685</v>
      </c>
      <c r="R271" s="15">
        <f t="shared" si="361"/>
        <v>39.979999999999997</v>
      </c>
      <c r="S271" s="18">
        <f>R271*Premissas!$C$11</f>
        <v>1925.6422018348621</v>
      </c>
      <c r="Y271" s="7" t="str">
        <f>Premissas!$E$5</f>
        <v>julho/19</v>
      </c>
      <c r="Z271" s="29">
        <f t="shared" si="366"/>
        <v>20</v>
      </c>
      <c r="AA271" s="15">
        <f>Premissas!$H$5</f>
        <v>63.17</v>
      </c>
      <c r="AB271" s="16">
        <f t="shared" si="363"/>
        <v>43.17</v>
      </c>
      <c r="AC271" s="17">
        <f>AB271*Premissas!$C$6</f>
        <v>2783.3109775387538</v>
      </c>
      <c r="AD271" s="15">
        <f t="shared" si="364"/>
        <v>63.17</v>
      </c>
      <c r="AE271" s="18">
        <f>AD271*Premissas!$C$12</f>
        <v>2036.3881683011705</v>
      </c>
    </row>
    <row r="272" spans="1:33" x14ac:dyDescent="0.25">
      <c r="A272" s="7" t="str">
        <f>Premissas!$E$6</f>
        <v>junho/19</v>
      </c>
      <c r="B272" s="29">
        <f t="shared" si="367"/>
        <v>20</v>
      </c>
      <c r="C272" s="15">
        <f>LARGE(Premissas!$H$6:$I$6,1)</f>
        <v>59.47</v>
      </c>
      <c r="D272" s="16">
        <f t="shared" si="357"/>
        <v>39.47</v>
      </c>
      <c r="E272" s="17">
        <f>D272*Premissas!$C$6</f>
        <v>2544.75988611199</v>
      </c>
      <c r="F272" s="15">
        <f t="shared" si="358"/>
        <v>59.47</v>
      </c>
      <c r="G272" s="18">
        <f>F272*Premissas!$C$5</f>
        <v>1917.1126225877886</v>
      </c>
      <c r="M272" s="7" t="str">
        <f>Premissas!$E$6</f>
        <v>junho/19</v>
      </c>
      <c r="N272" s="29">
        <f t="shared" si="365"/>
        <v>20</v>
      </c>
      <c r="O272" s="15">
        <f>Premissas!$I$6</f>
        <v>47.71</v>
      </c>
      <c r="P272" s="16">
        <f t="shared" si="360"/>
        <v>27.71</v>
      </c>
      <c r="Q272" s="17">
        <f>P272*Premissas!$C$13</f>
        <v>2669.3119266055046</v>
      </c>
      <c r="R272" s="15">
        <f t="shared" si="361"/>
        <v>47.71</v>
      </c>
      <c r="S272" s="18">
        <f>R272*Premissas!$C$11</f>
        <v>2297.9587155963304</v>
      </c>
      <c r="Y272" s="7" t="str">
        <f>Premissas!$E$6</f>
        <v>junho/19</v>
      </c>
      <c r="Z272" s="29">
        <f t="shared" si="366"/>
        <v>20</v>
      </c>
      <c r="AA272" s="15">
        <f>Premissas!$H$6</f>
        <v>59.47</v>
      </c>
      <c r="AB272" s="16">
        <f t="shared" si="363"/>
        <v>39.47</v>
      </c>
      <c r="AC272" s="17">
        <f>AB272*Premissas!$C$6</f>
        <v>2544.75988611199</v>
      </c>
      <c r="AD272" s="15">
        <f t="shared" si="364"/>
        <v>59.47</v>
      </c>
      <c r="AE272" s="18">
        <f>AD272*Premissas!$C$12</f>
        <v>1917.1126225877886</v>
      </c>
    </row>
    <row r="273" spans="1:33" x14ac:dyDescent="0.25">
      <c r="A273" s="7" t="str">
        <f>Premissas!$E$7</f>
        <v>maio/19</v>
      </c>
      <c r="B273" s="29">
        <f t="shared" si="367"/>
        <v>20</v>
      </c>
      <c r="C273" s="15">
        <f>LARGE(Premissas!$H$7:$I$7,1)</f>
        <v>61.04</v>
      </c>
      <c r="D273" s="20">
        <f t="shared" si="357"/>
        <v>41.04</v>
      </c>
      <c r="E273" s="17">
        <f>D273*Premissas!$C$6</f>
        <v>2645.9829167984813</v>
      </c>
      <c r="F273" s="15">
        <f t="shared" si="358"/>
        <v>61.04</v>
      </c>
      <c r="G273" s="18">
        <f>F273*Premissas!$C$5</f>
        <v>1967.7241379310344</v>
      </c>
      <c r="M273" s="7" t="str">
        <f>Premissas!$E$7</f>
        <v>maio/19</v>
      </c>
      <c r="N273" s="29">
        <f t="shared" si="365"/>
        <v>20</v>
      </c>
      <c r="O273" s="15">
        <f>Premissas!$I$7</f>
        <v>46.37</v>
      </c>
      <c r="P273" s="20">
        <f t="shared" si="360"/>
        <v>26.369999999999997</v>
      </c>
      <c r="Q273" s="17">
        <f>P273*Premissas!$C$13</f>
        <v>2540.229357798165</v>
      </c>
      <c r="R273" s="15">
        <f t="shared" si="361"/>
        <v>46.37</v>
      </c>
      <c r="S273" s="18">
        <f>R273*Premissas!$C$11</f>
        <v>2233.4174311926604</v>
      </c>
      <c r="Y273" s="7" t="str">
        <f>Premissas!$E$7</f>
        <v>maio/19</v>
      </c>
      <c r="Z273" s="29">
        <f t="shared" si="366"/>
        <v>20</v>
      </c>
      <c r="AA273" s="15">
        <f>Premissas!$H$7</f>
        <v>61.04</v>
      </c>
      <c r="AB273" s="20">
        <f t="shared" si="363"/>
        <v>41.04</v>
      </c>
      <c r="AC273" s="17">
        <f>AB273*Premissas!$C$6</f>
        <v>2645.9829167984813</v>
      </c>
      <c r="AD273" s="15">
        <f t="shared" si="364"/>
        <v>61.04</v>
      </c>
      <c r="AE273" s="18">
        <f>AD273*Premissas!$C$12</f>
        <v>1967.7241379310344</v>
      </c>
    </row>
    <row r="274" spans="1:33" x14ac:dyDescent="0.25">
      <c r="A274" s="7" t="str">
        <f>Premissas!$E$8</f>
        <v>abril/19</v>
      </c>
      <c r="B274" s="29">
        <f t="shared" si="367"/>
        <v>20</v>
      </c>
      <c r="C274" s="15">
        <f>LARGE(Premissas!$H$8:$I$8,1)</f>
        <v>81.98</v>
      </c>
      <c r="D274" s="20">
        <f t="shared" si="357"/>
        <v>61.980000000000004</v>
      </c>
      <c r="E274" s="17">
        <f>D274*Premissas!$C$6</f>
        <v>3996.0531477380578</v>
      </c>
      <c r="F274" s="15">
        <f t="shared" si="358"/>
        <v>81.98</v>
      </c>
      <c r="G274" s="18">
        <f>F274*Premissas!$C$5</f>
        <v>2642.7592534008227</v>
      </c>
      <c r="M274" s="7" t="str">
        <f>Premissas!$E$8</f>
        <v>abril/19</v>
      </c>
      <c r="N274" s="29">
        <f t="shared" si="365"/>
        <v>20</v>
      </c>
      <c r="O274" s="15">
        <f>Premissas!$I$8</f>
        <v>53.09</v>
      </c>
      <c r="P274" s="20">
        <f t="shared" si="360"/>
        <v>33.090000000000003</v>
      </c>
      <c r="Q274" s="17">
        <f>P274*Premissas!$C$13</f>
        <v>3187.5688073394499</v>
      </c>
      <c r="R274" s="15">
        <f t="shared" si="361"/>
        <v>53.09</v>
      </c>
      <c r="S274" s="18">
        <f>R274*Premissas!$C$11</f>
        <v>2557.0871559633028</v>
      </c>
      <c r="Y274" s="7" t="str">
        <f>Premissas!$E$8</f>
        <v>abril/19</v>
      </c>
      <c r="Z274" s="29">
        <f t="shared" si="366"/>
        <v>20</v>
      </c>
      <c r="AA274" s="15">
        <f>Premissas!$H$8</f>
        <v>81.98</v>
      </c>
      <c r="AB274" s="20">
        <f t="shared" si="363"/>
        <v>61.980000000000004</v>
      </c>
      <c r="AC274" s="17">
        <f>AB274*Premissas!$C$6</f>
        <v>3996.0531477380578</v>
      </c>
      <c r="AD274" s="15">
        <f t="shared" si="364"/>
        <v>81.98</v>
      </c>
      <c r="AE274" s="18">
        <f>AD274*Premissas!$C$12</f>
        <v>2642.7592534008227</v>
      </c>
    </row>
    <row r="275" spans="1:33" x14ac:dyDescent="0.25">
      <c r="A275" s="7" t="str">
        <f>Premissas!$E$9</f>
        <v>março/19</v>
      </c>
      <c r="B275" s="29">
        <f t="shared" si="367"/>
        <v>20</v>
      </c>
      <c r="C275" s="15">
        <f>LARGE(Premissas!$H$9:$I$9,1)</f>
        <v>77.73</v>
      </c>
      <c r="D275" s="20">
        <f t="shared" si="357"/>
        <v>57.730000000000004</v>
      </c>
      <c r="E275" s="17">
        <f>D275*Premissas!$C$6</f>
        <v>3722.0417589370454</v>
      </c>
      <c r="F275" s="15">
        <f t="shared" si="358"/>
        <v>77.73</v>
      </c>
      <c r="G275" s="18">
        <f>F275*Premissas!$C$5</f>
        <v>2505.7535590003163</v>
      </c>
      <c r="M275" s="7" t="str">
        <f>Premissas!$E$9</f>
        <v>março/19</v>
      </c>
      <c r="N275" s="29">
        <f t="shared" si="365"/>
        <v>20</v>
      </c>
      <c r="O275" s="15">
        <f>Premissas!$I$9</f>
        <v>77.73</v>
      </c>
      <c r="P275" s="20">
        <f t="shared" si="360"/>
        <v>57.730000000000004</v>
      </c>
      <c r="Q275" s="17">
        <f>P275*Premissas!$C$13</f>
        <v>5561.1467889908263</v>
      </c>
      <c r="R275" s="15">
        <f t="shared" si="361"/>
        <v>77.73</v>
      </c>
      <c r="S275" s="18">
        <f>R275*Premissas!$C$11</f>
        <v>3743.8761467889908</v>
      </c>
      <c r="Y275" s="7" t="str">
        <f>Premissas!$E$9</f>
        <v>março/19</v>
      </c>
      <c r="Z275" s="29">
        <f t="shared" si="366"/>
        <v>20</v>
      </c>
      <c r="AA275" s="15">
        <f>Premissas!$H$9</f>
        <v>77.62</v>
      </c>
      <c r="AB275" s="20">
        <f t="shared" si="363"/>
        <v>57.620000000000005</v>
      </c>
      <c r="AC275" s="17">
        <f>AB275*Premissas!$C$6</f>
        <v>3714.9496994621959</v>
      </c>
      <c r="AD275" s="15">
        <f t="shared" si="364"/>
        <v>77.62</v>
      </c>
      <c r="AE275" s="18">
        <f>AD275*Premissas!$C$12</f>
        <v>2502.2075292628915</v>
      </c>
    </row>
    <row r="276" spans="1:33" x14ac:dyDescent="0.25">
      <c r="A276" s="7" t="str">
        <f>Premissas!$E$10</f>
        <v>fevereiro/19</v>
      </c>
      <c r="B276" s="29">
        <f t="shared" si="367"/>
        <v>20</v>
      </c>
      <c r="C276" s="15">
        <f>LARGE(Premissas!$H$10:$I$10,1)</f>
        <v>89.49</v>
      </c>
      <c r="D276" s="20">
        <f t="shared" si="357"/>
        <v>69.489999999999995</v>
      </c>
      <c r="E276" s="17">
        <f>D276*Premissas!$C$6</f>
        <v>4480.2473900664345</v>
      </c>
      <c r="F276" s="15">
        <f t="shared" si="358"/>
        <v>89.49</v>
      </c>
      <c r="G276" s="18">
        <f>F276*Premissas!$C$5</f>
        <v>2884.8563745650108</v>
      </c>
      <c r="M276" s="7" t="str">
        <f>Premissas!$E$10</f>
        <v>fevereiro/19</v>
      </c>
      <c r="N276" s="29">
        <f t="shared" si="365"/>
        <v>20</v>
      </c>
      <c r="O276" s="15">
        <f>Premissas!$I$10</f>
        <v>61.82</v>
      </c>
      <c r="P276" s="20">
        <f t="shared" si="360"/>
        <v>41.82</v>
      </c>
      <c r="Q276" s="17">
        <f>P276*Premissas!$C$13</f>
        <v>4028.5321100917431</v>
      </c>
      <c r="R276" s="15">
        <f t="shared" si="361"/>
        <v>61.82</v>
      </c>
      <c r="S276" s="18">
        <f>R276*Premissas!$C$11</f>
        <v>2977.5688073394494</v>
      </c>
      <c r="Y276" s="7" t="str">
        <f>Premissas!$E$10</f>
        <v>fevereiro/19</v>
      </c>
      <c r="Z276" s="29">
        <f t="shared" si="366"/>
        <v>20</v>
      </c>
      <c r="AA276" s="15">
        <f>Premissas!$H$10</f>
        <v>89.49</v>
      </c>
      <c r="AB276" s="20">
        <f t="shared" si="363"/>
        <v>69.489999999999995</v>
      </c>
      <c r="AC276" s="17">
        <f>AB276*Premissas!$C$6</f>
        <v>4480.2473900664345</v>
      </c>
      <c r="AD276" s="15">
        <f t="shared" si="364"/>
        <v>89.49</v>
      </c>
      <c r="AE276" s="18">
        <f>AD276*Premissas!$C$12</f>
        <v>2884.8563745650108</v>
      </c>
    </row>
    <row r="277" spans="1:33" x14ac:dyDescent="0.25">
      <c r="A277" s="7" t="str">
        <f>Premissas!$E$11</f>
        <v>janeiro/19</v>
      </c>
      <c r="B277" s="29">
        <f t="shared" si="367"/>
        <v>20</v>
      </c>
      <c r="C277" s="15">
        <f>LARGE(Premissas!$H$11:$I$11,1)</f>
        <v>81.09</v>
      </c>
      <c r="D277" s="16">
        <f t="shared" si="357"/>
        <v>61.09</v>
      </c>
      <c r="E277" s="17">
        <f>D277*Premissas!$C$6</f>
        <v>3938.6719392597283</v>
      </c>
      <c r="F277" s="15">
        <f t="shared" si="358"/>
        <v>81.09</v>
      </c>
      <c r="G277" s="18">
        <f>F277*Premissas!$C$5</f>
        <v>2614.068649161658</v>
      </c>
      <c r="M277" s="7" t="str">
        <f>Premissas!$E$11</f>
        <v>janeiro/19</v>
      </c>
      <c r="N277" s="29">
        <f t="shared" si="365"/>
        <v>20</v>
      </c>
      <c r="O277" s="15">
        <f>Premissas!$I$11</f>
        <v>57.12</v>
      </c>
      <c r="P277" s="16">
        <f t="shared" si="360"/>
        <v>37.119999999999997</v>
      </c>
      <c r="Q277" s="17">
        <f>P277*Premissas!$C$13</f>
        <v>3575.779816513761</v>
      </c>
      <c r="R277" s="15">
        <f t="shared" si="361"/>
        <v>57.12</v>
      </c>
      <c r="S277" s="18">
        <f>R277*Premissas!$C$11</f>
        <v>2751.1926605504586</v>
      </c>
      <c r="Y277" s="7" t="str">
        <f>Premissas!$E$11</f>
        <v>janeiro/19</v>
      </c>
      <c r="Z277" s="29">
        <f t="shared" si="366"/>
        <v>20</v>
      </c>
      <c r="AA277" s="15">
        <f>Premissas!$H$11</f>
        <v>81.09</v>
      </c>
      <c r="AB277" s="16">
        <f t="shared" si="363"/>
        <v>61.09</v>
      </c>
      <c r="AC277" s="17">
        <f>AB277*Premissas!$C$6</f>
        <v>3938.6719392597283</v>
      </c>
      <c r="AD277" s="15">
        <f t="shared" si="364"/>
        <v>81.09</v>
      </c>
      <c r="AE277" s="18">
        <f>AD277*Premissas!$C$12</f>
        <v>2614.068649161658</v>
      </c>
    </row>
    <row r="278" spans="1:33" x14ac:dyDescent="0.25">
      <c r="A278" s="7" t="str">
        <f>Premissas!$E$12</f>
        <v>dezembro/18</v>
      </c>
      <c r="B278" s="29">
        <f t="shared" si="367"/>
        <v>20</v>
      </c>
      <c r="C278" s="15">
        <f>LARGE(Premissas!$H$12:$I$12,1)</f>
        <v>66.98</v>
      </c>
      <c r="D278" s="16">
        <f t="shared" si="357"/>
        <v>46.980000000000004</v>
      </c>
      <c r="E278" s="17">
        <f>D278*Premissas!$C$6</f>
        <v>3028.9541284403672</v>
      </c>
      <c r="F278" s="15">
        <f t="shared" si="358"/>
        <v>66.98</v>
      </c>
      <c r="G278" s="18">
        <f>F278*Premissas!$C$5</f>
        <v>2159.2097437519774</v>
      </c>
      <c r="M278" s="7" t="str">
        <f>Premissas!$E$12</f>
        <v>dezembro/18</v>
      </c>
      <c r="N278" s="29">
        <f t="shared" si="365"/>
        <v>20</v>
      </c>
      <c r="O278" s="15">
        <f>Premissas!$I$12</f>
        <v>56.9</v>
      </c>
      <c r="P278" s="16">
        <f t="shared" si="360"/>
        <v>36.9</v>
      </c>
      <c r="Q278" s="17">
        <f>P278*Premissas!$C$13</f>
        <v>3554.5871559633024</v>
      </c>
      <c r="R278" s="15">
        <f t="shared" si="361"/>
        <v>56.9</v>
      </c>
      <c r="S278" s="18">
        <f>R278*Premissas!$C$11</f>
        <v>2740.5963302752293</v>
      </c>
      <c r="Y278" s="7" t="str">
        <f>Premissas!$E$12</f>
        <v>dezembro/18</v>
      </c>
      <c r="Z278" s="29">
        <f t="shared" si="366"/>
        <v>20</v>
      </c>
      <c r="AA278" s="15">
        <f>Premissas!$H$12</f>
        <v>66.98</v>
      </c>
      <c r="AB278" s="16">
        <f t="shared" si="363"/>
        <v>46.980000000000004</v>
      </c>
      <c r="AC278" s="17">
        <f>AB278*Premissas!$C$6</f>
        <v>3028.9541284403672</v>
      </c>
      <c r="AD278" s="15">
        <f t="shared" si="364"/>
        <v>66.98</v>
      </c>
      <c r="AE278" s="18">
        <f>AD278*Premissas!$C$12</f>
        <v>2159.2097437519774</v>
      </c>
    </row>
    <row r="279" spans="1:33" x14ac:dyDescent="0.25">
      <c r="A279" s="7" t="str">
        <f>Premissas!$E$13</f>
        <v>novembro/18</v>
      </c>
      <c r="B279" s="29">
        <f t="shared" si="367"/>
        <v>20</v>
      </c>
      <c r="C279" s="15">
        <f>LARGE(Premissas!$H$13:$I$13,1)</f>
        <v>66.42</v>
      </c>
      <c r="D279" s="16">
        <f t="shared" si="357"/>
        <v>46.42</v>
      </c>
      <c r="E279" s="17">
        <f>D279*Premissas!$C$6</f>
        <v>2992.8490983865868</v>
      </c>
      <c r="F279" s="15">
        <f t="shared" si="358"/>
        <v>66.42</v>
      </c>
      <c r="G279" s="18">
        <f>F279*Premissas!$C$5</f>
        <v>2141.157228725087</v>
      </c>
      <c r="M279" s="7" t="str">
        <f>Premissas!$E$13</f>
        <v>novembro/18</v>
      </c>
      <c r="N279" s="29">
        <f t="shared" si="365"/>
        <v>20</v>
      </c>
      <c r="O279" s="15">
        <f>Premissas!$I$13</f>
        <v>40.659999999999997</v>
      </c>
      <c r="P279" s="16">
        <f t="shared" si="360"/>
        <v>20.659999999999997</v>
      </c>
      <c r="Q279" s="17">
        <f>P279*Premissas!$C$13</f>
        <v>1990.1834862385317</v>
      </c>
      <c r="R279" s="15">
        <f t="shared" si="361"/>
        <v>40.659999999999997</v>
      </c>
      <c r="S279" s="18">
        <f>R279*Premissas!$C$11</f>
        <v>1958.3944954128438</v>
      </c>
      <c r="Y279" s="7" t="str">
        <f>Premissas!$E$13</f>
        <v>novembro/18</v>
      </c>
      <c r="Z279" s="29">
        <f t="shared" si="366"/>
        <v>20</v>
      </c>
      <c r="AA279" s="15">
        <f>Premissas!$H$13</f>
        <v>66.42</v>
      </c>
      <c r="AB279" s="16">
        <f t="shared" si="363"/>
        <v>46.42</v>
      </c>
      <c r="AC279" s="17">
        <f>AB279*Premissas!$C$6</f>
        <v>2992.8490983865868</v>
      </c>
      <c r="AD279" s="15">
        <f t="shared" si="364"/>
        <v>66.42</v>
      </c>
      <c r="AE279" s="18">
        <f>AD279*Premissas!$C$12</f>
        <v>2141.157228725087</v>
      </c>
    </row>
    <row r="280" spans="1:33" x14ac:dyDescent="0.25">
      <c r="A280" s="26" t="s">
        <v>35</v>
      </c>
      <c r="B280" s="5"/>
      <c r="C280" s="5">
        <f>LARGE(C267:C279,1)</f>
        <v>89.49</v>
      </c>
      <c r="D280" s="5">
        <f>LARGE(D267:D279,1)</f>
        <v>69.489999999999995</v>
      </c>
      <c r="E280" s="27">
        <f>SUM(E268:E279)</f>
        <v>37146.273331224293</v>
      </c>
      <c r="F280" s="5">
        <f>LARGE(F267:F279,1)</f>
        <v>89.49</v>
      </c>
      <c r="G280" s="27">
        <f t="shared" si="302"/>
        <v>26309.928819993671</v>
      </c>
      <c r="H280" s="50">
        <f>E280+G280</f>
        <v>63456.202151217964</v>
      </c>
      <c r="I280">
        <f>B268</f>
        <v>20</v>
      </c>
      <c r="M280" s="26" t="s">
        <v>35</v>
      </c>
      <c r="N280" s="5"/>
      <c r="O280" s="5">
        <f t="shared" ref="O280:P280" si="368">LARGE(O267:O279,1)</f>
        <v>77.73</v>
      </c>
      <c r="P280" s="5">
        <f t="shared" si="368"/>
        <v>57.730000000000004</v>
      </c>
      <c r="Q280" s="27">
        <f t="shared" ref="Q280" si="369">SUM(Q268:Q279)</f>
        <v>36312.660550458713</v>
      </c>
      <c r="R280" s="5">
        <f t="shared" ref="R280" si="370">LARGE(R267:R279,1)</f>
        <v>77.73</v>
      </c>
      <c r="S280" s="27">
        <f t="shared" si="306"/>
        <v>29723.66972477064</v>
      </c>
      <c r="T280" s="50">
        <f t="shared" ref="T280" si="371">Q280+S280</f>
        <v>66036.330275229353</v>
      </c>
      <c r="U280">
        <f t="shared" ref="U280" si="372">N268</f>
        <v>20</v>
      </c>
      <c r="Y280" s="26" t="s">
        <v>35</v>
      </c>
      <c r="Z280" s="5"/>
      <c r="AA280" s="5">
        <f t="shared" ref="AA280:AB280" si="373">LARGE(AA267:AA279,1)</f>
        <v>89.49</v>
      </c>
      <c r="AB280" s="5">
        <f t="shared" si="373"/>
        <v>69.489999999999995</v>
      </c>
      <c r="AC280" s="27">
        <f t="shared" ref="AC280" si="374">SUM(AC268:AC279)</f>
        <v>36843.248971844347</v>
      </c>
      <c r="AD280" s="5">
        <f t="shared" ref="AD280" si="375">LARGE(AD267:AD279,1)</f>
        <v>89.49</v>
      </c>
      <c r="AE280" s="27">
        <f t="shared" si="312"/>
        <v>26158.416640303698</v>
      </c>
      <c r="AF280" s="50">
        <f t="shared" ref="AF280" si="376">AC280+AE280</f>
        <v>63001.665612148048</v>
      </c>
      <c r="AG280">
        <f t="shared" ref="AG280" si="377">Z268</f>
        <v>20</v>
      </c>
    </row>
    <row r="281" spans="1:33" x14ac:dyDescent="0.25">
      <c r="A281" s="6" t="s">
        <v>12</v>
      </c>
      <c r="B281" s="6" t="s">
        <v>18</v>
      </c>
      <c r="C281" s="6" t="s">
        <v>19</v>
      </c>
      <c r="D281" s="14" t="s">
        <v>20</v>
      </c>
      <c r="E281" s="14" t="s">
        <v>21</v>
      </c>
      <c r="F281" s="6" t="s">
        <v>22</v>
      </c>
      <c r="G281" s="6" t="s">
        <v>23</v>
      </c>
      <c r="M281" s="6" t="s">
        <v>12</v>
      </c>
      <c r="N281" s="6" t="s">
        <v>18</v>
      </c>
      <c r="O281" s="6" t="s">
        <v>19</v>
      </c>
      <c r="P281" s="14" t="s">
        <v>20</v>
      </c>
      <c r="Q281" s="14" t="s">
        <v>21</v>
      </c>
      <c r="R281" s="6" t="s">
        <v>22</v>
      </c>
      <c r="S281" s="6" t="s">
        <v>23</v>
      </c>
      <c r="Y281" s="6" t="s">
        <v>12</v>
      </c>
      <c r="Z281" s="6" t="s">
        <v>18</v>
      </c>
      <c r="AA281" s="6" t="s">
        <v>19</v>
      </c>
      <c r="AB281" s="14" t="s">
        <v>20</v>
      </c>
      <c r="AC281" s="14" t="s">
        <v>21</v>
      </c>
      <c r="AD281" s="6" t="s">
        <v>22</v>
      </c>
      <c r="AE281" s="6" t="s">
        <v>23</v>
      </c>
    </row>
    <row r="282" spans="1:33" x14ac:dyDescent="0.25">
      <c r="A282" s="7" t="str">
        <f>Premissas!$E$2</f>
        <v>outubro/19</v>
      </c>
      <c r="B282" s="29">
        <f>B268+1</f>
        <v>21</v>
      </c>
      <c r="C282" s="15">
        <f>LARGE(Premissas!$H$2:$I$2,1)</f>
        <v>63.39</v>
      </c>
      <c r="D282" s="16">
        <f t="shared" ref="D282:D293" si="378">IF(C282&gt;105%*B282,(C282-B282),0)</f>
        <v>42.39</v>
      </c>
      <c r="E282" s="17">
        <f>D282*Premissas!$C$6</f>
        <v>2733.0218285352735</v>
      </c>
      <c r="F282" s="15">
        <f t="shared" ref="F282:F293" si="379">IF(C282&gt;B282,C282,B282)</f>
        <v>63.39</v>
      </c>
      <c r="G282" s="18">
        <f>F282*Premissas!$C$5</f>
        <v>2043.4802277760202</v>
      </c>
      <c r="M282" s="7" t="str">
        <f>Premissas!$E$2</f>
        <v>outubro/19</v>
      </c>
      <c r="N282" s="29">
        <f t="shared" ref="N282" si="380">N268+1</f>
        <v>21</v>
      </c>
      <c r="O282" s="15">
        <f>Premissas!$I$2</f>
        <v>63.39</v>
      </c>
      <c r="P282" s="16">
        <f t="shared" ref="P282:P293" si="381">IF(O282&gt;105%*N282,(O282-N282),0)</f>
        <v>42.39</v>
      </c>
      <c r="Q282" s="17">
        <f>P282*Premissas!$C$13</f>
        <v>4083.440366972477</v>
      </c>
      <c r="R282" s="15">
        <f t="shared" ref="R282:R293" si="382">IF(O282&gt;N282,O282,N282)</f>
        <v>63.39</v>
      </c>
      <c r="S282" s="18">
        <f>R282*Premissas!$C$11</f>
        <v>3053.1880733944954</v>
      </c>
      <c r="Y282" s="7" t="str">
        <f>Premissas!$E$2</f>
        <v>outubro/19</v>
      </c>
      <c r="Z282" s="29">
        <f t="shared" ref="Z282" si="383">Z268+1</f>
        <v>21</v>
      </c>
      <c r="AA282" s="15">
        <f>Premissas!$H$2</f>
        <v>58.8</v>
      </c>
      <c r="AB282" s="16">
        <f t="shared" ref="AB282:AB293" si="384">IF(AA282&gt;105%*Z282,(AA282-Z282),0)</f>
        <v>37.799999999999997</v>
      </c>
      <c r="AC282" s="17">
        <f>AB282*Premissas!$C$6</f>
        <v>2437.0895286301802</v>
      </c>
      <c r="AD282" s="15">
        <f t="shared" ref="AD282:AD293" si="385">IF(AA282&gt;Z282,AA282,Z282)</f>
        <v>58.8</v>
      </c>
      <c r="AE282" s="18">
        <f>AD282*Premissas!$C$12</f>
        <v>1895.5140778234736</v>
      </c>
    </row>
    <row r="283" spans="1:33" x14ac:dyDescent="0.25">
      <c r="A283" s="7" t="str">
        <f>Premissas!$E$3</f>
        <v>setembro/19</v>
      </c>
      <c r="B283" s="29">
        <f>B282</f>
        <v>21</v>
      </c>
      <c r="C283" s="15">
        <f>LARGE(Premissas!$H$3:$I$3,1)</f>
        <v>58.91</v>
      </c>
      <c r="D283" s="16">
        <f t="shared" si="378"/>
        <v>37.909999999999997</v>
      </c>
      <c r="E283" s="17">
        <f>D283*Premissas!$C$6</f>
        <v>2444.1815881050297</v>
      </c>
      <c r="F283" s="15">
        <f t="shared" si="379"/>
        <v>58.91</v>
      </c>
      <c r="G283" s="18">
        <f>F283*Premissas!$C$5</f>
        <v>1899.0601075608984</v>
      </c>
      <c r="M283" s="7" t="str">
        <f>Premissas!$E$3</f>
        <v>setembro/19</v>
      </c>
      <c r="N283" s="29">
        <f t="shared" ref="N283:N293" si="386">N282</f>
        <v>21</v>
      </c>
      <c r="O283" s="15">
        <f>Premissas!$I$3</f>
        <v>52.19</v>
      </c>
      <c r="P283" s="16">
        <f t="shared" si="381"/>
        <v>31.189999999999998</v>
      </c>
      <c r="Q283" s="17">
        <f>P283*Premissas!$C$13</f>
        <v>3004.5412844036696</v>
      </c>
      <c r="R283" s="15">
        <f t="shared" si="382"/>
        <v>52.19</v>
      </c>
      <c r="S283" s="18">
        <f>R283*Premissas!$C$11</f>
        <v>2513.7385321100915</v>
      </c>
      <c r="Y283" s="7" t="str">
        <f>Premissas!$E$3</f>
        <v>setembro/19</v>
      </c>
      <c r="Z283" s="29">
        <f t="shared" ref="Z283:Z293" si="387">Z282</f>
        <v>21</v>
      </c>
      <c r="AA283" s="15">
        <f>Premissas!$H$3</f>
        <v>58.91</v>
      </c>
      <c r="AB283" s="16">
        <f t="shared" si="384"/>
        <v>37.909999999999997</v>
      </c>
      <c r="AC283" s="17">
        <f>AB283*Premissas!$C$6</f>
        <v>2444.1815881050297</v>
      </c>
      <c r="AD283" s="15">
        <f t="shared" si="385"/>
        <v>58.91</v>
      </c>
      <c r="AE283" s="18">
        <f>AD283*Premissas!$C$12</f>
        <v>1899.0601075608984</v>
      </c>
    </row>
    <row r="284" spans="1:33" x14ac:dyDescent="0.25">
      <c r="A284" s="7" t="str">
        <f>Premissas!$E$4</f>
        <v>agosto/19</v>
      </c>
      <c r="B284" s="29">
        <f t="shared" ref="B284:B293" si="388">B283</f>
        <v>21</v>
      </c>
      <c r="C284" s="15">
        <f>LARGE(Premissas!$H$4:$I$4,1)</f>
        <v>46.48</v>
      </c>
      <c r="D284" s="16">
        <f t="shared" si="378"/>
        <v>25.479999999999997</v>
      </c>
      <c r="E284" s="17">
        <f>D284*Premissas!$C$6</f>
        <v>1642.7788674470103</v>
      </c>
      <c r="F284" s="15">
        <f t="shared" si="379"/>
        <v>46.48</v>
      </c>
      <c r="G284" s="18">
        <f>F284*Premissas!$C$5</f>
        <v>1498.3587472318886</v>
      </c>
      <c r="M284" s="7" t="str">
        <f>Premissas!$E$4</f>
        <v>agosto/19</v>
      </c>
      <c r="N284" s="29">
        <f t="shared" si="386"/>
        <v>21</v>
      </c>
      <c r="O284" s="15">
        <f>Premissas!$I$4</f>
        <v>20.16</v>
      </c>
      <c r="P284" s="16">
        <f t="shared" si="381"/>
        <v>0</v>
      </c>
      <c r="Q284" s="17">
        <f>P284*Premissas!$C$13</f>
        <v>0</v>
      </c>
      <c r="R284" s="15">
        <f t="shared" si="382"/>
        <v>21</v>
      </c>
      <c r="S284" s="18">
        <f>R284*Premissas!$C$11</f>
        <v>1011.4678899082569</v>
      </c>
      <c r="Y284" s="7" t="str">
        <f>Premissas!$E$4</f>
        <v>agosto/19</v>
      </c>
      <c r="Z284" s="29">
        <f t="shared" si="387"/>
        <v>21</v>
      </c>
      <c r="AA284" s="15">
        <f>Premissas!$H$4</f>
        <v>46.48</v>
      </c>
      <c r="AB284" s="16">
        <f t="shared" si="384"/>
        <v>25.479999999999997</v>
      </c>
      <c r="AC284" s="17">
        <f>AB284*Premissas!$C$6</f>
        <v>1642.7788674470103</v>
      </c>
      <c r="AD284" s="15">
        <f t="shared" si="385"/>
        <v>46.48</v>
      </c>
      <c r="AE284" s="18">
        <f>AD284*Premissas!$C$12</f>
        <v>1498.3587472318886</v>
      </c>
    </row>
    <row r="285" spans="1:33" x14ac:dyDescent="0.25">
      <c r="A285" s="7" t="str">
        <f>Premissas!$E$5</f>
        <v>julho/19</v>
      </c>
      <c r="B285" s="29">
        <f t="shared" si="388"/>
        <v>21</v>
      </c>
      <c r="C285" s="15">
        <f>LARGE(Premissas!$H$5:$I$5,1)</f>
        <v>63.17</v>
      </c>
      <c r="D285" s="16">
        <f t="shared" si="378"/>
        <v>42.17</v>
      </c>
      <c r="E285" s="17">
        <f>D285*Premissas!$C$6</f>
        <v>2718.8377095855744</v>
      </c>
      <c r="F285" s="15">
        <f t="shared" si="379"/>
        <v>63.17</v>
      </c>
      <c r="G285" s="18">
        <f>F285*Premissas!$C$5</f>
        <v>2036.3881683011705</v>
      </c>
      <c r="M285" s="7" t="str">
        <f>Premissas!$E$5</f>
        <v>julho/19</v>
      </c>
      <c r="N285" s="29">
        <f t="shared" si="386"/>
        <v>21</v>
      </c>
      <c r="O285" s="15">
        <f>Premissas!$I$5</f>
        <v>39.979999999999997</v>
      </c>
      <c r="P285" s="16">
        <f t="shared" si="381"/>
        <v>18.979999999999997</v>
      </c>
      <c r="Q285" s="17">
        <f>P285*Premissas!$C$13</f>
        <v>1828.3486238532107</v>
      </c>
      <c r="R285" s="15">
        <f t="shared" si="382"/>
        <v>39.979999999999997</v>
      </c>
      <c r="S285" s="18">
        <f>R285*Premissas!$C$11</f>
        <v>1925.6422018348621</v>
      </c>
      <c r="Y285" s="7" t="str">
        <f>Premissas!$E$5</f>
        <v>julho/19</v>
      </c>
      <c r="Z285" s="29">
        <f t="shared" si="387"/>
        <v>21</v>
      </c>
      <c r="AA285" s="15">
        <f>Premissas!$H$5</f>
        <v>63.17</v>
      </c>
      <c r="AB285" s="16">
        <f t="shared" si="384"/>
        <v>42.17</v>
      </c>
      <c r="AC285" s="17">
        <f>AB285*Premissas!$C$6</f>
        <v>2718.8377095855744</v>
      </c>
      <c r="AD285" s="15">
        <f t="shared" si="385"/>
        <v>63.17</v>
      </c>
      <c r="AE285" s="18">
        <f>AD285*Premissas!$C$12</f>
        <v>2036.3881683011705</v>
      </c>
    </row>
    <row r="286" spans="1:33" x14ac:dyDescent="0.25">
      <c r="A286" s="7" t="str">
        <f>Premissas!$E$6</f>
        <v>junho/19</v>
      </c>
      <c r="B286" s="29">
        <f t="shared" si="388"/>
        <v>21</v>
      </c>
      <c r="C286" s="15">
        <f>LARGE(Premissas!$H$6:$I$6,1)</f>
        <v>59.47</v>
      </c>
      <c r="D286" s="16">
        <f t="shared" si="378"/>
        <v>38.47</v>
      </c>
      <c r="E286" s="17">
        <f>D286*Premissas!$C$6</f>
        <v>2480.2866181588106</v>
      </c>
      <c r="F286" s="15">
        <f t="shared" si="379"/>
        <v>59.47</v>
      </c>
      <c r="G286" s="18">
        <f>F286*Premissas!$C$5</f>
        <v>1917.1126225877886</v>
      </c>
      <c r="M286" s="7" t="str">
        <f>Premissas!$E$6</f>
        <v>junho/19</v>
      </c>
      <c r="N286" s="29">
        <f t="shared" si="386"/>
        <v>21</v>
      </c>
      <c r="O286" s="15">
        <f>Premissas!$I$6</f>
        <v>47.71</v>
      </c>
      <c r="P286" s="16">
        <f t="shared" si="381"/>
        <v>26.71</v>
      </c>
      <c r="Q286" s="17">
        <f>P286*Premissas!$C$13</f>
        <v>2572.9816513761466</v>
      </c>
      <c r="R286" s="15">
        <f t="shared" si="382"/>
        <v>47.71</v>
      </c>
      <c r="S286" s="18">
        <f>R286*Premissas!$C$11</f>
        <v>2297.9587155963304</v>
      </c>
      <c r="Y286" s="7" t="str">
        <f>Premissas!$E$6</f>
        <v>junho/19</v>
      </c>
      <c r="Z286" s="29">
        <f t="shared" si="387"/>
        <v>21</v>
      </c>
      <c r="AA286" s="15">
        <f>Premissas!$H$6</f>
        <v>59.47</v>
      </c>
      <c r="AB286" s="16">
        <f t="shared" si="384"/>
        <v>38.47</v>
      </c>
      <c r="AC286" s="17">
        <f>AB286*Premissas!$C$6</f>
        <v>2480.2866181588106</v>
      </c>
      <c r="AD286" s="15">
        <f t="shared" si="385"/>
        <v>59.47</v>
      </c>
      <c r="AE286" s="18">
        <f>AD286*Premissas!$C$12</f>
        <v>1917.1126225877886</v>
      </c>
    </row>
    <row r="287" spans="1:33" x14ac:dyDescent="0.25">
      <c r="A287" s="7" t="str">
        <f>Premissas!$E$7</f>
        <v>maio/19</v>
      </c>
      <c r="B287" s="29">
        <f t="shared" si="388"/>
        <v>21</v>
      </c>
      <c r="C287" s="15">
        <f>LARGE(Premissas!$H$7:$I$7,1)</f>
        <v>61.04</v>
      </c>
      <c r="D287" s="20">
        <f t="shared" si="378"/>
        <v>40.04</v>
      </c>
      <c r="E287" s="17">
        <f>D287*Premissas!$C$6</f>
        <v>2581.5096488453019</v>
      </c>
      <c r="F287" s="15">
        <f t="shared" si="379"/>
        <v>61.04</v>
      </c>
      <c r="G287" s="18">
        <f>F287*Premissas!$C$5</f>
        <v>1967.7241379310344</v>
      </c>
      <c r="M287" s="7" t="str">
        <f>Premissas!$E$7</f>
        <v>maio/19</v>
      </c>
      <c r="N287" s="29">
        <f t="shared" si="386"/>
        <v>21</v>
      </c>
      <c r="O287" s="15">
        <f>Premissas!$I$7</f>
        <v>46.37</v>
      </c>
      <c r="P287" s="20">
        <f t="shared" si="381"/>
        <v>25.369999999999997</v>
      </c>
      <c r="Q287" s="17">
        <f>P287*Premissas!$C$13</f>
        <v>2443.899082568807</v>
      </c>
      <c r="R287" s="15">
        <f t="shared" si="382"/>
        <v>46.37</v>
      </c>
      <c r="S287" s="18">
        <f>R287*Premissas!$C$11</f>
        <v>2233.4174311926604</v>
      </c>
      <c r="Y287" s="7" t="str">
        <f>Premissas!$E$7</f>
        <v>maio/19</v>
      </c>
      <c r="Z287" s="29">
        <f t="shared" si="387"/>
        <v>21</v>
      </c>
      <c r="AA287" s="15">
        <f>Premissas!$H$7</f>
        <v>61.04</v>
      </c>
      <c r="AB287" s="20">
        <f t="shared" si="384"/>
        <v>40.04</v>
      </c>
      <c r="AC287" s="17">
        <f>AB287*Premissas!$C$6</f>
        <v>2581.5096488453019</v>
      </c>
      <c r="AD287" s="15">
        <f t="shared" si="385"/>
        <v>61.04</v>
      </c>
      <c r="AE287" s="18">
        <f>AD287*Premissas!$C$12</f>
        <v>1967.7241379310344</v>
      </c>
    </row>
    <row r="288" spans="1:33" x14ac:dyDescent="0.25">
      <c r="A288" s="7" t="str">
        <f>Premissas!$E$8</f>
        <v>abril/19</v>
      </c>
      <c r="B288" s="29">
        <f t="shared" si="388"/>
        <v>21</v>
      </c>
      <c r="C288" s="15">
        <f>LARGE(Premissas!$H$8:$I$8,1)</f>
        <v>81.98</v>
      </c>
      <c r="D288" s="20">
        <f t="shared" si="378"/>
        <v>60.980000000000004</v>
      </c>
      <c r="E288" s="17">
        <f>D288*Premissas!$C$6</f>
        <v>3931.5798797848784</v>
      </c>
      <c r="F288" s="15">
        <f t="shared" si="379"/>
        <v>81.98</v>
      </c>
      <c r="G288" s="18">
        <f>F288*Premissas!$C$5</f>
        <v>2642.7592534008227</v>
      </c>
      <c r="M288" s="7" t="str">
        <f>Premissas!$E$8</f>
        <v>abril/19</v>
      </c>
      <c r="N288" s="29">
        <f t="shared" si="386"/>
        <v>21</v>
      </c>
      <c r="O288" s="15">
        <f>Premissas!$I$8</f>
        <v>53.09</v>
      </c>
      <c r="P288" s="20">
        <f t="shared" si="381"/>
        <v>32.090000000000003</v>
      </c>
      <c r="Q288" s="17">
        <f>P288*Premissas!$C$13</f>
        <v>3091.2385321100919</v>
      </c>
      <c r="R288" s="15">
        <f t="shared" si="382"/>
        <v>53.09</v>
      </c>
      <c r="S288" s="18">
        <f>R288*Premissas!$C$11</f>
        <v>2557.0871559633028</v>
      </c>
      <c r="Y288" s="7" t="str">
        <f>Premissas!$E$8</f>
        <v>abril/19</v>
      </c>
      <c r="Z288" s="29">
        <f t="shared" si="387"/>
        <v>21</v>
      </c>
      <c r="AA288" s="15">
        <f>Premissas!$H$8</f>
        <v>81.98</v>
      </c>
      <c r="AB288" s="20">
        <f t="shared" si="384"/>
        <v>60.980000000000004</v>
      </c>
      <c r="AC288" s="17">
        <f>AB288*Premissas!$C$6</f>
        <v>3931.5798797848784</v>
      </c>
      <c r="AD288" s="15">
        <f t="shared" si="385"/>
        <v>81.98</v>
      </c>
      <c r="AE288" s="18">
        <f>AD288*Premissas!$C$12</f>
        <v>2642.7592534008227</v>
      </c>
    </row>
    <row r="289" spans="1:33" x14ac:dyDescent="0.25">
      <c r="A289" s="7" t="str">
        <f>Premissas!$E$9</f>
        <v>março/19</v>
      </c>
      <c r="B289" s="29">
        <f t="shared" si="388"/>
        <v>21</v>
      </c>
      <c r="C289" s="15">
        <f>LARGE(Premissas!$H$9:$I$9,1)</f>
        <v>77.73</v>
      </c>
      <c r="D289" s="20">
        <f t="shared" si="378"/>
        <v>56.730000000000004</v>
      </c>
      <c r="E289" s="17">
        <f>D289*Premissas!$C$6</f>
        <v>3657.568490983866</v>
      </c>
      <c r="F289" s="15">
        <f t="shared" si="379"/>
        <v>77.73</v>
      </c>
      <c r="G289" s="18">
        <f>F289*Premissas!$C$5</f>
        <v>2505.7535590003163</v>
      </c>
      <c r="M289" s="7" t="str">
        <f>Premissas!$E$9</f>
        <v>março/19</v>
      </c>
      <c r="N289" s="29">
        <f t="shared" si="386"/>
        <v>21</v>
      </c>
      <c r="O289" s="15">
        <f>Premissas!$I$9</f>
        <v>77.73</v>
      </c>
      <c r="P289" s="20">
        <f t="shared" si="381"/>
        <v>56.730000000000004</v>
      </c>
      <c r="Q289" s="17">
        <f>P289*Premissas!$C$13</f>
        <v>5464.8165137614678</v>
      </c>
      <c r="R289" s="15">
        <f t="shared" si="382"/>
        <v>77.73</v>
      </c>
      <c r="S289" s="18">
        <f>R289*Premissas!$C$11</f>
        <v>3743.8761467889908</v>
      </c>
      <c r="Y289" s="7" t="str">
        <f>Premissas!$E$9</f>
        <v>março/19</v>
      </c>
      <c r="Z289" s="29">
        <f t="shared" si="387"/>
        <v>21</v>
      </c>
      <c r="AA289" s="15">
        <f>Premissas!$H$9</f>
        <v>77.62</v>
      </c>
      <c r="AB289" s="20">
        <f t="shared" si="384"/>
        <v>56.620000000000005</v>
      </c>
      <c r="AC289" s="17">
        <f>AB289*Premissas!$C$6</f>
        <v>3650.4764315090165</v>
      </c>
      <c r="AD289" s="15">
        <f t="shared" si="385"/>
        <v>77.62</v>
      </c>
      <c r="AE289" s="18">
        <f>AD289*Premissas!$C$12</f>
        <v>2502.2075292628915</v>
      </c>
    </row>
    <row r="290" spans="1:33" x14ac:dyDescent="0.25">
      <c r="A290" s="7" t="str">
        <f>Premissas!$E$10</f>
        <v>fevereiro/19</v>
      </c>
      <c r="B290" s="29">
        <f t="shared" si="388"/>
        <v>21</v>
      </c>
      <c r="C290" s="15">
        <f>LARGE(Premissas!$H$10:$I$10,1)</f>
        <v>89.49</v>
      </c>
      <c r="D290" s="20">
        <f t="shared" si="378"/>
        <v>68.489999999999995</v>
      </c>
      <c r="E290" s="17">
        <f>D290*Premissas!$C$6</f>
        <v>4415.7741221132546</v>
      </c>
      <c r="F290" s="15">
        <f t="shared" si="379"/>
        <v>89.49</v>
      </c>
      <c r="G290" s="18">
        <f>F290*Premissas!$C$5</f>
        <v>2884.8563745650108</v>
      </c>
      <c r="M290" s="7" t="str">
        <f>Premissas!$E$10</f>
        <v>fevereiro/19</v>
      </c>
      <c r="N290" s="29">
        <f t="shared" si="386"/>
        <v>21</v>
      </c>
      <c r="O290" s="15">
        <f>Premissas!$I$10</f>
        <v>61.82</v>
      </c>
      <c r="P290" s="20">
        <f t="shared" si="381"/>
        <v>40.82</v>
      </c>
      <c r="Q290" s="17">
        <f>P290*Premissas!$C$13</f>
        <v>3932.2018348623851</v>
      </c>
      <c r="R290" s="15">
        <f t="shared" si="382"/>
        <v>61.82</v>
      </c>
      <c r="S290" s="18">
        <f>R290*Premissas!$C$11</f>
        <v>2977.5688073394494</v>
      </c>
      <c r="Y290" s="7" t="str">
        <f>Premissas!$E$10</f>
        <v>fevereiro/19</v>
      </c>
      <c r="Z290" s="29">
        <f t="shared" si="387"/>
        <v>21</v>
      </c>
      <c r="AA290" s="15">
        <f>Premissas!$H$10</f>
        <v>89.49</v>
      </c>
      <c r="AB290" s="20">
        <f t="shared" si="384"/>
        <v>68.489999999999995</v>
      </c>
      <c r="AC290" s="17">
        <f>AB290*Premissas!$C$6</f>
        <v>4415.7741221132546</v>
      </c>
      <c r="AD290" s="15">
        <f t="shared" si="385"/>
        <v>89.49</v>
      </c>
      <c r="AE290" s="18">
        <f>AD290*Premissas!$C$12</f>
        <v>2884.8563745650108</v>
      </c>
    </row>
    <row r="291" spans="1:33" x14ac:dyDescent="0.25">
      <c r="A291" s="7" t="str">
        <f>Premissas!$E$11</f>
        <v>janeiro/19</v>
      </c>
      <c r="B291" s="29">
        <f t="shared" si="388"/>
        <v>21</v>
      </c>
      <c r="C291" s="15">
        <f>LARGE(Premissas!$H$11:$I$11,1)</f>
        <v>81.09</v>
      </c>
      <c r="D291" s="16">
        <f t="shared" si="378"/>
        <v>60.09</v>
      </c>
      <c r="E291" s="17">
        <f>D291*Premissas!$C$6</f>
        <v>3874.1986713065489</v>
      </c>
      <c r="F291" s="15">
        <f t="shared" si="379"/>
        <v>81.09</v>
      </c>
      <c r="G291" s="18">
        <f>F291*Premissas!$C$5</f>
        <v>2614.068649161658</v>
      </c>
      <c r="M291" s="7" t="str">
        <f>Premissas!$E$11</f>
        <v>janeiro/19</v>
      </c>
      <c r="N291" s="29">
        <f t="shared" si="386"/>
        <v>21</v>
      </c>
      <c r="O291" s="15">
        <f>Premissas!$I$11</f>
        <v>57.12</v>
      </c>
      <c r="P291" s="16">
        <f t="shared" si="381"/>
        <v>36.119999999999997</v>
      </c>
      <c r="Q291" s="17">
        <f>P291*Premissas!$C$13</f>
        <v>3479.4495412844035</v>
      </c>
      <c r="R291" s="15">
        <f t="shared" si="382"/>
        <v>57.12</v>
      </c>
      <c r="S291" s="18">
        <f>R291*Premissas!$C$11</f>
        <v>2751.1926605504586</v>
      </c>
      <c r="Y291" s="7" t="str">
        <f>Premissas!$E$11</f>
        <v>janeiro/19</v>
      </c>
      <c r="Z291" s="29">
        <f t="shared" si="387"/>
        <v>21</v>
      </c>
      <c r="AA291" s="15">
        <f>Premissas!$H$11</f>
        <v>81.09</v>
      </c>
      <c r="AB291" s="16">
        <f t="shared" si="384"/>
        <v>60.09</v>
      </c>
      <c r="AC291" s="17">
        <f>AB291*Premissas!$C$6</f>
        <v>3874.1986713065489</v>
      </c>
      <c r="AD291" s="15">
        <f t="shared" si="385"/>
        <v>81.09</v>
      </c>
      <c r="AE291" s="18">
        <f>AD291*Premissas!$C$12</f>
        <v>2614.068649161658</v>
      </c>
    </row>
    <row r="292" spans="1:33" x14ac:dyDescent="0.25">
      <c r="A292" s="7" t="str">
        <f>Premissas!$E$12</f>
        <v>dezembro/18</v>
      </c>
      <c r="B292" s="29">
        <f t="shared" si="388"/>
        <v>21</v>
      </c>
      <c r="C292" s="15">
        <f>LARGE(Premissas!$H$12:$I$12,1)</f>
        <v>66.98</v>
      </c>
      <c r="D292" s="16">
        <f t="shared" si="378"/>
        <v>45.980000000000004</v>
      </c>
      <c r="E292" s="17">
        <f>D292*Premissas!$C$6</f>
        <v>2964.4808604871878</v>
      </c>
      <c r="F292" s="15">
        <f t="shared" si="379"/>
        <v>66.98</v>
      </c>
      <c r="G292" s="18">
        <f>F292*Premissas!$C$5</f>
        <v>2159.2097437519774</v>
      </c>
      <c r="M292" s="7" t="str">
        <f>Premissas!$E$12</f>
        <v>dezembro/18</v>
      </c>
      <c r="N292" s="29">
        <f t="shared" si="386"/>
        <v>21</v>
      </c>
      <c r="O292" s="15">
        <f>Premissas!$I$12</f>
        <v>56.9</v>
      </c>
      <c r="P292" s="16">
        <f t="shared" si="381"/>
        <v>35.9</v>
      </c>
      <c r="Q292" s="17">
        <f>P292*Premissas!$C$13</f>
        <v>3458.2568807339449</v>
      </c>
      <c r="R292" s="15">
        <f t="shared" si="382"/>
        <v>56.9</v>
      </c>
      <c r="S292" s="18">
        <f>R292*Premissas!$C$11</f>
        <v>2740.5963302752293</v>
      </c>
      <c r="Y292" s="7" t="str">
        <f>Premissas!$E$12</f>
        <v>dezembro/18</v>
      </c>
      <c r="Z292" s="29">
        <f t="shared" si="387"/>
        <v>21</v>
      </c>
      <c r="AA292" s="15">
        <f>Premissas!$H$12</f>
        <v>66.98</v>
      </c>
      <c r="AB292" s="16">
        <f t="shared" si="384"/>
        <v>45.980000000000004</v>
      </c>
      <c r="AC292" s="17">
        <f>AB292*Premissas!$C$6</f>
        <v>2964.4808604871878</v>
      </c>
      <c r="AD292" s="15">
        <f t="shared" si="385"/>
        <v>66.98</v>
      </c>
      <c r="AE292" s="18">
        <f>AD292*Premissas!$C$12</f>
        <v>2159.2097437519774</v>
      </c>
    </row>
    <row r="293" spans="1:33" x14ac:dyDescent="0.25">
      <c r="A293" s="7" t="str">
        <f>Premissas!$E$13</f>
        <v>novembro/18</v>
      </c>
      <c r="B293" s="29">
        <f t="shared" si="388"/>
        <v>21</v>
      </c>
      <c r="C293" s="15">
        <f>LARGE(Premissas!$H$13:$I$13,1)</f>
        <v>66.42</v>
      </c>
      <c r="D293" s="16">
        <f t="shared" si="378"/>
        <v>45.42</v>
      </c>
      <c r="E293" s="17">
        <f>D293*Premissas!$C$6</f>
        <v>2928.3758304334074</v>
      </c>
      <c r="F293" s="15">
        <f t="shared" si="379"/>
        <v>66.42</v>
      </c>
      <c r="G293" s="18">
        <f>F293*Premissas!$C$5</f>
        <v>2141.157228725087</v>
      </c>
      <c r="M293" s="7" t="str">
        <f>Premissas!$E$13</f>
        <v>novembro/18</v>
      </c>
      <c r="N293" s="29">
        <f t="shared" si="386"/>
        <v>21</v>
      </c>
      <c r="O293" s="15">
        <f>Premissas!$I$13</f>
        <v>40.659999999999997</v>
      </c>
      <c r="P293" s="16">
        <f t="shared" si="381"/>
        <v>19.659999999999997</v>
      </c>
      <c r="Q293" s="17">
        <f>P293*Premissas!$C$13</f>
        <v>1893.8532110091739</v>
      </c>
      <c r="R293" s="15">
        <f t="shared" si="382"/>
        <v>40.659999999999997</v>
      </c>
      <c r="S293" s="18">
        <f>R293*Premissas!$C$11</f>
        <v>1958.3944954128438</v>
      </c>
      <c r="Y293" s="7" t="str">
        <f>Premissas!$E$13</f>
        <v>novembro/18</v>
      </c>
      <c r="Z293" s="29">
        <f t="shared" si="387"/>
        <v>21</v>
      </c>
      <c r="AA293" s="15">
        <f>Premissas!$H$13</f>
        <v>66.42</v>
      </c>
      <c r="AB293" s="16">
        <f t="shared" si="384"/>
        <v>45.42</v>
      </c>
      <c r="AC293" s="17">
        <f>AB293*Premissas!$C$6</f>
        <v>2928.3758304334074</v>
      </c>
      <c r="AD293" s="15">
        <f t="shared" si="385"/>
        <v>66.42</v>
      </c>
      <c r="AE293" s="18">
        <f>AD293*Premissas!$C$12</f>
        <v>2141.157228725087</v>
      </c>
    </row>
    <row r="294" spans="1:33" x14ac:dyDescent="0.25">
      <c r="A294" s="26" t="s">
        <v>35</v>
      </c>
      <c r="B294" s="5"/>
      <c r="C294" s="5">
        <f>LARGE(C281:C293,1)</f>
        <v>89.49</v>
      </c>
      <c r="D294" s="5">
        <f>LARGE(D281:D293,1)</f>
        <v>68.489999999999995</v>
      </c>
      <c r="E294" s="27">
        <f>SUM(E282:E293)</f>
        <v>36372.594115786138</v>
      </c>
      <c r="F294" s="5">
        <f>LARGE(F281:F293,1)</f>
        <v>89.49</v>
      </c>
      <c r="G294" s="27">
        <f t="shared" si="302"/>
        <v>26309.928819993671</v>
      </c>
      <c r="H294" s="50">
        <f>E294+G294</f>
        <v>62682.522935779809</v>
      </c>
      <c r="I294">
        <f>B282</f>
        <v>21</v>
      </c>
      <c r="M294" s="26" t="s">
        <v>35</v>
      </c>
      <c r="N294" s="5"/>
      <c r="O294" s="5">
        <f t="shared" ref="O294:P294" si="389">LARGE(O281:O293,1)</f>
        <v>77.73</v>
      </c>
      <c r="P294" s="5">
        <f t="shared" si="389"/>
        <v>56.730000000000004</v>
      </c>
      <c r="Q294" s="27">
        <f t="shared" ref="Q294" si="390">SUM(Q282:Q293)</f>
        <v>35253.027522935779</v>
      </c>
      <c r="R294" s="5">
        <f t="shared" ref="R294" si="391">LARGE(R281:R293,1)</f>
        <v>77.73</v>
      </c>
      <c r="S294" s="27">
        <f t="shared" si="306"/>
        <v>29764.128440366971</v>
      </c>
      <c r="T294" s="50">
        <f t="shared" ref="T294" si="392">Q294+S294</f>
        <v>65017.15596330275</v>
      </c>
      <c r="U294">
        <f t="shared" ref="U294" si="393">N282</f>
        <v>21</v>
      </c>
      <c r="Y294" s="26" t="s">
        <v>35</v>
      </c>
      <c r="Z294" s="5"/>
      <c r="AA294" s="5">
        <f t="shared" ref="AA294:AB294" si="394">LARGE(AA281:AA293,1)</f>
        <v>89.49</v>
      </c>
      <c r="AB294" s="5">
        <f t="shared" si="394"/>
        <v>68.489999999999995</v>
      </c>
      <c r="AC294" s="27">
        <f t="shared" ref="AC294" si="395">SUM(AC282:AC293)</f>
        <v>36069.569756406199</v>
      </c>
      <c r="AD294" s="5">
        <f t="shared" ref="AD294" si="396">LARGE(AD281:AD293,1)</f>
        <v>89.49</v>
      </c>
      <c r="AE294" s="27">
        <f t="shared" si="312"/>
        <v>26158.416640303698</v>
      </c>
      <c r="AF294" s="50">
        <f t="shared" ref="AF294" si="397">AC294+AE294</f>
        <v>62227.986396709894</v>
      </c>
      <c r="AG294">
        <f t="shared" ref="AG294" si="398">Z282</f>
        <v>21</v>
      </c>
    </row>
    <row r="295" spans="1:33" x14ac:dyDescent="0.25">
      <c r="A295" s="6" t="s">
        <v>12</v>
      </c>
      <c r="B295" s="6" t="s">
        <v>18</v>
      </c>
      <c r="C295" s="6" t="s">
        <v>19</v>
      </c>
      <c r="D295" s="14" t="s">
        <v>20</v>
      </c>
      <c r="E295" s="14" t="s">
        <v>21</v>
      </c>
      <c r="F295" s="6" t="s">
        <v>22</v>
      </c>
      <c r="G295" s="6" t="s">
        <v>23</v>
      </c>
      <c r="M295" s="6" t="s">
        <v>12</v>
      </c>
      <c r="N295" s="6" t="s">
        <v>18</v>
      </c>
      <c r="O295" s="6" t="s">
        <v>19</v>
      </c>
      <c r="P295" s="14" t="s">
        <v>20</v>
      </c>
      <c r="Q295" s="14" t="s">
        <v>21</v>
      </c>
      <c r="R295" s="6" t="s">
        <v>22</v>
      </c>
      <c r="S295" s="6" t="s">
        <v>23</v>
      </c>
      <c r="Y295" s="6" t="s">
        <v>12</v>
      </c>
      <c r="Z295" s="6" t="s">
        <v>18</v>
      </c>
      <c r="AA295" s="6" t="s">
        <v>19</v>
      </c>
      <c r="AB295" s="14" t="s">
        <v>20</v>
      </c>
      <c r="AC295" s="14" t="s">
        <v>21</v>
      </c>
      <c r="AD295" s="6" t="s">
        <v>22</v>
      </c>
      <c r="AE295" s="6" t="s">
        <v>23</v>
      </c>
    </row>
    <row r="296" spans="1:33" x14ac:dyDescent="0.25">
      <c r="A296" s="7" t="str">
        <f>Premissas!$E$2</f>
        <v>outubro/19</v>
      </c>
      <c r="B296" s="29">
        <f>B282+1</f>
        <v>22</v>
      </c>
      <c r="C296" s="15">
        <f>LARGE(Premissas!$H$2:$I$2,1)</f>
        <v>63.39</v>
      </c>
      <c r="D296" s="16">
        <f t="shared" ref="D296:D307" si="399">IF(C296&gt;105%*B296,(C296-B296),0)</f>
        <v>41.39</v>
      </c>
      <c r="E296" s="17">
        <f>D296*Premissas!$C$6</f>
        <v>2668.5485605820945</v>
      </c>
      <c r="F296" s="15">
        <f t="shared" ref="F296:F307" si="400">IF(C296&gt;B296,C296,B296)</f>
        <v>63.39</v>
      </c>
      <c r="G296" s="18">
        <f>F296*Premissas!$C$5</f>
        <v>2043.4802277760202</v>
      </c>
      <c r="M296" s="7" t="str">
        <f>Premissas!$E$2</f>
        <v>outubro/19</v>
      </c>
      <c r="N296" s="29">
        <f t="shared" ref="N296" si="401">N282+1</f>
        <v>22</v>
      </c>
      <c r="O296" s="15">
        <f>Premissas!$I$2</f>
        <v>63.39</v>
      </c>
      <c r="P296" s="16">
        <f t="shared" ref="P296:P307" si="402">IF(O296&gt;105%*N296,(O296-N296),0)</f>
        <v>41.39</v>
      </c>
      <c r="Q296" s="17">
        <f>P296*Premissas!$C$13</f>
        <v>3987.110091743119</v>
      </c>
      <c r="R296" s="15">
        <f t="shared" ref="R296:R307" si="403">IF(O296&gt;N296,O296,N296)</f>
        <v>63.39</v>
      </c>
      <c r="S296" s="18">
        <f>R296*Premissas!$C$11</f>
        <v>3053.1880733944954</v>
      </c>
      <c r="Y296" s="7" t="str">
        <f>Premissas!$E$2</f>
        <v>outubro/19</v>
      </c>
      <c r="Z296" s="29">
        <f t="shared" ref="Z296" si="404">Z282+1</f>
        <v>22</v>
      </c>
      <c r="AA296" s="15">
        <f>Premissas!$H$2</f>
        <v>58.8</v>
      </c>
      <c r="AB296" s="16">
        <f t="shared" ref="AB296:AB307" si="405">IF(AA296&gt;105%*Z296,(AA296-Z296),0)</f>
        <v>36.799999999999997</v>
      </c>
      <c r="AC296" s="17">
        <f>AB296*Premissas!$C$6</f>
        <v>2372.6162606770008</v>
      </c>
      <c r="AD296" s="15">
        <f t="shared" ref="AD296:AD307" si="406">IF(AA296&gt;Z296,AA296,Z296)</f>
        <v>58.8</v>
      </c>
      <c r="AE296" s="18">
        <f>AD296*Premissas!$C$12</f>
        <v>1895.5140778234736</v>
      </c>
    </row>
    <row r="297" spans="1:33" x14ac:dyDescent="0.25">
      <c r="A297" s="7" t="str">
        <f>Premissas!$E$3</f>
        <v>setembro/19</v>
      </c>
      <c r="B297" s="29">
        <f>B296</f>
        <v>22</v>
      </c>
      <c r="C297" s="15">
        <f>LARGE(Premissas!$H$3:$I$3,1)</f>
        <v>58.91</v>
      </c>
      <c r="D297" s="16">
        <f t="shared" si="399"/>
        <v>36.909999999999997</v>
      </c>
      <c r="E297" s="17">
        <f>D297*Premissas!$C$6</f>
        <v>2379.7083201518503</v>
      </c>
      <c r="F297" s="15">
        <f t="shared" si="400"/>
        <v>58.91</v>
      </c>
      <c r="G297" s="18">
        <f>F297*Premissas!$C$5</f>
        <v>1899.0601075608984</v>
      </c>
      <c r="M297" s="7" t="str">
        <f>Premissas!$E$3</f>
        <v>setembro/19</v>
      </c>
      <c r="N297" s="29">
        <f t="shared" ref="N297:N307" si="407">N296</f>
        <v>22</v>
      </c>
      <c r="O297" s="15">
        <f>Premissas!$I$3</f>
        <v>52.19</v>
      </c>
      <c r="P297" s="16">
        <f t="shared" si="402"/>
        <v>30.189999999999998</v>
      </c>
      <c r="Q297" s="17">
        <f>P297*Premissas!$C$13</f>
        <v>2908.2110091743116</v>
      </c>
      <c r="R297" s="15">
        <f t="shared" si="403"/>
        <v>52.19</v>
      </c>
      <c r="S297" s="18">
        <f>R297*Premissas!$C$11</f>
        <v>2513.7385321100915</v>
      </c>
      <c r="Y297" s="7" t="str">
        <f>Premissas!$E$3</f>
        <v>setembro/19</v>
      </c>
      <c r="Z297" s="29">
        <f t="shared" ref="Z297:Z307" si="408">Z296</f>
        <v>22</v>
      </c>
      <c r="AA297" s="15">
        <f>Premissas!$H$3</f>
        <v>58.91</v>
      </c>
      <c r="AB297" s="16">
        <f t="shared" si="405"/>
        <v>36.909999999999997</v>
      </c>
      <c r="AC297" s="17">
        <f>AB297*Premissas!$C$6</f>
        <v>2379.7083201518503</v>
      </c>
      <c r="AD297" s="15">
        <f t="shared" si="406"/>
        <v>58.91</v>
      </c>
      <c r="AE297" s="18">
        <f>AD297*Premissas!$C$12</f>
        <v>1899.0601075608984</v>
      </c>
    </row>
    <row r="298" spans="1:33" x14ac:dyDescent="0.25">
      <c r="A298" s="7" t="str">
        <f>Premissas!$E$4</f>
        <v>agosto/19</v>
      </c>
      <c r="B298" s="29">
        <f t="shared" ref="B298:B307" si="409">B297</f>
        <v>22</v>
      </c>
      <c r="C298" s="15">
        <f>LARGE(Premissas!$H$4:$I$4,1)</f>
        <v>46.48</v>
      </c>
      <c r="D298" s="16">
        <f t="shared" si="399"/>
        <v>24.479999999999997</v>
      </c>
      <c r="E298" s="17">
        <f>D298*Premissas!$C$6</f>
        <v>1578.3055994938309</v>
      </c>
      <c r="F298" s="15">
        <f t="shared" si="400"/>
        <v>46.48</v>
      </c>
      <c r="G298" s="18">
        <f>F298*Premissas!$C$5</f>
        <v>1498.3587472318886</v>
      </c>
      <c r="M298" s="7" t="str">
        <f>Premissas!$E$4</f>
        <v>agosto/19</v>
      </c>
      <c r="N298" s="29">
        <f t="shared" si="407"/>
        <v>22</v>
      </c>
      <c r="O298" s="15">
        <f>Premissas!$I$4</f>
        <v>20.16</v>
      </c>
      <c r="P298" s="16">
        <f t="shared" si="402"/>
        <v>0</v>
      </c>
      <c r="Q298" s="17">
        <f>P298*Premissas!$C$13</f>
        <v>0</v>
      </c>
      <c r="R298" s="15">
        <f t="shared" si="403"/>
        <v>22</v>
      </c>
      <c r="S298" s="18">
        <f>R298*Premissas!$C$11</f>
        <v>1059.6330275229357</v>
      </c>
      <c r="Y298" s="7" t="str">
        <f>Premissas!$E$4</f>
        <v>agosto/19</v>
      </c>
      <c r="Z298" s="29">
        <f t="shared" si="408"/>
        <v>22</v>
      </c>
      <c r="AA298" s="15">
        <f>Premissas!$H$4</f>
        <v>46.48</v>
      </c>
      <c r="AB298" s="16">
        <f t="shared" si="405"/>
        <v>24.479999999999997</v>
      </c>
      <c r="AC298" s="17">
        <f>AB298*Premissas!$C$6</f>
        <v>1578.3055994938309</v>
      </c>
      <c r="AD298" s="15">
        <f t="shared" si="406"/>
        <v>46.48</v>
      </c>
      <c r="AE298" s="18">
        <f>AD298*Premissas!$C$12</f>
        <v>1498.3587472318886</v>
      </c>
    </row>
    <row r="299" spans="1:33" x14ac:dyDescent="0.25">
      <c r="A299" s="7" t="str">
        <f>Premissas!$E$5</f>
        <v>julho/19</v>
      </c>
      <c r="B299" s="29">
        <f t="shared" si="409"/>
        <v>22</v>
      </c>
      <c r="C299" s="15">
        <f>LARGE(Premissas!$H$5:$I$5,1)</f>
        <v>63.17</v>
      </c>
      <c r="D299" s="16">
        <f t="shared" si="399"/>
        <v>41.17</v>
      </c>
      <c r="E299" s="17">
        <f>D299*Premissas!$C$6</f>
        <v>2654.364441632395</v>
      </c>
      <c r="F299" s="15">
        <f t="shared" si="400"/>
        <v>63.17</v>
      </c>
      <c r="G299" s="18">
        <f>F299*Premissas!$C$5</f>
        <v>2036.3881683011705</v>
      </c>
      <c r="M299" s="7" t="str">
        <f>Premissas!$E$5</f>
        <v>julho/19</v>
      </c>
      <c r="N299" s="29">
        <f t="shared" si="407"/>
        <v>22</v>
      </c>
      <c r="O299" s="15">
        <f>Premissas!$I$5</f>
        <v>39.979999999999997</v>
      </c>
      <c r="P299" s="16">
        <f t="shared" si="402"/>
        <v>17.979999999999997</v>
      </c>
      <c r="Q299" s="17">
        <f>P299*Premissas!$C$13</f>
        <v>1732.0183486238529</v>
      </c>
      <c r="R299" s="15">
        <f t="shared" si="403"/>
        <v>39.979999999999997</v>
      </c>
      <c r="S299" s="18">
        <f>R299*Premissas!$C$11</f>
        <v>1925.6422018348621</v>
      </c>
      <c r="Y299" s="7" t="str">
        <f>Premissas!$E$5</f>
        <v>julho/19</v>
      </c>
      <c r="Z299" s="29">
        <f t="shared" si="408"/>
        <v>22</v>
      </c>
      <c r="AA299" s="15">
        <f>Premissas!$H$5</f>
        <v>63.17</v>
      </c>
      <c r="AB299" s="16">
        <f t="shared" si="405"/>
        <v>41.17</v>
      </c>
      <c r="AC299" s="17">
        <f>AB299*Premissas!$C$6</f>
        <v>2654.364441632395</v>
      </c>
      <c r="AD299" s="15">
        <f t="shared" si="406"/>
        <v>63.17</v>
      </c>
      <c r="AE299" s="18">
        <f>AD299*Premissas!$C$12</f>
        <v>2036.3881683011705</v>
      </c>
    </row>
    <row r="300" spans="1:33" x14ac:dyDescent="0.25">
      <c r="A300" s="7" t="str">
        <f>Premissas!$E$6</f>
        <v>junho/19</v>
      </c>
      <c r="B300" s="29">
        <f t="shared" si="409"/>
        <v>22</v>
      </c>
      <c r="C300" s="15">
        <f>LARGE(Premissas!$H$6:$I$6,1)</f>
        <v>59.47</v>
      </c>
      <c r="D300" s="16">
        <f t="shared" si="399"/>
        <v>37.47</v>
      </c>
      <c r="E300" s="17">
        <f>D300*Premissas!$C$6</f>
        <v>2415.8133502056312</v>
      </c>
      <c r="F300" s="15">
        <f t="shared" si="400"/>
        <v>59.47</v>
      </c>
      <c r="G300" s="18">
        <f>F300*Premissas!$C$5</f>
        <v>1917.1126225877886</v>
      </c>
      <c r="M300" s="7" t="str">
        <f>Premissas!$E$6</f>
        <v>junho/19</v>
      </c>
      <c r="N300" s="29">
        <f t="shared" si="407"/>
        <v>22</v>
      </c>
      <c r="O300" s="15">
        <f>Premissas!$I$6</f>
        <v>47.71</v>
      </c>
      <c r="P300" s="16">
        <f t="shared" si="402"/>
        <v>25.71</v>
      </c>
      <c r="Q300" s="17">
        <f>P300*Premissas!$C$13</f>
        <v>2476.6513761467891</v>
      </c>
      <c r="R300" s="15">
        <f t="shared" si="403"/>
        <v>47.71</v>
      </c>
      <c r="S300" s="18">
        <f>R300*Premissas!$C$11</f>
        <v>2297.9587155963304</v>
      </c>
      <c r="Y300" s="7" t="str">
        <f>Premissas!$E$6</f>
        <v>junho/19</v>
      </c>
      <c r="Z300" s="29">
        <f t="shared" si="408"/>
        <v>22</v>
      </c>
      <c r="AA300" s="15">
        <f>Premissas!$H$6</f>
        <v>59.47</v>
      </c>
      <c r="AB300" s="16">
        <f t="shared" si="405"/>
        <v>37.47</v>
      </c>
      <c r="AC300" s="17">
        <f>AB300*Premissas!$C$6</f>
        <v>2415.8133502056312</v>
      </c>
      <c r="AD300" s="15">
        <f t="shared" si="406"/>
        <v>59.47</v>
      </c>
      <c r="AE300" s="18">
        <f>AD300*Premissas!$C$12</f>
        <v>1917.1126225877886</v>
      </c>
    </row>
    <row r="301" spans="1:33" x14ac:dyDescent="0.25">
      <c r="A301" s="7" t="str">
        <f>Premissas!$E$7</f>
        <v>maio/19</v>
      </c>
      <c r="B301" s="29">
        <f t="shared" si="409"/>
        <v>22</v>
      </c>
      <c r="C301" s="15">
        <f>LARGE(Premissas!$H$7:$I$7,1)</f>
        <v>61.04</v>
      </c>
      <c r="D301" s="20">
        <f t="shared" si="399"/>
        <v>39.04</v>
      </c>
      <c r="E301" s="17">
        <f>D301*Premissas!$C$6</f>
        <v>2517.0363808921229</v>
      </c>
      <c r="F301" s="15">
        <f t="shared" si="400"/>
        <v>61.04</v>
      </c>
      <c r="G301" s="18">
        <f>F301*Premissas!$C$5</f>
        <v>1967.7241379310344</v>
      </c>
      <c r="M301" s="7" t="str">
        <f>Premissas!$E$7</f>
        <v>maio/19</v>
      </c>
      <c r="N301" s="29">
        <f t="shared" si="407"/>
        <v>22</v>
      </c>
      <c r="O301" s="15">
        <f>Premissas!$I$7</f>
        <v>46.37</v>
      </c>
      <c r="P301" s="20">
        <f t="shared" si="402"/>
        <v>24.369999999999997</v>
      </c>
      <c r="Q301" s="17">
        <f>P301*Premissas!$C$13</f>
        <v>2347.5688073394494</v>
      </c>
      <c r="R301" s="15">
        <f t="shared" si="403"/>
        <v>46.37</v>
      </c>
      <c r="S301" s="18">
        <f>R301*Premissas!$C$11</f>
        <v>2233.4174311926604</v>
      </c>
      <c r="Y301" s="7" t="str">
        <f>Premissas!$E$7</f>
        <v>maio/19</v>
      </c>
      <c r="Z301" s="29">
        <f t="shared" si="408"/>
        <v>22</v>
      </c>
      <c r="AA301" s="15">
        <f>Premissas!$H$7</f>
        <v>61.04</v>
      </c>
      <c r="AB301" s="20">
        <f t="shared" si="405"/>
        <v>39.04</v>
      </c>
      <c r="AC301" s="17">
        <f>AB301*Premissas!$C$6</f>
        <v>2517.0363808921229</v>
      </c>
      <c r="AD301" s="15">
        <f t="shared" si="406"/>
        <v>61.04</v>
      </c>
      <c r="AE301" s="18">
        <f>AD301*Premissas!$C$12</f>
        <v>1967.7241379310344</v>
      </c>
    </row>
    <row r="302" spans="1:33" x14ac:dyDescent="0.25">
      <c r="A302" s="7" t="str">
        <f>Premissas!$E$8</f>
        <v>abril/19</v>
      </c>
      <c r="B302" s="29">
        <f t="shared" si="409"/>
        <v>22</v>
      </c>
      <c r="C302" s="15">
        <f>LARGE(Premissas!$H$8:$I$8,1)</f>
        <v>81.98</v>
      </c>
      <c r="D302" s="20">
        <f t="shared" si="399"/>
        <v>59.980000000000004</v>
      </c>
      <c r="E302" s="17">
        <f>D302*Premissas!$C$6</f>
        <v>3867.106611831699</v>
      </c>
      <c r="F302" s="15">
        <f t="shared" si="400"/>
        <v>81.98</v>
      </c>
      <c r="G302" s="18">
        <f>F302*Premissas!$C$5</f>
        <v>2642.7592534008227</v>
      </c>
      <c r="M302" s="7" t="str">
        <f>Premissas!$E$8</f>
        <v>abril/19</v>
      </c>
      <c r="N302" s="29">
        <f t="shared" si="407"/>
        <v>22</v>
      </c>
      <c r="O302" s="15">
        <f>Premissas!$I$8</f>
        <v>53.09</v>
      </c>
      <c r="P302" s="20">
        <f t="shared" si="402"/>
        <v>31.090000000000003</v>
      </c>
      <c r="Q302" s="17">
        <f>P302*Premissas!$C$13</f>
        <v>2994.9082568807344</v>
      </c>
      <c r="R302" s="15">
        <f t="shared" si="403"/>
        <v>53.09</v>
      </c>
      <c r="S302" s="18">
        <f>R302*Premissas!$C$11</f>
        <v>2557.0871559633028</v>
      </c>
      <c r="Y302" s="7" t="str">
        <f>Premissas!$E$8</f>
        <v>abril/19</v>
      </c>
      <c r="Z302" s="29">
        <f t="shared" si="408"/>
        <v>22</v>
      </c>
      <c r="AA302" s="15">
        <f>Premissas!$H$8</f>
        <v>81.98</v>
      </c>
      <c r="AB302" s="20">
        <f t="shared" si="405"/>
        <v>59.980000000000004</v>
      </c>
      <c r="AC302" s="17">
        <f>AB302*Premissas!$C$6</f>
        <v>3867.106611831699</v>
      </c>
      <c r="AD302" s="15">
        <f t="shared" si="406"/>
        <v>81.98</v>
      </c>
      <c r="AE302" s="18">
        <f>AD302*Premissas!$C$12</f>
        <v>2642.7592534008227</v>
      </c>
    </row>
    <row r="303" spans="1:33" x14ac:dyDescent="0.25">
      <c r="A303" s="7" t="str">
        <f>Premissas!$E$9</f>
        <v>março/19</v>
      </c>
      <c r="B303" s="29">
        <f t="shared" si="409"/>
        <v>22</v>
      </c>
      <c r="C303" s="15">
        <f>LARGE(Premissas!$H$9:$I$9,1)</f>
        <v>77.73</v>
      </c>
      <c r="D303" s="20">
        <f t="shared" si="399"/>
        <v>55.730000000000004</v>
      </c>
      <c r="E303" s="17">
        <f>D303*Premissas!$C$6</f>
        <v>3593.0952230306866</v>
      </c>
      <c r="F303" s="15">
        <f t="shared" si="400"/>
        <v>77.73</v>
      </c>
      <c r="G303" s="18">
        <f>F303*Premissas!$C$5</f>
        <v>2505.7535590003163</v>
      </c>
      <c r="M303" s="7" t="str">
        <f>Premissas!$E$9</f>
        <v>março/19</v>
      </c>
      <c r="N303" s="29">
        <f t="shared" si="407"/>
        <v>22</v>
      </c>
      <c r="O303" s="15">
        <f>Premissas!$I$9</f>
        <v>77.73</v>
      </c>
      <c r="P303" s="20">
        <f t="shared" si="402"/>
        <v>55.730000000000004</v>
      </c>
      <c r="Q303" s="17">
        <f>P303*Premissas!$C$13</f>
        <v>5368.4862385321103</v>
      </c>
      <c r="R303" s="15">
        <f t="shared" si="403"/>
        <v>77.73</v>
      </c>
      <c r="S303" s="18">
        <f>R303*Premissas!$C$11</f>
        <v>3743.8761467889908</v>
      </c>
      <c r="Y303" s="7" t="str">
        <f>Premissas!$E$9</f>
        <v>março/19</v>
      </c>
      <c r="Z303" s="29">
        <f t="shared" si="408"/>
        <v>22</v>
      </c>
      <c r="AA303" s="15">
        <f>Premissas!$H$9</f>
        <v>77.62</v>
      </c>
      <c r="AB303" s="20">
        <f t="shared" si="405"/>
        <v>55.620000000000005</v>
      </c>
      <c r="AC303" s="17">
        <f>AB303*Premissas!$C$6</f>
        <v>3586.0031635558371</v>
      </c>
      <c r="AD303" s="15">
        <f t="shared" si="406"/>
        <v>77.62</v>
      </c>
      <c r="AE303" s="18">
        <f>AD303*Premissas!$C$12</f>
        <v>2502.2075292628915</v>
      </c>
    </row>
    <row r="304" spans="1:33" x14ac:dyDescent="0.25">
      <c r="A304" s="7" t="str">
        <f>Premissas!$E$10</f>
        <v>fevereiro/19</v>
      </c>
      <c r="B304" s="29">
        <f t="shared" si="409"/>
        <v>22</v>
      </c>
      <c r="C304" s="15">
        <f>LARGE(Premissas!$H$10:$I$10,1)</f>
        <v>89.49</v>
      </c>
      <c r="D304" s="20">
        <f t="shared" si="399"/>
        <v>67.489999999999995</v>
      </c>
      <c r="E304" s="17">
        <f>D304*Premissas!$C$6</f>
        <v>4351.3008541600757</v>
      </c>
      <c r="F304" s="15">
        <f t="shared" si="400"/>
        <v>89.49</v>
      </c>
      <c r="G304" s="18">
        <f>F304*Premissas!$C$5</f>
        <v>2884.8563745650108</v>
      </c>
      <c r="M304" s="7" t="str">
        <f>Premissas!$E$10</f>
        <v>fevereiro/19</v>
      </c>
      <c r="N304" s="29">
        <f t="shared" si="407"/>
        <v>22</v>
      </c>
      <c r="O304" s="15">
        <f>Premissas!$I$10</f>
        <v>61.82</v>
      </c>
      <c r="P304" s="20">
        <f t="shared" si="402"/>
        <v>39.82</v>
      </c>
      <c r="Q304" s="17">
        <f>P304*Premissas!$C$13</f>
        <v>3835.8715596330276</v>
      </c>
      <c r="R304" s="15">
        <f t="shared" si="403"/>
        <v>61.82</v>
      </c>
      <c r="S304" s="18">
        <f>R304*Premissas!$C$11</f>
        <v>2977.5688073394494</v>
      </c>
      <c r="Y304" s="7" t="str">
        <f>Premissas!$E$10</f>
        <v>fevereiro/19</v>
      </c>
      <c r="Z304" s="29">
        <f t="shared" si="408"/>
        <v>22</v>
      </c>
      <c r="AA304" s="15">
        <f>Premissas!$H$10</f>
        <v>89.49</v>
      </c>
      <c r="AB304" s="20">
        <f t="shared" si="405"/>
        <v>67.489999999999995</v>
      </c>
      <c r="AC304" s="17">
        <f>AB304*Premissas!$C$6</f>
        <v>4351.3008541600757</v>
      </c>
      <c r="AD304" s="15">
        <f t="shared" si="406"/>
        <v>89.49</v>
      </c>
      <c r="AE304" s="18">
        <f>AD304*Premissas!$C$12</f>
        <v>2884.8563745650108</v>
      </c>
    </row>
    <row r="305" spans="1:33" x14ac:dyDescent="0.25">
      <c r="A305" s="7" t="str">
        <f>Premissas!$E$11</f>
        <v>janeiro/19</v>
      </c>
      <c r="B305" s="29">
        <f t="shared" si="409"/>
        <v>22</v>
      </c>
      <c r="C305" s="15">
        <f>LARGE(Premissas!$H$11:$I$11,1)</f>
        <v>81.09</v>
      </c>
      <c r="D305" s="16">
        <f t="shared" si="399"/>
        <v>59.09</v>
      </c>
      <c r="E305" s="17">
        <f>D305*Premissas!$C$6</f>
        <v>3809.7254033533695</v>
      </c>
      <c r="F305" s="15">
        <f t="shared" si="400"/>
        <v>81.09</v>
      </c>
      <c r="G305" s="18">
        <f>F305*Premissas!$C$5</f>
        <v>2614.068649161658</v>
      </c>
      <c r="M305" s="7" t="str">
        <f>Premissas!$E$11</f>
        <v>janeiro/19</v>
      </c>
      <c r="N305" s="29">
        <f t="shared" si="407"/>
        <v>22</v>
      </c>
      <c r="O305" s="15">
        <f>Premissas!$I$11</f>
        <v>57.12</v>
      </c>
      <c r="P305" s="16">
        <f t="shared" si="402"/>
        <v>35.119999999999997</v>
      </c>
      <c r="Q305" s="17">
        <f>P305*Premissas!$C$13</f>
        <v>3383.1192660550455</v>
      </c>
      <c r="R305" s="15">
        <f t="shared" si="403"/>
        <v>57.12</v>
      </c>
      <c r="S305" s="18">
        <f>R305*Premissas!$C$11</f>
        <v>2751.1926605504586</v>
      </c>
      <c r="Y305" s="7" t="str">
        <f>Premissas!$E$11</f>
        <v>janeiro/19</v>
      </c>
      <c r="Z305" s="29">
        <f t="shared" si="408"/>
        <v>22</v>
      </c>
      <c r="AA305" s="15">
        <f>Premissas!$H$11</f>
        <v>81.09</v>
      </c>
      <c r="AB305" s="16">
        <f t="shared" si="405"/>
        <v>59.09</v>
      </c>
      <c r="AC305" s="17">
        <f>AB305*Premissas!$C$6</f>
        <v>3809.7254033533695</v>
      </c>
      <c r="AD305" s="15">
        <f t="shared" si="406"/>
        <v>81.09</v>
      </c>
      <c r="AE305" s="18">
        <f>AD305*Premissas!$C$12</f>
        <v>2614.068649161658</v>
      </c>
    </row>
    <row r="306" spans="1:33" x14ac:dyDescent="0.25">
      <c r="A306" s="7" t="str">
        <f>Premissas!$E$12</f>
        <v>dezembro/18</v>
      </c>
      <c r="B306" s="29">
        <f t="shared" si="409"/>
        <v>22</v>
      </c>
      <c r="C306" s="15">
        <f>LARGE(Premissas!$H$12:$I$12,1)</f>
        <v>66.98</v>
      </c>
      <c r="D306" s="16">
        <f t="shared" si="399"/>
        <v>44.980000000000004</v>
      </c>
      <c r="E306" s="17">
        <f>D306*Premissas!$C$6</f>
        <v>2900.0075925340084</v>
      </c>
      <c r="F306" s="15">
        <f t="shared" si="400"/>
        <v>66.98</v>
      </c>
      <c r="G306" s="18">
        <f>F306*Premissas!$C$5</f>
        <v>2159.2097437519774</v>
      </c>
      <c r="M306" s="7" t="str">
        <f>Premissas!$E$12</f>
        <v>dezembro/18</v>
      </c>
      <c r="N306" s="29">
        <f t="shared" si="407"/>
        <v>22</v>
      </c>
      <c r="O306" s="15">
        <f>Premissas!$I$12</f>
        <v>56.9</v>
      </c>
      <c r="P306" s="16">
        <f t="shared" si="402"/>
        <v>34.9</v>
      </c>
      <c r="Q306" s="17">
        <f>P306*Premissas!$C$13</f>
        <v>3361.9266055045869</v>
      </c>
      <c r="R306" s="15">
        <f t="shared" si="403"/>
        <v>56.9</v>
      </c>
      <c r="S306" s="18">
        <f>R306*Premissas!$C$11</f>
        <v>2740.5963302752293</v>
      </c>
      <c r="Y306" s="7" t="str">
        <f>Premissas!$E$12</f>
        <v>dezembro/18</v>
      </c>
      <c r="Z306" s="29">
        <f t="shared" si="408"/>
        <v>22</v>
      </c>
      <c r="AA306" s="15">
        <f>Premissas!$H$12</f>
        <v>66.98</v>
      </c>
      <c r="AB306" s="16">
        <f t="shared" si="405"/>
        <v>44.980000000000004</v>
      </c>
      <c r="AC306" s="17">
        <f>AB306*Premissas!$C$6</f>
        <v>2900.0075925340084</v>
      </c>
      <c r="AD306" s="15">
        <f t="shared" si="406"/>
        <v>66.98</v>
      </c>
      <c r="AE306" s="18">
        <f>AD306*Premissas!$C$12</f>
        <v>2159.2097437519774</v>
      </c>
    </row>
    <row r="307" spans="1:33" x14ac:dyDescent="0.25">
      <c r="A307" s="7" t="str">
        <f>Premissas!$E$13</f>
        <v>novembro/18</v>
      </c>
      <c r="B307" s="29">
        <f t="shared" si="409"/>
        <v>22</v>
      </c>
      <c r="C307" s="15">
        <f>LARGE(Premissas!$H$13:$I$13,1)</f>
        <v>66.42</v>
      </c>
      <c r="D307" s="16">
        <f t="shared" si="399"/>
        <v>44.42</v>
      </c>
      <c r="E307" s="17">
        <f>D307*Premissas!$C$6</f>
        <v>2863.902562480228</v>
      </c>
      <c r="F307" s="15">
        <f t="shared" si="400"/>
        <v>66.42</v>
      </c>
      <c r="G307" s="18">
        <f>F307*Premissas!$C$5</f>
        <v>2141.157228725087</v>
      </c>
      <c r="M307" s="7" t="str">
        <f>Premissas!$E$13</f>
        <v>novembro/18</v>
      </c>
      <c r="N307" s="29">
        <f t="shared" si="407"/>
        <v>22</v>
      </c>
      <c r="O307" s="15">
        <f>Premissas!$I$13</f>
        <v>40.659999999999997</v>
      </c>
      <c r="P307" s="16">
        <f t="shared" si="402"/>
        <v>18.659999999999997</v>
      </c>
      <c r="Q307" s="17">
        <f>P307*Premissas!$C$13</f>
        <v>1797.5229357798162</v>
      </c>
      <c r="R307" s="15">
        <f t="shared" si="403"/>
        <v>40.659999999999997</v>
      </c>
      <c r="S307" s="18">
        <f>R307*Premissas!$C$11</f>
        <v>1958.3944954128438</v>
      </c>
      <c r="Y307" s="7" t="str">
        <f>Premissas!$E$13</f>
        <v>novembro/18</v>
      </c>
      <c r="Z307" s="29">
        <f t="shared" si="408"/>
        <v>22</v>
      </c>
      <c r="AA307" s="15">
        <f>Premissas!$H$13</f>
        <v>66.42</v>
      </c>
      <c r="AB307" s="16">
        <f t="shared" si="405"/>
        <v>44.42</v>
      </c>
      <c r="AC307" s="17">
        <f>AB307*Premissas!$C$6</f>
        <v>2863.902562480228</v>
      </c>
      <c r="AD307" s="15">
        <f t="shared" si="406"/>
        <v>66.42</v>
      </c>
      <c r="AE307" s="18">
        <f>AD307*Premissas!$C$12</f>
        <v>2141.157228725087</v>
      </c>
    </row>
    <row r="308" spans="1:33" x14ac:dyDescent="0.25">
      <c r="A308" s="26" t="s">
        <v>35</v>
      </c>
      <c r="B308" s="5"/>
      <c r="C308" s="5">
        <f>LARGE(C295:C307,1)</f>
        <v>89.49</v>
      </c>
      <c r="D308" s="5">
        <f>LARGE(D295:D307,1)</f>
        <v>67.489999999999995</v>
      </c>
      <c r="E308" s="27">
        <f>SUM(E296:E307)</f>
        <v>35598.914900347991</v>
      </c>
      <c r="F308" s="5">
        <f>LARGE(F295:F307,1)</f>
        <v>89.49</v>
      </c>
      <c r="G308" s="27">
        <f t="shared" ref="G308:G364" si="410">SUM(G296:G307)</f>
        <v>26309.928819993671</v>
      </c>
      <c r="H308" s="50">
        <f>E308+G308</f>
        <v>61908.843720341662</v>
      </c>
      <c r="I308">
        <f>B296</f>
        <v>22</v>
      </c>
      <c r="M308" s="26" t="s">
        <v>35</v>
      </c>
      <c r="N308" s="5"/>
      <c r="O308" s="5">
        <f t="shared" ref="O308:P308" si="411">LARGE(O295:O307,1)</f>
        <v>77.73</v>
      </c>
      <c r="P308" s="5">
        <f t="shared" si="411"/>
        <v>55.730000000000004</v>
      </c>
      <c r="Q308" s="27">
        <f t="shared" ref="Q308" si="412">SUM(Q296:Q307)</f>
        <v>34193.394495412846</v>
      </c>
      <c r="R308" s="5">
        <f t="shared" ref="R308" si="413">LARGE(R295:R307,1)</f>
        <v>77.73</v>
      </c>
      <c r="S308" s="27">
        <f t="shared" ref="S308:S364" si="414">SUM(S296:S307)</f>
        <v>29812.293577981647</v>
      </c>
      <c r="T308" s="50">
        <f t="shared" ref="T308" si="415">Q308+S308</f>
        <v>64005.688073394493</v>
      </c>
      <c r="U308">
        <f t="shared" ref="U308" si="416">N296</f>
        <v>22</v>
      </c>
      <c r="Y308" s="26" t="s">
        <v>35</v>
      </c>
      <c r="Z308" s="5"/>
      <c r="AA308" s="5">
        <f t="shared" ref="AA308:AB308" si="417">LARGE(AA295:AA307,1)</f>
        <v>89.49</v>
      </c>
      <c r="AB308" s="5">
        <f t="shared" si="417"/>
        <v>67.489999999999995</v>
      </c>
      <c r="AC308" s="27">
        <f t="shared" ref="AC308" si="418">SUM(AC296:AC307)</f>
        <v>35295.890540968052</v>
      </c>
      <c r="AD308" s="5">
        <f t="shared" ref="AD308" si="419">LARGE(AD295:AD307,1)</f>
        <v>89.49</v>
      </c>
      <c r="AE308" s="27">
        <f t="shared" ref="AE308:AE364" si="420">SUM(AE296:AE307)</f>
        <v>26158.416640303698</v>
      </c>
      <c r="AF308" s="50">
        <f t="shared" ref="AF308" si="421">AC308+AE308</f>
        <v>61454.307181271754</v>
      </c>
      <c r="AG308">
        <f t="shared" ref="AG308" si="422">Z296</f>
        <v>22</v>
      </c>
    </row>
    <row r="309" spans="1:33" x14ac:dyDescent="0.25">
      <c r="A309" s="6" t="s">
        <v>12</v>
      </c>
      <c r="B309" s="6" t="s">
        <v>18</v>
      </c>
      <c r="C309" s="6" t="s">
        <v>19</v>
      </c>
      <c r="D309" s="14" t="s">
        <v>20</v>
      </c>
      <c r="E309" s="14" t="s">
        <v>21</v>
      </c>
      <c r="F309" s="6" t="s">
        <v>22</v>
      </c>
      <c r="G309" s="6" t="s">
        <v>23</v>
      </c>
      <c r="M309" s="6" t="s">
        <v>12</v>
      </c>
      <c r="N309" s="6" t="s">
        <v>18</v>
      </c>
      <c r="O309" s="6" t="s">
        <v>19</v>
      </c>
      <c r="P309" s="14" t="s">
        <v>20</v>
      </c>
      <c r="Q309" s="14" t="s">
        <v>21</v>
      </c>
      <c r="R309" s="6" t="s">
        <v>22</v>
      </c>
      <c r="S309" s="6" t="s">
        <v>23</v>
      </c>
      <c r="Y309" s="6" t="s">
        <v>12</v>
      </c>
      <c r="Z309" s="6" t="s">
        <v>18</v>
      </c>
      <c r="AA309" s="6" t="s">
        <v>19</v>
      </c>
      <c r="AB309" s="14" t="s">
        <v>20</v>
      </c>
      <c r="AC309" s="14" t="s">
        <v>21</v>
      </c>
      <c r="AD309" s="6" t="s">
        <v>22</v>
      </c>
      <c r="AE309" s="6" t="s">
        <v>23</v>
      </c>
    </row>
    <row r="310" spans="1:33" x14ac:dyDescent="0.25">
      <c r="A310" s="7" t="str">
        <f>Premissas!$E$2</f>
        <v>outubro/19</v>
      </c>
      <c r="B310" s="29">
        <f>B296+1</f>
        <v>23</v>
      </c>
      <c r="C310" s="15">
        <f>LARGE(Premissas!$H$2:$I$2,1)</f>
        <v>63.39</v>
      </c>
      <c r="D310" s="16">
        <f t="shared" ref="D310:D321" si="423">IF(C310&gt;105%*B310,(C310-B310),0)</f>
        <v>40.39</v>
      </c>
      <c r="E310" s="17">
        <f>D310*Premissas!$C$6</f>
        <v>2604.0752926289151</v>
      </c>
      <c r="F310" s="15">
        <f t="shared" ref="F310:F321" si="424">IF(C310&gt;B310,C310,B310)</f>
        <v>63.39</v>
      </c>
      <c r="G310" s="18">
        <f>F310*Premissas!$C$5</f>
        <v>2043.4802277760202</v>
      </c>
      <c r="M310" s="7" t="str">
        <f>Premissas!$E$2</f>
        <v>outubro/19</v>
      </c>
      <c r="N310" s="29">
        <f t="shared" ref="N310" si="425">N296+1</f>
        <v>23</v>
      </c>
      <c r="O310" s="15">
        <f>Premissas!$I$2</f>
        <v>63.39</v>
      </c>
      <c r="P310" s="16">
        <f t="shared" ref="P310:P321" si="426">IF(O310&gt;105%*N310,(O310-N310),0)</f>
        <v>40.39</v>
      </c>
      <c r="Q310" s="17">
        <f>P310*Premissas!$C$13</f>
        <v>3890.7798165137615</v>
      </c>
      <c r="R310" s="15">
        <f t="shared" ref="R310:R321" si="427">IF(O310&gt;N310,O310,N310)</f>
        <v>63.39</v>
      </c>
      <c r="S310" s="18">
        <f>R310*Premissas!$C$11</f>
        <v>3053.1880733944954</v>
      </c>
      <c r="Y310" s="7" t="str">
        <f>Premissas!$E$2</f>
        <v>outubro/19</v>
      </c>
      <c r="Z310" s="29">
        <f t="shared" ref="Z310" si="428">Z296+1</f>
        <v>23</v>
      </c>
      <c r="AA310" s="15">
        <f>Premissas!$H$2</f>
        <v>58.8</v>
      </c>
      <c r="AB310" s="16">
        <f t="shared" ref="AB310:AB321" si="429">IF(AA310&gt;105%*Z310,(AA310-Z310),0)</f>
        <v>35.799999999999997</v>
      </c>
      <c r="AC310" s="17">
        <f>AB310*Premissas!$C$6</f>
        <v>2308.1429927238214</v>
      </c>
      <c r="AD310" s="15">
        <f t="shared" ref="AD310:AD321" si="430">IF(AA310&gt;Z310,AA310,Z310)</f>
        <v>58.8</v>
      </c>
      <c r="AE310" s="18">
        <f>AD310*Premissas!$C$12</f>
        <v>1895.5140778234736</v>
      </c>
    </row>
    <row r="311" spans="1:33" x14ac:dyDescent="0.25">
      <c r="A311" s="7" t="str">
        <f>Premissas!$E$3</f>
        <v>setembro/19</v>
      </c>
      <c r="B311" s="29">
        <f>B310</f>
        <v>23</v>
      </c>
      <c r="C311" s="15">
        <f>LARGE(Premissas!$H$3:$I$3,1)</f>
        <v>58.91</v>
      </c>
      <c r="D311" s="16">
        <f t="shared" si="423"/>
        <v>35.909999999999997</v>
      </c>
      <c r="E311" s="17">
        <f>D311*Premissas!$C$6</f>
        <v>2315.2350521986709</v>
      </c>
      <c r="F311" s="15">
        <f t="shared" si="424"/>
        <v>58.91</v>
      </c>
      <c r="G311" s="18">
        <f>F311*Premissas!$C$5</f>
        <v>1899.0601075608984</v>
      </c>
      <c r="M311" s="7" t="str">
        <f>Premissas!$E$3</f>
        <v>setembro/19</v>
      </c>
      <c r="N311" s="29">
        <f t="shared" ref="N311:N321" si="431">N310</f>
        <v>23</v>
      </c>
      <c r="O311" s="15">
        <f>Premissas!$I$3</f>
        <v>52.19</v>
      </c>
      <c r="P311" s="16">
        <f t="shared" si="426"/>
        <v>29.189999999999998</v>
      </c>
      <c r="Q311" s="17">
        <f>P311*Premissas!$C$13</f>
        <v>2811.880733944954</v>
      </c>
      <c r="R311" s="15">
        <f t="shared" si="427"/>
        <v>52.19</v>
      </c>
      <c r="S311" s="18">
        <f>R311*Premissas!$C$11</f>
        <v>2513.7385321100915</v>
      </c>
      <c r="Y311" s="7" t="str">
        <f>Premissas!$E$3</f>
        <v>setembro/19</v>
      </c>
      <c r="Z311" s="29">
        <f t="shared" ref="Z311:Z321" si="432">Z310</f>
        <v>23</v>
      </c>
      <c r="AA311" s="15">
        <f>Premissas!$H$3</f>
        <v>58.91</v>
      </c>
      <c r="AB311" s="16">
        <f t="shared" si="429"/>
        <v>35.909999999999997</v>
      </c>
      <c r="AC311" s="17">
        <f>AB311*Premissas!$C$6</f>
        <v>2315.2350521986709</v>
      </c>
      <c r="AD311" s="15">
        <f t="shared" si="430"/>
        <v>58.91</v>
      </c>
      <c r="AE311" s="18">
        <f>AD311*Premissas!$C$12</f>
        <v>1899.0601075608984</v>
      </c>
    </row>
    <row r="312" spans="1:33" x14ac:dyDescent="0.25">
      <c r="A312" s="7" t="str">
        <f>Premissas!$E$4</f>
        <v>agosto/19</v>
      </c>
      <c r="B312" s="29">
        <f t="shared" ref="B312:B321" si="433">B311</f>
        <v>23</v>
      </c>
      <c r="C312" s="15">
        <f>LARGE(Premissas!$H$4:$I$4,1)</f>
        <v>46.48</v>
      </c>
      <c r="D312" s="16">
        <f t="shared" si="423"/>
        <v>23.479999999999997</v>
      </c>
      <c r="E312" s="17">
        <f>D312*Premissas!$C$6</f>
        <v>1513.8323315406515</v>
      </c>
      <c r="F312" s="15">
        <f t="shared" si="424"/>
        <v>46.48</v>
      </c>
      <c r="G312" s="18">
        <f>F312*Premissas!$C$5</f>
        <v>1498.3587472318886</v>
      </c>
      <c r="M312" s="7" t="str">
        <f>Premissas!$E$4</f>
        <v>agosto/19</v>
      </c>
      <c r="N312" s="29">
        <f t="shared" si="431"/>
        <v>23</v>
      </c>
      <c r="O312" s="15">
        <f>Premissas!$I$4</f>
        <v>20.16</v>
      </c>
      <c r="P312" s="16">
        <f t="shared" si="426"/>
        <v>0</v>
      </c>
      <c r="Q312" s="17">
        <f>P312*Premissas!$C$13</f>
        <v>0</v>
      </c>
      <c r="R312" s="15">
        <f t="shared" si="427"/>
        <v>23</v>
      </c>
      <c r="S312" s="18">
        <f>R312*Premissas!$C$11</f>
        <v>1107.7981651376147</v>
      </c>
      <c r="Y312" s="7" t="str">
        <f>Premissas!$E$4</f>
        <v>agosto/19</v>
      </c>
      <c r="Z312" s="29">
        <f t="shared" si="432"/>
        <v>23</v>
      </c>
      <c r="AA312" s="15">
        <f>Premissas!$H$4</f>
        <v>46.48</v>
      </c>
      <c r="AB312" s="16">
        <f t="shared" si="429"/>
        <v>23.479999999999997</v>
      </c>
      <c r="AC312" s="17">
        <f>AB312*Premissas!$C$6</f>
        <v>1513.8323315406515</v>
      </c>
      <c r="AD312" s="15">
        <f t="shared" si="430"/>
        <v>46.48</v>
      </c>
      <c r="AE312" s="18">
        <f>AD312*Premissas!$C$12</f>
        <v>1498.3587472318886</v>
      </c>
    </row>
    <row r="313" spans="1:33" x14ac:dyDescent="0.25">
      <c r="A313" s="7" t="str">
        <f>Premissas!$E$5</f>
        <v>julho/19</v>
      </c>
      <c r="B313" s="29">
        <f t="shared" si="433"/>
        <v>23</v>
      </c>
      <c r="C313" s="15">
        <f>LARGE(Premissas!$H$5:$I$5,1)</f>
        <v>63.17</v>
      </c>
      <c r="D313" s="16">
        <f t="shared" si="423"/>
        <v>40.17</v>
      </c>
      <c r="E313" s="17">
        <f>D313*Premissas!$C$6</f>
        <v>2589.8911736792156</v>
      </c>
      <c r="F313" s="15">
        <f t="shared" si="424"/>
        <v>63.17</v>
      </c>
      <c r="G313" s="18">
        <f>F313*Premissas!$C$5</f>
        <v>2036.3881683011705</v>
      </c>
      <c r="M313" s="7" t="str">
        <f>Premissas!$E$5</f>
        <v>julho/19</v>
      </c>
      <c r="N313" s="29">
        <f t="shared" si="431"/>
        <v>23</v>
      </c>
      <c r="O313" s="15">
        <f>Premissas!$I$5</f>
        <v>39.979999999999997</v>
      </c>
      <c r="P313" s="16">
        <f t="shared" si="426"/>
        <v>16.979999999999997</v>
      </c>
      <c r="Q313" s="17">
        <f>P313*Premissas!$C$13</f>
        <v>1635.6880733944949</v>
      </c>
      <c r="R313" s="15">
        <f t="shared" si="427"/>
        <v>39.979999999999997</v>
      </c>
      <c r="S313" s="18">
        <f>R313*Premissas!$C$11</f>
        <v>1925.6422018348621</v>
      </c>
      <c r="Y313" s="7" t="str">
        <f>Premissas!$E$5</f>
        <v>julho/19</v>
      </c>
      <c r="Z313" s="29">
        <f t="shared" si="432"/>
        <v>23</v>
      </c>
      <c r="AA313" s="15">
        <f>Premissas!$H$5</f>
        <v>63.17</v>
      </c>
      <c r="AB313" s="16">
        <f t="shared" si="429"/>
        <v>40.17</v>
      </c>
      <c r="AC313" s="17">
        <f>AB313*Premissas!$C$6</f>
        <v>2589.8911736792156</v>
      </c>
      <c r="AD313" s="15">
        <f t="shared" si="430"/>
        <v>63.17</v>
      </c>
      <c r="AE313" s="18">
        <f>AD313*Premissas!$C$12</f>
        <v>2036.3881683011705</v>
      </c>
    </row>
    <row r="314" spans="1:33" x14ac:dyDescent="0.25">
      <c r="A314" s="7" t="str">
        <f>Premissas!$E$6</f>
        <v>junho/19</v>
      </c>
      <c r="B314" s="29">
        <f t="shared" si="433"/>
        <v>23</v>
      </c>
      <c r="C314" s="15">
        <f>LARGE(Premissas!$H$6:$I$6,1)</f>
        <v>59.47</v>
      </c>
      <c r="D314" s="16">
        <f t="shared" si="423"/>
        <v>36.47</v>
      </c>
      <c r="E314" s="17">
        <f>D314*Premissas!$C$6</f>
        <v>2351.3400822524518</v>
      </c>
      <c r="F314" s="15">
        <f t="shared" si="424"/>
        <v>59.47</v>
      </c>
      <c r="G314" s="18">
        <f>F314*Premissas!$C$5</f>
        <v>1917.1126225877886</v>
      </c>
      <c r="M314" s="7" t="str">
        <f>Premissas!$E$6</f>
        <v>junho/19</v>
      </c>
      <c r="N314" s="29">
        <f t="shared" si="431"/>
        <v>23</v>
      </c>
      <c r="O314" s="15">
        <f>Premissas!$I$6</f>
        <v>47.71</v>
      </c>
      <c r="P314" s="16">
        <f t="shared" si="426"/>
        <v>24.71</v>
      </c>
      <c r="Q314" s="17">
        <f>P314*Premissas!$C$13</f>
        <v>2380.3211009174311</v>
      </c>
      <c r="R314" s="15">
        <f t="shared" si="427"/>
        <v>47.71</v>
      </c>
      <c r="S314" s="18">
        <f>R314*Premissas!$C$11</f>
        <v>2297.9587155963304</v>
      </c>
      <c r="Y314" s="7" t="str">
        <f>Premissas!$E$6</f>
        <v>junho/19</v>
      </c>
      <c r="Z314" s="29">
        <f t="shared" si="432"/>
        <v>23</v>
      </c>
      <c r="AA314" s="15">
        <f>Premissas!$H$6</f>
        <v>59.47</v>
      </c>
      <c r="AB314" s="16">
        <f t="shared" si="429"/>
        <v>36.47</v>
      </c>
      <c r="AC314" s="17">
        <f>AB314*Premissas!$C$6</f>
        <v>2351.3400822524518</v>
      </c>
      <c r="AD314" s="15">
        <f t="shared" si="430"/>
        <v>59.47</v>
      </c>
      <c r="AE314" s="18">
        <f>AD314*Premissas!$C$12</f>
        <v>1917.1126225877886</v>
      </c>
    </row>
    <row r="315" spans="1:33" x14ac:dyDescent="0.25">
      <c r="A315" s="7" t="str">
        <f>Premissas!$E$7</f>
        <v>maio/19</v>
      </c>
      <c r="B315" s="29">
        <f t="shared" si="433"/>
        <v>23</v>
      </c>
      <c r="C315" s="15">
        <f>LARGE(Premissas!$H$7:$I$7,1)</f>
        <v>61.04</v>
      </c>
      <c r="D315" s="20">
        <f t="shared" si="423"/>
        <v>38.04</v>
      </c>
      <c r="E315" s="17">
        <f>D315*Premissas!$C$6</f>
        <v>2452.5631129389435</v>
      </c>
      <c r="F315" s="15">
        <f t="shared" si="424"/>
        <v>61.04</v>
      </c>
      <c r="G315" s="18">
        <f>F315*Premissas!$C$5</f>
        <v>1967.7241379310344</v>
      </c>
      <c r="M315" s="7" t="str">
        <f>Premissas!$E$7</f>
        <v>maio/19</v>
      </c>
      <c r="N315" s="29">
        <f t="shared" si="431"/>
        <v>23</v>
      </c>
      <c r="O315" s="15">
        <f>Premissas!$I$7</f>
        <v>46.37</v>
      </c>
      <c r="P315" s="20">
        <f t="shared" si="426"/>
        <v>23.369999999999997</v>
      </c>
      <c r="Q315" s="17">
        <f>P315*Premissas!$C$13</f>
        <v>2251.2385321100915</v>
      </c>
      <c r="R315" s="15">
        <f t="shared" si="427"/>
        <v>46.37</v>
      </c>
      <c r="S315" s="18">
        <f>R315*Premissas!$C$11</f>
        <v>2233.4174311926604</v>
      </c>
      <c r="Y315" s="7" t="str">
        <f>Premissas!$E$7</f>
        <v>maio/19</v>
      </c>
      <c r="Z315" s="29">
        <f t="shared" si="432"/>
        <v>23</v>
      </c>
      <c r="AA315" s="15">
        <f>Premissas!$H$7</f>
        <v>61.04</v>
      </c>
      <c r="AB315" s="20">
        <f t="shared" si="429"/>
        <v>38.04</v>
      </c>
      <c r="AC315" s="17">
        <f>AB315*Premissas!$C$6</f>
        <v>2452.5631129389435</v>
      </c>
      <c r="AD315" s="15">
        <f t="shared" si="430"/>
        <v>61.04</v>
      </c>
      <c r="AE315" s="18">
        <f>AD315*Premissas!$C$12</f>
        <v>1967.7241379310344</v>
      </c>
    </row>
    <row r="316" spans="1:33" x14ac:dyDescent="0.25">
      <c r="A316" s="7" t="str">
        <f>Premissas!$E$8</f>
        <v>abril/19</v>
      </c>
      <c r="B316" s="29">
        <f t="shared" si="433"/>
        <v>23</v>
      </c>
      <c r="C316" s="15">
        <f>LARGE(Premissas!$H$8:$I$8,1)</f>
        <v>81.98</v>
      </c>
      <c r="D316" s="20">
        <f t="shared" si="423"/>
        <v>58.980000000000004</v>
      </c>
      <c r="E316" s="17">
        <f>D316*Premissas!$C$6</f>
        <v>3802.6333438785196</v>
      </c>
      <c r="F316" s="15">
        <f t="shared" si="424"/>
        <v>81.98</v>
      </c>
      <c r="G316" s="18">
        <f>F316*Premissas!$C$5</f>
        <v>2642.7592534008227</v>
      </c>
      <c r="M316" s="7" t="str">
        <f>Premissas!$E$8</f>
        <v>abril/19</v>
      </c>
      <c r="N316" s="29">
        <f t="shared" si="431"/>
        <v>23</v>
      </c>
      <c r="O316" s="15">
        <f>Premissas!$I$8</f>
        <v>53.09</v>
      </c>
      <c r="P316" s="20">
        <f t="shared" si="426"/>
        <v>30.090000000000003</v>
      </c>
      <c r="Q316" s="17">
        <f>P316*Premissas!$C$13</f>
        <v>2898.5779816513764</v>
      </c>
      <c r="R316" s="15">
        <f t="shared" si="427"/>
        <v>53.09</v>
      </c>
      <c r="S316" s="18">
        <f>R316*Premissas!$C$11</f>
        <v>2557.0871559633028</v>
      </c>
      <c r="Y316" s="7" t="str">
        <f>Premissas!$E$8</f>
        <v>abril/19</v>
      </c>
      <c r="Z316" s="29">
        <f t="shared" si="432"/>
        <v>23</v>
      </c>
      <c r="AA316" s="15">
        <f>Premissas!$H$8</f>
        <v>81.98</v>
      </c>
      <c r="AB316" s="20">
        <f t="shared" si="429"/>
        <v>58.980000000000004</v>
      </c>
      <c r="AC316" s="17">
        <f>AB316*Premissas!$C$6</f>
        <v>3802.6333438785196</v>
      </c>
      <c r="AD316" s="15">
        <f t="shared" si="430"/>
        <v>81.98</v>
      </c>
      <c r="AE316" s="18">
        <f>AD316*Premissas!$C$12</f>
        <v>2642.7592534008227</v>
      </c>
    </row>
    <row r="317" spans="1:33" x14ac:dyDescent="0.25">
      <c r="A317" s="7" t="str">
        <f>Premissas!$E$9</f>
        <v>março/19</v>
      </c>
      <c r="B317" s="29">
        <f t="shared" si="433"/>
        <v>23</v>
      </c>
      <c r="C317" s="15">
        <f>LARGE(Premissas!$H$9:$I$9,1)</f>
        <v>77.73</v>
      </c>
      <c r="D317" s="20">
        <f t="shared" si="423"/>
        <v>54.730000000000004</v>
      </c>
      <c r="E317" s="17">
        <f>D317*Premissas!$C$6</f>
        <v>3528.6219550775072</v>
      </c>
      <c r="F317" s="15">
        <f t="shared" si="424"/>
        <v>77.73</v>
      </c>
      <c r="G317" s="18">
        <f>F317*Premissas!$C$5</f>
        <v>2505.7535590003163</v>
      </c>
      <c r="M317" s="7" t="str">
        <f>Premissas!$E$9</f>
        <v>março/19</v>
      </c>
      <c r="N317" s="29">
        <f t="shared" si="431"/>
        <v>23</v>
      </c>
      <c r="O317" s="15">
        <f>Premissas!$I$9</f>
        <v>77.73</v>
      </c>
      <c r="P317" s="20">
        <f t="shared" si="426"/>
        <v>54.730000000000004</v>
      </c>
      <c r="Q317" s="17">
        <f>P317*Premissas!$C$13</f>
        <v>5272.1559633027528</v>
      </c>
      <c r="R317" s="15">
        <f t="shared" si="427"/>
        <v>77.73</v>
      </c>
      <c r="S317" s="18">
        <f>R317*Premissas!$C$11</f>
        <v>3743.8761467889908</v>
      </c>
      <c r="Y317" s="7" t="str">
        <f>Premissas!$E$9</f>
        <v>março/19</v>
      </c>
      <c r="Z317" s="29">
        <f t="shared" si="432"/>
        <v>23</v>
      </c>
      <c r="AA317" s="15">
        <f>Premissas!$H$9</f>
        <v>77.62</v>
      </c>
      <c r="AB317" s="20">
        <f t="shared" si="429"/>
        <v>54.620000000000005</v>
      </c>
      <c r="AC317" s="17">
        <f>AB317*Premissas!$C$6</f>
        <v>3521.5298956026577</v>
      </c>
      <c r="AD317" s="15">
        <f t="shared" si="430"/>
        <v>77.62</v>
      </c>
      <c r="AE317" s="18">
        <f>AD317*Premissas!$C$12</f>
        <v>2502.2075292628915</v>
      </c>
    </row>
    <row r="318" spans="1:33" x14ac:dyDescent="0.25">
      <c r="A318" s="7" t="str">
        <f>Premissas!$E$10</f>
        <v>fevereiro/19</v>
      </c>
      <c r="B318" s="29">
        <f t="shared" si="433"/>
        <v>23</v>
      </c>
      <c r="C318" s="15">
        <f>LARGE(Premissas!$H$10:$I$10,1)</f>
        <v>89.49</v>
      </c>
      <c r="D318" s="20">
        <f t="shared" si="423"/>
        <v>66.489999999999995</v>
      </c>
      <c r="E318" s="17">
        <f>D318*Premissas!$C$6</f>
        <v>4286.8275862068958</v>
      </c>
      <c r="F318" s="15">
        <f t="shared" si="424"/>
        <v>89.49</v>
      </c>
      <c r="G318" s="18">
        <f>F318*Premissas!$C$5</f>
        <v>2884.8563745650108</v>
      </c>
      <c r="M318" s="7" t="str">
        <f>Premissas!$E$10</f>
        <v>fevereiro/19</v>
      </c>
      <c r="N318" s="29">
        <f t="shared" si="431"/>
        <v>23</v>
      </c>
      <c r="O318" s="15">
        <f>Premissas!$I$10</f>
        <v>61.82</v>
      </c>
      <c r="P318" s="20">
        <f t="shared" si="426"/>
        <v>38.82</v>
      </c>
      <c r="Q318" s="17">
        <f>P318*Premissas!$C$13</f>
        <v>3739.5412844036696</v>
      </c>
      <c r="R318" s="15">
        <f t="shared" si="427"/>
        <v>61.82</v>
      </c>
      <c r="S318" s="18">
        <f>R318*Premissas!$C$11</f>
        <v>2977.5688073394494</v>
      </c>
      <c r="Y318" s="7" t="str">
        <f>Premissas!$E$10</f>
        <v>fevereiro/19</v>
      </c>
      <c r="Z318" s="29">
        <f t="shared" si="432"/>
        <v>23</v>
      </c>
      <c r="AA318" s="15">
        <f>Premissas!$H$10</f>
        <v>89.49</v>
      </c>
      <c r="AB318" s="20">
        <f t="shared" si="429"/>
        <v>66.489999999999995</v>
      </c>
      <c r="AC318" s="17">
        <f>AB318*Premissas!$C$6</f>
        <v>4286.8275862068958</v>
      </c>
      <c r="AD318" s="15">
        <f t="shared" si="430"/>
        <v>89.49</v>
      </c>
      <c r="AE318" s="18">
        <f>AD318*Premissas!$C$12</f>
        <v>2884.8563745650108</v>
      </c>
    </row>
    <row r="319" spans="1:33" x14ac:dyDescent="0.25">
      <c r="A319" s="7" t="str">
        <f>Premissas!$E$11</f>
        <v>janeiro/19</v>
      </c>
      <c r="B319" s="29">
        <f t="shared" si="433"/>
        <v>23</v>
      </c>
      <c r="C319" s="15">
        <f>LARGE(Premissas!$H$11:$I$11,1)</f>
        <v>81.09</v>
      </c>
      <c r="D319" s="16">
        <f t="shared" si="423"/>
        <v>58.09</v>
      </c>
      <c r="E319" s="17">
        <f>D319*Premissas!$C$6</f>
        <v>3745.2521354001901</v>
      </c>
      <c r="F319" s="15">
        <f t="shared" si="424"/>
        <v>81.09</v>
      </c>
      <c r="G319" s="18">
        <f>F319*Premissas!$C$5</f>
        <v>2614.068649161658</v>
      </c>
      <c r="M319" s="7" t="str">
        <f>Premissas!$E$11</f>
        <v>janeiro/19</v>
      </c>
      <c r="N319" s="29">
        <f t="shared" si="431"/>
        <v>23</v>
      </c>
      <c r="O319" s="15">
        <f>Premissas!$I$11</f>
        <v>57.12</v>
      </c>
      <c r="P319" s="16">
        <f t="shared" si="426"/>
        <v>34.119999999999997</v>
      </c>
      <c r="Q319" s="17">
        <f>P319*Premissas!$C$13</f>
        <v>3286.7889908256875</v>
      </c>
      <c r="R319" s="15">
        <f t="shared" si="427"/>
        <v>57.12</v>
      </c>
      <c r="S319" s="18">
        <f>R319*Premissas!$C$11</f>
        <v>2751.1926605504586</v>
      </c>
      <c r="Y319" s="7" t="str">
        <f>Premissas!$E$11</f>
        <v>janeiro/19</v>
      </c>
      <c r="Z319" s="29">
        <f t="shared" si="432"/>
        <v>23</v>
      </c>
      <c r="AA319" s="15">
        <f>Premissas!$H$11</f>
        <v>81.09</v>
      </c>
      <c r="AB319" s="16">
        <f t="shared" si="429"/>
        <v>58.09</v>
      </c>
      <c r="AC319" s="17">
        <f>AB319*Premissas!$C$6</f>
        <v>3745.2521354001901</v>
      </c>
      <c r="AD319" s="15">
        <f t="shared" si="430"/>
        <v>81.09</v>
      </c>
      <c r="AE319" s="18">
        <f>AD319*Premissas!$C$12</f>
        <v>2614.068649161658</v>
      </c>
    </row>
    <row r="320" spans="1:33" x14ac:dyDescent="0.25">
      <c r="A320" s="7" t="str">
        <f>Premissas!$E$12</f>
        <v>dezembro/18</v>
      </c>
      <c r="B320" s="29">
        <f t="shared" si="433"/>
        <v>23</v>
      </c>
      <c r="C320" s="15">
        <f>LARGE(Premissas!$H$12:$I$12,1)</f>
        <v>66.98</v>
      </c>
      <c r="D320" s="16">
        <f t="shared" si="423"/>
        <v>43.980000000000004</v>
      </c>
      <c r="E320" s="17">
        <f>D320*Premissas!$C$6</f>
        <v>2835.534324580829</v>
      </c>
      <c r="F320" s="15">
        <f t="shared" si="424"/>
        <v>66.98</v>
      </c>
      <c r="G320" s="18">
        <f>F320*Premissas!$C$5</f>
        <v>2159.2097437519774</v>
      </c>
      <c r="M320" s="7" t="str">
        <f>Premissas!$E$12</f>
        <v>dezembro/18</v>
      </c>
      <c r="N320" s="29">
        <f t="shared" si="431"/>
        <v>23</v>
      </c>
      <c r="O320" s="15">
        <f>Premissas!$I$12</f>
        <v>56.9</v>
      </c>
      <c r="P320" s="16">
        <f t="shared" si="426"/>
        <v>33.9</v>
      </c>
      <c r="Q320" s="17">
        <f>P320*Premissas!$C$13</f>
        <v>3265.5963302752293</v>
      </c>
      <c r="R320" s="15">
        <f t="shared" si="427"/>
        <v>56.9</v>
      </c>
      <c r="S320" s="18">
        <f>R320*Premissas!$C$11</f>
        <v>2740.5963302752293</v>
      </c>
      <c r="Y320" s="7" t="str">
        <f>Premissas!$E$12</f>
        <v>dezembro/18</v>
      </c>
      <c r="Z320" s="29">
        <f t="shared" si="432"/>
        <v>23</v>
      </c>
      <c r="AA320" s="15">
        <f>Premissas!$H$12</f>
        <v>66.98</v>
      </c>
      <c r="AB320" s="16">
        <f t="shared" si="429"/>
        <v>43.980000000000004</v>
      </c>
      <c r="AC320" s="17">
        <f>AB320*Premissas!$C$6</f>
        <v>2835.534324580829</v>
      </c>
      <c r="AD320" s="15">
        <f t="shared" si="430"/>
        <v>66.98</v>
      </c>
      <c r="AE320" s="18">
        <f>AD320*Premissas!$C$12</f>
        <v>2159.2097437519774</v>
      </c>
    </row>
    <row r="321" spans="1:33" x14ac:dyDescent="0.25">
      <c r="A321" s="7" t="str">
        <f>Premissas!$E$13</f>
        <v>novembro/18</v>
      </c>
      <c r="B321" s="29">
        <f t="shared" si="433"/>
        <v>23</v>
      </c>
      <c r="C321" s="15">
        <f>LARGE(Premissas!$H$13:$I$13,1)</f>
        <v>66.42</v>
      </c>
      <c r="D321" s="16">
        <f t="shared" si="423"/>
        <v>43.42</v>
      </c>
      <c r="E321" s="17">
        <f>D321*Premissas!$C$6</f>
        <v>2799.4292945270486</v>
      </c>
      <c r="F321" s="15">
        <f t="shared" si="424"/>
        <v>66.42</v>
      </c>
      <c r="G321" s="18">
        <f>F321*Premissas!$C$5</f>
        <v>2141.157228725087</v>
      </c>
      <c r="M321" s="7" t="str">
        <f>Premissas!$E$13</f>
        <v>novembro/18</v>
      </c>
      <c r="N321" s="29">
        <f t="shared" si="431"/>
        <v>23</v>
      </c>
      <c r="O321" s="15">
        <f>Premissas!$I$13</f>
        <v>40.659999999999997</v>
      </c>
      <c r="P321" s="16">
        <f t="shared" si="426"/>
        <v>17.659999999999997</v>
      </c>
      <c r="Q321" s="17">
        <f>P321*Premissas!$C$13</f>
        <v>1701.1926605504584</v>
      </c>
      <c r="R321" s="15">
        <f t="shared" si="427"/>
        <v>40.659999999999997</v>
      </c>
      <c r="S321" s="18">
        <f>R321*Premissas!$C$11</f>
        <v>1958.3944954128438</v>
      </c>
      <c r="Y321" s="7" t="str">
        <f>Premissas!$E$13</f>
        <v>novembro/18</v>
      </c>
      <c r="Z321" s="29">
        <f t="shared" si="432"/>
        <v>23</v>
      </c>
      <c r="AA321" s="15">
        <f>Premissas!$H$13</f>
        <v>66.42</v>
      </c>
      <c r="AB321" s="16">
        <f t="shared" si="429"/>
        <v>43.42</v>
      </c>
      <c r="AC321" s="17">
        <f>AB321*Premissas!$C$6</f>
        <v>2799.4292945270486</v>
      </c>
      <c r="AD321" s="15">
        <f t="shared" si="430"/>
        <v>66.42</v>
      </c>
      <c r="AE321" s="18">
        <f>AD321*Premissas!$C$12</f>
        <v>2141.157228725087</v>
      </c>
    </row>
    <row r="322" spans="1:33" x14ac:dyDescent="0.25">
      <c r="A322" s="26" t="s">
        <v>35</v>
      </c>
      <c r="B322" s="5"/>
      <c r="C322" s="5">
        <f>LARGE(C309:C321,1)</f>
        <v>89.49</v>
      </c>
      <c r="D322" s="5">
        <f>LARGE(D309:D321,1)</f>
        <v>66.489999999999995</v>
      </c>
      <c r="E322" s="27">
        <f>SUM(E310:E321)</f>
        <v>34825.235684909836</v>
      </c>
      <c r="F322" s="5">
        <f>LARGE(F309:F321,1)</f>
        <v>89.49</v>
      </c>
      <c r="G322" s="27">
        <f t="shared" si="410"/>
        <v>26309.928819993671</v>
      </c>
      <c r="H322" s="50">
        <f>E322+G322</f>
        <v>61135.164504903507</v>
      </c>
      <c r="I322">
        <f>B310</f>
        <v>23</v>
      </c>
      <c r="M322" s="26" t="s">
        <v>35</v>
      </c>
      <c r="N322" s="5"/>
      <c r="O322" s="5">
        <f t="shared" ref="O322:P322" si="434">LARGE(O309:O321,1)</f>
        <v>77.73</v>
      </c>
      <c r="P322" s="5">
        <f t="shared" si="434"/>
        <v>54.730000000000004</v>
      </c>
      <c r="Q322" s="27">
        <f t="shared" ref="Q322" si="435">SUM(Q310:Q321)</f>
        <v>33133.761467889904</v>
      </c>
      <c r="R322" s="5">
        <f t="shared" ref="R322" si="436">LARGE(R309:R321,1)</f>
        <v>77.73</v>
      </c>
      <c r="S322" s="27">
        <f t="shared" si="414"/>
        <v>29860.458715596324</v>
      </c>
      <c r="T322" s="50">
        <f t="shared" ref="T322" si="437">Q322+S322</f>
        <v>62994.220183486228</v>
      </c>
      <c r="U322">
        <f t="shared" ref="U322" si="438">N310</f>
        <v>23</v>
      </c>
      <c r="Y322" s="26" t="s">
        <v>35</v>
      </c>
      <c r="Z322" s="5"/>
      <c r="AA322" s="5">
        <f t="shared" ref="AA322:AB322" si="439">LARGE(AA309:AA321,1)</f>
        <v>89.49</v>
      </c>
      <c r="AB322" s="5">
        <f t="shared" si="439"/>
        <v>66.489999999999995</v>
      </c>
      <c r="AC322" s="27">
        <f t="shared" ref="AC322" si="440">SUM(AC310:AC321)</f>
        <v>34522.21132552989</v>
      </c>
      <c r="AD322" s="5">
        <f t="shared" ref="AD322" si="441">LARGE(AD309:AD321,1)</f>
        <v>89.49</v>
      </c>
      <c r="AE322" s="27">
        <f t="shared" si="420"/>
        <v>26158.416640303698</v>
      </c>
      <c r="AF322" s="50">
        <f t="shared" ref="AF322" si="442">AC322+AE322</f>
        <v>60680.627965833584</v>
      </c>
      <c r="AG322">
        <f t="shared" ref="AG322" si="443">Z310</f>
        <v>23</v>
      </c>
    </row>
    <row r="323" spans="1:33" x14ac:dyDescent="0.25">
      <c r="A323" s="6" t="s">
        <v>12</v>
      </c>
      <c r="B323" s="6" t="s">
        <v>18</v>
      </c>
      <c r="C323" s="6" t="s">
        <v>19</v>
      </c>
      <c r="D323" s="14" t="s">
        <v>20</v>
      </c>
      <c r="E323" s="14" t="s">
        <v>21</v>
      </c>
      <c r="F323" s="6" t="s">
        <v>22</v>
      </c>
      <c r="G323" s="6" t="s">
        <v>23</v>
      </c>
      <c r="M323" s="6" t="s">
        <v>12</v>
      </c>
      <c r="N323" s="6" t="s">
        <v>18</v>
      </c>
      <c r="O323" s="6" t="s">
        <v>19</v>
      </c>
      <c r="P323" s="14" t="s">
        <v>20</v>
      </c>
      <c r="Q323" s="14" t="s">
        <v>21</v>
      </c>
      <c r="R323" s="6" t="s">
        <v>22</v>
      </c>
      <c r="S323" s="6" t="s">
        <v>23</v>
      </c>
      <c r="Y323" s="6" t="s">
        <v>12</v>
      </c>
      <c r="Z323" s="6" t="s">
        <v>18</v>
      </c>
      <c r="AA323" s="6" t="s">
        <v>19</v>
      </c>
      <c r="AB323" s="14" t="s">
        <v>20</v>
      </c>
      <c r="AC323" s="14" t="s">
        <v>21</v>
      </c>
      <c r="AD323" s="6" t="s">
        <v>22</v>
      </c>
      <c r="AE323" s="6" t="s">
        <v>23</v>
      </c>
    </row>
    <row r="324" spans="1:33" x14ac:dyDescent="0.25">
      <c r="A324" s="7" t="str">
        <f>Premissas!$E$2</f>
        <v>outubro/19</v>
      </c>
      <c r="B324" s="29">
        <f>B310+1</f>
        <v>24</v>
      </c>
      <c r="C324" s="15">
        <f>LARGE(Premissas!$H$2:$I$2,1)</f>
        <v>63.39</v>
      </c>
      <c r="D324" s="16">
        <f t="shared" ref="D324:D335" si="444">IF(C324&gt;105%*B324,(C324-B324),0)</f>
        <v>39.39</v>
      </c>
      <c r="E324" s="17">
        <f>D324*Premissas!$C$6</f>
        <v>2539.6020246757357</v>
      </c>
      <c r="F324" s="15">
        <f t="shared" ref="F324:F335" si="445">IF(C324&gt;B324,C324,B324)</f>
        <v>63.39</v>
      </c>
      <c r="G324" s="18">
        <f>F324*Premissas!$C$5</f>
        <v>2043.4802277760202</v>
      </c>
      <c r="M324" s="7" t="str">
        <f>Premissas!$E$2</f>
        <v>outubro/19</v>
      </c>
      <c r="N324" s="29">
        <f t="shared" ref="N324" si="446">N310+1</f>
        <v>24</v>
      </c>
      <c r="O324" s="15">
        <f>Premissas!$I$2</f>
        <v>63.39</v>
      </c>
      <c r="P324" s="16">
        <f t="shared" ref="P324:P335" si="447">IF(O324&gt;105%*N324,(O324-N324),0)</f>
        <v>39.39</v>
      </c>
      <c r="Q324" s="17">
        <f>P324*Premissas!$C$13</f>
        <v>3794.4495412844035</v>
      </c>
      <c r="R324" s="15">
        <f t="shared" ref="R324:R335" si="448">IF(O324&gt;N324,O324,N324)</f>
        <v>63.39</v>
      </c>
      <c r="S324" s="18">
        <f>R324*Premissas!$C$11</f>
        <v>3053.1880733944954</v>
      </c>
      <c r="Y324" s="7" t="str">
        <f>Premissas!$E$2</f>
        <v>outubro/19</v>
      </c>
      <c r="Z324" s="29">
        <f t="shared" ref="Z324" si="449">Z310+1</f>
        <v>24</v>
      </c>
      <c r="AA324" s="15">
        <f>Premissas!$H$2</f>
        <v>58.8</v>
      </c>
      <c r="AB324" s="16">
        <f t="shared" ref="AB324:AB335" si="450">IF(AA324&gt;105%*Z324,(AA324-Z324),0)</f>
        <v>34.799999999999997</v>
      </c>
      <c r="AC324" s="17">
        <f>AB324*Premissas!$C$6</f>
        <v>2243.669724770642</v>
      </c>
      <c r="AD324" s="15">
        <f t="shared" ref="AD324:AD335" si="451">IF(AA324&gt;Z324,AA324,Z324)</f>
        <v>58.8</v>
      </c>
      <c r="AE324" s="18">
        <f>AD324*Premissas!$C$12</f>
        <v>1895.5140778234736</v>
      </c>
    </row>
    <row r="325" spans="1:33" x14ac:dyDescent="0.25">
      <c r="A325" s="7" t="str">
        <f>Premissas!$E$3</f>
        <v>setembro/19</v>
      </c>
      <c r="B325" s="29">
        <f>B324</f>
        <v>24</v>
      </c>
      <c r="C325" s="15">
        <f>LARGE(Premissas!$H$3:$I$3,1)</f>
        <v>58.91</v>
      </c>
      <c r="D325" s="16">
        <f t="shared" si="444"/>
        <v>34.909999999999997</v>
      </c>
      <c r="E325" s="17">
        <f>D325*Premissas!$C$6</f>
        <v>2250.7617842454915</v>
      </c>
      <c r="F325" s="15">
        <f t="shared" si="445"/>
        <v>58.91</v>
      </c>
      <c r="G325" s="18">
        <f>F325*Premissas!$C$5</f>
        <v>1899.0601075608984</v>
      </c>
      <c r="M325" s="7" t="str">
        <f>Premissas!$E$3</f>
        <v>setembro/19</v>
      </c>
      <c r="N325" s="29">
        <f t="shared" ref="N325:N335" si="452">N324</f>
        <v>24</v>
      </c>
      <c r="O325" s="15">
        <f>Premissas!$I$3</f>
        <v>52.19</v>
      </c>
      <c r="P325" s="16">
        <f t="shared" si="447"/>
        <v>28.189999999999998</v>
      </c>
      <c r="Q325" s="17">
        <f>P325*Premissas!$C$13</f>
        <v>2715.5504587155961</v>
      </c>
      <c r="R325" s="15">
        <f t="shared" si="448"/>
        <v>52.19</v>
      </c>
      <c r="S325" s="18">
        <f>R325*Premissas!$C$11</f>
        <v>2513.7385321100915</v>
      </c>
      <c r="Y325" s="7" t="str">
        <f>Premissas!$E$3</f>
        <v>setembro/19</v>
      </c>
      <c r="Z325" s="29">
        <f t="shared" ref="Z325:Z335" si="453">Z324</f>
        <v>24</v>
      </c>
      <c r="AA325" s="15">
        <f>Premissas!$H$3</f>
        <v>58.91</v>
      </c>
      <c r="AB325" s="16">
        <f t="shared" si="450"/>
        <v>34.909999999999997</v>
      </c>
      <c r="AC325" s="17">
        <f>AB325*Premissas!$C$6</f>
        <v>2250.7617842454915</v>
      </c>
      <c r="AD325" s="15">
        <f t="shared" si="451"/>
        <v>58.91</v>
      </c>
      <c r="AE325" s="18">
        <f>AD325*Premissas!$C$12</f>
        <v>1899.0601075608984</v>
      </c>
    </row>
    <row r="326" spans="1:33" x14ac:dyDescent="0.25">
      <c r="A326" s="7" t="str">
        <f>Premissas!$E$4</f>
        <v>agosto/19</v>
      </c>
      <c r="B326" s="29">
        <f t="shared" ref="B326:B335" si="454">B325</f>
        <v>24</v>
      </c>
      <c r="C326" s="15">
        <f>LARGE(Premissas!$H$4:$I$4,1)</f>
        <v>46.48</v>
      </c>
      <c r="D326" s="16">
        <f t="shared" si="444"/>
        <v>22.479999999999997</v>
      </c>
      <c r="E326" s="17">
        <f>D326*Premissas!$C$6</f>
        <v>1449.3590635874721</v>
      </c>
      <c r="F326" s="15">
        <f t="shared" si="445"/>
        <v>46.48</v>
      </c>
      <c r="G326" s="18">
        <f>F326*Premissas!$C$5</f>
        <v>1498.3587472318886</v>
      </c>
      <c r="M326" s="7" t="str">
        <f>Premissas!$E$4</f>
        <v>agosto/19</v>
      </c>
      <c r="N326" s="29">
        <f t="shared" si="452"/>
        <v>24</v>
      </c>
      <c r="O326" s="15">
        <f>Premissas!$I$4</f>
        <v>20.16</v>
      </c>
      <c r="P326" s="16">
        <f t="shared" si="447"/>
        <v>0</v>
      </c>
      <c r="Q326" s="17">
        <f>P326*Premissas!$C$13</f>
        <v>0</v>
      </c>
      <c r="R326" s="15">
        <f t="shared" si="448"/>
        <v>24</v>
      </c>
      <c r="S326" s="18">
        <f>R326*Premissas!$C$11</f>
        <v>1155.9633027522937</v>
      </c>
      <c r="Y326" s="7" t="str">
        <f>Premissas!$E$4</f>
        <v>agosto/19</v>
      </c>
      <c r="Z326" s="29">
        <f t="shared" si="453"/>
        <v>24</v>
      </c>
      <c r="AA326" s="15">
        <f>Premissas!$H$4</f>
        <v>46.48</v>
      </c>
      <c r="AB326" s="16">
        <f t="shared" si="450"/>
        <v>22.479999999999997</v>
      </c>
      <c r="AC326" s="17">
        <f>AB326*Premissas!$C$6</f>
        <v>1449.3590635874721</v>
      </c>
      <c r="AD326" s="15">
        <f t="shared" si="451"/>
        <v>46.48</v>
      </c>
      <c r="AE326" s="18">
        <f>AD326*Premissas!$C$12</f>
        <v>1498.3587472318886</v>
      </c>
    </row>
    <row r="327" spans="1:33" x14ac:dyDescent="0.25">
      <c r="A327" s="7" t="str">
        <f>Premissas!$E$5</f>
        <v>julho/19</v>
      </c>
      <c r="B327" s="29">
        <f t="shared" si="454"/>
        <v>24</v>
      </c>
      <c r="C327" s="15">
        <f>LARGE(Premissas!$H$5:$I$5,1)</f>
        <v>63.17</v>
      </c>
      <c r="D327" s="16">
        <f t="shared" si="444"/>
        <v>39.17</v>
      </c>
      <c r="E327" s="17">
        <f>D327*Premissas!$C$6</f>
        <v>2525.4179057260362</v>
      </c>
      <c r="F327" s="15">
        <f t="shared" si="445"/>
        <v>63.17</v>
      </c>
      <c r="G327" s="18">
        <f>F327*Premissas!$C$5</f>
        <v>2036.3881683011705</v>
      </c>
      <c r="M327" s="7" t="str">
        <f>Premissas!$E$5</f>
        <v>julho/19</v>
      </c>
      <c r="N327" s="29">
        <f t="shared" si="452"/>
        <v>24</v>
      </c>
      <c r="O327" s="15">
        <f>Premissas!$I$5</f>
        <v>39.979999999999997</v>
      </c>
      <c r="P327" s="16">
        <f t="shared" si="447"/>
        <v>15.979999999999997</v>
      </c>
      <c r="Q327" s="17">
        <f>P327*Premissas!$C$13</f>
        <v>1539.3577981651372</v>
      </c>
      <c r="R327" s="15">
        <f t="shared" si="448"/>
        <v>39.979999999999997</v>
      </c>
      <c r="S327" s="18">
        <f>R327*Premissas!$C$11</f>
        <v>1925.6422018348621</v>
      </c>
      <c r="Y327" s="7" t="str">
        <f>Premissas!$E$5</f>
        <v>julho/19</v>
      </c>
      <c r="Z327" s="29">
        <f t="shared" si="453"/>
        <v>24</v>
      </c>
      <c r="AA327" s="15">
        <f>Premissas!$H$5</f>
        <v>63.17</v>
      </c>
      <c r="AB327" s="16">
        <f t="shared" si="450"/>
        <v>39.17</v>
      </c>
      <c r="AC327" s="17">
        <f>AB327*Premissas!$C$6</f>
        <v>2525.4179057260362</v>
      </c>
      <c r="AD327" s="15">
        <f t="shared" si="451"/>
        <v>63.17</v>
      </c>
      <c r="AE327" s="18">
        <f>AD327*Premissas!$C$12</f>
        <v>2036.3881683011705</v>
      </c>
    </row>
    <row r="328" spans="1:33" x14ac:dyDescent="0.25">
      <c r="A328" s="7" t="str">
        <f>Premissas!$E$6</f>
        <v>junho/19</v>
      </c>
      <c r="B328" s="29">
        <f t="shared" si="454"/>
        <v>24</v>
      </c>
      <c r="C328" s="15">
        <f>LARGE(Premissas!$H$6:$I$6,1)</f>
        <v>59.47</v>
      </c>
      <c r="D328" s="16">
        <f t="shared" si="444"/>
        <v>35.47</v>
      </c>
      <c r="E328" s="17">
        <f>D328*Premissas!$C$6</f>
        <v>2286.8668142992724</v>
      </c>
      <c r="F328" s="15">
        <f t="shared" si="445"/>
        <v>59.47</v>
      </c>
      <c r="G328" s="18">
        <f>F328*Premissas!$C$5</f>
        <v>1917.1126225877886</v>
      </c>
      <c r="M328" s="7" t="str">
        <f>Premissas!$E$6</f>
        <v>junho/19</v>
      </c>
      <c r="N328" s="29">
        <f t="shared" si="452"/>
        <v>24</v>
      </c>
      <c r="O328" s="15">
        <f>Premissas!$I$6</f>
        <v>47.71</v>
      </c>
      <c r="P328" s="16">
        <f t="shared" si="447"/>
        <v>23.71</v>
      </c>
      <c r="Q328" s="17">
        <f>P328*Premissas!$C$13</f>
        <v>2283.9908256880735</v>
      </c>
      <c r="R328" s="15">
        <f t="shared" si="448"/>
        <v>47.71</v>
      </c>
      <c r="S328" s="18">
        <f>R328*Premissas!$C$11</f>
        <v>2297.9587155963304</v>
      </c>
      <c r="Y328" s="7" t="str">
        <f>Premissas!$E$6</f>
        <v>junho/19</v>
      </c>
      <c r="Z328" s="29">
        <f t="shared" si="453"/>
        <v>24</v>
      </c>
      <c r="AA328" s="15">
        <f>Premissas!$H$6</f>
        <v>59.47</v>
      </c>
      <c r="AB328" s="16">
        <f t="shared" si="450"/>
        <v>35.47</v>
      </c>
      <c r="AC328" s="17">
        <f>AB328*Premissas!$C$6</f>
        <v>2286.8668142992724</v>
      </c>
      <c r="AD328" s="15">
        <f t="shared" si="451"/>
        <v>59.47</v>
      </c>
      <c r="AE328" s="18">
        <f>AD328*Premissas!$C$12</f>
        <v>1917.1126225877886</v>
      </c>
    </row>
    <row r="329" spans="1:33" x14ac:dyDescent="0.25">
      <c r="A329" s="7" t="str">
        <f>Premissas!$E$7</f>
        <v>maio/19</v>
      </c>
      <c r="B329" s="29">
        <f t="shared" si="454"/>
        <v>24</v>
      </c>
      <c r="C329" s="15">
        <f>LARGE(Premissas!$H$7:$I$7,1)</f>
        <v>61.04</v>
      </c>
      <c r="D329" s="20">
        <f t="shared" si="444"/>
        <v>37.04</v>
      </c>
      <c r="E329" s="17">
        <f>D329*Premissas!$C$6</f>
        <v>2388.0898449857641</v>
      </c>
      <c r="F329" s="15">
        <f t="shared" si="445"/>
        <v>61.04</v>
      </c>
      <c r="G329" s="18">
        <f>F329*Premissas!$C$5</f>
        <v>1967.7241379310344</v>
      </c>
      <c r="M329" s="7" t="str">
        <f>Premissas!$E$7</f>
        <v>maio/19</v>
      </c>
      <c r="N329" s="29">
        <f t="shared" si="452"/>
        <v>24</v>
      </c>
      <c r="O329" s="15">
        <f>Premissas!$I$7</f>
        <v>46.37</v>
      </c>
      <c r="P329" s="20">
        <f t="shared" si="447"/>
        <v>22.369999999999997</v>
      </c>
      <c r="Q329" s="17">
        <f>P329*Premissas!$C$13</f>
        <v>2154.9082568807335</v>
      </c>
      <c r="R329" s="15">
        <f t="shared" si="448"/>
        <v>46.37</v>
      </c>
      <c r="S329" s="18">
        <f>R329*Premissas!$C$11</f>
        <v>2233.4174311926604</v>
      </c>
      <c r="Y329" s="7" t="str">
        <f>Premissas!$E$7</f>
        <v>maio/19</v>
      </c>
      <c r="Z329" s="29">
        <f t="shared" si="453"/>
        <v>24</v>
      </c>
      <c r="AA329" s="15">
        <f>Premissas!$H$7</f>
        <v>61.04</v>
      </c>
      <c r="AB329" s="20">
        <f t="shared" si="450"/>
        <v>37.04</v>
      </c>
      <c r="AC329" s="17">
        <f>AB329*Premissas!$C$6</f>
        <v>2388.0898449857641</v>
      </c>
      <c r="AD329" s="15">
        <f t="shared" si="451"/>
        <v>61.04</v>
      </c>
      <c r="AE329" s="18">
        <f>AD329*Premissas!$C$12</f>
        <v>1967.7241379310344</v>
      </c>
    </row>
    <row r="330" spans="1:33" x14ac:dyDescent="0.25">
      <c r="A330" s="7" t="str">
        <f>Premissas!$E$8</f>
        <v>abril/19</v>
      </c>
      <c r="B330" s="29">
        <f t="shared" si="454"/>
        <v>24</v>
      </c>
      <c r="C330" s="15">
        <f>LARGE(Premissas!$H$8:$I$8,1)</f>
        <v>81.98</v>
      </c>
      <c r="D330" s="20">
        <f t="shared" si="444"/>
        <v>57.980000000000004</v>
      </c>
      <c r="E330" s="17">
        <f>D330*Premissas!$C$6</f>
        <v>3738.1600759253402</v>
      </c>
      <c r="F330" s="15">
        <f t="shared" si="445"/>
        <v>81.98</v>
      </c>
      <c r="G330" s="18">
        <f>F330*Premissas!$C$5</f>
        <v>2642.7592534008227</v>
      </c>
      <c r="M330" s="7" t="str">
        <f>Premissas!$E$8</f>
        <v>abril/19</v>
      </c>
      <c r="N330" s="29">
        <f t="shared" si="452"/>
        <v>24</v>
      </c>
      <c r="O330" s="15">
        <f>Premissas!$I$8</f>
        <v>53.09</v>
      </c>
      <c r="P330" s="20">
        <f t="shared" si="447"/>
        <v>29.090000000000003</v>
      </c>
      <c r="Q330" s="17">
        <f>P330*Premissas!$C$13</f>
        <v>2802.2477064220184</v>
      </c>
      <c r="R330" s="15">
        <f t="shared" si="448"/>
        <v>53.09</v>
      </c>
      <c r="S330" s="18">
        <f>R330*Premissas!$C$11</f>
        <v>2557.0871559633028</v>
      </c>
      <c r="Y330" s="7" t="str">
        <f>Premissas!$E$8</f>
        <v>abril/19</v>
      </c>
      <c r="Z330" s="29">
        <f t="shared" si="453"/>
        <v>24</v>
      </c>
      <c r="AA330" s="15">
        <f>Premissas!$H$8</f>
        <v>81.98</v>
      </c>
      <c r="AB330" s="20">
        <f t="shared" si="450"/>
        <v>57.980000000000004</v>
      </c>
      <c r="AC330" s="17">
        <f>AB330*Premissas!$C$6</f>
        <v>3738.1600759253402</v>
      </c>
      <c r="AD330" s="15">
        <f t="shared" si="451"/>
        <v>81.98</v>
      </c>
      <c r="AE330" s="18">
        <f>AD330*Premissas!$C$12</f>
        <v>2642.7592534008227</v>
      </c>
    </row>
    <row r="331" spans="1:33" x14ac:dyDescent="0.25">
      <c r="A331" s="7" t="str">
        <f>Premissas!$E$9</f>
        <v>março/19</v>
      </c>
      <c r="B331" s="29">
        <f t="shared" si="454"/>
        <v>24</v>
      </c>
      <c r="C331" s="15">
        <f>LARGE(Premissas!$H$9:$I$9,1)</f>
        <v>77.73</v>
      </c>
      <c r="D331" s="20">
        <f t="shared" si="444"/>
        <v>53.730000000000004</v>
      </c>
      <c r="E331" s="17">
        <f>D331*Premissas!$C$6</f>
        <v>3464.1486871243278</v>
      </c>
      <c r="F331" s="15">
        <f t="shared" si="445"/>
        <v>77.73</v>
      </c>
      <c r="G331" s="18">
        <f>F331*Premissas!$C$5</f>
        <v>2505.7535590003163</v>
      </c>
      <c r="M331" s="7" t="str">
        <f>Premissas!$E$9</f>
        <v>março/19</v>
      </c>
      <c r="N331" s="29">
        <f t="shared" si="452"/>
        <v>24</v>
      </c>
      <c r="O331" s="15">
        <f>Premissas!$I$9</f>
        <v>77.73</v>
      </c>
      <c r="P331" s="20">
        <f t="shared" si="447"/>
        <v>53.730000000000004</v>
      </c>
      <c r="Q331" s="17">
        <f>P331*Premissas!$C$13</f>
        <v>5175.8256880733943</v>
      </c>
      <c r="R331" s="15">
        <f t="shared" si="448"/>
        <v>77.73</v>
      </c>
      <c r="S331" s="18">
        <f>R331*Premissas!$C$11</f>
        <v>3743.8761467889908</v>
      </c>
      <c r="Y331" s="7" t="str">
        <f>Premissas!$E$9</f>
        <v>março/19</v>
      </c>
      <c r="Z331" s="29">
        <f t="shared" si="453"/>
        <v>24</v>
      </c>
      <c r="AA331" s="15">
        <f>Premissas!$H$9</f>
        <v>77.62</v>
      </c>
      <c r="AB331" s="20">
        <f t="shared" si="450"/>
        <v>53.620000000000005</v>
      </c>
      <c r="AC331" s="17">
        <f>AB331*Premissas!$C$6</f>
        <v>3457.0566276494783</v>
      </c>
      <c r="AD331" s="15">
        <f t="shared" si="451"/>
        <v>77.62</v>
      </c>
      <c r="AE331" s="18">
        <f>AD331*Premissas!$C$12</f>
        <v>2502.2075292628915</v>
      </c>
    </row>
    <row r="332" spans="1:33" x14ac:dyDescent="0.25">
      <c r="A332" s="7" t="str">
        <f>Premissas!$E$10</f>
        <v>fevereiro/19</v>
      </c>
      <c r="B332" s="29">
        <f t="shared" si="454"/>
        <v>24</v>
      </c>
      <c r="C332" s="15">
        <f>LARGE(Premissas!$H$10:$I$10,1)</f>
        <v>89.49</v>
      </c>
      <c r="D332" s="20">
        <f t="shared" si="444"/>
        <v>65.489999999999995</v>
      </c>
      <c r="E332" s="17">
        <f>D332*Premissas!$C$6</f>
        <v>4222.3543182537169</v>
      </c>
      <c r="F332" s="15">
        <f t="shared" si="445"/>
        <v>89.49</v>
      </c>
      <c r="G332" s="18">
        <f>F332*Premissas!$C$5</f>
        <v>2884.8563745650108</v>
      </c>
      <c r="M332" s="7" t="str">
        <f>Premissas!$E$10</f>
        <v>fevereiro/19</v>
      </c>
      <c r="N332" s="29">
        <f t="shared" si="452"/>
        <v>24</v>
      </c>
      <c r="O332" s="15">
        <f>Premissas!$I$10</f>
        <v>61.82</v>
      </c>
      <c r="P332" s="20">
        <f t="shared" si="447"/>
        <v>37.82</v>
      </c>
      <c r="Q332" s="17">
        <f>P332*Premissas!$C$13</f>
        <v>3643.211009174312</v>
      </c>
      <c r="R332" s="15">
        <f t="shared" si="448"/>
        <v>61.82</v>
      </c>
      <c r="S332" s="18">
        <f>R332*Premissas!$C$11</f>
        <v>2977.5688073394494</v>
      </c>
      <c r="Y332" s="7" t="str">
        <f>Premissas!$E$10</f>
        <v>fevereiro/19</v>
      </c>
      <c r="Z332" s="29">
        <f t="shared" si="453"/>
        <v>24</v>
      </c>
      <c r="AA332" s="15">
        <f>Premissas!$H$10</f>
        <v>89.49</v>
      </c>
      <c r="AB332" s="20">
        <f t="shared" si="450"/>
        <v>65.489999999999995</v>
      </c>
      <c r="AC332" s="17">
        <f>AB332*Premissas!$C$6</f>
        <v>4222.3543182537169</v>
      </c>
      <c r="AD332" s="15">
        <f t="shared" si="451"/>
        <v>89.49</v>
      </c>
      <c r="AE332" s="18">
        <f>AD332*Premissas!$C$12</f>
        <v>2884.8563745650108</v>
      </c>
    </row>
    <row r="333" spans="1:33" x14ac:dyDescent="0.25">
      <c r="A333" s="7" t="str">
        <f>Premissas!$E$11</f>
        <v>janeiro/19</v>
      </c>
      <c r="B333" s="29">
        <f t="shared" si="454"/>
        <v>24</v>
      </c>
      <c r="C333" s="15">
        <f>LARGE(Premissas!$H$11:$I$11,1)</f>
        <v>81.09</v>
      </c>
      <c r="D333" s="16">
        <f t="shared" si="444"/>
        <v>57.09</v>
      </c>
      <c r="E333" s="17">
        <f>D333*Premissas!$C$6</f>
        <v>3680.7788674470107</v>
      </c>
      <c r="F333" s="15">
        <f t="shared" si="445"/>
        <v>81.09</v>
      </c>
      <c r="G333" s="18">
        <f>F333*Premissas!$C$5</f>
        <v>2614.068649161658</v>
      </c>
      <c r="M333" s="7" t="str">
        <f>Premissas!$E$11</f>
        <v>janeiro/19</v>
      </c>
      <c r="N333" s="29">
        <f t="shared" si="452"/>
        <v>24</v>
      </c>
      <c r="O333" s="15">
        <f>Premissas!$I$11</f>
        <v>57.12</v>
      </c>
      <c r="P333" s="16">
        <f t="shared" si="447"/>
        <v>33.119999999999997</v>
      </c>
      <c r="Q333" s="17">
        <f>P333*Premissas!$C$13</f>
        <v>3190.45871559633</v>
      </c>
      <c r="R333" s="15">
        <f t="shared" si="448"/>
        <v>57.12</v>
      </c>
      <c r="S333" s="18">
        <f>R333*Premissas!$C$11</f>
        <v>2751.1926605504586</v>
      </c>
      <c r="Y333" s="7" t="str">
        <f>Premissas!$E$11</f>
        <v>janeiro/19</v>
      </c>
      <c r="Z333" s="29">
        <f t="shared" si="453"/>
        <v>24</v>
      </c>
      <c r="AA333" s="15">
        <f>Premissas!$H$11</f>
        <v>81.09</v>
      </c>
      <c r="AB333" s="16">
        <f t="shared" si="450"/>
        <v>57.09</v>
      </c>
      <c r="AC333" s="17">
        <f>AB333*Premissas!$C$6</f>
        <v>3680.7788674470107</v>
      </c>
      <c r="AD333" s="15">
        <f t="shared" si="451"/>
        <v>81.09</v>
      </c>
      <c r="AE333" s="18">
        <f>AD333*Premissas!$C$12</f>
        <v>2614.068649161658</v>
      </c>
    </row>
    <row r="334" spans="1:33" x14ac:dyDescent="0.25">
      <c r="A334" s="7" t="str">
        <f>Premissas!$E$12</f>
        <v>dezembro/18</v>
      </c>
      <c r="B334" s="29">
        <f t="shared" si="454"/>
        <v>24</v>
      </c>
      <c r="C334" s="15">
        <f>LARGE(Premissas!$H$12:$I$12,1)</f>
        <v>66.98</v>
      </c>
      <c r="D334" s="16">
        <f t="shared" si="444"/>
        <v>42.980000000000004</v>
      </c>
      <c r="E334" s="17">
        <f>D334*Premissas!$C$6</f>
        <v>2771.0610566276496</v>
      </c>
      <c r="F334" s="15">
        <f t="shared" si="445"/>
        <v>66.98</v>
      </c>
      <c r="G334" s="18">
        <f>F334*Premissas!$C$5</f>
        <v>2159.2097437519774</v>
      </c>
      <c r="M334" s="7" t="str">
        <f>Premissas!$E$12</f>
        <v>dezembro/18</v>
      </c>
      <c r="N334" s="29">
        <f t="shared" si="452"/>
        <v>24</v>
      </c>
      <c r="O334" s="15">
        <f>Premissas!$I$12</f>
        <v>56.9</v>
      </c>
      <c r="P334" s="16">
        <f t="shared" si="447"/>
        <v>32.9</v>
      </c>
      <c r="Q334" s="17">
        <f>P334*Premissas!$C$13</f>
        <v>3169.2660550458713</v>
      </c>
      <c r="R334" s="15">
        <f t="shared" si="448"/>
        <v>56.9</v>
      </c>
      <c r="S334" s="18">
        <f>R334*Premissas!$C$11</f>
        <v>2740.5963302752293</v>
      </c>
      <c r="Y334" s="7" t="str">
        <f>Premissas!$E$12</f>
        <v>dezembro/18</v>
      </c>
      <c r="Z334" s="29">
        <f t="shared" si="453"/>
        <v>24</v>
      </c>
      <c r="AA334" s="15">
        <f>Premissas!$H$12</f>
        <v>66.98</v>
      </c>
      <c r="AB334" s="16">
        <f t="shared" si="450"/>
        <v>42.980000000000004</v>
      </c>
      <c r="AC334" s="17">
        <f>AB334*Premissas!$C$6</f>
        <v>2771.0610566276496</v>
      </c>
      <c r="AD334" s="15">
        <f t="shared" si="451"/>
        <v>66.98</v>
      </c>
      <c r="AE334" s="18">
        <f>AD334*Premissas!$C$12</f>
        <v>2159.2097437519774</v>
      </c>
    </row>
    <row r="335" spans="1:33" x14ac:dyDescent="0.25">
      <c r="A335" s="7" t="str">
        <f>Premissas!$E$13</f>
        <v>novembro/18</v>
      </c>
      <c r="B335" s="29">
        <f t="shared" si="454"/>
        <v>24</v>
      </c>
      <c r="C335" s="15">
        <f>LARGE(Premissas!$H$13:$I$13,1)</f>
        <v>66.42</v>
      </c>
      <c r="D335" s="16">
        <f t="shared" si="444"/>
        <v>42.42</v>
      </c>
      <c r="E335" s="17">
        <f>D335*Premissas!$C$6</f>
        <v>2734.9560265738692</v>
      </c>
      <c r="F335" s="15">
        <f t="shared" si="445"/>
        <v>66.42</v>
      </c>
      <c r="G335" s="18">
        <f>F335*Premissas!$C$5</f>
        <v>2141.157228725087</v>
      </c>
      <c r="M335" s="7" t="str">
        <f>Premissas!$E$13</f>
        <v>novembro/18</v>
      </c>
      <c r="N335" s="29">
        <f t="shared" si="452"/>
        <v>24</v>
      </c>
      <c r="O335" s="15">
        <f>Premissas!$I$13</f>
        <v>40.659999999999997</v>
      </c>
      <c r="P335" s="16">
        <f t="shared" si="447"/>
        <v>16.659999999999997</v>
      </c>
      <c r="Q335" s="17">
        <f>P335*Premissas!$C$13</f>
        <v>1604.8623853211006</v>
      </c>
      <c r="R335" s="15">
        <f t="shared" si="448"/>
        <v>40.659999999999997</v>
      </c>
      <c r="S335" s="18">
        <f>R335*Premissas!$C$11</f>
        <v>1958.3944954128438</v>
      </c>
      <c r="Y335" s="7" t="str">
        <f>Premissas!$E$13</f>
        <v>novembro/18</v>
      </c>
      <c r="Z335" s="29">
        <f t="shared" si="453"/>
        <v>24</v>
      </c>
      <c r="AA335" s="15">
        <f>Premissas!$H$13</f>
        <v>66.42</v>
      </c>
      <c r="AB335" s="16">
        <f t="shared" si="450"/>
        <v>42.42</v>
      </c>
      <c r="AC335" s="17">
        <f>AB335*Premissas!$C$6</f>
        <v>2734.9560265738692</v>
      </c>
      <c r="AD335" s="15">
        <f t="shared" si="451"/>
        <v>66.42</v>
      </c>
      <c r="AE335" s="18">
        <f>AD335*Premissas!$C$12</f>
        <v>2141.157228725087</v>
      </c>
    </row>
    <row r="336" spans="1:33" x14ac:dyDescent="0.25">
      <c r="A336" s="26" t="s">
        <v>35</v>
      </c>
      <c r="B336" s="5"/>
      <c r="C336" s="5">
        <f>LARGE(C323:C335,1)</f>
        <v>89.49</v>
      </c>
      <c r="D336" s="5">
        <f>LARGE(D323:D335,1)</f>
        <v>65.489999999999995</v>
      </c>
      <c r="E336" s="27">
        <f>SUM(E324:E335)</f>
        <v>34051.556469471689</v>
      </c>
      <c r="F336" s="5">
        <f>LARGE(F323:F335,1)</f>
        <v>89.49</v>
      </c>
      <c r="G336" s="27">
        <f t="shared" si="410"/>
        <v>26309.928819993671</v>
      </c>
      <c r="H336" s="50">
        <f>E336+G336</f>
        <v>60361.48528946536</v>
      </c>
      <c r="I336">
        <f>B324</f>
        <v>24</v>
      </c>
      <c r="M336" s="26" t="s">
        <v>35</v>
      </c>
      <c r="N336" s="5"/>
      <c r="O336" s="5">
        <f t="shared" ref="O336:P336" si="455">LARGE(O323:O335,1)</f>
        <v>77.73</v>
      </c>
      <c r="P336" s="5">
        <f t="shared" si="455"/>
        <v>53.730000000000004</v>
      </c>
      <c r="Q336" s="27">
        <f t="shared" ref="Q336" si="456">SUM(Q324:Q335)</f>
        <v>32074.128440366971</v>
      </c>
      <c r="R336" s="5">
        <f t="shared" ref="R336" si="457">LARGE(R323:R335,1)</f>
        <v>77.73</v>
      </c>
      <c r="S336" s="27">
        <f t="shared" si="414"/>
        <v>29908.623853211007</v>
      </c>
      <c r="T336" s="50">
        <f t="shared" ref="T336" si="458">Q336+S336</f>
        <v>61982.752293577978</v>
      </c>
      <c r="U336">
        <f t="shared" ref="U336" si="459">N324</f>
        <v>24</v>
      </c>
      <c r="Y336" s="26" t="s">
        <v>35</v>
      </c>
      <c r="Z336" s="5"/>
      <c r="AA336" s="5">
        <f t="shared" ref="AA336:AB336" si="460">LARGE(AA323:AA335,1)</f>
        <v>89.49</v>
      </c>
      <c r="AB336" s="5">
        <f t="shared" si="460"/>
        <v>65.489999999999995</v>
      </c>
      <c r="AC336" s="27">
        <f t="shared" ref="AC336" si="461">SUM(AC324:AC335)</f>
        <v>33748.532110091743</v>
      </c>
      <c r="AD336" s="5">
        <f t="shared" ref="AD336" si="462">LARGE(AD323:AD335,1)</f>
        <v>89.49</v>
      </c>
      <c r="AE336" s="27">
        <f t="shared" si="420"/>
        <v>26158.416640303698</v>
      </c>
      <c r="AF336" s="50">
        <f t="shared" ref="AF336" si="463">AC336+AE336</f>
        <v>59906.948750395444</v>
      </c>
      <c r="AG336">
        <f t="shared" ref="AG336" si="464">Z324</f>
        <v>24</v>
      </c>
    </row>
    <row r="337" spans="1:33" x14ac:dyDescent="0.25">
      <c r="A337" s="6" t="s">
        <v>12</v>
      </c>
      <c r="B337" s="6" t="s">
        <v>18</v>
      </c>
      <c r="C337" s="6" t="s">
        <v>19</v>
      </c>
      <c r="D337" s="14" t="s">
        <v>20</v>
      </c>
      <c r="E337" s="14" t="s">
        <v>21</v>
      </c>
      <c r="F337" s="6" t="s">
        <v>22</v>
      </c>
      <c r="G337" s="6" t="s">
        <v>23</v>
      </c>
      <c r="M337" s="6" t="s">
        <v>12</v>
      </c>
      <c r="N337" s="6" t="s">
        <v>18</v>
      </c>
      <c r="O337" s="6" t="s">
        <v>19</v>
      </c>
      <c r="P337" s="14" t="s">
        <v>20</v>
      </c>
      <c r="Q337" s="14" t="s">
        <v>21</v>
      </c>
      <c r="R337" s="6" t="s">
        <v>22</v>
      </c>
      <c r="S337" s="6" t="s">
        <v>23</v>
      </c>
      <c r="Y337" s="6" t="s">
        <v>12</v>
      </c>
      <c r="Z337" s="6" t="s">
        <v>18</v>
      </c>
      <c r="AA337" s="6" t="s">
        <v>19</v>
      </c>
      <c r="AB337" s="14" t="s">
        <v>20</v>
      </c>
      <c r="AC337" s="14" t="s">
        <v>21</v>
      </c>
      <c r="AD337" s="6" t="s">
        <v>22</v>
      </c>
      <c r="AE337" s="6" t="s">
        <v>23</v>
      </c>
    </row>
    <row r="338" spans="1:33" x14ac:dyDescent="0.25">
      <c r="A338" s="7" t="str">
        <f>Premissas!$E$2</f>
        <v>outubro/19</v>
      </c>
      <c r="B338" s="29">
        <f>B324+1</f>
        <v>25</v>
      </c>
      <c r="C338" s="15">
        <f>LARGE(Premissas!$H$2:$I$2,1)</f>
        <v>63.39</v>
      </c>
      <c r="D338" s="16">
        <f t="shared" ref="D338:D349" si="465">IF(C338&gt;105%*B338,(C338-B338),0)</f>
        <v>38.39</v>
      </c>
      <c r="E338" s="17">
        <f>D338*Premissas!$C$6</f>
        <v>2475.1287567225563</v>
      </c>
      <c r="F338" s="15">
        <f t="shared" ref="F338:F349" si="466">IF(C338&gt;B338,C338,B338)</f>
        <v>63.39</v>
      </c>
      <c r="G338" s="18">
        <f>F338*Premissas!$C$5</f>
        <v>2043.4802277760202</v>
      </c>
      <c r="M338" s="7" t="str">
        <f>Premissas!$E$2</f>
        <v>outubro/19</v>
      </c>
      <c r="N338" s="29">
        <f t="shared" ref="N338" si="467">N324+1</f>
        <v>25</v>
      </c>
      <c r="O338" s="15">
        <f>Premissas!$I$2</f>
        <v>63.39</v>
      </c>
      <c r="P338" s="16">
        <f t="shared" ref="P338:P349" si="468">IF(O338&gt;105%*N338,(O338-N338),0)</f>
        <v>38.39</v>
      </c>
      <c r="Q338" s="17">
        <f>P338*Premissas!$C$13</f>
        <v>3698.119266055046</v>
      </c>
      <c r="R338" s="15">
        <f t="shared" ref="R338:R349" si="469">IF(O338&gt;N338,O338,N338)</f>
        <v>63.39</v>
      </c>
      <c r="S338" s="18">
        <f>R338*Premissas!$C$11</f>
        <v>3053.1880733944954</v>
      </c>
      <c r="Y338" s="7" t="str">
        <f>Premissas!$E$2</f>
        <v>outubro/19</v>
      </c>
      <c r="Z338" s="29">
        <f t="shared" ref="Z338" si="470">Z324+1</f>
        <v>25</v>
      </c>
      <c r="AA338" s="15">
        <f>Premissas!$H$2</f>
        <v>58.8</v>
      </c>
      <c r="AB338" s="16">
        <f t="shared" ref="AB338:AB349" si="471">IF(AA338&gt;105%*Z338,(AA338-Z338),0)</f>
        <v>33.799999999999997</v>
      </c>
      <c r="AC338" s="17">
        <f>AB338*Premissas!$C$6</f>
        <v>2179.1964568174626</v>
      </c>
      <c r="AD338" s="15">
        <f t="shared" ref="AD338:AD349" si="472">IF(AA338&gt;Z338,AA338,Z338)</f>
        <v>58.8</v>
      </c>
      <c r="AE338" s="18">
        <f>AD338*Premissas!$C$12</f>
        <v>1895.5140778234736</v>
      </c>
    </row>
    <row r="339" spans="1:33" x14ac:dyDescent="0.25">
      <c r="A339" s="7" t="str">
        <f>Premissas!$E$3</f>
        <v>setembro/19</v>
      </c>
      <c r="B339" s="29">
        <f>B338</f>
        <v>25</v>
      </c>
      <c r="C339" s="15">
        <f>LARGE(Premissas!$H$3:$I$3,1)</f>
        <v>58.91</v>
      </c>
      <c r="D339" s="16">
        <f t="shared" si="465"/>
        <v>33.909999999999997</v>
      </c>
      <c r="E339" s="17">
        <f>D339*Premissas!$C$6</f>
        <v>2186.2885162923121</v>
      </c>
      <c r="F339" s="15">
        <f t="shared" si="466"/>
        <v>58.91</v>
      </c>
      <c r="G339" s="18">
        <f>F339*Premissas!$C$5</f>
        <v>1899.0601075608984</v>
      </c>
      <c r="M339" s="7" t="str">
        <f>Premissas!$E$3</f>
        <v>setembro/19</v>
      </c>
      <c r="N339" s="29">
        <f t="shared" ref="N339:N349" si="473">N338</f>
        <v>25</v>
      </c>
      <c r="O339" s="15">
        <f>Premissas!$I$3</f>
        <v>52.19</v>
      </c>
      <c r="P339" s="16">
        <f t="shared" si="468"/>
        <v>27.189999999999998</v>
      </c>
      <c r="Q339" s="17">
        <f>P339*Premissas!$C$13</f>
        <v>2619.2201834862381</v>
      </c>
      <c r="R339" s="15">
        <f t="shared" si="469"/>
        <v>52.19</v>
      </c>
      <c r="S339" s="18">
        <f>R339*Premissas!$C$11</f>
        <v>2513.7385321100915</v>
      </c>
      <c r="Y339" s="7" t="str">
        <f>Premissas!$E$3</f>
        <v>setembro/19</v>
      </c>
      <c r="Z339" s="29">
        <f t="shared" ref="Z339:Z349" si="474">Z338</f>
        <v>25</v>
      </c>
      <c r="AA339" s="15">
        <f>Premissas!$H$3</f>
        <v>58.91</v>
      </c>
      <c r="AB339" s="16">
        <f t="shared" si="471"/>
        <v>33.909999999999997</v>
      </c>
      <c r="AC339" s="17">
        <f>AB339*Premissas!$C$6</f>
        <v>2186.2885162923121</v>
      </c>
      <c r="AD339" s="15">
        <f t="shared" si="472"/>
        <v>58.91</v>
      </c>
      <c r="AE339" s="18">
        <f>AD339*Premissas!$C$12</f>
        <v>1899.0601075608984</v>
      </c>
    </row>
    <row r="340" spans="1:33" x14ac:dyDescent="0.25">
      <c r="A340" s="7" t="str">
        <f>Premissas!$E$4</f>
        <v>agosto/19</v>
      </c>
      <c r="B340" s="29">
        <f t="shared" ref="B340:B349" si="475">B339</f>
        <v>25</v>
      </c>
      <c r="C340" s="15">
        <f>LARGE(Premissas!$H$4:$I$4,1)</f>
        <v>46.48</v>
      </c>
      <c r="D340" s="16">
        <f t="shared" si="465"/>
        <v>21.479999999999997</v>
      </c>
      <c r="E340" s="17">
        <f>D340*Premissas!$C$6</f>
        <v>1384.8857956342927</v>
      </c>
      <c r="F340" s="15">
        <f t="shared" si="466"/>
        <v>46.48</v>
      </c>
      <c r="G340" s="18">
        <f>F340*Premissas!$C$5</f>
        <v>1498.3587472318886</v>
      </c>
      <c r="M340" s="7" t="str">
        <f>Premissas!$E$4</f>
        <v>agosto/19</v>
      </c>
      <c r="N340" s="29">
        <f t="shared" si="473"/>
        <v>25</v>
      </c>
      <c r="O340" s="15">
        <f>Premissas!$I$4</f>
        <v>20.16</v>
      </c>
      <c r="P340" s="16">
        <f t="shared" si="468"/>
        <v>0</v>
      </c>
      <c r="Q340" s="17">
        <f>P340*Premissas!$C$13</f>
        <v>0</v>
      </c>
      <c r="R340" s="15">
        <f t="shared" si="469"/>
        <v>25</v>
      </c>
      <c r="S340" s="18">
        <f>R340*Premissas!$C$11</f>
        <v>1204.1284403669724</v>
      </c>
      <c r="Y340" s="7" t="str">
        <f>Premissas!$E$4</f>
        <v>agosto/19</v>
      </c>
      <c r="Z340" s="29">
        <f t="shared" si="474"/>
        <v>25</v>
      </c>
      <c r="AA340" s="15">
        <f>Premissas!$H$4</f>
        <v>46.48</v>
      </c>
      <c r="AB340" s="16">
        <f t="shared" si="471"/>
        <v>21.479999999999997</v>
      </c>
      <c r="AC340" s="17">
        <f>AB340*Premissas!$C$6</f>
        <v>1384.8857956342927</v>
      </c>
      <c r="AD340" s="15">
        <f t="shared" si="472"/>
        <v>46.48</v>
      </c>
      <c r="AE340" s="18">
        <f>AD340*Premissas!$C$12</f>
        <v>1498.3587472318886</v>
      </c>
    </row>
    <row r="341" spans="1:33" x14ac:dyDescent="0.25">
      <c r="A341" s="7" t="str">
        <f>Premissas!$E$5</f>
        <v>julho/19</v>
      </c>
      <c r="B341" s="29">
        <f t="shared" si="475"/>
        <v>25</v>
      </c>
      <c r="C341" s="15">
        <f>LARGE(Premissas!$H$5:$I$5,1)</f>
        <v>63.17</v>
      </c>
      <c r="D341" s="16">
        <f t="shared" si="465"/>
        <v>38.17</v>
      </c>
      <c r="E341" s="17">
        <f>D341*Premissas!$C$6</f>
        <v>2460.9446377728568</v>
      </c>
      <c r="F341" s="15">
        <f t="shared" si="466"/>
        <v>63.17</v>
      </c>
      <c r="G341" s="18">
        <f>F341*Premissas!$C$5</f>
        <v>2036.3881683011705</v>
      </c>
      <c r="M341" s="7" t="str">
        <f>Premissas!$E$5</f>
        <v>julho/19</v>
      </c>
      <c r="N341" s="29">
        <f t="shared" si="473"/>
        <v>25</v>
      </c>
      <c r="O341" s="15">
        <f>Premissas!$I$5</f>
        <v>39.979999999999997</v>
      </c>
      <c r="P341" s="16">
        <f t="shared" si="468"/>
        <v>14.979999999999997</v>
      </c>
      <c r="Q341" s="17">
        <f>P341*Premissas!$C$13</f>
        <v>1443.0275229357794</v>
      </c>
      <c r="R341" s="15">
        <f t="shared" si="469"/>
        <v>39.979999999999997</v>
      </c>
      <c r="S341" s="18">
        <f>R341*Premissas!$C$11</f>
        <v>1925.6422018348621</v>
      </c>
      <c r="Y341" s="7" t="str">
        <f>Premissas!$E$5</f>
        <v>julho/19</v>
      </c>
      <c r="Z341" s="29">
        <f t="shared" si="474"/>
        <v>25</v>
      </c>
      <c r="AA341" s="15">
        <f>Premissas!$H$5</f>
        <v>63.17</v>
      </c>
      <c r="AB341" s="16">
        <f t="shared" si="471"/>
        <v>38.17</v>
      </c>
      <c r="AC341" s="17">
        <f>AB341*Premissas!$C$6</f>
        <v>2460.9446377728568</v>
      </c>
      <c r="AD341" s="15">
        <f t="shared" si="472"/>
        <v>63.17</v>
      </c>
      <c r="AE341" s="18">
        <f>AD341*Premissas!$C$12</f>
        <v>2036.3881683011705</v>
      </c>
    </row>
    <row r="342" spans="1:33" x14ac:dyDescent="0.25">
      <c r="A342" s="7" t="str">
        <f>Premissas!$E$6</f>
        <v>junho/19</v>
      </c>
      <c r="B342" s="29">
        <f t="shared" si="475"/>
        <v>25</v>
      </c>
      <c r="C342" s="15">
        <f>LARGE(Premissas!$H$6:$I$6,1)</f>
        <v>59.47</v>
      </c>
      <c r="D342" s="16">
        <f t="shared" si="465"/>
        <v>34.47</v>
      </c>
      <c r="E342" s="17">
        <f>D342*Premissas!$C$6</f>
        <v>2222.393546346093</v>
      </c>
      <c r="F342" s="15">
        <f t="shared" si="466"/>
        <v>59.47</v>
      </c>
      <c r="G342" s="18">
        <f>F342*Premissas!$C$5</f>
        <v>1917.1126225877886</v>
      </c>
      <c r="M342" s="7" t="str">
        <f>Premissas!$E$6</f>
        <v>junho/19</v>
      </c>
      <c r="N342" s="29">
        <f t="shared" si="473"/>
        <v>25</v>
      </c>
      <c r="O342" s="15">
        <f>Premissas!$I$6</f>
        <v>47.71</v>
      </c>
      <c r="P342" s="16">
        <f t="shared" si="468"/>
        <v>22.71</v>
      </c>
      <c r="Q342" s="17">
        <f>P342*Premissas!$C$13</f>
        <v>2187.6605504587155</v>
      </c>
      <c r="R342" s="15">
        <f t="shared" si="469"/>
        <v>47.71</v>
      </c>
      <c r="S342" s="18">
        <f>R342*Premissas!$C$11</f>
        <v>2297.9587155963304</v>
      </c>
      <c r="Y342" s="7" t="str">
        <f>Premissas!$E$6</f>
        <v>junho/19</v>
      </c>
      <c r="Z342" s="29">
        <f t="shared" si="474"/>
        <v>25</v>
      </c>
      <c r="AA342" s="15">
        <f>Premissas!$H$6</f>
        <v>59.47</v>
      </c>
      <c r="AB342" s="16">
        <f t="shared" si="471"/>
        <v>34.47</v>
      </c>
      <c r="AC342" s="17">
        <f>AB342*Premissas!$C$6</f>
        <v>2222.393546346093</v>
      </c>
      <c r="AD342" s="15">
        <f t="shared" si="472"/>
        <v>59.47</v>
      </c>
      <c r="AE342" s="18">
        <f>AD342*Premissas!$C$12</f>
        <v>1917.1126225877886</v>
      </c>
    </row>
    <row r="343" spans="1:33" x14ac:dyDescent="0.25">
      <c r="A343" s="7" t="str">
        <f>Premissas!$E$7</f>
        <v>maio/19</v>
      </c>
      <c r="B343" s="29">
        <f t="shared" si="475"/>
        <v>25</v>
      </c>
      <c r="C343" s="15">
        <f>LARGE(Premissas!$H$7:$I$7,1)</f>
        <v>61.04</v>
      </c>
      <c r="D343" s="20">
        <f t="shared" si="465"/>
        <v>36.04</v>
      </c>
      <c r="E343" s="17">
        <f>D343*Premissas!$C$6</f>
        <v>2323.6165770325847</v>
      </c>
      <c r="F343" s="15">
        <f t="shared" si="466"/>
        <v>61.04</v>
      </c>
      <c r="G343" s="18">
        <f>F343*Premissas!$C$5</f>
        <v>1967.7241379310344</v>
      </c>
      <c r="M343" s="7" t="str">
        <f>Premissas!$E$7</f>
        <v>maio/19</v>
      </c>
      <c r="N343" s="29">
        <f t="shared" si="473"/>
        <v>25</v>
      </c>
      <c r="O343" s="15">
        <f>Premissas!$I$7</f>
        <v>46.37</v>
      </c>
      <c r="P343" s="20">
        <f t="shared" si="468"/>
        <v>21.369999999999997</v>
      </c>
      <c r="Q343" s="17">
        <f>P343*Premissas!$C$13</f>
        <v>2058.5779816513759</v>
      </c>
      <c r="R343" s="15">
        <f t="shared" si="469"/>
        <v>46.37</v>
      </c>
      <c r="S343" s="18">
        <f>R343*Premissas!$C$11</f>
        <v>2233.4174311926604</v>
      </c>
      <c r="Y343" s="7" t="str">
        <f>Premissas!$E$7</f>
        <v>maio/19</v>
      </c>
      <c r="Z343" s="29">
        <f t="shared" si="474"/>
        <v>25</v>
      </c>
      <c r="AA343" s="15">
        <f>Premissas!$H$7</f>
        <v>61.04</v>
      </c>
      <c r="AB343" s="20">
        <f t="shared" si="471"/>
        <v>36.04</v>
      </c>
      <c r="AC343" s="17">
        <f>AB343*Premissas!$C$6</f>
        <v>2323.6165770325847</v>
      </c>
      <c r="AD343" s="15">
        <f t="shared" si="472"/>
        <v>61.04</v>
      </c>
      <c r="AE343" s="18">
        <f>AD343*Premissas!$C$12</f>
        <v>1967.7241379310344</v>
      </c>
    </row>
    <row r="344" spans="1:33" x14ac:dyDescent="0.25">
      <c r="A344" s="7" t="str">
        <f>Premissas!$E$8</f>
        <v>abril/19</v>
      </c>
      <c r="B344" s="29">
        <f t="shared" si="475"/>
        <v>25</v>
      </c>
      <c r="C344" s="15">
        <f>LARGE(Premissas!$H$8:$I$8,1)</f>
        <v>81.98</v>
      </c>
      <c r="D344" s="20">
        <f t="shared" si="465"/>
        <v>56.980000000000004</v>
      </c>
      <c r="E344" s="17">
        <f>D344*Premissas!$C$6</f>
        <v>3673.6868079721608</v>
      </c>
      <c r="F344" s="15">
        <f t="shared" si="466"/>
        <v>81.98</v>
      </c>
      <c r="G344" s="18">
        <f>F344*Premissas!$C$5</f>
        <v>2642.7592534008227</v>
      </c>
      <c r="M344" s="7" t="str">
        <f>Premissas!$E$8</f>
        <v>abril/19</v>
      </c>
      <c r="N344" s="29">
        <f t="shared" si="473"/>
        <v>25</v>
      </c>
      <c r="O344" s="15">
        <f>Premissas!$I$8</f>
        <v>53.09</v>
      </c>
      <c r="P344" s="20">
        <f t="shared" si="468"/>
        <v>28.090000000000003</v>
      </c>
      <c r="Q344" s="17">
        <f>P344*Premissas!$C$13</f>
        <v>2705.9174311926608</v>
      </c>
      <c r="R344" s="15">
        <f t="shared" si="469"/>
        <v>53.09</v>
      </c>
      <c r="S344" s="18">
        <f>R344*Premissas!$C$11</f>
        <v>2557.0871559633028</v>
      </c>
      <c r="Y344" s="7" t="str">
        <f>Premissas!$E$8</f>
        <v>abril/19</v>
      </c>
      <c r="Z344" s="29">
        <f t="shared" si="474"/>
        <v>25</v>
      </c>
      <c r="AA344" s="15">
        <f>Premissas!$H$8</f>
        <v>81.98</v>
      </c>
      <c r="AB344" s="20">
        <f t="shared" si="471"/>
        <v>56.980000000000004</v>
      </c>
      <c r="AC344" s="17">
        <f>AB344*Premissas!$C$6</f>
        <v>3673.6868079721608</v>
      </c>
      <c r="AD344" s="15">
        <f t="shared" si="472"/>
        <v>81.98</v>
      </c>
      <c r="AE344" s="18">
        <f>AD344*Premissas!$C$12</f>
        <v>2642.7592534008227</v>
      </c>
    </row>
    <row r="345" spans="1:33" x14ac:dyDescent="0.25">
      <c r="A345" s="7" t="str">
        <f>Premissas!$E$9</f>
        <v>março/19</v>
      </c>
      <c r="B345" s="29">
        <f t="shared" si="475"/>
        <v>25</v>
      </c>
      <c r="C345" s="15">
        <f>LARGE(Premissas!$H$9:$I$9,1)</f>
        <v>77.73</v>
      </c>
      <c r="D345" s="20">
        <f t="shared" si="465"/>
        <v>52.730000000000004</v>
      </c>
      <c r="E345" s="17">
        <f>D345*Premissas!$C$6</f>
        <v>3399.6754191711484</v>
      </c>
      <c r="F345" s="15">
        <f t="shared" si="466"/>
        <v>77.73</v>
      </c>
      <c r="G345" s="18">
        <f>F345*Premissas!$C$5</f>
        <v>2505.7535590003163</v>
      </c>
      <c r="M345" s="7" t="str">
        <f>Premissas!$E$9</f>
        <v>março/19</v>
      </c>
      <c r="N345" s="29">
        <f t="shared" si="473"/>
        <v>25</v>
      </c>
      <c r="O345" s="15">
        <f>Premissas!$I$9</f>
        <v>77.73</v>
      </c>
      <c r="P345" s="20">
        <f t="shared" si="468"/>
        <v>52.730000000000004</v>
      </c>
      <c r="Q345" s="17">
        <f>P345*Premissas!$C$13</f>
        <v>5079.4954128440368</v>
      </c>
      <c r="R345" s="15">
        <f t="shared" si="469"/>
        <v>77.73</v>
      </c>
      <c r="S345" s="18">
        <f>R345*Premissas!$C$11</f>
        <v>3743.8761467889908</v>
      </c>
      <c r="Y345" s="7" t="str">
        <f>Premissas!$E$9</f>
        <v>março/19</v>
      </c>
      <c r="Z345" s="29">
        <f t="shared" si="474"/>
        <v>25</v>
      </c>
      <c r="AA345" s="15">
        <f>Premissas!$H$9</f>
        <v>77.62</v>
      </c>
      <c r="AB345" s="20">
        <f t="shared" si="471"/>
        <v>52.620000000000005</v>
      </c>
      <c r="AC345" s="17">
        <f>AB345*Premissas!$C$6</f>
        <v>3392.5833596962989</v>
      </c>
      <c r="AD345" s="15">
        <f t="shared" si="472"/>
        <v>77.62</v>
      </c>
      <c r="AE345" s="18">
        <f>AD345*Premissas!$C$12</f>
        <v>2502.2075292628915</v>
      </c>
    </row>
    <row r="346" spans="1:33" x14ac:dyDescent="0.25">
      <c r="A346" s="7" t="str">
        <f>Premissas!$E$10</f>
        <v>fevereiro/19</v>
      </c>
      <c r="B346" s="29">
        <f t="shared" si="475"/>
        <v>25</v>
      </c>
      <c r="C346" s="15">
        <f>LARGE(Premissas!$H$10:$I$10,1)</f>
        <v>89.49</v>
      </c>
      <c r="D346" s="20">
        <f t="shared" si="465"/>
        <v>64.489999999999995</v>
      </c>
      <c r="E346" s="17">
        <f>D346*Premissas!$C$6</f>
        <v>4157.881050300537</v>
      </c>
      <c r="F346" s="15">
        <f t="shared" si="466"/>
        <v>89.49</v>
      </c>
      <c r="G346" s="18">
        <f>F346*Premissas!$C$5</f>
        <v>2884.8563745650108</v>
      </c>
      <c r="M346" s="7" t="str">
        <f>Premissas!$E$10</f>
        <v>fevereiro/19</v>
      </c>
      <c r="N346" s="29">
        <f t="shared" si="473"/>
        <v>25</v>
      </c>
      <c r="O346" s="15">
        <f>Premissas!$I$10</f>
        <v>61.82</v>
      </c>
      <c r="P346" s="20">
        <f t="shared" si="468"/>
        <v>36.82</v>
      </c>
      <c r="Q346" s="17">
        <f>P346*Premissas!$C$13</f>
        <v>3546.880733944954</v>
      </c>
      <c r="R346" s="15">
        <f t="shared" si="469"/>
        <v>61.82</v>
      </c>
      <c r="S346" s="18">
        <f>R346*Premissas!$C$11</f>
        <v>2977.5688073394494</v>
      </c>
      <c r="Y346" s="7" t="str">
        <f>Premissas!$E$10</f>
        <v>fevereiro/19</v>
      </c>
      <c r="Z346" s="29">
        <f t="shared" si="474"/>
        <v>25</v>
      </c>
      <c r="AA346" s="15">
        <f>Premissas!$H$10</f>
        <v>89.49</v>
      </c>
      <c r="AB346" s="20">
        <f t="shared" si="471"/>
        <v>64.489999999999995</v>
      </c>
      <c r="AC346" s="17">
        <f>AB346*Premissas!$C$6</f>
        <v>4157.881050300537</v>
      </c>
      <c r="AD346" s="15">
        <f t="shared" si="472"/>
        <v>89.49</v>
      </c>
      <c r="AE346" s="18">
        <f>AD346*Premissas!$C$12</f>
        <v>2884.8563745650108</v>
      </c>
    </row>
    <row r="347" spans="1:33" x14ac:dyDescent="0.25">
      <c r="A347" s="7" t="str">
        <f>Premissas!$E$11</f>
        <v>janeiro/19</v>
      </c>
      <c r="B347" s="29">
        <f t="shared" si="475"/>
        <v>25</v>
      </c>
      <c r="C347" s="15">
        <f>LARGE(Premissas!$H$11:$I$11,1)</f>
        <v>81.09</v>
      </c>
      <c r="D347" s="16">
        <f t="shared" si="465"/>
        <v>56.09</v>
      </c>
      <c r="E347" s="17">
        <f>D347*Premissas!$C$6</f>
        <v>3616.3055994938313</v>
      </c>
      <c r="F347" s="15">
        <f t="shared" si="466"/>
        <v>81.09</v>
      </c>
      <c r="G347" s="18">
        <f>F347*Premissas!$C$5</f>
        <v>2614.068649161658</v>
      </c>
      <c r="M347" s="7" t="str">
        <f>Premissas!$E$11</f>
        <v>janeiro/19</v>
      </c>
      <c r="N347" s="29">
        <f t="shared" si="473"/>
        <v>25</v>
      </c>
      <c r="O347" s="15">
        <f>Premissas!$I$11</f>
        <v>57.12</v>
      </c>
      <c r="P347" s="16">
        <f t="shared" si="468"/>
        <v>32.119999999999997</v>
      </c>
      <c r="Q347" s="17">
        <f>P347*Premissas!$C$13</f>
        <v>3094.128440366972</v>
      </c>
      <c r="R347" s="15">
        <f t="shared" si="469"/>
        <v>57.12</v>
      </c>
      <c r="S347" s="18">
        <f>R347*Premissas!$C$11</f>
        <v>2751.1926605504586</v>
      </c>
      <c r="Y347" s="7" t="str">
        <f>Premissas!$E$11</f>
        <v>janeiro/19</v>
      </c>
      <c r="Z347" s="29">
        <f t="shared" si="474"/>
        <v>25</v>
      </c>
      <c r="AA347" s="15">
        <f>Premissas!$H$11</f>
        <v>81.09</v>
      </c>
      <c r="AB347" s="16">
        <f t="shared" si="471"/>
        <v>56.09</v>
      </c>
      <c r="AC347" s="17">
        <f>AB347*Premissas!$C$6</f>
        <v>3616.3055994938313</v>
      </c>
      <c r="AD347" s="15">
        <f t="shared" si="472"/>
        <v>81.09</v>
      </c>
      <c r="AE347" s="18">
        <f>AD347*Premissas!$C$12</f>
        <v>2614.068649161658</v>
      </c>
    </row>
    <row r="348" spans="1:33" x14ac:dyDescent="0.25">
      <c r="A348" s="7" t="str">
        <f>Premissas!$E$12</f>
        <v>dezembro/18</v>
      </c>
      <c r="B348" s="29">
        <f t="shared" si="475"/>
        <v>25</v>
      </c>
      <c r="C348" s="15">
        <f>LARGE(Premissas!$H$12:$I$12,1)</f>
        <v>66.98</v>
      </c>
      <c r="D348" s="16">
        <f t="shared" si="465"/>
        <v>41.980000000000004</v>
      </c>
      <c r="E348" s="17">
        <f>D348*Premissas!$C$6</f>
        <v>2706.5877886744702</v>
      </c>
      <c r="F348" s="15">
        <f t="shared" si="466"/>
        <v>66.98</v>
      </c>
      <c r="G348" s="18">
        <f>F348*Premissas!$C$5</f>
        <v>2159.2097437519774</v>
      </c>
      <c r="M348" s="7" t="str">
        <f>Premissas!$E$12</f>
        <v>dezembro/18</v>
      </c>
      <c r="N348" s="29">
        <f t="shared" si="473"/>
        <v>25</v>
      </c>
      <c r="O348" s="15">
        <f>Premissas!$I$12</f>
        <v>56.9</v>
      </c>
      <c r="P348" s="16">
        <f t="shared" si="468"/>
        <v>31.9</v>
      </c>
      <c r="Q348" s="17">
        <f>P348*Premissas!$C$13</f>
        <v>3072.9357798165133</v>
      </c>
      <c r="R348" s="15">
        <f t="shared" si="469"/>
        <v>56.9</v>
      </c>
      <c r="S348" s="18">
        <f>R348*Premissas!$C$11</f>
        <v>2740.5963302752293</v>
      </c>
      <c r="Y348" s="7" t="str">
        <f>Premissas!$E$12</f>
        <v>dezembro/18</v>
      </c>
      <c r="Z348" s="29">
        <f t="shared" si="474"/>
        <v>25</v>
      </c>
      <c r="AA348" s="15">
        <f>Premissas!$H$12</f>
        <v>66.98</v>
      </c>
      <c r="AB348" s="16">
        <f t="shared" si="471"/>
        <v>41.980000000000004</v>
      </c>
      <c r="AC348" s="17">
        <f>AB348*Premissas!$C$6</f>
        <v>2706.5877886744702</v>
      </c>
      <c r="AD348" s="15">
        <f t="shared" si="472"/>
        <v>66.98</v>
      </c>
      <c r="AE348" s="18">
        <f>AD348*Premissas!$C$12</f>
        <v>2159.2097437519774</v>
      </c>
    </row>
    <row r="349" spans="1:33" x14ac:dyDescent="0.25">
      <c r="A349" s="7" t="str">
        <f>Premissas!$E$13</f>
        <v>novembro/18</v>
      </c>
      <c r="B349" s="29">
        <f t="shared" si="475"/>
        <v>25</v>
      </c>
      <c r="C349" s="15">
        <f>LARGE(Premissas!$H$13:$I$13,1)</f>
        <v>66.42</v>
      </c>
      <c r="D349" s="16">
        <f t="shared" si="465"/>
        <v>41.42</v>
      </c>
      <c r="E349" s="17">
        <f>D349*Premissas!$C$6</f>
        <v>2670.4827586206898</v>
      </c>
      <c r="F349" s="15">
        <f t="shared" si="466"/>
        <v>66.42</v>
      </c>
      <c r="G349" s="18">
        <f>F349*Premissas!$C$5</f>
        <v>2141.157228725087</v>
      </c>
      <c r="M349" s="7" t="str">
        <f>Premissas!$E$13</f>
        <v>novembro/18</v>
      </c>
      <c r="N349" s="29">
        <f t="shared" si="473"/>
        <v>25</v>
      </c>
      <c r="O349" s="15">
        <f>Premissas!$I$13</f>
        <v>40.659999999999997</v>
      </c>
      <c r="P349" s="16">
        <f t="shared" si="468"/>
        <v>15.659999999999997</v>
      </c>
      <c r="Q349" s="17">
        <f>P349*Premissas!$C$13</f>
        <v>1508.5321100917427</v>
      </c>
      <c r="R349" s="15">
        <f t="shared" si="469"/>
        <v>40.659999999999997</v>
      </c>
      <c r="S349" s="18">
        <f>R349*Premissas!$C$11</f>
        <v>1958.3944954128438</v>
      </c>
      <c r="Y349" s="7" t="str">
        <f>Premissas!$E$13</f>
        <v>novembro/18</v>
      </c>
      <c r="Z349" s="29">
        <f t="shared" si="474"/>
        <v>25</v>
      </c>
      <c r="AA349" s="15">
        <f>Premissas!$H$13</f>
        <v>66.42</v>
      </c>
      <c r="AB349" s="16">
        <f t="shared" si="471"/>
        <v>41.42</v>
      </c>
      <c r="AC349" s="17">
        <f>AB349*Premissas!$C$6</f>
        <v>2670.4827586206898</v>
      </c>
      <c r="AD349" s="15">
        <f t="shared" si="472"/>
        <v>66.42</v>
      </c>
      <c r="AE349" s="18">
        <f>AD349*Premissas!$C$12</f>
        <v>2141.157228725087</v>
      </c>
    </row>
    <row r="350" spans="1:33" x14ac:dyDescent="0.25">
      <c r="A350" s="26" t="s">
        <v>35</v>
      </c>
      <c r="B350" s="5"/>
      <c r="C350" s="5">
        <f>LARGE(C337:C349,1)</f>
        <v>89.49</v>
      </c>
      <c r="D350" s="5">
        <f>LARGE(D337:D349,1)</f>
        <v>64.489999999999995</v>
      </c>
      <c r="E350" s="27">
        <f>SUM(E338:E349)</f>
        <v>33277.877254033534</v>
      </c>
      <c r="F350" s="5">
        <f>LARGE(F337:F349,1)</f>
        <v>89.49</v>
      </c>
      <c r="G350" s="27">
        <f t="shared" si="410"/>
        <v>26309.928819993671</v>
      </c>
      <c r="H350" s="50">
        <f>E350+G350</f>
        <v>59587.806074027205</v>
      </c>
      <c r="I350">
        <f>B338</f>
        <v>25</v>
      </c>
      <c r="M350" s="26" t="s">
        <v>35</v>
      </c>
      <c r="N350" s="5"/>
      <c r="O350" s="5">
        <f t="shared" ref="O350:P350" si="476">LARGE(O337:O349,1)</f>
        <v>77.73</v>
      </c>
      <c r="P350" s="5">
        <f t="shared" si="476"/>
        <v>52.730000000000004</v>
      </c>
      <c r="Q350" s="27">
        <f t="shared" ref="Q350" si="477">SUM(Q338:Q349)</f>
        <v>31014.495412844037</v>
      </c>
      <c r="R350" s="5">
        <f t="shared" ref="R350" si="478">LARGE(R337:R349,1)</f>
        <v>77.73</v>
      </c>
      <c r="S350" s="27">
        <f t="shared" si="414"/>
        <v>29956.788990825684</v>
      </c>
      <c r="T350" s="50">
        <f t="shared" ref="T350" si="479">Q350+S350</f>
        <v>60971.284403669721</v>
      </c>
      <c r="U350">
        <f t="shared" ref="U350" si="480">N338</f>
        <v>25</v>
      </c>
      <c r="Y350" s="26" t="s">
        <v>35</v>
      </c>
      <c r="Z350" s="5"/>
      <c r="AA350" s="5">
        <f t="shared" ref="AA350:AB350" si="481">LARGE(AA337:AA349,1)</f>
        <v>89.49</v>
      </c>
      <c r="AB350" s="5">
        <f t="shared" si="481"/>
        <v>64.489999999999995</v>
      </c>
      <c r="AC350" s="27">
        <f t="shared" ref="AC350" si="482">SUM(AC338:AC349)</f>
        <v>32974.852894653588</v>
      </c>
      <c r="AD350" s="5">
        <f t="shared" ref="AD350" si="483">LARGE(AD337:AD349,1)</f>
        <v>89.49</v>
      </c>
      <c r="AE350" s="27">
        <f t="shared" si="420"/>
        <v>26158.416640303698</v>
      </c>
      <c r="AF350" s="50">
        <f t="shared" ref="AF350" si="484">AC350+AE350</f>
        <v>59133.26953495729</v>
      </c>
      <c r="AG350">
        <f t="shared" ref="AG350" si="485">Z338</f>
        <v>25</v>
      </c>
    </row>
    <row r="351" spans="1:33" x14ac:dyDescent="0.25">
      <c r="A351" s="6" t="s">
        <v>12</v>
      </c>
      <c r="B351" s="6" t="s">
        <v>18</v>
      </c>
      <c r="C351" s="6" t="s">
        <v>19</v>
      </c>
      <c r="D351" s="14" t="s">
        <v>20</v>
      </c>
      <c r="E351" s="14" t="s">
        <v>21</v>
      </c>
      <c r="F351" s="6" t="s">
        <v>22</v>
      </c>
      <c r="G351" s="6" t="s">
        <v>23</v>
      </c>
      <c r="M351" s="6" t="s">
        <v>12</v>
      </c>
      <c r="N351" s="6" t="s">
        <v>18</v>
      </c>
      <c r="O351" s="6" t="s">
        <v>19</v>
      </c>
      <c r="P351" s="14" t="s">
        <v>20</v>
      </c>
      <c r="Q351" s="14" t="s">
        <v>21</v>
      </c>
      <c r="R351" s="6" t="s">
        <v>22</v>
      </c>
      <c r="S351" s="6" t="s">
        <v>23</v>
      </c>
      <c r="Y351" s="6" t="s">
        <v>12</v>
      </c>
      <c r="Z351" s="6" t="s">
        <v>18</v>
      </c>
      <c r="AA351" s="6" t="s">
        <v>19</v>
      </c>
      <c r="AB351" s="14" t="s">
        <v>20</v>
      </c>
      <c r="AC351" s="14" t="s">
        <v>21</v>
      </c>
      <c r="AD351" s="6" t="s">
        <v>22</v>
      </c>
      <c r="AE351" s="6" t="s">
        <v>23</v>
      </c>
    </row>
    <row r="352" spans="1:33" x14ac:dyDescent="0.25">
      <c r="A352" s="7" t="str">
        <f>Premissas!$E$2</f>
        <v>outubro/19</v>
      </c>
      <c r="B352" s="29">
        <f>B338+1</f>
        <v>26</v>
      </c>
      <c r="C352" s="15">
        <f>LARGE(Premissas!$H$2:$I$2,1)</f>
        <v>63.39</v>
      </c>
      <c r="D352" s="16">
        <f t="shared" ref="D352:D363" si="486">IF(C352&gt;105%*B352,(C352-B352),0)</f>
        <v>37.39</v>
      </c>
      <c r="E352" s="17">
        <f>D352*Premissas!$C$6</f>
        <v>2410.6554887693769</v>
      </c>
      <c r="F352" s="15">
        <f t="shared" ref="F352:F363" si="487">IF(C352&gt;B352,C352,B352)</f>
        <v>63.39</v>
      </c>
      <c r="G352" s="18">
        <f>F352*Premissas!$C$5</f>
        <v>2043.4802277760202</v>
      </c>
      <c r="M352" s="7" t="str">
        <f>Premissas!$E$2</f>
        <v>outubro/19</v>
      </c>
      <c r="N352" s="29">
        <f t="shared" ref="N352" si="488">N338+1</f>
        <v>26</v>
      </c>
      <c r="O352" s="15">
        <f>Premissas!$I$2</f>
        <v>63.39</v>
      </c>
      <c r="P352" s="16">
        <f t="shared" ref="P352:P363" si="489">IF(O352&gt;105%*N352,(O352-N352),0)</f>
        <v>37.39</v>
      </c>
      <c r="Q352" s="17">
        <f>P352*Premissas!$C$13</f>
        <v>3601.788990825688</v>
      </c>
      <c r="R352" s="15">
        <f t="shared" ref="R352:R363" si="490">IF(O352&gt;N352,O352,N352)</f>
        <v>63.39</v>
      </c>
      <c r="S352" s="18">
        <f>R352*Premissas!$C$11</f>
        <v>3053.1880733944954</v>
      </c>
      <c r="Y352" s="7" t="str">
        <f>Premissas!$E$2</f>
        <v>outubro/19</v>
      </c>
      <c r="Z352" s="29">
        <f t="shared" ref="Z352" si="491">Z338+1</f>
        <v>26</v>
      </c>
      <c r="AA352" s="15">
        <f>Premissas!$H$2</f>
        <v>58.8</v>
      </c>
      <c r="AB352" s="16">
        <f t="shared" ref="AB352:AB363" si="492">IF(AA352&gt;105%*Z352,(AA352-Z352),0)</f>
        <v>32.799999999999997</v>
      </c>
      <c r="AC352" s="17">
        <f>AB352*Premissas!$C$6</f>
        <v>2114.7231888642832</v>
      </c>
      <c r="AD352" s="15">
        <f t="shared" ref="AD352:AD363" si="493">IF(AA352&gt;Z352,AA352,Z352)</f>
        <v>58.8</v>
      </c>
      <c r="AE352" s="18">
        <f>AD352*Premissas!$C$12</f>
        <v>1895.5140778234736</v>
      </c>
    </row>
    <row r="353" spans="1:33" x14ac:dyDescent="0.25">
      <c r="A353" s="7" t="str">
        <f>Premissas!$E$3</f>
        <v>setembro/19</v>
      </c>
      <c r="B353" s="29">
        <f>B352</f>
        <v>26</v>
      </c>
      <c r="C353" s="15">
        <f>LARGE(Premissas!$H$3:$I$3,1)</f>
        <v>58.91</v>
      </c>
      <c r="D353" s="16">
        <f t="shared" si="486"/>
        <v>32.909999999999997</v>
      </c>
      <c r="E353" s="17">
        <f>D353*Premissas!$C$6</f>
        <v>2121.8152483391332</v>
      </c>
      <c r="F353" s="15">
        <f t="shared" si="487"/>
        <v>58.91</v>
      </c>
      <c r="G353" s="18">
        <f>F353*Premissas!$C$5</f>
        <v>1899.0601075608984</v>
      </c>
      <c r="M353" s="7" t="str">
        <f>Premissas!$E$3</f>
        <v>setembro/19</v>
      </c>
      <c r="N353" s="29">
        <f t="shared" ref="N353:N363" si="494">N352</f>
        <v>26</v>
      </c>
      <c r="O353" s="15">
        <f>Premissas!$I$3</f>
        <v>52.19</v>
      </c>
      <c r="P353" s="16">
        <f t="shared" si="489"/>
        <v>26.189999999999998</v>
      </c>
      <c r="Q353" s="17">
        <f>P353*Premissas!$C$13</f>
        <v>2522.8899082568805</v>
      </c>
      <c r="R353" s="15">
        <f t="shared" si="490"/>
        <v>52.19</v>
      </c>
      <c r="S353" s="18">
        <f>R353*Premissas!$C$11</f>
        <v>2513.7385321100915</v>
      </c>
      <c r="Y353" s="7" t="str">
        <f>Premissas!$E$3</f>
        <v>setembro/19</v>
      </c>
      <c r="Z353" s="29">
        <f t="shared" ref="Z353:Z363" si="495">Z352</f>
        <v>26</v>
      </c>
      <c r="AA353" s="15">
        <f>Premissas!$H$3</f>
        <v>58.91</v>
      </c>
      <c r="AB353" s="16">
        <f t="shared" si="492"/>
        <v>32.909999999999997</v>
      </c>
      <c r="AC353" s="17">
        <f>AB353*Premissas!$C$6</f>
        <v>2121.8152483391332</v>
      </c>
      <c r="AD353" s="15">
        <f t="shared" si="493"/>
        <v>58.91</v>
      </c>
      <c r="AE353" s="18">
        <f>AD353*Premissas!$C$12</f>
        <v>1899.0601075608984</v>
      </c>
    </row>
    <row r="354" spans="1:33" x14ac:dyDescent="0.25">
      <c r="A354" s="7" t="str">
        <f>Premissas!$E$4</f>
        <v>agosto/19</v>
      </c>
      <c r="B354" s="29">
        <f t="shared" ref="B354:B363" si="496">B353</f>
        <v>26</v>
      </c>
      <c r="C354" s="15">
        <f>LARGE(Premissas!$H$4:$I$4,1)</f>
        <v>46.48</v>
      </c>
      <c r="D354" s="16">
        <f t="shared" si="486"/>
        <v>20.479999999999997</v>
      </c>
      <c r="E354" s="17">
        <f>D354*Premissas!$C$6</f>
        <v>1320.4125276811133</v>
      </c>
      <c r="F354" s="15">
        <f t="shared" si="487"/>
        <v>46.48</v>
      </c>
      <c r="G354" s="18">
        <f>F354*Premissas!$C$5</f>
        <v>1498.3587472318886</v>
      </c>
      <c r="M354" s="7" t="str">
        <f>Premissas!$E$4</f>
        <v>agosto/19</v>
      </c>
      <c r="N354" s="29">
        <f t="shared" si="494"/>
        <v>26</v>
      </c>
      <c r="O354" s="15">
        <f>Premissas!$I$4</f>
        <v>20.16</v>
      </c>
      <c r="P354" s="16">
        <f t="shared" si="489"/>
        <v>0</v>
      </c>
      <c r="Q354" s="17">
        <f>P354*Premissas!$C$13</f>
        <v>0</v>
      </c>
      <c r="R354" s="15">
        <f t="shared" si="490"/>
        <v>26</v>
      </c>
      <c r="S354" s="18">
        <f>R354*Premissas!$C$11</f>
        <v>1252.2935779816514</v>
      </c>
      <c r="Y354" s="7" t="str">
        <f>Premissas!$E$4</f>
        <v>agosto/19</v>
      </c>
      <c r="Z354" s="29">
        <f t="shared" si="495"/>
        <v>26</v>
      </c>
      <c r="AA354" s="15">
        <f>Premissas!$H$4</f>
        <v>46.48</v>
      </c>
      <c r="AB354" s="16">
        <f t="shared" si="492"/>
        <v>20.479999999999997</v>
      </c>
      <c r="AC354" s="17">
        <f>AB354*Premissas!$C$6</f>
        <v>1320.4125276811133</v>
      </c>
      <c r="AD354" s="15">
        <f t="shared" si="493"/>
        <v>46.48</v>
      </c>
      <c r="AE354" s="18">
        <f>AD354*Premissas!$C$12</f>
        <v>1498.3587472318886</v>
      </c>
    </row>
    <row r="355" spans="1:33" x14ac:dyDescent="0.25">
      <c r="A355" s="7" t="str">
        <f>Premissas!$E$5</f>
        <v>julho/19</v>
      </c>
      <c r="B355" s="29">
        <f t="shared" si="496"/>
        <v>26</v>
      </c>
      <c r="C355" s="15">
        <f>LARGE(Premissas!$H$5:$I$5,1)</f>
        <v>63.17</v>
      </c>
      <c r="D355" s="16">
        <f t="shared" si="486"/>
        <v>37.17</v>
      </c>
      <c r="E355" s="17">
        <f>D355*Premissas!$C$6</f>
        <v>2396.4713698196774</v>
      </c>
      <c r="F355" s="15">
        <f t="shared" si="487"/>
        <v>63.17</v>
      </c>
      <c r="G355" s="18">
        <f>F355*Premissas!$C$5</f>
        <v>2036.3881683011705</v>
      </c>
      <c r="M355" s="7" t="str">
        <f>Premissas!$E$5</f>
        <v>julho/19</v>
      </c>
      <c r="N355" s="29">
        <f t="shared" si="494"/>
        <v>26</v>
      </c>
      <c r="O355" s="15">
        <f>Premissas!$I$5</f>
        <v>39.979999999999997</v>
      </c>
      <c r="P355" s="16">
        <f t="shared" si="489"/>
        <v>13.979999999999997</v>
      </c>
      <c r="Q355" s="17">
        <f>P355*Premissas!$C$13</f>
        <v>1346.6972477064216</v>
      </c>
      <c r="R355" s="15">
        <f t="shared" si="490"/>
        <v>39.979999999999997</v>
      </c>
      <c r="S355" s="18">
        <f>R355*Premissas!$C$11</f>
        <v>1925.6422018348621</v>
      </c>
      <c r="Y355" s="7" t="str">
        <f>Premissas!$E$5</f>
        <v>julho/19</v>
      </c>
      <c r="Z355" s="29">
        <f t="shared" si="495"/>
        <v>26</v>
      </c>
      <c r="AA355" s="15">
        <f>Premissas!$H$5</f>
        <v>63.17</v>
      </c>
      <c r="AB355" s="16">
        <f t="shared" si="492"/>
        <v>37.17</v>
      </c>
      <c r="AC355" s="17">
        <f>AB355*Premissas!$C$6</f>
        <v>2396.4713698196774</v>
      </c>
      <c r="AD355" s="15">
        <f t="shared" si="493"/>
        <v>63.17</v>
      </c>
      <c r="AE355" s="18">
        <f>AD355*Premissas!$C$12</f>
        <v>2036.3881683011705</v>
      </c>
    </row>
    <row r="356" spans="1:33" x14ac:dyDescent="0.25">
      <c r="A356" s="7" t="str">
        <f>Premissas!$E$6</f>
        <v>junho/19</v>
      </c>
      <c r="B356" s="29">
        <f t="shared" si="496"/>
        <v>26</v>
      </c>
      <c r="C356" s="15">
        <f>LARGE(Premissas!$H$6:$I$6,1)</f>
        <v>59.47</v>
      </c>
      <c r="D356" s="16">
        <f t="shared" si="486"/>
        <v>33.47</v>
      </c>
      <c r="E356" s="17">
        <f>D356*Premissas!$C$6</f>
        <v>2157.9202783929136</v>
      </c>
      <c r="F356" s="15">
        <f t="shared" si="487"/>
        <v>59.47</v>
      </c>
      <c r="G356" s="18">
        <f>F356*Premissas!$C$5</f>
        <v>1917.1126225877886</v>
      </c>
      <c r="M356" s="7" t="str">
        <f>Premissas!$E$6</f>
        <v>junho/19</v>
      </c>
      <c r="N356" s="29">
        <f t="shared" si="494"/>
        <v>26</v>
      </c>
      <c r="O356" s="15">
        <f>Premissas!$I$6</f>
        <v>47.71</v>
      </c>
      <c r="P356" s="16">
        <f t="shared" si="489"/>
        <v>21.71</v>
      </c>
      <c r="Q356" s="17">
        <f>P356*Premissas!$C$13</f>
        <v>2091.330275229358</v>
      </c>
      <c r="R356" s="15">
        <f t="shared" si="490"/>
        <v>47.71</v>
      </c>
      <c r="S356" s="18">
        <f>R356*Premissas!$C$11</f>
        <v>2297.9587155963304</v>
      </c>
      <c r="Y356" s="7" t="str">
        <f>Premissas!$E$6</f>
        <v>junho/19</v>
      </c>
      <c r="Z356" s="29">
        <f t="shared" si="495"/>
        <v>26</v>
      </c>
      <c r="AA356" s="15">
        <f>Premissas!$H$6</f>
        <v>59.47</v>
      </c>
      <c r="AB356" s="16">
        <f t="shared" si="492"/>
        <v>33.47</v>
      </c>
      <c r="AC356" s="17">
        <f>AB356*Premissas!$C$6</f>
        <v>2157.9202783929136</v>
      </c>
      <c r="AD356" s="15">
        <f t="shared" si="493"/>
        <v>59.47</v>
      </c>
      <c r="AE356" s="18">
        <f>AD356*Premissas!$C$12</f>
        <v>1917.1126225877886</v>
      </c>
    </row>
    <row r="357" spans="1:33" x14ac:dyDescent="0.25">
      <c r="A357" s="7" t="str">
        <f>Premissas!$E$7</f>
        <v>maio/19</v>
      </c>
      <c r="B357" s="29">
        <f t="shared" si="496"/>
        <v>26</v>
      </c>
      <c r="C357" s="15">
        <f>LARGE(Premissas!$H$7:$I$7,1)</f>
        <v>61.04</v>
      </c>
      <c r="D357" s="20">
        <f t="shared" si="486"/>
        <v>35.04</v>
      </c>
      <c r="E357" s="17">
        <f>D357*Premissas!$C$6</f>
        <v>2259.1433090794053</v>
      </c>
      <c r="F357" s="15">
        <f t="shared" si="487"/>
        <v>61.04</v>
      </c>
      <c r="G357" s="18">
        <f>F357*Premissas!$C$5</f>
        <v>1967.7241379310344</v>
      </c>
      <c r="M357" s="7" t="str">
        <f>Premissas!$E$7</f>
        <v>maio/19</v>
      </c>
      <c r="N357" s="29">
        <f t="shared" si="494"/>
        <v>26</v>
      </c>
      <c r="O357" s="15">
        <f>Premissas!$I$7</f>
        <v>46.37</v>
      </c>
      <c r="P357" s="20">
        <f t="shared" si="489"/>
        <v>20.369999999999997</v>
      </c>
      <c r="Q357" s="17">
        <f>P357*Premissas!$C$13</f>
        <v>1962.2477064220182</v>
      </c>
      <c r="R357" s="15">
        <f t="shared" si="490"/>
        <v>46.37</v>
      </c>
      <c r="S357" s="18">
        <f>R357*Premissas!$C$11</f>
        <v>2233.4174311926604</v>
      </c>
      <c r="Y357" s="7" t="str">
        <f>Premissas!$E$7</f>
        <v>maio/19</v>
      </c>
      <c r="Z357" s="29">
        <f t="shared" si="495"/>
        <v>26</v>
      </c>
      <c r="AA357" s="15">
        <f>Premissas!$H$7</f>
        <v>61.04</v>
      </c>
      <c r="AB357" s="20">
        <f t="shared" si="492"/>
        <v>35.04</v>
      </c>
      <c r="AC357" s="17">
        <f>AB357*Premissas!$C$6</f>
        <v>2259.1433090794053</v>
      </c>
      <c r="AD357" s="15">
        <f t="shared" si="493"/>
        <v>61.04</v>
      </c>
      <c r="AE357" s="18">
        <f>AD357*Premissas!$C$12</f>
        <v>1967.7241379310344</v>
      </c>
    </row>
    <row r="358" spans="1:33" x14ac:dyDescent="0.25">
      <c r="A358" s="7" t="str">
        <f>Premissas!$E$8</f>
        <v>abril/19</v>
      </c>
      <c r="B358" s="29">
        <f t="shared" si="496"/>
        <v>26</v>
      </c>
      <c r="C358" s="15">
        <f>LARGE(Premissas!$H$8:$I$8,1)</f>
        <v>81.98</v>
      </c>
      <c r="D358" s="20">
        <f t="shared" si="486"/>
        <v>55.980000000000004</v>
      </c>
      <c r="E358" s="17">
        <f>D358*Premissas!$C$6</f>
        <v>3609.2135400189818</v>
      </c>
      <c r="F358" s="15">
        <f t="shared" si="487"/>
        <v>81.98</v>
      </c>
      <c r="G358" s="18">
        <f>F358*Premissas!$C$5</f>
        <v>2642.7592534008227</v>
      </c>
      <c r="M358" s="7" t="str">
        <f>Premissas!$E$8</f>
        <v>abril/19</v>
      </c>
      <c r="N358" s="29">
        <f t="shared" si="494"/>
        <v>26</v>
      </c>
      <c r="O358" s="15">
        <f>Premissas!$I$8</f>
        <v>53.09</v>
      </c>
      <c r="P358" s="20">
        <f t="shared" si="489"/>
        <v>27.090000000000003</v>
      </c>
      <c r="Q358" s="17">
        <f>P358*Premissas!$C$13</f>
        <v>2609.5871559633028</v>
      </c>
      <c r="R358" s="15">
        <f t="shared" si="490"/>
        <v>53.09</v>
      </c>
      <c r="S358" s="18">
        <f>R358*Premissas!$C$11</f>
        <v>2557.0871559633028</v>
      </c>
      <c r="Y358" s="7" t="str">
        <f>Premissas!$E$8</f>
        <v>abril/19</v>
      </c>
      <c r="Z358" s="29">
        <f t="shared" si="495"/>
        <v>26</v>
      </c>
      <c r="AA358" s="15">
        <f>Premissas!$H$8</f>
        <v>81.98</v>
      </c>
      <c r="AB358" s="20">
        <f t="shared" si="492"/>
        <v>55.980000000000004</v>
      </c>
      <c r="AC358" s="17">
        <f>AB358*Premissas!$C$6</f>
        <v>3609.2135400189818</v>
      </c>
      <c r="AD358" s="15">
        <f t="shared" si="493"/>
        <v>81.98</v>
      </c>
      <c r="AE358" s="18">
        <f>AD358*Premissas!$C$12</f>
        <v>2642.7592534008227</v>
      </c>
    </row>
    <row r="359" spans="1:33" x14ac:dyDescent="0.25">
      <c r="A359" s="7" t="str">
        <f>Premissas!$E$9</f>
        <v>março/19</v>
      </c>
      <c r="B359" s="29">
        <f t="shared" si="496"/>
        <v>26</v>
      </c>
      <c r="C359" s="15">
        <f>LARGE(Premissas!$H$9:$I$9,1)</f>
        <v>77.73</v>
      </c>
      <c r="D359" s="20">
        <f t="shared" si="486"/>
        <v>51.730000000000004</v>
      </c>
      <c r="E359" s="17">
        <f>D359*Premissas!$C$6</f>
        <v>3335.2021512179695</v>
      </c>
      <c r="F359" s="15">
        <f t="shared" si="487"/>
        <v>77.73</v>
      </c>
      <c r="G359" s="18">
        <f>F359*Premissas!$C$5</f>
        <v>2505.7535590003163</v>
      </c>
      <c r="M359" s="7" t="str">
        <f>Premissas!$E$9</f>
        <v>março/19</v>
      </c>
      <c r="N359" s="29">
        <f t="shared" si="494"/>
        <v>26</v>
      </c>
      <c r="O359" s="15">
        <f>Premissas!$I$9</f>
        <v>77.73</v>
      </c>
      <c r="P359" s="20">
        <f t="shared" si="489"/>
        <v>51.730000000000004</v>
      </c>
      <c r="Q359" s="17">
        <f>P359*Premissas!$C$13</f>
        <v>4983.1651376146792</v>
      </c>
      <c r="R359" s="15">
        <f t="shared" si="490"/>
        <v>77.73</v>
      </c>
      <c r="S359" s="18">
        <f>R359*Premissas!$C$11</f>
        <v>3743.8761467889908</v>
      </c>
      <c r="Y359" s="7" t="str">
        <f>Premissas!$E$9</f>
        <v>março/19</v>
      </c>
      <c r="Z359" s="29">
        <f t="shared" si="495"/>
        <v>26</v>
      </c>
      <c r="AA359" s="15">
        <f>Premissas!$H$9</f>
        <v>77.62</v>
      </c>
      <c r="AB359" s="20">
        <f t="shared" si="492"/>
        <v>51.620000000000005</v>
      </c>
      <c r="AC359" s="17">
        <f>AB359*Premissas!$C$6</f>
        <v>3328.1100917431195</v>
      </c>
      <c r="AD359" s="15">
        <f t="shared" si="493"/>
        <v>77.62</v>
      </c>
      <c r="AE359" s="18">
        <f>AD359*Premissas!$C$12</f>
        <v>2502.2075292628915</v>
      </c>
    </row>
    <row r="360" spans="1:33" x14ac:dyDescent="0.25">
      <c r="A360" s="7" t="str">
        <f>Premissas!$E$10</f>
        <v>fevereiro/19</v>
      </c>
      <c r="B360" s="29">
        <f t="shared" si="496"/>
        <v>26</v>
      </c>
      <c r="C360" s="15">
        <f>LARGE(Premissas!$H$10:$I$10,1)</f>
        <v>89.49</v>
      </c>
      <c r="D360" s="20">
        <f t="shared" si="486"/>
        <v>63.489999999999995</v>
      </c>
      <c r="E360" s="17">
        <f>D360*Premissas!$C$6</f>
        <v>4093.4077823473581</v>
      </c>
      <c r="F360" s="15">
        <f t="shared" si="487"/>
        <v>89.49</v>
      </c>
      <c r="G360" s="18">
        <f>F360*Premissas!$C$5</f>
        <v>2884.8563745650108</v>
      </c>
      <c r="M360" s="7" t="str">
        <f>Premissas!$E$10</f>
        <v>fevereiro/19</v>
      </c>
      <c r="N360" s="29">
        <f t="shared" si="494"/>
        <v>26</v>
      </c>
      <c r="O360" s="15">
        <f>Premissas!$I$10</f>
        <v>61.82</v>
      </c>
      <c r="P360" s="20">
        <f t="shared" si="489"/>
        <v>35.82</v>
      </c>
      <c r="Q360" s="17">
        <f>P360*Premissas!$C$13</f>
        <v>3450.5504587155961</v>
      </c>
      <c r="R360" s="15">
        <f t="shared" si="490"/>
        <v>61.82</v>
      </c>
      <c r="S360" s="18">
        <f>R360*Premissas!$C$11</f>
        <v>2977.5688073394494</v>
      </c>
      <c r="Y360" s="7" t="str">
        <f>Premissas!$E$10</f>
        <v>fevereiro/19</v>
      </c>
      <c r="Z360" s="29">
        <f t="shared" si="495"/>
        <v>26</v>
      </c>
      <c r="AA360" s="15">
        <f>Premissas!$H$10</f>
        <v>89.49</v>
      </c>
      <c r="AB360" s="20">
        <f t="shared" si="492"/>
        <v>63.489999999999995</v>
      </c>
      <c r="AC360" s="17">
        <f>AB360*Premissas!$C$6</f>
        <v>4093.4077823473581</v>
      </c>
      <c r="AD360" s="15">
        <f t="shared" si="493"/>
        <v>89.49</v>
      </c>
      <c r="AE360" s="18">
        <f>AD360*Premissas!$C$12</f>
        <v>2884.8563745650108</v>
      </c>
    </row>
    <row r="361" spans="1:33" x14ac:dyDescent="0.25">
      <c r="A361" s="7" t="str">
        <f>Premissas!$E$11</f>
        <v>janeiro/19</v>
      </c>
      <c r="B361" s="29">
        <f t="shared" si="496"/>
        <v>26</v>
      </c>
      <c r="C361" s="15">
        <f>LARGE(Premissas!$H$11:$I$11,1)</f>
        <v>81.09</v>
      </c>
      <c r="D361" s="16">
        <f t="shared" si="486"/>
        <v>55.09</v>
      </c>
      <c r="E361" s="17">
        <f>D361*Premissas!$C$6</f>
        <v>3551.8323315406519</v>
      </c>
      <c r="F361" s="15">
        <f t="shared" si="487"/>
        <v>81.09</v>
      </c>
      <c r="G361" s="18">
        <f>F361*Premissas!$C$5</f>
        <v>2614.068649161658</v>
      </c>
      <c r="M361" s="7" t="str">
        <f>Premissas!$E$11</f>
        <v>janeiro/19</v>
      </c>
      <c r="N361" s="29">
        <f t="shared" si="494"/>
        <v>26</v>
      </c>
      <c r="O361" s="15">
        <f>Premissas!$I$11</f>
        <v>57.12</v>
      </c>
      <c r="P361" s="16">
        <f t="shared" si="489"/>
        <v>31.119999999999997</v>
      </c>
      <c r="Q361" s="17">
        <f>P361*Premissas!$C$13</f>
        <v>2997.7981651376144</v>
      </c>
      <c r="R361" s="15">
        <f t="shared" si="490"/>
        <v>57.12</v>
      </c>
      <c r="S361" s="18">
        <f>R361*Premissas!$C$11</f>
        <v>2751.1926605504586</v>
      </c>
      <c r="Y361" s="7" t="str">
        <f>Premissas!$E$11</f>
        <v>janeiro/19</v>
      </c>
      <c r="Z361" s="29">
        <f t="shared" si="495"/>
        <v>26</v>
      </c>
      <c r="AA361" s="15">
        <f>Premissas!$H$11</f>
        <v>81.09</v>
      </c>
      <c r="AB361" s="16">
        <f t="shared" si="492"/>
        <v>55.09</v>
      </c>
      <c r="AC361" s="17">
        <f>AB361*Premissas!$C$6</f>
        <v>3551.8323315406519</v>
      </c>
      <c r="AD361" s="15">
        <f t="shared" si="493"/>
        <v>81.09</v>
      </c>
      <c r="AE361" s="18">
        <f>AD361*Premissas!$C$12</f>
        <v>2614.068649161658</v>
      </c>
    </row>
    <row r="362" spans="1:33" x14ac:dyDescent="0.25">
      <c r="A362" s="7" t="str">
        <f>Premissas!$E$12</f>
        <v>dezembro/18</v>
      </c>
      <c r="B362" s="29">
        <f t="shared" si="496"/>
        <v>26</v>
      </c>
      <c r="C362" s="15">
        <f>LARGE(Premissas!$H$12:$I$12,1)</f>
        <v>66.98</v>
      </c>
      <c r="D362" s="16">
        <f t="shared" si="486"/>
        <v>40.980000000000004</v>
      </c>
      <c r="E362" s="17">
        <f>D362*Premissas!$C$6</f>
        <v>2642.1145207212908</v>
      </c>
      <c r="F362" s="15">
        <f t="shared" si="487"/>
        <v>66.98</v>
      </c>
      <c r="G362" s="18">
        <f>F362*Premissas!$C$5</f>
        <v>2159.2097437519774</v>
      </c>
      <c r="M362" s="7" t="str">
        <f>Premissas!$E$12</f>
        <v>dezembro/18</v>
      </c>
      <c r="N362" s="29">
        <f t="shared" si="494"/>
        <v>26</v>
      </c>
      <c r="O362" s="15">
        <f>Premissas!$I$12</f>
        <v>56.9</v>
      </c>
      <c r="P362" s="16">
        <f t="shared" si="489"/>
        <v>30.9</v>
      </c>
      <c r="Q362" s="17">
        <f>P362*Premissas!$C$13</f>
        <v>2976.6055045871558</v>
      </c>
      <c r="R362" s="15">
        <f t="shared" si="490"/>
        <v>56.9</v>
      </c>
      <c r="S362" s="18">
        <f>R362*Premissas!$C$11</f>
        <v>2740.5963302752293</v>
      </c>
      <c r="Y362" s="7" t="str">
        <f>Premissas!$E$12</f>
        <v>dezembro/18</v>
      </c>
      <c r="Z362" s="29">
        <f t="shared" si="495"/>
        <v>26</v>
      </c>
      <c r="AA362" s="15">
        <f>Premissas!$H$12</f>
        <v>66.98</v>
      </c>
      <c r="AB362" s="16">
        <f t="shared" si="492"/>
        <v>40.980000000000004</v>
      </c>
      <c r="AC362" s="17">
        <f>AB362*Premissas!$C$6</f>
        <v>2642.1145207212908</v>
      </c>
      <c r="AD362" s="15">
        <f t="shared" si="493"/>
        <v>66.98</v>
      </c>
      <c r="AE362" s="18">
        <f>AD362*Premissas!$C$12</f>
        <v>2159.2097437519774</v>
      </c>
    </row>
    <row r="363" spans="1:33" x14ac:dyDescent="0.25">
      <c r="A363" s="7" t="str">
        <f>Premissas!$E$13</f>
        <v>novembro/18</v>
      </c>
      <c r="B363" s="29">
        <f t="shared" si="496"/>
        <v>26</v>
      </c>
      <c r="C363" s="15">
        <f>LARGE(Premissas!$H$13:$I$13,1)</f>
        <v>66.42</v>
      </c>
      <c r="D363" s="16">
        <f t="shared" si="486"/>
        <v>40.42</v>
      </c>
      <c r="E363" s="17">
        <f>D363*Premissas!$C$6</f>
        <v>2606.0094906675104</v>
      </c>
      <c r="F363" s="15">
        <f t="shared" si="487"/>
        <v>66.42</v>
      </c>
      <c r="G363" s="18">
        <f>F363*Premissas!$C$5</f>
        <v>2141.157228725087</v>
      </c>
      <c r="M363" s="7" t="str">
        <f>Premissas!$E$13</f>
        <v>novembro/18</v>
      </c>
      <c r="N363" s="29">
        <f t="shared" si="494"/>
        <v>26</v>
      </c>
      <c r="O363" s="15">
        <f>Premissas!$I$13</f>
        <v>40.659999999999997</v>
      </c>
      <c r="P363" s="16">
        <f t="shared" si="489"/>
        <v>14.659999999999997</v>
      </c>
      <c r="Q363" s="17">
        <f>P363*Premissas!$C$13</f>
        <v>1412.2018348623849</v>
      </c>
      <c r="R363" s="15">
        <f t="shared" si="490"/>
        <v>40.659999999999997</v>
      </c>
      <c r="S363" s="18">
        <f>R363*Premissas!$C$11</f>
        <v>1958.3944954128438</v>
      </c>
      <c r="Y363" s="7" t="str">
        <f>Premissas!$E$13</f>
        <v>novembro/18</v>
      </c>
      <c r="Z363" s="29">
        <f t="shared" si="495"/>
        <v>26</v>
      </c>
      <c r="AA363" s="15">
        <f>Premissas!$H$13</f>
        <v>66.42</v>
      </c>
      <c r="AB363" s="16">
        <f t="shared" si="492"/>
        <v>40.42</v>
      </c>
      <c r="AC363" s="17">
        <f>AB363*Premissas!$C$6</f>
        <v>2606.0094906675104</v>
      </c>
      <c r="AD363" s="15">
        <f t="shared" si="493"/>
        <v>66.42</v>
      </c>
      <c r="AE363" s="18">
        <f>AD363*Premissas!$C$12</f>
        <v>2141.157228725087</v>
      </c>
    </row>
    <row r="364" spans="1:33" x14ac:dyDescent="0.25">
      <c r="A364" s="26" t="s">
        <v>35</v>
      </c>
      <c r="B364" s="5"/>
      <c r="C364" s="5">
        <f>LARGE(C351:C363,1)</f>
        <v>89.49</v>
      </c>
      <c r="D364" s="5">
        <f>LARGE(D351:D363,1)</f>
        <v>63.489999999999995</v>
      </c>
      <c r="E364" s="27">
        <f>SUM(E352:E363)</f>
        <v>32504.198038595383</v>
      </c>
      <c r="F364" s="5">
        <f>LARGE(F351:F363,1)</f>
        <v>89.49</v>
      </c>
      <c r="G364" s="27">
        <f t="shared" si="410"/>
        <v>26309.928819993671</v>
      </c>
      <c r="H364" s="50">
        <f>E364+G364</f>
        <v>58814.12685858905</v>
      </c>
      <c r="I364">
        <f>B352</f>
        <v>26</v>
      </c>
      <c r="M364" s="26" t="s">
        <v>35</v>
      </c>
      <c r="N364" s="5"/>
      <c r="O364" s="5">
        <f t="shared" ref="O364:P364" si="497">LARGE(O351:O363,1)</f>
        <v>77.73</v>
      </c>
      <c r="P364" s="5">
        <f t="shared" si="497"/>
        <v>51.730000000000004</v>
      </c>
      <c r="Q364" s="27">
        <f t="shared" ref="Q364" si="498">SUM(Q352:Q363)</f>
        <v>29954.862385321099</v>
      </c>
      <c r="R364" s="5">
        <f t="shared" ref="R364" si="499">LARGE(R351:R363,1)</f>
        <v>77.73</v>
      </c>
      <c r="S364" s="27">
        <f t="shared" si="414"/>
        <v>30004.95412844036</v>
      </c>
      <c r="T364" s="50">
        <f t="shared" ref="T364" si="500">Q364+S364</f>
        <v>59959.816513761456</v>
      </c>
      <c r="U364">
        <f t="shared" ref="U364" si="501">N352</f>
        <v>26</v>
      </c>
      <c r="Y364" s="26" t="s">
        <v>35</v>
      </c>
      <c r="Z364" s="5"/>
      <c r="AA364" s="5">
        <f t="shared" ref="AA364:AB364" si="502">LARGE(AA351:AA363,1)</f>
        <v>89.49</v>
      </c>
      <c r="AB364" s="5">
        <f t="shared" si="502"/>
        <v>63.489999999999995</v>
      </c>
      <c r="AC364" s="27">
        <f t="shared" ref="AC364" si="503">SUM(AC352:AC363)</f>
        <v>32201.173679215437</v>
      </c>
      <c r="AD364" s="5">
        <f t="shared" ref="AD364" si="504">LARGE(AD351:AD363,1)</f>
        <v>89.49</v>
      </c>
      <c r="AE364" s="27">
        <f t="shared" si="420"/>
        <v>26158.416640303698</v>
      </c>
      <c r="AF364" s="50">
        <f t="shared" ref="AF364" si="505">AC364+AE364</f>
        <v>58359.590319519135</v>
      </c>
      <c r="AG364">
        <f t="shared" ref="AG364" si="506">Z352</f>
        <v>26</v>
      </c>
    </row>
    <row r="365" spans="1:33" x14ac:dyDescent="0.25">
      <c r="A365" s="6" t="s">
        <v>12</v>
      </c>
      <c r="B365" s="6" t="s">
        <v>18</v>
      </c>
      <c r="C365" s="6" t="s">
        <v>19</v>
      </c>
      <c r="D365" s="14" t="s">
        <v>20</v>
      </c>
      <c r="E365" s="14" t="s">
        <v>21</v>
      </c>
      <c r="F365" s="6" t="s">
        <v>22</v>
      </c>
      <c r="G365" s="6" t="s">
        <v>23</v>
      </c>
      <c r="M365" s="6" t="s">
        <v>12</v>
      </c>
      <c r="N365" s="6" t="s">
        <v>18</v>
      </c>
      <c r="O365" s="6" t="s">
        <v>19</v>
      </c>
      <c r="P365" s="14" t="s">
        <v>20</v>
      </c>
      <c r="Q365" s="14" t="s">
        <v>21</v>
      </c>
      <c r="R365" s="6" t="s">
        <v>22</v>
      </c>
      <c r="S365" s="6" t="s">
        <v>23</v>
      </c>
      <c r="Y365" s="6" t="s">
        <v>12</v>
      </c>
      <c r="Z365" s="6" t="s">
        <v>18</v>
      </c>
      <c r="AA365" s="6" t="s">
        <v>19</v>
      </c>
      <c r="AB365" s="14" t="s">
        <v>20</v>
      </c>
      <c r="AC365" s="14" t="s">
        <v>21</v>
      </c>
      <c r="AD365" s="6" t="s">
        <v>22</v>
      </c>
      <c r="AE365" s="6" t="s">
        <v>23</v>
      </c>
    </row>
    <row r="366" spans="1:33" x14ac:dyDescent="0.25">
      <c r="A366" s="7" t="str">
        <f>Premissas!$E$2</f>
        <v>outubro/19</v>
      </c>
      <c r="B366" s="29">
        <f>B352+1</f>
        <v>27</v>
      </c>
      <c r="C366" s="15">
        <f>LARGE(Premissas!$H$2:$I$2,1)</f>
        <v>63.39</v>
      </c>
      <c r="D366" s="16">
        <f t="shared" ref="D366:D377" si="507">IF(C366&gt;105%*B366,(C366-B366),0)</f>
        <v>36.39</v>
      </c>
      <c r="E366" s="17">
        <f>D366*Premissas!$C$6</f>
        <v>2346.1822208161975</v>
      </c>
      <c r="F366" s="15">
        <f t="shared" ref="F366:F377" si="508">IF(C366&gt;B366,C366,B366)</f>
        <v>63.39</v>
      </c>
      <c r="G366" s="18">
        <f>F366*Premissas!$C$5</f>
        <v>2043.4802277760202</v>
      </c>
      <c r="M366" s="7" t="str">
        <f>Premissas!$E$2</f>
        <v>outubro/19</v>
      </c>
      <c r="N366" s="29">
        <f t="shared" ref="N366" si="509">N352+1</f>
        <v>27</v>
      </c>
      <c r="O366" s="15">
        <f>Premissas!$I$2</f>
        <v>63.39</v>
      </c>
      <c r="P366" s="16">
        <f t="shared" ref="P366:P377" si="510">IF(O366&gt;105%*N366,(O366-N366),0)</f>
        <v>36.39</v>
      </c>
      <c r="Q366" s="17">
        <f>P366*Premissas!$C$13</f>
        <v>3505.4587155963304</v>
      </c>
      <c r="R366" s="15">
        <f t="shared" ref="R366:R377" si="511">IF(O366&gt;N366,O366,N366)</f>
        <v>63.39</v>
      </c>
      <c r="S366" s="18">
        <f>R366*Premissas!$C$11</f>
        <v>3053.1880733944954</v>
      </c>
      <c r="Y366" s="7" t="str">
        <f>Premissas!$E$2</f>
        <v>outubro/19</v>
      </c>
      <c r="Z366" s="29">
        <f t="shared" ref="Z366" si="512">Z352+1</f>
        <v>27</v>
      </c>
      <c r="AA366" s="15">
        <f>Premissas!$H$2</f>
        <v>58.8</v>
      </c>
      <c r="AB366" s="16">
        <f t="shared" ref="AB366:AB377" si="513">IF(AA366&gt;105%*Z366,(AA366-Z366),0)</f>
        <v>31.799999999999997</v>
      </c>
      <c r="AC366" s="17">
        <f>AB366*Premissas!$C$6</f>
        <v>2050.2499209111038</v>
      </c>
      <c r="AD366" s="15">
        <f t="shared" ref="AD366:AD377" si="514">IF(AA366&gt;Z366,AA366,Z366)</f>
        <v>58.8</v>
      </c>
      <c r="AE366" s="18">
        <f>AD366*Premissas!$C$12</f>
        <v>1895.5140778234736</v>
      </c>
    </row>
    <row r="367" spans="1:33" x14ac:dyDescent="0.25">
      <c r="A367" s="7" t="str">
        <f>Premissas!$E$3</f>
        <v>setembro/19</v>
      </c>
      <c r="B367" s="29">
        <f>B366</f>
        <v>27</v>
      </c>
      <c r="C367" s="15">
        <f>LARGE(Premissas!$H$3:$I$3,1)</f>
        <v>58.91</v>
      </c>
      <c r="D367" s="16">
        <f t="shared" si="507"/>
        <v>31.909999999999997</v>
      </c>
      <c r="E367" s="17">
        <f>D367*Premissas!$C$6</f>
        <v>2057.3419803859538</v>
      </c>
      <c r="F367" s="15">
        <f t="shared" si="508"/>
        <v>58.91</v>
      </c>
      <c r="G367" s="18">
        <f>F367*Premissas!$C$5</f>
        <v>1899.0601075608984</v>
      </c>
      <c r="M367" s="7" t="str">
        <f>Premissas!$E$3</f>
        <v>setembro/19</v>
      </c>
      <c r="N367" s="29">
        <f t="shared" ref="N367:N377" si="515">N366</f>
        <v>27</v>
      </c>
      <c r="O367" s="15">
        <f>Premissas!$I$3</f>
        <v>52.19</v>
      </c>
      <c r="P367" s="16">
        <f t="shared" si="510"/>
        <v>25.189999999999998</v>
      </c>
      <c r="Q367" s="17">
        <f>P367*Premissas!$C$13</f>
        <v>2426.5596330275225</v>
      </c>
      <c r="R367" s="15">
        <f t="shared" si="511"/>
        <v>52.19</v>
      </c>
      <c r="S367" s="18">
        <f>R367*Premissas!$C$11</f>
        <v>2513.7385321100915</v>
      </c>
      <c r="Y367" s="7" t="str">
        <f>Premissas!$E$3</f>
        <v>setembro/19</v>
      </c>
      <c r="Z367" s="29">
        <f t="shared" ref="Z367:Z377" si="516">Z366</f>
        <v>27</v>
      </c>
      <c r="AA367" s="15">
        <f>Premissas!$H$3</f>
        <v>58.91</v>
      </c>
      <c r="AB367" s="16">
        <f t="shared" si="513"/>
        <v>31.909999999999997</v>
      </c>
      <c r="AC367" s="17">
        <f>AB367*Premissas!$C$6</f>
        <v>2057.3419803859538</v>
      </c>
      <c r="AD367" s="15">
        <f t="shared" si="514"/>
        <v>58.91</v>
      </c>
      <c r="AE367" s="18">
        <f>AD367*Premissas!$C$12</f>
        <v>1899.0601075608984</v>
      </c>
    </row>
    <row r="368" spans="1:33" x14ac:dyDescent="0.25">
      <c r="A368" s="7" t="str">
        <f>Premissas!$E$4</f>
        <v>agosto/19</v>
      </c>
      <c r="B368" s="29">
        <f t="shared" ref="B368:B377" si="517">B367</f>
        <v>27</v>
      </c>
      <c r="C368" s="15">
        <f>LARGE(Premissas!$H$4:$I$4,1)</f>
        <v>46.48</v>
      </c>
      <c r="D368" s="16">
        <f t="shared" si="507"/>
        <v>19.479999999999997</v>
      </c>
      <c r="E368" s="17">
        <f>D368*Premissas!$C$6</f>
        <v>1255.9392597279341</v>
      </c>
      <c r="F368" s="15">
        <f t="shared" si="508"/>
        <v>46.48</v>
      </c>
      <c r="G368" s="18">
        <f>F368*Premissas!$C$5</f>
        <v>1498.3587472318886</v>
      </c>
      <c r="M368" s="7" t="str">
        <f>Premissas!$E$4</f>
        <v>agosto/19</v>
      </c>
      <c r="N368" s="29">
        <f t="shared" si="515"/>
        <v>27</v>
      </c>
      <c r="O368" s="15">
        <f>Premissas!$I$4</f>
        <v>20.16</v>
      </c>
      <c r="P368" s="16">
        <f t="shared" si="510"/>
        <v>0</v>
      </c>
      <c r="Q368" s="17">
        <f>P368*Premissas!$C$13</f>
        <v>0</v>
      </c>
      <c r="R368" s="15">
        <f t="shared" si="511"/>
        <v>27</v>
      </c>
      <c r="S368" s="18">
        <f>R368*Premissas!$C$11</f>
        <v>1300.4587155963302</v>
      </c>
      <c r="Y368" s="7" t="str">
        <f>Premissas!$E$4</f>
        <v>agosto/19</v>
      </c>
      <c r="Z368" s="29">
        <f t="shared" si="516"/>
        <v>27</v>
      </c>
      <c r="AA368" s="15">
        <f>Premissas!$H$4</f>
        <v>46.48</v>
      </c>
      <c r="AB368" s="16">
        <f t="shared" si="513"/>
        <v>19.479999999999997</v>
      </c>
      <c r="AC368" s="17">
        <f>AB368*Premissas!$C$6</f>
        <v>1255.9392597279341</v>
      </c>
      <c r="AD368" s="15">
        <f t="shared" si="514"/>
        <v>46.48</v>
      </c>
      <c r="AE368" s="18">
        <f>AD368*Premissas!$C$12</f>
        <v>1498.3587472318886</v>
      </c>
    </row>
    <row r="369" spans="1:33" x14ac:dyDescent="0.25">
      <c r="A369" s="7" t="str">
        <f>Premissas!$E$5</f>
        <v>julho/19</v>
      </c>
      <c r="B369" s="29">
        <f t="shared" si="517"/>
        <v>27</v>
      </c>
      <c r="C369" s="15">
        <f>LARGE(Premissas!$H$5:$I$5,1)</f>
        <v>63.17</v>
      </c>
      <c r="D369" s="16">
        <f t="shared" si="507"/>
        <v>36.17</v>
      </c>
      <c r="E369" s="17">
        <f>D369*Premissas!$C$6</f>
        <v>2331.998101866498</v>
      </c>
      <c r="F369" s="15">
        <f t="shared" si="508"/>
        <v>63.17</v>
      </c>
      <c r="G369" s="18">
        <f>F369*Premissas!$C$5</f>
        <v>2036.3881683011705</v>
      </c>
      <c r="M369" s="7" t="str">
        <f>Premissas!$E$5</f>
        <v>julho/19</v>
      </c>
      <c r="N369" s="29">
        <f t="shared" si="515"/>
        <v>27</v>
      </c>
      <c r="O369" s="15">
        <f>Premissas!$I$5</f>
        <v>39.979999999999997</v>
      </c>
      <c r="P369" s="16">
        <f t="shared" si="510"/>
        <v>12.979999999999997</v>
      </c>
      <c r="Q369" s="17">
        <f>P369*Premissas!$C$13</f>
        <v>1250.3669724770639</v>
      </c>
      <c r="R369" s="15">
        <f t="shared" si="511"/>
        <v>39.979999999999997</v>
      </c>
      <c r="S369" s="18">
        <f>R369*Premissas!$C$11</f>
        <v>1925.6422018348621</v>
      </c>
      <c r="Y369" s="7" t="str">
        <f>Premissas!$E$5</f>
        <v>julho/19</v>
      </c>
      <c r="Z369" s="29">
        <f t="shared" si="516"/>
        <v>27</v>
      </c>
      <c r="AA369" s="15">
        <f>Premissas!$H$5</f>
        <v>63.17</v>
      </c>
      <c r="AB369" s="16">
        <f t="shared" si="513"/>
        <v>36.17</v>
      </c>
      <c r="AC369" s="17">
        <f>AB369*Premissas!$C$6</f>
        <v>2331.998101866498</v>
      </c>
      <c r="AD369" s="15">
        <f t="shared" si="514"/>
        <v>63.17</v>
      </c>
      <c r="AE369" s="18">
        <f>AD369*Premissas!$C$12</f>
        <v>2036.3881683011705</v>
      </c>
    </row>
    <row r="370" spans="1:33" x14ac:dyDescent="0.25">
      <c r="A370" s="7" t="str">
        <f>Premissas!$E$6</f>
        <v>junho/19</v>
      </c>
      <c r="B370" s="29">
        <f t="shared" si="517"/>
        <v>27</v>
      </c>
      <c r="C370" s="15">
        <f>LARGE(Premissas!$H$6:$I$6,1)</f>
        <v>59.47</v>
      </c>
      <c r="D370" s="16">
        <f t="shared" si="507"/>
        <v>32.47</v>
      </c>
      <c r="E370" s="17">
        <f>D370*Premissas!$C$6</f>
        <v>2093.4470104397342</v>
      </c>
      <c r="F370" s="15">
        <f t="shared" si="508"/>
        <v>59.47</v>
      </c>
      <c r="G370" s="18">
        <f>F370*Premissas!$C$5</f>
        <v>1917.1126225877886</v>
      </c>
      <c r="M370" s="7" t="str">
        <f>Premissas!$E$6</f>
        <v>junho/19</v>
      </c>
      <c r="N370" s="29">
        <f t="shared" si="515"/>
        <v>27</v>
      </c>
      <c r="O370" s="15">
        <f>Premissas!$I$6</f>
        <v>47.71</v>
      </c>
      <c r="P370" s="16">
        <f t="shared" si="510"/>
        <v>20.71</v>
      </c>
      <c r="Q370" s="17">
        <f>P370*Premissas!$C$13</f>
        <v>1995</v>
      </c>
      <c r="R370" s="15">
        <f t="shared" si="511"/>
        <v>47.71</v>
      </c>
      <c r="S370" s="18">
        <f>R370*Premissas!$C$11</f>
        <v>2297.9587155963304</v>
      </c>
      <c r="Y370" s="7" t="str">
        <f>Premissas!$E$6</f>
        <v>junho/19</v>
      </c>
      <c r="Z370" s="29">
        <f t="shared" si="516"/>
        <v>27</v>
      </c>
      <c r="AA370" s="15">
        <f>Premissas!$H$6</f>
        <v>59.47</v>
      </c>
      <c r="AB370" s="16">
        <f t="shared" si="513"/>
        <v>32.47</v>
      </c>
      <c r="AC370" s="17">
        <f>AB370*Premissas!$C$6</f>
        <v>2093.4470104397342</v>
      </c>
      <c r="AD370" s="15">
        <f t="shared" si="514"/>
        <v>59.47</v>
      </c>
      <c r="AE370" s="18">
        <f>AD370*Premissas!$C$12</f>
        <v>1917.1126225877886</v>
      </c>
    </row>
    <row r="371" spans="1:33" x14ac:dyDescent="0.25">
      <c r="A371" s="7" t="str">
        <f>Premissas!$E$7</f>
        <v>maio/19</v>
      </c>
      <c r="B371" s="29">
        <f t="shared" si="517"/>
        <v>27</v>
      </c>
      <c r="C371" s="15">
        <f>LARGE(Premissas!$H$7:$I$7,1)</f>
        <v>61.04</v>
      </c>
      <c r="D371" s="20">
        <f t="shared" si="507"/>
        <v>34.04</v>
      </c>
      <c r="E371" s="17">
        <f>D371*Premissas!$C$6</f>
        <v>2194.6700411262259</v>
      </c>
      <c r="F371" s="15">
        <f t="shared" si="508"/>
        <v>61.04</v>
      </c>
      <c r="G371" s="18">
        <f>F371*Premissas!$C$5</f>
        <v>1967.7241379310344</v>
      </c>
      <c r="M371" s="7" t="str">
        <f>Premissas!$E$7</f>
        <v>maio/19</v>
      </c>
      <c r="N371" s="29">
        <f t="shared" si="515"/>
        <v>27</v>
      </c>
      <c r="O371" s="15">
        <f>Premissas!$I$7</f>
        <v>46.37</v>
      </c>
      <c r="P371" s="20">
        <f t="shared" si="510"/>
        <v>19.369999999999997</v>
      </c>
      <c r="Q371" s="17">
        <f>P371*Premissas!$C$13</f>
        <v>1865.9174311926602</v>
      </c>
      <c r="R371" s="15">
        <f t="shared" si="511"/>
        <v>46.37</v>
      </c>
      <c r="S371" s="18">
        <f>R371*Premissas!$C$11</f>
        <v>2233.4174311926604</v>
      </c>
      <c r="Y371" s="7" t="str">
        <f>Premissas!$E$7</f>
        <v>maio/19</v>
      </c>
      <c r="Z371" s="29">
        <f t="shared" si="516"/>
        <v>27</v>
      </c>
      <c r="AA371" s="15">
        <f>Premissas!$H$7</f>
        <v>61.04</v>
      </c>
      <c r="AB371" s="20">
        <f t="shared" si="513"/>
        <v>34.04</v>
      </c>
      <c r="AC371" s="17">
        <f>AB371*Premissas!$C$6</f>
        <v>2194.6700411262259</v>
      </c>
      <c r="AD371" s="15">
        <f t="shared" si="514"/>
        <v>61.04</v>
      </c>
      <c r="AE371" s="18">
        <f>AD371*Premissas!$C$12</f>
        <v>1967.7241379310344</v>
      </c>
    </row>
    <row r="372" spans="1:33" x14ac:dyDescent="0.25">
      <c r="A372" s="7" t="str">
        <f>Premissas!$E$8</f>
        <v>abril/19</v>
      </c>
      <c r="B372" s="29">
        <f t="shared" si="517"/>
        <v>27</v>
      </c>
      <c r="C372" s="15">
        <f>LARGE(Premissas!$H$8:$I$8,1)</f>
        <v>81.98</v>
      </c>
      <c r="D372" s="20">
        <f t="shared" si="507"/>
        <v>54.980000000000004</v>
      </c>
      <c r="E372" s="17">
        <f>D372*Premissas!$C$6</f>
        <v>3544.7402720658024</v>
      </c>
      <c r="F372" s="15">
        <f t="shared" si="508"/>
        <v>81.98</v>
      </c>
      <c r="G372" s="18">
        <f>F372*Premissas!$C$5</f>
        <v>2642.7592534008227</v>
      </c>
      <c r="M372" s="7" t="str">
        <f>Premissas!$E$8</f>
        <v>abril/19</v>
      </c>
      <c r="N372" s="29">
        <f t="shared" si="515"/>
        <v>27</v>
      </c>
      <c r="O372" s="15">
        <f>Premissas!$I$8</f>
        <v>53.09</v>
      </c>
      <c r="P372" s="20">
        <f t="shared" si="510"/>
        <v>26.090000000000003</v>
      </c>
      <c r="Q372" s="17">
        <f>P372*Premissas!$C$13</f>
        <v>2513.2568807339453</v>
      </c>
      <c r="R372" s="15">
        <f t="shared" si="511"/>
        <v>53.09</v>
      </c>
      <c r="S372" s="18">
        <f>R372*Premissas!$C$11</f>
        <v>2557.0871559633028</v>
      </c>
      <c r="Y372" s="7" t="str">
        <f>Premissas!$E$8</f>
        <v>abril/19</v>
      </c>
      <c r="Z372" s="29">
        <f t="shared" si="516"/>
        <v>27</v>
      </c>
      <c r="AA372" s="15">
        <f>Premissas!$H$8</f>
        <v>81.98</v>
      </c>
      <c r="AB372" s="20">
        <f t="shared" si="513"/>
        <v>54.980000000000004</v>
      </c>
      <c r="AC372" s="17">
        <f>AB372*Premissas!$C$6</f>
        <v>3544.7402720658024</v>
      </c>
      <c r="AD372" s="15">
        <f t="shared" si="514"/>
        <v>81.98</v>
      </c>
      <c r="AE372" s="18">
        <f>AD372*Premissas!$C$12</f>
        <v>2642.7592534008227</v>
      </c>
    </row>
    <row r="373" spans="1:33" x14ac:dyDescent="0.25">
      <c r="A373" s="7" t="str">
        <f>Premissas!$E$9</f>
        <v>março/19</v>
      </c>
      <c r="B373" s="29">
        <f t="shared" si="517"/>
        <v>27</v>
      </c>
      <c r="C373" s="15">
        <f>LARGE(Premissas!$H$9:$I$9,1)</f>
        <v>77.73</v>
      </c>
      <c r="D373" s="20">
        <f t="shared" si="507"/>
        <v>50.730000000000004</v>
      </c>
      <c r="E373" s="17">
        <f>D373*Premissas!$C$6</f>
        <v>3270.7288832647901</v>
      </c>
      <c r="F373" s="15">
        <f t="shared" si="508"/>
        <v>77.73</v>
      </c>
      <c r="G373" s="18">
        <f>F373*Premissas!$C$5</f>
        <v>2505.7535590003163</v>
      </c>
      <c r="M373" s="7" t="str">
        <f>Premissas!$E$9</f>
        <v>março/19</v>
      </c>
      <c r="N373" s="29">
        <f t="shared" si="515"/>
        <v>27</v>
      </c>
      <c r="O373" s="15">
        <f>Premissas!$I$9</f>
        <v>77.73</v>
      </c>
      <c r="P373" s="20">
        <f t="shared" si="510"/>
        <v>50.730000000000004</v>
      </c>
      <c r="Q373" s="17">
        <f>P373*Premissas!$C$13</f>
        <v>4886.8348623853217</v>
      </c>
      <c r="R373" s="15">
        <f t="shared" si="511"/>
        <v>77.73</v>
      </c>
      <c r="S373" s="18">
        <f>R373*Premissas!$C$11</f>
        <v>3743.8761467889908</v>
      </c>
      <c r="Y373" s="7" t="str">
        <f>Premissas!$E$9</f>
        <v>março/19</v>
      </c>
      <c r="Z373" s="29">
        <f t="shared" si="516"/>
        <v>27</v>
      </c>
      <c r="AA373" s="15">
        <f>Premissas!$H$9</f>
        <v>77.62</v>
      </c>
      <c r="AB373" s="20">
        <f t="shared" si="513"/>
        <v>50.620000000000005</v>
      </c>
      <c r="AC373" s="17">
        <f>AB373*Premissas!$C$6</f>
        <v>3263.6368237899401</v>
      </c>
      <c r="AD373" s="15">
        <f t="shared" si="514"/>
        <v>77.62</v>
      </c>
      <c r="AE373" s="18">
        <f>AD373*Premissas!$C$12</f>
        <v>2502.2075292628915</v>
      </c>
    </row>
    <row r="374" spans="1:33" x14ac:dyDescent="0.25">
      <c r="A374" s="7" t="str">
        <f>Premissas!$E$10</f>
        <v>fevereiro/19</v>
      </c>
      <c r="B374" s="29">
        <f t="shared" si="517"/>
        <v>27</v>
      </c>
      <c r="C374" s="15">
        <f>LARGE(Premissas!$H$10:$I$10,1)</f>
        <v>89.49</v>
      </c>
      <c r="D374" s="20">
        <f t="shared" si="507"/>
        <v>62.489999999999995</v>
      </c>
      <c r="E374" s="17">
        <f>D374*Premissas!$C$6</f>
        <v>4028.9345143941787</v>
      </c>
      <c r="F374" s="15">
        <f t="shared" si="508"/>
        <v>89.49</v>
      </c>
      <c r="G374" s="18">
        <f>F374*Premissas!$C$5</f>
        <v>2884.8563745650108</v>
      </c>
      <c r="M374" s="7" t="str">
        <f>Premissas!$E$10</f>
        <v>fevereiro/19</v>
      </c>
      <c r="N374" s="29">
        <f t="shared" si="515"/>
        <v>27</v>
      </c>
      <c r="O374" s="15">
        <f>Premissas!$I$10</f>
        <v>61.82</v>
      </c>
      <c r="P374" s="20">
        <f t="shared" si="510"/>
        <v>34.82</v>
      </c>
      <c r="Q374" s="17">
        <f>P374*Premissas!$C$13</f>
        <v>3354.2201834862385</v>
      </c>
      <c r="R374" s="15">
        <f t="shared" si="511"/>
        <v>61.82</v>
      </c>
      <c r="S374" s="18">
        <f>R374*Premissas!$C$11</f>
        <v>2977.5688073394494</v>
      </c>
      <c r="Y374" s="7" t="str">
        <f>Premissas!$E$10</f>
        <v>fevereiro/19</v>
      </c>
      <c r="Z374" s="29">
        <f t="shared" si="516"/>
        <v>27</v>
      </c>
      <c r="AA374" s="15">
        <f>Premissas!$H$10</f>
        <v>89.49</v>
      </c>
      <c r="AB374" s="20">
        <f t="shared" si="513"/>
        <v>62.489999999999995</v>
      </c>
      <c r="AC374" s="17">
        <f>AB374*Premissas!$C$6</f>
        <v>4028.9345143941787</v>
      </c>
      <c r="AD374" s="15">
        <f t="shared" si="514"/>
        <v>89.49</v>
      </c>
      <c r="AE374" s="18">
        <f>AD374*Premissas!$C$12</f>
        <v>2884.8563745650108</v>
      </c>
    </row>
    <row r="375" spans="1:33" x14ac:dyDescent="0.25">
      <c r="A375" s="7" t="str">
        <f>Premissas!$E$11</f>
        <v>janeiro/19</v>
      </c>
      <c r="B375" s="29">
        <f t="shared" si="517"/>
        <v>27</v>
      </c>
      <c r="C375" s="15">
        <f>LARGE(Premissas!$H$11:$I$11,1)</f>
        <v>81.09</v>
      </c>
      <c r="D375" s="16">
        <f t="shared" si="507"/>
        <v>54.09</v>
      </c>
      <c r="E375" s="17">
        <f>D375*Premissas!$C$6</f>
        <v>3487.3590635874725</v>
      </c>
      <c r="F375" s="15">
        <f t="shared" si="508"/>
        <v>81.09</v>
      </c>
      <c r="G375" s="18">
        <f>F375*Premissas!$C$5</f>
        <v>2614.068649161658</v>
      </c>
      <c r="M375" s="7" t="str">
        <f>Premissas!$E$11</f>
        <v>janeiro/19</v>
      </c>
      <c r="N375" s="29">
        <f t="shared" si="515"/>
        <v>27</v>
      </c>
      <c r="O375" s="15">
        <f>Premissas!$I$11</f>
        <v>57.12</v>
      </c>
      <c r="P375" s="16">
        <f t="shared" si="510"/>
        <v>30.119999999999997</v>
      </c>
      <c r="Q375" s="17">
        <f>P375*Premissas!$C$13</f>
        <v>2901.4678899082564</v>
      </c>
      <c r="R375" s="15">
        <f t="shared" si="511"/>
        <v>57.12</v>
      </c>
      <c r="S375" s="18">
        <f>R375*Premissas!$C$11</f>
        <v>2751.1926605504586</v>
      </c>
      <c r="Y375" s="7" t="str">
        <f>Premissas!$E$11</f>
        <v>janeiro/19</v>
      </c>
      <c r="Z375" s="29">
        <f t="shared" si="516"/>
        <v>27</v>
      </c>
      <c r="AA375" s="15">
        <f>Premissas!$H$11</f>
        <v>81.09</v>
      </c>
      <c r="AB375" s="16">
        <f t="shared" si="513"/>
        <v>54.09</v>
      </c>
      <c r="AC375" s="17">
        <f>AB375*Premissas!$C$6</f>
        <v>3487.3590635874725</v>
      </c>
      <c r="AD375" s="15">
        <f t="shared" si="514"/>
        <v>81.09</v>
      </c>
      <c r="AE375" s="18">
        <f>AD375*Premissas!$C$12</f>
        <v>2614.068649161658</v>
      </c>
    </row>
    <row r="376" spans="1:33" x14ac:dyDescent="0.25">
      <c r="A376" s="7" t="str">
        <f>Premissas!$E$12</f>
        <v>dezembro/18</v>
      </c>
      <c r="B376" s="29">
        <f t="shared" si="517"/>
        <v>27</v>
      </c>
      <c r="C376" s="15">
        <f>LARGE(Premissas!$H$12:$I$12,1)</f>
        <v>66.98</v>
      </c>
      <c r="D376" s="16">
        <f t="shared" si="507"/>
        <v>39.980000000000004</v>
      </c>
      <c r="E376" s="17">
        <f>D376*Premissas!$C$6</f>
        <v>2577.6412527681118</v>
      </c>
      <c r="F376" s="15">
        <f t="shared" si="508"/>
        <v>66.98</v>
      </c>
      <c r="G376" s="18">
        <f>F376*Premissas!$C$5</f>
        <v>2159.2097437519774</v>
      </c>
      <c r="M376" s="7" t="str">
        <f>Premissas!$E$12</f>
        <v>dezembro/18</v>
      </c>
      <c r="N376" s="29">
        <f t="shared" si="515"/>
        <v>27</v>
      </c>
      <c r="O376" s="15">
        <f>Premissas!$I$12</f>
        <v>56.9</v>
      </c>
      <c r="P376" s="16">
        <f t="shared" si="510"/>
        <v>29.9</v>
      </c>
      <c r="Q376" s="17">
        <f>P376*Premissas!$C$13</f>
        <v>2880.2752293577978</v>
      </c>
      <c r="R376" s="15">
        <f t="shared" si="511"/>
        <v>56.9</v>
      </c>
      <c r="S376" s="18">
        <f>R376*Premissas!$C$11</f>
        <v>2740.5963302752293</v>
      </c>
      <c r="Y376" s="7" t="str">
        <f>Premissas!$E$12</f>
        <v>dezembro/18</v>
      </c>
      <c r="Z376" s="29">
        <f t="shared" si="516"/>
        <v>27</v>
      </c>
      <c r="AA376" s="15">
        <f>Premissas!$H$12</f>
        <v>66.98</v>
      </c>
      <c r="AB376" s="16">
        <f t="shared" si="513"/>
        <v>39.980000000000004</v>
      </c>
      <c r="AC376" s="17">
        <f>AB376*Premissas!$C$6</f>
        <v>2577.6412527681118</v>
      </c>
      <c r="AD376" s="15">
        <f t="shared" si="514"/>
        <v>66.98</v>
      </c>
      <c r="AE376" s="18">
        <f>AD376*Premissas!$C$12</f>
        <v>2159.2097437519774</v>
      </c>
    </row>
    <row r="377" spans="1:33" x14ac:dyDescent="0.25">
      <c r="A377" s="7" t="str">
        <f>Premissas!$E$13</f>
        <v>novembro/18</v>
      </c>
      <c r="B377" s="29">
        <f t="shared" si="517"/>
        <v>27</v>
      </c>
      <c r="C377" s="15">
        <f>LARGE(Premissas!$H$13:$I$13,1)</f>
        <v>66.42</v>
      </c>
      <c r="D377" s="16">
        <f t="shared" si="507"/>
        <v>39.42</v>
      </c>
      <c r="E377" s="17">
        <f>D377*Premissas!$C$6</f>
        <v>2541.536222714331</v>
      </c>
      <c r="F377" s="15">
        <f t="shared" si="508"/>
        <v>66.42</v>
      </c>
      <c r="G377" s="18">
        <f>F377*Premissas!$C$5</f>
        <v>2141.157228725087</v>
      </c>
      <c r="M377" s="7" t="str">
        <f>Premissas!$E$13</f>
        <v>novembro/18</v>
      </c>
      <c r="N377" s="29">
        <f t="shared" si="515"/>
        <v>27</v>
      </c>
      <c r="O377" s="15">
        <f>Premissas!$I$13</f>
        <v>40.659999999999997</v>
      </c>
      <c r="P377" s="16">
        <f t="shared" si="510"/>
        <v>13.659999999999997</v>
      </c>
      <c r="Q377" s="17">
        <f>P377*Premissas!$C$13</f>
        <v>1315.8715596330271</v>
      </c>
      <c r="R377" s="15">
        <f t="shared" si="511"/>
        <v>40.659999999999997</v>
      </c>
      <c r="S377" s="18">
        <f>R377*Premissas!$C$11</f>
        <v>1958.3944954128438</v>
      </c>
      <c r="Y377" s="7" t="str">
        <f>Premissas!$E$13</f>
        <v>novembro/18</v>
      </c>
      <c r="Z377" s="29">
        <f t="shared" si="516"/>
        <v>27</v>
      </c>
      <c r="AA377" s="15">
        <f>Premissas!$H$13</f>
        <v>66.42</v>
      </c>
      <c r="AB377" s="16">
        <f t="shared" si="513"/>
        <v>39.42</v>
      </c>
      <c r="AC377" s="17">
        <f>AB377*Premissas!$C$6</f>
        <v>2541.536222714331</v>
      </c>
      <c r="AD377" s="15">
        <f t="shared" si="514"/>
        <v>66.42</v>
      </c>
      <c r="AE377" s="18">
        <f>AD377*Premissas!$C$12</f>
        <v>2141.157228725087</v>
      </c>
    </row>
    <row r="378" spans="1:33" x14ac:dyDescent="0.25">
      <c r="A378" s="26" t="s">
        <v>35</v>
      </c>
      <c r="B378" s="5"/>
      <c r="C378" s="5">
        <f>LARGE(C365:C377,1)</f>
        <v>89.49</v>
      </c>
      <c r="D378" s="5">
        <f>LARGE(D365:D377,1)</f>
        <v>62.489999999999995</v>
      </c>
      <c r="E378" s="27">
        <f>SUM(E366:E377)</f>
        <v>31730.518823157228</v>
      </c>
      <c r="F378" s="5">
        <f>LARGE(F365:F377,1)</f>
        <v>89.49</v>
      </c>
      <c r="G378" s="27">
        <f t="shared" ref="G378:G434" si="518">SUM(G366:G377)</f>
        <v>26309.928819993671</v>
      </c>
      <c r="H378" s="50">
        <f>E378+G378</f>
        <v>58040.447643150896</v>
      </c>
      <c r="I378">
        <f>B366</f>
        <v>27</v>
      </c>
      <c r="M378" s="26" t="s">
        <v>35</v>
      </c>
      <c r="N378" s="5"/>
      <c r="O378" s="5">
        <f t="shared" ref="O378:P378" si="519">LARGE(O365:O377,1)</f>
        <v>77.73</v>
      </c>
      <c r="P378" s="5">
        <f t="shared" si="519"/>
        <v>50.730000000000004</v>
      </c>
      <c r="Q378" s="27">
        <f t="shared" ref="Q378" si="520">SUM(Q366:Q377)</f>
        <v>28895.229357798165</v>
      </c>
      <c r="R378" s="5">
        <f t="shared" ref="R378" si="521">LARGE(R365:R377,1)</f>
        <v>77.73</v>
      </c>
      <c r="S378" s="27">
        <f t="shared" ref="S378:S434" si="522">SUM(S366:S377)</f>
        <v>30053.119266055044</v>
      </c>
      <c r="T378" s="50">
        <f t="shared" ref="T378" si="523">Q378+S378</f>
        <v>58948.348623853206</v>
      </c>
      <c r="U378">
        <f t="shared" ref="U378" si="524">N366</f>
        <v>27</v>
      </c>
      <c r="Y378" s="26" t="s">
        <v>35</v>
      </c>
      <c r="Z378" s="5"/>
      <c r="AA378" s="5">
        <f t="shared" ref="AA378:AB378" si="525">LARGE(AA365:AA377,1)</f>
        <v>89.49</v>
      </c>
      <c r="AB378" s="5">
        <f t="shared" si="525"/>
        <v>62.489999999999995</v>
      </c>
      <c r="AC378" s="27">
        <f t="shared" ref="AC378" si="526">SUM(AC366:AC377)</f>
        <v>31427.494463777286</v>
      </c>
      <c r="AD378" s="5">
        <f t="shared" ref="AD378" si="527">LARGE(AD365:AD377,1)</f>
        <v>89.49</v>
      </c>
      <c r="AE378" s="27">
        <f t="shared" ref="AE378:AE434" si="528">SUM(AE366:AE377)</f>
        <v>26158.416640303698</v>
      </c>
      <c r="AF378" s="50">
        <f t="shared" ref="AF378" si="529">AC378+AE378</f>
        <v>57585.91110408098</v>
      </c>
      <c r="AG378">
        <f t="shared" ref="AG378" si="530">Z366</f>
        <v>27</v>
      </c>
    </row>
    <row r="379" spans="1:33" x14ac:dyDescent="0.25">
      <c r="A379" s="6" t="s">
        <v>12</v>
      </c>
      <c r="B379" s="6" t="s">
        <v>18</v>
      </c>
      <c r="C379" s="6" t="s">
        <v>19</v>
      </c>
      <c r="D379" s="14" t="s">
        <v>20</v>
      </c>
      <c r="E379" s="14" t="s">
        <v>21</v>
      </c>
      <c r="F379" s="6" t="s">
        <v>22</v>
      </c>
      <c r="G379" s="6" t="s">
        <v>23</v>
      </c>
      <c r="M379" s="6" t="s">
        <v>12</v>
      </c>
      <c r="N379" s="6" t="s">
        <v>18</v>
      </c>
      <c r="O379" s="6" t="s">
        <v>19</v>
      </c>
      <c r="P379" s="14" t="s">
        <v>20</v>
      </c>
      <c r="Q379" s="14" t="s">
        <v>21</v>
      </c>
      <c r="R379" s="6" t="s">
        <v>22</v>
      </c>
      <c r="S379" s="6" t="s">
        <v>23</v>
      </c>
      <c r="Y379" s="6" t="s">
        <v>12</v>
      </c>
      <c r="Z379" s="6" t="s">
        <v>18</v>
      </c>
      <c r="AA379" s="6" t="s">
        <v>19</v>
      </c>
      <c r="AB379" s="14" t="s">
        <v>20</v>
      </c>
      <c r="AC379" s="14" t="s">
        <v>21</v>
      </c>
      <c r="AD379" s="6" t="s">
        <v>22</v>
      </c>
      <c r="AE379" s="6" t="s">
        <v>23</v>
      </c>
    </row>
    <row r="380" spans="1:33" x14ac:dyDescent="0.25">
      <c r="A380" s="7" t="str">
        <f>Premissas!$E$2</f>
        <v>outubro/19</v>
      </c>
      <c r="B380" s="29">
        <f>B366+1</f>
        <v>28</v>
      </c>
      <c r="C380" s="15">
        <f>LARGE(Premissas!$H$2:$I$2,1)</f>
        <v>63.39</v>
      </c>
      <c r="D380" s="16">
        <f t="shared" ref="D380:D391" si="531">IF(C380&gt;105%*B380,(C380-B380),0)</f>
        <v>35.39</v>
      </c>
      <c r="E380" s="17">
        <f>D380*Premissas!$C$6</f>
        <v>2281.7089528630181</v>
      </c>
      <c r="F380" s="15">
        <f t="shared" ref="F380:F391" si="532">IF(C380&gt;B380,C380,B380)</f>
        <v>63.39</v>
      </c>
      <c r="G380" s="18">
        <f>F380*Premissas!$C$5</f>
        <v>2043.4802277760202</v>
      </c>
      <c r="M380" s="7" t="str">
        <f>Premissas!$E$2</f>
        <v>outubro/19</v>
      </c>
      <c r="N380" s="29">
        <f t="shared" ref="N380" si="533">N366+1</f>
        <v>28</v>
      </c>
      <c r="O380" s="15">
        <f>Premissas!$I$2</f>
        <v>63.39</v>
      </c>
      <c r="P380" s="16">
        <f t="shared" ref="P380:P391" si="534">IF(O380&gt;105%*N380,(O380-N380),0)</f>
        <v>35.39</v>
      </c>
      <c r="Q380" s="17">
        <f>P380*Premissas!$C$13</f>
        <v>3409.1284403669724</v>
      </c>
      <c r="R380" s="15">
        <f t="shared" ref="R380:R391" si="535">IF(O380&gt;N380,O380,N380)</f>
        <v>63.39</v>
      </c>
      <c r="S380" s="18">
        <f>R380*Premissas!$C$11</f>
        <v>3053.1880733944954</v>
      </c>
      <c r="Y380" s="7" t="str">
        <f>Premissas!$E$2</f>
        <v>outubro/19</v>
      </c>
      <c r="Z380" s="29">
        <f t="shared" ref="Z380" si="536">Z366+1</f>
        <v>28</v>
      </c>
      <c r="AA380" s="15">
        <f>Premissas!$H$2</f>
        <v>58.8</v>
      </c>
      <c r="AB380" s="16">
        <f t="shared" ref="AB380:AB391" si="537">IF(AA380&gt;105%*Z380,(AA380-Z380),0)</f>
        <v>30.799999999999997</v>
      </c>
      <c r="AC380" s="17">
        <f>AB380*Premissas!$C$6</f>
        <v>1985.7766529579246</v>
      </c>
      <c r="AD380" s="15">
        <f t="shared" ref="AD380:AD391" si="538">IF(AA380&gt;Z380,AA380,Z380)</f>
        <v>58.8</v>
      </c>
      <c r="AE380" s="18">
        <f>AD380*Premissas!$C$12</f>
        <v>1895.5140778234736</v>
      </c>
    </row>
    <row r="381" spans="1:33" x14ac:dyDescent="0.25">
      <c r="A381" s="7" t="str">
        <f>Premissas!$E$3</f>
        <v>setembro/19</v>
      </c>
      <c r="B381" s="29">
        <f>B380</f>
        <v>28</v>
      </c>
      <c r="C381" s="15">
        <f>LARGE(Premissas!$H$3:$I$3,1)</f>
        <v>58.91</v>
      </c>
      <c r="D381" s="16">
        <f t="shared" si="531"/>
        <v>30.909999999999997</v>
      </c>
      <c r="E381" s="17">
        <f>D381*Premissas!$C$6</f>
        <v>1992.8687124327741</v>
      </c>
      <c r="F381" s="15">
        <f t="shared" si="532"/>
        <v>58.91</v>
      </c>
      <c r="G381" s="18">
        <f>F381*Premissas!$C$5</f>
        <v>1899.0601075608984</v>
      </c>
      <c r="M381" s="7" t="str">
        <f>Premissas!$E$3</f>
        <v>setembro/19</v>
      </c>
      <c r="N381" s="29">
        <f t="shared" ref="N381:N391" si="539">N380</f>
        <v>28</v>
      </c>
      <c r="O381" s="15">
        <f>Premissas!$I$3</f>
        <v>52.19</v>
      </c>
      <c r="P381" s="16">
        <f t="shared" si="534"/>
        <v>24.189999999999998</v>
      </c>
      <c r="Q381" s="17">
        <f>P381*Premissas!$C$13</f>
        <v>2330.229357798165</v>
      </c>
      <c r="R381" s="15">
        <f t="shared" si="535"/>
        <v>52.19</v>
      </c>
      <c r="S381" s="18">
        <f>R381*Premissas!$C$11</f>
        <v>2513.7385321100915</v>
      </c>
      <c r="Y381" s="7" t="str">
        <f>Premissas!$E$3</f>
        <v>setembro/19</v>
      </c>
      <c r="Z381" s="29">
        <f t="shared" ref="Z381:Z391" si="540">Z380</f>
        <v>28</v>
      </c>
      <c r="AA381" s="15">
        <f>Premissas!$H$3</f>
        <v>58.91</v>
      </c>
      <c r="AB381" s="16">
        <f t="shared" si="537"/>
        <v>30.909999999999997</v>
      </c>
      <c r="AC381" s="17">
        <f>AB381*Premissas!$C$6</f>
        <v>1992.8687124327741</v>
      </c>
      <c r="AD381" s="15">
        <f t="shared" si="538"/>
        <v>58.91</v>
      </c>
      <c r="AE381" s="18">
        <f>AD381*Premissas!$C$12</f>
        <v>1899.0601075608984</v>
      </c>
    </row>
    <row r="382" spans="1:33" x14ac:dyDescent="0.25">
      <c r="A382" s="7" t="str">
        <f>Premissas!$E$4</f>
        <v>agosto/19</v>
      </c>
      <c r="B382" s="29">
        <f t="shared" ref="B382:B391" si="541">B381</f>
        <v>28</v>
      </c>
      <c r="C382" s="15">
        <f>LARGE(Premissas!$H$4:$I$4,1)</f>
        <v>46.48</v>
      </c>
      <c r="D382" s="16">
        <f t="shared" si="531"/>
        <v>18.479999999999997</v>
      </c>
      <c r="E382" s="17">
        <f>D382*Premissas!$C$6</f>
        <v>1191.4659917747547</v>
      </c>
      <c r="F382" s="15">
        <f t="shared" si="532"/>
        <v>46.48</v>
      </c>
      <c r="G382" s="18">
        <f>F382*Premissas!$C$5</f>
        <v>1498.3587472318886</v>
      </c>
      <c r="M382" s="7" t="str">
        <f>Premissas!$E$4</f>
        <v>agosto/19</v>
      </c>
      <c r="N382" s="29">
        <f t="shared" si="539"/>
        <v>28</v>
      </c>
      <c r="O382" s="15">
        <f>Premissas!$I$4</f>
        <v>20.16</v>
      </c>
      <c r="P382" s="16">
        <f t="shared" si="534"/>
        <v>0</v>
      </c>
      <c r="Q382" s="17">
        <f>P382*Premissas!$C$13</f>
        <v>0</v>
      </c>
      <c r="R382" s="15">
        <f t="shared" si="535"/>
        <v>28</v>
      </c>
      <c r="S382" s="18">
        <f>R382*Premissas!$C$11</f>
        <v>1348.6238532110092</v>
      </c>
      <c r="Y382" s="7" t="str">
        <f>Premissas!$E$4</f>
        <v>agosto/19</v>
      </c>
      <c r="Z382" s="29">
        <f t="shared" si="540"/>
        <v>28</v>
      </c>
      <c r="AA382" s="15">
        <f>Premissas!$H$4</f>
        <v>46.48</v>
      </c>
      <c r="AB382" s="16">
        <f t="shared" si="537"/>
        <v>18.479999999999997</v>
      </c>
      <c r="AC382" s="17">
        <f>AB382*Premissas!$C$6</f>
        <v>1191.4659917747547</v>
      </c>
      <c r="AD382" s="15">
        <f t="shared" si="538"/>
        <v>46.48</v>
      </c>
      <c r="AE382" s="18">
        <f>AD382*Premissas!$C$12</f>
        <v>1498.3587472318886</v>
      </c>
    </row>
    <row r="383" spans="1:33" x14ac:dyDescent="0.25">
      <c r="A383" s="7" t="str">
        <f>Premissas!$E$5</f>
        <v>julho/19</v>
      </c>
      <c r="B383" s="29">
        <f t="shared" si="541"/>
        <v>28</v>
      </c>
      <c r="C383" s="15">
        <f>LARGE(Premissas!$H$5:$I$5,1)</f>
        <v>63.17</v>
      </c>
      <c r="D383" s="16">
        <f t="shared" si="531"/>
        <v>35.17</v>
      </c>
      <c r="E383" s="17">
        <f>D383*Premissas!$C$6</f>
        <v>2267.5248339133186</v>
      </c>
      <c r="F383" s="15">
        <f t="shared" si="532"/>
        <v>63.17</v>
      </c>
      <c r="G383" s="18">
        <f>F383*Premissas!$C$5</f>
        <v>2036.3881683011705</v>
      </c>
      <c r="M383" s="7" t="str">
        <f>Premissas!$E$5</f>
        <v>julho/19</v>
      </c>
      <c r="N383" s="29">
        <f t="shared" si="539"/>
        <v>28</v>
      </c>
      <c r="O383" s="15">
        <f>Premissas!$I$5</f>
        <v>39.979999999999997</v>
      </c>
      <c r="P383" s="16">
        <f t="shared" si="534"/>
        <v>11.979999999999997</v>
      </c>
      <c r="Q383" s="17">
        <f>P383*Premissas!$C$13</f>
        <v>1154.0366972477061</v>
      </c>
      <c r="R383" s="15">
        <f t="shared" si="535"/>
        <v>39.979999999999997</v>
      </c>
      <c r="S383" s="18">
        <f>R383*Premissas!$C$11</f>
        <v>1925.6422018348621</v>
      </c>
      <c r="Y383" s="7" t="str">
        <f>Premissas!$E$5</f>
        <v>julho/19</v>
      </c>
      <c r="Z383" s="29">
        <f t="shared" si="540"/>
        <v>28</v>
      </c>
      <c r="AA383" s="15">
        <f>Premissas!$H$5</f>
        <v>63.17</v>
      </c>
      <c r="AB383" s="16">
        <f t="shared" si="537"/>
        <v>35.17</v>
      </c>
      <c r="AC383" s="17">
        <f>AB383*Premissas!$C$6</f>
        <v>2267.5248339133186</v>
      </c>
      <c r="AD383" s="15">
        <f t="shared" si="538"/>
        <v>63.17</v>
      </c>
      <c r="AE383" s="18">
        <f>AD383*Premissas!$C$12</f>
        <v>2036.3881683011705</v>
      </c>
    </row>
    <row r="384" spans="1:33" x14ac:dyDescent="0.25">
      <c r="A384" s="7" t="str">
        <f>Premissas!$E$6</f>
        <v>junho/19</v>
      </c>
      <c r="B384" s="29">
        <f t="shared" si="541"/>
        <v>28</v>
      </c>
      <c r="C384" s="15">
        <f>LARGE(Premissas!$H$6:$I$6,1)</f>
        <v>59.47</v>
      </c>
      <c r="D384" s="16">
        <f t="shared" si="531"/>
        <v>31.47</v>
      </c>
      <c r="E384" s="17">
        <f>D384*Premissas!$C$6</f>
        <v>2028.9737424865548</v>
      </c>
      <c r="F384" s="15">
        <f t="shared" si="532"/>
        <v>59.47</v>
      </c>
      <c r="G384" s="18">
        <f>F384*Premissas!$C$5</f>
        <v>1917.1126225877886</v>
      </c>
      <c r="M384" s="7" t="str">
        <f>Premissas!$E$6</f>
        <v>junho/19</v>
      </c>
      <c r="N384" s="29">
        <f t="shared" si="539"/>
        <v>28</v>
      </c>
      <c r="O384" s="15">
        <f>Premissas!$I$6</f>
        <v>47.71</v>
      </c>
      <c r="P384" s="16">
        <f t="shared" si="534"/>
        <v>19.71</v>
      </c>
      <c r="Q384" s="17">
        <f>P384*Premissas!$C$13</f>
        <v>1898.6697247706422</v>
      </c>
      <c r="R384" s="15">
        <f t="shared" si="535"/>
        <v>47.71</v>
      </c>
      <c r="S384" s="18">
        <f>R384*Premissas!$C$11</f>
        <v>2297.9587155963304</v>
      </c>
      <c r="Y384" s="7" t="str">
        <f>Premissas!$E$6</f>
        <v>junho/19</v>
      </c>
      <c r="Z384" s="29">
        <f t="shared" si="540"/>
        <v>28</v>
      </c>
      <c r="AA384" s="15">
        <f>Premissas!$H$6</f>
        <v>59.47</v>
      </c>
      <c r="AB384" s="16">
        <f t="shared" si="537"/>
        <v>31.47</v>
      </c>
      <c r="AC384" s="17">
        <f>AB384*Premissas!$C$6</f>
        <v>2028.9737424865548</v>
      </c>
      <c r="AD384" s="15">
        <f t="shared" si="538"/>
        <v>59.47</v>
      </c>
      <c r="AE384" s="18">
        <f>AD384*Premissas!$C$12</f>
        <v>1917.1126225877886</v>
      </c>
    </row>
    <row r="385" spans="1:33" x14ac:dyDescent="0.25">
      <c r="A385" s="7" t="str">
        <f>Premissas!$E$7</f>
        <v>maio/19</v>
      </c>
      <c r="B385" s="29">
        <f t="shared" si="541"/>
        <v>28</v>
      </c>
      <c r="C385" s="15">
        <f>LARGE(Premissas!$H$7:$I$7,1)</f>
        <v>61.04</v>
      </c>
      <c r="D385" s="20">
        <f t="shared" si="531"/>
        <v>33.04</v>
      </c>
      <c r="E385" s="17">
        <f>D385*Premissas!$C$6</f>
        <v>2130.1967731730465</v>
      </c>
      <c r="F385" s="15">
        <f t="shared" si="532"/>
        <v>61.04</v>
      </c>
      <c r="G385" s="18">
        <f>F385*Premissas!$C$5</f>
        <v>1967.7241379310344</v>
      </c>
      <c r="M385" s="7" t="str">
        <f>Premissas!$E$7</f>
        <v>maio/19</v>
      </c>
      <c r="N385" s="29">
        <f t="shared" si="539"/>
        <v>28</v>
      </c>
      <c r="O385" s="15">
        <f>Premissas!$I$7</f>
        <v>46.37</v>
      </c>
      <c r="P385" s="20">
        <f t="shared" si="534"/>
        <v>18.369999999999997</v>
      </c>
      <c r="Q385" s="17">
        <f>P385*Premissas!$C$13</f>
        <v>1769.5871559633024</v>
      </c>
      <c r="R385" s="15">
        <f t="shared" si="535"/>
        <v>46.37</v>
      </c>
      <c r="S385" s="18">
        <f>R385*Premissas!$C$11</f>
        <v>2233.4174311926604</v>
      </c>
      <c r="Y385" s="7" t="str">
        <f>Premissas!$E$7</f>
        <v>maio/19</v>
      </c>
      <c r="Z385" s="29">
        <f t="shared" si="540"/>
        <v>28</v>
      </c>
      <c r="AA385" s="15">
        <f>Premissas!$H$7</f>
        <v>61.04</v>
      </c>
      <c r="AB385" s="20">
        <f t="shared" si="537"/>
        <v>33.04</v>
      </c>
      <c r="AC385" s="17">
        <f>AB385*Premissas!$C$6</f>
        <v>2130.1967731730465</v>
      </c>
      <c r="AD385" s="15">
        <f t="shared" si="538"/>
        <v>61.04</v>
      </c>
      <c r="AE385" s="18">
        <f>AD385*Premissas!$C$12</f>
        <v>1967.7241379310344</v>
      </c>
    </row>
    <row r="386" spans="1:33" x14ac:dyDescent="0.25">
      <c r="A386" s="7" t="str">
        <f>Premissas!$E$8</f>
        <v>abril/19</v>
      </c>
      <c r="B386" s="29">
        <f t="shared" si="541"/>
        <v>28</v>
      </c>
      <c r="C386" s="15">
        <f>LARGE(Premissas!$H$8:$I$8,1)</f>
        <v>81.98</v>
      </c>
      <c r="D386" s="20">
        <f t="shared" si="531"/>
        <v>53.980000000000004</v>
      </c>
      <c r="E386" s="17">
        <f>D386*Premissas!$C$6</f>
        <v>3480.267004112623</v>
      </c>
      <c r="F386" s="15">
        <f t="shared" si="532"/>
        <v>81.98</v>
      </c>
      <c r="G386" s="18">
        <f>F386*Premissas!$C$5</f>
        <v>2642.7592534008227</v>
      </c>
      <c r="M386" s="7" t="str">
        <f>Premissas!$E$8</f>
        <v>abril/19</v>
      </c>
      <c r="N386" s="29">
        <f t="shared" si="539"/>
        <v>28</v>
      </c>
      <c r="O386" s="15">
        <f>Premissas!$I$8</f>
        <v>53.09</v>
      </c>
      <c r="P386" s="20">
        <f t="shared" si="534"/>
        <v>25.090000000000003</v>
      </c>
      <c r="Q386" s="17">
        <f>P386*Premissas!$C$13</f>
        <v>2416.9266055045873</v>
      </c>
      <c r="R386" s="15">
        <f t="shared" si="535"/>
        <v>53.09</v>
      </c>
      <c r="S386" s="18">
        <f>R386*Premissas!$C$11</f>
        <v>2557.0871559633028</v>
      </c>
      <c r="Y386" s="7" t="str">
        <f>Premissas!$E$8</f>
        <v>abril/19</v>
      </c>
      <c r="Z386" s="29">
        <f t="shared" si="540"/>
        <v>28</v>
      </c>
      <c r="AA386" s="15">
        <f>Premissas!$H$8</f>
        <v>81.98</v>
      </c>
      <c r="AB386" s="20">
        <f t="shared" si="537"/>
        <v>53.980000000000004</v>
      </c>
      <c r="AC386" s="17">
        <f>AB386*Premissas!$C$6</f>
        <v>3480.267004112623</v>
      </c>
      <c r="AD386" s="15">
        <f t="shared" si="538"/>
        <v>81.98</v>
      </c>
      <c r="AE386" s="18">
        <f>AD386*Premissas!$C$12</f>
        <v>2642.7592534008227</v>
      </c>
    </row>
    <row r="387" spans="1:33" x14ac:dyDescent="0.25">
      <c r="A387" s="7" t="str">
        <f>Premissas!$E$9</f>
        <v>março/19</v>
      </c>
      <c r="B387" s="29">
        <f t="shared" si="541"/>
        <v>28</v>
      </c>
      <c r="C387" s="15">
        <f>LARGE(Premissas!$H$9:$I$9,1)</f>
        <v>77.73</v>
      </c>
      <c r="D387" s="20">
        <f t="shared" si="531"/>
        <v>49.730000000000004</v>
      </c>
      <c r="E387" s="17">
        <f>D387*Premissas!$C$6</f>
        <v>3206.2556153116107</v>
      </c>
      <c r="F387" s="15">
        <f t="shared" si="532"/>
        <v>77.73</v>
      </c>
      <c r="G387" s="18">
        <f>F387*Premissas!$C$5</f>
        <v>2505.7535590003163</v>
      </c>
      <c r="M387" s="7" t="str">
        <f>Premissas!$E$9</f>
        <v>março/19</v>
      </c>
      <c r="N387" s="29">
        <f t="shared" si="539"/>
        <v>28</v>
      </c>
      <c r="O387" s="15">
        <f>Premissas!$I$9</f>
        <v>77.73</v>
      </c>
      <c r="P387" s="20">
        <f t="shared" si="534"/>
        <v>49.730000000000004</v>
      </c>
      <c r="Q387" s="17">
        <f>P387*Premissas!$C$13</f>
        <v>4790.5045871559632</v>
      </c>
      <c r="R387" s="15">
        <f t="shared" si="535"/>
        <v>77.73</v>
      </c>
      <c r="S387" s="18">
        <f>R387*Premissas!$C$11</f>
        <v>3743.8761467889908</v>
      </c>
      <c r="Y387" s="7" t="str">
        <f>Premissas!$E$9</f>
        <v>março/19</v>
      </c>
      <c r="Z387" s="29">
        <f t="shared" si="540"/>
        <v>28</v>
      </c>
      <c r="AA387" s="15">
        <f>Premissas!$H$9</f>
        <v>77.62</v>
      </c>
      <c r="AB387" s="20">
        <f t="shared" si="537"/>
        <v>49.620000000000005</v>
      </c>
      <c r="AC387" s="17">
        <f>AB387*Premissas!$C$6</f>
        <v>3199.1635558367607</v>
      </c>
      <c r="AD387" s="15">
        <f t="shared" si="538"/>
        <v>77.62</v>
      </c>
      <c r="AE387" s="18">
        <f>AD387*Premissas!$C$12</f>
        <v>2502.2075292628915</v>
      </c>
    </row>
    <row r="388" spans="1:33" x14ac:dyDescent="0.25">
      <c r="A388" s="7" t="str">
        <f>Premissas!$E$10</f>
        <v>fevereiro/19</v>
      </c>
      <c r="B388" s="29">
        <f t="shared" si="541"/>
        <v>28</v>
      </c>
      <c r="C388" s="15">
        <f>LARGE(Premissas!$H$10:$I$10,1)</f>
        <v>89.49</v>
      </c>
      <c r="D388" s="20">
        <f t="shared" si="531"/>
        <v>61.489999999999995</v>
      </c>
      <c r="E388" s="17">
        <f>D388*Premissas!$C$6</f>
        <v>3964.4612464409993</v>
      </c>
      <c r="F388" s="15">
        <f t="shared" si="532"/>
        <v>89.49</v>
      </c>
      <c r="G388" s="18">
        <f>F388*Premissas!$C$5</f>
        <v>2884.8563745650108</v>
      </c>
      <c r="M388" s="7" t="str">
        <f>Premissas!$E$10</f>
        <v>fevereiro/19</v>
      </c>
      <c r="N388" s="29">
        <f t="shared" si="539"/>
        <v>28</v>
      </c>
      <c r="O388" s="15">
        <f>Premissas!$I$10</f>
        <v>61.82</v>
      </c>
      <c r="P388" s="20">
        <f t="shared" si="534"/>
        <v>33.82</v>
      </c>
      <c r="Q388" s="17">
        <f>P388*Premissas!$C$13</f>
        <v>3257.8899082568805</v>
      </c>
      <c r="R388" s="15">
        <f t="shared" si="535"/>
        <v>61.82</v>
      </c>
      <c r="S388" s="18">
        <f>R388*Premissas!$C$11</f>
        <v>2977.5688073394494</v>
      </c>
      <c r="Y388" s="7" t="str">
        <f>Premissas!$E$10</f>
        <v>fevereiro/19</v>
      </c>
      <c r="Z388" s="29">
        <f t="shared" si="540"/>
        <v>28</v>
      </c>
      <c r="AA388" s="15">
        <f>Premissas!$H$10</f>
        <v>89.49</v>
      </c>
      <c r="AB388" s="20">
        <f t="shared" si="537"/>
        <v>61.489999999999995</v>
      </c>
      <c r="AC388" s="17">
        <f>AB388*Premissas!$C$6</f>
        <v>3964.4612464409993</v>
      </c>
      <c r="AD388" s="15">
        <f t="shared" si="538"/>
        <v>89.49</v>
      </c>
      <c r="AE388" s="18">
        <f>AD388*Premissas!$C$12</f>
        <v>2884.8563745650108</v>
      </c>
    </row>
    <row r="389" spans="1:33" x14ac:dyDescent="0.25">
      <c r="A389" s="7" t="str">
        <f>Premissas!$E$11</f>
        <v>janeiro/19</v>
      </c>
      <c r="B389" s="29">
        <f t="shared" si="541"/>
        <v>28</v>
      </c>
      <c r="C389" s="15">
        <f>LARGE(Premissas!$H$11:$I$11,1)</f>
        <v>81.09</v>
      </c>
      <c r="D389" s="16">
        <f t="shared" si="531"/>
        <v>53.09</v>
      </c>
      <c r="E389" s="17">
        <f>D389*Premissas!$C$6</f>
        <v>3422.8857956342931</v>
      </c>
      <c r="F389" s="15">
        <f t="shared" si="532"/>
        <v>81.09</v>
      </c>
      <c r="G389" s="18">
        <f>F389*Premissas!$C$5</f>
        <v>2614.068649161658</v>
      </c>
      <c r="M389" s="7" t="str">
        <f>Premissas!$E$11</f>
        <v>janeiro/19</v>
      </c>
      <c r="N389" s="29">
        <f t="shared" si="539"/>
        <v>28</v>
      </c>
      <c r="O389" s="15">
        <f>Premissas!$I$11</f>
        <v>57.12</v>
      </c>
      <c r="P389" s="16">
        <f t="shared" si="534"/>
        <v>29.119999999999997</v>
      </c>
      <c r="Q389" s="17">
        <f>P389*Premissas!$C$13</f>
        <v>2805.1376146788989</v>
      </c>
      <c r="R389" s="15">
        <f t="shared" si="535"/>
        <v>57.12</v>
      </c>
      <c r="S389" s="18">
        <f>R389*Premissas!$C$11</f>
        <v>2751.1926605504586</v>
      </c>
      <c r="Y389" s="7" t="str">
        <f>Premissas!$E$11</f>
        <v>janeiro/19</v>
      </c>
      <c r="Z389" s="29">
        <f t="shared" si="540"/>
        <v>28</v>
      </c>
      <c r="AA389" s="15">
        <f>Premissas!$H$11</f>
        <v>81.09</v>
      </c>
      <c r="AB389" s="16">
        <f t="shared" si="537"/>
        <v>53.09</v>
      </c>
      <c r="AC389" s="17">
        <f>AB389*Premissas!$C$6</f>
        <v>3422.8857956342931</v>
      </c>
      <c r="AD389" s="15">
        <f t="shared" si="538"/>
        <v>81.09</v>
      </c>
      <c r="AE389" s="18">
        <f>AD389*Premissas!$C$12</f>
        <v>2614.068649161658</v>
      </c>
    </row>
    <row r="390" spans="1:33" x14ac:dyDescent="0.25">
      <c r="A390" s="7" t="str">
        <f>Premissas!$E$12</f>
        <v>dezembro/18</v>
      </c>
      <c r="B390" s="29">
        <f t="shared" si="541"/>
        <v>28</v>
      </c>
      <c r="C390" s="15">
        <f>LARGE(Premissas!$H$12:$I$12,1)</f>
        <v>66.98</v>
      </c>
      <c r="D390" s="16">
        <f t="shared" si="531"/>
        <v>38.980000000000004</v>
      </c>
      <c r="E390" s="17">
        <f>D390*Premissas!$C$6</f>
        <v>2513.1679848149324</v>
      </c>
      <c r="F390" s="15">
        <f t="shared" si="532"/>
        <v>66.98</v>
      </c>
      <c r="G390" s="18">
        <f>F390*Premissas!$C$5</f>
        <v>2159.2097437519774</v>
      </c>
      <c r="M390" s="7" t="str">
        <f>Premissas!$E$12</f>
        <v>dezembro/18</v>
      </c>
      <c r="N390" s="29">
        <f t="shared" si="539"/>
        <v>28</v>
      </c>
      <c r="O390" s="15">
        <f>Premissas!$I$12</f>
        <v>56.9</v>
      </c>
      <c r="P390" s="16">
        <f t="shared" si="534"/>
        <v>28.9</v>
      </c>
      <c r="Q390" s="17">
        <f>P390*Premissas!$C$13</f>
        <v>2783.9449541284403</v>
      </c>
      <c r="R390" s="15">
        <f t="shared" si="535"/>
        <v>56.9</v>
      </c>
      <c r="S390" s="18">
        <f>R390*Premissas!$C$11</f>
        <v>2740.5963302752293</v>
      </c>
      <c r="Y390" s="7" t="str">
        <f>Premissas!$E$12</f>
        <v>dezembro/18</v>
      </c>
      <c r="Z390" s="29">
        <f t="shared" si="540"/>
        <v>28</v>
      </c>
      <c r="AA390" s="15">
        <f>Premissas!$H$12</f>
        <v>66.98</v>
      </c>
      <c r="AB390" s="16">
        <f t="shared" si="537"/>
        <v>38.980000000000004</v>
      </c>
      <c r="AC390" s="17">
        <f>AB390*Premissas!$C$6</f>
        <v>2513.1679848149324</v>
      </c>
      <c r="AD390" s="15">
        <f t="shared" si="538"/>
        <v>66.98</v>
      </c>
      <c r="AE390" s="18">
        <f>AD390*Premissas!$C$12</f>
        <v>2159.2097437519774</v>
      </c>
    </row>
    <row r="391" spans="1:33" x14ac:dyDescent="0.25">
      <c r="A391" s="7" t="str">
        <f>Premissas!$E$13</f>
        <v>novembro/18</v>
      </c>
      <c r="B391" s="29">
        <f t="shared" si="541"/>
        <v>28</v>
      </c>
      <c r="C391" s="15">
        <f>LARGE(Premissas!$H$13:$I$13,1)</f>
        <v>66.42</v>
      </c>
      <c r="D391" s="16">
        <f t="shared" si="531"/>
        <v>38.42</v>
      </c>
      <c r="E391" s="17">
        <f>D391*Premissas!$C$6</f>
        <v>2477.0629547611516</v>
      </c>
      <c r="F391" s="15">
        <f t="shared" si="532"/>
        <v>66.42</v>
      </c>
      <c r="G391" s="18">
        <f>F391*Premissas!$C$5</f>
        <v>2141.157228725087</v>
      </c>
      <c r="M391" s="7" t="str">
        <f>Premissas!$E$13</f>
        <v>novembro/18</v>
      </c>
      <c r="N391" s="29">
        <f t="shared" si="539"/>
        <v>28</v>
      </c>
      <c r="O391" s="15">
        <f>Premissas!$I$13</f>
        <v>40.659999999999997</v>
      </c>
      <c r="P391" s="16">
        <f t="shared" si="534"/>
        <v>12.659999999999997</v>
      </c>
      <c r="Q391" s="17">
        <f>P391*Premissas!$C$13</f>
        <v>1219.5412844036694</v>
      </c>
      <c r="R391" s="15">
        <f t="shared" si="535"/>
        <v>40.659999999999997</v>
      </c>
      <c r="S391" s="18">
        <f>R391*Premissas!$C$11</f>
        <v>1958.3944954128438</v>
      </c>
      <c r="Y391" s="7" t="str">
        <f>Premissas!$E$13</f>
        <v>novembro/18</v>
      </c>
      <c r="Z391" s="29">
        <f t="shared" si="540"/>
        <v>28</v>
      </c>
      <c r="AA391" s="15">
        <f>Premissas!$H$13</f>
        <v>66.42</v>
      </c>
      <c r="AB391" s="16">
        <f t="shared" si="537"/>
        <v>38.42</v>
      </c>
      <c r="AC391" s="17">
        <f>AB391*Premissas!$C$6</f>
        <v>2477.0629547611516</v>
      </c>
      <c r="AD391" s="15">
        <f t="shared" si="538"/>
        <v>66.42</v>
      </c>
      <c r="AE391" s="18">
        <f>AD391*Premissas!$C$12</f>
        <v>2141.157228725087</v>
      </c>
    </row>
    <row r="392" spans="1:33" x14ac:dyDescent="0.25">
      <c r="A392" s="26" t="s">
        <v>35</v>
      </c>
      <c r="B392" s="5"/>
      <c r="C392" s="5">
        <f>LARGE(C379:C391,1)</f>
        <v>89.49</v>
      </c>
      <c r="D392" s="5">
        <f>LARGE(D379:D391,1)</f>
        <v>61.489999999999995</v>
      </c>
      <c r="E392" s="27">
        <f>SUM(E380:E391)</f>
        <v>30956.839607719077</v>
      </c>
      <c r="F392" s="5">
        <f>LARGE(F379:F391,1)</f>
        <v>89.49</v>
      </c>
      <c r="G392" s="27">
        <f t="shared" si="518"/>
        <v>26309.928819993671</v>
      </c>
      <c r="H392" s="50">
        <f>E392+G392</f>
        <v>57266.768427712748</v>
      </c>
      <c r="I392">
        <f>B380</f>
        <v>28</v>
      </c>
      <c r="M392" s="26" t="s">
        <v>35</v>
      </c>
      <c r="N392" s="5"/>
      <c r="O392" s="5">
        <f t="shared" ref="O392:P392" si="542">LARGE(O379:O391,1)</f>
        <v>77.73</v>
      </c>
      <c r="P392" s="5">
        <f t="shared" si="542"/>
        <v>49.730000000000004</v>
      </c>
      <c r="Q392" s="27">
        <f t="shared" ref="Q392" si="543">SUM(Q380:Q391)</f>
        <v>27835.596330275228</v>
      </c>
      <c r="R392" s="5">
        <f t="shared" ref="R392" si="544">LARGE(R379:R391,1)</f>
        <v>77.73</v>
      </c>
      <c r="S392" s="27">
        <f t="shared" si="522"/>
        <v>30101.284403669721</v>
      </c>
      <c r="T392" s="50">
        <f t="shared" ref="T392" si="545">Q392+S392</f>
        <v>57936.880733944949</v>
      </c>
      <c r="U392">
        <f t="shared" ref="U392" si="546">N380</f>
        <v>28</v>
      </c>
      <c r="Y392" s="26" t="s">
        <v>35</v>
      </c>
      <c r="Z392" s="5"/>
      <c r="AA392" s="5">
        <f t="shared" ref="AA392:AB392" si="547">LARGE(AA379:AA391,1)</f>
        <v>89.49</v>
      </c>
      <c r="AB392" s="5">
        <f t="shared" si="547"/>
        <v>61.489999999999995</v>
      </c>
      <c r="AC392" s="27">
        <f t="shared" ref="AC392" si="548">SUM(AC380:AC391)</f>
        <v>30653.815248339131</v>
      </c>
      <c r="AD392" s="5">
        <f t="shared" ref="AD392" si="549">LARGE(AD379:AD391,1)</f>
        <v>89.49</v>
      </c>
      <c r="AE392" s="27">
        <f t="shared" si="528"/>
        <v>26158.416640303698</v>
      </c>
      <c r="AF392" s="50">
        <f t="shared" ref="AF392" si="550">AC392+AE392</f>
        <v>56812.231888642826</v>
      </c>
      <c r="AG392">
        <f t="shared" ref="AG392" si="551">Z380</f>
        <v>28</v>
      </c>
    </row>
    <row r="393" spans="1:33" x14ac:dyDescent="0.25">
      <c r="A393" s="6" t="s">
        <v>12</v>
      </c>
      <c r="B393" s="6" t="s">
        <v>18</v>
      </c>
      <c r="C393" s="6" t="s">
        <v>19</v>
      </c>
      <c r="D393" s="14" t="s">
        <v>20</v>
      </c>
      <c r="E393" s="14" t="s">
        <v>21</v>
      </c>
      <c r="F393" s="6" t="s">
        <v>22</v>
      </c>
      <c r="G393" s="6" t="s">
        <v>23</v>
      </c>
      <c r="M393" s="6" t="s">
        <v>12</v>
      </c>
      <c r="N393" s="6" t="s">
        <v>18</v>
      </c>
      <c r="O393" s="6" t="s">
        <v>19</v>
      </c>
      <c r="P393" s="14" t="s">
        <v>20</v>
      </c>
      <c r="Q393" s="14" t="s">
        <v>21</v>
      </c>
      <c r="R393" s="6" t="s">
        <v>22</v>
      </c>
      <c r="S393" s="6" t="s">
        <v>23</v>
      </c>
      <c r="Y393" s="6" t="s">
        <v>12</v>
      </c>
      <c r="Z393" s="6" t="s">
        <v>18</v>
      </c>
      <c r="AA393" s="6" t="s">
        <v>19</v>
      </c>
      <c r="AB393" s="14" t="s">
        <v>20</v>
      </c>
      <c r="AC393" s="14" t="s">
        <v>21</v>
      </c>
      <c r="AD393" s="6" t="s">
        <v>22</v>
      </c>
      <c r="AE393" s="6" t="s">
        <v>23</v>
      </c>
    </row>
    <row r="394" spans="1:33" x14ac:dyDescent="0.25">
      <c r="A394" s="7" t="str">
        <f>Premissas!$E$2</f>
        <v>outubro/19</v>
      </c>
      <c r="B394" s="29">
        <f>B380+1</f>
        <v>29</v>
      </c>
      <c r="C394" s="15">
        <f>LARGE(Premissas!$H$2:$I$2,1)</f>
        <v>63.39</v>
      </c>
      <c r="D394" s="16">
        <f t="shared" ref="D394:D405" si="552">IF(C394&gt;105%*B394,(C394-B394),0)</f>
        <v>34.39</v>
      </c>
      <c r="E394" s="17">
        <f>D394*Premissas!$C$6</f>
        <v>2217.2356849098387</v>
      </c>
      <c r="F394" s="15">
        <f t="shared" ref="F394:F405" si="553">IF(C394&gt;B394,C394,B394)</f>
        <v>63.39</v>
      </c>
      <c r="G394" s="18">
        <f>F394*Premissas!$C$5</f>
        <v>2043.4802277760202</v>
      </c>
      <c r="M394" s="7" t="str">
        <f>Premissas!$E$2</f>
        <v>outubro/19</v>
      </c>
      <c r="N394" s="29">
        <f t="shared" ref="N394" si="554">N380+1</f>
        <v>29</v>
      </c>
      <c r="O394" s="15">
        <f>Premissas!$I$2</f>
        <v>63.39</v>
      </c>
      <c r="P394" s="16">
        <f t="shared" ref="P394:P405" si="555">IF(O394&gt;105%*N394,(O394-N394),0)</f>
        <v>34.39</v>
      </c>
      <c r="Q394" s="17">
        <f>P394*Premissas!$C$13</f>
        <v>3312.7981651376144</v>
      </c>
      <c r="R394" s="15">
        <f t="shared" ref="R394:R405" si="556">IF(O394&gt;N394,O394,N394)</f>
        <v>63.39</v>
      </c>
      <c r="S394" s="18">
        <f>R394*Premissas!$C$11</f>
        <v>3053.1880733944954</v>
      </c>
      <c r="Y394" s="7" t="str">
        <f>Premissas!$E$2</f>
        <v>outubro/19</v>
      </c>
      <c r="Z394" s="29">
        <f t="shared" ref="Z394" si="557">Z380+1</f>
        <v>29</v>
      </c>
      <c r="AA394" s="15">
        <f>Premissas!$H$2</f>
        <v>58.8</v>
      </c>
      <c r="AB394" s="16">
        <f t="shared" ref="AB394:AB405" si="558">IF(AA394&gt;105%*Z394,(AA394-Z394),0)</f>
        <v>29.799999999999997</v>
      </c>
      <c r="AC394" s="17">
        <f>AB394*Premissas!$C$6</f>
        <v>1921.3033850047452</v>
      </c>
      <c r="AD394" s="15">
        <f t="shared" ref="AD394:AD405" si="559">IF(AA394&gt;Z394,AA394,Z394)</f>
        <v>58.8</v>
      </c>
      <c r="AE394" s="18">
        <f>AD394*Premissas!$C$12</f>
        <v>1895.5140778234736</v>
      </c>
    </row>
    <row r="395" spans="1:33" x14ac:dyDescent="0.25">
      <c r="A395" s="7" t="str">
        <f>Premissas!$E$3</f>
        <v>setembro/19</v>
      </c>
      <c r="B395" s="29">
        <f>B394</f>
        <v>29</v>
      </c>
      <c r="C395" s="15">
        <f>LARGE(Premissas!$H$3:$I$3,1)</f>
        <v>58.91</v>
      </c>
      <c r="D395" s="16">
        <f t="shared" si="552"/>
        <v>29.909999999999997</v>
      </c>
      <c r="E395" s="17">
        <f>D395*Premissas!$C$6</f>
        <v>1928.3954444795947</v>
      </c>
      <c r="F395" s="15">
        <f t="shared" si="553"/>
        <v>58.91</v>
      </c>
      <c r="G395" s="18">
        <f>F395*Premissas!$C$5</f>
        <v>1899.0601075608984</v>
      </c>
      <c r="M395" s="7" t="str">
        <f>Premissas!$E$3</f>
        <v>setembro/19</v>
      </c>
      <c r="N395" s="29">
        <f t="shared" ref="N395:N405" si="560">N394</f>
        <v>29</v>
      </c>
      <c r="O395" s="15">
        <f>Premissas!$I$3</f>
        <v>52.19</v>
      </c>
      <c r="P395" s="16">
        <f t="shared" si="555"/>
        <v>23.189999999999998</v>
      </c>
      <c r="Q395" s="17">
        <f>P395*Premissas!$C$13</f>
        <v>2233.899082568807</v>
      </c>
      <c r="R395" s="15">
        <f t="shared" si="556"/>
        <v>52.19</v>
      </c>
      <c r="S395" s="18">
        <f>R395*Premissas!$C$11</f>
        <v>2513.7385321100915</v>
      </c>
      <c r="Y395" s="7" t="str">
        <f>Premissas!$E$3</f>
        <v>setembro/19</v>
      </c>
      <c r="Z395" s="29">
        <f t="shared" ref="Z395:Z405" si="561">Z394</f>
        <v>29</v>
      </c>
      <c r="AA395" s="15">
        <f>Premissas!$H$3</f>
        <v>58.91</v>
      </c>
      <c r="AB395" s="16">
        <f t="shared" si="558"/>
        <v>29.909999999999997</v>
      </c>
      <c r="AC395" s="17">
        <f>AB395*Premissas!$C$6</f>
        <v>1928.3954444795947</v>
      </c>
      <c r="AD395" s="15">
        <f t="shared" si="559"/>
        <v>58.91</v>
      </c>
      <c r="AE395" s="18">
        <f>AD395*Premissas!$C$12</f>
        <v>1899.0601075608984</v>
      </c>
    </row>
    <row r="396" spans="1:33" x14ac:dyDescent="0.25">
      <c r="A396" s="7" t="str">
        <f>Premissas!$E$4</f>
        <v>agosto/19</v>
      </c>
      <c r="B396" s="29">
        <f t="shared" ref="B396:B405" si="562">B395</f>
        <v>29</v>
      </c>
      <c r="C396" s="15">
        <f>LARGE(Premissas!$H$4:$I$4,1)</f>
        <v>46.48</v>
      </c>
      <c r="D396" s="16">
        <f t="shared" si="552"/>
        <v>17.479999999999997</v>
      </c>
      <c r="E396" s="17">
        <f>D396*Premissas!$C$6</f>
        <v>1126.9927238215753</v>
      </c>
      <c r="F396" s="15">
        <f t="shared" si="553"/>
        <v>46.48</v>
      </c>
      <c r="G396" s="18">
        <f>F396*Premissas!$C$5</f>
        <v>1498.3587472318886</v>
      </c>
      <c r="M396" s="7" t="str">
        <f>Premissas!$E$4</f>
        <v>agosto/19</v>
      </c>
      <c r="N396" s="29">
        <f t="shared" si="560"/>
        <v>29</v>
      </c>
      <c r="O396" s="15">
        <f>Premissas!$I$4</f>
        <v>20.16</v>
      </c>
      <c r="P396" s="16">
        <f t="shared" si="555"/>
        <v>0</v>
      </c>
      <c r="Q396" s="17">
        <f>P396*Premissas!$C$13</f>
        <v>0</v>
      </c>
      <c r="R396" s="15">
        <f t="shared" si="556"/>
        <v>29</v>
      </c>
      <c r="S396" s="18">
        <f>R396*Premissas!$C$11</f>
        <v>1396.788990825688</v>
      </c>
      <c r="Y396" s="7" t="str">
        <f>Premissas!$E$4</f>
        <v>agosto/19</v>
      </c>
      <c r="Z396" s="29">
        <f t="shared" si="561"/>
        <v>29</v>
      </c>
      <c r="AA396" s="15">
        <f>Premissas!$H$4</f>
        <v>46.48</v>
      </c>
      <c r="AB396" s="16">
        <f t="shared" si="558"/>
        <v>17.479999999999997</v>
      </c>
      <c r="AC396" s="17">
        <f>AB396*Premissas!$C$6</f>
        <v>1126.9927238215753</v>
      </c>
      <c r="AD396" s="15">
        <f t="shared" si="559"/>
        <v>46.48</v>
      </c>
      <c r="AE396" s="18">
        <f>AD396*Premissas!$C$12</f>
        <v>1498.3587472318886</v>
      </c>
    </row>
    <row r="397" spans="1:33" x14ac:dyDescent="0.25">
      <c r="A397" s="7" t="str">
        <f>Premissas!$E$5</f>
        <v>julho/19</v>
      </c>
      <c r="B397" s="29">
        <f t="shared" si="562"/>
        <v>29</v>
      </c>
      <c r="C397" s="15">
        <f>LARGE(Premissas!$H$5:$I$5,1)</f>
        <v>63.17</v>
      </c>
      <c r="D397" s="16">
        <f t="shared" si="552"/>
        <v>34.17</v>
      </c>
      <c r="E397" s="17">
        <f>D397*Premissas!$C$6</f>
        <v>2203.0515659601392</v>
      </c>
      <c r="F397" s="15">
        <f t="shared" si="553"/>
        <v>63.17</v>
      </c>
      <c r="G397" s="18">
        <f>F397*Premissas!$C$5</f>
        <v>2036.3881683011705</v>
      </c>
      <c r="M397" s="7" t="str">
        <f>Premissas!$E$5</f>
        <v>julho/19</v>
      </c>
      <c r="N397" s="29">
        <f t="shared" si="560"/>
        <v>29</v>
      </c>
      <c r="O397" s="15">
        <f>Premissas!$I$5</f>
        <v>39.979999999999997</v>
      </c>
      <c r="P397" s="16">
        <f t="shared" si="555"/>
        <v>10.979999999999997</v>
      </c>
      <c r="Q397" s="17">
        <f>P397*Premissas!$C$13</f>
        <v>1057.7064220183483</v>
      </c>
      <c r="R397" s="15">
        <f t="shared" si="556"/>
        <v>39.979999999999997</v>
      </c>
      <c r="S397" s="18">
        <f>R397*Premissas!$C$11</f>
        <v>1925.6422018348621</v>
      </c>
      <c r="Y397" s="7" t="str">
        <f>Premissas!$E$5</f>
        <v>julho/19</v>
      </c>
      <c r="Z397" s="29">
        <f t="shared" si="561"/>
        <v>29</v>
      </c>
      <c r="AA397" s="15">
        <f>Premissas!$H$5</f>
        <v>63.17</v>
      </c>
      <c r="AB397" s="16">
        <f t="shared" si="558"/>
        <v>34.17</v>
      </c>
      <c r="AC397" s="17">
        <f>AB397*Premissas!$C$6</f>
        <v>2203.0515659601392</v>
      </c>
      <c r="AD397" s="15">
        <f t="shared" si="559"/>
        <v>63.17</v>
      </c>
      <c r="AE397" s="18">
        <f>AD397*Premissas!$C$12</f>
        <v>2036.3881683011705</v>
      </c>
    </row>
    <row r="398" spans="1:33" x14ac:dyDescent="0.25">
      <c r="A398" s="7" t="str">
        <f>Premissas!$E$6</f>
        <v>junho/19</v>
      </c>
      <c r="B398" s="29">
        <f t="shared" si="562"/>
        <v>29</v>
      </c>
      <c r="C398" s="15">
        <f>LARGE(Premissas!$H$6:$I$6,1)</f>
        <v>59.47</v>
      </c>
      <c r="D398" s="16">
        <f t="shared" si="552"/>
        <v>30.47</v>
      </c>
      <c r="E398" s="17">
        <f>D398*Premissas!$C$6</f>
        <v>1964.5004745333754</v>
      </c>
      <c r="F398" s="15">
        <f t="shared" si="553"/>
        <v>59.47</v>
      </c>
      <c r="G398" s="18">
        <f>F398*Premissas!$C$5</f>
        <v>1917.1126225877886</v>
      </c>
      <c r="M398" s="7" t="str">
        <f>Premissas!$E$6</f>
        <v>junho/19</v>
      </c>
      <c r="N398" s="29">
        <f t="shared" si="560"/>
        <v>29</v>
      </c>
      <c r="O398" s="15">
        <f>Premissas!$I$6</f>
        <v>47.71</v>
      </c>
      <c r="P398" s="16">
        <f t="shared" si="555"/>
        <v>18.71</v>
      </c>
      <c r="Q398" s="17">
        <f>P398*Premissas!$C$13</f>
        <v>1802.3394495412845</v>
      </c>
      <c r="R398" s="15">
        <f t="shared" si="556"/>
        <v>47.71</v>
      </c>
      <c r="S398" s="18">
        <f>R398*Premissas!$C$11</f>
        <v>2297.9587155963304</v>
      </c>
      <c r="Y398" s="7" t="str">
        <f>Premissas!$E$6</f>
        <v>junho/19</v>
      </c>
      <c r="Z398" s="29">
        <f t="shared" si="561"/>
        <v>29</v>
      </c>
      <c r="AA398" s="15">
        <f>Premissas!$H$6</f>
        <v>59.47</v>
      </c>
      <c r="AB398" s="16">
        <f t="shared" si="558"/>
        <v>30.47</v>
      </c>
      <c r="AC398" s="17">
        <f>AB398*Premissas!$C$6</f>
        <v>1964.5004745333754</v>
      </c>
      <c r="AD398" s="15">
        <f t="shared" si="559"/>
        <v>59.47</v>
      </c>
      <c r="AE398" s="18">
        <f>AD398*Premissas!$C$12</f>
        <v>1917.1126225877886</v>
      </c>
    </row>
    <row r="399" spans="1:33" x14ac:dyDescent="0.25">
      <c r="A399" s="7" t="str">
        <f>Premissas!$E$7</f>
        <v>maio/19</v>
      </c>
      <c r="B399" s="29">
        <f t="shared" si="562"/>
        <v>29</v>
      </c>
      <c r="C399" s="15">
        <f>LARGE(Premissas!$H$7:$I$7,1)</f>
        <v>61.04</v>
      </c>
      <c r="D399" s="20">
        <f t="shared" si="552"/>
        <v>32.04</v>
      </c>
      <c r="E399" s="17">
        <f>D399*Premissas!$C$6</f>
        <v>2065.7235052198671</v>
      </c>
      <c r="F399" s="15">
        <f t="shared" si="553"/>
        <v>61.04</v>
      </c>
      <c r="G399" s="18">
        <f>F399*Premissas!$C$5</f>
        <v>1967.7241379310344</v>
      </c>
      <c r="M399" s="7" t="str">
        <f>Premissas!$E$7</f>
        <v>maio/19</v>
      </c>
      <c r="N399" s="29">
        <f t="shared" si="560"/>
        <v>29</v>
      </c>
      <c r="O399" s="15">
        <f>Premissas!$I$7</f>
        <v>46.37</v>
      </c>
      <c r="P399" s="20">
        <f t="shared" si="555"/>
        <v>17.369999999999997</v>
      </c>
      <c r="Q399" s="17">
        <f>P399*Premissas!$C$13</f>
        <v>1673.2568807339446</v>
      </c>
      <c r="R399" s="15">
        <f t="shared" si="556"/>
        <v>46.37</v>
      </c>
      <c r="S399" s="18">
        <f>R399*Premissas!$C$11</f>
        <v>2233.4174311926604</v>
      </c>
      <c r="Y399" s="7" t="str">
        <f>Premissas!$E$7</f>
        <v>maio/19</v>
      </c>
      <c r="Z399" s="29">
        <f t="shared" si="561"/>
        <v>29</v>
      </c>
      <c r="AA399" s="15">
        <f>Premissas!$H$7</f>
        <v>61.04</v>
      </c>
      <c r="AB399" s="20">
        <f t="shared" si="558"/>
        <v>32.04</v>
      </c>
      <c r="AC399" s="17">
        <f>AB399*Premissas!$C$6</f>
        <v>2065.7235052198671</v>
      </c>
      <c r="AD399" s="15">
        <f t="shared" si="559"/>
        <v>61.04</v>
      </c>
      <c r="AE399" s="18">
        <f>AD399*Premissas!$C$12</f>
        <v>1967.7241379310344</v>
      </c>
    </row>
    <row r="400" spans="1:33" x14ac:dyDescent="0.25">
      <c r="A400" s="7" t="str">
        <f>Premissas!$E$8</f>
        <v>abril/19</v>
      </c>
      <c r="B400" s="29">
        <f t="shared" si="562"/>
        <v>29</v>
      </c>
      <c r="C400" s="15">
        <f>LARGE(Premissas!$H$8:$I$8,1)</f>
        <v>81.98</v>
      </c>
      <c r="D400" s="20">
        <f t="shared" si="552"/>
        <v>52.980000000000004</v>
      </c>
      <c r="E400" s="17">
        <f>D400*Premissas!$C$6</f>
        <v>3415.7937361594436</v>
      </c>
      <c r="F400" s="15">
        <f t="shared" si="553"/>
        <v>81.98</v>
      </c>
      <c r="G400" s="18">
        <f>F400*Premissas!$C$5</f>
        <v>2642.7592534008227</v>
      </c>
      <c r="M400" s="7" t="str">
        <f>Premissas!$E$8</f>
        <v>abril/19</v>
      </c>
      <c r="N400" s="29">
        <f t="shared" si="560"/>
        <v>29</v>
      </c>
      <c r="O400" s="15">
        <f>Premissas!$I$8</f>
        <v>53.09</v>
      </c>
      <c r="P400" s="20">
        <f t="shared" si="555"/>
        <v>24.090000000000003</v>
      </c>
      <c r="Q400" s="17">
        <f>P400*Premissas!$C$13</f>
        <v>2320.5963302752298</v>
      </c>
      <c r="R400" s="15">
        <f t="shared" si="556"/>
        <v>53.09</v>
      </c>
      <c r="S400" s="18">
        <f>R400*Premissas!$C$11</f>
        <v>2557.0871559633028</v>
      </c>
      <c r="Y400" s="7" t="str">
        <f>Premissas!$E$8</f>
        <v>abril/19</v>
      </c>
      <c r="Z400" s="29">
        <f t="shared" si="561"/>
        <v>29</v>
      </c>
      <c r="AA400" s="15">
        <f>Premissas!$H$8</f>
        <v>81.98</v>
      </c>
      <c r="AB400" s="20">
        <f t="shared" si="558"/>
        <v>52.980000000000004</v>
      </c>
      <c r="AC400" s="17">
        <f>AB400*Premissas!$C$6</f>
        <v>3415.7937361594436</v>
      </c>
      <c r="AD400" s="15">
        <f t="shared" si="559"/>
        <v>81.98</v>
      </c>
      <c r="AE400" s="18">
        <f>AD400*Premissas!$C$12</f>
        <v>2642.7592534008227</v>
      </c>
    </row>
    <row r="401" spans="1:33" x14ac:dyDescent="0.25">
      <c r="A401" s="7" t="str">
        <f>Premissas!$E$9</f>
        <v>março/19</v>
      </c>
      <c r="B401" s="29">
        <f t="shared" si="562"/>
        <v>29</v>
      </c>
      <c r="C401" s="15">
        <f>LARGE(Premissas!$H$9:$I$9,1)</f>
        <v>77.73</v>
      </c>
      <c r="D401" s="20">
        <f t="shared" si="552"/>
        <v>48.730000000000004</v>
      </c>
      <c r="E401" s="17">
        <f>D401*Premissas!$C$6</f>
        <v>3141.7823473584313</v>
      </c>
      <c r="F401" s="15">
        <f t="shared" si="553"/>
        <v>77.73</v>
      </c>
      <c r="G401" s="18">
        <f>F401*Premissas!$C$5</f>
        <v>2505.7535590003163</v>
      </c>
      <c r="M401" s="7" t="str">
        <f>Premissas!$E$9</f>
        <v>março/19</v>
      </c>
      <c r="N401" s="29">
        <f t="shared" si="560"/>
        <v>29</v>
      </c>
      <c r="O401" s="15">
        <f>Premissas!$I$9</f>
        <v>77.73</v>
      </c>
      <c r="P401" s="20">
        <f t="shared" si="555"/>
        <v>48.730000000000004</v>
      </c>
      <c r="Q401" s="17">
        <f>P401*Premissas!$C$13</f>
        <v>4694.1743119266057</v>
      </c>
      <c r="R401" s="15">
        <f t="shared" si="556"/>
        <v>77.73</v>
      </c>
      <c r="S401" s="18">
        <f>R401*Premissas!$C$11</f>
        <v>3743.8761467889908</v>
      </c>
      <c r="Y401" s="7" t="str">
        <f>Premissas!$E$9</f>
        <v>março/19</v>
      </c>
      <c r="Z401" s="29">
        <f t="shared" si="561"/>
        <v>29</v>
      </c>
      <c r="AA401" s="15">
        <f>Premissas!$H$9</f>
        <v>77.62</v>
      </c>
      <c r="AB401" s="20">
        <f t="shared" si="558"/>
        <v>48.620000000000005</v>
      </c>
      <c r="AC401" s="17">
        <f>AB401*Premissas!$C$6</f>
        <v>3134.6902878835813</v>
      </c>
      <c r="AD401" s="15">
        <f t="shared" si="559"/>
        <v>77.62</v>
      </c>
      <c r="AE401" s="18">
        <f>AD401*Premissas!$C$12</f>
        <v>2502.2075292628915</v>
      </c>
    </row>
    <row r="402" spans="1:33" x14ac:dyDescent="0.25">
      <c r="A402" s="7" t="str">
        <f>Premissas!$E$10</f>
        <v>fevereiro/19</v>
      </c>
      <c r="B402" s="29">
        <f t="shared" si="562"/>
        <v>29</v>
      </c>
      <c r="C402" s="15">
        <f>LARGE(Premissas!$H$10:$I$10,1)</f>
        <v>89.49</v>
      </c>
      <c r="D402" s="20">
        <f t="shared" si="552"/>
        <v>60.489999999999995</v>
      </c>
      <c r="E402" s="17">
        <f>D402*Premissas!$C$6</f>
        <v>3899.9879784878199</v>
      </c>
      <c r="F402" s="15">
        <f t="shared" si="553"/>
        <v>89.49</v>
      </c>
      <c r="G402" s="18">
        <f>F402*Premissas!$C$5</f>
        <v>2884.8563745650108</v>
      </c>
      <c r="M402" s="7" t="str">
        <f>Premissas!$E$10</f>
        <v>fevereiro/19</v>
      </c>
      <c r="N402" s="29">
        <f t="shared" si="560"/>
        <v>29</v>
      </c>
      <c r="O402" s="15">
        <f>Premissas!$I$10</f>
        <v>61.82</v>
      </c>
      <c r="P402" s="20">
        <f t="shared" si="555"/>
        <v>32.82</v>
      </c>
      <c r="Q402" s="17">
        <f>P402*Premissas!$C$13</f>
        <v>3161.559633027523</v>
      </c>
      <c r="R402" s="15">
        <f t="shared" si="556"/>
        <v>61.82</v>
      </c>
      <c r="S402" s="18">
        <f>R402*Premissas!$C$11</f>
        <v>2977.5688073394494</v>
      </c>
      <c r="Y402" s="7" t="str">
        <f>Premissas!$E$10</f>
        <v>fevereiro/19</v>
      </c>
      <c r="Z402" s="29">
        <f t="shared" si="561"/>
        <v>29</v>
      </c>
      <c r="AA402" s="15">
        <f>Premissas!$H$10</f>
        <v>89.49</v>
      </c>
      <c r="AB402" s="20">
        <f t="shared" si="558"/>
        <v>60.489999999999995</v>
      </c>
      <c r="AC402" s="17">
        <f>AB402*Premissas!$C$6</f>
        <v>3899.9879784878199</v>
      </c>
      <c r="AD402" s="15">
        <f t="shared" si="559"/>
        <v>89.49</v>
      </c>
      <c r="AE402" s="18">
        <f>AD402*Premissas!$C$12</f>
        <v>2884.8563745650108</v>
      </c>
    </row>
    <row r="403" spans="1:33" x14ac:dyDescent="0.25">
      <c r="A403" s="7" t="str">
        <f>Premissas!$E$11</f>
        <v>janeiro/19</v>
      </c>
      <c r="B403" s="29">
        <f t="shared" si="562"/>
        <v>29</v>
      </c>
      <c r="C403" s="15">
        <f>LARGE(Premissas!$H$11:$I$11,1)</f>
        <v>81.09</v>
      </c>
      <c r="D403" s="16">
        <f t="shared" si="552"/>
        <v>52.09</v>
      </c>
      <c r="E403" s="17">
        <f>D403*Premissas!$C$6</f>
        <v>3358.4125276811137</v>
      </c>
      <c r="F403" s="15">
        <f t="shared" si="553"/>
        <v>81.09</v>
      </c>
      <c r="G403" s="18">
        <f>F403*Premissas!$C$5</f>
        <v>2614.068649161658</v>
      </c>
      <c r="M403" s="7" t="str">
        <f>Premissas!$E$11</f>
        <v>janeiro/19</v>
      </c>
      <c r="N403" s="29">
        <f t="shared" si="560"/>
        <v>29</v>
      </c>
      <c r="O403" s="15">
        <f>Premissas!$I$11</f>
        <v>57.12</v>
      </c>
      <c r="P403" s="16">
        <f t="shared" si="555"/>
        <v>28.119999999999997</v>
      </c>
      <c r="Q403" s="17">
        <f>P403*Premissas!$C$13</f>
        <v>2708.8073394495409</v>
      </c>
      <c r="R403" s="15">
        <f t="shared" si="556"/>
        <v>57.12</v>
      </c>
      <c r="S403" s="18">
        <f>R403*Premissas!$C$11</f>
        <v>2751.1926605504586</v>
      </c>
      <c r="Y403" s="7" t="str">
        <f>Premissas!$E$11</f>
        <v>janeiro/19</v>
      </c>
      <c r="Z403" s="29">
        <f t="shared" si="561"/>
        <v>29</v>
      </c>
      <c r="AA403" s="15">
        <f>Premissas!$H$11</f>
        <v>81.09</v>
      </c>
      <c r="AB403" s="16">
        <f t="shared" si="558"/>
        <v>52.09</v>
      </c>
      <c r="AC403" s="17">
        <f>AB403*Premissas!$C$6</f>
        <v>3358.4125276811137</v>
      </c>
      <c r="AD403" s="15">
        <f t="shared" si="559"/>
        <v>81.09</v>
      </c>
      <c r="AE403" s="18">
        <f>AD403*Premissas!$C$12</f>
        <v>2614.068649161658</v>
      </c>
    </row>
    <row r="404" spans="1:33" x14ac:dyDescent="0.25">
      <c r="A404" s="7" t="str">
        <f>Premissas!$E$12</f>
        <v>dezembro/18</v>
      </c>
      <c r="B404" s="29">
        <f t="shared" si="562"/>
        <v>29</v>
      </c>
      <c r="C404" s="15">
        <f>LARGE(Premissas!$H$12:$I$12,1)</f>
        <v>66.98</v>
      </c>
      <c r="D404" s="16">
        <f t="shared" si="552"/>
        <v>37.980000000000004</v>
      </c>
      <c r="E404" s="17">
        <f>D404*Premissas!$C$6</f>
        <v>2448.694716861753</v>
      </c>
      <c r="F404" s="15">
        <f t="shared" si="553"/>
        <v>66.98</v>
      </c>
      <c r="G404" s="18">
        <f>F404*Premissas!$C$5</f>
        <v>2159.2097437519774</v>
      </c>
      <c r="M404" s="7" t="str">
        <f>Premissas!$E$12</f>
        <v>dezembro/18</v>
      </c>
      <c r="N404" s="29">
        <f t="shared" si="560"/>
        <v>29</v>
      </c>
      <c r="O404" s="15">
        <f>Premissas!$I$12</f>
        <v>56.9</v>
      </c>
      <c r="P404" s="16">
        <f t="shared" si="555"/>
        <v>27.9</v>
      </c>
      <c r="Q404" s="17">
        <f>P404*Premissas!$C$13</f>
        <v>2687.6146788990823</v>
      </c>
      <c r="R404" s="15">
        <f t="shared" si="556"/>
        <v>56.9</v>
      </c>
      <c r="S404" s="18">
        <f>R404*Premissas!$C$11</f>
        <v>2740.5963302752293</v>
      </c>
      <c r="Y404" s="7" t="str">
        <f>Premissas!$E$12</f>
        <v>dezembro/18</v>
      </c>
      <c r="Z404" s="29">
        <f t="shared" si="561"/>
        <v>29</v>
      </c>
      <c r="AA404" s="15">
        <f>Premissas!$H$12</f>
        <v>66.98</v>
      </c>
      <c r="AB404" s="16">
        <f t="shared" si="558"/>
        <v>37.980000000000004</v>
      </c>
      <c r="AC404" s="17">
        <f>AB404*Premissas!$C$6</f>
        <v>2448.694716861753</v>
      </c>
      <c r="AD404" s="15">
        <f t="shared" si="559"/>
        <v>66.98</v>
      </c>
      <c r="AE404" s="18">
        <f>AD404*Premissas!$C$12</f>
        <v>2159.2097437519774</v>
      </c>
    </row>
    <row r="405" spans="1:33" x14ac:dyDescent="0.25">
      <c r="A405" s="7" t="str">
        <f>Premissas!$E$13</f>
        <v>novembro/18</v>
      </c>
      <c r="B405" s="29">
        <f t="shared" si="562"/>
        <v>29</v>
      </c>
      <c r="C405" s="15">
        <f>LARGE(Premissas!$H$13:$I$13,1)</f>
        <v>66.42</v>
      </c>
      <c r="D405" s="16">
        <f t="shared" si="552"/>
        <v>37.42</v>
      </c>
      <c r="E405" s="17">
        <f>D405*Premissas!$C$6</f>
        <v>2412.5896868079722</v>
      </c>
      <c r="F405" s="15">
        <f t="shared" si="553"/>
        <v>66.42</v>
      </c>
      <c r="G405" s="18">
        <f>F405*Premissas!$C$5</f>
        <v>2141.157228725087</v>
      </c>
      <c r="M405" s="7" t="str">
        <f>Premissas!$E$13</f>
        <v>novembro/18</v>
      </c>
      <c r="N405" s="29">
        <f t="shared" si="560"/>
        <v>29</v>
      </c>
      <c r="O405" s="15">
        <f>Premissas!$I$13</f>
        <v>40.659999999999997</v>
      </c>
      <c r="P405" s="16">
        <f t="shared" si="555"/>
        <v>11.659999999999997</v>
      </c>
      <c r="Q405" s="17">
        <f>P405*Premissas!$C$13</f>
        <v>1123.2110091743116</v>
      </c>
      <c r="R405" s="15">
        <f t="shared" si="556"/>
        <v>40.659999999999997</v>
      </c>
      <c r="S405" s="18">
        <f>R405*Premissas!$C$11</f>
        <v>1958.3944954128438</v>
      </c>
      <c r="Y405" s="7" t="str">
        <f>Premissas!$E$13</f>
        <v>novembro/18</v>
      </c>
      <c r="Z405" s="29">
        <f t="shared" si="561"/>
        <v>29</v>
      </c>
      <c r="AA405" s="15">
        <f>Premissas!$H$13</f>
        <v>66.42</v>
      </c>
      <c r="AB405" s="16">
        <f t="shared" si="558"/>
        <v>37.42</v>
      </c>
      <c r="AC405" s="17">
        <f>AB405*Premissas!$C$6</f>
        <v>2412.5896868079722</v>
      </c>
      <c r="AD405" s="15">
        <f t="shared" si="559"/>
        <v>66.42</v>
      </c>
      <c r="AE405" s="18">
        <f>AD405*Premissas!$C$12</f>
        <v>2141.157228725087</v>
      </c>
    </row>
    <row r="406" spans="1:33" x14ac:dyDescent="0.25">
      <c r="A406" s="26" t="s">
        <v>35</v>
      </c>
      <c r="B406" s="5"/>
      <c r="C406" s="5">
        <f>LARGE(C393:C405,1)</f>
        <v>89.49</v>
      </c>
      <c r="D406" s="5">
        <f>LARGE(D393:D405,1)</f>
        <v>60.489999999999995</v>
      </c>
      <c r="E406" s="27">
        <f>SUM(E394:E405)</f>
        <v>30183.160392280923</v>
      </c>
      <c r="F406" s="5">
        <f>LARGE(F393:F405,1)</f>
        <v>89.49</v>
      </c>
      <c r="G406" s="27">
        <f t="shared" si="518"/>
        <v>26309.928819993671</v>
      </c>
      <c r="H406" s="50">
        <f>E406+G406</f>
        <v>56493.089212274594</v>
      </c>
      <c r="I406">
        <f>B394</f>
        <v>29</v>
      </c>
      <c r="M406" s="26" t="s">
        <v>35</v>
      </c>
      <c r="N406" s="5"/>
      <c r="O406" s="5">
        <f t="shared" ref="O406:P406" si="563">LARGE(O393:O405,1)</f>
        <v>77.73</v>
      </c>
      <c r="P406" s="5">
        <f t="shared" si="563"/>
        <v>48.730000000000004</v>
      </c>
      <c r="Q406" s="27">
        <f t="shared" ref="Q406" si="564">SUM(Q394:Q405)</f>
        <v>26775.96330275229</v>
      </c>
      <c r="R406" s="5">
        <f t="shared" ref="R406" si="565">LARGE(R393:R405,1)</f>
        <v>77.73</v>
      </c>
      <c r="S406" s="27">
        <f t="shared" si="522"/>
        <v>30149.449541284397</v>
      </c>
      <c r="T406" s="50">
        <f t="shared" ref="T406" si="566">Q406+S406</f>
        <v>56925.412844036691</v>
      </c>
      <c r="U406">
        <f t="shared" ref="U406" si="567">N394</f>
        <v>29</v>
      </c>
      <c r="Y406" s="26" t="s">
        <v>35</v>
      </c>
      <c r="Z406" s="5"/>
      <c r="AA406" s="5">
        <f t="shared" ref="AA406:AB406" si="568">LARGE(AA393:AA405,1)</f>
        <v>89.49</v>
      </c>
      <c r="AB406" s="5">
        <f t="shared" si="568"/>
        <v>60.489999999999995</v>
      </c>
      <c r="AC406" s="27">
        <f t="shared" ref="AC406" si="569">SUM(AC394:AC405)</f>
        <v>29880.13603290098</v>
      </c>
      <c r="AD406" s="5">
        <f t="shared" ref="AD406" si="570">LARGE(AD393:AD405,1)</f>
        <v>89.49</v>
      </c>
      <c r="AE406" s="27">
        <f t="shared" si="528"/>
        <v>26158.416640303698</v>
      </c>
      <c r="AF406" s="50">
        <f t="shared" ref="AF406" si="571">AC406+AE406</f>
        <v>56038.552673204678</v>
      </c>
      <c r="AG406">
        <f t="shared" ref="AG406" si="572">Z394</f>
        <v>29</v>
      </c>
    </row>
    <row r="407" spans="1:33" x14ac:dyDescent="0.25">
      <c r="A407" s="6" t="s">
        <v>12</v>
      </c>
      <c r="B407" s="6" t="s">
        <v>18</v>
      </c>
      <c r="C407" s="6" t="s">
        <v>19</v>
      </c>
      <c r="D407" s="14" t="s">
        <v>20</v>
      </c>
      <c r="E407" s="14" t="s">
        <v>21</v>
      </c>
      <c r="F407" s="6" t="s">
        <v>22</v>
      </c>
      <c r="G407" s="6" t="s">
        <v>23</v>
      </c>
      <c r="M407" s="6" t="s">
        <v>12</v>
      </c>
      <c r="N407" s="6" t="s">
        <v>18</v>
      </c>
      <c r="O407" s="6" t="s">
        <v>19</v>
      </c>
      <c r="P407" s="14" t="s">
        <v>20</v>
      </c>
      <c r="Q407" s="14" t="s">
        <v>21</v>
      </c>
      <c r="R407" s="6" t="s">
        <v>22</v>
      </c>
      <c r="S407" s="6" t="s">
        <v>23</v>
      </c>
      <c r="Y407" s="6" t="s">
        <v>12</v>
      </c>
      <c r="Z407" s="6" t="s">
        <v>18</v>
      </c>
      <c r="AA407" s="6" t="s">
        <v>19</v>
      </c>
      <c r="AB407" s="14" t="s">
        <v>20</v>
      </c>
      <c r="AC407" s="14" t="s">
        <v>21</v>
      </c>
      <c r="AD407" s="6" t="s">
        <v>22</v>
      </c>
      <c r="AE407" s="6" t="s">
        <v>23</v>
      </c>
    </row>
    <row r="408" spans="1:33" x14ac:dyDescent="0.25">
      <c r="A408" s="7" t="str">
        <f>Premissas!$E$2</f>
        <v>outubro/19</v>
      </c>
      <c r="B408" s="29">
        <f>B394+1</f>
        <v>30</v>
      </c>
      <c r="C408" s="15">
        <f>LARGE(Premissas!$H$2:$I$2,1)</f>
        <v>63.39</v>
      </c>
      <c r="D408" s="16">
        <f t="shared" ref="D408:D419" si="573">IF(C408&gt;105%*B408,(C408-B408),0)</f>
        <v>33.39</v>
      </c>
      <c r="E408" s="17">
        <f>D408*Premissas!$C$6</f>
        <v>2152.7624169566593</v>
      </c>
      <c r="F408" s="15">
        <f t="shared" ref="F408:F419" si="574">IF(C408&gt;B408,C408,B408)</f>
        <v>63.39</v>
      </c>
      <c r="G408" s="18">
        <f>F408*Premissas!$C$5</f>
        <v>2043.4802277760202</v>
      </c>
      <c r="M408" s="7" t="str">
        <f>Premissas!$E$2</f>
        <v>outubro/19</v>
      </c>
      <c r="N408" s="29">
        <f t="shared" ref="N408" si="575">N394+1</f>
        <v>30</v>
      </c>
      <c r="O408" s="15">
        <f>Premissas!$I$2</f>
        <v>63.39</v>
      </c>
      <c r="P408" s="16">
        <f t="shared" ref="P408:P419" si="576">IF(O408&gt;105%*N408,(O408-N408),0)</f>
        <v>33.39</v>
      </c>
      <c r="Q408" s="17">
        <f>P408*Premissas!$C$13</f>
        <v>3216.4678899082569</v>
      </c>
      <c r="R408" s="15">
        <f t="shared" ref="R408:R419" si="577">IF(O408&gt;N408,O408,N408)</f>
        <v>63.39</v>
      </c>
      <c r="S408" s="18">
        <f>R408*Premissas!$C$11</f>
        <v>3053.1880733944954</v>
      </c>
      <c r="Y408" s="7" t="str">
        <f>Premissas!$E$2</f>
        <v>outubro/19</v>
      </c>
      <c r="Z408" s="29">
        <f t="shared" ref="Z408" si="578">Z394+1</f>
        <v>30</v>
      </c>
      <c r="AA408" s="15">
        <f>Premissas!$H$2</f>
        <v>58.8</v>
      </c>
      <c r="AB408" s="16">
        <f t="shared" ref="AB408:AB419" si="579">IF(AA408&gt;105%*Z408,(AA408-Z408),0)</f>
        <v>28.799999999999997</v>
      </c>
      <c r="AC408" s="17">
        <f>AB408*Premissas!$C$6</f>
        <v>1856.8301170515658</v>
      </c>
      <c r="AD408" s="15">
        <f t="shared" ref="AD408:AD419" si="580">IF(AA408&gt;Z408,AA408,Z408)</f>
        <v>58.8</v>
      </c>
      <c r="AE408" s="18">
        <f>AD408*Premissas!$C$12</f>
        <v>1895.5140778234736</v>
      </c>
    </row>
    <row r="409" spans="1:33" x14ac:dyDescent="0.25">
      <c r="A409" s="7" t="str">
        <f>Premissas!$E$3</f>
        <v>setembro/19</v>
      </c>
      <c r="B409" s="29">
        <f>B408</f>
        <v>30</v>
      </c>
      <c r="C409" s="15">
        <f>LARGE(Premissas!$H$3:$I$3,1)</f>
        <v>58.91</v>
      </c>
      <c r="D409" s="16">
        <f t="shared" si="573"/>
        <v>28.909999999999997</v>
      </c>
      <c r="E409" s="17">
        <f>D409*Premissas!$C$6</f>
        <v>1863.9221765264156</v>
      </c>
      <c r="F409" s="15">
        <f t="shared" si="574"/>
        <v>58.91</v>
      </c>
      <c r="G409" s="18">
        <f>F409*Premissas!$C$5</f>
        <v>1899.0601075608984</v>
      </c>
      <c r="M409" s="7" t="str">
        <f>Premissas!$E$3</f>
        <v>setembro/19</v>
      </c>
      <c r="N409" s="29">
        <f t="shared" ref="N409:N419" si="581">N408</f>
        <v>30</v>
      </c>
      <c r="O409" s="15">
        <f>Premissas!$I$3</f>
        <v>52.19</v>
      </c>
      <c r="P409" s="16">
        <f t="shared" si="576"/>
        <v>22.189999999999998</v>
      </c>
      <c r="Q409" s="17">
        <f>P409*Premissas!$C$13</f>
        <v>2137.5688073394494</v>
      </c>
      <c r="R409" s="15">
        <f t="shared" si="577"/>
        <v>52.19</v>
      </c>
      <c r="S409" s="18">
        <f>R409*Premissas!$C$11</f>
        <v>2513.7385321100915</v>
      </c>
      <c r="Y409" s="7" t="str">
        <f>Premissas!$E$3</f>
        <v>setembro/19</v>
      </c>
      <c r="Z409" s="29">
        <f t="shared" ref="Z409:Z419" si="582">Z408</f>
        <v>30</v>
      </c>
      <c r="AA409" s="15">
        <f>Premissas!$H$3</f>
        <v>58.91</v>
      </c>
      <c r="AB409" s="16">
        <f t="shared" si="579"/>
        <v>28.909999999999997</v>
      </c>
      <c r="AC409" s="17">
        <f>AB409*Premissas!$C$6</f>
        <v>1863.9221765264156</v>
      </c>
      <c r="AD409" s="15">
        <f t="shared" si="580"/>
        <v>58.91</v>
      </c>
      <c r="AE409" s="18">
        <f>AD409*Premissas!$C$12</f>
        <v>1899.0601075608984</v>
      </c>
    </row>
    <row r="410" spans="1:33" x14ac:dyDescent="0.25">
      <c r="A410" s="7" t="str">
        <f>Premissas!$E$4</f>
        <v>agosto/19</v>
      </c>
      <c r="B410" s="29">
        <f t="shared" ref="B410:B419" si="583">B409</f>
        <v>30</v>
      </c>
      <c r="C410" s="15">
        <f>LARGE(Premissas!$H$4:$I$4,1)</f>
        <v>46.48</v>
      </c>
      <c r="D410" s="16">
        <f t="shared" si="573"/>
        <v>16.479999999999997</v>
      </c>
      <c r="E410" s="17">
        <f>D410*Premissas!$C$6</f>
        <v>1062.5194558683959</v>
      </c>
      <c r="F410" s="15">
        <f t="shared" si="574"/>
        <v>46.48</v>
      </c>
      <c r="G410" s="18">
        <f>F410*Premissas!$C$5</f>
        <v>1498.3587472318886</v>
      </c>
      <c r="M410" s="7" t="str">
        <f>Premissas!$E$4</f>
        <v>agosto/19</v>
      </c>
      <c r="N410" s="29">
        <f t="shared" si="581"/>
        <v>30</v>
      </c>
      <c r="O410" s="15">
        <f>Premissas!$I$4</f>
        <v>20.16</v>
      </c>
      <c r="P410" s="16">
        <f t="shared" si="576"/>
        <v>0</v>
      </c>
      <c r="Q410" s="17">
        <f>P410*Premissas!$C$13</f>
        <v>0</v>
      </c>
      <c r="R410" s="15">
        <f t="shared" si="577"/>
        <v>30</v>
      </c>
      <c r="S410" s="18">
        <f>R410*Premissas!$C$11</f>
        <v>1444.954128440367</v>
      </c>
      <c r="Y410" s="7" t="str">
        <f>Premissas!$E$4</f>
        <v>agosto/19</v>
      </c>
      <c r="Z410" s="29">
        <f t="shared" si="582"/>
        <v>30</v>
      </c>
      <c r="AA410" s="15">
        <f>Premissas!$H$4</f>
        <v>46.48</v>
      </c>
      <c r="AB410" s="16">
        <f t="shared" si="579"/>
        <v>16.479999999999997</v>
      </c>
      <c r="AC410" s="17">
        <f>AB410*Premissas!$C$6</f>
        <v>1062.5194558683959</v>
      </c>
      <c r="AD410" s="15">
        <f t="shared" si="580"/>
        <v>46.48</v>
      </c>
      <c r="AE410" s="18">
        <f>AD410*Premissas!$C$12</f>
        <v>1498.3587472318886</v>
      </c>
    </row>
    <row r="411" spans="1:33" x14ac:dyDescent="0.25">
      <c r="A411" s="7" t="str">
        <f>Premissas!$E$5</f>
        <v>julho/19</v>
      </c>
      <c r="B411" s="29">
        <f t="shared" si="583"/>
        <v>30</v>
      </c>
      <c r="C411" s="15">
        <f>LARGE(Premissas!$H$5:$I$5,1)</f>
        <v>63.17</v>
      </c>
      <c r="D411" s="16">
        <f t="shared" si="573"/>
        <v>33.17</v>
      </c>
      <c r="E411" s="17">
        <f>D411*Premissas!$C$6</f>
        <v>2138.5782980069598</v>
      </c>
      <c r="F411" s="15">
        <f t="shared" si="574"/>
        <v>63.17</v>
      </c>
      <c r="G411" s="18">
        <f>F411*Premissas!$C$5</f>
        <v>2036.3881683011705</v>
      </c>
      <c r="M411" s="7" t="str">
        <f>Premissas!$E$5</f>
        <v>julho/19</v>
      </c>
      <c r="N411" s="29">
        <f t="shared" si="581"/>
        <v>30</v>
      </c>
      <c r="O411" s="15">
        <f>Premissas!$I$5</f>
        <v>39.979999999999997</v>
      </c>
      <c r="P411" s="16">
        <f t="shared" si="576"/>
        <v>9.9799999999999969</v>
      </c>
      <c r="Q411" s="17">
        <f>P411*Premissas!$C$13</f>
        <v>961.37614678899047</v>
      </c>
      <c r="R411" s="15">
        <f t="shared" si="577"/>
        <v>39.979999999999997</v>
      </c>
      <c r="S411" s="18">
        <f>R411*Premissas!$C$11</f>
        <v>1925.6422018348621</v>
      </c>
      <c r="Y411" s="7" t="str">
        <f>Premissas!$E$5</f>
        <v>julho/19</v>
      </c>
      <c r="Z411" s="29">
        <f t="shared" si="582"/>
        <v>30</v>
      </c>
      <c r="AA411" s="15">
        <f>Premissas!$H$5</f>
        <v>63.17</v>
      </c>
      <c r="AB411" s="16">
        <f t="shared" si="579"/>
        <v>33.17</v>
      </c>
      <c r="AC411" s="17">
        <f>AB411*Premissas!$C$6</f>
        <v>2138.5782980069598</v>
      </c>
      <c r="AD411" s="15">
        <f t="shared" si="580"/>
        <v>63.17</v>
      </c>
      <c r="AE411" s="18">
        <f>AD411*Premissas!$C$12</f>
        <v>2036.3881683011705</v>
      </c>
    </row>
    <row r="412" spans="1:33" x14ac:dyDescent="0.25">
      <c r="A412" s="7" t="str">
        <f>Premissas!$E$6</f>
        <v>junho/19</v>
      </c>
      <c r="B412" s="29">
        <f t="shared" si="583"/>
        <v>30</v>
      </c>
      <c r="C412" s="15">
        <f>LARGE(Premissas!$H$6:$I$6,1)</f>
        <v>59.47</v>
      </c>
      <c r="D412" s="16">
        <f t="shared" si="573"/>
        <v>29.47</v>
      </c>
      <c r="E412" s="17">
        <f>D412*Premissas!$C$6</f>
        <v>1900.027206580196</v>
      </c>
      <c r="F412" s="15">
        <f t="shared" si="574"/>
        <v>59.47</v>
      </c>
      <c r="G412" s="18">
        <f>F412*Premissas!$C$5</f>
        <v>1917.1126225877886</v>
      </c>
      <c r="M412" s="7" t="str">
        <f>Premissas!$E$6</f>
        <v>junho/19</v>
      </c>
      <c r="N412" s="29">
        <f t="shared" si="581"/>
        <v>30</v>
      </c>
      <c r="O412" s="15">
        <f>Premissas!$I$6</f>
        <v>47.71</v>
      </c>
      <c r="P412" s="16">
        <f t="shared" si="576"/>
        <v>17.71</v>
      </c>
      <c r="Q412" s="17">
        <f>P412*Premissas!$C$13</f>
        <v>1706.0091743119267</v>
      </c>
      <c r="R412" s="15">
        <f t="shared" si="577"/>
        <v>47.71</v>
      </c>
      <c r="S412" s="18">
        <f>R412*Premissas!$C$11</f>
        <v>2297.9587155963304</v>
      </c>
      <c r="Y412" s="7" t="str">
        <f>Premissas!$E$6</f>
        <v>junho/19</v>
      </c>
      <c r="Z412" s="29">
        <f t="shared" si="582"/>
        <v>30</v>
      </c>
      <c r="AA412" s="15">
        <f>Premissas!$H$6</f>
        <v>59.47</v>
      </c>
      <c r="AB412" s="16">
        <f t="shared" si="579"/>
        <v>29.47</v>
      </c>
      <c r="AC412" s="17">
        <f>AB412*Premissas!$C$6</f>
        <v>1900.027206580196</v>
      </c>
      <c r="AD412" s="15">
        <f t="shared" si="580"/>
        <v>59.47</v>
      </c>
      <c r="AE412" s="18">
        <f>AD412*Premissas!$C$12</f>
        <v>1917.1126225877886</v>
      </c>
    </row>
    <row r="413" spans="1:33" x14ac:dyDescent="0.25">
      <c r="A413" s="7" t="str">
        <f>Premissas!$E$7</f>
        <v>maio/19</v>
      </c>
      <c r="B413" s="29">
        <f t="shared" si="583"/>
        <v>30</v>
      </c>
      <c r="C413" s="15">
        <f>LARGE(Premissas!$H$7:$I$7,1)</f>
        <v>61.04</v>
      </c>
      <c r="D413" s="20">
        <f t="shared" si="573"/>
        <v>31.04</v>
      </c>
      <c r="E413" s="17">
        <f>D413*Premissas!$C$6</f>
        <v>2001.2502372666877</v>
      </c>
      <c r="F413" s="15">
        <f t="shared" si="574"/>
        <v>61.04</v>
      </c>
      <c r="G413" s="18">
        <f>F413*Premissas!$C$5</f>
        <v>1967.7241379310344</v>
      </c>
      <c r="M413" s="7" t="str">
        <f>Premissas!$E$7</f>
        <v>maio/19</v>
      </c>
      <c r="N413" s="29">
        <f t="shared" si="581"/>
        <v>30</v>
      </c>
      <c r="O413" s="15">
        <f>Premissas!$I$7</f>
        <v>46.37</v>
      </c>
      <c r="P413" s="20">
        <f t="shared" si="576"/>
        <v>16.369999999999997</v>
      </c>
      <c r="Q413" s="17">
        <f>P413*Premissas!$C$13</f>
        <v>1576.9266055045869</v>
      </c>
      <c r="R413" s="15">
        <f t="shared" si="577"/>
        <v>46.37</v>
      </c>
      <c r="S413" s="18">
        <f>R413*Premissas!$C$11</f>
        <v>2233.4174311926604</v>
      </c>
      <c r="Y413" s="7" t="str">
        <f>Premissas!$E$7</f>
        <v>maio/19</v>
      </c>
      <c r="Z413" s="29">
        <f t="shared" si="582"/>
        <v>30</v>
      </c>
      <c r="AA413" s="15">
        <f>Premissas!$H$7</f>
        <v>61.04</v>
      </c>
      <c r="AB413" s="20">
        <f t="shared" si="579"/>
        <v>31.04</v>
      </c>
      <c r="AC413" s="17">
        <f>AB413*Premissas!$C$6</f>
        <v>2001.2502372666877</v>
      </c>
      <c r="AD413" s="15">
        <f t="shared" si="580"/>
        <v>61.04</v>
      </c>
      <c r="AE413" s="18">
        <f>AD413*Premissas!$C$12</f>
        <v>1967.7241379310344</v>
      </c>
    </row>
    <row r="414" spans="1:33" x14ac:dyDescent="0.25">
      <c r="A414" s="7" t="str">
        <f>Premissas!$E$8</f>
        <v>abril/19</v>
      </c>
      <c r="B414" s="29">
        <f t="shared" si="583"/>
        <v>30</v>
      </c>
      <c r="C414" s="15">
        <f>LARGE(Premissas!$H$8:$I$8,1)</f>
        <v>81.98</v>
      </c>
      <c r="D414" s="20">
        <f t="shared" si="573"/>
        <v>51.980000000000004</v>
      </c>
      <c r="E414" s="17">
        <f>D414*Premissas!$C$6</f>
        <v>3351.3204682062642</v>
      </c>
      <c r="F414" s="15">
        <f t="shared" si="574"/>
        <v>81.98</v>
      </c>
      <c r="G414" s="18">
        <f>F414*Premissas!$C$5</f>
        <v>2642.7592534008227</v>
      </c>
      <c r="M414" s="7" t="str">
        <f>Premissas!$E$8</f>
        <v>abril/19</v>
      </c>
      <c r="N414" s="29">
        <f t="shared" si="581"/>
        <v>30</v>
      </c>
      <c r="O414" s="15">
        <f>Premissas!$I$8</f>
        <v>53.09</v>
      </c>
      <c r="P414" s="20">
        <f t="shared" si="576"/>
        <v>23.090000000000003</v>
      </c>
      <c r="Q414" s="17">
        <f>P414*Premissas!$C$13</f>
        <v>2224.2660550458718</v>
      </c>
      <c r="R414" s="15">
        <f t="shared" si="577"/>
        <v>53.09</v>
      </c>
      <c r="S414" s="18">
        <f>R414*Premissas!$C$11</f>
        <v>2557.0871559633028</v>
      </c>
      <c r="Y414" s="7" t="str">
        <f>Premissas!$E$8</f>
        <v>abril/19</v>
      </c>
      <c r="Z414" s="29">
        <f t="shared" si="582"/>
        <v>30</v>
      </c>
      <c r="AA414" s="15">
        <f>Premissas!$H$8</f>
        <v>81.98</v>
      </c>
      <c r="AB414" s="20">
        <f t="shared" si="579"/>
        <v>51.980000000000004</v>
      </c>
      <c r="AC414" s="17">
        <f>AB414*Premissas!$C$6</f>
        <v>3351.3204682062642</v>
      </c>
      <c r="AD414" s="15">
        <f t="shared" si="580"/>
        <v>81.98</v>
      </c>
      <c r="AE414" s="18">
        <f>AD414*Premissas!$C$12</f>
        <v>2642.7592534008227</v>
      </c>
    </row>
    <row r="415" spans="1:33" x14ac:dyDescent="0.25">
      <c r="A415" s="7" t="str">
        <f>Premissas!$E$9</f>
        <v>março/19</v>
      </c>
      <c r="B415" s="29">
        <f t="shared" si="583"/>
        <v>30</v>
      </c>
      <c r="C415" s="15">
        <f>LARGE(Premissas!$H$9:$I$9,1)</f>
        <v>77.73</v>
      </c>
      <c r="D415" s="20">
        <f t="shared" si="573"/>
        <v>47.730000000000004</v>
      </c>
      <c r="E415" s="17">
        <f>D415*Premissas!$C$6</f>
        <v>3077.3090794052519</v>
      </c>
      <c r="F415" s="15">
        <f t="shared" si="574"/>
        <v>77.73</v>
      </c>
      <c r="G415" s="18">
        <f>F415*Premissas!$C$5</f>
        <v>2505.7535590003163</v>
      </c>
      <c r="M415" s="7" t="str">
        <f>Premissas!$E$9</f>
        <v>março/19</v>
      </c>
      <c r="N415" s="29">
        <f t="shared" si="581"/>
        <v>30</v>
      </c>
      <c r="O415" s="15">
        <f>Premissas!$I$9</f>
        <v>77.73</v>
      </c>
      <c r="P415" s="20">
        <f t="shared" si="576"/>
        <v>47.730000000000004</v>
      </c>
      <c r="Q415" s="17">
        <f>P415*Premissas!$C$13</f>
        <v>4597.8440366972482</v>
      </c>
      <c r="R415" s="15">
        <f t="shared" si="577"/>
        <v>77.73</v>
      </c>
      <c r="S415" s="18">
        <f>R415*Premissas!$C$11</f>
        <v>3743.8761467889908</v>
      </c>
      <c r="Y415" s="7" t="str">
        <f>Premissas!$E$9</f>
        <v>março/19</v>
      </c>
      <c r="Z415" s="29">
        <f t="shared" si="582"/>
        <v>30</v>
      </c>
      <c r="AA415" s="15">
        <f>Premissas!$H$9</f>
        <v>77.62</v>
      </c>
      <c r="AB415" s="20">
        <f t="shared" si="579"/>
        <v>47.620000000000005</v>
      </c>
      <c r="AC415" s="17">
        <f>AB415*Premissas!$C$6</f>
        <v>3070.2170199304019</v>
      </c>
      <c r="AD415" s="15">
        <f t="shared" si="580"/>
        <v>77.62</v>
      </c>
      <c r="AE415" s="18">
        <f>AD415*Premissas!$C$12</f>
        <v>2502.2075292628915</v>
      </c>
    </row>
    <row r="416" spans="1:33" x14ac:dyDescent="0.25">
      <c r="A416" s="7" t="str">
        <f>Premissas!$E$10</f>
        <v>fevereiro/19</v>
      </c>
      <c r="B416" s="29">
        <f t="shared" si="583"/>
        <v>30</v>
      </c>
      <c r="C416" s="15">
        <f>LARGE(Premissas!$H$10:$I$10,1)</f>
        <v>89.49</v>
      </c>
      <c r="D416" s="20">
        <f t="shared" si="573"/>
        <v>59.489999999999995</v>
      </c>
      <c r="E416" s="17">
        <f>D416*Premissas!$C$6</f>
        <v>3835.5147105346405</v>
      </c>
      <c r="F416" s="15">
        <f t="shared" si="574"/>
        <v>89.49</v>
      </c>
      <c r="G416" s="18">
        <f>F416*Premissas!$C$5</f>
        <v>2884.8563745650108</v>
      </c>
      <c r="M416" s="7" t="str">
        <f>Premissas!$E$10</f>
        <v>fevereiro/19</v>
      </c>
      <c r="N416" s="29">
        <f t="shared" si="581"/>
        <v>30</v>
      </c>
      <c r="O416" s="15">
        <f>Premissas!$I$10</f>
        <v>61.82</v>
      </c>
      <c r="P416" s="20">
        <f t="shared" si="576"/>
        <v>31.82</v>
      </c>
      <c r="Q416" s="17">
        <f>P416*Premissas!$C$13</f>
        <v>3065.229357798165</v>
      </c>
      <c r="R416" s="15">
        <f t="shared" si="577"/>
        <v>61.82</v>
      </c>
      <c r="S416" s="18">
        <f>R416*Premissas!$C$11</f>
        <v>2977.5688073394494</v>
      </c>
      <c r="Y416" s="7" t="str">
        <f>Premissas!$E$10</f>
        <v>fevereiro/19</v>
      </c>
      <c r="Z416" s="29">
        <f t="shared" si="582"/>
        <v>30</v>
      </c>
      <c r="AA416" s="15">
        <f>Premissas!$H$10</f>
        <v>89.49</v>
      </c>
      <c r="AB416" s="20">
        <f t="shared" si="579"/>
        <v>59.489999999999995</v>
      </c>
      <c r="AC416" s="17">
        <f>AB416*Premissas!$C$6</f>
        <v>3835.5147105346405</v>
      </c>
      <c r="AD416" s="15">
        <f t="shared" si="580"/>
        <v>89.49</v>
      </c>
      <c r="AE416" s="18">
        <f>AD416*Premissas!$C$12</f>
        <v>2884.8563745650108</v>
      </c>
    </row>
    <row r="417" spans="1:33" x14ac:dyDescent="0.25">
      <c r="A417" s="7" t="str">
        <f>Premissas!$E$11</f>
        <v>janeiro/19</v>
      </c>
      <c r="B417" s="29">
        <f t="shared" si="583"/>
        <v>30</v>
      </c>
      <c r="C417" s="15">
        <f>LARGE(Premissas!$H$11:$I$11,1)</f>
        <v>81.09</v>
      </c>
      <c r="D417" s="16">
        <f t="shared" si="573"/>
        <v>51.09</v>
      </c>
      <c r="E417" s="17">
        <f>D417*Premissas!$C$6</f>
        <v>3293.9392597279343</v>
      </c>
      <c r="F417" s="15">
        <f t="shared" si="574"/>
        <v>81.09</v>
      </c>
      <c r="G417" s="18">
        <f>F417*Premissas!$C$5</f>
        <v>2614.068649161658</v>
      </c>
      <c r="M417" s="7" t="str">
        <f>Premissas!$E$11</f>
        <v>janeiro/19</v>
      </c>
      <c r="N417" s="29">
        <f t="shared" si="581"/>
        <v>30</v>
      </c>
      <c r="O417" s="15">
        <f>Premissas!$I$11</f>
        <v>57.12</v>
      </c>
      <c r="P417" s="16">
        <f t="shared" si="576"/>
        <v>27.119999999999997</v>
      </c>
      <c r="Q417" s="17">
        <f>P417*Premissas!$C$13</f>
        <v>2612.4770642201834</v>
      </c>
      <c r="R417" s="15">
        <f t="shared" si="577"/>
        <v>57.12</v>
      </c>
      <c r="S417" s="18">
        <f>R417*Premissas!$C$11</f>
        <v>2751.1926605504586</v>
      </c>
      <c r="Y417" s="7" t="str">
        <f>Premissas!$E$11</f>
        <v>janeiro/19</v>
      </c>
      <c r="Z417" s="29">
        <f t="shared" si="582"/>
        <v>30</v>
      </c>
      <c r="AA417" s="15">
        <f>Premissas!$H$11</f>
        <v>81.09</v>
      </c>
      <c r="AB417" s="16">
        <f t="shared" si="579"/>
        <v>51.09</v>
      </c>
      <c r="AC417" s="17">
        <f>AB417*Premissas!$C$6</f>
        <v>3293.9392597279343</v>
      </c>
      <c r="AD417" s="15">
        <f t="shared" si="580"/>
        <v>81.09</v>
      </c>
      <c r="AE417" s="18">
        <f>AD417*Premissas!$C$12</f>
        <v>2614.068649161658</v>
      </c>
    </row>
    <row r="418" spans="1:33" x14ac:dyDescent="0.25">
      <c r="A418" s="7" t="str">
        <f>Premissas!$E$12</f>
        <v>dezembro/18</v>
      </c>
      <c r="B418" s="29">
        <f t="shared" si="583"/>
        <v>30</v>
      </c>
      <c r="C418" s="15">
        <f>LARGE(Premissas!$H$12:$I$12,1)</f>
        <v>66.98</v>
      </c>
      <c r="D418" s="16">
        <f t="shared" si="573"/>
        <v>36.980000000000004</v>
      </c>
      <c r="E418" s="17">
        <f>D418*Premissas!$C$6</f>
        <v>2384.2214489085736</v>
      </c>
      <c r="F418" s="15">
        <f t="shared" si="574"/>
        <v>66.98</v>
      </c>
      <c r="G418" s="18">
        <f>F418*Premissas!$C$5</f>
        <v>2159.2097437519774</v>
      </c>
      <c r="M418" s="7" t="str">
        <f>Premissas!$E$12</f>
        <v>dezembro/18</v>
      </c>
      <c r="N418" s="29">
        <f t="shared" si="581"/>
        <v>30</v>
      </c>
      <c r="O418" s="15">
        <f>Premissas!$I$12</f>
        <v>56.9</v>
      </c>
      <c r="P418" s="16">
        <f t="shared" si="576"/>
        <v>26.9</v>
      </c>
      <c r="Q418" s="17">
        <f>P418*Premissas!$C$13</f>
        <v>2591.2844036697247</v>
      </c>
      <c r="R418" s="15">
        <f t="shared" si="577"/>
        <v>56.9</v>
      </c>
      <c r="S418" s="18">
        <f>R418*Premissas!$C$11</f>
        <v>2740.5963302752293</v>
      </c>
      <c r="Y418" s="7" t="str">
        <f>Premissas!$E$12</f>
        <v>dezembro/18</v>
      </c>
      <c r="Z418" s="29">
        <f t="shared" si="582"/>
        <v>30</v>
      </c>
      <c r="AA418" s="15">
        <f>Premissas!$H$12</f>
        <v>66.98</v>
      </c>
      <c r="AB418" s="16">
        <f t="shared" si="579"/>
        <v>36.980000000000004</v>
      </c>
      <c r="AC418" s="17">
        <f>AB418*Premissas!$C$6</f>
        <v>2384.2214489085736</v>
      </c>
      <c r="AD418" s="15">
        <f t="shared" si="580"/>
        <v>66.98</v>
      </c>
      <c r="AE418" s="18">
        <f>AD418*Premissas!$C$12</f>
        <v>2159.2097437519774</v>
      </c>
    </row>
    <row r="419" spans="1:33" x14ac:dyDescent="0.25">
      <c r="A419" s="7" t="str">
        <f>Premissas!$E$13</f>
        <v>novembro/18</v>
      </c>
      <c r="B419" s="29">
        <f t="shared" si="583"/>
        <v>30</v>
      </c>
      <c r="C419" s="15">
        <f>LARGE(Premissas!$H$13:$I$13,1)</f>
        <v>66.42</v>
      </c>
      <c r="D419" s="16">
        <f t="shared" si="573"/>
        <v>36.42</v>
      </c>
      <c r="E419" s="17">
        <f>D419*Premissas!$C$6</f>
        <v>2348.1164188547928</v>
      </c>
      <c r="F419" s="15">
        <f t="shared" si="574"/>
        <v>66.42</v>
      </c>
      <c r="G419" s="18">
        <f>F419*Premissas!$C$5</f>
        <v>2141.157228725087</v>
      </c>
      <c r="M419" s="7" t="str">
        <f>Premissas!$E$13</f>
        <v>novembro/18</v>
      </c>
      <c r="N419" s="29">
        <f t="shared" si="581"/>
        <v>30</v>
      </c>
      <c r="O419" s="15">
        <f>Premissas!$I$13</f>
        <v>40.659999999999997</v>
      </c>
      <c r="P419" s="16">
        <f t="shared" si="576"/>
        <v>10.659999999999997</v>
      </c>
      <c r="Q419" s="17">
        <f>P419*Premissas!$C$13</f>
        <v>1026.8807339449538</v>
      </c>
      <c r="R419" s="15">
        <f t="shared" si="577"/>
        <v>40.659999999999997</v>
      </c>
      <c r="S419" s="18">
        <f>R419*Premissas!$C$11</f>
        <v>1958.3944954128438</v>
      </c>
      <c r="Y419" s="7" t="str">
        <f>Premissas!$E$13</f>
        <v>novembro/18</v>
      </c>
      <c r="Z419" s="29">
        <f t="shared" si="582"/>
        <v>30</v>
      </c>
      <c r="AA419" s="15">
        <f>Premissas!$H$13</f>
        <v>66.42</v>
      </c>
      <c r="AB419" s="16">
        <f t="shared" si="579"/>
        <v>36.42</v>
      </c>
      <c r="AC419" s="17">
        <f>AB419*Premissas!$C$6</f>
        <v>2348.1164188547928</v>
      </c>
      <c r="AD419" s="15">
        <f t="shared" si="580"/>
        <v>66.42</v>
      </c>
      <c r="AE419" s="18">
        <f>AD419*Premissas!$C$12</f>
        <v>2141.157228725087</v>
      </c>
    </row>
    <row r="420" spans="1:33" x14ac:dyDescent="0.25">
      <c r="A420" s="26" t="s">
        <v>35</v>
      </c>
      <c r="B420" s="5"/>
      <c r="C420" s="5">
        <f>LARGE(C407:C419,1)</f>
        <v>89.49</v>
      </c>
      <c r="D420" s="5">
        <f>LARGE(D407:D419,1)</f>
        <v>59.489999999999995</v>
      </c>
      <c r="E420" s="27">
        <f>SUM(E408:E419)</f>
        <v>29409.481176842772</v>
      </c>
      <c r="F420" s="5">
        <f>LARGE(F407:F419,1)</f>
        <v>89.49</v>
      </c>
      <c r="G420" s="27">
        <f t="shared" si="518"/>
        <v>26309.928819993671</v>
      </c>
      <c r="H420" s="50">
        <f>E420+G420</f>
        <v>55719.409996836446</v>
      </c>
      <c r="I420">
        <f>B408</f>
        <v>30</v>
      </c>
      <c r="M420" s="26" t="s">
        <v>35</v>
      </c>
      <c r="N420" s="5"/>
      <c r="O420" s="5">
        <f t="shared" ref="O420:P420" si="584">LARGE(O407:O419,1)</f>
        <v>77.73</v>
      </c>
      <c r="P420" s="5">
        <f t="shared" si="584"/>
        <v>47.730000000000004</v>
      </c>
      <c r="Q420" s="27">
        <f t="shared" ref="Q420" si="585">SUM(Q408:Q419)</f>
        <v>25716.330275229357</v>
      </c>
      <c r="R420" s="5">
        <f t="shared" ref="R420" si="586">LARGE(R407:R419,1)</f>
        <v>77.73</v>
      </c>
      <c r="S420" s="27">
        <f t="shared" si="522"/>
        <v>30197.614678899081</v>
      </c>
      <c r="T420" s="50">
        <f t="shared" ref="T420" si="587">Q420+S420</f>
        <v>55913.944954128441</v>
      </c>
      <c r="U420">
        <f t="shared" ref="U420" si="588">N408</f>
        <v>30</v>
      </c>
      <c r="Y420" s="26" t="s">
        <v>35</v>
      </c>
      <c r="Z420" s="5"/>
      <c r="AA420" s="5">
        <f t="shared" ref="AA420:AB420" si="589">LARGE(AA407:AA419,1)</f>
        <v>89.49</v>
      </c>
      <c r="AB420" s="5">
        <f t="shared" si="589"/>
        <v>59.489999999999995</v>
      </c>
      <c r="AC420" s="27">
        <f t="shared" ref="AC420" si="590">SUM(AC408:AC419)</f>
        <v>29106.456817462826</v>
      </c>
      <c r="AD420" s="5">
        <f t="shared" ref="AD420" si="591">LARGE(AD407:AD419,1)</f>
        <v>89.49</v>
      </c>
      <c r="AE420" s="27">
        <f t="shared" si="528"/>
        <v>26158.416640303698</v>
      </c>
      <c r="AF420" s="50">
        <f t="shared" ref="AF420" si="592">AC420+AE420</f>
        <v>55264.873457766524</v>
      </c>
      <c r="AG420">
        <f t="shared" ref="AG420" si="593">Z408</f>
        <v>30</v>
      </c>
    </row>
    <row r="421" spans="1:33" x14ac:dyDescent="0.25">
      <c r="A421" s="6" t="s">
        <v>12</v>
      </c>
      <c r="B421" s="6" t="s">
        <v>18</v>
      </c>
      <c r="C421" s="6" t="s">
        <v>19</v>
      </c>
      <c r="D421" s="14" t="s">
        <v>20</v>
      </c>
      <c r="E421" s="14" t="s">
        <v>21</v>
      </c>
      <c r="F421" s="6" t="s">
        <v>22</v>
      </c>
      <c r="G421" s="6" t="s">
        <v>23</v>
      </c>
      <c r="M421" s="6" t="s">
        <v>12</v>
      </c>
      <c r="N421" s="6" t="s">
        <v>18</v>
      </c>
      <c r="O421" s="6" t="s">
        <v>19</v>
      </c>
      <c r="P421" s="14" t="s">
        <v>20</v>
      </c>
      <c r="Q421" s="14" t="s">
        <v>21</v>
      </c>
      <c r="R421" s="6" t="s">
        <v>22</v>
      </c>
      <c r="S421" s="6" t="s">
        <v>23</v>
      </c>
      <c r="Y421" s="6" t="s">
        <v>12</v>
      </c>
      <c r="Z421" s="6" t="s">
        <v>18</v>
      </c>
      <c r="AA421" s="6" t="s">
        <v>19</v>
      </c>
      <c r="AB421" s="14" t="s">
        <v>20</v>
      </c>
      <c r="AC421" s="14" t="s">
        <v>21</v>
      </c>
      <c r="AD421" s="6" t="s">
        <v>22</v>
      </c>
      <c r="AE421" s="6" t="s">
        <v>23</v>
      </c>
    </row>
    <row r="422" spans="1:33" x14ac:dyDescent="0.25">
      <c r="A422" s="7" t="str">
        <f>Premissas!$E$2</f>
        <v>outubro/19</v>
      </c>
      <c r="B422" s="29">
        <f>B408+1</f>
        <v>31</v>
      </c>
      <c r="C422" s="15">
        <f>LARGE(Premissas!$H$2:$I$2,1)</f>
        <v>63.39</v>
      </c>
      <c r="D422" s="16">
        <f t="shared" ref="D422:D433" si="594">IF(C422&gt;105%*B422,(C422-B422),0)</f>
        <v>32.39</v>
      </c>
      <c r="E422" s="17">
        <f>D422*Premissas!$C$6</f>
        <v>2088.2891490034799</v>
      </c>
      <c r="F422" s="15">
        <f t="shared" ref="F422:F433" si="595">IF(C422&gt;B422,C422,B422)</f>
        <v>63.39</v>
      </c>
      <c r="G422" s="18">
        <f>F422*Premissas!$C$5</f>
        <v>2043.4802277760202</v>
      </c>
      <c r="M422" s="7" t="str">
        <f>Premissas!$E$2</f>
        <v>outubro/19</v>
      </c>
      <c r="N422" s="29">
        <f t="shared" ref="N422" si="596">N408+1</f>
        <v>31</v>
      </c>
      <c r="O422" s="15">
        <f>Premissas!$I$2</f>
        <v>63.39</v>
      </c>
      <c r="P422" s="16">
        <f t="shared" ref="P422:P433" si="597">IF(O422&gt;105%*N422,(O422-N422),0)</f>
        <v>32.39</v>
      </c>
      <c r="Q422" s="17">
        <f>P422*Premissas!$C$13</f>
        <v>3120.1376146788989</v>
      </c>
      <c r="R422" s="15">
        <f t="shared" ref="R422:R433" si="598">IF(O422&gt;N422,O422,N422)</f>
        <v>63.39</v>
      </c>
      <c r="S422" s="18">
        <f>R422*Premissas!$C$11</f>
        <v>3053.1880733944954</v>
      </c>
      <c r="Y422" s="7" t="str">
        <f>Premissas!$E$2</f>
        <v>outubro/19</v>
      </c>
      <c r="Z422" s="29">
        <f t="shared" ref="Z422" si="599">Z408+1</f>
        <v>31</v>
      </c>
      <c r="AA422" s="15">
        <f>Premissas!$H$2</f>
        <v>58.8</v>
      </c>
      <c r="AB422" s="16">
        <f t="shared" ref="AB422:AB433" si="600">IF(AA422&gt;105%*Z422,(AA422-Z422),0)</f>
        <v>27.799999999999997</v>
      </c>
      <c r="AC422" s="17">
        <f>AB422*Premissas!$C$6</f>
        <v>1792.3568490983864</v>
      </c>
      <c r="AD422" s="15">
        <f t="shared" ref="AD422:AD433" si="601">IF(AA422&gt;Z422,AA422,Z422)</f>
        <v>58.8</v>
      </c>
      <c r="AE422" s="18">
        <f>AD422*Premissas!$C$12</f>
        <v>1895.5140778234736</v>
      </c>
    </row>
    <row r="423" spans="1:33" x14ac:dyDescent="0.25">
      <c r="A423" s="7" t="str">
        <f>Premissas!$E$3</f>
        <v>setembro/19</v>
      </c>
      <c r="B423" s="29">
        <f>B422</f>
        <v>31</v>
      </c>
      <c r="C423" s="15">
        <f>LARGE(Premissas!$H$3:$I$3,1)</f>
        <v>58.91</v>
      </c>
      <c r="D423" s="16">
        <f t="shared" si="594"/>
        <v>27.909999999999997</v>
      </c>
      <c r="E423" s="17">
        <f>D423*Premissas!$C$6</f>
        <v>1799.4489085732362</v>
      </c>
      <c r="F423" s="15">
        <f t="shared" si="595"/>
        <v>58.91</v>
      </c>
      <c r="G423" s="18">
        <f>F423*Premissas!$C$5</f>
        <v>1899.0601075608984</v>
      </c>
      <c r="M423" s="7" t="str">
        <f>Premissas!$E$3</f>
        <v>setembro/19</v>
      </c>
      <c r="N423" s="29">
        <f t="shared" ref="N423:N433" si="602">N422</f>
        <v>31</v>
      </c>
      <c r="O423" s="15">
        <f>Premissas!$I$3</f>
        <v>52.19</v>
      </c>
      <c r="P423" s="16">
        <f t="shared" si="597"/>
        <v>21.189999999999998</v>
      </c>
      <c r="Q423" s="17">
        <f>P423*Premissas!$C$13</f>
        <v>2041.2385321100915</v>
      </c>
      <c r="R423" s="15">
        <f t="shared" si="598"/>
        <v>52.19</v>
      </c>
      <c r="S423" s="18">
        <f>R423*Premissas!$C$11</f>
        <v>2513.7385321100915</v>
      </c>
      <c r="Y423" s="7" t="str">
        <f>Premissas!$E$3</f>
        <v>setembro/19</v>
      </c>
      <c r="Z423" s="29">
        <f t="shared" ref="Z423:Z433" si="603">Z422</f>
        <v>31</v>
      </c>
      <c r="AA423" s="15">
        <f>Premissas!$H$3</f>
        <v>58.91</v>
      </c>
      <c r="AB423" s="16">
        <f t="shared" si="600"/>
        <v>27.909999999999997</v>
      </c>
      <c r="AC423" s="17">
        <f>AB423*Premissas!$C$6</f>
        <v>1799.4489085732362</v>
      </c>
      <c r="AD423" s="15">
        <f t="shared" si="601"/>
        <v>58.91</v>
      </c>
      <c r="AE423" s="18">
        <f>AD423*Premissas!$C$12</f>
        <v>1899.0601075608984</v>
      </c>
    </row>
    <row r="424" spans="1:33" x14ac:dyDescent="0.25">
      <c r="A424" s="7" t="str">
        <f>Premissas!$E$4</f>
        <v>agosto/19</v>
      </c>
      <c r="B424" s="29">
        <f t="shared" ref="B424:B433" si="604">B423</f>
        <v>31</v>
      </c>
      <c r="C424" s="15">
        <f>LARGE(Premissas!$H$4:$I$4,1)</f>
        <v>46.48</v>
      </c>
      <c r="D424" s="16">
        <f t="shared" si="594"/>
        <v>15.479999999999997</v>
      </c>
      <c r="E424" s="17">
        <f>D424*Premissas!$C$6</f>
        <v>998.04618791521648</v>
      </c>
      <c r="F424" s="15">
        <f t="shared" si="595"/>
        <v>46.48</v>
      </c>
      <c r="G424" s="18">
        <f>F424*Premissas!$C$5</f>
        <v>1498.3587472318886</v>
      </c>
      <c r="M424" s="7" t="str">
        <f>Premissas!$E$4</f>
        <v>agosto/19</v>
      </c>
      <c r="N424" s="29">
        <f t="shared" si="602"/>
        <v>31</v>
      </c>
      <c r="O424" s="15">
        <f>Premissas!$I$4</f>
        <v>20.16</v>
      </c>
      <c r="P424" s="16">
        <f t="shared" si="597"/>
        <v>0</v>
      </c>
      <c r="Q424" s="17">
        <f>P424*Premissas!$C$13</f>
        <v>0</v>
      </c>
      <c r="R424" s="15">
        <f t="shared" si="598"/>
        <v>31</v>
      </c>
      <c r="S424" s="18">
        <f>R424*Premissas!$C$11</f>
        <v>1493.1192660550457</v>
      </c>
      <c r="Y424" s="7" t="str">
        <f>Premissas!$E$4</f>
        <v>agosto/19</v>
      </c>
      <c r="Z424" s="29">
        <f t="shared" si="603"/>
        <v>31</v>
      </c>
      <c r="AA424" s="15">
        <f>Premissas!$H$4</f>
        <v>46.48</v>
      </c>
      <c r="AB424" s="16">
        <f t="shared" si="600"/>
        <v>15.479999999999997</v>
      </c>
      <c r="AC424" s="17">
        <f>AB424*Premissas!$C$6</f>
        <v>998.04618791521648</v>
      </c>
      <c r="AD424" s="15">
        <f t="shared" si="601"/>
        <v>46.48</v>
      </c>
      <c r="AE424" s="18">
        <f>AD424*Premissas!$C$12</f>
        <v>1498.3587472318886</v>
      </c>
    </row>
    <row r="425" spans="1:33" x14ac:dyDescent="0.25">
      <c r="A425" s="7" t="str">
        <f>Premissas!$E$5</f>
        <v>julho/19</v>
      </c>
      <c r="B425" s="29">
        <f t="shared" si="604"/>
        <v>31</v>
      </c>
      <c r="C425" s="15">
        <f>LARGE(Premissas!$H$5:$I$5,1)</f>
        <v>63.17</v>
      </c>
      <c r="D425" s="16">
        <f t="shared" si="594"/>
        <v>32.17</v>
      </c>
      <c r="E425" s="17">
        <f>D425*Premissas!$C$6</f>
        <v>2074.1050300537804</v>
      </c>
      <c r="F425" s="15">
        <f t="shared" si="595"/>
        <v>63.17</v>
      </c>
      <c r="G425" s="18">
        <f>F425*Premissas!$C$5</f>
        <v>2036.3881683011705</v>
      </c>
      <c r="M425" s="7" t="str">
        <f>Premissas!$E$5</f>
        <v>julho/19</v>
      </c>
      <c r="N425" s="29">
        <f t="shared" si="602"/>
        <v>31</v>
      </c>
      <c r="O425" s="15">
        <f>Premissas!$I$5</f>
        <v>39.979999999999997</v>
      </c>
      <c r="P425" s="16">
        <f t="shared" si="597"/>
        <v>8.9799999999999969</v>
      </c>
      <c r="Q425" s="17">
        <f>P425*Premissas!$C$13</f>
        <v>865.0458715596327</v>
      </c>
      <c r="R425" s="15">
        <f t="shared" si="598"/>
        <v>39.979999999999997</v>
      </c>
      <c r="S425" s="18">
        <f>R425*Premissas!$C$11</f>
        <v>1925.6422018348621</v>
      </c>
      <c r="Y425" s="7" t="str">
        <f>Premissas!$E$5</f>
        <v>julho/19</v>
      </c>
      <c r="Z425" s="29">
        <f t="shared" si="603"/>
        <v>31</v>
      </c>
      <c r="AA425" s="15">
        <f>Premissas!$H$5</f>
        <v>63.17</v>
      </c>
      <c r="AB425" s="16">
        <f t="shared" si="600"/>
        <v>32.17</v>
      </c>
      <c r="AC425" s="17">
        <f>AB425*Premissas!$C$6</f>
        <v>2074.1050300537804</v>
      </c>
      <c r="AD425" s="15">
        <f t="shared" si="601"/>
        <v>63.17</v>
      </c>
      <c r="AE425" s="18">
        <f>AD425*Premissas!$C$12</f>
        <v>2036.3881683011705</v>
      </c>
    </row>
    <row r="426" spans="1:33" x14ac:dyDescent="0.25">
      <c r="A426" s="7" t="str">
        <f>Premissas!$E$6</f>
        <v>junho/19</v>
      </c>
      <c r="B426" s="29">
        <f t="shared" si="604"/>
        <v>31</v>
      </c>
      <c r="C426" s="15">
        <f>LARGE(Premissas!$H$6:$I$6,1)</f>
        <v>59.47</v>
      </c>
      <c r="D426" s="16">
        <f t="shared" si="594"/>
        <v>28.47</v>
      </c>
      <c r="E426" s="17">
        <f>D426*Premissas!$C$6</f>
        <v>1835.5539386270166</v>
      </c>
      <c r="F426" s="15">
        <f t="shared" si="595"/>
        <v>59.47</v>
      </c>
      <c r="G426" s="18">
        <f>F426*Premissas!$C$5</f>
        <v>1917.1126225877886</v>
      </c>
      <c r="M426" s="7" t="str">
        <f>Premissas!$E$6</f>
        <v>junho/19</v>
      </c>
      <c r="N426" s="29">
        <f t="shared" si="602"/>
        <v>31</v>
      </c>
      <c r="O426" s="15">
        <f>Premissas!$I$6</f>
        <v>47.71</v>
      </c>
      <c r="P426" s="16">
        <f t="shared" si="597"/>
        <v>16.71</v>
      </c>
      <c r="Q426" s="17">
        <f>P426*Premissas!$C$13</f>
        <v>1609.6788990825689</v>
      </c>
      <c r="R426" s="15">
        <f t="shared" si="598"/>
        <v>47.71</v>
      </c>
      <c r="S426" s="18">
        <f>R426*Premissas!$C$11</f>
        <v>2297.9587155963304</v>
      </c>
      <c r="Y426" s="7" t="str">
        <f>Premissas!$E$6</f>
        <v>junho/19</v>
      </c>
      <c r="Z426" s="29">
        <f t="shared" si="603"/>
        <v>31</v>
      </c>
      <c r="AA426" s="15">
        <f>Premissas!$H$6</f>
        <v>59.47</v>
      </c>
      <c r="AB426" s="16">
        <f t="shared" si="600"/>
        <v>28.47</v>
      </c>
      <c r="AC426" s="17">
        <f>AB426*Premissas!$C$6</f>
        <v>1835.5539386270166</v>
      </c>
      <c r="AD426" s="15">
        <f t="shared" si="601"/>
        <v>59.47</v>
      </c>
      <c r="AE426" s="18">
        <f>AD426*Premissas!$C$12</f>
        <v>1917.1126225877886</v>
      </c>
    </row>
    <row r="427" spans="1:33" x14ac:dyDescent="0.25">
      <c r="A427" s="7" t="str">
        <f>Premissas!$E$7</f>
        <v>maio/19</v>
      </c>
      <c r="B427" s="29">
        <f t="shared" si="604"/>
        <v>31</v>
      </c>
      <c r="C427" s="15">
        <f>LARGE(Premissas!$H$7:$I$7,1)</f>
        <v>61.04</v>
      </c>
      <c r="D427" s="20">
        <f t="shared" si="594"/>
        <v>30.04</v>
      </c>
      <c r="E427" s="17">
        <f>D427*Premissas!$C$6</f>
        <v>1936.7769693135083</v>
      </c>
      <c r="F427" s="15">
        <f t="shared" si="595"/>
        <v>61.04</v>
      </c>
      <c r="G427" s="18">
        <f>F427*Premissas!$C$5</f>
        <v>1967.7241379310344</v>
      </c>
      <c r="M427" s="7" t="str">
        <f>Premissas!$E$7</f>
        <v>maio/19</v>
      </c>
      <c r="N427" s="29">
        <f t="shared" si="602"/>
        <v>31</v>
      </c>
      <c r="O427" s="15">
        <f>Premissas!$I$7</f>
        <v>46.37</v>
      </c>
      <c r="P427" s="20">
        <f t="shared" si="597"/>
        <v>15.369999999999997</v>
      </c>
      <c r="Q427" s="17">
        <f>P427*Premissas!$C$13</f>
        <v>1480.5963302752291</v>
      </c>
      <c r="R427" s="15">
        <f t="shared" si="598"/>
        <v>46.37</v>
      </c>
      <c r="S427" s="18">
        <f>R427*Premissas!$C$11</f>
        <v>2233.4174311926604</v>
      </c>
      <c r="Y427" s="7" t="str">
        <f>Premissas!$E$7</f>
        <v>maio/19</v>
      </c>
      <c r="Z427" s="29">
        <f t="shared" si="603"/>
        <v>31</v>
      </c>
      <c r="AA427" s="15">
        <f>Premissas!$H$7</f>
        <v>61.04</v>
      </c>
      <c r="AB427" s="20">
        <f t="shared" si="600"/>
        <v>30.04</v>
      </c>
      <c r="AC427" s="17">
        <f>AB427*Premissas!$C$6</f>
        <v>1936.7769693135083</v>
      </c>
      <c r="AD427" s="15">
        <f t="shared" si="601"/>
        <v>61.04</v>
      </c>
      <c r="AE427" s="18">
        <f>AD427*Premissas!$C$12</f>
        <v>1967.7241379310344</v>
      </c>
    </row>
    <row r="428" spans="1:33" x14ac:dyDescent="0.25">
      <c r="A428" s="7" t="str">
        <f>Premissas!$E$8</f>
        <v>abril/19</v>
      </c>
      <c r="B428" s="29">
        <f t="shared" si="604"/>
        <v>31</v>
      </c>
      <c r="C428" s="15">
        <f>LARGE(Premissas!$H$8:$I$8,1)</f>
        <v>81.98</v>
      </c>
      <c r="D428" s="20">
        <f t="shared" si="594"/>
        <v>50.980000000000004</v>
      </c>
      <c r="E428" s="17">
        <f>D428*Premissas!$C$6</f>
        <v>3286.8472002530848</v>
      </c>
      <c r="F428" s="15">
        <f t="shared" si="595"/>
        <v>81.98</v>
      </c>
      <c r="G428" s="18">
        <f>F428*Premissas!$C$5</f>
        <v>2642.7592534008227</v>
      </c>
      <c r="M428" s="7" t="str">
        <f>Premissas!$E$8</f>
        <v>abril/19</v>
      </c>
      <c r="N428" s="29">
        <f t="shared" si="602"/>
        <v>31</v>
      </c>
      <c r="O428" s="15">
        <f>Premissas!$I$8</f>
        <v>53.09</v>
      </c>
      <c r="P428" s="20">
        <f t="shared" si="597"/>
        <v>22.090000000000003</v>
      </c>
      <c r="Q428" s="17">
        <f>P428*Premissas!$C$13</f>
        <v>2127.9357798165142</v>
      </c>
      <c r="R428" s="15">
        <f t="shared" si="598"/>
        <v>53.09</v>
      </c>
      <c r="S428" s="18">
        <f>R428*Premissas!$C$11</f>
        <v>2557.0871559633028</v>
      </c>
      <c r="Y428" s="7" t="str">
        <f>Premissas!$E$8</f>
        <v>abril/19</v>
      </c>
      <c r="Z428" s="29">
        <f t="shared" si="603"/>
        <v>31</v>
      </c>
      <c r="AA428" s="15">
        <f>Premissas!$H$8</f>
        <v>81.98</v>
      </c>
      <c r="AB428" s="20">
        <f t="shared" si="600"/>
        <v>50.980000000000004</v>
      </c>
      <c r="AC428" s="17">
        <f>AB428*Premissas!$C$6</f>
        <v>3286.8472002530848</v>
      </c>
      <c r="AD428" s="15">
        <f t="shared" si="601"/>
        <v>81.98</v>
      </c>
      <c r="AE428" s="18">
        <f>AD428*Premissas!$C$12</f>
        <v>2642.7592534008227</v>
      </c>
    </row>
    <row r="429" spans="1:33" x14ac:dyDescent="0.25">
      <c r="A429" s="7" t="str">
        <f>Premissas!$E$9</f>
        <v>março/19</v>
      </c>
      <c r="B429" s="29">
        <f t="shared" si="604"/>
        <v>31</v>
      </c>
      <c r="C429" s="15">
        <f>LARGE(Premissas!$H$9:$I$9,1)</f>
        <v>77.73</v>
      </c>
      <c r="D429" s="20">
        <f t="shared" si="594"/>
        <v>46.730000000000004</v>
      </c>
      <c r="E429" s="17">
        <f>D429*Premissas!$C$6</f>
        <v>3012.8358114520724</v>
      </c>
      <c r="F429" s="15">
        <f t="shared" si="595"/>
        <v>77.73</v>
      </c>
      <c r="G429" s="18">
        <f>F429*Premissas!$C$5</f>
        <v>2505.7535590003163</v>
      </c>
      <c r="M429" s="7" t="str">
        <f>Premissas!$E$9</f>
        <v>março/19</v>
      </c>
      <c r="N429" s="29">
        <f t="shared" si="602"/>
        <v>31</v>
      </c>
      <c r="O429" s="15">
        <f>Premissas!$I$9</f>
        <v>77.73</v>
      </c>
      <c r="P429" s="20">
        <f t="shared" si="597"/>
        <v>46.730000000000004</v>
      </c>
      <c r="Q429" s="17">
        <f>P429*Premissas!$C$13</f>
        <v>4501.5137614678897</v>
      </c>
      <c r="R429" s="15">
        <f t="shared" si="598"/>
        <v>77.73</v>
      </c>
      <c r="S429" s="18">
        <f>R429*Premissas!$C$11</f>
        <v>3743.8761467889908</v>
      </c>
      <c r="Y429" s="7" t="str">
        <f>Premissas!$E$9</f>
        <v>março/19</v>
      </c>
      <c r="Z429" s="29">
        <f t="shared" si="603"/>
        <v>31</v>
      </c>
      <c r="AA429" s="15">
        <f>Premissas!$H$9</f>
        <v>77.62</v>
      </c>
      <c r="AB429" s="20">
        <f t="shared" si="600"/>
        <v>46.620000000000005</v>
      </c>
      <c r="AC429" s="17">
        <f>AB429*Premissas!$C$6</f>
        <v>3005.7437519772225</v>
      </c>
      <c r="AD429" s="15">
        <f t="shared" si="601"/>
        <v>77.62</v>
      </c>
      <c r="AE429" s="18">
        <f>AD429*Premissas!$C$12</f>
        <v>2502.2075292628915</v>
      </c>
    </row>
    <row r="430" spans="1:33" x14ac:dyDescent="0.25">
      <c r="A430" s="7" t="str">
        <f>Premissas!$E$10</f>
        <v>fevereiro/19</v>
      </c>
      <c r="B430" s="29">
        <f t="shared" si="604"/>
        <v>31</v>
      </c>
      <c r="C430" s="15">
        <f>LARGE(Premissas!$H$10:$I$10,1)</f>
        <v>89.49</v>
      </c>
      <c r="D430" s="20">
        <f t="shared" si="594"/>
        <v>58.489999999999995</v>
      </c>
      <c r="E430" s="17">
        <f>D430*Premissas!$C$6</f>
        <v>3771.0414425814611</v>
      </c>
      <c r="F430" s="15">
        <f t="shared" si="595"/>
        <v>89.49</v>
      </c>
      <c r="G430" s="18">
        <f>F430*Premissas!$C$5</f>
        <v>2884.8563745650108</v>
      </c>
      <c r="M430" s="7" t="str">
        <f>Premissas!$E$10</f>
        <v>fevereiro/19</v>
      </c>
      <c r="N430" s="29">
        <f t="shared" si="602"/>
        <v>31</v>
      </c>
      <c r="O430" s="15">
        <f>Premissas!$I$10</f>
        <v>61.82</v>
      </c>
      <c r="P430" s="20">
        <f t="shared" si="597"/>
        <v>30.82</v>
      </c>
      <c r="Q430" s="17">
        <f>P430*Premissas!$C$13</f>
        <v>2968.8990825688074</v>
      </c>
      <c r="R430" s="15">
        <f t="shared" si="598"/>
        <v>61.82</v>
      </c>
      <c r="S430" s="18">
        <f>R430*Premissas!$C$11</f>
        <v>2977.5688073394494</v>
      </c>
      <c r="Y430" s="7" t="str">
        <f>Premissas!$E$10</f>
        <v>fevereiro/19</v>
      </c>
      <c r="Z430" s="29">
        <f t="shared" si="603"/>
        <v>31</v>
      </c>
      <c r="AA430" s="15">
        <f>Premissas!$H$10</f>
        <v>89.49</v>
      </c>
      <c r="AB430" s="20">
        <f t="shared" si="600"/>
        <v>58.489999999999995</v>
      </c>
      <c r="AC430" s="17">
        <f>AB430*Premissas!$C$6</f>
        <v>3771.0414425814611</v>
      </c>
      <c r="AD430" s="15">
        <f t="shared" si="601"/>
        <v>89.49</v>
      </c>
      <c r="AE430" s="18">
        <f>AD430*Premissas!$C$12</f>
        <v>2884.8563745650108</v>
      </c>
    </row>
    <row r="431" spans="1:33" x14ac:dyDescent="0.25">
      <c r="A431" s="7" t="str">
        <f>Premissas!$E$11</f>
        <v>janeiro/19</v>
      </c>
      <c r="B431" s="29">
        <f t="shared" si="604"/>
        <v>31</v>
      </c>
      <c r="C431" s="15">
        <f>LARGE(Premissas!$H$11:$I$11,1)</f>
        <v>81.09</v>
      </c>
      <c r="D431" s="16">
        <f t="shared" si="594"/>
        <v>50.09</v>
      </c>
      <c r="E431" s="17">
        <f>D431*Premissas!$C$6</f>
        <v>3229.4659917747549</v>
      </c>
      <c r="F431" s="15">
        <f t="shared" si="595"/>
        <v>81.09</v>
      </c>
      <c r="G431" s="18">
        <f>F431*Premissas!$C$5</f>
        <v>2614.068649161658</v>
      </c>
      <c r="M431" s="7" t="str">
        <f>Premissas!$E$11</f>
        <v>janeiro/19</v>
      </c>
      <c r="N431" s="29">
        <f t="shared" si="602"/>
        <v>31</v>
      </c>
      <c r="O431" s="15">
        <f>Premissas!$I$11</f>
        <v>57.12</v>
      </c>
      <c r="P431" s="16">
        <f t="shared" si="597"/>
        <v>26.119999999999997</v>
      </c>
      <c r="Q431" s="17">
        <f>P431*Premissas!$C$13</f>
        <v>2516.1467889908254</v>
      </c>
      <c r="R431" s="15">
        <f t="shared" si="598"/>
        <v>57.12</v>
      </c>
      <c r="S431" s="18">
        <f>R431*Premissas!$C$11</f>
        <v>2751.1926605504586</v>
      </c>
      <c r="Y431" s="7" t="str">
        <f>Premissas!$E$11</f>
        <v>janeiro/19</v>
      </c>
      <c r="Z431" s="29">
        <f t="shared" si="603"/>
        <v>31</v>
      </c>
      <c r="AA431" s="15">
        <f>Premissas!$H$11</f>
        <v>81.09</v>
      </c>
      <c r="AB431" s="16">
        <f t="shared" si="600"/>
        <v>50.09</v>
      </c>
      <c r="AC431" s="17">
        <f>AB431*Premissas!$C$6</f>
        <v>3229.4659917747549</v>
      </c>
      <c r="AD431" s="15">
        <f t="shared" si="601"/>
        <v>81.09</v>
      </c>
      <c r="AE431" s="18">
        <f>AD431*Premissas!$C$12</f>
        <v>2614.068649161658</v>
      </c>
    </row>
    <row r="432" spans="1:33" x14ac:dyDescent="0.25">
      <c r="A432" s="7" t="str">
        <f>Premissas!$E$12</f>
        <v>dezembro/18</v>
      </c>
      <c r="B432" s="29">
        <f t="shared" si="604"/>
        <v>31</v>
      </c>
      <c r="C432" s="15">
        <f>LARGE(Premissas!$H$12:$I$12,1)</f>
        <v>66.98</v>
      </c>
      <c r="D432" s="16">
        <f t="shared" si="594"/>
        <v>35.980000000000004</v>
      </c>
      <c r="E432" s="17">
        <f>D432*Premissas!$C$6</f>
        <v>2319.7481809553942</v>
      </c>
      <c r="F432" s="15">
        <f t="shared" si="595"/>
        <v>66.98</v>
      </c>
      <c r="G432" s="18">
        <f>F432*Premissas!$C$5</f>
        <v>2159.2097437519774</v>
      </c>
      <c r="M432" s="7" t="str">
        <f>Premissas!$E$12</f>
        <v>dezembro/18</v>
      </c>
      <c r="N432" s="29">
        <f t="shared" si="602"/>
        <v>31</v>
      </c>
      <c r="O432" s="15">
        <f>Premissas!$I$12</f>
        <v>56.9</v>
      </c>
      <c r="P432" s="16">
        <f t="shared" si="597"/>
        <v>25.9</v>
      </c>
      <c r="Q432" s="17">
        <f>P432*Premissas!$C$13</f>
        <v>2494.9541284403667</v>
      </c>
      <c r="R432" s="15">
        <f t="shared" si="598"/>
        <v>56.9</v>
      </c>
      <c r="S432" s="18">
        <f>R432*Premissas!$C$11</f>
        <v>2740.5963302752293</v>
      </c>
      <c r="Y432" s="7" t="str">
        <f>Premissas!$E$12</f>
        <v>dezembro/18</v>
      </c>
      <c r="Z432" s="29">
        <f t="shared" si="603"/>
        <v>31</v>
      </c>
      <c r="AA432" s="15">
        <f>Premissas!$H$12</f>
        <v>66.98</v>
      </c>
      <c r="AB432" s="16">
        <f t="shared" si="600"/>
        <v>35.980000000000004</v>
      </c>
      <c r="AC432" s="17">
        <f>AB432*Premissas!$C$6</f>
        <v>2319.7481809553942</v>
      </c>
      <c r="AD432" s="15">
        <f t="shared" si="601"/>
        <v>66.98</v>
      </c>
      <c r="AE432" s="18">
        <f>AD432*Premissas!$C$12</f>
        <v>2159.2097437519774</v>
      </c>
    </row>
    <row r="433" spans="1:33" x14ac:dyDescent="0.25">
      <c r="A433" s="7" t="str">
        <f>Premissas!$E$13</f>
        <v>novembro/18</v>
      </c>
      <c r="B433" s="29">
        <f t="shared" si="604"/>
        <v>31</v>
      </c>
      <c r="C433" s="15">
        <f>LARGE(Premissas!$H$13:$I$13,1)</f>
        <v>66.42</v>
      </c>
      <c r="D433" s="16">
        <f t="shared" si="594"/>
        <v>35.42</v>
      </c>
      <c r="E433" s="17">
        <f>D433*Premissas!$C$6</f>
        <v>2283.6431509016134</v>
      </c>
      <c r="F433" s="15">
        <f t="shared" si="595"/>
        <v>66.42</v>
      </c>
      <c r="G433" s="18">
        <f>F433*Premissas!$C$5</f>
        <v>2141.157228725087</v>
      </c>
      <c r="M433" s="7" t="str">
        <f>Premissas!$E$13</f>
        <v>novembro/18</v>
      </c>
      <c r="N433" s="29">
        <f t="shared" si="602"/>
        <v>31</v>
      </c>
      <c r="O433" s="15">
        <f>Premissas!$I$13</f>
        <v>40.659999999999997</v>
      </c>
      <c r="P433" s="16">
        <f t="shared" si="597"/>
        <v>9.6599999999999966</v>
      </c>
      <c r="Q433" s="17">
        <f>P433*Premissas!$C$13</f>
        <v>930.55045871559594</v>
      </c>
      <c r="R433" s="15">
        <f t="shared" si="598"/>
        <v>40.659999999999997</v>
      </c>
      <c r="S433" s="18">
        <f>R433*Premissas!$C$11</f>
        <v>1958.3944954128438</v>
      </c>
      <c r="Y433" s="7" t="str">
        <f>Premissas!$E$13</f>
        <v>novembro/18</v>
      </c>
      <c r="Z433" s="29">
        <f t="shared" si="603"/>
        <v>31</v>
      </c>
      <c r="AA433" s="15">
        <f>Premissas!$H$13</f>
        <v>66.42</v>
      </c>
      <c r="AB433" s="16">
        <f t="shared" si="600"/>
        <v>35.42</v>
      </c>
      <c r="AC433" s="17">
        <f>AB433*Premissas!$C$6</f>
        <v>2283.6431509016134</v>
      </c>
      <c r="AD433" s="15">
        <f t="shared" si="601"/>
        <v>66.42</v>
      </c>
      <c r="AE433" s="18">
        <f>AD433*Premissas!$C$12</f>
        <v>2141.157228725087</v>
      </c>
    </row>
    <row r="434" spans="1:33" x14ac:dyDescent="0.25">
      <c r="A434" s="26" t="s">
        <v>35</v>
      </c>
      <c r="B434" s="5"/>
      <c r="C434" s="5">
        <f>LARGE(C421:C433,1)</f>
        <v>89.49</v>
      </c>
      <c r="D434" s="5">
        <f>LARGE(D421:D433,1)</f>
        <v>58.489999999999995</v>
      </c>
      <c r="E434" s="27">
        <f>SUM(E422:E433)</f>
        <v>28635.801961404621</v>
      </c>
      <c r="F434" s="5">
        <f>LARGE(F421:F433,1)</f>
        <v>89.49</v>
      </c>
      <c r="G434" s="27">
        <f t="shared" si="518"/>
        <v>26309.928819993671</v>
      </c>
      <c r="H434" s="50">
        <f>E434+G434</f>
        <v>54945.730781398292</v>
      </c>
      <c r="I434">
        <f>B422</f>
        <v>31</v>
      </c>
      <c r="M434" s="26" t="s">
        <v>35</v>
      </c>
      <c r="N434" s="5"/>
      <c r="O434" s="5">
        <f t="shared" ref="O434:P434" si="605">LARGE(O421:O433,1)</f>
        <v>77.73</v>
      </c>
      <c r="P434" s="5">
        <f t="shared" si="605"/>
        <v>46.730000000000004</v>
      </c>
      <c r="Q434" s="27">
        <f t="shared" ref="Q434" si="606">SUM(Q422:Q433)</f>
        <v>24656.697247706419</v>
      </c>
      <c r="R434" s="5">
        <f t="shared" ref="R434" si="607">LARGE(R421:R433,1)</f>
        <v>77.73</v>
      </c>
      <c r="S434" s="27">
        <f t="shared" si="522"/>
        <v>30245.779816513757</v>
      </c>
      <c r="T434" s="50">
        <f t="shared" ref="T434" si="608">Q434+S434</f>
        <v>54902.477064220177</v>
      </c>
      <c r="U434">
        <f t="shared" ref="U434" si="609">N422</f>
        <v>31</v>
      </c>
      <c r="Y434" s="26" t="s">
        <v>35</v>
      </c>
      <c r="Z434" s="5"/>
      <c r="AA434" s="5">
        <f t="shared" ref="AA434:AB434" si="610">LARGE(AA421:AA433,1)</f>
        <v>89.49</v>
      </c>
      <c r="AB434" s="5">
        <f t="shared" si="610"/>
        <v>58.489999999999995</v>
      </c>
      <c r="AC434" s="27">
        <f t="shared" ref="AC434" si="611">SUM(AC422:AC433)</f>
        <v>28332.777602024678</v>
      </c>
      <c r="AD434" s="5">
        <f t="shared" ref="AD434" si="612">LARGE(AD421:AD433,1)</f>
        <v>89.49</v>
      </c>
      <c r="AE434" s="27">
        <f t="shared" si="528"/>
        <v>26158.416640303698</v>
      </c>
      <c r="AF434" s="50">
        <f t="shared" ref="AF434" si="613">AC434+AE434</f>
        <v>54491.194242328376</v>
      </c>
      <c r="AG434">
        <f t="shared" ref="AG434" si="614">Z422</f>
        <v>31</v>
      </c>
    </row>
    <row r="435" spans="1:33" x14ac:dyDescent="0.25">
      <c r="A435" s="6" t="s">
        <v>12</v>
      </c>
      <c r="B435" s="6" t="s">
        <v>18</v>
      </c>
      <c r="C435" s="6" t="s">
        <v>19</v>
      </c>
      <c r="D435" s="14" t="s">
        <v>20</v>
      </c>
      <c r="E435" s="14" t="s">
        <v>21</v>
      </c>
      <c r="F435" s="6" t="s">
        <v>22</v>
      </c>
      <c r="G435" s="6" t="s">
        <v>23</v>
      </c>
      <c r="M435" s="6" t="s">
        <v>12</v>
      </c>
      <c r="N435" s="6" t="s">
        <v>18</v>
      </c>
      <c r="O435" s="6" t="s">
        <v>19</v>
      </c>
      <c r="P435" s="14" t="s">
        <v>20</v>
      </c>
      <c r="Q435" s="14" t="s">
        <v>21</v>
      </c>
      <c r="R435" s="6" t="s">
        <v>22</v>
      </c>
      <c r="S435" s="6" t="s">
        <v>23</v>
      </c>
      <c r="Y435" s="6" t="s">
        <v>12</v>
      </c>
      <c r="Z435" s="6" t="s">
        <v>18</v>
      </c>
      <c r="AA435" s="6" t="s">
        <v>19</v>
      </c>
      <c r="AB435" s="14" t="s">
        <v>20</v>
      </c>
      <c r="AC435" s="14" t="s">
        <v>21</v>
      </c>
      <c r="AD435" s="6" t="s">
        <v>22</v>
      </c>
      <c r="AE435" s="6" t="s">
        <v>23</v>
      </c>
    </row>
    <row r="436" spans="1:33" x14ac:dyDescent="0.25">
      <c r="A436" s="7" t="str">
        <f>Premissas!$E$2</f>
        <v>outubro/19</v>
      </c>
      <c r="B436" s="29">
        <f>B422+1</f>
        <v>32</v>
      </c>
      <c r="C436" s="15">
        <f>LARGE(Premissas!$H$2:$I$2,1)</f>
        <v>63.39</v>
      </c>
      <c r="D436" s="16">
        <f t="shared" ref="D436:D447" si="615">IF(C436&gt;105%*B436,(C436-B436),0)</f>
        <v>31.39</v>
      </c>
      <c r="E436" s="17">
        <f>D436*Premissas!$C$6</f>
        <v>2023.8158810503005</v>
      </c>
      <c r="F436" s="15">
        <f t="shared" ref="F436:F447" si="616">IF(C436&gt;B436,C436,B436)</f>
        <v>63.39</v>
      </c>
      <c r="G436" s="18">
        <f>F436*Premissas!$C$5</f>
        <v>2043.4802277760202</v>
      </c>
      <c r="M436" s="7" t="str">
        <f>Premissas!$E$2</f>
        <v>outubro/19</v>
      </c>
      <c r="N436" s="29">
        <f t="shared" ref="N436" si="617">N422+1</f>
        <v>32</v>
      </c>
      <c r="O436" s="15">
        <f>Premissas!$I$2</f>
        <v>63.39</v>
      </c>
      <c r="P436" s="16">
        <f t="shared" ref="P436:P447" si="618">IF(O436&gt;105%*N436,(O436-N436),0)</f>
        <v>31.39</v>
      </c>
      <c r="Q436" s="17">
        <f>P436*Premissas!$C$13</f>
        <v>3023.8073394495414</v>
      </c>
      <c r="R436" s="15">
        <f t="shared" ref="R436:R447" si="619">IF(O436&gt;N436,O436,N436)</f>
        <v>63.39</v>
      </c>
      <c r="S436" s="18">
        <f>R436*Premissas!$C$11</f>
        <v>3053.1880733944954</v>
      </c>
      <c r="Y436" s="7" t="str">
        <f>Premissas!$E$2</f>
        <v>outubro/19</v>
      </c>
      <c r="Z436" s="29">
        <f t="shared" ref="Z436" si="620">Z422+1</f>
        <v>32</v>
      </c>
      <c r="AA436" s="15">
        <f>Premissas!$H$2</f>
        <v>58.8</v>
      </c>
      <c r="AB436" s="16">
        <f t="shared" ref="AB436:AB447" si="621">IF(AA436&gt;105%*Z436,(AA436-Z436),0)</f>
        <v>26.799999999999997</v>
      </c>
      <c r="AC436" s="17">
        <f>AB436*Premissas!$C$6</f>
        <v>1727.883581145207</v>
      </c>
      <c r="AD436" s="15">
        <f t="shared" ref="AD436:AD447" si="622">IF(AA436&gt;Z436,AA436,Z436)</f>
        <v>58.8</v>
      </c>
      <c r="AE436" s="18">
        <f>AD436*Premissas!$C$12</f>
        <v>1895.5140778234736</v>
      </c>
    </row>
    <row r="437" spans="1:33" x14ac:dyDescent="0.25">
      <c r="A437" s="7" t="str">
        <f>Premissas!$E$3</f>
        <v>setembro/19</v>
      </c>
      <c r="B437" s="29">
        <f>B436</f>
        <v>32</v>
      </c>
      <c r="C437" s="15">
        <f>LARGE(Premissas!$H$3:$I$3,1)</f>
        <v>58.91</v>
      </c>
      <c r="D437" s="16">
        <f t="shared" si="615"/>
        <v>26.909999999999997</v>
      </c>
      <c r="E437" s="17">
        <f>D437*Premissas!$C$6</f>
        <v>1734.9756406200568</v>
      </c>
      <c r="F437" s="15">
        <f t="shared" si="616"/>
        <v>58.91</v>
      </c>
      <c r="G437" s="18">
        <f>F437*Premissas!$C$5</f>
        <v>1899.0601075608984</v>
      </c>
      <c r="M437" s="7" t="str">
        <f>Premissas!$E$3</f>
        <v>setembro/19</v>
      </c>
      <c r="N437" s="29">
        <f t="shared" ref="N437:N447" si="623">N436</f>
        <v>32</v>
      </c>
      <c r="O437" s="15">
        <f>Premissas!$I$3</f>
        <v>52.19</v>
      </c>
      <c r="P437" s="16">
        <f t="shared" si="618"/>
        <v>20.189999999999998</v>
      </c>
      <c r="Q437" s="17">
        <f>P437*Premissas!$C$13</f>
        <v>1944.9082568807337</v>
      </c>
      <c r="R437" s="15">
        <f t="shared" si="619"/>
        <v>52.19</v>
      </c>
      <c r="S437" s="18">
        <f>R437*Premissas!$C$11</f>
        <v>2513.7385321100915</v>
      </c>
      <c r="Y437" s="7" t="str">
        <f>Premissas!$E$3</f>
        <v>setembro/19</v>
      </c>
      <c r="Z437" s="29">
        <f t="shared" ref="Z437:Z447" si="624">Z436</f>
        <v>32</v>
      </c>
      <c r="AA437" s="15">
        <f>Premissas!$H$3</f>
        <v>58.91</v>
      </c>
      <c r="AB437" s="16">
        <f t="shared" si="621"/>
        <v>26.909999999999997</v>
      </c>
      <c r="AC437" s="17">
        <f>AB437*Premissas!$C$6</f>
        <v>1734.9756406200568</v>
      </c>
      <c r="AD437" s="15">
        <f t="shared" si="622"/>
        <v>58.91</v>
      </c>
      <c r="AE437" s="18">
        <f>AD437*Premissas!$C$12</f>
        <v>1899.0601075608984</v>
      </c>
    </row>
    <row r="438" spans="1:33" x14ac:dyDescent="0.25">
      <c r="A438" s="7" t="str">
        <f>Premissas!$E$4</f>
        <v>agosto/19</v>
      </c>
      <c r="B438" s="29">
        <f t="shared" ref="B438:B447" si="625">B437</f>
        <v>32</v>
      </c>
      <c r="C438" s="15">
        <f>LARGE(Premissas!$H$4:$I$4,1)</f>
        <v>46.48</v>
      </c>
      <c r="D438" s="16">
        <f t="shared" si="615"/>
        <v>14.479999999999997</v>
      </c>
      <c r="E438" s="17">
        <f>D438*Premissas!$C$6</f>
        <v>933.57291996203708</v>
      </c>
      <c r="F438" s="15">
        <f t="shared" si="616"/>
        <v>46.48</v>
      </c>
      <c r="G438" s="18">
        <f>F438*Premissas!$C$5</f>
        <v>1498.3587472318886</v>
      </c>
      <c r="M438" s="7" t="str">
        <f>Premissas!$E$4</f>
        <v>agosto/19</v>
      </c>
      <c r="N438" s="29">
        <f t="shared" si="623"/>
        <v>32</v>
      </c>
      <c r="O438" s="15">
        <f>Premissas!$I$4</f>
        <v>20.16</v>
      </c>
      <c r="P438" s="16">
        <f t="shared" si="618"/>
        <v>0</v>
      </c>
      <c r="Q438" s="17">
        <f>P438*Premissas!$C$13</f>
        <v>0</v>
      </c>
      <c r="R438" s="15">
        <f t="shared" si="619"/>
        <v>32</v>
      </c>
      <c r="S438" s="18">
        <f>R438*Premissas!$C$11</f>
        <v>1541.2844036697247</v>
      </c>
      <c r="Y438" s="7" t="str">
        <f>Premissas!$E$4</f>
        <v>agosto/19</v>
      </c>
      <c r="Z438" s="29">
        <f t="shared" si="624"/>
        <v>32</v>
      </c>
      <c r="AA438" s="15">
        <f>Premissas!$H$4</f>
        <v>46.48</v>
      </c>
      <c r="AB438" s="16">
        <f t="shared" si="621"/>
        <v>14.479999999999997</v>
      </c>
      <c r="AC438" s="17">
        <f>AB438*Premissas!$C$6</f>
        <v>933.57291996203708</v>
      </c>
      <c r="AD438" s="15">
        <f t="shared" si="622"/>
        <v>46.48</v>
      </c>
      <c r="AE438" s="18">
        <f>AD438*Premissas!$C$12</f>
        <v>1498.3587472318886</v>
      </c>
    </row>
    <row r="439" spans="1:33" x14ac:dyDescent="0.25">
      <c r="A439" s="7" t="str">
        <f>Premissas!$E$5</f>
        <v>julho/19</v>
      </c>
      <c r="B439" s="29">
        <f t="shared" si="625"/>
        <v>32</v>
      </c>
      <c r="C439" s="15">
        <f>LARGE(Premissas!$H$5:$I$5,1)</f>
        <v>63.17</v>
      </c>
      <c r="D439" s="16">
        <f t="shared" si="615"/>
        <v>31.17</v>
      </c>
      <c r="E439" s="17">
        <f>D439*Premissas!$C$6</f>
        <v>2009.6317621006012</v>
      </c>
      <c r="F439" s="15">
        <f t="shared" si="616"/>
        <v>63.17</v>
      </c>
      <c r="G439" s="18">
        <f>F439*Premissas!$C$5</f>
        <v>2036.3881683011705</v>
      </c>
      <c r="M439" s="7" t="str">
        <f>Premissas!$E$5</f>
        <v>julho/19</v>
      </c>
      <c r="N439" s="29">
        <f t="shared" si="623"/>
        <v>32</v>
      </c>
      <c r="O439" s="15">
        <f>Premissas!$I$5</f>
        <v>39.979999999999997</v>
      </c>
      <c r="P439" s="16">
        <f t="shared" si="618"/>
        <v>7.9799999999999969</v>
      </c>
      <c r="Q439" s="17">
        <f>P439*Premissas!$C$13</f>
        <v>768.71559633027493</v>
      </c>
      <c r="R439" s="15">
        <f t="shared" si="619"/>
        <v>39.979999999999997</v>
      </c>
      <c r="S439" s="18">
        <f>R439*Premissas!$C$11</f>
        <v>1925.6422018348621</v>
      </c>
      <c r="Y439" s="7" t="str">
        <f>Premissas!$E$5</f>
        <v>julho/19</v>
      </c>
      <c r="Z439" s="29">
        <f t="shared" si="624"/>
        <v>32</v>
      </c>
      <c r="AA439" s="15">
        <f>Premissas!$H$5</f>
        <v>63.17</v>
      </c>
      <c r="AB439" s="16">
        <f t="shared" si="621"/>
        <v>31.17</v>
      </c>
      <c r="AC439" s="17">
        <f>AB439*Premissas!$C$6</f>
        <v>2009.6317621006012</v>
      </c>
      <c r="AD439" s="15">
        <f t="shared" si="622"/>
        <v>63.17</v>
      </c>
      <c r="AE439" s="18">
        <f>AD439*Premissas!$C$12</f>
        <v>2036.3881683011705</v>
      </c>
    </row>
    <row r="440" spans="1:33" x14ac:dyDescent="0.25">
      <c r="A440" s="7" t="str">
        <f>Premissas!$E$6</f>
        <v>junho/19</v>
      </c>
      <c r="B440" s="29">
        <f t="shared" si="625"/>
        <v>32</v>
      </c>
      <c r="C440" s="15">
        <f>LARGE(Premissas!$H$6:$I$6,1)</f>
        <v>59.47</v>
      </c>
      <c r="D440" s="16">
        <f t="shared" si="615"/>
        <v>27.47</v>
      </c>
      <c r="E440" s="17">
        <f>D440*Premissas!$C$6</f>
        <v>1771.0806706738374</v>
      </c>
      <c r="F440" s="15">
        <f t="shared" si="616"/>
        <v>59.47</v>
      </c>
      <c r="G440" s="18">
        <f>F440*Premissas!$C$5</f>
        <v>1917.1126225877886</v>
      </c>
      <c r="M440" s="7" t="str">
        <f>Premissas!$E$6</f>
        <v>junho/19</v>
      </c>
      <c r="N440" s="29">
        <f t="shared" si="623"/>
        <v>32</v>
      </c>
      <c r="O440" s="15">
        <f>Premissas!$I$6</f>
        <v>47.71</v>
      </c>
      <c r="P440" s="16">
        <f t="shared" si="618"/>
        <v>15.71</v>
      </c>
      <c r="Q440" s="17">
        <f>P440*Premissas!$C$13</f>
        <v>1513.3486238532109</v>
      </c>
      <c r="R440" s="15">
        <f t="shared" si="619"/>
        <v>47.71</v>
      </c>
      <c r="S440" s="18">
        <f>R440*Premissas!$C$11</f>
        <v>2297.9587155963304</v>
      </c>
      <c r="Y440" s="7" t="str">
        <f>Premissas!$E$6</f>
        <v>junho/19</v>
      </c>
      <c r="Z440" s="29">
        <f t="shared" si="624"/>
        <v>32</v>
      </c>
      <c r="AA440" s="15">
        <f>Premissas!$H$6</f>
        <v>59.47</v>
      </c>
      <c r="AB440" s="16">
        <f t="shared" si="621"/>
        <v>27.47</v>
      </c>
      <c r="AC440" s="17">
        <f>AB440*Premissas!$C$6</f>
        <v>1771.0806706738374</v>
      </c>
      <c r="AD440" s="15">
        <f t="shared" si="622"/>
        <v>59.47</v>
      </c>
      <c r="AE440" s="18">
        <f>AD440*Premissas!$C$12</f>
        <v>1917.1126225877886</v>
      </c>
    </row>
    <row r="441" spans="1:33" x14ac:dyDescent="0.25">
      <c r="A441" s="7" t="str">
        <f>Premissas!$E$7</f>
        <v>maio/19</v>
      </c>
      <c r="B441" s="29">
        <f t="shared" si="625"/>
        <v>32</v>
      </c>
      <c r="C441" s="15">
        <f>LARGE(Premissas!$H$7:$I$7,1)</f>
        <v>61.04</v>
      </c>
      <c r="D441" s="20">
        <f t="shared" si="615"/>
        <v>29.04</v>
      </c>
      <c r="E441" s="17">
        <f>D441*Premissas!$C$6</f>
        <v>1872.3037013603289</v>
      </c>
      <c r="F441" s="15">
        <f t="shared" si="616"/>
        <v>61.04</v>
      </c>
      <c r="G441" s="18">
        <f>F441*Premissas!$C$5</f>
        <v>1967.7241379310344</v>
      </c>
      <c r="M441" s="7" t="str">
        <f>Premissas!$E$7</f>
        <v>maio/19</v>
      </c>
      <c r="N441" s="29">
        <f t="shared" si="623"/>
        <v>32</v>
      </c>
      <c r="O441" s="15">
        <f>Premissas!$I$7</f>
        <v>46.37</v>
      </c>
      <c r="P441" s="20">
        <f t="shared" si="618"/>
        <v>14.369999999999997</v>
      </c>
      <c r="Q441" s="17">
        <f>P441*Premissas!$C$13</f>
        <v>1384.2660550458713</v>
      </c>
      <c r="R441" s="15">
        <f t="shared" si="619"/>
        <v>46.37</v>
      </c>
      <c r="S441" s="18">
        <f>R441*Premissas!$C$11</f>
        <v>2233.4174311926604</v>
      </c>
      <c r="Y441" s="7" t="str">
        <f>Premissas!$E$7</f>
        <v>maio/19</v>
      </c>
      <c r="Z441" s="29">
        <f t="shared" si="624"/>
        <v>32</v>
      </c>
      <c r="AA441" s="15">
        <f>Premissas!$H$7</f>
        <v>61.04</v>
      </c>
      <c r="AB441" s="20">
        <f t="shared" si="621"/>
        <v>29.04</v>
      </c>
      <c r="AC441" s="17">
        <f>AB441*Premissas!$C$6</f>
        <v>1872.3037013603289</v>
      </c>
      <c r="AD441" s="15">
        <f t="shared" si="622"/>
        <v>61.04</v>
      </c>
      <c r="AE441" s="18">
        <f>AD441*Premissas!$C$12</f>
        <v>1967.7241379310344</v>
      </c>
    </row>
    <row r="442" spans="1:33" x14ac:dyDescent="0.25">
      <c r="A442" s="7" t="str">
        <f>Premissas!$E$8</f>
        <v>abril/19</v>
      </c>
      <c r="B442" s="29">
        <f t="shared" si="625"/>
        <v>32</v>
      </c>
      <c r="C442" s="15">
        <f>LARGE(Premissas!$H$8:$I$8,1)</f>
        <v>81.98</v>
      </c>
      <c r="D442" s="20">
        <f t="shared" si="615"/>
        <v>49.980000000000004</v>
      </c>
      <c r="E442" s="17">
        <f>D442*Premissas!$C$6</f>
        <v>3222.3739322999054</v>
      </c>
      <c r="F442" s="15">
        <f t="shared" si="616"/>
        <v>81.98</v>
      </c>
      <c r="G442" s="18">
        <f>F442*Premissas!$C$5</f>
        <v>2642.7592534008227</v>
      </c>
      <c r="M442" s="7" t="str">
        <f>Premissas!$E$8</f>
        <v>abril/19</v>
      </c>
      <c r="N442" s="29">
        <f t="shared" si="623"/>
        <v>32</v>
      </c>
      <c r="O442" s="15">
        <f>Premissas!$I$8</f>
        <v>53.09</v>
      </c>
      <c r="P442" s="20">
        <f t="shared" si="618"/>
        <v>21.090000000000003</v>
      </c>
      <c r="Q442" s="17">
        <f>P442*Premissas!$C$13</f>
        <v>2031.6055045871562</v>
      </c>
      <c r="R442" s="15">
        <f t="shared" si="619"/>
        <v>53.09</v>
      </c>
      <c r="S442" s="18">
        <f>R442*Premissas!$C$11</f>
        <v>2557.0871559633028</v>
      </c>
      <c r="Y442" s="7" t="str">
        <f>Premissas!$E$8</f>
        <v>abril/19</v>
      </c>
      <c r="Z442" s="29">
        <f t="shared" si="624"/>
        <v>32</v>
      </c>
      <c r="AA442" s="15">
        <f>Premissas!$H$8</f>
        <v>81.98</v>
      </c>
      <c r="AB442" s="20">
        <f t="shared" si="621"/>
        <v>49.980000000000004</v>
      </c>
      <c r="AC442" s="17">
        <f>AB442*Premissas!$C$6</f>
        <v>3222.3739322999054</v>
      </c>
      <c r="AD442" s="15">
        <f t="shared" si="622"/>
        <v>81.98</v>
      </c>
      <c r="AE442" s="18">
        <f>AD442*Premissas!$C$12</f>
        <v>2642.7592534008227</v>
      </c>
    </row>
    <row r="443" spans="1:33" x14ac:dyDescent="0.25">
      <c r="A443" s="7" t="str">
        <f>Premissas!$E$9</f>
        <v>março/19</v>
      </c>
      <c r="B443" s="29">
        <f t="shared" si="625"/>
        <v>32</v>
      </c>
      <c r="C443" s="15">
        <f>LARGE(Premissas!$H$9:$I$9,1)</f>
        <v>77.73</v>
      </c>
      <c r="D443" s="20">
        <f t="shared" si="615"/>
        <v>45.730000000000004</v>
      </c>
      <c r="E443" s="17">
        <f>D443*Premissas!$C$6</f>
        <v>2948.362543498893</v>
      </c>
      <c r="F443" s="15">
        <f t="shared" si="616"/>
        <v>77.73</v>
      </c>
      <c r="G443" s="18">
        <f>F443*Premissas!$C$5</f>
        <v>2505.7535590003163</v>
      </c>
      <c r="M443" s="7" t="str">
        <f>Premissas!$E$9</f>
        <v>março/19</v>
      </c>
      <c r="N443" s="29">
        <f t="shared" si="623"/>
        <v>32</v>
      </c>
      <c r="O443" s="15">
        <f>Premissas!$I$9</f>
        <v>77.73</v>
      </c>
      <c r="P443" s="20">
        <f t="shared" si="618"/>
        <v>45.730000000000004</v>
      </c>
      <c r="Q443" s="17">
        <f>P443*Premissas!$C$13</f>
        <v>4405.1834862385322</v>
      </c>
      <c r="R443" s="15">
        <f t="shared" si="619"/>
        <v>77.73</v>
      </c>
      <c r="S443" s="18">
        <f>R443*Premissas!$C$11</f>
        <v>3743.8761467889908</v>
      </c>
      <c r="Y443" s="7" t="str">
        <f>Premissas!$E$9</f>
        <v>março/19</v>
      </c>
      <c r="Z443" s="29">
        <f t="shared" si="624"/>
        <v>32</v>
      </c>
      <c r="AA443" s="15">
        <f>Premissas!$H$9</f>
        <v>77.62</v>
      </c>
      <c r="AB443" s="20">
        <f t="shared" si="621"/>
        <v>45.620000000000005</v>
      </c>
      <c r="AC443" s="17">
        <f>AB443*Premissas!$C$6</f>
        <v>2941.2704840240435</v>
      </c>
      <c r="AD443" s="15">
        <f t="shared" si="622"/>
        <v>77.62</v>
      </c>
      <c r="AE443" s="18">
        <f>AD443*Premissas!$C$12</f>
        <v>2502.2075292628915</v>
      </c>
    </row>
    <row r="444" spans="1:33" x14ac:dyDescent="0.25">
      <c r="A444" s="7" t="str">
        <f>Premissas!$E$10</f>
        <v>fevereiro/19</v>
      </c>
      <c r="B444" s="29">
        <f t="shared" si="625"/>
        <v>32</v>
      </c>
      <c r="C444" s="15">
        <f>LARGE(Premissas!$H$10:$I$10,1)</f>
        <v>89.49</v>
      </c>
      <c r="D444" s="20">
        <f t="shared" si="615"/>
        <v>57.489999999999995</v>
      </c>
      <c r="E444" s="17">
        <f>D444*Premissas!$C$6</f>
        <v>3706.5681746282817</v>
      </c>
      <c r="F444" s="15">
        <f t="shared" si="616"/>
        <v>89.49</v>
      </c>
      <c r="G444" s="18">
        <f>F444*Premissas!$C$5</f>
        <v>2884.8563745650108</v>
      </c>
      <c r="M444" s="7" t="str">
        <f>Premissas!$E$10</f>
        <v>fevereiro/19</v>
      </c>
      <c r="N444" s="29">
        <f t="shared" si="623"/>
        <v>32</v>
      </c>
      <c r="O444" s="15">
        <f>Premissas!$I$10</f>
        <v>61.82</v>
      </c>
      <c r="P444" s="20">
        <f t="shared" si="618"/>
        <v>29.82</v>
      </c>
      <c r="Q444" s="17">
        <f>P444*Premissas!$C$13</f>
        <v>2872.5688073394494</v>
      </c>
      <c r="R444" s="15">
        <f t="shared" si="619"/>
        <v>61.82</v>
      </c>
      <c r="S444" s="18">
        <f>R444*Premissas!$C$11</f>
        <v>2977.5688073394494</v>
      </c>
      <c r="Y444" s="7" t="str">
        <f>Premissas!$E$10</f>
        <v>fevereiro/19</v>
      </c>
      <c r="Z444" s="29">
        <f t="shared" si="624"/>
        <v>32</v>
      </c>
      <c r="AA444" s="15">
        <f>Premissas!$H$10</f>
        <v>89.49</v>
      </c>
      <c r="AB444" s="20">
        <f t="shared" si="621"/>
        <v>57.489999999999995</v>
      </c>
      <c r="AC444" s="17">
        <f>AB444*Premissas!$C$6</f>
        <v>3706.5681746282817</v>
      </c>
      <c r="AD444" s="15">
        <f t="shared" si="622"/>
        <v>89.49</v>
      </c>
      <c r="AE444" s="18">
        <f>AD444*Premissas!$C$12</f>
        <v>2884.8563745650108</v>
      </c>
    </row>
    <row r="445" spans="1:33" x14ac:dyDescent="0.25">
      <c r="A445" s="7" t="str">
        <f>Premissas!$E$11</f>
        <v>janeiro/19</v>
      </c>
      <c r="B445" s="29">
        <f t="shared" si="625"/>
        <v>32</v>
      </c>
      <c r="C445" s="15">
        <f>LARGE(Premissas!$H$11:$I$11,1)</f>
        <v>81.09</v>
      </c>
      <c r="D445" s="16">
        <f t="shared" si="615"/>
        <v>49.09</v>
      </c>
      <c r="E445" s="17">
        <f>D445*Premissas!$C$6</f>
        <v>3164.9927238215755</v>
      </c>
      <c r="F445" s="15">
        <f t="shared" si="616"/>
        <v>81.09</v>
      </c>
      <c r="G445" s="18">
        <f>F445*Premissas!$C$5</f>
        <v>2614.068649161658</v>
      </c>
      <c r="M445" s="7" t="str">
        <f>Premissas!$E$11</f>
        <v>janeiro/19</v>
      </c>
      <c r="N445" s="29">
        <f t="shared" si="623"/>
        <v>32</v>
      </c>
      <c r="O445" s="15">
        <f>Premissas!$I$11</f>
        <v>57.12</v>
      </c>
      <c r="P445" s="16">
        <f t="shared" si="618"/>
        <v>25.119999999999997</v>
      </c>
      <c r="Q445" s="17">
        <f>P445*Premissas!$C$13</f>
        <v>2419.8165137614674</v>
      </c>
      <c r="R445" s="15">
        <f t="shared" si="619"/>
        <v>57.12</v>
      </c>
      <c r="S445" s="18">
        <f>R445*Premissas!$C$11</f>
        <v>2751.1926605504586</v>
      </c>
      <c r="Y445" s="7" t="str">
        <f>Premissas!$E$11</f>
        <v>janeiro/19</v>
      </c>
      <c r="Z445" s="29">
        <f t="shared" si="624"/>
        <v>32</v>
      </c>
      <c r="AA445" s="15">
        <f>Premissas!$H$11</f>
        <v>81.09</v>
      </c>
      <c r="AB445" s="16">
        <f t="shared" si="621"/>
        <v>49.09</v>
      </c>
      <c r="AC445" s="17">
        <f>AB445*Premissas!$C$6</f>
        <v>3164.9927238215755</v>
      </c>
      <c r="AD445" s="15">
        <f t="shared" si="622"/>
        <v>81.09</v>
      </c>
      <c r="AE445" s="18">
        <f>AD445*Premissas!$C$12</f>
        <v>2614.068649161658</v>
      </c>
    </row>
    <row r="446" spans="1:33" x14ac:dyDescent="0.25">
      <c r="A446" s="7" t="str">
        <f>Premissas!$E$12</f>
        <v>dezembro/18</v>
      </c>
      <c r="B446" s="29">
        <f t="shared" si="625"/>
        <v>32</v>
      </c>
      <c r="C446" s="15">
        <f>LARGE(Premissas!$H$12:$I$12,1)</f>
        <v>66.98</v>
      </c>
      <c r="D446" s="16">
        <f t="shared" si="615"/>
        <v>34.980000000000004</v>
      </c>
      <c r="E446" s="17">
        <f>D446*Premissas!$C$6</f>
        <v>2255.2749130022148</v>
      </c>
      <c r="F446" s="15">
        <f t="shared" si="616"/>
        <v>66.98</v>
      </c>
      <c r="G446" s="18">
        <f>F446*Premissas!$C$5</f>
        <v>2159.2097437519774</v>
      </c>
      <c r="M446" s="7" t="str">
        <f>Premissas!$E$12</f>
        <v>dezembro/18</v>
      </c>
      <c r="N446" s="29">
        <f t="shared" si="623"/>
        <v>32</v>
      </c>
      <c r="O446" s="15">
        <f>Premissas!$I$12</f>
        <v>56.9</v>
      </c>
      <c r="P446" s="16">
        <f t="shared" si="618"/>
        <v>24.9</v>
      </c>
      <c r="Q446" s="17">
        <f>P446*Premissas!$C$13</f>
        <v>2398.6238532110092</v>
      </c>
      <c r="R446" s="15">
        <f t="shared" si="619"/>
        <v>56.9</v>
      </c>
      <c r="S446" s="18">
        <f>R446*Premissas!$C$11</f>
        <v>2740.5963302752293</v>
      </c>
      <c r="Y446" s="7" t="str">
        <f>Premissas!$E$12</f>
        <v>dezembro/18</v>
      </c>
      <c r="Z446" s="29">
        <f t="shared" si="624"/>
        <v>32</v>
      </c>
      <c r="AA446" s="15">
        <f>Premissas!$H$12</f>
        <v>66.98</v>
      </c>
      <c r="AB446" s="16">
        <f t="shared" si="621"/>
        <v>34.980000000000004</v>
      </c>
      <c r="AC446" s="17">
        <f>AB446*Premissas!$C$6</f>
        <v>2255.2749130022148</v>
      </c>
      <c r="AD446" s="15">
        <f t="shared" si="622"/>
        <v>66.98</v>
      </c>
      <c r="AE446" s="18">
        <f>AD446*Premissas!$C$12</f>
        <v>2159.2097437519774</v>
      </c>
    </row>
    <row r="447" spans="1:33" x14ac:dyDescent="0.25">
      <c r="A447" s="7" t="str">
        <f>Premissas!$E$13</f>
        <v>novembro/18</v>
      </c>
      <c r="B447" s="29">
        <f t="shared" si="625"/>
        <v>32</v>
      </c>
      <c r="C447" s="15">
        <f>LARGE(Premissas!$H$13:$I$13,1)</f>
        <v>66.42</v>
      </c>
      <c r="D447" s="16">
        <f t="shared" si="615"/>
        <v>34.42</v>
      </c>
      <c r="E447" s="17">
        <f>D447*Premissas!$C$6</f>
        <v>2219.169882948434</v>
      </c>
      <c r="F447" s="15">
        <f t="shared" si="616"/>
        <v>66.42</v>
      </c>
      <c r="G447" s="18">
        <f>F447*Premissas!$C$5</f>
        <v>2141.157228725087</v>
      </c>
      <c r="M447" s="7" t="str">
        <f>Premissas!$E$13</f>
        <v>novembro/18</v>
      </c>
      <c r="N447" s="29">
        <f t="shared" si="623"/>
        <v>32</v>
      </c>
      <c r="O447" s="15">
        <f>Premissas!$I$13</f>
        <v>40.659999999999997</v>
      </c>
      <c r="P447" s="16">
        <f t="shared" si="618"/>
        <v>8.6599999999999966</v>
      </c>
      <c r="Q447" s="17">
        <f>P447*Premissas!$C$13</f>
        <v>834.22018348623817</v>
      </c>
      <c r="R447" s="15">
        <f t="shared" si="619"/>
        <v>40.659999999999997</v>
      </c>
      <c r="S447" s="18">
        <f>R447*Premissas!$C$11</f>
        <v>1958.3944954128438</v>
      </c>
      <c r="Y447" s="7" t="str">
        <f>Premissas!$E$13</f>
        <v>novembro/18</v>
      </c>
      <c r="Z447" s="29">
        <f t="shared" si="624"/>
        <v>32</v>
      </c>
      <c r="AA447" s="15">
        <f>Premissas!$H$13</f>
        <v>66.42</v>
      </c>
      <c r="AB447" s="16">
        <f t="shared" si="621"/>
        <v>34.42</v>
      </c>
      <c r="AC447" s="17">
        <f>AB447*Premissas!$C$6</f>
        <v>2219.169882948434</v>
      </c>
      <c r="AD447" s="15">
        <f t="shared" si="622"/>
        <v>66.42</v>
      </c>
      <c r="AE447" s="18">
        <f>AD447*Premissas!$C$12</f>
        <v>2141.157228725087</v>
      </c>
    </row>
    <row r="448" spans="1:33" x14ac:dyDescent="0.25">
      <c r="A448" s="26" t="s">
        <v>35</v>
      </c>
      <c r="B448" s="5"/>
      <c r="C448" s="5">
        <f>LARGE(C435:C447,1)</f>
        <v>89.49</v>
      </c>
      <c r="D448" s="5">
        <f>LARGE(D435:D447,1)</f>
        <v>57.489999999999995</v>
      </c>
      <c r="E448" s="27">
        <f>SUM(E436:E447)</f>
        <v>27862.12274596647</v>
      </c>
      <c r="F448" s="5">
        <f>LARGE(F435:F447,1)</f>
        <v>89.49</v>
      </c>
      <c r="G448" s="27">
        <f t="shared" ref="G448:G504" si="626">SUM(G436:G447)</f>
        <v>26309.928819993671</v>
      </c>
      <c r="H448" s="50">
        <f>E448+G448</f>
        <v>54172.051565960137</v>
      </c>
      <c r="I448">
        <f>B436</f>
        <v>32</v>
      </c>
      <c r="M448" s="26" t="s">
        <v>35</v>
      </c>
      <c r="N448" s="5"/>
      <c r="O448" s="5">
        <f t="shared" ref="O448:P448" si="627">LARGE(O435:O447,1)</f>
        <v>77.73</v>
      </c>
      <c r="P448" s="5">
        <f t="shared" si="627"/>
        <v>45.730000000000004</v>
      </c>
      <c r="Q448" s="27">
        <f t="shared" ref="Q448" si="628">SUM(Q436:Q447)</f>
        <v>23597.064220183482</v>
      </c>
      <c r="R448" s="5">
        <f t="shared" ref="R448" si="629">LARGE(R435:R447,1)</f>
        <v>77.73</v>
      </c>
      <c r="S448" s="27">
        <f t="shared" ref="S448:S504" si="630">SUM(S436:S447)</f>
        <v>30293.944954128434</v>
      </c>
      <c r="T448" s="50">
        <f t="shared" ref="T448" si="631">Q448+S448</f>
        <v>53891.009174311912</v>
      </c>
      <c r="U448">
        <f t="shared" ref="U448" si="632">N436</f>
        <v>32</v>
      </c>
      <c r="Y448" s="26" t="s">
        <v>35</v>
      </c>
      <c r="Z448" s="5"/>
      <c r="AA448" s="5">
        <f t="shared" ref="AA448:AB448" si="633">LARGE(AA435:AA447,1)</f>
        <v>89.49</v>
      </c>
      <c r="AB448" s="5">
        <f t="shared" si="633"/>
        <v>57.489999999999995</v>
      </c>
      <c r="AC448" s="27">
        <f t="shared" ref="AC448" si="634">SUM(AC436:AC447)</f>
        <v>27559.098386586524</v>
      </c>
      <c r="AD448" s="5">
        <f t="shared" ref="AD448" si="635">LARGE(AD435:AD447,1)</f>
        <v>89.49</v>
      </c>
      <c r="AE448" s="27">
        <f t="shared" ref="AE448:AE504" si="636">SUM(AE436:AE447)</f>
        <v>26158.416640303698</v>
      </c>
      <c r="AF448" s="50">
        <f t="shared" ref="AF448" si="637">AC448+AE448</f>
        <v>53717.515026890222</v>
      </c>
      <c r="AG448">
        <f t="shared" ref="AG448" si="638">Z436</f>
        <v>32</v>
      </c>
    </row>
    <row r="449" spans="1:33" x14ac:dyDescent="0.25">
      <c r="A449" s="6" t="s">
        <v>12</v>
      </c>
      <c r="B449" s="6" t="s">
        <v>18</v>
      </c>
      <c r="C449" s="6" t="s">
        <v>19</v>
      </c>
      <c r="D449" s="14" t="s">
        <v>20</v>
      </c>
      <c r="E449" s="14" t="s">
        <v>21</v>
      </c>
      <c r="F449" s="6" t="s">
        <v>22</v>
      </c>
      <c r="G449" s="6" t="s">
        <v>23</v>
      </c>
      <c r="M449" s="6" t="s">
        <v>12</v>
      </c>
      <c r="N449" s="6" t="s">
        <v>18</v>
      </c>
      <c r="O449" s="6" t="s">
        <v>19</v>
      </c>
      <c r="P449" s="14" t="s">
        <v>20</v>
      </c>
      <c r="Q449" s="14" t="s">
        <v>21</v>
      </c>
      <c r="R449" s="6" t="s">
        <v>22</v>
      </c>
      <c r="S449" s="6" t="s">
        <v>23</v>
      </c>
      <c r="Y449" s="6" t="s">
        <v>12</v>
      </c>
      <c r="Z449" s="6" t="s">
        <v>18</v>
      </c>
      <c r="AA449" s="6" t="s">
        <v>19</v>
      </c>
      <c r="AB449" s="14" t="s">
        <v>20</v>
      </c>
      <c r="AC449" s="14" t="s">
        <v>21</v>
      </c>
      <c r="AD449" s="6" t="s">
        <v>22</v>
      </c>
      <c r="AE449" s="6" t="s">
        <v>23</v>
      </c>
    </row>
    <row r="450" spans="1:33" x14ac:dyDescent="0.25">
      <c r="A450" s="7" t="str">
        <f>Premissas!$E$2</f>
        <v>outubro/19</v>
      </c>
      <c r="B450" s="29">
        <f>B436+1</f>
        <v>33</v>
      </c>
      <c r="C450" s="15">
        <f>LARGE(Premissas!$H$2:$I$2,1)</f>
        <v>63.39</v>
      </c>
      <c r="D450" s="16">
        <f t="shared" ref="D450:D461" si="639">IF(C450&gt;105%*B450,(C450-B450),0)</f>
        <v>30.39</v>
      </c>
      <c r="E450" s="17">
        <f>D450*Premissas!$C$6</f>
        <v>1959.3426130971211</v>
      </c>
      <c r="F450" s="15">
        <f t="shared" ref="F450:F461" si="640">IF(C450&gt;B450,C450,B450)</f>
        <v>63.39</v>
      </c>
      <c r="G450" s="18">
        <f>F450*Premissas!$C$5</f>
        <v>2043.4802277760202</v>
      </c>
      <c r="M450" s="7" t="str">
        <f>Premissas!$E$2</f>
        <v>outubro/19</v>
      </c>
      <c r="N450" s="29">
        <f t="shared" ref="N450" si="641">N436+1</f>
        <v>33</v>
      </c>
      <c r="O450" s="15">
        <f>Premissas!$I$2</f>
        <v>63.39</v>
      </c>
      <c r="P450" s="16">
        <f t="shared" ref="P450:P461" si="642">IF(O450&gt;105%*N450,(O450-N450),0)</f>
        <v>30.39</v>
      </c>
      <c r="Q450" s="17">
        <f>P450*Premissas!$C$13</f>
        <v>2927.4770642201834</v>
      </c>
      <c r="R450" s="15">
        <f t="shared" ref="R450:R461" si="643">IF(O450&gt;N450,O450,N450)</f>
        <v>63.39</v>
      </c>
      <c r="S450" s="18">
        <f>R450*Premissas!$C$11</f>
        <v>3053.1880733944954</v>
      </c>
      <c r="Y450" s="7" t="str">
        <f>Premissas!$E$2</f>
        <v>outubro/19</v>
      </c>
      <c r="Z450" s="29">
        <f t="shared" ref="Z450" si="644">Z436+1</f>
        <v>33</v>
      </c>
      <c r="AA450" s="15">
        <f>Premissas!$H$2</f>
        <v>58.8</v>
      </c>
      <c r="AB450" s="16">
        <f t="shared" ref="AB450:AB461" si="645">IF(AA450&gt;105%*Z450,(AA450-Z450),0)</f>
        <v>25.799999999999997</v>
      </c>
      <c r="AC450" s="17">
        <f>AB450*Premissas!$C$6</f>
        <v>1663.4103131920276</v>
      </c>
      <c r="AD450" s="15">
        <f t="shared" ref="AD450:AD461" si="646">IF(AA450&gt;Z450,AA450,Z450)</f>
        <v>58.8</v>
      </c>
      <c r="AE450" s="18">
        <f>AD450*Premissas!$C$12</f>
        <v>1895.5140778234736</v>
      </c>
    </row>
    <row r="451" spans="1:33" x14ac:dyDescent="0.25">
      <c r="A451" s="7" t="str">
        <f>Premissas!$E$3</f>
        <v>setembro/19</v>
      </c>
      <c r="B451" s="29">
        <f>B450</f>
        <v>33</v>
      </c>
      <c r="C451" s="15">
        <f>LARGE(Premissas!$H$3:$I$3,1)</f>
        <v>58.91</v>
      </c>
      <c r="D451" s="16">
        <f t="shared" si="639"/>
        <v>25.909999999999997</v>
      </c>
      <c r="E451" s="17">
        <f>D451*Premissas!$C$6</f>
        <v>1670.5023726668774</v>
      </c>
      <c r="F451" s="15">
        <f t="shared" si="640"/>
        <v>58.91</v>
      </c>
      <c r="G451" s="18">
        <f>F451*Premissas!$C$5</f>
        <v>1899.0601075608984</v>
      </c>
      <c r="M451" s="7" t="str">
        <f>Premissas!$E$3</f>
        <v>setembro/19</v>
      </c>
      <c r="N451" s="29">
        <f t="shared" ref="N451:N461" si="647">N450</f>
        <v>33</v>
      </c>
      <c r="O451" s="15">
        <f>Premissas!$I$3</f>
        <v>52.19</v>
      </c>
      <c r="P451" s="16">
        <f t="shared" si="642"/>
        <v>19.189999999999998</v>
      </c>
      <c r="Q451" s="17">
        <f>P451*Premissas!$C$13</f>
        <v>1848.5779816513759</v>
      </c>
      <c r="R451" s="15">
        <f t="shared" si="643"/>
        <v>52.19</v>
      </c>
      <c r="S451" s="18">
        <f>R451*Premissas!$C$11</f>
        <v>2513.7385321100915</v>
      </c>
      <c r="Y451" s="7" t="str">
        <f>Premissas!$E$3</f>
        <v>setembro/19</v>
      </c>
      <c r="Z451" s="29">
        <f t="shared" ref="Z451:Z461" si="648">Z450</f>
        <v>33</v>
      </c>
      <c r="AA451" s="15">
        <f>Premissas!$H$3</f>
        <v>58.91</v>
      </c>
      <c r="AB451" s="16">
        <f t="shared" si="645"/>
        <v>25.909999999999997</v>
      </c>
      <c r="AC451" s="17">
        <f>AB451*Premissas!$C$6</f>
        <v>1670.5023726668774</v>
      </c>
      <c r="AD451" s="15">
        <f t="shared" si="646"/>
        <v>58.91</v>
      </c>
      <c r="AE451" s="18">
        <f>AD451*Premissas!$C$12</f>
        <v>1899.0601075608984</v>
      </c>
    </row>
    <row r="452" spans="1:33" x14ac:dyDescent="0.25">
      <c r="A452" s="7" t="str">
        <f>Premissas!$E$4</f>
        <v>agosto/19</v>
      </c>
      <c r="B452" s="29">
        <f t="shared" ref="B452:B461" si="649">B451</f>
        <v>33</v>
      </c>
      <c r="C452" s="15">
        <f>LARGE(Premissas!$H$4:$I$4,1)</f>
        <v>46.48</v>
      </c>
      <c r="D452" s="16">
        <f t="shared" si="639"/>
        <v>13.479999999999997</v>
      </c>
      <c r="E452" s="17">
        <f>D452*Premissas!$C$6</f>
        <v>869.09965200885779</v>
      </c>
      <c r="F452" s="15">
        <f t="shared" si="640"/>
        <v>46.48</v>
      </c>
      <c r="G452" s="18">
        <f>F452*Premissas!$C$5</f>
        <v>1498.3587472318886</v>
      </c>
      <c r="M452" s="7" t="str">
        <f>Premissas!$E$4</f>
        <v>agosto/19</v>
      </c>
      <c r="N452" s="29">
        <f t="shared" si="647"/>
        <v>33</v>
      </c>
      <c r="O452" s="15">
        <f>Premissas!$I$4</f>
        <v>20.16</v>
      </c>
      <c r="P452" s="16">
        <f t="shared" si="642"/>
        <v>0</v>
      </c>
      <c r="Q452" s="17">
        <f>P452*Premissas!$C$13</f>
        <v>0</v>
      </c>
      <c r="R452" s="15">
        <f t="shared" si="643"/>
        <v>33</v>
      </c>
      <c r="S452" s="18">
        <f>R452*Premissas!$C$11</f>
        <v>1589.4495412844037</v>
      </c>
      <c r="Y452" s="7" t="str">
        <f>Premissas!$E$4</f>
        <v>agosto/19</v>
      </c>
      <c r="Z452" s="29">
        <f t="shared" si="648"/>
        <v>33</v>
      </c>
      <c r="AA452" s="15">
        <f>Premissas!$H$4</f>
        <v>46.48</v>
      </c>
      <c r="AB452" s="16">
        <f t="shared" si="645"/>
        <v>13.479999999999997</v>
      </c>
      <c r="AC452" s="17">
        <f>AB452*Premissas!$C$6</f>
        <v>869.09965200885779</v>
      </c>
      <c r="AD452" s="15">
        <f t="shared" si="646"/>
        <v>46.48</v>
      </c>
      <c r="AE452" s="18">
        <f>AD452*Premissas!$C$12</f>
        <v>1498.3587472318886</v>
      </c>
    </row>
    <row r="453" spans="1:33" x14ac:dyDescent="0.25">
      <c r="A453" s="7" t="str">
        <f>Premissas!$E$5</f>
        <v>julho/19</v>
      </c>
      <c r="B453" s="29">
        <f t="shared" si="649"/>
        <v>33</v>
      </c>
      <c r="C453" s="15">
        <f>LARGE(Premissas!$H$5:$I$5,1)</f>
        <v>63.17</v>
      </c>
      <c r="D453" s="16">
        <f t="shared" si="639"/>
        <v>30.17</v>
      </c>
      <c r="E453" s="17">
        <f>D453*Premissas!$C$6</f>
        <v>1945.1584941474218</v>
      </c>
      <c r="F453" s="15">
        <f t="shared" si="640"/>
        <v>63.17</v>
      </c>
      <c r="G453" s="18">
        <f>F453*Premissas!$C$5</f>
        <v>2036.3881683011705</v>
      </c>
      <c r="M453" s="7" t="str">
        <f>Premissas!$E$5</f>
        <v>julho/19</v>
      </c>
      <c r="N453" s="29">
        <f t="shared" si="647"/>
        <v>33</v>
      </c>
      <c r="O453" s="15">
        <f>Premissas!$I$5</f>
        <v>39.979999999999997</v>
      </c>
      <c r="P453" s="16">
        <f t="shared" si="642"/>
        <v>6.9799999999999969</v>
      </c>
      <c r="Q453" s="17">
        <f>P453*Premissas!$C$13</f>
        <v>672.38532110091705</v>
      </c>
      <c r="R453" s="15">
        <f t="shared" si="643"/>
        <v>39.979999999999997</v>
      </c>
      <c r="S453" s="18">
        <f>R453*Premissas!$C$11</f>
        <v>1925.6422018348621</v>
      </c>
      <c r="Y453" s="7" t="str">
        <f>Premissas!$E$5</f>
        <v>julho/19</v>
      </c>
      <c r="Z453" s="29">
        <f t="shared" si="648"/>
        <v>33</v>
      </c>
      <c r="AA453" s="15">
        <f>Premissas!$H$5</f>
        <v>63.17</v>
      </c>
      <c r="AB453" s="16">
        <f t="shared" si="645"/>
        <v>30.17</v>
      </c>
      <c r="AC453" s="17">
        <f>AB453*Premissas!$C$6</f>
        <v>1945.1584941474218</v>
      </c>
      <c r="AD453" s="15">
        <f t="shared" si="646"/>
        <v>63.17</v>
      </c>
      <c r="AE453" s="18">
        <f>AD453*Premissas!$C$12</f>
        <v>2036.3881683011705</v>
      </c>
    </row>
    <row r="454" spans="1:33" x14ac:dyDescent="0.25">
      <c r="A454" s="7" t="str">
        <f>Premissas!$E$6</f>
        <v>junho/19</v>
      </c>
      <c r="B454" s="29">
        <f t="shared" si="649"/>
        <v>33</v>
      </c>
      <c r="C454" s="15">
        <f>LARGE(Premissas!$H$6:$I$6,1)</f>
        <v>59.47</v>
      </c>
      <c r="D454" s="16">
        <f t="shared" si="639"/>
        <v>26.47</v>
      </c>
      <c r="E454" s="17">
        <f>D454*Premissas!$C$6</f>
        <v>1706.607402720658</v>
      </c>
      <c r="F454" s="15">
        <f t="shared" si="640"/>
        <v>59.47</v>
      </c>
      <c r="G454" s="18">
        <f>F454*Premissas!$C$5</f>
        <v>1917.1126225877886</v>
      </c>
      <c r="M454" s="7" t="str">
        <f>Premissas!$E$6</f>
        <v>junho/19</v>
      </c>
      <c r="N454" s="29">
        <f t="shared" si="647"/>
        <v>33</v>
      </c>
      <c r="O454" s="15">
        <f>Premissas!$I$6</f>
        <v>47.71</v>
      </c>
      <c r="P454" s="16">
        <f t="shared" si="642"/>
        <v>14.71</v>
      </c>
      <c r="Q454" s="17">
        <f>P454*Premissas!$C$13</f>
        <v>1417.0183486238532</v>
      </c>
      <c r="R454" s="15">
        <f t="shared" si="643"/>
        <v>47.71</v>
      </c>
      <c r="S454" s="18">
        <f>R454*Premissas!$C$11</f>
        <v>2297.9587155963304</v>
      </c>
      <c r="Y454" s="7" t="str">
        <f>Premissas!$E$6</f>
        <v>junho/19</v>
      </c>
      <c r="Z454" s="29">
        <f t="shared" si="648"/>
        <v>33</v>
      </c>
      <c r="AA454" s="15">
        <f>Premissas!$H$6</f>
        <v>59.47</v>
      </c>
      <c r="AB454" s="16">
        <f t="shared" si="645"/>
        <v>26.47</v>
      </c>
      <c r="AC454" s="17">
        <f>AB454*Premissas!$C$6</f>
        <v>1706.607402720658</v>
      </c>
      <c r="AD454" s="15">
        <f t="shared" si="646"/>
        <v>59.47</v>
      </c>
      <c r="AE454" s="18">
        <f>AD454*Premissas!$C$12</f>
        <v>1917.1126225877886</v>
      </c>
    </row>
    <row r="455" spans="1:33" x14ac:dyDescent="0.25">
      <c r="A455" s="7" t="str">
        <f>Premissas!$E$7</f>
        <v>maio/19</v>
      </c>
      <c r="B455" s="29">
        <f t="shared" si="649"/>
        <v>33</v>
      </c>
      <c r="C455" s="15">
        <f>LARGE(Premissas!$H$7:$I$7,1)</f>
        <v>61.04</v>
      </c>
      <c r="D455" s="20">
        <f t="shared" si="639"/>
        <v>28.04</v>
      </c>
      <c r="E455" s="17">
        <f>D455*Premissas!$C$6</f>
        <v>1807.8304334071495</v>
      </c>
      <c r="F455" s="15">
        <f t="shared" si="640"/>
        <v>61.04</v>
      </c>
      <c r="G455" s="18">
        <f>F455*Premissas!$C$5</f>
        <v>1967.7241379310344</v>
      </c>
      <c r="M455" s="7" t="str">
        <f>Premissas!$E$7</f>
        <v>maio/19</v>
      </c>
      <c r="N455" s="29">
        <f t="shared" si="647"/>
        <v>33</v>
      </c>
      <c r="O455" s="15">
        <f>Premissas!$I$7</f>
        <v>46.37</v>
      </c>
      <c r="P455" s="20">
        <f t="shared" si="642"/>
        <v>13.369999999999997</v>
      </c>
      <c r="Q455" s="17">
        <f>P455*Premissas!$C$13</f>
        <v>1287.9357798165136</v>
      </c>
      <c r="R455" s="15">
        <f t="shared" si="643"/>
        <v>46.37</v>
      </c>
      <c r="S455" s="18">
        <f>R455*Premissas!$C$11</f>
        <v>2233.4174311926604</v>
      </c>
      <c r="Y455" s="7" t="str">
        <f>Premissas!$E$7</f>
        <v>maio/19</v>
      </c>
      <c r="Z455" s="29">
        <f t="shared" si="648"/>
        <v>33</v>
      </c>
      <c r="AA455" s="15">
        <f>Premissas!$H$7</f>
        <v>61.04</v>
      </c>
      <c r="AB455" s="20">
        <f t="shared" si="645"/>
        <v>28.04</v>
      </c>
      <c r="AC455" s="17">
        <f>AB455*Premissas!$C$6</f>
        <v>1807.8304334071495</v>
      </c>
      <c r="AD455" s="15">
        <f t="shared" si="646"/>
        <v>61.04</v>
      </c>
      <c r="AE455" s="18">
        <f>AD455*Premissas!$C$12</f>
        <v>1967.7241379310344</v>
      </c>
    </row>
    <row r="456" spans="1:33" x14ac:dyDescent="0.25">
      <c r="A456" s="7" t="str">
        <f>Premissas!$E$8</f>
        <v>abril/19</v>
      </c>
      <c r="B456" s="29">
        <f t="shared" si="649"/>
        <v>33</v>
      </c>
      <c r="C456" s="15">
        <f>LARGE(Premissas!$H$8:$I$8,1)</f>
        <v>81.98</v>
      </c>
      <c r="D456" s="20">
        <f t="shared" si="639"/>
        <v>48.980000000000004</v>
      </c>
      <c r="E456" s="17">
        <f>D456*Premissas!$C$6</f>
        <v>3157.900664346726</v>
      </c>
      <c r="F456" s="15">
        <f t="shared" si="640"/>
        <v>81.98</v>
      </c>
      <c r="G456" s="18">
        <f>F456*Premissas!$C$5</f>
        <v>2642.7592534008227</v>
      </c>
      <c r="M456" s="7" t="str">
        <f>Premissas!$E$8</f>
        <v>abril/19</v>
      </c>
      <c r="N456" s="29">
        <f t="shared" si="647"/>
        <v>33</v>
      </c>
      <c r="O456" s="15">
        <f>Premissas!$I$8</f>
        <v>53.09</v>
      </c>
      <c r="P456" s="20">
        <f t="shared" si="642"/>
        <v>20.090000000000003</v>
      </c>
      <c r="Q456" s="17">
        <f>P456*Premissas!$C$13</f>
        <v>1935.2752293577985</v>
      </c>
      <c r="R456" s="15">
        <f t="shared" si="643"/>
        <v>53.09</v>
      </c>
      <c r="S456" s="18">
        <f>R456*Premissas!$C$11</f>
        <v>2557.0871559633028</v>
      </c>
      <c r="Y456" s="7" t="str">
        <f>Premissas!$E$8</f>
        <v>abril/19</v>
      </c>
      <c r="Z456" s="29">
        <f t="shared" si="648"/>
        <v>33</v>
      </c>
      <c r="AA456" s="15">
        <f>Premissas!$H$8</f>
        <v>81.98</v>
      </c>
      <c r="AB456" s="20">
        <f t="shared" si="645"/>
        <v>48.980000000000004</v>
      </c>
      <c r="AC456" s="17">
        <f>AB456*Premissas!$C$6</f>
        <v>3157.900664346726</v>
      </c>
      <c r="AD456" s="15">
        <f t="shared" si="646"/>
        <v>81.98</v>
      </c>
      <c r="AE456" s="18">
        <f>AD456*Premissas!$C$12</f>
        <v>2642.7592534008227</v>
      </c>
    </row>
    <row r="457" spans="1:33" x14ac:dyDescent="0.25">
      <c r="A457" s="7" t="str">
        <f>Premissas!$E$9</f>
        <v>março/19</v>
      </c>
      <c r="B457" s="29">
        <f t="shared" si="649"/>
        <v>33</v>
      </c>
      <c r="C457" s="15">
        <f>LARGE(Premissas!$H$9:$I$9,1)</f>
        <v>77.73</v>
      </c>
      <c r="D457" s="20">
        <f t="shared" si="639"/>
        <v>44.730000000000004</v>
      </c>
      <c r="E457" s="17">
        <f>D457*Premissas!$C$6</f>
        <v>2883.8892755457136</v>
      </c>
      <c r="F457" s="15">
        <f t="shared" si="640"/>
        <v>77.73</v>
      </c>
      <c r="G457" s="18">
        <f>F457*Premissas!$C$5</f>
        <v>2505.7535590003163</v>
      </c>
      <c r="M457" s="7" t="str">
        <f>Premissas!$E$9</f>
        <v>março/19</v>
      </c>
      <c r="N457" s="29">
        <f t="shared" si="647"/>
        <v>33</v>
      </c>
      <c r="O457" s="15">
        <f>Premissas!$I$9</f>
        <v>77.73</v>
      </c>
      <c r="P457" s="20">
        <f t="shared" si="642"/>
        <v>44.730000000000004</v>
      </c>
      <c r="Q457" s="17">
        <f>P457*Premissas!$C$13</f>
        <v>4308.8532110091746</v>
      </c>
      <c r="R457" s="15">
        <f t="shared" si="643"/>
        <v>77.73</v>
      </c>
      <c r="S457" s="18">
        <f>R457*Premissas!$C$11</f>
        <v>3743.8761467889908</v>
      </c>
      <c r="Y457" s="7" t="str">
        <f>Premissas!$E$9</f>
        <v>março/19</v>
      </c>
      <c r="Z457" s="29">
        <f t="shared" si="648"/>
        <v>33</v>
      </c>
      <c r="AA457" s="15">
        <f>Premissas!$H$9</f>
        <v>77.62</v>
      </c>
      <c r="AB457" s="20">
        <f t="shared" si="645"/>
        <v>44.620000000000005</v>
      </c>
      <c r="AC457" s="17">
        <f>AB457*Premissas!$C$6</f>
        <v>2876.7972160708641</v>
      </c>
      <c r="AD457" s="15">
        <f t="shared" si="646"/>
        <v>77.62</v>
      </c>
      <c r="AE457" s="18">
        <f>AD457*Premissas!$C$12</f>
        <v>2502.2075292628915</v>
      </c>
    </row>
    <row r="458" spans="1:33" x14ac:dyDescent="0.25">
      <c r="A458" s="7" t="str">
        <f>Premissas!$E$10</f>
        <v>fevereiro/19</v>
      </c>
      <c r="B458" s="29">
        <f t="shared" si="649"/>
        <v>33</v>
      </c>
      <c r="C458" s="15">
        <f>LARGE(Premissas!$H$10:$I$10,1)</f>
        <v>89.49</v>
      </c>
      <c r="D458" s="20">
        <f t="shared" si="639"/>
        <v>56.489999999999995</v>
      </c>
      <c r="E458" s="17">
        <f>D458*Premissas!$C$6</f>
        <v>3642.0949066751023</v>
      </c>
      <c r="F458" s="15">
        <f t="shared" si="640"/>
        <v>89.49</v>
      </c>
      <c r="G458" s="18">
        <f>F458*Premissas!$C$5</f>
        <v>2884.8563745650108</v>
      </c>
      <c r="M458" s="7" t="str">
        <f>Premissas!$E$10</f>
        <v>fevereiro/19</v>
      </c>
      <c r="N458" s="29">
        <f t="shared" si="647"/>
        <v>33</v>
      </c>
      <c r="O458" s="15">
        <f>Premissas!$I$10</f>
        <v>61.82</v>
      </c>
      <c r="P458" s="20">
        <f t="shared" si="642"/>
        <v>28.82</v>
      </c>
      <c r="Q458" s="17">
        <f>P458*Premissas!$C$13</f>
        <v>2776.2385321100919</v>
      </c>
      <c r="R458" s="15">
        <f t="shared" si="643"/>
        <v>61.82</v>
      </c>
      <c r="S458" s="18">
        <f>R458*Premissas!$C$11</f>
        <v>2977.5688073394494</v>
      </c>
      <c r="Y458" s="7" t="str">
        <f>Premissas!$E$10</f>
        <v>fevereiro/19</v>
      </c>
      <c r="Z458" s="29">
        <f t="shared" si="648"/>
        <v>33</v>
      </c>
      <c r="AA458" s="15">
        <f>Premissas!$H$10</f>
        <v>89.49</v>
      </c>
      <c r="AB458" s="20">
        <f t="shared" si="645"/>
        <v>56.489999999999995</v>
      </c>
      <c r="AC458" s="17">
        <f>AB458*Premissas!$C$6</f>
        <v>3642.0949066751023</v>
      </c>
      <c r="AD458" s="15">
        <f t="shared" si="646"/>
        <v>89.49</v>
      </c>
      <c r="AE458" s="18">
        <f>AD458*Premissas!$C$12</f>
        <v>2884.8563745650108</v>
      </c>
    </row>
    <row r="459" spans="1:33" x14ac:dyDescent="0.25">
      <c r="A459" s="7" t="str">
        <f>Premissas!$E$11</f>
        <v>janeiro/19</v>
      </c>
      <c r="B459" s="29">
        <f t="shared" si="649"/>
        <v>33</v>
      </c>
      <c r="C459" s="15">
        <f>LARGE(Premissas!$H$11:$I$11,1)</f>
        <v>81.09</v>
      </c>
      <c r="D459" s="16">
        <f t="shared" si="639"/>
        <v>48.09</v>
      </c>
      <c r="E459" s="17">
        <f>D459*Premissas!$C$6</f>
        <v>3100.5194558683961</v>
      </c>
      <c r="F459" s="15">
        <f t="shared" si="640"/>
        <v>81.09</v>
      </c>
      <c r="G459" s="18">
        <f>F459*Premissas!$C$5</f>
        <v>2614.068649161658</v>
      </c>
      <c r="M459" s="7" t="str">
        <f>Premissas!$E$11</f>
        <v>janeiro/19</v>
      </c>
      <c r="N459" s="29">
        <f t="shared" si="647"/>
        <v>33</v>
      </c>
      <c r="O459" s="15">
        <f>Premissas!$I$11</f>
        <v>57.12</v>
      </c>
      <c r="P459" s="16">
        <f t="shared" si="642"/>
        <v>24.119999999999997</v>
      </c>
      <c r="Q459" s="17">
        <f>P459*Premissas!$C$13</f>
        <v>2323.4862385321098</v>
      </c>
      <c r="R459" s="15">
        <f t="shared" si="643"/>
        <v>57.12</v>
      </c>
      <c r="S459" s="18">
        <f>R459*Premissas!$C$11</f>
        <v>2751.1926605504586</v>
      </c>
      <c r="Y459" s="7" t="str">
        <f>Premissas!$E$11</f>
        <v>janeiro/19</v>
      </c>
      <c r="Z459" s="29">
        <f t="shared" si="648"/>
        <v>33</v>
      </c>
      <c r="AA459" s="15">
        <f>Premissas!$H$11</f>
        <v>81.09</v>
      </c>
      <c r="AB459" s="16">
        <f t="shared" si="645"/>
        <v>48.09</v>
      </c>
      <c r="AC459" s="17">
        <f>AB459*Premissas!$C$6</f>
        <v>3100.5194558683961</v>
      </c>
      <c r="AD459" s="15">
        <f t="shared" si="646"/>
        <v>81.09</v>
      </c>
      <c r="AE459" s="18">
        <f>AD459*Premissas!$C$12</f>
        <v>2614.068649161658</v>
      </c>
    </row>
    <row r="460" spans="1:33" x14ac:dyDescent="0.25">
      <c r="A460" s="7" t="str">
        <f>Premissas!$E$12</f>
        <v>dezembro/18</v>
      </c>
      <c r="B460" s="29">
        <f t="shared" si="649"/>
        <v>33</v>
      </c>
      <c r="C460" s="15">
        <f>LARGE(Premissas!$H$12:$I$12,1)</f>
        <v>66.98</v>
      </c>
      <c r="D460" s="16">
        <f t="shared" si="639"/>
        <v>33.980000000000004</v>
      </c>
      <c r="E460" s="17">
        <f>D460*Premissas!$C$6</f>
        <v>2190.8016450490354</v>
      </c>
      <c r="F460" s="15">
        <f t="shared" si="640"/>
        <v>66.98</v>
      </c>
      <c r="G460" s="18">
        <f>F460*Premissas!$C$5</f>
        <v>2159.2097437519774</v>
      </c>
      <c r="M460" s="7" t="str">
        <f>Premissas!$E$12</f>
        <v>dezembro/18</v>
      </c>
      <c r="N460" s="29">
        <f t="shared" si="647"/>
        <v>33</v>
      </c>
      <c r="O460" s="15">
        <f>Premissas!$I$12</f>
        <v>56.9</v>
      </c>
      <c r="P460" s="16">
        <f t="shared" si="642"/>
        <v>23.9</v>
      </c>
      <c r="Q460" s="17">
        <f>P460*Premissas!$C$13</f>
        <v>2302.2935779816512</v>
      </c>
      <c r="R460" s="15">
        <f t="shared" si="643"/>
        <v>56.9</v>
      </c>
      <c r="S460" s="18">
        <f>R460*Premissas!$C$11</f>
        <v>2740.5963302752293</v>
      </c>
      <c r="Y460" s="7" t="str">
        <f>Premissas!$E$12</f>
        <v>dezembro/18</v>
      </c>
      <c r="Z460" s="29">
        <f t="shared" si="648"/>
        <v>33</v>
      </c>
      <c r="AA460" s="15">
        <f>Premissas!$H$12</f>
        <v>66.98</v>
      </c>
      <c r="AB460" s="16">
        <f t="shared" si="645"/>
        <v>33.980000000000004</v>
      </c>
      <c r="AC460" s="17">
        <f>AB460*Premissas!$C$6</f>
        <v>2190.8016450490354</v>
      </c>
      <c r="AD460" s="15">
        <f t="shared" si="646"/>
        <v>66.98</v>
      </c>
      <c r="AE460" s="18">
        <f>AD460*Premissas!$C$12</f>
        <v>2159.2097437519774</v>
      </c>
    </row>
    <row r="461" spans="1:33" x14ac:dyDescent="0.25">
      <c r="A461" s="7" t="str">
        <f>Premissas!$E$13</f>
        <v>novembro/18</v>
      </c>
      <c r="B461" s="29">
        <f t="shared" si="649"/>
        <v>33</v>
      </c>
      <c r="C461" s="15">
        <f>LARGE(Premissas!$H$13:$I$13,1)</f>
        <v>66.42</v>
      </c>
      <c r="D461" s="16">
        <f t="shared" si="639"/>
        <v>33.42</v>
      </c>
      <c r="E461" s="17">
        <f>D461*Premissas!$C$6</f>
        <v>2154.6966149952545</v>
      </c>
      <c r="F461" s="15">
        <f t="shared" si="640"/>
        <v>66.42</v>
      </c>
      <c r="G461" s="18">
        <f>F461*Premissas!$C$5</f>
        <v>2141.157228725087</v>
      </c>
      <c r="M461" s="7" t="str">
        <f>Premissas!$E$13</f>
        <v>novembro/18</v>
      </c>
      <c r="N461" s="29">
        <f t="shared" si="647"/>
        <v>33</v>
      </c>
      <c r="O461" s="15">
        <f>Premissas!$I$13</f>
        <v>40.659999999999997</v>
      </c>
      <c r="P461" s="16">
        <f t="shared" si="642"/>
        <v>7.6599999999999966</v>
      </c>
      <c r="Q461" s="17">
        <f>P461*Premissas!$C$13</f>
        <v>737.8899082568804</v>
      </c>
      <c r="R461" s="15">
        <f t="shared" si="643"/>
        <v>40.659999999999997</v>
      </c>
      <c r="S461" s="18">
        <f>R461*Premissas!$C$11</f>
        <v>1958.3944954128438</v>
      </c>
      <c r="Y461" s="7" t="str">
        <f>Premissas!$E$13</f>
        <v>novembro/18</v>
      </c>
      <c r="Z461" s="29">
        <f t="shared" si="648"/>
        <v>33</v>
      </c>
      <c r="AA461" s="15">
        <f>Premissas!$H$13</f>
        <v>66.42</v>
      </c>
      <c r="AB461" s="16">
        <f t="shared" si="645"/>
        <v>33.42</v>
      </c>
      <c r="AC461" s="17">
        <f>AB461*Premissas!$C$6</f>
        <v>2154.6966149952545</v>
      </c>
      <c r="AD461" s="15">
        <f t="shared" si="646"/>
        <v>66.42</v>
      </c>
      <c r="AE461" s="18">
        <f>AD461*Premissas!$C$12</f>
        <v>2141.157228725087</v>
      </c>
    </row>
    <row r="462" spans="1:33" x14ac:dyDescent="0.25">
      <c r="A462" s="26" t="s">
        <v>35</v>
      </c>
      <c r="B462" s="5"/>
      <c r="C462" s="5">
        <f>LARGE(C449:C461,1)</f>
        <v>89.49</v>
      </c>
      <c r="D462" s="5">
        <f>LARGE(D449:D461,1)</f>
        <v>56.489999999999995</v>
      </c>
      <c r="E462" s="27">
        <f>SUM(E450:E461)</f>
        <v>27088.443530528311</v>
      </c>
      <c r="F462" s="5">
        <f>LARGE(F449:F461,1)</f>
        <v>89.49</v>
      </c>
      <c r="G462" s="27">
        <f t="shared" si="626"/>
        <v>26309.928819993671</v>
      </c>
      <c r="H462" s="50">
        <f>E462+G462</f>
        <v>53398.372350521982</v>
      </c>
      <c r="I462">
        <f>B450</f>
        <v>33</v>
      </c>
      <c r="M462" s="26" t="s">
        <v>35</v>
      </c>
      <c r="N462" s="5"/>
      <c r="O462" s="5">
        <f t="shared" ref="O462:P462" si="650">LARGE(O449:O461,1)</f>
        <v>77.73</v>
      </c>
      <c r="P462" s="5">
        <f t="shared" si="650"/>
        <v>44.730000000000004</v>
      </c>
      <c r="Q462" s="27">
        <f t="shared" ref="Q462" si="651">SUM(Q450:Q461)</f>
        <v>22537.431192660548</v>
      </c>
      <c r="R462" s="5">
        <f t="shared" ref="R462" si="652">LARGE(R449:R461,1)</f>
        <v>77.73</v>
      </c>
      <c r="S462" s="27">
        <f t="shared" si="630"/>
        <v>30342.110091743118</v>
      </c>
      <c r="T462" s="50">
        <f t="shared" ref="T462" si="653">Q462+S462</f>
        <v>52879.541284403662</v>
      </c>
      <c r="U462">
        <f t="shared" ref="U462" si="654">N450</f>
        <v>33</v>
      </c>
      <c r="Y462" s="26" t="s">
        <v>35</v>
      </c>
      <c r="Z462" s="5"/>
      <c r="AA462" s="5">
        <f t="shared" ref="AA462:AB462" si="655">LARGE(AA449:AA461,1)</f>
        <v>89.49</v>
      </c>
      <c r="AB462" s="5">
        <f t="shared" si="655"/>
        <v>56.489999999999995</v>
      </c>
      <c r="AC462" s="27">
        <f t="shared" ref="AC462" si="656">SUM(AC450:AC461)</f>
        <v>26785.419171148365</v>
      </c>
      <c r="AD462" s="5">
        <f t="shared" ref="AD462" si="657">LARGE(AD449:AD461,1)</f>
        <v>89.49</v>
      </c>
      <c r="AE462" s="27">
        <f t="shared" si="636"/>
        <v>26158.416640303698</v>
      </c>
      <c r="AF462" s="50">
        <f t="shared" ref="AF462" si="658">AC462+AE462</f>
        <v>52943.835811452067</v>
      </c>
      <c r="AG462">
        <f t="shared" ref="AG462" si="659">Z450</f>
        <v>33</v>
      </c>
    </row>
    <row r="463" spans="1:33" x14ac:dyDescent="0.25">
      <c r="A463" s="6" t="s">
        <v>12</v>
      </c>
      <c r="B463" s="6" t="s">
        <v>18</v>
      </c>
      <c r="C463" s="6" t="s">
        <v>19</v>
      </c>
      <c r="D463" s="14" t="s">
        <v>20</v>
      </c>
      <c r="E463" s="14" t="s">
        <v>21</v>
      </c>
      <c r="F463" s="6" t="s">
        <v>22</v>
      </c>
      <c r="G463" s="6" t="s">
        <v>23</v>
      </c>
      <c r="M463" s="6" t="s">
        <v>12</v>
      </c>
      <c r="N463" s="6" t="s">
        <v>18</v>
      </c>
      <c r="O463" s="6" t="s">
        <v>19</v>
      </c>
      <c r="P463" s="14" t="s">
        <v>20</v>
      </c>
      <c r="Q463" s="14" t="s">
        <v>21</v>
      </c>
      <c r="R463" s="6" t="s">
        <v>22</v>
      </c>
      <c r="S463" s="6" t="s">
        <v>23</v>
      </c>
      <c r="Y463" s="6" t="s">
        <v>12</v>
      </c>
      <c r="Z463" s="6" t="s">
        <v>18</v>
      </c>
      <c r="AA463" s="6" t="s">
        <v>19</v>
      </c>
      <c r="AB463" s="14" t="s">
        <v>20</v>
      </c>
      <c r="AC463" s="14" t="s">
        <v>21</v>
      </c>
      <c r="AD463" s="6" t="s">
        <v>22</v>
      </c>
      <c r="AE463" s="6" t="s">
        <v>23</v>
      </c>
    </row>
    <row r="464" spans="1:33" x14ac:dyDescent="0.25">
      <c r="A464" s="7" t="str">
        <f>Premissas!$E$2</f>
        <v>outubro/19</v>
      </c>
      <c r="B464" s="29">
        <f>B450+1</f>
        <v>34</v>
      </c>
      <c r="C464" s="15">
        <f>LARGE(Premissas!$H$2:$I$2,1)</f>
        <v>63.39</v>
      </c>
      <c r="D464" s="16">
        <f t="shared" ref="D464:D475" si="660">IF(C464&gt;105%*B464,(C464-B464),0)</f>
        <v>29.39</v>
      </c>
      <c r="E464" s="17">
        <f>D464*Premissas!$C$6</f>
        <v>1894.8693451439419</v>
      </c>
      <c r="F464" s="15">
        <f t="shared" ref="F464:F475" si="661">IF(C464&gt;B464,C464,B464)</f>
        <v>63.39</v>
      </c>
      <c r="G464" s="18">
        <f>F464*Premissas!$C$5</f>
        <v>2043.4802277760202</v>
      </c>
      <c r="M464" s="7" t="str">
        <f>Premissas!$E$2</f>
        <v>outubro/19</v>
      </c>
      <c r="N464" s="29">
        <f t="shared" ref="N464" si="662">N450+1</f>
        <v>34</v>
      </c>
      <c r="O464" s="15">
        <f>Premissas!$I$2</f>
        <v>63.39</v>
      </c>
      <c r="P464" s="16">
        <f t="shared" ref="P464:P475" si="663">IF(O464&gt;105%*N464,(O464-N464),0)</f>
        <v>29.39</v>
      </c>
      <c r="Q464" s="17">
        <f>P464*Premissas!$C$13</f>
        <v>2831.1467889908258</v>
      </c>
      <c r="R464" s="15">
        <f t="shared" ref="R464:R475" si="664">IF(O464&gt;N464,O464,N464)</f>
        <v>63.39</v>
      </c>
      <c r="S464" s="18">
        <f>R464*Premissas!$C$11</f>
        <v>3053.1880733944954</v>
      </c>
      <c r="Y464" s="7" t="str">
        <f>Premissas!$E$2</f>
        <v>outubro/19</v>
      </c>
      <c r="Z464" s="29">
        <f t="shared" ref="Z464" si="665">Z450+1</f>
        <v>34</v>
      </c>
      <c r="AA464" s="15">
        <f>Premissas!$H$2</f>
        <v>58.8</v>
      </c>
      <c r="AB464" s="16">
        <f t="shared" ref="AB464:AB475" si="666">IF(AA464&gt;105%*Z464,(AA464-Z464),0)</f>
        <v>24.799999999999997</v>
      </c>
      <c r="AC464" s="17">
        <f>AB464*Premissas!$C$6</f>
        <v>1598.9370452388482</v>
      </c>
      <c r="AD464" s="15">
        <f t="shared" ref="AD464:AD475" si="667">IF(AA464&gt;Z464,AA464,Z464)</f>
        <v>58.8</v>
      </c>
      <c r="AE464" s="18">
        <f>AD464*Premissas!$C$12</f>
        <v>1895.5140778234736</v>
      </c>
    </row>
    <row r="465" spans="1:33" x14ac:dyDescent="0.25">
      <c r="A465" s="7" t="str">
        <f>Premissas!$E$3</f>
        <v>setembro/19</v>
      </c>
      <c r="B465" s="29">
        <f>B464</f>
        <v>34</v>
      </c>
      <c r="C465" s="15">
        <f>LARGE(Premissas!$H$3:$I$3,1)</f>
        <v>58.91</v>
      </c>
      <c r="D465" s="16">
        <f t="shared" si="660"/>
        <v>24.909999999999997</v>
      </c>
      <c r="E465" s="17">
        <f>D465*Premissas!$C$6</f>
        <v>1606.029104713698</v>
      </c>
      <c r="F465" s="15">
        <f t="shared" si="661"/>
        <v>58.91</v>
      </c>
      <c r="G465" s="18">
        <f>F465*Premissas!$C$5</f>
        <v>1899.0601075608984</v>
      </c>
      <c r="M465" s="7" t="str">
        <f>Premissas!$E$3</f>
        <v>setembro/19</v>
      </c>
      <c r="N465" s="29">
        <f t="shared" ref="N465:N475" si="668">N464</f>
        <v>34</v>
      </c>
      <c r="O465" s="15">
        <f>Premissas!$I$3</f>
        <v>52.19</v>
      </c>
      <c r="P465" s="16">
        <f t="shared" si="663"/>
        <v>18.189999999999998</v>
      </c>
      <c r="Q465" s="17">
        <f>P465*Premissas!$C$13</f>
        <v>1752.2477064220182</v>
      </c>
      <c r="R465" s="15">
        <f t="shared" si="664"/>
        <v>52.19</v>
      </c>
      <c r="S465" s="18">
        <f>R465*Premissas!$C$11</f>
        <v>2513.7385321100915</v>
      </c>
      <c r="Y465" s="7" t="str">
        <f>Premissas!$E$3</f>
        <v>setembro/19</v>
      </c>
      <c r="Z465" s="29">
        <f t="shared" ref="Z465:Z475" si="669">Z464</f>
        <v>34</v>
      </c>
      <c r="AA465" s="15">
        <f>Premissas!$H$3</f>
        <v>58.91</v>
      </c>
      <c r="AB465" s="16">
        <f t="shared" si="666"/>
        <v>24.909999999999997</v>
      </c>
      <c r="AC465" s="17">
        <f>AB465*Premissas!$C$6</f>
        <v>1606.029104713698</v>
      </c>
      <c r="AD465" s="15">
        <f t="shared" si="667"/>
        <v>58.91</v>
      </c>
      <c r="AE465" s="18">
        <f>AD465*Premissas!$C$12</f>
        <v>1899.0601075608984</v>
      </c>
    </row>
    <row r="466" spans="1:33" x14ac:dyDescent="0.25">
      <c r="A466" s="7" t="str">
        <f>Premissas!$E$4</f>
        <v>agosto/19</v>
      </c>
      <c r="B466" s="29">
        <f t="shared" ref="B466:B475" si="670">B465</f>
        <v>34</v>
      </c>
      <c r="C466" s="15">
        <f>LARGE(Premissas!$H$4:$I$4,1)</f>
        <v>46.48</v>
      </c>
      <c r="D466" s="16">
        <f t="shared" si="660"/>
        <v>12.479999999999997</v>
      </c>
      <c r="E466" s="17">
        <f>D466*Premissas!$C$6</f>
        <v>804.62638405567839</v>
      </c>
      <c r="F466" s="15">
        <f t="shared" si="661"/>
        <v>46.48</v>
      </c>
      <c r="G466" s="18">
        <f>F466*Premissas!$C$5</f>
        <v>1498.3587472318886</v>
      </c>
      <c r="M466" s="7" t="str">
        <f>Premissas!$E$4</f>
        <v>agosto/19</v>
      </c>
      <c r="N466" s="29">
        <f t="shared" si="668"/>
        <v>34</v>
      </c>
      <c r="O466" s="15">
        <f>Premissas!$I$4</f>
        <v>20.16</v>
      </c>
      <c r="P466" s="16">
        <f t="shared" si="663"/>
        <v>0</v>
      </c>
      <c r="Q466" s="17">
        <f>P466*Premissas!$C$13</f>
        <v>0</v>
      </c>
      <c r="R466" s="15">
        <f t="shared" si="664"/>
        <v>34</v>
      </c>
      <c r="S466" s="18">
        <f>R466*Premissas!$C$11</f>
        <v>1637.6146788990825</v>
      </c>
      <c r="Y466" s="7" t="str">
        <f>Premissas!$E$4</f>
        <v>agosto/19</v>
      </c>
      <c r="Z466" s="29">
        <f t="shared" si="669"/>
        <v>34</v>
      </c>
      <c r="AA466" s="15">
        <f>Premissas!$H$4</f>
        <v>46.48</v>
      </c>
      <c r="AB466" s="16">
        <f t="shared" si="666"/>
        <v>12.479999999999997</v>
      </c>
      <c r="AC466" s="17">
        <f>AB466*Premissas!$C$6</f>
        <v>804.62638405567839</v>
      </c>
      <c r="AD466" s="15">
        <f t="shared" si="667"/>
        <v>46.48</v>
      </c>
      <c r="AE466" s="18">
        <f>AD466*Premissas!$C$12</f>
        <v>1498.3587472318886</v>
      </c>
    </row>
    <row r="467" spans="1:33" x14ac:dyDescent="0.25">
      <c r="A467" s="7" t="str">
        <f>Premissas!$E$5</f>
        <v>julho/19</v>
      </c>
      <c r="B467" s="29">
        <f t="shared" si="670"/>
        <v>34</v>
      </c>
      <c r="C467" s="15">
        <f>LARGE(Premissas!$H$5:$I$5,1)</f>
        <v>63.17</v>
      </c>
      <c r="D467" s="16">
        <f t="shared" si="660"/>
        <v>29.17</v>
      </c>
      <c r="E467" s="17">
        <f>D467*Premissas!$C$6</f>
        <v>1880.6852261942424</v>
      </c>
      <c r="F467" s="15">
        <f t="shared" si="661"/>
        <v>63.17</v>
      </c>
      <c r="G467" s="18">
        <f>F467*Premissas!$C$5</f>
        <v>2036.3881683011705</v>
      </c>
      <c r="M467" s="7" t="str">
        <f>Premissas!$E$5</f>
        <v>julho/19</v>
      </c>
      <c r="N467" s="29">
        <f t="shared" si="668"/>
        <v>34</v>
      </c>
      <c r="O467" s="15">
        <f>Premissas!$I$5</f>
        <v>39.979999999999997</v>
      </c>
      <c r="P467" s="16">
        <f t="shared" si="663"/>
        <v>5.9799999999999969</v>
      </c>
      <c r="Q467" s="17">
        <f>P467*Premissas!$C$13</f>
        <v>576.05504587155929</v>
      </c>
      <c r="R467" s="15">
        <f t="shared" si="664"/>
        <v>39.979999999999997</v>
      </c>
      <c r="S467" s="18">
        <f>R467*Premissas!$C$11</f>
        <v>1925.6422018348621</v>
      </c>
      <c r="Y467" s="7" t="str">
        <f>Premissas!$E$5</f>
        <v>julho/19</v>
      </c>
      <c r="Z467" s="29">
        <f t="shared" si="669"/>
        <v>34</v>
      </c>
      <c r="AA467" s="15">
        <f>Premissas!$H$5</f>
        <v>63.17</v>
      </c>
      <c r="AB467" s="16">
        <f t="shared" si="666"/>
        <v>29.17</v>
      </c>
      <c r="AC467" s="17">
        <f>AB467*Premissas!$C$6</f>
        <v>1880.6852261942424</v>
      </c>
      <c r="AD467" s="15">
        <f t="shared" si="667"/>
        <v>63.17</v>
      </c>
      <c r="AE467" s="18">
        <f>AD467*Premissas!$C$12</f>
        <v>2036.3881683011705</v>
      </c>
    </row>
    <row r="468" spans="1:33" x14ac:dyDescent="0.25">
      <c r="A468" s="7" t="str">
        <f>Premissas!$E$6</f>
        <v>junho/19</v>
      </c>
      <c r="B468" s="29">
        <f t="shared" si="670"/>
        <v>34</v>
      </c>
      <c r="C468" s="15">
        <f>LARGE(Premissas!$H$6:$I$6,1)</f>
        <v>59.47</v>
      </c>
      <c r="D468" s="16">
        <f t="shared" si="660"/>
        <v>25.47</v>
      </c>
      <c r="E468" s="17">
        <f>D468*Premissas!$C$6</f>
        <v>1642.1341347674786</v>
      </c>
      <c r="F468" s="15">
        <f t="shared" si="661"/>
        <v>59.47</v>
      </c>
      <c r="G468" s="18">
        <f>F468*Premissas!$C$5</f>
        <v>1917.1126225877886</v>
      </c>
      <c r="M468" s="7" t="str">
        <f>Premissas!$E$6</f>
        <v>junho/19</v>
      </c>
      <c r="N468" s="29">
        <f t="shared" si="668"/>
        <v>34</v>
      </c>
      <c r="O468" s="15">
        <f>Premissas!$I$6</f>
        <v>47.71</v>
      </c>
      <c r="P468" s="16">
        <f t="shared" si="663"/>
        <v>13.71</v>
      </c>
      <c r="Q468" s="17">
        <f>P468*Premissas!$C$13</f>
        <v>1320.6880733944954</v>
      </c>
      <c r="R468" s="15">
        <f t="shared" si="664"/>
        <v>47.71</v>
      </c>
      <c r="S468" s="18">
        <f>R468*Premissas!$C$11</f>
        <v>2297.9587155963304</v>
      </c>
      <c r="Y468" s="7" t="str">
        <f>Premissas!$E$6</f>
        <v>junho/19</v>
      </c>
      <c r="Z468" s="29">
        <f t="shared" si="669"/>
        <v>34</v>
      </c>
      <c r="AA468" s="15">
        <f>Premissas!$H$6</f>
        <v>59.47</v>
      </c>
      <c r="AB468" s="16">
        <f t="shared" si="666"/>
        <v>25.47</v>
      </c>
      <c r="AC468" s="17">
        <f>AB468*Premissas!$C$6</f>
        <v>1642.1341347674786</v>
      </c>
      <c r="AD468" s="15">
        <f t="shared" si="667"/>
        <v>59.47</v>
      </c>
      <c r="AE468" s="18">
        <f>AD468*Premissas!$C$12</f>
        <v>1917.1126225877886</v>
      </c>
    </row>
    <row r="469" spans="1:33" x14ac:dyDescent="0.25">
      <c r="A469" s="7" t="str">
        <f>Premissas!$E$7</f>
        <v>maio/19</v>
      </c>
      <c r="B469" s="29">
        <f t="shared" si="670"/>
        <v>34</v>
      </c>
      <c r="C469" s="15">
        <f>LARGE(Premissas!$H$7:$I$7,1)</f>
        <v>61.04</v>
      </c>
      <c r="D469" s="20">
        <f t="shared" si="660"/>
        <v>27.04</v>
      </c>
      <c r="E469" s="17">
        <f>D469*Premissas!$C$6</f>
        <v>1743.3571654539703</v>
      </c>
      <c r="F469" s="15">
        <f t="shared" si="661"/>
        <v>61.04</v>
      </c>
      <c r="G469" s="18">
        <f>F469*Premissas!$C$5</f>
        <v>1967.7241379310344</v>
      </c>
      <c r="M469" s="7" t="str">
        <f>Premissas!$E$7</f>
        <v>maio/19</v>
      </c>
      <c r="N469" s="29">
        <f t="shared" si="668"/>
        <v>34</v>
      </c>
      <c r="O469" s="15">
        <f>Premissas!$I$7</f>
        <v>46.37</v>
      </c>
      <c r="P469" s="20">
        <f t="shared" si="663"/>
        <v>12.369999999999997</v>
      </c>
      <c r="Q469" s="17">
        <f>P469*Premissas!$C$13</f>
        <v>1191.6055045871558</v>
      </c>
      <c r="R469" s="15">
        <f t="shared" si="664"/>
        <v>46.37</v>
      </c>
      <c r="S469" s="18">
        <f>R469*Premissas!$C$11</f>
        <v>2233.4174311926604</v>
      </c>
      <c r="Y469" s="7" t="str">
        <f>Premissas!$E$7</f>
        <v>maio/19</v>
      </c>
      <c r="Z469" s="29">
        <f t="shared" si="669"/>
        <v>34</v>
      </c>
      <c r="AA469" s="15">
        <f>Premissas!$H$7</f>
        <v>61.04</v>
      </c>
      <c r="AB469" s="20">
        <f t="shared" si="666"/>
        <v>27.04</v>
      </c>
      <c r="AC469" s="17">
        <f>AB469*Premissas!$C$6</f>
        <v>1743.3571654539703</v>
      </c>
      <c r="AD469" s="15">
        <f t="shared" si="667"/>
        <v>61.04</v>
      </c>
      <c r="AE469" s="18">
        <f>AD469*Premissas!$C$12</f>
        <v>1967.7241379310344</v>
      </c>
    </row>
    <row r="470" spans="1:33" x14ac:dyDescent="0.25">
      <c r="A470" s="7" t="str">
        <f>Premissas!$E$8</f>
        <v>abril/19</v>
      </c>
      <c r="B470" s="29">
        <f t="shared" si="670"/>
        <v>34</v>
      </c>
      <c r="C470" s="15">
        <f>LARGE(Premissas!$H$8:$I$8,1)</f>
        <v>81.98</v>
      </c>
      <c r="D470" s="20">
        <f t="shared" si="660"/>
        <v>47.980000000000004</v>
      </c>
      <c r="E470" s="17">
        <f>D470*Premissas!$C$6</f>
        <v>3093.4273963935466</v>
      </c>
      <c r="F470" s="15">
        <f t="shared" si="661"/>
        <v>81.98</v>
      </c>
      <c r="G470" s="18">
        <f>F470*Premissas!$C$5</f>
        <v>2642.7592534008227</v>
      </c>
      <c r="M470" s="7" t="str">
        <f>Premissas!$E$8</f>
        <v>abril/19</v>
      </c>
      <c r="N470" s="29">
        <f t="shared" si="668"/>
        <v>34</v>
      </c>
      <c r="O470" s="15">
        <f>Premissas!$I$8</f>
        <v>53.09</v>
      </c>
      <c r="P470" s="20">
        <f t="shared" si="663"/>
        <v>19.090000000000003</v>
      </c>
      <c r="Q470" s="17">
        <f>P470*Premissas!$C$13</f>
        <v>1838.9449541284407</v>
      </c>
      <c r="R470" s="15">
        <f t="shared" si="664"/>
        <v>53.09</v>
      </c>
      <c r="S470" s="18">
        <f>R470*Premissas!$C$11</f>
        <v>2557.0871559633028</v>
      </c>
      <c r="Y470" s="7" t="str">
        <f>Premissas!$E$8</f>
        <v>abril/19</v>
      </c>
      <c r="Z470" s="29">
        <f t="shared" si="669"/>
        <v>34</v>
      </c>
      <c r="AA470" s="15">
        <f>Premissas!$H$8</f>
        <v>81.98</v>
      </c>
      <c r="AB470" s="20">
        <f t="shared" si="666"/>
        <v>47.980000000000004</v>
      </c>
      <c r="AC470" s="17">
        <f>AB470*Premissas!$C$6</f>
        <v>3093.4273963935466</v>
      </c>
      <c r="AD470" s="15">
        <f t="shared" si="667"/>
        <v>81.98</v>
      </c>
      <c r="AE470" s="18">
        <f>AD470*Premissas!$C$12</f>
        <v>2642.7592534008227</v>
      </c>
    </row>
    <row r="471" spans="1:33" x14ac:dyDescent="0.25">
      <c r="A471" s="7" t="str">
        <f>Premissas!$E$9</f>
        <v>março/19</v>
      </c>
      <c r="B471" s="29">
        <f t="shared" si="670"/>
        <v>34</v>
      </c>
      <c r="C471" s="15">
        <f>LARGE(Premissas!$H$9:$I$9,1)</f>
        <v>77.73</v>
      </c>
      <c r="D471" s="20">
        <f t="shared" si="660"/>
        <v>43.730000000000004</v>
      </c>
      <c r="E471" s="17">
        <f>D471*Premissas!$C$6</f>
        <v>2819.4160075925342</v>
      </c>
      <c r="F471" s="15">
        <f t="shared" si="661"/>
        <v>77.73</v>
      </c>
      <c r="G471" s="18">
        <f>F471*Premissas!$C$5</f>
        <v>2505.7535590003163</v>
      </c>
      <c r="M471" s="7" t="str">
        <f>Premissas!$E$9</f>
        <v>março/19</v>
      </c>
      <c r="N471" s="29">
        <f t="shared" si="668"/>
        <v>34</v>
      </c>
      <c r="O471" s="15">
        <f>Premissas!$I$9</f>
        <v>77.73</v>
      </c>
      <c r="P471" s="20">
        <f t="shared" si="663"/>
        <v>43.730000000000004</v>
      </c>
      <c r="Q471" s="17">
        <f>P471*Premissas!$C$13</f>
        <v>4212.5229357798171</v>
      </c>
      <c r="R471" s="15">
        <f t="shared" si="664"/>
        <v>77.73</v>
      </c>
      <c r="S471" s="18">
        <f>R471*Premissas!$C$11</f>
        <v>3743.8761467889908</v>
      </c>
      <c r="Y471" s="7" t="str">
        <f>Premissas!$E$9</f>
        <v>março/19</v>
      </c>
      <c r="Z471" s="29">
        <f t="shared" si="669"/>
        <v>34</v>
      </c>
      <c r="AA471" s="15">
        <f>Premissas!$H$9</f>
        <v>77.62</v>
      </c>
      <c r="AB471" s="20">
        <f t="shared" si="666"/>
        <v>43.620000000000005</v>
      </c>
      <c r="AC471" s="17">
        <f>AB471*Premissas!$C$6</f>
        <v>2812.3239481176847</v>
      </c>
      <c r="AD471" s="15">
        <f t="shared" si="667"/>
        <v>77.62</v>
      </c>
      <c r="AE471" s="18">
        <f>AD471*Premissas!$C$12</f>
        <v>2502.2075292628915</v>
      </c>
    </row>
    <row r="472" spans="1:33" x14ac:dyDescent="0.25">
      <c r="A472" s="7" t="str">
        <f>Premissas!$E$10</f>
        <v>fevereiro/19</v>
      </c>
      <c r="B472" s="29">
        <f t="shared" si="670"/>
        <v>34</v>
      </c>
      <c r="C472" s="15">
        <f>LARGE(Premissas!$H$10:$I$10,1)</f>
        <v>89.49</v>
      </c>
      <c r="D472" s="20">
        <f t="shared" si="660"/>
        <v>55.489999999999995</v>
      </c>
      <c r="E472" s="17">
        <f>D472*Premissas!$C$6</f>
        <v>3577.6216387219233</v>
      </c>
      <c r="F472" s="15">
        <f t="shared" si="661"/>
        <v>89.49</v>
      </c>
      <c r="G472" s="18">
        <f>F472*Premissas!$C$5</f>
        <v>2884.8563745650108</v>
      </c>
      <c r="M472" s="7" t="str">
        <f>Premissas!$E$10</f>
        <v>fevereiro/19</v>
      </c>
      <c r="N472" s="29">
        <f t="shared" si="668"/>
        <v>34</v>
      </c>
      <c r="O472" s="15">
        <f>Premissas!$I$10</f>
        <v>61.82</v>
      </c>
      <c r="P472" s="20">
        <f t="shared" si="663"/>
        <v>27.82</v>
      </c>
      <c r="Q472" s="17">
        <f>P472*Premissas!$C$13</f>
        <v>2679.9082568807339</v>
      </c>
      <c r="R472" s="15">
        <f t="shared" si="664"/>
        <v>61.82</v>
      </c>
      <c r="S472" s="18">
        <f>R472*Premissas!$C$11</f>
        <v>2977.5688073394494</v>
      </c>
      <c r="Y472" s="7" t="str">
        <f>Premissas!$E$10</f>
        <v>fevereiro/19</v>
      </c>
      <c r="Z472" s="29">
        <f t="shared" si="669"/>
        <v>34</v>
      </c>
      <c r="AA472" s="15">
        <f>Premissas!$H$10</f>
        <v>89.49</v>
      </c>
      <c r="AB472" s="20">
        <f t="shared" si="666"/>
        <v>55.489999999999995</v>
      </c>
      <c r="AC472" s="17">
        <f>AB472*Premissas!$C$6</f>
        <v>3577.6216387219233</v>
      </c>
      <c r="AD472" s="15">
        <f t="shared" si="667"/>
        <v>89.49</v>
      </c>
      <c r="AE472" s="18">
        <f>AD472*Premissas!$C$12</f>
        <v>2884.8563745650108</v>
      </c>
    </row>
    <row r="473" spans="1:33" x14ac:dyDescent="0.25">
      <c r="A473" s="7" t="str">
        <f>Premissas!$E$11</f>
        <v>janeiro/19</v>
      </c>
      <c r="B473" s="29">
        <f t="shared" si="670"/>
        <v>34</v>
      </c>
      <c r="C473" s="15">
        <f>LARGE(Premissas!$H$11:$I$11,1)</f>
        <v>81.09</v>
      </c>
      <c r="D473" s="16">
        <f t="shared" si="660"/>
        <v>47.09</v>
      </c>
      <c r="E473" s="17">
        <f>D473*Premissas!$C$6</f>
        <v>3036.0461879152167</v>
      </c>
      <c r="F473" s="15">
        <f t="shared" si="661"/>
        <v>81.09</v>
      </c>
      <c r="G473" s="18">
        <f>F473*Premissas!$C$5</f>
        <v>2614.068649161658</v>
      </c>
      <c r="M473" s="7" t="str">
        <f>Premissas!$E$11</f>
        <v>janeiro/19</v>
      </c>
      <c r="N473" s="29">
        <f t="shared" si="668"/>
        <v>34</v>
      </c>
      <c r="O473" s="15">
        <f>Premissas!$I$11</f>
        <v>57.12</v>
      </c>
      <c r="P473" s="16">
        <f t="shared" si="663"/>
        <v>23.119999999999997</v>
      </c>
      <c r="Q473" s="17">
        <f>P473*Premissas!$C$13</f>
        <v>2227.1559633027518</v>
      </c>
      <c r="R473" s="15">
        <f t="shared" si="664"/>
        <v>57.12</v>
      </c>
      <c r="S473" s="18">
        <f>R473*Premissas!$C$11</f>
        <v>2751.1926605504586</v>
      </c>
      <c r="Y473" s="7" t="str">
        <f>Premissas!$E$11</f>
        <v>janeiro/19</v>
      </c>
      <c r="Z473" s="29">
        <f t="shared" si="669"/>
        <v>34</v>
      </c>
      <c r="AA473" s="15">
        <f>Premissas!$H$11</f>
        <v>81.09</v>
      </c>
      <c r="AB473" s="16">
        <f t="shared" si="666"/>
        <v>47.09</v>
      </c>
      <c r="AC473" s="17">
        <f>AB473*Premissas!$C$6</f>
        <v>3036.0461879152167</v>
      </c>
      <c r="AD473" s="15">
        <f t="shared" si="667"/>
        <v>81.09</v>
      </c>
      <c r="AE473" s="18">
        <f>AD473*Premissas!$C$12</f>
        <v>2614.068649161658</v>
      </c>
    </row>
    <row r="474" spans="1:33" x14ac:dyDescent="0.25">
      <c r="A474" s="7" t="str">
        <f>Premissas!$E$12</f>
        <v>dezembro/18</v>
      </c>
      <c r="B474" s="29">
        <f t="shared" si="670"/>
        <v>34</v>
      </c>
      <c r="C474" s="15">
        <f>LARGE(Premissas!$H$12:$I$12,1)</f>
        <v>66.98</v>
      </c>
      <c r="D474" s="16">
        <f t="shared" si="660"/>
        <v>32.980000000000004</v>
      </c>
      <c r="E474" s="17">
        <f>D474*Premissas!$C$6</f>
        <v>2126.328377095856</v>
      </c>
      <c r="F474" s="15">
        <f t="shared" si="661"/>
        <v>66.98</v>
      </c>
      <c r="G474" s="18">
        <f>F474*Premissas!$C$5</f>
        <v>2159.2097437519774</v>
      </c>
      <c r="M474" s="7" t="str">
        <f>Premissas!$E$12</f>
        <v>dezembro/18</v>
      </c>
      <c r="N474" s="29">
        <f t="shared" si="668"/>
        <v>34</v>
      </c>
      <c r="O474" s="15">
        <f>Premissas!$I$12</f>
        <v>56.9</v>
      </c>
      <c r="P474" s="16">
        <f t="shared" si="663"/>
        <v>22.9</v>
      </c>
      <c r="Q474" s="17">
        <f>P474*Premissas!$C$13</f>
        <v>2205.9633027522932</v>
      </c>
      <c r="R474" s="15">
        <f t="shared" si="664"/>
        <v>56.9</v>
      </c>
      <c r="S474" s="18">
        <f>R474*Premissas!$C$11</f>
        <v>2740.5963302752293</v>
      </c>
      <c r="Y474" s="7" t="str">
        <f>Premissas!$E$12</f>
        <v>dezembro/18</v>
      </c>
      <c r="Z474" s="29">
        <f t="shared" si="669"/>
        <v>34</v>
      </c>
      <c r="AA474" s="15">
        <f>Premissas!$H$12</f>
        <v>66.98</v>
      </c>
      <c r="AB474" s="16">
        <f t="shared" si="666"/>
        <v>32.980000000000004</v>
      </c>
      <c r="AC474" s="17">
        <f>AB474*Premissas!$C$6</f>
        <v>2126.328377095856</v>
      </c>
      <c r="AD474" s="15">
        <f t="shared" si="667"/>
        <v>66.98</v>
      </c>
      <c r="AE474" s="18">
        <f>AD474*Premissas!$C$12</f>
        <v>2159.2097437519774</v>
      </c>
    </row>
    <row r="475" spans="1:33" x14ac:dyDescent="0.25">
      <c r="A475" s="7" t="str">
        <f>Premissas!$E$13</f>
        <v>novembro/18</v>
      </c>
      <c r="B475" s="29">
        <f t="shared" si="670"/>
        <v>34</v>
      </c>
      <c r="C475" s="15">
        <f>LARGE(Premissas!$H$13:$I$13,1)</f>
        <v>66.42</v>
      </c>
      <c r="D475" s="16">
        <f t="shared" si="660"/>
        <v>32.42</v>
      </c>
      <c r="E475" s="17">
        <f>D475*Premissas!$C$6</f>
        <v>2090.2233470420756</v>
      </c>
      <c r="F475" s="15">
        <f t="shared" si="661"/>
        <v>66.42</v>
      </c>
      <c r="G475" s="18">
        <f>F475*Premissas!$C$5</f>
        <v>2141.157228725087</v>
      </c>
      <c r="M475" s="7" t="str">
        <f>Premissas!$E$13</f>
        <v>novembro/18</v>
      </c>
      <c r="N475" s="29">
        <f t="shared" si="668"/>
        <v>34</v>
      </c>
      <c r="O475" s="15">
        <f>Premissas!$I$13</f>
        <v>40.659999999999997</v>
      </c>
      <c r="P475" s="16">
        <f t="shared" si="663"/>
        <v>6.6599999999999966</v>
      </c>
      <c r="Q475" s="17">
        <f>P475*Premissas!$C$13</f>
        <v>641.55963302752264</v>
      </c>
      <c r="R475" s="15">
        <f t="shared" si="664"/>
        <v>40.659999999999997</v>
      </c>
      <c r="S475" s="18">
        <f>R475*Premissas!$C$11</f>
        <v>1958.3944954128438</v>
      </c>
      <c r="Y475" s="7" t="str">
        <f>Premissas!$E$13</f>
        <v>novembro/18</v>
      </c>
      <c r="Z475" s="29">
        <f t="shared" si="669"/>
        <v>34</v>
      </c>
      <c r="AA475" s="15">
        <f>Premissas!$H$13</f>
        <v>66.42</v>
      </c>
      <c r="AB475" s="16">
        <f t="shared" si="666"/>
        <v>32.42</v>
      </c>
      <c r="AC475" s="17">
        <f>AB475*Premissas!$C$6</f>
        <v>2090.2233470420756</v>
      </c>
      <c r="AD475" s="15">
        <f t="shared" si="667"/>
        <v>66.42</v>
      </c>
      <c r="AE475" s="18">
        <f>AD475*Premissas!$C$12</f>
        <v>2141.157228725087</v>
      </c>
    </row>
    <row r="476" spans="1:33" x14ac:dyDescent="0.25">
      <c r="A476" s="26" t="s">
        <v>35</v>
      </c>
      <c r="B476" s="5"/>
      <c r="C476" s="5">
        <f>LARGE(C463:C475,1)</f>
        <v>89.49</v>
      </c>
      <c r="D476" s="5">
        <f>LARGE(D463:D475,1)</f>
        <v>55.489999999999995</v>
      </c>
      <c r="E476" s="27">
        <f>SUM(E464:E475)</f>
        <v>26314.764315090164</v>
      </c>
      <c r="F476" s="5">
        <f>LARGE(F463:F475,1)</f>
        <v>89.49</v>
      </c>
      <c r="G476" s="27">
        <f t="shared" si="626"/>
        <v>26309.928819993671</v>
      </c>
      <c r="H476" s="50">
        <f>E476+G476</f>
        <v>52624.693135083835</v>
      </c>
      <c r="I476">
        <f>B464</f>
        <v>34</v>
      </c>
      <c r="M476" s="26" t="s">
        <v>35</v>
      </c>
      <c r="N476" s="5"/>
      <c r="O476" s="5">
        <f t="shared" ref="O476:P476" si="671">LARGE(O463:O475,1)</f>
        <v>77.73</v>
      </c>
      <c r="P476" s="5">
        <f t="shared" si="671"/>
        <v>43.730000000000004</v>
      </c>
      <c r="Q476" s="27">
        <f t="shared" ref="Q476" si="672">SUM(Q464:Q475)</f>
        <v>21477.798165137618</v>
      </c>
      <c r="R476" s="5">
        <f t="shared" ref="R476" si="673">LARGE(R463:R475,1)</f>
        <v>77.73</v>
      </c>
      <c r="S476" s="27">
        <f t="shared" si="630"/>
        <v>30390.275229357794</v>
      </c>
      <c r="T476" s="50">
        <f t="shared" ref="T476" si="674">Q476+S476</f>
        <v>51868.073394495412</v>
      </c>
      <c r="U476">
        <f t="shared" ref="U476" si="675">N464</f>
        <v>34</v>
      </c>
      <c r="Y476" s="26" t="s">
        <v>35</v>
      </c>
      <c r="Z476" s="5"/>
      <c r="AA476" s="5">
        <f t="shared" ref="AA476:AB476" si="676">LARGE(AA463:AA475,1)</f>
        <v>89.49</v>
      </c>
      <c r="AB476" s="5">
        <f t="shared" si="676"/>
        <v>55.489999999999995</v>
      </c>
      <c r="AC476" s="27">
        <f t="shared" ref="AC476" si="677">SUM(AC464:AC475)</f>
        <v>26011.739955710218</v>
      </c>
      <c r="AD476" s="5">
        <f t="shared" ref="AD476" si="678">LARGE(AD463:AD475,1)</f>
        <v>89.49</v>
      </c>
      <c r="AE476" s="27">
        <f t="shared" si="636"/>
        <v>26158.416640303698</v>
      </c>
      <c r="AF476" s="50">
        <f t="shared" ref="AF476" si="679">AC476+AE476</f>
        <v>52170.156596013912</v>
      </c>
      <c r="AG476">
        <f t="shared" ref="AG476" si="680">Z464</f>
        <v>34</v>
      </c>
    </row>
    <row r="477" spans="1:33" x14ac:dyDescent="0.25">
      <c r="A477" s="6" t="s">
        <v>12</v>
      </c>
      <c r="B477" s="6" t="s">
        <v>18</v>
      </c>
      <c r="C477" s="6" t="s">
        <v>19</v>
      </c>
      <c r="D477" s="14" t="s">
        <v>20</v>
      </c>
      <c r="E477" s="14" t="s">
        <v>21</v>
      </c>
      <c r="F477" s="6" t="s">
        <v>22</v>
      </c>
      <c r="G477" s="6" t="s">
        <v>23</v>
      </c>
      <c r="M477" s="6" t="s">
        <v>12</v>
      </c>
      <c r="N477" s="6" t="s">
        <v>18</v>
      </c>
      <c r="O477" s="6" t="s">
        <v>19</v>
      </c>
      <c r="P477" s="14" t="s">
        <v>20</v>
      </c>
      <c r="Q477" s="14" t="s">
        <v>21</v>
      </c>
      <c r="R477" s="6" t="s">
        <v>22</v>
      </c>
      <c r="S477" s="6" t="s">
        <v>23</v>
      </c>
      <c r="Y477" s="6" t="s">
        <v>12</v>
      </c>
      <c r="Z477" s="6" t="s">
        <v>18</v>
      </c>
      <c r="AA477" s="6" t="s">
        <v>19</v>
      </c>
      <c r="AB477" s="14" t="s">
        <v>20</v>
      </c>
      <c r="AC477" s="14" t="s">
        <v>21</v>
      </c>
      <c r="AD477" s="6" t="s">
        <v>22</v>
      </c>
      <c r="AE477" s="6" t="s">
        <v>23</v>
      </c>
    </row>
    <row r="478" spans="1:33" x14ac:dyDescent="0.25">
      <c r="A478" s="7" t="str">
        <f>Premissas!$E$2</f>
        <v>outubro/19</v>
      </c>
      <c r="B478" s="29">
        <f>B464+1</f>
        <v>35</v>
      </c>
      <c r="C478" s="15">
        <f>LARGE(Premissas!$H$2:$I$2,1)</f>
        <v>63.39</v>
      </c>
      <c r="D478" s="16">
        <f t="shared" ref="D478:D489" si="681">IF(C478&gt;105%*B478,(C478-B478),0)</f>
        <v>28.39</v>
      </c>
      <c r="E478" s="17">
        <f>D478*Premissas!$C$6</f>
        <v>1830.3960771907625</v>
      </c>
      <c r="F478" s="15">
        <f t="shared" ref="F478:F489" si="682">IF(C478&gt;B478,C478,B478)</f>
        <v>63.39</v>
      </c>
      <c r="G478" s="18">
        <f>F478*Premissas!$C$5</f>
        <v>2043.4802277760202</v>
      </c>
      <c r="M478" s="7" t="str">
        <f>Premissas!$E$2</f>
        <v>outubro/19</v>
      </c>
      <c r="N478" s="29">
        <f t="shared" ref="N478" si="683">N464+1</f>
        <v>35</v>
      </c>
      <c r="O478" s="15">
        <f>Premissas!$I$2</f>
        <v>63.39</v>
      </c>
      <c r="P478" s="16">
        <f t="shared" ref="P478:P489" si="684">IF(O478&gt;105%*N478,(O478-N478),0)</f>
        <v>28.39</v>
      </c>
      <c r="Q478" s="17">
        <f>P478*Premissas!$C$13</f>
        <v>2734.8165137614678</v>
      </c>
      <c r="R478" s="15">
        <f t="shared" ref="R478:R489" si="685">IF(O478&gt;N478,O478,N478)</f>
        <v>63.39</v>
      </c>
      <c r="S478" s="18">
        <f>R478*Premissas!$C$11</f>
        <v>3053.1880733944954</v>
      </c>
      <c r="Y478" s="7" t="str">
        <f>Premissas!$E$2</f>
        <v>outubro/19</v>
      </c>
      <c r="Z478" s="29">
        <f t="shared" ref="Z478" si="686">Z464+1</f>
        <v>35</v>
      </c>
      <c r="AA478" s="15">
        <f>Premissas!$H$2</f>
        <v>58.8</v>
      </c>
      <c r="AB478" s="16">
        <f t="shared" ref="AB478:AB489" si="687">IF(AA478&gt;105%*Z478,(AA478-Z478),0)</f>
        <v>23.799999999999997</v>
      </c>
      <c r="AC478" s="17">
        <f>AB478*Premissas!$C$6</f>
        <v>1534.4637772856688</v>
      </c>
      <c r="AD478" s="15">
        <f t="shared" ref="AD478:AD489" si="688">IF(AA478&gt;Z478,AA478,Z478)</f>
        <v>58.8</v>
      </c>
      <c r="AE478" s="18">
        <f>AD478*Premissas!$C$12</f>
        <v>1895.5140778234736</v>
      </c>
    </row>
    <row r="479" spans="1:33" x14ac:dyDescent="0.25">
      <c r="A479" s="7" t="str">
        <f>Premissas!$E$3</f>
        <v>setembro/19</v>
      </c>
      <c r="B479" s="29">
        <f>B478</f>
        <v>35</v>
      </c>
      <c r="C479" s="15">
        <f>LARGE(Premissas!$H$3:$I$3,1)</f>
        <v>58.91</v>
      </c>
      <c r="D479" s="16">
        <f t="shared" si="681"/>
        <v>23.909999999999997</v>
      </c>
      <c r="E479" s="17">
        <f>D479*Premissas!$C$6</f>
        <v>1541.5558367605186</v>
      </c>
      <c r="F479" s="15">
        <f t="shared" si="682"/>
        <v>58.91</v>
      </c>
      <c r="G479" s="18">
        <f>F479*Premissas!$C$5</f>
        <v>1899.0601075608984</v>
      </c>
      <c r="M479" s="7" t="str">
        <f>Premissas!$E$3</f>
        <v>setembro/19</v>
      </c>
      <c r="N479" s="29">
        <f t="shared" ref="N479:N489" si="689">N478</f>
        <v>35</v>
      </c>
      <c r="O479" s="15">
        <f>Premissas!$I$3</f>
        <v>52.19</v>
      </c>
      <c r="P479" s="16">
        <f t="shared" si="684"/>
        <v>17.189999999999998</v>
      </c>
      <c r="Q479" s="17">
        <f>P479*Premissas!$C$13</f>
        <v>1655.9174311926604</v>
      </c>
      <c r="R479" s="15">
        <f t="shared" si="685"/>
        <v>52.19</v>
      </c>
      <c r="S479" s="18">
        <f>R479*Premissas!$C$11</f>
        <v>2513.7385321100915</v>
      </c>
      <c r="Y479" s="7" t="str">
        <f>Premissas!$E$3</f>
        <v>setembro/19</v>
      </c>
      <c r="Z479" s="29">
        <f t="shared" ref="Z479:Z489" si="690">Z478</f>
        <v>35</v>
      </c>
      <c r="AA479" s="15">
        <f>Premissas!$H$3</f>
        <v>58.91</v>
      </c>
      <c r="AB479" s="16">
        <f t="shared" si="687"/>
        <v>23.909999999999997</v>
      </c>
      <c r="AC479" s="17">
        <f>AB479*Premissas!$C$6</f>
        <v>1541.5558367605186</v>
      </c>
      <c r="AD479" s="15">
        <f t="shared" si="688"/>
        <v>58.91</v>
      </c>
      <c r="AE479" s="18">
        <f>AD479*Premissas!$C$12</f>
        <v>1899.0601075608984</v>
      </c>
    </row>
    <row r="480" spans="1:33" x14ac:dyDescent="0.25">
      <c r="A480" s="7" t="str">
        <f>Premissas!$E$4</f>
        <v>agosto/19</v>
      </c>
      <c r="B480" s="29">
        <f t="shared" ref="B480:B489" si="691">B479</f>
        <v>35</v>
      </c>
      <c r="C480" s="15">
        <f>LARGE(Premissas!$H$4:$I$4,1)</f>
        <v>46.48</v>
      </c>
      <c r="D480" s="16">
        <f t="shared" si="681"/>
        <v>11.479999999999997</v>
      </c>
      <c r="E480" s="17">
        <f>D480*Premissas!$C$6</f>
        <v>740.15311610249898</v>
      </c>
      <c r="F480" s="15">
        <f t="shared" si="682"/>
        <v>46.48</v>
      </c>
      <c r="G480" s="18">
        <f>F480*Premissas!$C$5</f>
        <v>1498.3587472318886</v>
      </c>
      <c r="M480" s="7" t="str">
        <f>Premissas!$E$4</f>
        <v>agosto/19</v>
      </c>
      <c r="N480" s="29">
        <f t="shared" si="689"/>
        <v>35</v>
      </c>
      <c r="O480" s="15">
        <f>Premissas!$I$4</f>
        <v>20.16</v>
      </c>
      <c r="P480" s="16">
        <f t="shared" si="684"/>
        <v>0</v>
      </c>
      <c r="Q480" s="17">
        <f>P480*Premissas!$C$13</f>
        <v>0</v>
      </c>
      <c r="R480" s="15">
        <f t="shared" si="685"/>
        <v>35</v>
      </c>
      <c r="S480" s="18">
        <f>R480*Premissas!$C$11</f>
        <v>1685.7798165137615</v>
      </c>
      <c r="Y480" s="7" t="str">
        <f>Premissas!$E$4</f>
        <v>agosto/19</v>
      </c>
      <c r="Z480" s="29">
        <f t="shared" si="690"/>
        <v>35</v>
      </c>
      <c r="AA480" s="15">
        <f>Premissas!$H$4</f>
        <v>46.48</v>
      </c>
      <c r="AB480" s="16">
        <f t="shared" si="687"/>
        <v>11.479999999999997</v>
      </c>
      <c r="AC480" s="17">
        <f>AB480*Premissas!$C$6</f>
        <v>740.15311610249898</v>
      </c>
      <c r="AD480" s="15">
        <f t="shared" si="688"/>
        <v>46.48</v>
      </c>
      <c r="AE480" s="18">
        <f>AD480*Premissas!$C$12</f>
        <v>1498.3587472318886</v>
      </c>
    </row>
    <row r="481" spans="1:33" x14ac:dyDescent="0.25">
      <c r="A481" s="7" t="str">
        <f>Premissas!$E$5</f>
        <v>julho/19</v>
      </c>
      <c r="B481" s="29">
        <f t="shared" si="691"/>
        <v>35</v>
      </c>
      <c r="C481" s="15">
        <f>LARGE(Premissas!$H$5:$I$5,1)</f>
        <v>63.17</v>
      </c>
      <c r="D481" s="16">
        <f t="shared" si="681"/>
        <v>28.17</v>
      </c>
      <c r="E481" s="17">
        <f>D481*Premissas!$C$6</f>
        <v>1816.211958241063</v>
      </c>
      <c r="F481" s="15">
        <f t="shared" si="682"/>
        <v>63.17</v>
      </c>
      <c r="G481" s="18">
        <f>F481*Premissas!$C$5</f>
        <v>2036.3881683011705</v>
      </c>
      <c r="M481" s="7" t="str">
        <f>Premissas!$E$5</f>
        <v>julho/19</v>
      </c>
      <c r="N481" s="29">
        <f t="shared" si="689"/>
        <v>35</v>
      </c>
      <c r="O481" s="15">
        <f>Premissas!$I$5</f>
        <v>39.979999999999997</v>
      </c>
      <c r="P481" s="16">
        <f t="shared" si="684"/>
        <v>4.9799999999999969</v>
      </c>
      <c r="Q481" s="17">
        <f>P481*Premissas!$C$13</f>
        <v>479.72477064220152</v>
      </c>
      <c r="R481" s="15">
        <f t="shared" si="685"/>
        <v>39.979999999999997</v>
      </c>
      <c r="S481" s="18">
        <f>R481*Premissas!$C$11</f>
        <v>1925.6422018348621</v>
      </c>
      <c r="Y481" s="7" t="str">
        <f>Premissas!$E$5</f>
        <v>julho/19</v>
      </c>
      <c r="Z481" s="29">
        <f t="shared" si="690"/>
        <v>35</v>
      </c>
      <c r="AA481" s="15">
        <f>Premissas!$H$5</f>
        <v>63.17</v>
      </c>
      <c r="AB481" s="16">
        <f t="shared" si="687"/>
        <v>28.17</v>
      </c>
      <c r="AC481" s="17">
        <f>AB481*Premissas!$C$6</f>
        <v>1816.211958241063</v>
      </c>
      <c r="AD481" s="15">
        <f t="shared" si="688"/>
        <v>63.17</v>
      </c>
      <c r="AE481" s="18">
        <f>AD481*Premissas!$C$12</f>
        <v>2036.3881683011705</v>
      </c>
    </row>
    <row r="482" spans="1:33" x14ac:dyDescent="0.25">
      <c r="A482" s="7" t="str">
        <f>Premissas!$E$6</f>
        <v>junho/19</v>
      </c>
      <c r="B482" s="29">
        <f t="shared" si="691"/>
        <v>35</v>
      </c>
      <c r="C482" s="15">
        <f>LARGE(Premissas!$H$6:$I$6,1)</f>
        <v>59.47</v>
      </c>
      <c r="D482" s="16">
        <f t="shared" si="681"/>
        <v>24.47</v>
      </c>
      <c r="E482" s="17">
        <f>D482*Premissas!$C$6</f>
        <v>1577.6608668142992</v>
      </c>
      <c r="F482" s="15">
        <f t="shared" si="682"/>
        <v>59.47</v>
      </c>
      <c r="G482" s="18">
        <f>F482*Premissas!$C$5</f>
        <v>1917.1126225877886</v>
      </c>
      <c r="M482" s="7" t="str">
        <f>Premissas!$E$6</f>
        <v>junho/19</v>
      </c>
      <c r="N482" s="29">
        <f t="shared" si="689"/>
        <v>35</v>
      </c>
      <c r="O482" s="15">
        <f>Premissas!$I$6</f>
        <v>47.71</v>
      </c>
      <c r="P482" s="16">
        <f t="shared" si="684"/>
        <v>12.71</v>
      </c>
      <c r="Q482" s="17">
        <f>P482*Premissas!$C$13</f>
        <v>1224.3577981651376</v>
      </c>
      <c r="R482" s="15">
        <f t="shared" si="685"/>
        <v>47.71</v>
      </c>
      <c r="S482" s="18">
        <f>R482*Premissas!$C$11</f>
        <v>2297.9587155963304</v>
      </c>
      <c r="Y482" s="7" t="str">
        <f>Premissas!$E$6</f>
        <v>junho/19</v>
      </c>
      <c r="Z482" s="29">
        <f t="shared" si="690"/>
        <v>35</v>
      </c>
      <c r="AA482" s="15">
        <f>Premissas!$H$6</f>
        <v>59.47</v>
      </c>
      <c r="AB482" s="16">
        <f t="shared" si="687"/>
        <v>24.47</v>
      </c>
      <c r="AC482" s="17">
        <f>AB482*Premissas!$C$6</f>
        <v>1577.6608668142992</v>
      </c>
      <c r="AD482" s="15">
        <f t="shared" si="688"/>
        <v>59.47</v>
      </c>
      <c r="AE482" s="18">
        <f>AD482*Premissas!$C$12</f>
        <v>1917.1126225877886</v>
      </c>
    </row>
    <row r="483" spans="1:33" x14ac:dyDescent="0.25">
      <c r="A483" s="7" t="str">
        <f>Premissas!$E$7</f>
        <v>maio/19</v>
      </c>
      <c r="B483" s="29">
        <f t="shared" si="691"/>
        <v>35</v>
      </c>
      <c r="C483" s="15">
        <f>LARGE(Premissas!$H$7:$I$7,1)</f>
        <v>61.04</v>
      </c>
      <c r="D483" s="20">
        <f t="shared" si="681"/>
        <v>26.04</v>
      </c>
      <c r="E483" s="17">
        <f>D483*Premissas!$C$6</f>
        <v>1678.8838975007909</v>
      </c>
      <c r="F483" s="15">
        <f t="shared" si="682"/>
        <v>61.04</v>
      </c>
      <c r="G483" s="18">
        <f>F483*Premissas!$C$5</f>
        <v>1967.7241379310344</v>
      </c>
      <c r="M483" s="7" t="str">
        <f>Premissas!$E$7</f>
        <v>maio/19</v>
      </c>
      <c r="N483" s="29">
        <f t="shared" si="689"/>
        <v>35</v>
      </c>
      <c r="O483" s="15">
        <f>Premissas!$I$7</f>
        <v>46.37</v>
      </c>
      <c r="P483" s="20">
        <f t="shared" si="684"/>
        <v>11.369999999999997</v>
      </c>
      <c r="Q483" s="17">
        <f>P483*Premissas!$C$13</f>
        <v>1095.2752293577978</v>
      </c>
      <c r="R483" s="15">
        <f t="shared" si="685"/>
        <v>46.37</v>
      </c>
      <c r="S483" s="18">
        <f>R483*Premissas!$C$11</f>
        <v>2233.4174311926604</v>
      </c>
      <c r="Y483" s="7" t="str">
        <f>Premissas!$E$7</f>
        <v>maio/19</v>
      </c>
      <c r="Z483" s="29">
        <f t="shared" si="690"/>
        <v>35</v>
      </c>
      <c r="AA483" s="15">
        <f>Premissas!$H$7</f>
        <v>61.04</v>
      </c>
      <c r="AB483" s="20">
        <f t="shared" si="687"/>
        <v>26.04</v>
      </c>
      <c r="AC483" s="17">
        <f>AB483*Premissas!$C$6</f>
        <v>1678.8838975007909</v>
      </c>
      <c r="AD483" s="15">
        <f t="shared" si="688"/>
        <v>61.04</v>
      </c>
      <c r="AE483" s="18">
        <f>AD483*Premissas!$C$12</f>
        <v>1967.7241379310344</v>
      </c>
    </row>
    <row r="484" spans="1:33" x14ac:dyDescent="0.25">
      <c r="A484" s="7" t="str">
        <f>Premissas!$E$8</f>
        <v>abril/19</v>
      </c>
      <c r="B484" s="29">
        <f t="shared" si="691"/>
        <v>35</v>
      </c>
      <c r="C484" s="15">
        <f>LARGE(Premissas!$H$8:$I$8,1)</f>
        <v>81.98</v>
      </c>
      <c r="D484" s="20">
        <f t="shared" si="681"/>
        <v>46.980000000000004</v>
      </c>
      <c r="E484" s="17">
        <f>D484*Premissas!$C$6</f>
        <v>3028.9541284403672</v>
      </c>
      <c r="F484" s="15">
        <f t="shared" si="682"/>
        <v>81.98</v>
      </c>
      <c r="G484" s="18">
        <f>F484*Premissas!$C$5</f>
        <v>2642.7592534008227</v>
      </c>
      <c r="M484" s="7" t="str">
        <f>Premissas!$E$8</f>
        <v>abril/19</v>
      </c>
      <c r="N484" s="29">
        <f t="shared" si="689"/>
        <v>35</v>
      </c>
      <c r="O484" s="15">
        <f>Premissas!$I$8</f>
        <v>53.09</v>
      </c>
      <c r="P484" s="20">
        <f t="shared" si="684"/>
        <v>18.090000000000003</v>
      </c>
      <c r="Q484" s="17">
        <f>P484*Premissas!$C$13</f>
        <v>1742.6146788990829</v>
      </c>
      <c r="R484" s="15">
        <f t="shared" si="685"/>
        <v>53.09</v>
      </c>
      <c r="S484" s="18">
        <f>R484*Premissas!$C$11</f>
        <v>2557.0871559633028</v>
      </c>
      <c r="Y484" s="7" t="str">
        <f>Premissas!$E$8</f>
        <v>abril/19</v>
      </c>
      <c r="Z484" s="29">
        <f t="shared" si="690"/>
        <v>35</v>
      </c>
      <c r="AA484" s="15">
        <f>Premissas!$H$8</f>
        <v>81.98</v>
      </c>
      <c r="AB484" s="20">
        <f t="shared" si="687"/>
        <v>46.980000000000004</v>
      </c>
      <c r="AC484" s="17">
        <f>AB484*Premissas!$C$6</f>
        <v>3028.9541284403672</v>
      </c>
      <c r="AD484" s="15">
        <f t="shared" si="688"/>
        <v>81.98</v>
      </c>
      <c r="AE484" s="18">
        <f>AD484*Premissas!$C$12</f>
        <v>2642.7592534008227</v>
      </c>
    </row>
    <row r="485" spans="1:33" x14ac:dyDescent="0.25">
      <c r="A485" s="7" t="str">
        <f>Premissas!$E$9</f>
        <v>março/19</v>
      </c>
      <c r="B485" s="29">
        <f t="shared" si="691"/>
        <v>35</v>
      </c>
      <c r="C485" s="15">
        <f>LARGE(Premissas!$H$9:$I$9,1)</f>
        <v>77.73</v>
      </c>
      <c r="D485" s="20">
        <f t="shared" si="681"/>
        <v>42.730000000000004</v>
      </c>
      <c r="E485" s="17">
        <f>D485*Premissas!$C$6</f>
        <v>2754.9427396393548</v>
      </c>
      <c r="F485" s="15">
        <f t="shared" si="682"/>
        <v>77.73</v>
      </c>
      <c r="G485" s="18">
        <f>F485*Premissas!$C$5</f>
        <v>2505.7535590003163</v>
      </c>
      <c r="M485" s="7" t="str">
        <f>Premissas!$E$9</f>
        <v>março/19</v>
      </c>
      <c r="N485" s="29">
        <f t="shared" si="689"/>
        <v>35</v>
      </c>
      <c r="O485" s="15">
        <f>Premissas!$I$9</f>
        <v>77.73</v>
      </c>
      <c r="P485" s="20">
        <f t="shared" si="684"/>
        <v>42.730000000000004</v>
      </c>
      <c r="Q485" s="17">
        <f>P485*Premissas!$C$13</f>
        <v>4116.1926605504586</v>
      </c>
      <c r="R485" s="15">
        <f t="shared" si="685"/>
        <v>77.73</v>
      </c>
      <c r="S485" s="18">
        <f>R485*Premissas!$C$11</f>
        <v>3743.8761467889908</v>
      </c>
      <c r="Y485" s="7" t="str">
        <f>Premissas!$E$9</f>
        <v>março/19</v>
      </c>
      <c r="Z485" s="29">
        <f t="shared" si="690"/>
        <v>35</v>
      </c>
      <c r="AA485" s="15">
        <f>Premissas!$H$9</f>
        <v>77.62</v>
      </c>
      <c r="AB485" s="20">
        <f t="shared" si="687"/>
        <v>42.620000000000005</v>
      </c>
      <c r="AC485" s="17">
        <f>AB485*Premissas!$C$6</f>
        <v>2747.8506801645053</v>
      </c>
      <c r="AD485" s="15">
        <f t="shared" si="688"/>
        <v>77.62</v>
      </c>
      <c r="AE485" s="18">
        <f>AD485*Premissas!$C$12</f>
        <v>2502.2075292628915</v>
      </c>
    </row>
    <row r="486" spans="1:33" x14ac:dyDescent="0.25">
      <c r="A486" s="7" t="str">
        <f>Premissas!$E$10</f>
        <v>fevereiro/19</v>
      </c>
      <c r="B486" s="29">
        <f t="shared" si="691"/>
        <v>35</v>
      </c>
      <c r="C486" s="15">
        <f>LARGE(Premissas!$H$10:$I$10,1)</f>
        <v>89.49</v>
      </c>
      <c r="D486" s="20">
        <f t="shared" si="681"/>
        <v>54.489999999999995</v>
      </c>
      <c r="E486" s="17">
        <f>D486*Premissas!$C$6</f>
        <v>3513.1483707687439</v>
      </c>
      <c r="F486" s="15">
        <f t="shared" si="682"/>
        <v>89.49</v>
      </c>
      <c r="G486" s="18">
        <f>F486*Premissas!$C$5</f>
        <v>2884.8563745650108</v>
      </c>
      <c r="M486" s="7" t="str">
        <f>Premissas!$E$10</f>
        <v>fevereiro/19</v>
      </c>
      <c r="N486" s="29">
        <f t="shared" si="689"/>
        <v>35</v>
      </c>
      <c r="O486" s="15">
        <f>Premissas!$I$10</f>
        <v>61.82</v>
      </c>
      <c r="P486" s="20">
        <f t="shared" si="684"/>
        <v>26.82</v>
      </c>
      <c r="Q486" s="17">
        <f>P486*Premissas!$C$13</f>
        <v>2583.5779816513759</v>
      </c>
      <c r="R486" s="15">
        <f t="shared" si="685"/>
        <v>61.82</v>
      </c>
      <c r="S486" s="18">
        <f>R486*Premissas!$C$11</f>
        <v>2977.5688073394494</v>
      </c>
      <c r="Y486" s="7" t="str">
        <f>Premissas!$E$10</f>
        <v>fevereiro/19</v>
      </c>
      <c r="Z486" s="29">
        <f t="shared" si="690"/>
        <v>35</v>
      </c>
      <c r="AA486" s="15">
        <f>Premissas!$H$10</f>
        <v>89.49</v>
      </c>
      <c r="AB486" s="20">
        <f t="shared" si="687"/>
        <v>54.489999999999995</v>
      </c>
      <c r="AC486" s="17">
        <f>AB486*Premissas!$C$6</f>
        <v>3513.1483707687439</v>
      </c>
      <c r="AD486" s="15">
        <f t="shared" si="688"/>
        <v>89.49</v>
      </c>
      <c r="AE486" s="18">
        <f>AD486*Premissas!$C$12</f>
        <v>2884.8563745650108</v>
      </c>
    </row>
    <row r="487" spans="1:33" x14ac:dyDescent="0.25">
      <c r="A487" s="7" t="str">
        <f>Premissas!$E$11</f>
        <v>janeiro/19</v>
      </c>
      <c r="B487" s="29">
        <f t="shared" si="691"/>
        <v>35</v>
      </c>
      <c r="C487" s="15">
        <f>LARGE(Premissas!$H$11:$I$11,1)</f>
        <v>81.09</v>
      </c>
      <c r="D487" s="16">
        <f t="shared" si="681"/>
        <v>46.09</v>
      </c>
      <c r="E487" s="17">
        <f>D487*Premissas!$C$6</f>
        <v>2971.5729199620378</v>
      </c>
      <c r="F487" s="15">
        <f t="shared" si="682"/>
        <v>81.09</v>
      </c>
      <c r="G487" s="18">
        <f>F487*Premissas!$C$5</f>
        <v>2614.068649161658</v>
      </c>
      <c r="M487" s="7" t="str">
        <f>Premissas!$E$11</f>
        <v>janeiro/19</v>
      </c>
      <c r="N487" s="29">
        <f t="shared" si="689"/>
        <v>35</v>
      </c>
      <c r="O487" s="15">
        <f>Premissas!$I$11</f>
        <v>57.12</v>
      </c>
      <c r="P487" s="16">
        <f t="shared" si="684"/>
        <v>22.119999999999997</v>
      </c>
      <c r="Q487" s="17">
        <f>P487*Premissas!$C$13</f>
        <v>2130.8256880733943</v>
      </c>
      <c r="R487" s="15">
        <f t="shared" si="685"/>
        <v>57.12</v>
      </c>
      <c r="S487" s="18">
        <f>R487*Premissas!$C$11</f>
        <v>2751.1926605504586</v>
      </c>
      <c r="Y487" s="7" t="str">
        <f>Premissas!$E$11</f>
        <v>janeiro/19</v>
      </c>
      <c r="Z487" s="29">
        <f t="shared" si="690"/>
        <v>35</v>
      </c>
      <c r="AA487" s="15">
        <f>Premissas!$H$11</f>
        <v>81.09</v>
      </c>
      <c r="AB487" s="16">
        <f t="shared" si="687"/>
        <v>46.09</v>
      </c>
      <c r="AC487" s="17">
        <f>AB487*Premissas!$C$6</f>
        <v>2971.5729199620378</v>
      </c>
      <c r="AD487" s="15">
        <f t="shared" si="688"/>
        <v>81.09</v>
      </c>
      <c r="AE487" s="18">
        <f>AD487*Premissas!$C$12</f>
        <v>2614.068649161658</v>
      </c>
    </row>
    <row r="488" spans="1:33" x14ac:dyDescent="0.25">
      <c r="A488" s="7" t="str">
        <f>Premissas!$E$12</f>
        <v>dezembro/18</v>
      </c>
      <c r="B488" s="29">
        <f t="shared" si="691"/>
        <v>35</v>
      </c>
      <c r="C488" s="15">
        <f>LARGE(Premissas!$H$12:$I$12,1)</f>
        <v>66.98</v>
      </c>
      <c r="D488" s="16">
        <f t="shared" si="681"/>
        <v>31.980000000000004</v>
      </c>
      <c r="E488" s="17">
        <f>D488*Premissas!$C$6</f>
        <v>2061.8551091426766</v>
      </c>
      <c r="F488" s="15">
        <f t="shared" si="682"/>
        <v>66.98</v>
      </c>
      <c r="G488" s="18">
        <f>F488*Premissas!$C$5</f>
        <v>2159.2097437519774</v>
      </c>
      <c r="M488" s="7" t="str">
        <f>Premissas!$E$12</f>
        <v>dezembro/18</v>
      </c>
      <c r="N488" s="29">
        <f t="shared" si="689"/>
        <v>35</v>
      </c>
      <c r="O488" s="15">
        <f>Premissas!$I$12</f>
        <v>56.9</v>
      </c>
      <c r="P488" s="16">
        <f t="shared" si="684"/>
        <v>21.9</v>
      </c>
      <c r="Q488" s="17">
        <f>P488*Premissas!$C$13</f>
        <v>2109.6330275229357</v>
      </c>
      <c r="R488" s="15">
        <f t="shared" si="685"/>
        <v>56.9</v>
      </c>
      <c r="S488" s="18">
        <f>R488*Premissas!$C$11</f>
        <v>2740.5963302752293</v>
      </c>
      <c r="Y488" s="7" t="str">
        <f>Premissas!$E$12</f>
        <v>dezembro/18</v>
      </c>
      <c r="Z488" s="29">
        <f t="shared" si="690"/>
        <v>35</v>
      </c>
      <c r="AA488" s="15">
        <f>Premissas!$H$12</f>
        <v>66.98</v>
      </c>
      <c r="AB488" s="16">
        <f t="shared" si="687"/>
        <v>31.980000000000004</v>
      </c>
      <c r="AC488" s="17">
        <f>AB488*Premissas!$C$6</f>
        <v>2061.8551091426766</v>
      </c>
      <c r="AD488" s="15">
        <f t="shared" si="688"/>
        <v>66.98</v>
      </c>
      <c r="AE488" s="18">
        <f>AD488*Premissas!$C$12</f>
        <v>2159.2097437519774</v>
      </c>
    </row>
    <row r="489" spans="1:33" x14ac:dyDescent="0.25">
      <c r="A489" s="7" t="str">
        <f>Premissas!$E$13</f>
        <v>novembro/18</v>
      </c>
      <c r="B489" s="29">
        <f t="shared" si="691"/>
        <v>35</v>
      </c>
      <c r="C489" s="15">
        <f>LARGE(Premissas!$H$13:$I$13,1)</f>
        <v>66.42</v>
      </c>
      <c r="D489" s="16">
        <f t="shared" si="681"/>
        <v>31.42</v>
      </c>
      <c r="E489" s="17">
        <f>D489*Premissas!$C$6</f>
        <v>2025.750079088896</v>
      </c>
      <c r="F489" s="15">
        <f t="shared" si="682"/>
        <v>66.42</v>
      </c>
      <c r="G489" s="18">
        <f>F489*Premissas!$C$5</f>
        <v>2141.157228725087</v>
      </c>
      <c r="M489" s="7" t="str">
        <f>Premissas!$E$13</f>
        <v>novembro/18</v>
      </c>
      <c r="N489" s="29">
        <f t="shared" si="689"/>
        <v>35</v>
      </c>
      <c r="O489" s="15">
        <f>Premissas!$I$13</f>
        <v>40.659999999999997</v>
      </c>
      <c r="P489" s="16">
        <f t="shared" si="684"/>
        <v>5.6599999999999966</v>
      </c>
      <c r="Q489" s="17">
        <f>P489*Premissas!$C$13</f>
        <v>545.22935779816476</v>
      </c>
      <c r="R489" s="15">
        <f t="shared" si="685"/>
        <v>40.659999999999997</v>
      </c>
      <c r="S489" s="18">
        <f>R489*Premissas!$C$11</f>
        <v>1958.3944954128438</v>
      </c>
      <c r="Y489" s="7" t="str">
        <f>Premissas!$E$13</f>
        <v>novembro/18</v>
      </c>
      <c r="Z489" s="29">
        <f t="shared" si="690"/>
        <v>35</v>
      </c>
      <c r="AA489" s="15">
        <f>Premissas!$H$13</f>
        <v>66.42</v>
      </c>
      <c r="AB489" s="16">
        <f t="shared" si="687"/>
        <v>31.42</v>
      </c>
      <c r="AC489" s="17">
        <f>AB489*Premissas!$C$6</f>
        <v>2025.750079088896</v>
      </c>
      <c r="AD489" s="15">
        <f t="shared" si="688"/>
        <v>66.42</v>
      </c>
      <c r="AE489" s="18">
        <f>AD489*Premissas!$C$12</f>
        <v>2141.157228725087</v>
      </c>
    </row>
    <row r="490" spans="1:33" x14ac:dyDescent="0.25">
      <c r="A490" s="26" t="s">
        <v>35</v>
      </c>
      <c r="B490" s="5"/>
      <c r="C490" s="5">
        <f>LARGE(C477:C489,1)</f>
        <v>89.49</v>
      </c>
      <c r="D490" s="5">
        <f>LARGE(D477:D489,1)</f>
        <v>54.489999999999995</v>
      </c>
      <c r="E490" s="27">
        <f>SUM(E478:E489)</f>
        <v>25541.085099652009</v>
      </c>
      <c r="F490" s="5">
        <f>LARGE(F477:F489,1)</f>
        <v>89.49</v>
      </c>
      <c r="G490" s="27">
        <f t="shared" si="626"/>
        <v>26309.928819993671</v>
      </c>
      <c r="H490" s="50">
        <f>E490+G490</f>
        <v>51851.01391964568</v>
      </c>
      <c r="I490">
        <f>B478</f>
        <v>35</v>
      </c>
      <c r="M490" s="26" t="s">
        <v>35</v>
      </c>
      <c r="N490" s="5"/>
      <c r="O490" s="5">
        <f t="shared" ref="O490:P490" si="692">LARGE(O477:O489,1)</f>
        <v>77.73</v>
      </c>
      <c r="P490" s="5">
        <f t="shared" si="692"/>
        <v>42.730000000000004</v>
      </c>
      <c r="Q490" s="27">
        <f t="shared" ref="Q490" si="693">SUM(Q478:Q489)</f>
        <v>20418.16513761468</v>
      </c>
      <c r="R490" s="5">
        <f t="shared" ref="R490" si="694">LARGE(R477:R489,1)</f>
        <v>77.73</v>
      </c>
      <c r="S490" s="27">
        <f t="shared" si="630"/>
        <v>30438.440366972471</v>
      </c>
      <c r="T490" s="50">
        <f t="shared" ref="T490" si="695">Q490+S490</f>
        <v>50856.605504587147</v>
      </c>
      <c r="U490">
        <f t="shared" ref="U490" si="696">N478</f>
        <v>35</v>
      </c>
      <c r="Y490" s="26" t="s">
        <v>35</v>
      </c>
      <c r="Z490" s="5"/>
      <c r="AA490" s="5">
        <f t="shared" ref="AA490:AB490" si="697">LARGE(AA477:AA489,1)</f>
        <v>89.49</v>
      </c>
      <c r="AB490" s="5">
        <f t="shared" si="697"/>
        <v>54.489999999999995</v>
      </c>
      <c r="AC490" s="27">
        <f t="shared" ref="AC490" si="698">SUM(AC478:AC489)</f>
        <v>25238.060740272067</v>
      </c>
      <c r="AD490" s="5">
        <f t="shared" ref="AD490" si="699">LARGE(AD477:AD489,1)</f>
        <v>89.49</v>
      </c>
      <c r="AE490" s="27">
        <f t="shared" si="636"/>
        <v>26158.416640303698</v>
      </c>
      <c r="AF490" s="50">
        <f t="shared" ref="AF490" si="700">AC490+AE490</f>
        <v>51396.477380575765</v>
      </c>
      <c r="AG490">
        <f t="shared" ref="AG490" si="701">Z478</f>
        <v>35</v>
      </c>
    </row>
    <row r="491" spans="1:33" x14ac:dyDescent="0.25">
      <c r="A491" s="6" t="s">
        <v>12</v>
      </c>
      <c r="B491" s="6" t="s">
        <v>18</v>
      </c>
      <c r="C491" s="6" t="s">
        <v>19</v>
      </c>
      <c r="D491" s="14" t="s">
        <v>20</v>
      </c>
      <c r="E491" s="14" t="s">
        <v>21</v>
      </c>
      <c r="F491" s="6" t="s">
        <v>22</v>
      </c>
      <c r="G491" s="6" t="s">
        <v>23</v>
      </c>
      <c r="M491" s="6" t="s">
        <v>12</v>
      </c>
      <c r="N491" s="6" t="s">
        <v>18</v>
      </c>
      <c r="O491" s="6" t="s">
        <v>19</v>
      </c>
      <c r="P491" s="14" t="s">
        <v>20</v>
      </c>
      <c r="Q491" s="14" t="s">
        <v>21</v>
      </c>
      <c r="R491" s="6" t="s">
        <v>22</v>
      </c>
      <c r="S491" s="6" t="s">
        <v>23</v>
      </c>
      <c r="Y491" s="6" t="s">
        <v>12</v>
      </c>
      <c r="Z491" s="6" t="s">
        <v>18</v>
      </c>
      <c r="AA491" s="6" t="s">
        <v>19</v>
      </c>
      <c r="AB491" s="14" t="s">
        <v>20</v>
      </c>
      <c r="AC491" s="14" t="s">
        <v>21</v>
      </c>
      <c r="AD491" s="6" t="s">
        <v>22</v>
      </c>
      <c r="AE491" s="6" t="s">
        <v>23</v>
      </c>
    </row>
    <row r="492" spans="1:33" x14ac:dyDescent="0.25">
      <c r="A492" s="7" t="str">
        <f>Premissas!$E$2</f>
        <v>outubro/19</v>
      </c>
      <c r="B492" s="29">
        <f>B478+1</f>
        <v>36</v>
      </c>
      <c r="C492" s="15">
        <f>LARGE(Premissas!$H$2:$I$2,1)</f>
        <v>63.39</v>
      </c>
      <c r="D492" s="16">
        <f t="shared" ref="D492:D503" si="702">IF(C492&gt;105%*B492,(C492-B492),0)</f>
        <v>27.39</v>
      </c>
      <c r="E492" s="17">
        <f>D492*Premissas!$C$6</f>
        <v>1765.9228092375831</v>
      </c>
      <c r="F492" s="15">
        <f t="shared" ref="F492:F503" si="703">IF(C492&gt;B492,C492,B492)</f>
        <v>63.39</v>
      </c>
      <c r="G492" s="18">
        <f>F492*Premissas!$C$5</f>
        <v>2043.4802277760202</v>
      </c>
      <c r="M492" s="7" t="str">
        <f>Premissas!$E$2</f>
        <v>outubro/19</v>
      </c>
      <c r="N492" s="29">
        <f t="shared" ref="N492" si="704">N478+1</f>
        <v>36</v>
      </c>
      <c r="O492" s="15">
        <f>Premissas!$I$2</f>
        <v>63.39</v>
      </c>
      <c r="P492" s="16">
        <f t="shared" ref="P492:P503" si="705">IF(O492&gt;105%*N492,(O492-N492),0)</f>
        <v>27.39</v>
      </c>
      <c r="Q492" s="17">
        <f>P492*Premissas!$C$13</f>
        <v>2638.4862385321103</v>
      </c>
      <c r="R492" s="15">
        <f t="shared" ref="R492:R503" si="706">IF(O492&gt;N492,O492,N492)</f>
        <v>63.39</v>
      </c>
      <c r="S492" s="18">
        <f>R492*Premissas!$C$11</f>
        <v>3053.1880733944954</v>
      </c>
      <c r="Y492" s="7" t="str">
        <f>Premissas!$E$2</f>
        <v>outubro/19</v>
      </c>
      <c r="Z492" s="29">
        <f t="shared" ref="Z492" si="707">Z478+1</f>
        <v>36</v>
      </c>
      <c r="AA492" s="15">
        <f>Premissas!$H$2</f>
        <v>58.8</v>
      </c>
      <c r="AB492" s="16">
        <f t="shared" ref="AB492:AB503" si="708">IF(AA492&gt;105%*Z492,(AA492-Z492),0)</f>
        <v>22.799999999999997</v>
      </c>
      <c r="AC492" s="17">
        <f>AB492*Premissas!$C$6</f>
        <v>1469.9905093324896</v>
      </c>
      <c r="AD492" s="15">
        <f t="shared" ref="AD492:AD503" si="709">IF(AA492&gt;Z492,AA492,Z492)</f>
        <v>58.8</v>
      </c>
      <c r="AE492" s="18">
        <f>AD492*Premissas!$C$12</f>
        <v>1895.5140778234736</v>
      </c>
    </row>
    <row r="493" spans="1:33" x14ac:dyDescent="0.25">
      <c r="A493" s="7" t="str">
        <f>Premissas!$E$3</f>
        <v>setembro/19</v>
      </c>
      <c r="B493" s="29">
        <f>B492</f>
        <v>36</v>
      </c>
      <c r="C493" s="15">
        <f>LARGE(Premissas!$H$3:$I$3,1)</f>
        <v>58.91</v>
      </c>
      <c r="D493" s="16">
        <f t="shared" si="702"/>
        <v>22.909999999999997</v>
      </c>
      <c r="E493" s="17">
        <f>D493*Premissas!$C$6</f>
        <v>1477.0825688073392</v>
      </c>
      <c r="F493" s="15">
        <f t="shared" si="703"/>
        <v>58.91</v>
      </c>
      <c r="G493" s="18">
        <f>F493*Premissas!$C$5</f>
        <v>1899.0601075608984</v>
      </c>
      <c r="M493" s="7" t="str">
        <f>Premissas!$E$3</f>
        <v>setembro/19</v>
      </c>
      <c r="N493" s="29">
        <f t="shared" ref="N493:N503" si="710">N492</f>
        <v>36</v>
      </c>
      <c r="O493" s="15">
        <f>Premissas!$I$3</f>
        <v>52.19</v>
      </c>
      <c r="P493" s="16">
        <f t="shared" si="705"/>
        <v>16.189999999999998</v>
      </c>
      <c r="Q493" s="17">
        <f>P493*Premissas!$C$13</f>
        <v>1559.5871559633024</v>
      </c>
      <c r="R493" s="15">
        <f t="shared" si="706"/>
        <v>52.19</v>
      </c>
      <c r="S493" s="18">
        <f>R493*Premissas!$C$11</f>
        <v>2513.7385321100915</v>
      </c>
      <c r="Y493" s="7" t="str">
        <f>Premissas!$E$3</f>
        <v>setembro/19</v>
      </c>
      <c r="Z493" s="29">
        <f t="shared" ref="Z493:Z503" si="711">Z492</f>
        <v>36</v>
      </c>
      <c r="AA493" s="15">
        <f>Premissas!$H$3</f>
        <v>58.91</v>
      </c>
      <c r="AB493" s="16">
        <f t="shared" si="708"/>
        <v>22.909999999999997</v>
      </c>
      <c r="AC493" s="17">
        <f>AB493*Premissas!$C$6</f>
        <v>1477.0825688073392</v>
      </c>
      <c r="AD493" s="15">
        <f t="shared" si="709"/>
        <v>58.91</v>
      </c>
      <c r="AE493" s="18">
        <f>AD493*Premissas!$C$12</f>
        <v>1899.0601075608984</v>
      </c>
    </row>
    <row r="494" spans="1:33" x14ac:dyDescent="0.25">
      <c r="A494" s="7" t="str">
        <f>Premissas!$E$4</f>
        <v>agosto/19</v>
      </c>
      <c r="B494" s="29">
        <f t="shared" ref="B494:B503" si="712">B493</f>
        <v>36</v>
      </c>
      <c r="C494" s="15">
        <f>LARGE(Premissas!$H$4:$I$4,1)</f>
        <v>46.48</v>
      </c>
      <c r="D494" s="16">
        <f t="shared" si="702"/>
        <v>10.479999999999997</v>
      </c>
      <c r="E494" s="17">
        <f>D494*Premissas!$C$6</f>
        <v>675.67984814931958</v>
      </c>
      <c r="F494" s="15">
        <f t="shared" si="703"/>
        <v>46.48</v>
      </c>
      <c r="G494" s="18">
        <f>F494*Premissas!$C$5</f>
        <v>1498.3587472318886</v>
      </c>
      <c r="M494" s="7" t="str">
        <f>Premissas!$E$4</f>
        <v>agosto/19</v>
      </c>
      <c r="N494" s="29">
        <f t="shared" si="710"/>
        <v>36</v>
      </c>
      <c r="O494" s="15">
        <f>Premissas!$I$4</f>
        <v>20.16</v>
      </c>
      <c r="P494" s="16">
        <f t="shared" si="705"/>
        <v>0</v>
      </c>
      <c r="Q494" s="17">
        <f>P494*Premissas!$C$13</f>
        <v>0</v>
      </c>
      <c r="R494" s="15">
        <f t="shared" si="706"/>
        <v>36</v>
      </c>
      <c r="S494" s="18">
        <f>R494*Premissas!$C$11</f>
        <v>1733.9449541284403</v>
      </c>
      <c r="Y494" s="7" t="str">
        <f>Premissas!$E$4</f>
        <v>agosto/19</v>
      </c>
      <c r="Z494" s="29">
        <f t="shared" si="711"/>
        <v>36</v>
      </c>
      <c r="AA494" s="15">
        <f>Premissas!$H$4</f>
        <v>46.48</v>
      </c>
      <c r="AB494" s="16">
        <f t="shared" si="708"/>
        <v>10.479999999999997</v>
      </c>
      <c r="AC494" s="17">
        <f>AB494*Premissas!$C$6</f>
        <v>675.67984814931958</v>
      </c>
      <c r="AD494" s="15">
        <f t="shared" si="709"/>
        <v>46.48</v>
      </c>
      <c r="AE494" s="18">
        <f>AD494*Premissas!$C$12</f>
        <v>1498.3587472318886</v>
      </c>
    </row>
    <row r="495" spans="1:33" x14ac:dyDescent="0.25">
      <c r="A495" s="7" t="str">
        <f>Premissas!$E$5</f>
        <v>julho/19</v>
      </c>
      <c r="B495" s="29">
        <f t="shared" si="712"/>
        <v>36</v>
      </c>
      <c r="C495" s="15">
        <f>LARGE(Premissas!$H$5:$I$5,1)</f>
        <v>63.17</v>
      </c>
      <c r="D495" s="16">
        <f t="shared" si="702"/>
        <v>27.17</v>
      </c>
      <c r="E495" s="17">
        <f>D495*Premissas!$C$6</f>
        <v>1751.7386902878836</v>
      </c>
      <c r="F495" s="15">
        <f t="shared" si="703"/>
        <v>63.17</v>
      </c>
      <c r="G495" s="18">
        <f>F495*Premissas!$C$5</f>
        <v>2036.3881683011705</v>
      </c>
      <c r="M495" s="7" t="str">
        <f>Premissas!$E$5</f>
        <v>julho/19</v>
      </c>
      <c r="N495" s="29">
        <f t="shared" si="710"/>
        <v>36</v>
      </c>
      <c r="O495" s="15">
        <f>Premissas!$I$5</f>
        <v>39.979999999999997</v>
      </c>
      <c r="P495" s="16">
        <f t="shared" si="705"/>
        <v>3.9799999999999969</v>
      </c>
      <c r="Q495" s="17">
        <f>P495*Premissas!$C$13</f>
        <v>383.3944954128437</v>
      </c>
      <c r="R495" s="15">
        <f t="shared" si="706"/>
        <v>39.979999999999997</v>
      </c>
      <c r="S495" s="18">
        <f>R495*Premissas!$C$11</f>
        <v>1925.6422018348621</v>
      </c>
      <c r="Y495" s="7" t="str">
        <f>Premissas!$E$5</f>
        <v>julho/19</v>
      </c>
      <c r="Z495" s="29">
        <f t="shared" si="711"/>
        <v>36</v>
      </c>
      <c r="AA495" s="15">
        <f>Premissas!$H$5</f>
        <v>63.17</v>
      </c>
      <c r="AB495" s="16">
        <f t="shared" si="708"/>
        <v>27.17</v>
      </c>
      <c r="AC495" s="17">
        <f>AB495*Premissas!$C$6</f>
        <v>1751.7386902878836</v>
      </c>
      <c r="AD495" s="15">
        <f t="shared" si="709"/>
        <v>63.17</v>
      </c>
      <c r="AE495" s="18">
        <f>AD495*Premissas!$C$12</f>
        <v>2036.3881683011705</v>
      </c>
    </row>
    <row r="496" spans="1:33" x14ac:dyDescent="0.25">
      <c r="A496" s="7" t="str">
        <f>Premissas!$E$6</f>
        <v>junho/19</v>
      </c>
      <c r="B496" s="29">
        <f t="shared" si="712"/>
        <v>36</v>
      </c>
      <c r="C496" s="15">
        <f>LARGE(Premissas!$H$6:$I$6,1)</f>
        <v>59.47</v>
      </c>
      <c r="D496" s="16">
        <f t="shared" si="702"/>
        <v>23.47</v>
      </c>
      <c r="E496" s="17">
        <f>D496*Premissas!$C$6</f>
        <v>1513.1875988611198</v>
      </c>
      <c r="F496" s="15">
        <f t="shared" si="703"/>
        <v>59.47</v>
      </c>
      <c r="G496" s="18">
        <f>F496*Premissas!$C$5</f>
        <v>1917.1126225877886</v>
      </c>
      <c r="M496" s="7" t="str">
        <f>Premissas!$E$6</f>
        <v>junho/19</v>
      </c>
      <c r="N496" s="29">
        <f t="shared" si="710"/>
        <v>36</v>
      </c>
      <c r="O496" s="15">
        <f>Premissas!$I$6</f>
        <v>47.71</v>
      </c>
      <c r="P496" s="16">
        <f t="shared" si="705"/>
        <v>11.71</v>
      </c>
      <c r="Q496" s="17">
        <f>P496*Premissas!$C$13</f>
        <v>1128.0275229357799</v>
      </c>
      <c r="R496" s="15">
        <f t="shared" si="706"/>
        <v>47.71</v>
      </c>
      <c r="S496" s="18">
        <f>R496*Premissas!$C$11</f>
        <v>2297.9587155963304</v>
      </c>
      <c r="Y496" s="7" t="str">
        <f>Premissas!$E$6</f>
        <v>junho/19</v>
      </c>
      <c r="Z496" s="29">
        <f t="shared" si="711"/>
        <v>36</v>
      </c>
      <c r="AA496" s="15">
        <f>Premissas!$H$6</f>
        <v>59.47</v>
      </c>
      <c r="AB496" s="16">
        <f t="shared" si="708"/>
        <v>23.47</v>
      </c>
      <c r="AC496" s="17">
        <f>AB496*Premissas!$C$6</f>
        <v>1513.1875988611198</v>
      </c>
      <c r="AD496" s="15">
        <f t="shared" si="709"/>
        <v>59.47</v>
      </c>
      <c r="AE496" s="18">
        <f>AD496*Premissas!$C$12</f>
        <v>1917.1126225877886</v>
      </c>
    </row>
    <row r="497" spans="1:33" x14ac:dyDescent="0.25">
      <c r="A497" s="7" t="str">
        <f>Premissas!$E$7</f>
        <v>maio/19</v>
      </c>
      <c r="B497" s="29">
        <f t="shared" si="712"/>
        <v>36</v>
      </c>
      <c r="C497" s="15">
        <f>LARGE(Premissas!$H$7:$I$7,1)</f>
        <v>61.04</v>
      </c>
      <c r="D497" s="20">
        <f t="shared" si="702"/>
        <v>25.04</v>
      </c>
      <c r="E497" s="17">
        <f>D497*Premissas!$C$6</f>
        <v>1614.4106295476115</v>
      </c>
      <c r="F497" s="15">
        <f t="shared" si="703"/>
        <v>61.04</v>
      </c>
      <c r="G497" s="18">
        <f>F497*Premissas!$C$5</f>
        <v>1967.7241379310344</v>
      </c>
      <c r="M497" s="7" t="str">
        <f>Premissas!$E$7</f>
        <v>maio/19</v>
      </c>
      <c r="N497" s="29">
        <f t="shared" si="710"/>
        <v>36</v>
      </c>
      <c r="O497" s="15">
        <f>Premissas!$I$7</f>
        <v>46.37</v>
      </c>
      <c r="P497" s="20">
        <f t="shared" si="705"/>
        <v>10.369999999999997</v>
      </c>
      <c r="Q497" s="17">
        <f>P497*Premissas!$C$13</f>
        <v>998.94495412844014</v>
      </c>
      <c r="R497" s="15">
        <f t="shared" si="706"/>
        <v>46.37</v>
      </c>
      <c r="S497" s="18">
        <f>R497*Premissas!$C$11</f>
        <v>2233.4174311926604</v>
      </c>
      <c r="Y497" s="7" t="str">
        <f>Premissas!$E$7</f>
        <v>maio/19</v>
      </c>
      <c r="Z497" s="29">
        <f t="shared" si="711"/>
        <v>36</v>
      </c>
      <c r="AA497" s="15">
        <f>Premissas!$H$7</f>
        <v>61.04</v>
      </c>
      <c r="AB497" s="20">
        <f t="shared" si="708"/>
        <v>25.04</v>
      </c>
      <c r="AC497" s="17">
        <f>AB497*Premissas!$C$6</f>
        <v>1614.4106295476115</v>
      </c>
      <c r="AD497" s="15">
        <f t="shared" si="709"/>
        <v>61.04</v>
      </c>
      <c r="AE497" s="18">
        <f>AD497*Premissas!$C$12</f>
        <v>1967.7241379310344</v>
      </c>
    </row>
    <row r="498" spans="1:33" x14ac:dyDescent="0.25">
      <c r="A498" s="7" t="str">
        <f>Premissas!$E$8</f>
        <v>abril/19</v>
      </c>
      <c r="B498" s="29">
        <f t="shared" si="712"/>
        <v>36</v>
      </c>
      <c r="C498" s="15">
        <f>LARGE(Premissas!$H$8:$I$8,1)</f>
        <v>81.98</v>
      </c>
      <c r="D498" s="20">
        <f t="shared" si="702"/>
        <v>45.980000000000004</v>
      </c>
      <c r="E498" s="17">
        <f>D498*Premissas!$C$6</f>
        <v>2964.4808604871878</v>
      </c>
      <c r="F498" s="15">
        <f t="shared" si="703"/>
        <v>81.98</v>
      </c>
      <c r="G498" s="18">
        <f>F498*Premissas!$C$5</f>
        <v>2642.7592534008227</v>
      </c>
      <c r="M498" s="7" t="str">
        <f>Premissas!$E$8</f>
        <v>abril/19</v>
      </c>
      <c r="N498" s="29">
        <f t="shared" si="710"/>
        <v>36</v>
      </c>
      <c r="O498" s="15">
        <f>Premissas!$I$8</f>
        <v>53.09</v>
      </c>
      <c r="P498" s="20">
        <f t="shared" si="705"/>
        <v>17.090000000000003</v>
      </c>
      <c r="Q498" s="17">
        <f>P498*Premissas!$C$13</f>
        <v>1646.284403669725</v>
      </c>
      <c r="R498" s="15">
        <f t="shared" si="706"/>
        <v>53.09</v>
      </c>
      <c r="S498" s="18">
        <f>R498*Premissas!$C$11</f>
        <v>2557.0871559633028</v>
      </c>
      <c r="Y498" s="7" t="str">
        <f>Premissas!$E$8</f>
        <v>abril/19</v>
      </c>
      <c r="Z498" s="29">
        <f t="shared" si="711"/>
        <v>36</v>
      </c>
      <c r="AA498" s="15">
        <f>Premissas!$H$8</f>
        <v>81.98</v>
      </c>
      <c r="AB498" s="20">
        <f t="shared" si="708"/>
        <v>45.980000000000004</v>
      </c>
      <c r="AC498" s="17">
        <f>AB498*Premissas!$C$6</f>
        <v>2964.4808604871878</v>
      </c>
      <c r="AD498" s="15">
        <f t="shared" si="709"/>
        <v>81.98</v>
      </c>
      <c r="AE498" s="18">
        <f>AD498*Premissas!$C$12</f>
        <v>2642.7592534008227</v>
      </c>
    </row>
    <row r="499" spans="1:33" x14ac:dyDescent="0.25">
      <c r="A499" s="7" t="str">
        <f>Premissas!$E$9</f>
        <v>março/19</v>
      </c>
      <c r="B499" s="29">
        <f t="shared" si="712"/>
        <v>36</v>
      </c>
      <c r="C499" s="15">
        <f>LARGE(Premissas!$H$9:$I$9,1)</f>
        <v>77.73</v>
      </c>
      <c r="D499" s="20">
        <f t="shared" si="702"/>
        <v>41.730000000000004</v>
      </c>
      <c r="E499" s="17">
        <f>D499*Premissas!$C$6</f>
        <v>2690.4694716861754</v>
      </c>
      <c r="F499" s="15">
        <f t="shared" si="703"/>
        <v>77.73</v>
      </c>
      <c r="G499" s="18">
        <f>F499*Premissas!$C$5</f>
        <v>2505.7535590003163</v>
      </c>
      <c r="M499" s="7" t="str">
        <f>Premissas!$E$9</f>
        <v>março/19</v>
      </c>
      <c r="N499" s="29">
        <f t="shared" si="710"/>
        <v>36</v>
      </c>
      <c r="O499" s="15">
        <f>Premissas!$I$9</f>
        <v>77.73</v>
      </c>
      <c r="P499" s="20">
        <f t="shared" si="705"/>
        <v>41.730000000000004</v>
      </c>
      <c r="Q499" s="17">
        <f>P499*Premissas!$C$13</f>
        <v>4019.8623853211011</v>
      </c>
      <c r="R499" s="15">
        <f t="shared" si="706"/>
        <v>77.73</v>
      </c>
      <c r="S499" s="18">
        <f>R499*Premissas!$C$11</f>
        <v>3743.8761467889908</v>
      </c>
      <c r="Y499" s="7" t="str">
        <f>Premissas!$E$9</f>
        <v>março/19</v>
      </c>
      <c r="Z499" s="29">
        <f t="shared" si="711"/>
        <v>36</v>
      </c>
      <c r="AA499" s="15">
        <f>Premissas!$H$9</f>
        <v>77.62</v>
      </c>
      <c r="AB499" s="20">
        <f t="shared" si="708"/>
        <v>41.620000000000005</v>
      </c>
      <c r="AC499" s="17">
        <f>AB499*Premissas!$C$6</f>
        <v>2683.3774122113259</v>
      </c>
      <c r="AD499" s="15">
        <f t="shared" si="709"/>
        <v>77.62</v>
      </c>
      <c r="AE499" s="18">
        <f>AD499*Premissas!$C$12</f>
        <v>2502.2075292628915</v>
      </c>
    </row>
    <row r="500" spans="1:33" x14ac:dyDescent="0.25">
      <c r="A500" s="7" t="str">
        <f>Premissas!$E$10</f>
        <v>fevereiro/19</v>
      </c>
      <c r="B500" s="29">
        <f t="shared" si="712"/>
        <v>36</v>
      </c>
      <c r="C500" s="15">
        <f>LARGE(Premissas!$H$10:$I$10,1)</f>
        <v>89.49</v>
      </c>
      <c r="D500" s="20">
        <f t="shared" si="702"/>
        <v>53.489999999999995</v>
      </c>
      <c r="E500" s="17">
        <f>D500*Premissas!$C$6</f>
        <v>3448.6751028155645</v>
      </c>
      <c r="F500" s="15">
        <f t="shared" si="703"/>
        <v>89.49</v>
      </c>
      <c r="G500" s="18">
        <f>F500*Premissas!$C$5</f>
        <v>2884.8563745650108</v>
      </c>
      <c r="M500" s="7" t="str">
        <f>Premissas!$E$10</f>
        <v>fevereiro/19</v>
      </c>
      <c r="N500" s="29">
        <f t="shared" si="710"/>
        <v>36</v>
      </c>
      <c r="O500" s="15">
        <f>Premissas!$I$10</f>
        <v>61.82</v>
      </c>
      <c r="P500" s="20">
        <f t="shared" si="705"/>
        <v>25.82</v>
      </c>
      <c r="Q500" s="17">
        <f>P500*Premissas!$C$13</f>
        <v>2487.2477064220184</v>
      </c>
      <c r="R500" s="15">
        <f t="shared" si="706"/>
        <v>61.82</v>
      </c>
      <c r="S500" s="18">
        <f>R500*Premissas!$C$11</f>
        <v>2977.5688073394494</v>
      </c>
      <c r="Y500" s="7" t="str">
        <f>Premissas!$E$10</f>
        <v>fevereiro/19</v>
      </c>
      <c r="Z500" s="29">
        <f t="shared" si="711"/>
        <v>36</v>
      </c>
      <c r="AA500" s="15">
        <f>Premissas!$H$10</f>
        <v>89.49</v>
      </c>
      <c r="AB500" s="20">
        <f t="shared" si="708"/>
        <v>53.489999999999995</v>
      </c>
      <c r="AC500" s="17">
        <f>AB500*Premissas!$C$6</f>
        <v>3448.6751028155645</v>
      </c>
      <c r="AD500" s="15">
        <f t="shared" si="709"/>
        <v>89.49</v>
      </c>
      <c r="AE500" s="18">
        <f>AD500*Premissas!$C$12</f>
        <v>2884.8563745650108</v>
      </c>
    </row>
    <row r="501" spans="1:33" x14ac:dyDescent="0.25">
      <c r="A501" s="7" t="str">
        <f>Premissas!$E$11</f>
        <v>janeiro/19</v>
      </c>
      <c r="B501" s="29">
        <f t="shared" si="712"/>
        <v>36</v>
      </c>
      <c r="C501" s="15">
        <f>LARGE(Premissas!$H$11:$I$11,1)</f>
        <v>81.09</v>
      </c>
      <c r="D501" s="16">
        <f t="shared" si="702"/>
        <v>45.09</v>
      </c>
      <c r="E501" s="17">
        <f>D501*Premissas!$C$6</f>
        <v>2907.0996520088584</v>
      </c>
      <c r="F501" s="15">
        <f t="shared" si="703"/>
        <v>81.09</v>
      </c>
      <c r="G501" s="18">
        <f>F501*Premissas!$C$5</f>
        <v>2614.068649161658</v>
      </c>
      <c r="M501" s="7" t="str">
        <f>Premissas!$E$11</f>
        <v>janeiro/19</v>
      </c>
      <c r="N501" s="29">
        <f t="shared" si="710"/>
        <v>36</v>
      </c>
      <c r="O501" s="15">
        <f>Premissas!$I$11</f>
        <v>57.12</v>
      </c>
      <c r="P501" s="16">
        <f t="shared" si="705"/>
        <v>21.119999999999997</v>
      </c>
      <c r="Q501" s="17">
        <f>P501*Premissas!$C$13</f>
        <v>2034.4954128440363</v>
      </c>
      <c r="R501" s="15">
        <f t="shared" si="706"/>
        <v>57.12</v>
      </c>
      <c r="S501" s="18">
        <f>R501*Premissas!$C$11</f>
        <v>2751.1926605504586</v>
      </c>
      <c r="Y501" s="7" t="str">
        <f>Premissas!$E$11</f>
        <v>janeiro/19</v>
      </c>
      <c r="Z501" s="29">
        <f t="shared" si="711"/>
        <v>36</v>
      </c>
      <c r="AA501" s="15">
        <f>Premissas!$H$11</f>
        <v>81.09</v>
      </c>
      <c r="AB501" s="16">
        <f t="shared" si="708"/>
        <v>45.09</v>
      </c>
      <c r="AC501" s="17">
        <f>AB501*Premissas!$C$6</f>
        <v>2907.0996520088584</v>
      </c>
      <c r="AD501" s="15">
        <f t="shared" si="709"/>
        <v>81.09</v>
      </c>
      <c r="AE501" s="18">
        <f>AD501*Premissas!$C$12</f>
        <v>2614.068649161658</v>
      </c>
    </row>
    <row r="502" spans="1:33" x14ac:dyDescent="0.25">
      <c r="A502" s="7" t="str">
        <f>Premissas!$E$12</f>
        <v>dezembro/18</v>
      </c>
      <c r="B502" s="29">
        <f t="shared" si="712"/>
        <v>36</v>
      </c>
      <c r="C502" s="15">
        <f>LARGE(Premissas!$H$12:$I$12,1)</f>
        <v>66.98</v>
      </c>
      <c r="D502" s="16">
        <f t="shared" si="702"/>
        <v>30.980000000000004</v>
      </c>
      <c r="E502" s="17">
        <f>D502*Premissas!$C$6</f>
        <v>1997.3818411894972</v>
      </c>
      <c r="F502" s="15">
        <f t="shared" si="703"/>
        <v>66.98</v>
      </c>
      <c r="G502" s="18">
        <f>F502*Premissas!$C$5</f>
        <v>2159.2097437519774</v>
      </c>
      <c r="M502" s="7" t="str">
        <f>Premissas!$E$12</f>
        <v>dezembro/18</v>
      </c>
      <c r="N502" s="29">
        <f t="shared" si="710"/>
        <v>36</v>
      </c>
      <c r="O502" s="15">
        <f>Premissas!$I$12</f>
        <v>56.9</v>
      </c>
      <c r="P502" s="16">
        <f t="shared" si="705"/>
        <v>20.9</v>
      </c>
      <c r="Q502" s="17">
        <f>P502*Premissas!$C$13</f>
        <v>2013.3027522935779</v>
      </c>
      <c r="R502" s="15">
        <f t="shared" si="706"/>
        <v>56.9</v>
      </c>
      <c r="S502" s="18">
        <f>R502*Premissas!$C$11</f>
        <v>2740.5963302752293</v>
      </c>
      <c r="Y502" s="7" t="str">
        <f>Premissas!$E$12</f>
        <v>dezembro/18</v>
      </c>
      <c r="Z502" s="29">
        <f t="shared" si="711"/>
        <v>36</v>
      </c>
      <c r="AA502" s="15">
        <f>Premissas!$H$12</f>
        <v>66.98</v>
      </c>
      <c r="AB502" s="16">
        <f t="shared" si="708"/>
        <v>30.980000000000004</v>
      </c>
      <c r="AC502" s="17">
        <f>AB502*Premissas!$C$6</f>
        <v>1997.3818411894972</v>
      </c>
      <c r="AD502" s="15">
        <f t="shared" si="709"/>
        <v>66.98</v>
      </c>
      <c r="AE502" s="18">
        <f>AD502*Premissas!$C$12</f>
        <v>2159.2097437519774</v>
      </c>
    </row>
    <row r="503" spans="1:33" x14ac:dyDescent="0.25">
      <c r="A503" s="7" t="str">
        <f>Premissas!$E$13</f>
        <v>novembro/18</v>
      </c>
      <c r="B503" s="29">
        <f t="shared" si="712"/>
        <v>36</v>
      </c>
      <c r="C503" s="15">
        <f>LARGE(Premissas!$H$13:$I$13,1)</f>
        <v>66.42</v>
      </c>
      <c r="D503" s="16">
        <f t="shared" si="702"/>
        <v>30.42</v>
      </c>
      <c r="E503" s="17">
        <f>D503*Premissas!$C$6</f>
        <v>1961.2768111357166</v>
      </c>
      <c r="F503" s="15">
        <f t="shared" si="703"/>
        <v>66.42</v>
      </c>
      <c r="G503" s="18">
        <f>F503*Premissas!$C$5</f>
        <v>2141.157228725087</v>
      </c>
      <c r="M503" s="7" t="str">
        <f>Premissas!$E$13</f>
        <v>novembro/18</v>
      </c>
      <c r="N503" s="29">
        <f t="shared" si="710"/>
        <v>36</v>
      </c>
      <c r="O503" s="15">
        <f>Premissas!$I$13</f>
        <v>40.659999999999997</v>
      </c>
      <c r="P503" s="16">
        <f t="shared" si="705"/>
        <v>4.6599999999999966</v>
      </c>
      <c r="Q503" s="17">
        <f>P503*Premissas!$C$13</f>
        <v>448.89908256880699</v>
      </c>
      <c r="R503" s="15">
        <f t="shared" si="706"/>
        <v>40.659999999999997</v>
      </c>
      <c r="S503" s="18">
        <f>R503*Premissas!$C$11</f>
        <v>1958.3944954128438</v>
      </c>
      <c r="Y503" s="7" t="str">
        <f>Premissas!$E$13</f>
        <v>novembro/18</v>
      </c>
      <c r="Z503" s="29">
        <f t="shared" si="711"/>
        <v>36</v>
      </c>
      <c r="AA503" s="15">
        <f>Premissas!$H$13</f>
        <v>66.42</v>
      </c>
      <c r="AB503" s="16">
        <f t="shared" si="708"/>
        <v>30.42</v>
      </c>
      <c r="AC503" s="17">
        <f>AB503*Premissas!$C$6</f>
        <v>1961.2768111357166</v>
      </c>
      <c r="AD503" s="15">
        <f t="shared" si="709"/>
        <v>66.42</v>
      </c>
      <c r="AE503" s="18">
        <f>AD503*Premissas!$C$12</f>
        <v>2141.157228725087</v>
      </c>
    </row>
    <row r="504" spans="1:33" x14ac:dyDescent="0.25">
      <c r="A504" s="26" t="s">
        <v>35</v>
      </c>
      <c r="B504" s="5"/>
      <c r="C504" s="5">
        <f>LARGE(C491:C503,1)</f>
        <v>89.49</v>
      </c>
      <c r="D504" s="5">
        <f>LARGE(D491:D503,1)</f>
        <v>53.489999999999995</v>
      </c>
      <c r="E504" s="27">
        <f>SUM(E492:E503)</f>
        <v>24767.405884213862</v>
      </c>
      <c r="F504" s="5">
        <f>LARGE(F491:F503,1)</f>
        <v>89.49</v>
      </c>
      <c r="G504" s="27">
        <f t="shared" si="626"/>
        <v>26309.928819993671</v>
      </c>
      <c r="H504" s="50">
        <f>E504+G504</f>
        <v>51077.334704207533</v>
      </c>
      <c r="I504">
        <f>B492</f>
        <v>36</v>
      </c>
      <c r="M504" s="26" t="s">
        <v>35</v>
      </c>
      <c r="N504" s="5"/>
      <c r="O504" s="5">
        <f t="shared" ref="O504:P504" si="713">LARGE(O491:O503,1)</f>
        <v>77.73</v>
      </c>
      <c r="P504" s="5">
        <f t="shared" si="713"/>
        <v>41.730000000000004</v>
      </c>
      <c r="Q504" s="27">
        <f t="shared" ref="Q504" si="714">SUM(Q492:Q503)</f>
        <v>19358.532110091743</v>
      </c>
      <c r="R504" s="5">
        <f t="shared" ref="R504" si="715">LARGE(R491:R503,1)</f>
        <v>77.73</v>
      </c>
      <c r="S504" s="27">
        <f t="shared" si="630"/>
        <v>30486.605504587154</v>
      </c>
      <c r="T504" s="50">
        <f t="shared" ref="T504" si="716">Q504+S504</f>
        <v>49845.137614678897</v>
      </c>
      <c r="U504">
        <f t="shared" ref="U504" si="717">N492</f>
        <v>36</v>
      </c>
      <c r="Y504" s="26" t="s">
        <v>35</v>
      </c>
      <c r="Z504" s="5"/>
      <c r="AA504" s="5">
        <f t="shared" ref="AA504:AB504" si="718">LARGE(AA491:AA503,1)</f>
        <v>89.49</v>
      </c>
      <c r="AB504" s="5">
        <f t="shared" si="718"/>
        <v>53.489999999999995</v>
      </c>
      <c r="AC504" s="27">
        <f t="shared" ref="AC504" si="719">SUM(AC492:AC503)</f>
        <v>24464.381524833916</v>
      </c>
      <c r="AD504" s="5">
        <f t="shared" ref="AD504" si="720">LARGE(AD491:AD503,1)</f>
        <v>89.49</v>
      </c>
      <c r="AE504" s="27">
        <f t="shared" si="636"/>
        <v>26158.416640303698</v>
      </c>
      <c r="AF504" s="50">
        <f t="shared" ref="AF504" si="721">AC504+AE504</f>
        <v>50622.798165137618</v>
      </c>
      <c r="AG504">
        <f t="shared" ref="AG504" si="722">Z492</f>
        <v>36</v>
      </c>
    </row>
    <row r="505" spans="1:33" x14ac:dyDescent="0.25">
      <c r="A505" s="6" t="s">
        <v>12</v>
      </c>
      <c r="B505" s="6" t="s">
        <v>18</v>
      </c>
      <c r="C505" s="6" t="s">
        <v>19</v>
      </c>
      <c r="D505" s="14" t="s">
        <v>20</v>
      </c>
      <c r="E505" s="14" t="s">
        <v>21</v>
      </c>
      <c r="F505" s="6" t="s">
        <v>22</v>
      </c>
      <c r="G505" s="6" t="s">
        <v>23</v>
      </c>
      <c r="M505" s="6" t="s">
        <v>12</v>
      </c>
      <c r="N505" s="6" t="s">
        <v>18</v>
      </c>
      <c r="O505" s="6" t="s">
        <v>19</v>
      </c>
      <c r="P505" s="14" t="s">
        <v>20</v>
      </c>
      <c r="Q505" s="14" t="s">
        <v>21</v>
      </c>
      <c r="R505" s="6" t="s">
        <v>22</v>
      </c>
      <c r="S505" s="6" t="s">
        <v>23</v>
      </c>
      <c r="Y505" s="6" t="s">
        <v>12</v>
      </c>
      <c r="Z505" s="6" t="s">
        <v>18</v>
      </c>
      <c r="AA505" s="6" t="s">
        <v>19</v>
      </c>
      <c r="AB505" s="14" t="s">
        <v>20</v>
      </c>
      <c r="AC505" s="14" t="s">
        <v>21</v>
      </c>
      <c r="AD505" s="6" t="s">
        <v>22</v>
      </c>
      <c r="AE505" s="6" t="s">
        <v>23</v>
      </c>
    </row>
    <row r="506" spans="1:33" x14ac:dyDescent="0.25">
      <c r="A506" s="7" t="str">
        <f>Premissas!$E$2</f>
        <v>outubro/19</v>
      </c>
      <c r="B506" s="29">
        <f>B492+1</f>
        <v>37</v>
      </c>
      <c r="C506" s="15">
        <f>LARGE(Premissas!$H$2:$I$2,1)</f>
        <v>63.39</v>
      </c>
      <c r="D506" s="16">
        <f t="shared" ref="D506:D517" si="723">IF(C506&gt;105%*B506,(C506-B506),0)</f>
        <v>26.39</v>
      </c>
      <c r="E506" s="17">
        <f>D506*Premissas!$C$6</f>
        <v>1701.4495412844037</v>
      </c>
      <c r="F506" s="15">
        <f t="shared" ref="F506:F517" si="724">IF(C506&gt;B506,C506,B506)</f>
        <v>63.39</v>
      </c>
      <c r="G506" s="18">
        <f>F506*Premissas!$C$5</f>
        <v>2043.4802277760202</v>
      </c>
      <c r="M506" s="7" t="str">
        <f>Premissas!$E$2</f>
        <v>outubro/19</v>
      </c>
      <c r="N506" s="29">
        <f t="shared" ref="N506" si="725">N492+1</f>
        <v>37</v>
      </c>
      <c r="O506" s="15">
        <f>Premissas!$I$2</f>
        <v>63.39</v>
      </c>
      <c r="P506" s="16">
        <f t="shared" ref="P506:P517" si="726">IF(O506&gt;105%*N506,(O506-N506),0)</f>
        <v>26.39</v>
      </c>
      <c r="Q506" s="17">
        <f>P506*Premissas!$C$13</f>
        <v>2542.1559633027523</v>
      </c>
      <c r="R506" s="15">
        <f t="shared" ref="R506:R517" si="727">IF(O506&gt;N506,O506,N506)</f>
        <v>63.39</v>
      </c>
      <c r="S506" s="18">
        <f>R506*Premissas!$C$11</f>
        <v>3053.1880733944954</v>
      </c>
      <c r="Y506" s="7" t="str">
        <f>Premissas!$E$2</f>
        <v>outubro/19</v>
      </c>
      <c r="Z506" s="29">
        <f t="shared" ref="Z506" si="728">Z492+1</f>
        <v>37</v>
      </c>
      <c r="AA506" s="15">
        <f>Premissas!$H$2</f>
        <v>58.8</v>
      </c>
      <c r="AB506" s="16">
        <f t="shared" ref="AB506:AB517" si="729">IF(AA506&gt;105%*Z506,(AA506-Z506),0)</f>
        <v>21.799999999999997</v>
      </c>
      <c r="AC506" s="17">
        <f>AB506*Premissas!$C$6</f>
        <v>1405.5172413793102</v>
      </c>
      <c r="AD506" s="15">
        <f t="shared" ref="AD506:AD517" si="730">IF(AA506&gt;Z506,AA506,Z506)</f>
        <v>58.8</v>
      </c>
      <c r="AE506" s="18">
        <f>AD506*Premissas!$C$12</f>
        <v>1895.5140778234736</v>
      </c>
    </row>
    <row r="507" spans="1:33" x14ac:dyDescent="0.25">
      <c r="A507" s="7" t="str">
        <f>Premissas!$E$3</f>
        <v>setembro/19</v>
      </c>
      <c r="B507" s="29">
        <f>B506</f>
        <v>37</v>
      </c>
      <c r="C507" s="15">
        <f>LARGE(Premissas!$H$3:$I$3,1)</f>
        <v>58.91</v>
      </c>
      <c r="D507" s="16">
        <f t="shared" si="723"/>
        <v>21.909999999999997</v>
      </c>
      <c r="E507" s="17">
        <f>D507*Premissas!$C$6</f>
        <v>1412.6093008541598</v>
      </c>
      <c r="F507" s="15">
        <f t="shared" si="724"/>
        <v>58.91</v>
      </c>
      <c r="G507" s="18">
        <f>F507*Premissas!$C$5</f>
        <v>1899.0601075608984</v>
      </c>
      <c r="M507" s="7" t="str">
        <f>Premissas!$E$3</f>
        <v>setembro/19</v>
      </c>
      <c r="N507" s="29">
        <f t="shared" ref="N507:N517" si="731">N506</f>
        <v>37</v>
      </c>
      <c r="O507" s="15">
        <f>Premissas!$I$3</f>
        <v>52.19</v>
      </c>
      <c r="P507" s="16">
        <f t="shared" si="726"/>
        <v>15.189999999999998</v>
      </c>
      <c r="Q507" s="17">
        <f>P507*Premissas!$C$13</f>
        <v>1463.2568807339446</v>
      </c>
      <c r="R507" s="15">
        <f t="shared" si="727"/>
        <v>52.19</v>
      </c>
      <c r="S507" s="18">
        <f>R507*Premissas!$C$11</f>
        <v>2513.7385321100915</v>
      </c>
      <c r="Y507" s="7" t="str">
        <f>Premissas!$E$3</f>
        <v>setembro/19</v>
      </c>
      <c r="Z507" s="29">
        <f t="shared" ref="Z507:Z517" si="732">Z506</f>
        <v>37</v>
      </c>
      <c r="AA507" s="15">
        <f>Premissas!$H$3</f>
        <v>58.91</v>
      </c>
      <c r="AB507" s="16">
        <f t="shared" si="729"/>
        <v>21.909999999999997</v>
      </c>
      <c r="AC507" s="17">
        <f>AB507*Premissas!$C$6</f>
        <v>1412.6093008541598</v>
      </c>
      <c r="AD507" s="15">
        <f t="shared" si="730"/>
        <v>58.91</v>
      </c>
      <c r="AE507" s="18">
        <f>AD507*Premissas!$C$12</f>
        <v>1899.0601075608984</v>
      </c>
    </row>
    <row r="508" spans="1:33" x14ac:dyDescent="0.25">
      <c r="A508" s="7" t="str">
        <f>Premissas!$E$4</f>
        <v>agosto/19</v>
      </c>
      <c r="B508" s="29">
        <f t="shared" ref="B508:B517" si="733">B507</f>
        <v>37</v>
      </c>
      <c r="C508" s="15">
        <f>LARGE(Premissas!$H$4:$I$4,1)</f>
        <v>46.48</v>
      </c>
      <c r="D508" s="16">
        <f t="shared" si="723"/>
        <v>9.4799999999999969</v>
      </c>
      <c r="E508" s="17">
        <f>D508*Premissas!$C$6</f>
        <v>611.20658019614029</v>
      </c>
      <c r="F508" s="15">
        <f t="shared" si="724"/>
        <v>46.48</v>
      </c>
      <c r="G508" s="18">
        <f>F508*Premissas!$C$5</f>
        <v>1498.3587472318886</v>
      </c>
      <c r="M508" s="7" t="str">
        <f>Premissas!$E$4</f>
        <v>agosto/19</v>
      </c>
      <c r="N508" s="29">
        <f t="shared" si="731"/>
        <v>37</v>
      </c>
      <c r="O508" s="15">
        <f>Premissas!$I$4</f>
        <v>20.16</v>
      </c>
      <c r="P508" s="16">
        <f t="shared" si="726"/>
        <v>0</v>
      </c>
      <c r="Q508" s="17">
        <f>P508*Premissas!$C$13</f>
        <v>0</v>
      </c>
      <c r="R508" s="15">
        <f t="shared" si="727"/>
        <v>37</v>
      </c>
      <c r="S508" s="18">
        <f>R508*Premissas!$C$11</f>
        <v>1782.1100917431193</v>
      </c>
      <c r="Y508" s="7" t="str">
        <f>Premissas!$E$4</f>
        <v>agosto/19</v>
      </c>
      <c r="Z508" s="29">
        <f t="shared" si="732"/>
        <v>37</v>
      </c>
      <c r="AA508" s="15">
        <f>Premissas!$H$4</f>
        <v>46.48</v>
      </c>
      <c r="AB508" s="16">
        <f t="shared" si="729"/>
        <v>9.4799999999999969</v>
      </c>
      <c r="AC508" s="17">
        <f>AB508*Premissas!$C$6</f>
        <v>611.20658019614029</v>
      </c>
      <c r="AD508" s="15">
        <f t="shared" si="730"/>
        <v>46.48</v>
      </c>
      <c r="AE508" s="18">
        <f>AD508*Premissas!$C$12</f>
        <v>1498.3587472318886</v>
      </c>
    </row>
    <row r="509" spans="1:33" x14ac:dyDescent="0.25">
      <c r="A509" s="7" t="str">
        <f>Premissas!$E$5</f>
        <v>julho/19</v>
      </c>
      <c r="B509" s="29">
        <f t="shared" si="733"/>
        <v>37</v>
      </c>
      <c r="C509" s="15">
        <f>LARGE(Premissas!$H$5:$I$5,1)</f>
        <v>63.17</v>
      </c>
      <c r="D509" s="16">
        <f t="shared" si="723"/>
        <v>26.17</v>
      </c>
      <c r="E509" s="17">
        <f>D509*Premissas!$C$6</f>
        <v>1687.2654223347042</v>
      </c>
      <c r="F509" s="15">
        <f t="shared" si="724"/>
        <v>63.17</v>
      </c>
      <c r="G509" s="18">
        <f>F509*Premissas!$C$5</f>
        <v>2036.3881683011705</v>
      </c>
      <c r="M509" s="7" t="str">
        <f>Premissas!$E$5</f>
        <v>julho/19</v>
      </c>
      <c r="N509" s="29">
        <f t="shared" si="731"/>
        <v>37</v>
      </c>
      <c r="O509" s="15">
        <f>Premissas!$I$5</f>
        <v>39.979999999999997</v>
      </c>
      <c r="P509" s="16">
        <f t="shared" si="726"/>
        <v>2.9799999999999969</v>
      </c>
      <c r="Q509" s="17">
        <f>P509*Premissas!$C$13</f>
        <v>287.06422018348593</v>
      </c>
      <c r="R509" s="15">
        <f t="shared" si="727"/>
        <v>39.979999999999997</v>
      </c>
      <c r="S509" s="18">
        <f>R509*Premissas!$C$11</f>
        <v>1925.6422018348621</v>
      </c>
      <c r="Y509" s="7" t="str">
        <f>Premissas!$E$5</f>
        <v>julho/19</v>
      </c>
      <c r="Z509" s="29">
        <f t="shared" si="732"/>
        <v>37</v>
      </c>
      <c r="AA509" s="15">
        <f>Premissas!$H$5</f>
        <v>63.17</v>
      </c>
      <c r="AB509" s="16">
        <f t="shared" si="729"/>
        <v>26.17</v>
      </c>
      <c r="AC509" s="17">
        <f>AB509*Premissas!$C$6</f>
        <v>1687.2654223347042</v>
      </c>
      <c r="AD509" s="15">
        <f t="shared" si="730"/>
        <v>63.17</v>
      </c>
      <c r="AE509" s="18">
        <f>AD509*Premissas!$C$12</f>
        <v>2036.3881683011705</v>
      </c>
    </row>
    <row r="510" spans="1:33" x14ac:dyDescent="0.25">
      <c r="A510" s="7" t="str">
        <f>Premissas!$E$6</f>
        <v>junho/19</v>
      </c>
      <c r="B510" s="29">
        <f t="shared" si="733"/>
        <v>37</v>
      </c>
      <c r="C510" s="15">
        <f>LARGE(Premissas!$H$6:$I$6,1)</f>
        <v>59.47</v>
      </c>
      <c r="D510" s="16">
        <f t="shared" si="723"/>
        <v>22.47</v>
      </c>
      <c r="E510" s="17">
        <f>D510*Premissas!$C$6</f>
        <v>1448.7143309079404</v>
      </c>
      <c r="F510" s="15">
        <f t="shared" si="724"/>
        <v>59.47</v>
      </c>
      <c r="G510" s="18">
        <f>F510*Premissas!$C$5</f>
        <v>1917.1126225877886</v>
      </c>
      <c r="M510" s="7" t="str">
        <f>Premissas!$E$6</f>
        <v>junho/19</v>
      </c>
      <c r="N510" s="29">
        <f t="shared" si="731"/>
        <v>37</v>
      </c>
      <c r="O510" s="15">
        <f>Premissas!$I$6</f>
        <v>47.71</v>
      </c>
      <c r="P510" s="16">
        <f t="shared" si="726"/>
        <v>10.71</v>
      </c>
      <c r="Q510" s="17">
        <f>P510*Premissas!$C$13</f>
        <v>1031.6972477064221</v>
      </c>
      <c r="R510" s="15">
        <f t="shared" si="727"/>
        <v>47.71</v>
      </c>
      <c r="S510" s="18">
        <f>R510*Premissas!$C$11</f>
        <v>2297.9587155963304</v>
      </c>
      <c r="Y510" s="7" t="str">
        <f>Premissas!$E$6</f>
        <v>junho/19</v>
      </c>
      <c r="Z510" s="29">
        <f t="shared" si="732"/>
        <v>37</v>
      </c>
      <c r="AA510" s="15">
        <f>Premissas!$H$6</f>
        <v>59.47</v>
      </c>
      <c r="AB510" s="16">
        <f t="shared" si="729"/>
        <v>22.47</v>
      </c>
      <c r="AC510" s="17">
        <f>AB510*Premissas!$C$6</f>
        <v>1448.7143309079404</v>
      </c>
      <c r="AD510" s="15">
        <f t="shared" si="730"/>
        <v>59.47</v>
      </c>
      <c r="AE510" s="18">
        <f>AD510*Premissas!$C$12</f>
        <v>1917.1126225877886</v>
      </c>
    </row>
    <row r="511" spans="1:33" x14ac:dyDescent="0.25">
      <c r="A511" s="7" t="str">
        <f>Premissas!$E$7</f>
        <v>maio/19</v>
      </c>
      <c r="B511" s="29">
        <f t="shared" si="733"/>
        <v>37</v>
      </c>
      <c r="C511" s="15">
        <f>LARGE(Premissas!$H$7:$I$7,1)</f>
        <v>61.04</v>
      </c>
      <c r="D511" s="20">
        <f t="shared" si="723"/>
        <v>24.04</v>
      </c>
      <c r="E511" s="17">
        <f>D511*Premissas!$C$6</f>
        <v>1549.9373615944321</v>
      </c>
      <c r="F511" s="15">
        <f t="shared" si="724"/>
        <v>61.04</v>
      </c>
      <c r="G511" s="18">
        <f>F511*Premissas!$C$5</f>
        <v>1967.7241379310344</v>
      </c>
      <c r="M511" s="7" t="str">
        <f>Premissas!$E$7</f>
        <v>maio/19</v>
      </c>
      <c r="N511" s="29">
        <f t="shared" si="731"/>
        <v>37</v>
      </c>
      <c r="O511" s="15">
        <f>Premissas!$I$7</f>
        <v>46.37</v>
      </c>
      <c r="P511" s="20">
        <f t="shared" si="726"/>
        <v>9.3699999999999974</v>
      </c>
      <c r="Q511" s="17">
        <f>P511*Premissas!$C$13</f>
        <v>902.61467889908226</v>
      </c>
      <c r="R511" s="15">
        <f t="shared" si="727"/>
        <v>46.37</v>
      </c>
      <c r="S511" s="18">
        <f>R511*Premissas!$C$11</f>
        <v>2233.4174311926604</v>
      </c>
      <c r="Y511" s="7" t="str">
        <f>Premissas!$E$7</f>
        <v>maio/19</v>
      </c>
      <c r="Z511" s="29">
        <f t="shared" si="732"/>
        <v>37</v>
      </c>
      <c r="AA511" s="15">
        <f>Premissas!$H$7</f>
        <v>61.04</v>
      </c>
      <c r="AB511" s="20">
        <f t="shared" si="729"/>
        <v>24.04</v>
      </c>
      <c r="AC511" s="17">
        <f>AB511*Premissas!$C$6</f>
        <v>1549.9373615944321</v>
      </c>
      <c r="AD511" s="15">
        <f t="shared" si="730"/>
        <v>61.04</v>
      </c>
      <c r="AE511" s="18">
        <f>AD511*Premissas!$C$12</f>
        <v>1967.7241379310344</v>
      </c>
    </row>
    <row r="512" spans="1:33" x14ac:dyDescent="0.25">
      <c r="A512" s="7" t="str">
        <f>Premissas!$E$8</f>
        <v>abril/19</v>
      </c>
      <c r="B512" s="29">
        <f t="shared" si="733"/>
        <v>37</v>
      </c>
      <c r="C512" s="15">
        <f>LARGE(Premissas!$H$8:$I$8,1)</f>
        <v>81.98</v>
      </c>
      <c r="D512" s="20">
        <f t="shared" si="723"/>
        <v>44.980000000000004</v>
      </c>
      <c r="E512" s="17">
        <f>D512*Premissas!$C$6</f>
        <v>2900.0075925340084</v>
      </c>
      <c r="F512" s="15">
        <f t="shared" si="724"/>
        <v>81.98</v>
      </c>
      <c r="G512" s="18">
        <f>F512*Premissas!$C$5</f>
        <v>2642.7592534008227</v>
      </c>
      <c r="M512" s="7" t="str">
        <f>Premissas!$E$8</f>
        <v>abril/19</v>
      </c>
      <c r="N512" s="29">
        <f t="shared" si="731"/>
        <v>37</v>
      </c>
      <c r="O512" s="15">
        <f>Premissas!$I$8</f>
        <v>53.09</v>
      </c>
      <c r="P512" s="20">
        <f t="shared" si="726"/>
        <v>16.090000000000003</v>
      </c>
      <c r="Q512" s="17">
        <f>P512*Premissas!$C$13</f>
        <v>1549.9541284403672</v>
      </c>
      <c r="R512" s="15">
        <f t="shared" si="727"/>
        <v>53.09</v>
      </c>
      <c r="S512" s="18">
        <f>R512*Premissas!$C$11</f>
        <v>2557.0871559633028</v>
      </c>
      <c r="Y512" s="7" t="str">
        <f>Premissas!$E$8</f>
        <v>abril/19</v>
      </c>
      <c r="Z512" s="29">
        <f t="shared" si="732"/>
        <v>37</v>
      </c>
      <c r="AA512" s="15">
        <f>Premissas!$H$8</f>
        <v>81.98</v>
      </c>
      <c r="AB512" s="20">
        <f t="shared" si="729"/>
        <v>44.980000000000004</v>
      </c>
      <c r="AC512" s="17">
        <f>AB512*Premissas!$C$6</f>
        <v>2900.0075925340084</v>
      </c>
      <c r="AD512" s="15">
        <f t="shared" si="730"/>
        <v>81.98</v>
      </c>
      <c r="AE512" s="18">
        <f>AD512*Premissas!$C$12</f>
        <v>2642.7592534008227</v>
      </c>
    </row>
    <row r="513" spans="1:33" x14ac:dyDescent="0.25">
      <c r="A513" s="7" t="str">
        <f>Premissas!$E$9</f>
        <v>março/19</v>
      </c>
      <c r="B513" s="29">
        <f t="shared" si="733"/>
        <v>37</v>
      </c>
      <c r="C513" s="15">
        <f>LARGE(Premissas!$H$9:$I$9,1)</f>
        <v>77.73</v>
      </c>
      <c r="D513" s="20">
        <f t="shared" si="723"/>
        <v>40.730000000000004</v>
      </c>
      <c r="E513" s="17">
        <f>D513*Premissas!$C$6</f>
        <v>2625.996203732996</v>
      </c>
      <c r="F513" s="15">
        <f t="shared" si="724"/>
        <v>77.73</v>
      </c>
      <c r="G513" s="18">
        <f>F513*Premissas!$C$5</f>
        <v>2505.7535590003163</v>
      </c>
      <c r="M513" s="7" t="str">
        <f>Premissas!$E$9</f>
        <v>março/19</v>
      </c>
      <c r="N513" s="29">
        <f t="shared" si="731"/>
        <v>37</v>
      </c>
      <c r="O513" s="15">
        <f>Premissas!$I$9</f>
        <v>77.73</v>
      </c>
      <c r="P513" s="20">
        <f t="shared" si="726"/>
        <v>40.730000000000004</v>
      </c>
      <c r="Q513" s="17">
        <f>P513*Premissas!$C$13</f>
        <v>3923.5321100917436</v>
      </c>
      <c r="R513" s="15">
        <f t="shared" si="727"/>
        <v>77.73</v>
      </c>
      <c r="S513" s="18">
        <f>R513*Premissas!$C$11</f>
        <v>3743.8761467889908</v>
      </c>
      <c r="Y513" s="7" t="str">
        <f>Premissas!$E$9</f>
        <v>março/19</v>
      </c>
      <c r="Z513" s="29">
        <f t="shared" si="732"/>
        <v>37</v>
      </c>
      <c r="AA513" s="15">
        <f>Premissas!$H$9</f>
        <v>77.62</v>
      </c>
      <c r="AB513" s="20">
        <f t="shared" si="729"/>
        <v>40.620000000000005</v>
      </c>
      <c r="AC513" s="17">
        <f>AB513*Premissas!$C$6</f>
        <v>2618.9041442581465</v>
      </c>
      <c r="AD513" s="15">
        <f t="shared" si="730"/>
        <v>77.62</v>
      </c>
      <c r="AE513" s="18">
        <f>AD513*Premissas!$C$12</f>
        <v>2502.2075292628915</v>
      </c>
    </row>
    <row r="514" spans="1:33" x14ac:dyDescent="0.25">
      <c r="A514" s="7" t="str">
        <f>Premissas!$E$10</f>
        <v>fevereiro/19</v>
      </c>
      <c r="B514" s="29">
        <f t="shared" si="733"/>
        <v>37</v>
      </c>
      <c r="C514" s="15">
        <f>LARGE(Premissas!$H$10:$I$10,1)</f>
        <v>89.49</v>
      </c>
      <c r="D514" s="20">
        <f t="shared" si="723"/>
        <v>52.489999999999995</v>
      </c>
      <c r="E514" s="17">
        <f>D514*Premissas!$C$6</f>
        <v>3384.2018348623851</v>
      </c>
      <c r="F514" s="15">
        <f t="shared" si="724"/>
        <v>89.49</v>
      </c>
      <c r="G514" s="18">
        <f>F514*Premissas!$C$5</f>
        <v>2884.8563745650108</v>
      </c>
      <c r="M514" s="7" t="str">
        <f>Premissas!$E$10</f>
        <v>fevereiro/19</v>
      </c>
      <c r="N514" s="29">
        <f t="shared" si="731"/>
        <v>37</v>
      </c>
      <c r="O514" s="15">
        <f>Premissas!$I$10</f>
        <v>61.82</v>
      </c>
      <c r="P514" s="20">
        <f t="shared" si="726"/>
        <v>24.82</v>
      </c>
      <c r="Q514" s="17">
        <f>P514*Premissas!$C$13</f>
        <v>2390.9174311926604</v>
      </c>
      <c r="R514" s="15">
        <f t="shared" si="727"/>
        <v>61.82</v>
      </c>
      <c r="S514" s="18">
        <f>R514*Premissas!$C$11</f>
        <v>2977.5688073394494</v>
      </c>
      <c r="Y514" s="7" t="str">
        <f>Premissas!$E$10</f>
        <v>fevereiro/19</v>
      </c>
      <c r="Z514" s="29">
        <f t="shared" si="732"/>
        <v>37</v>
      </c>
      <c r="AA514" s="15">
        <f>Premissas!$H$10</f>
        <v>89.49</v>
      </c>
      <c r="AB514" s="20">
        <f t="shared" si="729"/>
        <v>52.489999999999995</v>
      </c>
      <c r="AC514" s="17">
        <f>AB514*Premissas!$C$6</f>
        <v>3384.2018348623851</v>
      </c>
      <c r="AD514" s="15">
        <f t="shared" si="730"/>
        <v>89.49</v>
      </c>
      <c r="AE514" s="18">
        <f>AD514*Premissas!$C$12</f>
        <v>2884.8563745650108</v>
      </c>
    </row>
    <row r="515" spans="1:33" x14ac:dyDescent="0.25">
      <c r="A515" s="7" t="str">
        <f>Premissas!$E$11</f>
        <v>janeiro/19</v>
      </c>
      <c r="B515" s="29">
        <f t="shared" si="733"/>
        <v>37</v>
      </c>
      <c r="C515" s="15">
        <f>LARGE(Premissas!$H$11:$I$11,1)</f>
        <v>81.09</v>
      </c>
      <c r="D515" s="16">
        <f t="shared" si="723"/>
        <v>44.09</v>
      </c>
      <c r="E515" s="17">
        <f>D515*Premissas!$C$6</f>
        <v>2842.626384055679</v>
      </c>
      <c r="F515" s="15">
        <f t="shared" si="724"/>
        <v>81.09</v>
      </c>
      <c r="G515" s="18">
        <f>F515*Premissas!$C$5</f>
        <v>2614.068649161658</v>
      </c>
      <c r="M515" s="7" t="str">
        <f>Premissas!$E$11</f>
        <v>janeiro/19</v>
      </c>
      <c r="N515" s="29">
        <f t="shared" si="731"/>
        <v>37</v>
      </c>
      <c r="O515" s="15">
        <f>Premissas!$I$11</f>
        <v>57.12</v>
      </c>
      <c r="P515" s="16">
        <f t="shared" si="726"/>
        <v>20.119999999999997</v>
      </c>
      <c r="Q515" s="17">
        <f>P515*Premissas!$C$13</f>
        <v>1938.1651376146785</v>
      </c>
      <c r="R515" s="15">
        <f t="shared" si="727"/>
        <v>57.12</v>
      </c>
      <c r="S515" s="18">
        <f>R515*Premissas!$C$11</f>
        <v>2751.1926605504586</v>
      </c>
      <c r="Y515" s="7" t="str">
        <f>Premissas!$E$11</f>
        <v>janeiro/19</v>
      </c>
      <c r="Z515" s="29">
        <f t="shared" si="732"/>
        <v>37</v>
      </c>
      <c r="AA515" s="15">
        <f>Premissas!$H$11</f>
        <v>81.09</v>
      </c>
      <c r="AB515" s="16">
        <f t="shared" si="729"/>
        <v>44.09</v>
      </c>
      <c r="AC515" s="17">
        <f>AB515*Premissas!$C$6</f>
        <v>2842.626384055679</v>
      </c>
      <c r="AD515" s="15">
        <f t="shared" si="730"/>
        <v>81.09</v>
      </c>
      <c r="AE515" s="18">
        <f>AD515*Premissas!$C$12</f>
        <v>2614.068649161658</v>
      </c>
    </row>
    <row r="516" spans="1:33" x14ac:dyDescent="0.25">
      <c r="A516" s="7" t="str">
        <f>Premissas!$E$12</f>
        <v>dezembro/18</v>
      </c>
      <c r="B516" s="29">
        <f t="shared" si="733"/>
        <v>37</v>
      </c>
      <c r="C516" s="15">
        <f>LARGE(Premissas!$H$12:$I$12,1)</f>
        <v>66.98</v>
      </c>
      <c r="D516" s="16">
        <f t="shared" si="723"/>
        <v>29.980000000000004</v>
      </c>
      <c r="E516" s="17">
        <f>D516*Premissas!$C$6</f>
        <v>1932.9085732363178</v>
      </c>
      <c r="F516" s="15">
        <f t="shared" si="724"/>
        <v>66.98</v>
      </c>
      <c r="G516" s="18">
        <f>F516*Premissas!$C$5</f>
        <v>2159.2097437519774</v>
      </c>
      <c r="M516" s="7" t="str">
        <f>Premissas!$E$12</f>
        <v>dezembro/18</v>
      </c>
      <c r="N516" s="29">
        <f t="shared" si="731"/>
        <v>37</v>
      </c>
      <c r="O516" s="15">
        <f>Premissas!$I$12</f>
        <v>56.9</v>
      </c>
      <c r="P516" s="16">
        <f t="shared" si="726"/>
        <v>19.899999999999999</v>
      </c>
      <c r="Q516" s="17">
        <f>P516*Premissas!$C$13</f>
        <v>1916.9724770642199</v>
      </c>
      <c r="R516" s="15">
        <f t="shared" si="727"/>
        <v>56.9</v>
      </c>
      <c r="S516" s="18">
        <f>R516*Premissas!$C$11</f>
        <v>2740.5963302752293</v>
      </c>
      <c r="Y516" s="7" t="str">
        <f>Premissas!$E$12</f>
        <v>dezembro/18</v>
      </c>
      <c r="Z516" s="29">
        <f t="shared" si="732"/>
        <v>37</v>
      </c>
      <c r="AA516" s="15">
        <f>Premissas!$H$12</f>
        <v>66.98</v>
      </c>
      <c r="AB516" s="16">
        <f t="shared" si="729"/>
        <v>29.980000000000004</v>
      </c>
      <c r="AC516" s="17">
        <f>AB516*Premissas!$C$6</f>
        <v>1932.9085732363178</v>
      </c>
      <c r="AD516" s="15">
        <f t="shared" si="730"/>
        <v>66.98</v>
      </c>
      <c r="AE516" s="18">
        <f>AD516*Premissas!$C$12</f>
        <v>2159.2097437519774</v>
      </c>
    </row>
    <row r="517" spans="1:33" x14ac:dyDescent="0.25">
      <c r="A517" s="7" t="str">
        <f>Premissas!$E$13</f>
        <v>novembro/18</v>
      </c>
      <c r="B517" s="29">
        <f t="shared" si="733"/>
        <v>37</v>
      </c>
      <c r="C517" s="15">
        <f>LARGE(Premissas!$H$13:$I$13,1)</f>
        <v>66.42</v>
      </c>
      <c r="D517" s="16">
        <f t="shared" si="723"/>
        <v>29.42</v>
      </c>
      <c r="E517" s="17">
        <f>D517*Premissas!$C$6</f>
        <v>1896.8035431825372</v>
      </c>
      <c r="F517" s="15">
        <f t="shared" si="724"/>
        <v>66.42</v>
      </c>
      <c r="G517" s="18">
        <f>F517*Premissas!$C$5</f>
        <v>2141.157228725087</v>
      </c>
      <c r="M517" s="7" t="str">
        <f>Premissas!$E$13</f>
        <v>novembro/18</v>
      </c>
      <c r="N517" s="29">
        <f t="shared" si="731"/>
        <v>37</v>
      </c>
      <c r="O517" s="15">
        <f>Premissas!$I$13</f>
        <v>40.659999999999997</v>
      </c>
      <c r="P517" s="16">
        <f t="shared" si="726"/>
        <v>3.6599999999999966</v>
      </c>
      <c r="Q517" s="17">
        <f>P517*Premissas!$C$13</f>
        <v>352.56880733944922</v>
      </c>
      <c r="R517" s="15">
        <f t="shared" si="727"/>
        <v>40.659999999999997</v>
      </c>
      <c r="S517" s="18">
        <f>R517*Premissas!$C$11</f>
        <v>1958.3944954128438</v>
      </c>
      <c r="Y517" s="7" t="str">
        <f>Premissas!$E$13</f>
        <v>novembro/18</v>
      </c>
      <c r="Z517" s="29">
        <f t="shared" si="732"/>
        <v>37</v>
      </c>
      <c r="AA517" s="15">
        <f>Premissas!$H$13</f>
        <v>66.42</v>
      </c>
      <c r="AB517" s="16">
        <f t="shared" si="729"/>
        <v>29.42</v>
      </c>
      <c r="AC517" s="17">
        <f>AB517*Premissas!$C$6</f>
        <v>1896.8035431825372</v>
      </c>
      <c r="AD517" s="15">
        <f t="shared" si="730"/>
        <v>66.42</v>
      </c>
      <c r="AE517" s="18">
        <f>AD517*Premissas!$C$12</f>
        <v>2141.157228725087</v>
      </c>
    </row>
    <row r="518" spans="1:33" x14ac:dyDescent="0.25">
      <c r="A518" s="26" t="s">
        <v>35</v>
      </c>
      <c r="B518" s="5"/>
      <c r="C518" s="5">
        <f>LARGE(C505:C517,1)</f>
        <v>89.49</v>
      </c>
      <c r="D518" s="5">
        <f>LARGE(D505:D517,1)</f>
        <v>52.489999999999995</v>
      </c>
      <c r="E518" s="27">
        <f>SUM(E506:E517)</f>
        <v>23993.726668775704</v>
      </c>
      <c r="F518" s="5">
        <f>LARGE(F505:F517,1)</f>
        <v>89.49</v>
      </c>
      <c r="G518" s="27">
        <f t="shared" ref="G518:G574" si="734">SUM(G506:G517)</f>
        <v>26309.928819993671</v>
      </c>
      <c r="H518" s="50">
        <f>E518+G518</f>
        <v>50303.655488769378</v>
      </c>
      <c r="I518">
        <f>B506</f>
        <v>37</v>
      </c>
      <c r="M518" s="26" t="s">
        <v>35</v>
      </c>
      <c r="N518" s="5"/>
      <c r="O518" s="5">
        <f t="shared" ref="O518:P518" si="735">LARGE(O505:O517,1)</f>
        <v>77.73</v>
      </c>
      <c r="P518" s="5">
        <f t="shared" si="735"/>
        <v>40.730000000000004</v>
      </c>
      <c r="Q518" s="27">
        <f t="shared" ref="Q518" si="736">SUM(Q506:Q517)</f>
        <v>18298.899082568805</v>
      </c>
      <c r="R518" s="5">
        <f t="shared" ref="R518" si="737">LARGE(R505:R517,1)</f>
        <v>77.73</v>
      </c>
      <c r="S518" s="27">
        <f t="shared" ref="S518:S574" si="738">SUM(S506:S517)</f>
        <v>30534.770642201831</v>
      </c>
      <c r="T518" s="50">
        <f t="shared" ref="T518" si="739">Q518+S518</f>
        <v>48833.669724770632</v>
      </c>
      <c r="U518">
        <f t="shared" ref="U518" si="740">N506</f>
        <v>37</v>
      </c>
      <c r="Y518" s="26" t="s">
        <v>35</v>
      </c>
      <c r="Z518" s="5"/>
      <c r="AA518" s="5">
        <f t="shared" ref="AA518:AB518" si="741">LARGE(AA505:AA517,1)</f>
        <v>89.49</v>
      </c>
      <c r="AB518" s="5">
        <f t="shared" si="741"/>
        <v>52.489999999999995</v>
      </c>
      <c r="AC518" s="27">
        <f t="shared" ref="AC518" si="742">SUM(AC506:AC517)</f>
        <v>23690.702309395761</v>
      </c>
      <c r="AD518" s="5">
        <f t="shared" ref="AD518" si="743">LARGE(AD505:AD517,1)</f>
        <v>89.49</v>
      </c>
      <c r="AE518" s="27">
        <f t="shared" ref="AE518:AE574" si="744">SUM(AE506:AE517)</f>
        <v>26158.416640303698</v>
      </c>
      <c r="AF518" s="50">
        <f t="shared" ref="AF518" si="745">AC518+AE518</f>
        <v>49849.118949699463</v>
      </c>
      <c r="AG518">
        <f t="shared" ref="AG518" si="746">Z506</f>
        <v>37</v>
      </c>
    </row>
    <row r="519" spans="1:33" x14ac:dyDescent="0.25">
      <c r="A519" s="6" t="s">
        <v>12</v>
      </c>
      <c r="B519" s="6" t="s">
        <v>18</v>
      </c>
      <c r="C519" s="6" t="s">
        <v>19</v>
      </c>
      <c r="D519" s="14" t="s">
        <v>20</v>
      </c>
      <c r="E519" s="14" t="s">
        <v>21</v>
      </c>
      <c r="F519" s="6" t="s">
        <v>22</v>
      </c>
      <c r="G519" s="6" t="s">
        <v>23</v>
      </c>
      <c r="M519" s="6" t="s">
        <v>12</v>
      </c>
      <c r="N519" s="6" t="s">
        <v>18</v>
      </c>
      <c r="O519" s="6" t="s">
        <v>19</v>
      </c>
      <c r="P519" s="14" t="s">
        <v>20</v>
      </c>
      <c r="Q519" s="14" t="s">
        <v>21</v>
      </c>
      <c r="R519" s="6" t="s">
        <v>22</v>
      </c>
      <c r="S519" s="6" t="s">
        <v>23</v>
      </c>
      <c r="Y519" s="6" t="s">
        <v>12</v>
      </c>
      <c r="Z519" s="6" t="s">
        <v>18</v>
      </c>
      <c r="AA519" s="6" t="s">
        <v>19</v>
      </c>
      <c r="AB519" s="14" t="s">
        <v>20</v>
      </c>
      <c r="AC519" s="14" t="s">
        <v>21</v>
      </c>
      <c r="AD519" s="6" t="s">
        <v>22</v>
      </c>
      <c r="AE519" s="6" t="s">
        <v>23</v>
      </c>
    </row>
    <row r="520" spans="1:33" x14ac:dyDescent="0.25">
      <c r="A520" s="7" t="str">
        <f>Premissas!$E$2</f>
        <v>outubro/19</v>
      </c>
      <c r="B520" s="29">
        <f>B506+1</f>
        <v>38</v>
      </c>
      <c r="C520" s="15">
        <f>LARGE(Premissas!$H$2:$I$2,1)</f>
        <v>63.39</v>
      </c>
      <c r="D520" s="16">
        <f t="shared" ref="D520:D531" si="747">IF(C520&gt;105%*B520,(C520-B520),0)</f>
        <v>25.39</v>
      </c>
      <c r="E520" s="17">
        <f>D520*Premissas!$C$6</f>
        <v>1636.9762733312243</v>
      </c>
      <c r="F520" s="15">
        <f t="shared" ref="F520:F531" si="748">IF(C520&gt;B520,C520,B520)</f>
        <v>63.39</v>
      </c>
      <c r="G520" s="18">
        <f>F520*Premissas!$C$5</f>
        <v>2043.4802277760202</v>
      </c>
      <c r="M520" s="7" t="str">
        <f>Premissas!$E$2</f>
        <v>outubro/19</v>
      </c>
      <c r="N520" s="29">
        <f t="shared" ref="N520" si="749">N506+1</f>
        <v>38</v>
      </c>
      <c r="O520" s="15">
        <f>Premissas!$I$2</f>
        <v>63.39</v>
      </c>
      <c r="P520" s="16">
        <f t="shared" ref="P520:P531" si="750">IF(O520&gt;105%*N520,(O520-N520),0)</f>
        <v>25.39</v>
      </c>
      <c r="Q520" s="17">
        <f>P520*Premissas!$C$13</f>
        <v>2445.8256880733943</v>
      </c>
      <c r="R520" s="15">
        <f t="shared" ref="R520:R531" si="751">IF(O520&gt;N520,O520,N520)</f>
        <v>63.39</v>
      </c>
      <c r="S520" s="18">
        <f>R520*Premissas!$C$11</f>
        <v>3053.1880733944954</v>
      </c>
      <c r="Y520" s="7" t="str">
        <f>Premissas!$E$2</f>
        <v>outubro/19</v>
      </c>
      <c r="Z520" s="29">
        <f t="shared" ref="Z520" si="752">Z506+1</f>
        <v>38</v>
      </c>
      <c r="AA520" s="15">
        <f>Premissas!$H$2</f>
        <v>58.8</v>
      </c>
      <c r="AB520" s="16">
        <f t="shared" ref="AB520:AB531" si="753">IF(AA520&gt;105%*Z520,(AA520-Z520),0)</f>
        <v>20.799999999999997</v>
      </c>
      <c r="AC520" s="17">
        <f>AB520*Premissas!$C$6</f>
        <v>1341.0439734261308</v>
      </c>
      <c r="AD520" s="15">
        <f t="shared" ref="AD520:AD531" si="754">IF(AA520&gt;Z520,AA520,Z520)</f>
        <v>58.8</v>
      </c>
      <c r="AE520" s="18">
        <f>AD520*Premissas!$C$12</f>
        <v>1895.5140778234736</v>
      </c>
    </row>
    <row r="521" spans="1:33" x14ac:dyDescent="0.25">
      <c r="A521" s="7" t="str">
        <f>Premissas!$E$3</f>
        <v>setembro/19</v>
      </c>
      <c r="B521" s="29">
        <f>B520</f>
        <v>38</v>
      </c>
      <c r="C521" s="15">
        <f>LARGE(Premissas!$H$3:$I$3,1)</f>
        <v>58.91</v>
      </c>
      <c r="D521" s="16">
        <f t="shared" si="747"/>
        <v>20.909999999999997</v>
      </c>
      <c r="E521" s="17">
        <f>D521*Premissas!$C$6</f>
        <v>1348.1360329009806</v>
      </c>
      <c r="F521" s="15">
        <f t="shared" si="748"/>
        <v>58.91</v>
      </c>
      <c r="G521" s="18">
        <f>F521*Premissas!$C$5</f>
        <v>1899.0601075608984</v>
      </c>
      <c r="M521" s="7" t="str">
        <f>Premissas!$E$3</f>
        <v>setembro/19</v>
      </c>
      <c r="N521" s="29">
        <f t="shared" ref="N521:N531" si="755">N520</f>
        <v>38</v>
      </c>
      <c r="O521" s="15">
        <f>Premissas!$I$3</f>
        <v>52.19</v>
      </c>
      <c r="P521" s="16">
        <f t="shared" si="750"/>
        <v>14.189999999999998</v>
      </c>
      <c r="Q521" s="17">
        <f>P521*Premissas!$C$13</f>
        <v>1366.9266055045869</v>
      </c>
      <c r="R521" s="15">
        <f t="shared" si="751"/>
        <v>52.19</v>
      </c>
      <c r="S521" s="18">
        <f>R521*Premissas!$C$11</f>
        <v>2513.7385321100915</v>
      </c>
      <c r="Y521" s="7" t="str">
        <f>Premissas!$E$3</f>
        <v>setembro/19</v>
      </c>
      <c r="Z521" s="29">
        <f t="shared" ref="Z521:Z531" si="756">Z520</f>
        <v>38</v>
      </c>
      <c r="AA521" s="15">
        <f>Premissas!$H$3</f>
        <v>58.91</v>
      </c>
      <c r="AB521" s="16">
        <f t="shared" si="753"/>
        <v>20.909999999999997</v>
      </c>
      <c r="AC521" s="17">
        <f>AB521*Premissas!$C$6</f>
        <v>1348.1360329009806</v>
      </c>
      <c r="AD521" s="15">
        <f t="shared" si="754"/>
        <v>58.91</v>
      </c>
      <c r="AE521" s="18">
        <f>AD521*Premissas!$C$12</f>
        <v>1899.0601075608984</v>
      </c>
    </row>
    <row r="522" spans="1:33" x14ac:dyDescent="0.25">
      <c r="A522" s="7" t="str">
        <f>Premissas!$E$4</f>
        <v>agosto/19</v>
      </c>
      <c r="B522" s="29">
        <f t="shared" ref="B522:B531" si="757">B521</f>
        <v>38</v>
      </c>
      <c r="C522" s="15">
        <f>LARGE(Premissas!$H$4:$I$4,1)</f>
        <v>46.48</v>
      </c>
      <c r="D522" s="16">
        <f t="shared" si="747"/>
        <v>8.4799999999999969</v>
      </c>
      <c r="E522" s="17">
        <f>D522*Premissas!$C$6</f>
        <v>546.73331224296089</v>
      </c>
      <c r="F522" s="15">
        <f t="shared" si="748"/>
        <v>46.48</v>
      </c>
      <c r="G522" s="18">
        <f>F522*Premissas!$C$5</f>
        <v>1498.3587472318886</v>
      </c>
      <c r="M522" s="7" t="str">
        <f>Premissas!$E$4</f>
        <v>agosto/19</v>
      </c>
      <c r="N522" s="29">
        <f t="shared" si="755"/>
        <v>38</v>
      </c>
      <c r="O522" s="15">
        <f>Premissas!$I$4</f>
        <v>20.16</v>
      </c>
      <c r="P522" s="16">
        <f t="shared" si="750"/>
        <v>0</v>
      </c>
      <c r="Q522" s="17">
        <f>P522*Premissas!$C$13</f>
        <v>0</v>
      </c>
      <c r="R522" s="15">
        <f t="shared" si="751"/>
        <v>38</v>
      </c>
      <c r="S522" s="18">
        <f>R522*Premissas!$C$11</f>
        <v>1830.275229357798</v>
      </c>
      <c r="Y522" s="7" t="str">
        <f>Premissas!$E$4</f>
        <v>agosto/19</v>
      </c>
      <c r="Z522" s="29">
        <f t="shared" si="756"/>
        <v>38</v>
      </c>
      <c r="AA522" s="15">
        <f>Premissas!$H$4</f>
        <v>46.48</v>
      </c>
      <c r="AB522" s="16">
        <f t="shared" si="753"/>
        <v>8.4799999999999969</v>
      </c>
      <c r="AC522" s="17">
        <f>AB522*Premissas!$C$6</f>
        <v>546.73331224296089</v>
      </c>
      <c r="AD522" s="15">
        <f t="shared" si="754"/>
        <v>46.48</v>
      </c>
      <c r="AE522" s="18">
        <f>AD522*Premissas!$C$12</f>
        <v>1498.3587472318886</v>
      </c>
    </row>
    <row r="523" spans="1:33" x14ac:dyDescent="0.25">
      <c r="A523" s="7" t="str">
        <f>Premissas!$E$5</f>
        <v>julho/19</v>
      </c>
      <c r="B523" s="29">
        <f t="shared" si="757"/>
        <v>38</v>
      </c>
      <c r="C523" s="15">
        <f>LARGE(Premissas!$H$5:$I$5,1)</f>
        <v>63.17</v>
      </c>
      <c r="D523" s="16">
        <f t="shared" si="747"/>
        <v>25.17</v>
      </c>
      <c r="E523" s="17">
        <f>D523*Premissas!$C$6</f>
        <v>1622.7921543815251</v>
      </c>
      <c r="F523" s="15">
        <f t="shared" si="748"/>
        <v>63.17</v>
      </c>
      <c r="G523" s="18">
        <f>F523*Premissas!$C$5</f>
        <v>2036.3881683011705</v>
      </c>
      <c r="M523" s="7" t="str">
        <f>Premissas!$E$5</f>
        <v>julho/19</v>
      </c>
      <c r="N523" s="29">
        <f t="shared" si="755"/>
        <v>38</v>
      </c>
      <c r="O523" s="15">
        <f>Premissas!$I$5</f>
        <v>39.979999999999997</v>
      </c>
      <c r="P523" s="16">
        <f t="shared" si="750"/>
        <v>1.9799999999999969</v>
      </c>
      <c r="Q523" s="17">
        <f>P523*Premissas!$C$13</f>
        <v>190.73394495412813</v>
      </c>
      <c r="R523" s="15">
        <f t="shared" si="751"/>
        <v>39.979999999999997</v>
      </c>
      <c r="S523" s="18">
        <f>R523*Premissas!$C$11</f>
        <v>1925.6422018348621</v>
      </c>
      <c r="Y523" s="7" t="str">
        <f>Premissas!$E$5</f>
        <v>julho/19</v>
      </c>
      <c r="Z523" s="29">
        <f t="shared" si="756"/>
        <v>38</v>
      </c>
      <c r="AA523" s="15">
        <f>Premissas!$H$5</f>
        <v>63.17</v>
      </c>
      <c r="AB523" s="16">
        <f t="shared" si="753"/>
        <v>25.17</v>
      </c>
      <c r="AC523" s="17">
        <f>AB523*Premissas!$C$6</f>
        <v>1622.7921543815251</v>
      </c>
      <c r="AD523" s="15">
        <f t="shared" si="754"/>
        <v>63.17</v>
      </c>
      <c r="AE523" s="18">
        <f>AD523*Premissas!$C$12</f>
        <v>2036.3881683011705</v>
      </c>
    </row>
    <row r="524" spans="1:33" x14ac:dyDescent="0.25">
      <c r="A524" s="7" t="str">
        <f>Premissas!$E$6</f>
        <v>junho/19</v>
      </c>
      <c r="B524" s="29">
        <f t="shared" si="757"/>
        <v>38</v>
      </c>
      <c r="C524" s="15">
        <f>LARGE(Premissas!$H$6:$I$6,1)</f>
        <v>59.47</v>
      </c>
      <c r="D524" s="16">
        <f t="shared" si="747"/>
        <v>21.47</v>
      </c>
      <c r="E524" s="17">
        <f>D524*Premissas!$C$6</f>
        <v>1384.241062954761</v>
      </c>
      <c r="F524" s="15">
        <f t="shared" si="748"/>
        <v>59.47</v>
      </c>
      <c r="G524" s="18">
        <f>F524*Premissas!$C$5</f>
        <v>1917.1126225877886</v>
      </c>
      <c r="M524" s="7" t="str">
        <f>Premissas!$E$6</f>
        <v>junho/19</v>
      </c>
      <c r="N524" s="29">
        <f t="shared" si="755"/>
        <v>38</v>
      </c>
      <c r="O524" s="15">
        <f>Premissas!$I$6</f>
        <v>47.71</v>
      </c>
      <c r="P524" s="16">
        <f t="shared" si="750"/>
        <v>9.7100000000000009</v>
      </c>
      <c r="Q524" s="17">
        <f>P524*Premissas!$C$13</f>
        <v>935.36697247706422</v>
      </c>
      <c r="R524" s="15">
        <f t="shared" si="751"/>
        <v>47.71</v>
      </c>
      <c r="S524" s="18">
        <f>R524*Premissas!$C$11</f>
        <v>2297.9587155963304</v>
      </c>
      <c r="Y524" s="7" t="str">
        <f>Premissas!$E$6</f>
        <v>junho/19</v>
      </c>
      <c r="Z524" s="29">
        <f t="shared" si="756"/>
        <v>38</v>
      </c>
      <c r="AA524" s="15">
        <f>Premissas!$H$6</f>
        <v>59.47</v>
      </c>
      <c r="AB524" s="16">
        <f t="shared" si="753"/>
        <v>21.47</v>
      </c>
      <c r="AC524" s="17">
        <f>AB524*Premissas!$C$6</f>
        <v>1384.241062954761</v>
      </c>
      <c r="AD524" s="15">
        <f t="shared" si="754"/>
        <v>59.47</v>
      </c>
      <c r="AE524" s="18">
        <f>AD524*Premissas!$C$12</f>
        <v>1917.1126225877886</v>
      </c>
    </row>
    <row r="525" spans="1:33" x14ac:dyDescent="0.25">
      <c r="A525" s="7" t="str">
        <f>Premissas!$E$7</f>
        <v>maio/19</v>
      </c>
      <c r="B525" s="29">
        <f t="shared" si="757"/>
        <v>38</v>
      </c>
      <c r="C525" s="15">
        <f>LARGE(Premissas!$H$7:$I$7,1)</f>
        <v>61.04</v>
      </c>
      <c r="D525" s="20">
        <f t="shared" si="747"/>
        <v>23.04</v>
      </c>
      <c r="E525" s="17">
        <f>D525*Premissas!$C$6</f>
        <v>1485.4640936412527</v>
      </c>
      <c r="F525" s="15">
        <f t="shared" si="748"/>
        <v>61.04</v>
      </c>
      <c r="G525" s="18">
        <f>F525*Premissas!$C$5</f>
        <v>1967.7241379310344</v>
      </c>
      <c r="M525" s="7" t="str">
        <f>Premissas!$E$7</f>
        <v>maio/19</v>
      </c>
      <c r="N525" s="29">
        <f t="shared" si="755"/>
        <v>38</v>
      </c>
      <c r="O525" s="15">
        <f>Premissas!$I$7</f>
        <v>46.37</v>
      </c>
      <c r="P525" s="20">
        <f t="shared" si="750"/>
        <v>8.3699999999999974</v>
      </c>
      <c r="Q525" s="17">
        <f>P525*Premissas!$C$13</f>
        <v>806.2844036697245</v>
      </c>
      <c r="R525" s="15">
        <f t="shared" si="751"/>
        <v>46.37</v>
      </c>
      <c r="S525" s="18">
        <f>R525*Premissas!$C$11</f>
        <v>2233.4174311926604</v>
      </c>
      <c r="Y525" s="7" t="str">
        <f>Premissas!$E$7</f>
        <v>maio/19</v>
      </c>
      <c r="Z525" s="29">
        <f t="shared" si="756"/>
        <v>38</v>
      </c>
      <c r="AA525" s="15">
        <f>Premissas!$H$7</f>
        <v>61.04</v>
      </c>
      <c r="AB525" s="20">
        <f t="shared" si="753"/>
        <v>23.04</v>
      </c>
      <c r="AC525" s="17">
        <f>AB525*Premissas!$C$6</f>
        <v>1485.4640936412527</v>
      </c>
      <c r="AD525" s="15">
        <f t="shared" si="754"/>
        <v>61.04</v>
      </c>
      <c r="AE525" s="18">
        <f>AD525*Premissas!$C$12</f>
        <v>1967.7241379310344</v>
      </c>
    </row>
    <row r="526" spans="1:33" x14ac:dyDescent="0.25">
      <c r="A526" s="7" t="str">
        <f>Premissas!$E$8</f>
        <v>abril/19</v>
      </c>
      <c r="B526" s="29">
        <f t="shared" si="757"/>
        <v>38</v>
      </c>
      <c r="C526" s="15">
        <f>LARGE(Premissas!$H$8:$I$8,1)</f>
        <v>81.98</v>
      </c>
      <c r="D526" s="20">
        <f t="shared" si="747"/>
        <v>43.980000000000004</v>
      </c>
      <c r="E526" s="17">
        <f>D526*Premissas!$C$6</f>
        <v>2835.534324580829</v>
      </c>
      <c r="F526" s="15">
        <f t="shared" si="748"/>
        <v>81.98</v>
      </c>
      <c r="G526" s="18">
        <f>F526*Premissas!$C$5</f>
        <v>2642.7592534008227</v>
      </c>
      <c r="M526" s="7" t="str">
        <f>Premissas!$E$8</f>
        <v>abril/19</v>
      </c>
      <c r="N526" s="29">
        <f t="shared" si="755"/>
        <v>38</v>
      </c>
      <c r="O526" s="15">
        <f>Premissas!$I$8</f>
        <v>53.09</v>
      </c>
      <c r="P526" s="20">
        <f t="shared" si="750"/>
        <v>15.090000000000003</v>
      </c>
      <c r="Q526" s="17">
        <f>P526*Premissas!$C$13</f>
        <v>1453.6238532110094</v>
      </c>
      <c r="R526" s="15">
        <f t="shared" si="751"/>
        <v>53.09</v>
      </c>
      <c r="S526" s="18">
        <f>R526*Premissas!$C$11</f>
        <v>2557.0871559633028</v>
      </c>
      <c r="Y526" s="7" t="str">
        <f>Premissas!$E$8</f>
        <v>abril/19</v>
      </c>
      <c r="Z526" s="29">
        <f t="shared" si="756"/>
        <v>38</v>
      </c>
      <c r="AA526" s="15">
        <f>Premissas!$H$8</f>
        <v>81.98</v>
      </c>
      <c r="AB526" s="20">
        <f t="shared" si="753"/>
        <v>43.980000000000004</v>
      </c>
      <c r="AC526" s="17">
        <f>AB526*Premissas!$C$6</f>
        <v>2835.534324580829</v>
      </c>
      <c r="AD526" s="15">
        <f t="shared" si="754"/>
        <v>81.98</v>
      </c>
      <c r="AE526" s="18">
        <f>AD526*Premissas!$C$12</f>
        <v>2642.7592534008227</v>
      </c>
    </row>
    <row r="527" spans="1:33" x14ac:dyDescent="0.25">
      <c r="A527" s="7" t="str">
        <f>Premissas!$E$9</f>
        <v>março/19</v>
      </c>
      <c r="B527" s="29">
        <f t="shared" si="757"/>
        <v>38</v>
      </c>
      <c r="C527" s="15">
        <f>LARGE(Premissas!$H$9:$I$9,1)</f>
        <v>77.73</v>
      </c>
      <c r="D527" s="20">
        <f t="shared" si="747"/>
        <v>39.730000000000004</v>
      </c>
      <c r="E527" s="17">
        <f>D527*Premissas!$C$6</f>
        <v>2561.5229357798166</v>
      </c>
      <c r="F527" s="15">
        <f t="shared" si="748"/>
        <v>77.73</v>
      </c>
      <c r="G527" s="18">
        <f>F527*Premissas!$C$5</f>
        <v>2505.7535590003163</v>
      </c>
      <c r="M527" s="7" t="str">
        <f>Premissas!$E$9</f>
        <v>março/19</v>
      </c>
      <c r="N527" s="29">
        <f t="shared" si="755"/>
        <v>38</v>
      </c>
      <c r="O527" s="15">
        <f>Premissas!$I$9</f>
        <v>77.73</v>
      </c>
      <c r="P527" s="20">
        <f t="shared" si="750"/>
        <v>39.730000000000004</v>
      </c>
      <c r="Q527" s="17">
        <f>P527*Premissas!$C$13</f>
        <v>3827.2018348623856</v>
      </c>
      <c r="R527" s="15">
        <f t="shared" si="751"/>
        <v>77.73</v>
      </c>
      <c r="S527" s="18">
        <f>R527*Premissas!$C$11</f>
        <v>3743.8761467889908</v>
      </c>
      <c r="Y527" s="7" t="str">
        <f>Premissas!$E$9</f>
        <v>março/19</v>
      </c>
      <c r="Z527" s="29">
        <f t="shared" si="756"/>
        <v>38</v>
      </c>
      <c r="AA527" s="15">
        <f>Premissas!$H$9</f>
        <v>77.62</v>
      </c>
      <c r="AB527" s="20">
        <f t="shared" si="753"/>
        <v>39.620000000000005</v>
      </c>
      <c r="AC527" s="17">
        <f>AB527*Premissas!$C$6</f>
        <v>2554.4308763049671</v>
      </c>
      <c r="AD527" s="15">
        <f t="shared" si="754"/>
        <v>77.62</v>
      </c>
      <c r="AE527" s="18">
        <f>AD527*Premissas!$C$12</f>
        <v>2502.2075292628915</v>
      </c>
    </row>
    <row r="528" spans="1:33" x14ac:dyDescent="0.25">
      <c r="A528" s="7" t="str">
        <f>Premissas!$E$10</f>
        <v>fevereiro/19</v>
      </c>
      <c r="B528" s="29">
        <f t="shared" si="757"/>
        <v>38</v>
      </c>
      <c r="C528" s="15">
        <f>LARGE(Premissas!$H$10:$I$10,1)</f>
        <v>89.49</v>
      </c>
      <c r="D528" s="20">
        <f t="shared" si="747"/>
        <v>51.489999999999995</v>
      </c>
      <c r="E528" s="17">
        <f>D528*Premissas!$C$6</f>
        <v>3319.7285669092057</v>
      </c>
      <c r="F528" s="15">
        <f t="shared" si="748"/>
        <v>89.49</v>
      </c>
      <c r="G528" s="18">
        <f>F528*Premissas!$C$5</f>
        <v>2884.8563745650108</v>
      </c>
      <c r="M528" s="7" t="str">
        <f>Premissas!$E$10</f>
        <v>fevereiro/19</v>
      </c>
      <c r="N528" s="29">
        <f t="shared" si="755"/>
        <v>38</v>
      </c>
      <c r="O528" s="15">
        <f>Premissas!$I$10</f>
        <v>61.82</v>
      </c>
      <c r="P528" s="20">
        <f t="shared" si="750"/>
        <v>23.82</v>
      </c>
      <c r="Q528" s="17">
        <f>P528*Premissas!$C$13</f>
        <v>2294.5871559633028</v>
      </c>
      <c r="R528" s="15">
        <f t="shared" si="751"/>
        <v>61.82</v>
      </c>
      <c r="S528" s="18">
        <f>R528*Premissas!$C$11</f>
        <v>2977.5688073394494</v>
      </c>
      <c r="Y528" s="7" t="str">
        <f>Premissas!$E$10</f>
        <v>fevereiro/19</v>
      </c>
      <c r="Z528" s="29">
        <f t="shared" si="756"/>
        <v>38</v>
      </c>
      <c r="AA528" s="15">
        <f>Premissas!$H$10</f>
        <v>89.49</v>
      </c>
      <c r="AB528" s="20">
        <f t="shared" si="753"/>
        <v>51.489999999999995</v>
      </c>
      <c r="AC528" s="17">
        <f>AB528*Premissas!$C$6</f>
        <v>3319.7285669092057</v>
      </c>
      <c r="AD528" s="15">
        <f t="shared" si="754"/>
        <v>89.49</v>
      </c>
      <c r="AE528" s="18">
        <f>AD528*Premissas!$C$12</f>
        <v>2884.8563745650108</v>
      </c>
    </row>
    <row r="529" spans="1:33" x14ac:dyDescent="0.25">
      <c r="A529" s="7" t="str">
        <f>Premissas!$E$11</f>
        <v>janeiro/19</v>
      </c>
      <c r="B529" s="29">
        <f t="shared" si="757"/>
        <v>38</v>
      </c>
      <c r="C529" s="15">
        <f>LARGE(Premissas!$H$11:$I$11,1)</f>
        <v>81.09</v>
      </c>
      <c r="D529" s="16">
        <f t="shared" si="747"/>
        <v>43.09</v>
      </c>
      <c r="E529" s="17">
        <f>D529*Premissas!$C$6</f>
        <v>2778.1531161024996</v>
      </c>
      <c r="F529" s="15">
        <f t="shared" si="748"/>
        <v>81.09</v>
      </c>
      <c r="G529" s="18">
        <f>F529*Premissas!$C$5</f>
        <v>2614.068649161658</v>
      </c>
      <c r="M529" s="7" t="str">
        <f>Premissas!$E$11</f>
        <v>janeiro/19</v>
      </c>
      <c r="N529" s="29">
        <f t="shared" si="755"/>
        <v>38</v>
      </c>
      <c r="O529" s="15">
        <f>Premissas!$I$11</f>
        <v>57.12</v>
      </c>
      <c r="P529" s="16">
        <f t="shared" si="750"/>
        <v>19.119999999999997</v>
      </c>
      <c r="Q529" s="17">
        <f>P529*Premissas!$C$13</f>
        <v>1841.8348623853208</v>
      </c>
      <c r="R529" s="15">
        <f t="shared" si="751"/>
        <v>57.12</v>
      </c>
      <c r="S529" s="18">
        <f>R529*Premissas!$C$11</f>
        <v>2751.1926605504586</v>
      </c>
      <c r="Y529" s="7" t="str">
        <f>Premissas!$E$11</f>
        <v>janeiro/19</v>
      </c>
      <c r="Z529" s="29">
        <f t="shared" si="756"/>
        <v>38</v>
      </c>
      <c r="AA529" s="15">
        <f>Premissas!$H$11</f>
        <v>81.09</v>
      </c>
      <c r="AB529" s="16">
        <f t="shared" si="753"/>
        <v>43.09</v>
      </c>
      <c r="AC529" s="17">
        <f>AB529*Premissas!$C$6</f>
        <v>2778.1531161024996</v>
      </c>
      <c r="AD529" s="15">
        <f t="shared" si="754"/>
        <v>81.09</v>
      </c>
      <c r="AE529" s="18">
        <f>AD529*Premissas!$C$12</f>
        <v>2614.068649161658</v>
      </c>
    </row>
    <row r="530" spans="1:33" x14ac:dyDescent="0.25">
      <c r="A530" s="7" t="str">
        <f>Premissas!$E$12</f>
        <v>dezembro/18</v>
      </c>
      <c r="B530" s="29">
        <f t="shared" si="757"/>
        <v>38</v>
      </c>
      <c r="C530" s="15">
        <f>LARGE(Premissas!$H$12:$I$12,1)</f>
        <v>66.98</v>
      </c>
      <c r="D530" s="16">
        <f t="shared" si="747"/>
        <v>28.980000000000004</v>
      </c>
      <c r="E530" s="17">
        <f>D530*Premissas!$C$6</f>
        <v>1868.4353052831384</v>
      </c>
      <c r="F530" s="15">
        <f t="shared" si="748"/>
        <v>66.98</v>
      </c>
      <c r="G530" s="18">
        <f>F530*Premissas!$C$5</f>
        <v>2159.2097437519774</v>
      </c>
      <c r="M530" s="7" t="str">
        <f>Premissas!$E$12</f>
        <v>dezembro/18</v>
      </c>
      <c r="N530" s="29">
        <f t="shared" si="755"/>
        <v>38</v>
      </c>
      <c r="O530" s="15">
        <f>Premissas!$I$12</f>
        <v>56.9</v>
      </c>
      <c r="P530" s="16">
        <f t="shared" si="750"/>
        <v>18.899999999999999</v>
      </c>
      <c r="Q530" s="17">
        <f>P530*Premissas!$C$13</f>
        <v>1820.6422018348621</v>
      </c>
      <c r="R530" s="15">
        <f t="shared" si="751"/>
        <v>56.9</v>
      </c>
      <c r="S530" s="18">
        <f>R530*Premissas!$C$11</f>
        <v>2740.5963302752293</v>
      </c>
      <c r="Y530" s="7" t="str">
        <f>Premissas!$E$12</f>
        <v>dezembro/18</v>
      </c>
      <c r="Z530" s="29">
        <f t="shared" si="756"/>
        <v>38</v>
      </c>
      <c r="AA530" s="15">
        <f>Premissas!$H$12</f>
        <v>66.98</v>
      </c>
      <c r="AB530" s="16">
        <f t="shared" si="753"/>
        <v>28.980000000000004</v>
      </c>
      <c r="AC530" s="17">
        <f>AB530*Premissas!$C$6</f>
        <v>1868.4353052831384</v>
      </c>
      <c r="AD530" s="15">
        <f t="shared" si="754"/>
        <v>66.98</v>
      </c>
      <c r="AE530" s="18">
        <f>AD530*Premissas!$C$12</f>
        <v>2159.2097437519774</v>
      </c>
    </row>
    <row r="531" spans="1:33" x14ac:dyDescent="0.25">
      <c r="A531" s="7" t="str">
        <f>Premissas!$E$13</f>
        <v>novembro/18</v>
      </c>
      <c r="B531" s="29">
        <f t="shared" si="757"/>
        <v>38</v>
      </c>
      <c r="C531" s="15">
        <f>LARGE(Premissas!$H$13:$I$13,1)</f>
        <v>66.42</v>
      </c>
      <c r="D531" s="16">
        <f t="shared" si="747"/>
        <v>28.42</v>
      </c>
      <c r="E531" s="17">
        <f>D531*Premissas!$C$6</f>
        <v>1832.330275229358</v>
      </c>
      <c r="F531" s="15">
        <f t="shared" si="748"/>
        <v>66.42</v>
      </c>
      <c r="G531" s="18">
        <f>F531*Premissas!$C$5</f>
        <v>2141.157228725087</v>
      </c>
      <c r="M531" s="7" t="str">
        <f>Premissas!$E$13</f>
        <v>novembro/18</v>
      </c>
      <c r="N531" s="29">
        <f t="shared" si="755"/>
        <v>38</v>
      </c>
      <c r="O531" s="15">
        <f>Premissas!$I$13</f>
        <v>40.659999999999997</v>
      </c>
      <c r="P531" s="16">
        <f t="shared" si="750"/>
        <v>2.6599999999999966</v>
      </c>
      <c r="Q531" s="17">
        <f>P531*Premissas!$C$13</f>
        <v>256.2385321100914</v>
      </c>
      <c r="R531" s="15">
        <f t="shared" si="751"/>
        <v>40.659999999999997</v>
      </c>
      <c r="S531" s="18">
        <f>R531*Premissas!$C$11</f>
        <v>1958.3944954128438</v>
      </c>
      <c r="Y531" s="7" t="str">
        <f>Premissas!$E$13</f>
        <v>novembro/18</v>
      </c>
      <c r="Z531" s="29">
        <f t="shared" si="756"/>
        <v>38</v>
      </c>
      <c r="AA531" s="15">
        <f>Premissas!$H$13</f>
        <v>66.42</v>
      </c>
      <c r="AB531" s="16">
        <f t="shared" si="753"/>
        <v>28.42</v>
      </c>
      <c r="AC531" s="17">
        <f>AB531*Premissas!$C$6</f>
        <v>1832.330275229358</v>
      </c>
      <c r="AD531" s="15">
        <f t="shared" si="754"/>
        <v>66.42</v>
      </c>
      <c r="AE531" s="18">
        <f>AD531*Premissas!$C$12</f>
        <v>2141.157228725087</v>
      </c>
    </row>
    <row r="532" spans="1:33" x14ac:dyDescent="0.25">
      <c r="A532" s="26" t="s">
        <v>35</v>
      </c>
      <c r="B532" s="5"/>
      <c r="C532" s="5">
        <f>LARGE(C519:C531,1)</f>
        <v>89.49</v>
      </c>
      <c r="D532" s="5">
        <f>LARGE(D519:D531,1)</f>
        <v>51.489999999999995</v>
      </c>
      <c r="E532" s="27">
        <f>SUM(E520:E531)</f>
        <v>23220.047453337553</v>
      </c>
      <c r="F532" s="5">
        <f>LARGE(F519:F531,1)</f>
        <v>89.49</v>
      </c>
      <c r="G532" s="27">
        <f t="shared" si="734"/>
        <v>26309.928819993671</v>
      </c>
      <c r="H532" s="50">
        <f>E532+G532</f>
        <v>49529.976273331224</v>
      </c>
      <c r="I532">
        <f>B520</f>
        <v>38</v>
      </c>
      <c r="M532" s="26" t="s">
        <v>35</v>
      </c>
      <c r="N532" s="5"/>
      <c r="O532" s="5">
        <f t="shared" ref="O532:P532" si="758">LARGE(O519:O531,1)</f>
        <v>77.73</v>
      </c>
      <c r="P532" s="5">
        <f t="shared" si="758"/>
        <v>39.730000000000004</v>
      </c>
      <c r="Q532" s="27">
        <f t="shared" ref="Q532" si="759">SUM(Q520:Q531)</f>
        <v>17239.266055045871</v>
      </c>
      <c r="R532" s="5">
        <f t="shared" ref="R532" si="760">LARGE(R519:R531,1)</f>
        <v>77.73</v>
      </c>
      <c r="S532" s="27">
        <f t="shared" si="738"/>
        <v>30582.935779816507</v>
      </c>
      <c r="T532" s="50">
        <f t="shared" ref="T532" si="761">Q532+S532</f>
        <v>47822.201834862382</v>
      </c>
      <c r="U532">
        <f t="shared" ref="U532" si="762">N520</f>
        <v>38</v>
      </c>
      <c r="Y532" s="26" t="s">
        <v>35</v>
      </c>
      <c r="Z532" s="5"/>
      <c r="AA532" s="5">
        <f t="shared" ref="AA532:AB532" si="763">LARGE(AA519:AA531,1)</f>
        <v>89.49</v>
      </c>
      <c r="AB532" s="5">
        <f t="shared" si="763"/>
        <v>51.489999999999995</v>
      </c>
      <c r="AC532" s="27">
        <f t="shared" ref="AC532" si="764">SUM(AC520:AC531)</f>
        <v>22917.023093957607</v>
      </c>
      <c r="AD532" s="5">
        <f t="shared" ref="AD532" si="765">LARGE(AD519:AD531,1)</f>
        <v>89.49</v>
      </c>
      <c r="AE532" s="27">
        <f t="shared" si="744"/>
        <v>26158.416640303698</v>
      </c>
      <c r="AF532" s="50">
        <f t="shared" ref="AF532" si="766">AC532+AE532</f>
        <v>49075.439734261308</v>
      </c>
      <c r="AG532">
        <f t="shared" ref="AG532" si="767">Z520</f>
        <v>38</v>
      </c>
    </row>
    <row r="533" spans="1:33" x14ac:dyDescent="0.25">
      <c r="A533" s="6" t="s">
        <v>12</v>
      </c>
      <c r="B533" s="6" t="s">
        <v>18</v>
      </c>
      <c r="C533" s="6" t="s">
        <v>19</v>
      </c>
      <c r="D533" s="14" t="s">
        <v>20</v>
      </c>
      <c r="E533" s="14" t="s">
        <v>21</v>
      </c>
      <c r="F533" s="6" t="s">
        <v>22</v>
      </c>
      <c r="G533" s="6" t="s">
        <v>23</v>
      </c>
      <c r="M533" s="6" t="s">
        <v>12</v>
      </c>
      <c r="N533" s="6" t="s">
        <v>18</v>
      </c>
      <c r="O533" s="6" t="s">
        <v>19</v>
      </c>
      <c r="P533" s="14" t="s">
        <v>20</v>
      </c>
      <c r="Q533" s="14" t="s">
        <v>21</v>
      </c>
      <c r="R533" s="6" t="s">
        <v>22</v>
      </c>
      <c r="S533" s="6" t="s">
        <v>23</v>
      </c>
      <c r="Y533" s="6" t="s">
        <v>12</v>
      </c>
      <c r="Z533" s="6" t="s">
        <v>18</v>
      </c>
      <c r="AA533" s="6" t="s">
        <v>19</v>
      </c>
      <c r="AB533" s="14" t="s">
        <v>20</v>
      </c>
      <c r="AC533" s="14" t="s">
        <v>21</v>
      </c>
      <c r="AD533" s="6" t="s">
        <v>22</v>
      </c>
      <c r="AE533" s="6" t="s">
        <v>23</v>
      </c>
    </row>
    <row r="534" spans="1:33" x14ac:dyDescent="0.25">
      <c r="A534" s="7" t="str">
        <f>Premissas!$E$2</f>
        <v>outubro/19</v>
      </c>
      <c r="B534" s="29">
        <f>B520+1</f>
        <v>39</v>
      </c>
      <c r="C534" s="15">
        <f>LARGE(Premissas!$H$2:$I$2,1)</f>
        <v>63.39</v>
      </c>
      <c r="D534" s="16">
        <f t="shared" ref="D534:D545" si="768">IF(C534&gt;105%*B534,(C534-B534),0)</f>
        <v>24.39</v>
      </c>
      <c r="E534" s="17">
        <f>D534*Premissas!$C$6</f>
        <v>1572.5030053780449</v>
      </c>
      <c r="F534" s="15">
        <f t="shared" ref="F534:F545" si="769">IF(C534&gt;B534,C534,B534)</f>
        <v>63.39</v>
      </c>
      <c r="G534" s="18">
        <f>F534*Premissas!$C$5</f>
        <v>2043.4802277760202</v>
      </c>
      <c r="M534" s="7" t="str">
        <f>Premissas!$E$2</f>
        <v>outubro/19</v>
      </c>
      <c r="N534" s="29">
        <f t="shared" ref="N534" si="770">N520+1</f>
        <v>39</v>
      </c>
      <c r="O534" s="15">
        <f>Premissas!$I$2</f>
        <v>63.39</v>
      </c>
      <c r="P534" s="16">
        <f t="shared" ref="P534:P545" si="771">IF(O534&gt;105%*N534,(O534-N534),0)</f>
        <v>24.39</v>
      </c>
      <c r="Q534" s="17">
        <f>P534*Premissas!$C$13</f>
        <v>2349.4954128440368</v>
      </c>
      <c r="R534" s="15">
        <f t="shared" ref="R534:R545" si="772">IF(O534&gt;N534,O534,N534)</f>
        <v>63.39</v>
      </c>
      <c r="S534" s="18">
        <f>R534*Premissas!$C$11</f>
        <v>3053.1880733944954</v>
      </c>
      <c r="Y534" s="7" t="str">
        <f>Premissas!$E$2</f>
        <v>outubro/19</v>
      </c>
      <c r="Z534" s="29">
        <f t="shared" ref="Z534" si="773">Z520+1</f>
        <v>39</v>
      </c>
      <c r="AA534" s="15">
        <f>Premissas!$H$2</f>
        <v>58.8</v>
      </c>
      <c r="AB534" s="16">
        <f t="shared" ref="AB534:AB545" si="774">IF(AA534&gt;105%*Z534,(AA534-Z534),0)</f>
        <v>19.799999999999997</v>
      </c>
      <c r="AC534" s="17">
        <f>AB534*Premissas!$C$6</f>
        <v>1276.5707054729514</v>
      </c>
      <c r="AD534" s="15">
        <f t="shared" ref="AD534:AD545" si="775">IF(AA534&gt;Z534,AA534,Z534)</f>
        <v>58.8</v>
      </c>
      <c r="AE534" s="18">
        <f>AD534*Premissas!$C$12</f>
        <v>1895.5140778234736</v>
      </c>
    </row>
    <row r="535" spans="1:33" x14ac:dyDescent="0.25">
      <c r="A535" s="7" t="str">
        <f>Premissas!$E$3</f>
        <v>setembro/19</v>
      </c>
      <c r="B535" s="29">
        <f>B534</f>
        <v>39</v>
      </c>
      <c r="C535" s="15">
        <f>LARGE(Premissas!$H$3:$I$3,1)</f>
        <v>58.91</v>
      </c>
      <c r="D535" s="16">
        <f t="shared" si="768"/>
        <v>19.909999999999997</v>
      </c>
      <c r="E535" s="17">
        <f>D535*Premissas!$C$6</f>
        <v>1283.6627649478012</v>
      </c>
      <c r="F535" s="15">
        <f t="shared" si="769"/>
        <v>58.91</v>
      </c>
      <c r="G535" s="18">
        <f>F535*Premissas!$C$5</f>
        <v>1899.0601075608984</v>
      </c>
      <c r="M535" s="7" t="str">
        <f>Premissas!$E$3</f>
        <v>setembro/19</v>
      </c>
      <c r="N535" s="29">
        <f t="shared" ref="N535:N545" si="776">N534</f>
        <v>39</v>
      </c>
      <c r="O535" s="15">
        <f>Premissas!$I$3</f>
        <v>52.19</v>
      </c>
      <c r="P535" s="16">
        <f t="shared" si="771"/>
        <v>13.189999999999998</v>
      </c>
      <c r="Q535" s="17">
        <f>P535*Premissas!$C$13</f>
        <v>1270.5963302752291</v>
      </c>
      <c r="R535" s="15">
        <f t="shared" si="772"/>
        <v>52.19</v>
      </c>
      <c r="S535" s="18">
        <f>R535*Premissas!$C$11</f>
        <v>2513.7385321100915</v>
      </c>
      <c r="Y535" s="7" t="str">
        <f>Premissas!$E$3</f>
        <v>setembro/19</v>
      </c>
      <c r="Z535" s="29">
        <f t="shared" ref="Z535:Z545" si="777">Z534</f>
        <v>39</v>
      </c>
      <c r="AA535" s="15">
        <f>Premissas!$H$3</f>
        <v>58.91</v>
      </c>
      <c r="AB535" s="16">
        <f t="shared" si="774"/>
        <v>19.909999999999997</v>
      </c>
      <c r="AC535" s="17">
        <f>AB535*Premissas!$C$6</f>
        <v>1283.6627649478012</v>
      </c>
      <c r="AD535" s="15">
        <f t="shared" si="775"/>
        <v>58.91</v>
      </c>
      <c r="AE535" s="18">
        <f>AD535*Premissas!$C$12</f>
        <v>1899.0601075608984</v>
      </c>
    </row>
    <row r="536" spans="1:33" x14ac:dyDescent="0.25">
      <c r="A536" s="7" t="str">
        <f>Premissas!$E$4</f>
        <v>agosto/19</v>
      </c>
      <c r="B536" s="29">
        <f t="shared" ref="B536:B545" si="778">B535</f>
        <v>39</v>
      </c>
      <c r="C536" s="15">
        <f>LARGE(Premissas!$H$4:$I$4,1)</f>
        <v>46.48</v>
      </c>
      <c r="D536" s="16">
        <f t="shared" si="768"/>
        <v>7.4799999999999969</v>
      </c>
      <c r="E536" s="17">
        <f>D536*Premissas!$C$6</f>
        <v>482.26004428978149</v>
      </c>
      <c r="F536" s="15">
        <f t="shared" si="769"/>
        <v>46.48</v>
      </c>
      <c r="G536" s="18">
        <f>F536*Premissas!$C$5</f>
        <v>1498.3587472318886</v>
      </c>
      <c r="M536" s="7" t="str">
        <f>Premissas!$E$4</f>
        <v>agosto/19</v>
      </c>
      <c r="N536" s="29">
        <f t="shared" si="776"/>
        <v>39</v>
      </c>
      <c r="O536" s="15">
        <f>Premissas!$I$4</f>
        <v>20.16</v>
      </c>
      <c r="P536" s="16">
        <f t="shared" si="771"/>
        <v>0</v>
      </c>
      <c r="Q536" s="17">
        <f>P536*Premissas!$C$13</f>
        <v>0</v>
      </c>
      <c r="R536" s="15">
        <f t="shared" si="772"/>
        <v>39</v>
      </c>
      <c r="S536" s="18">
        <f>R536*Premissas!$C$11</f>
        <v>1878.440366972477</v>
      </c>
      <c r="Y536" s="7" t="str">
        <f>Premissas!$E$4</f>
        <v>agosto/19</v>
      </c>
      <c r="Z536" s="29">
        <f t="shared" si="777"/>
        <v>39</v>
      </c>
      <c r="AA536" s="15">
        <f>Premissas!$H$4</f>
        <v>46.48</v>
      </c>
      <c r="AB536" s="16">
        <f t="shared" si="774"/>
        <v>7.4799999999999969</v>
      </c>
      <c r="AC536" s="17">
        <f>AB536*Premissas!$C$6</f>
        <v>482.26004428978149</v>
      </c>
      <c r="AD536" s="15">
        <f t="shared" si="775"/>
        <v>46.48</v>
      </c>
      <c r="AE536" s="18">
        <f>AD536*Premissas!$C$12</f>
        <v>1498.3587472318886</v>
      </c>
    </row>
    <row r="537" spans="1:33" x14ac:dyDescent="0.25">
      <c r="A537" s="7" t="str">
        <f>Premissas!$E$5</f>
        <v>julho/19</v>
      </c>
      <c r="B537" s="29">
        <f t="shared" si="778"/>
        <v>39</v>
      </c>
      <c r="C537" s="15">
        <f>LARGE(Premissas!$H$5:$I$5,1)</f>
        <v>63.17</v>
      </c>
      <c r="D537" s="16">
        <f t="shared" si="768"/>
        <v>24.17</v>
      </c>
      <c r="E537" s="17">
        <f>D537*Premissas!$C$6</f>
        <v>1558.3188864283456</v>
      </c>
      <c r="F537" s="15">
        <f t="shared" si="769"/>
        <v>63.17</v>
      </c>
      <c r="G537" s="18">
        <f>F537*Premissas!$C$5</f>
        <v>2036.3881683011705</v>
      </c>
      <c r="M537" s="7" t="str">
        <f>Premissas!$E$5</f>
        <v>julho/19</v>
      </c>
      <c r="N537" s="29">
        <f t="shared" si="776"/>
        <v>39</v>
      </c>
      <c r="O537" s="15">
        <f>Premissas!$I$5</f>
        <v>39.979999999999997</v>
      </c>
      <c r="P537" s="16">
        <f t="shared" si="771"/>
        <v>0</v>
      </c>
      <c r="Q537" s="17">
        <f>P537*Premissas!$C$13</f>
        <v>0</v>
      </c>
      <c r="R537" s="15">
        <f t="shared" si="772"/>
        <v>39.979999999999997</v>
      </c>
      <c r="S537" s="18">
        <f>R537*Premissas!$C$11</f>
        <v>1925.6422018348621</v>
      </c>
      <c r="Y537" s="7" t="str">
        <f>Premissas!$E$5</f>
        <v>julho/19</v>
      </c>
      <c r="Z537" s="29">
        <f t="shared" si="777"/>
        <v>39</v>
      </c>
      <c r="AA537" s="15">
        <f>Premissas!$H$5</f>
        <v>63.17</v>
      </c>
      <c r="AB537" s="16">
        <f t="shared" si="774"/>
        <v>24.17</v>
      </c>
      <c r="AC537" s="17">
        <f>AB537*Premissas!$C$6</f>
        <v>1558.3188864283456</v>
      </c>
      <c r="AD537" s="15">
        <f t="shared" si="775"/>
        <v>63.17</v>
      </c>
      <c r="AE537" s="18">
        <f>AD537*Premissas!$C$12</f>
        <v>2036.3881683011705</v>
      </c>
    </row>
    <row r="538" spans="1:33" x14ac:dyDescent="0.25">
      <c r="A538" s="7" t="str">
        <f>Premissas!$E$6</f>
        <v>junho/19</v>
      </c>
      <c r="B538" s="29">
        <f t="shared" si="778"/>
        <v>39</v>
      </c>
      <c r="C538" s="15">
        <f>LARGE(Premissas!$H$6:$I$6,1)</f>
        <v>59.47</v>
      </c>
      <c r="D538" s="16">
        <f t="shared" si="768"/>
        <v>20.47</v>
      </c>
      <c r="E538" s="17">
        <f>D538*Premissas!$C$6</f>
        <v>1319.7677950015816</v>
      </c>
      <c r="F538" s="15">
        <f t="shared" si="769"/>
        <v>59.47</v>
      </c>
      <c r="G538" s="18">
        <f>F538*Premissas!$C$5</f>
        <v>1917.1126225877886</v>
      </c>
      <c r="M538" s="7" t="str">
        <f>Premissas!$E$6</f>
        <v>junho/19</v>
      </c>
      <c r="N538" s="29">
        <f t="shared" si="776"/>
        <v>39</v>
      </c>
      <c r="O538" s="15">
        <f>Premissas!$I$6</f>
        <v>47.71</v>
      </c>
      <c r="P538" s="16">
        <f t="shared" si="771"/>
        <v>8.7100000000000009</v>
      </c>
      <c r="Q538" s="17">
        <f>P538*Premissas!$C$13</f>
        <v>839.03669724770646</v>
      </c>
      <c r="R538" s="15">
        <f t="shared" si="772"/>
        <v>47.71</v>
      </c>
      <c r="S538" s="18">
        <f>R538*Premissas!$C$11</f>
        <v>2297.9587155963304</v>
      </c>
      <c r="Y538" s="7" t="str">
        <f>Premissas!$E$6</f>
        <v>junho/19</v>
      </c>
      <c r="Z538" s="29">
        <f t="shared" si="777"/>
        <v>39</v>
      </c>
      <c r="AA538" s="15">
        <f>Premissas!$H$6</f>
        <v>59.47</v>
      </c>
      <c r="AB538" s="16">
        <f t="shared" si="774"/>
        <v>20.47</v>
      </c>
      <c r="AC538" s="17">
        <f>AB538*Premissas!$C$6</f>
        <v>1319.7677950015816</v>
      </c>
      <c r="AD538" s="15">
        <f t="shared" si="775"/>
        <v>59.47</v>
      </c>
      <c r="AE538" s="18">
        <f>AD538*Premissas!$C$12</f>
        <v>1917.1126225877886</v>
      </c>
    </row>
    <row r="539" spans="1:33" x14ac:dyDescent="0.25">
      <c r="A539" s="7" t="str">
        <f>Premissas!$E$7</f>
        <v>maio/19</v>
      </c>
      <c r="B539" s="29">
        <f t="shared" si="778"/>
        <v>39</v>
      </c>
      <c r="C539" s="15">
        <f>LARGE(Premissas!$H$7:$I$7,1)</f>
        <v>61.04</v>
      </c>
      <c r="D539" s="20">
        <f t="shared" si="768"/>
        <v>22.04</v>
      </c>
      <c r="E539" s="17">
        <f>D539*Premissas!$C$6</f>
        <v>1420.9908256880733</v>
      </c>
      <c r="F539" s="15">
        <f t="shared" si="769"/>
        <v>61.04</v>
      </c>
      <c r="G539" s="18">
        <f>F539*Premissas!$C$5</f>
        <v>1967.7241379310344</v>
      </c>
      <c r="M539" s="7" t="str">
        <f>Premissas!$E$7</f>
        <v>maio/19</v>
      </c>
      <c r="N539" s="29">
        <f t="shared" si="776"/>
        <v>39</v>
      </c>
      <c r="O539" s="15">
        <f>Premissas!$I$7</f>
        <v>46.37</v>
      </c>
      <c r="P539" s="20">
        <f t="shared" si="771"/>
        <v>7.3699999999999974</v>
      </c>
      <c r="Q539" s="17">
        <f>P539*Premissas!$C$13</f>
        <v>709.95412844036673</v>
      </c>
      <c r="R539" s="15">
        <f t="shared" si="772"/>
        <v>46.37</v>
      </c>
      <c r="S539" s="18">
        <f>R539*Premissas!$C$11</f>
        <v>2233.4174311926604</v>
      </c>
      <c r="Y539" s="7" t="str">
        <f>Premissas!$E$7</f>
        <v>maio/19</v>
      </c>
      <c r="Z539" s="29">
        <f t="shared" si="777"/>
        <v>39</v>
      </c>
      <c r="AA539" s="15">
        <f>Premissas!$H$7</f>
        <v>61.04</v>
      </c>
      <c r="AB539" s="20">
        <f t="shared" si="774"/>
        <v>22.04</v>
      </c>
      <c r="AC539" s="17">
        <f>AB539*Premissas!$C$6</f>
        <v>1420.9908256880733</v>
      </c>
      <c r="AD539" s="15">
        <f t="shared" si="775"/>
        <v>61.04</v>
      </c>
      <c r="AE539" s="18">
        <f>AD539*Premissas!$C$12</f>
        <v>1967.7241379310344</v>
      </c>
    </row>
    <row r="540" spans="1:33" x14ac:dyDescent="0.25">
      <c r="A540" s="7" t="str">
        <f>Premissas!$E$8</f>
        <v>abril/19</v>
      </c>
      <c r="B540" s="29">
        <f t="shared" si="778"/>
        <v>39</v>
      </c>
      <c r="C540" s="15">
        <f>LARGE(Premissas!$H$8:$I$8,1)</f>
        <v>81.98</v>
      </c>
      <c r="D540" s="20">
        <f t="shared" si="768"/>
        <v>42.980000000000004</v>
      </c>
      <c r="E540" s="17">
        <f>D540*Premissas!$C$6</f>
        <v>2771.0610566276496</v>
      </c>
      <c r="F540" s="15">
        <f t="shared" si="769"/>
        <v>81.98</v>
      </c>
      <c r="G540" s="18">
        <f>F540*Premissas!$C$5</f>
        <v>2642.7592534008227</v>
      </c>
      <c r="M540" s="7" t="str">
        <f>Premissas!$E$8</f>
        <v>abril/19</v>
      </c>
      <c r="N540" s="29">
        <f t="shared" si="776"/>
        <v>39</v>
      </c>
      <c r="O540" s="15">
        <f>Premissas!$I$8</f>
        <v>53.09</v>
      </c>
      <c r="P540" s="20">
        <f t="shared" si="771"/>
        <v>14.090000000000003</v>
      </c>
      <c r="Q540" s="17">
        <f>P540*Premissas!$C$13</f>
        <v>1357.2935779816517</v>
      </c>
      <c r="R540" s="15">
        <f t="shared" si="772"/>
        <v>53.09</v>
      </c>
      <c r="S540" s="18">
        <f>R540*Premissas!$C$11</f>
        <v>2557.0871559633028</v>
      </c>
      <c r="Y540" s="7" t="str">
        <f>Premissas!$E$8</f>
        <v>abril/19</v>
      </c>
      <c r="Z540" s="29">
        <f t="shared" si="777"/>
        <v>39</v>
      </c>
      <c r="AA540" s="15">
        <f>Premissas!$H$8</f>
        <v>81.98</v>
      </c>
      <c r="AB540" s="20">
        <f t="shared" si="774"/>
        <v>42.980000000000004</v>
      </c>
      <c r="AC540" s="17">
        <f>AB540*Premissas!$C$6</f>
        <v>2771.0610566276496</v>
      </c>
      <c r="AD540" s="15">
        <f t="shared" si="775"/>
        <v>81.98</v>
      </c>
      <c r="AE540" s="18">
        <f>AD540*Premissas!$C$12</f>
        <v>2642.7592534008227</v>
      </c>
    </row>
    <row r="541" spans="1:33" x14ac:dyDescent="0.25">
      <c r="A541" s="7" t="str">
        <f>Premissas!$E$9</f>
        <v>março/19</v>
      </c>
      <c r="B541" s="29">
        <f t="shared" si="778"/>
        <v>39</v>
      </c>
      <c r="C541" s="15">
        <f>LARGE(Premissas!$H$9:$I$9,1)</f>
        <v>77.73</v>
      </c>
      <c r="D541" s="20">
        <f t="shared" si="768"/>
        <v>38.730000000000004</v>
      </c>
      <c r="E541" s="17">
        <f>D541*Premissas!$C$6</f>
        <v>2497.0496678266372</v>
      </c>
      <c r="F541" s="15">
        <f t="shared" si="769"/>
        <v>77.73</v>
      </c>
      <c r="G541" s="18">
        <f>F541*Premissas!$C$5</f>
        <v>2505.7535590003163</v>
      </c>
      <c r="M541" s="7" t="str">
        <f>Premissas!$E$9</f>
        <v>março/19</v>
      </c>
      <c r="N541" s="29">
        <f t="shared" si="776"/>
        <v>39</v>
      </c>
      <c r="O541" s="15">
        <f>Premissas!$I$9</f>
        <v>77.73</v>
      </c>
      <c r="P541" s="20">
        <f t="shared" si="771"/>
        <v>38.730000000000004</v>
      </c>
      <c r="Q541" s="17">
        <f>P541*Premissas!$C$13</f>
        <v>3730.8715596330276</v>
      </c>
      <c r="R541" s="15">
        <f t="shared" si="772"/>
        <v>77.73</v>
      </c>
      <c r="S541" s="18">
        <f>R541*Premissas!$C$11</f>
        <v>3743.8761467889908</v>
      </c>
      <c r="Y541" s="7" t="str">
        <f>Premissas!$E$9</f>
        <v>março/19</v>
      </c>
      <c r="Z541" s="29">
        <f t="shared" si="777"/>
        <v>39</v>
      </c>
      <c r="AA541" s="15">
        <f>Premissas!$H$9</f>
        <v>77.62</v>
      </c>
      <c r="AB541" s="20">
        <f t="shared" si="774"/>
        <v>38.620000000000005</v>
      </c>
      <c r="AC541" s="17">
        <f>AB541*Premissas!$C$6</f>
        <v>2489.9576083517877</v>
      </c>
      <c r="AD541" s="15">
        <f t="shared" si="775"/>
        <v>77.62</v>
      </c>
      <c r="AE541" s="18">
        <f>AD541*Premissas!$C$12</f>
        <v>2502.2075292628915</v>
      </c>
    </row>
    <row r="542" spans="1:33" x14ac:dyDescent="0.25">
      <c r="A542" s="7" t="str">
        <f>Premissas!$E$10</f>
        <v>fevereiro/19</v>
      </c>
      <c r="B542" s="29">
        <f t="shared" si="778"/>
        <v>39</v>
      </c>
      <c r="C542" s="15">
        <f>LARGE(Premissas!$H$10:$I$10,1)</f>
        <v>89.49</v>
      </c>
      <c r="D542" s="20">
        <f t="shared" si="768"/>
        <v>50.489999999999995</v>
      </c>
      <c r="E542" s="17">
        <f>D542*Premissas!$C$6</f>
        <v>3255.2552989560263</v>
      </c>
      <c r="F542" s="15">
        <f t="shared" si="769"/>
        <v>89.49</v>
      </c>
      <c r="G542" s="18">
        <f>F542*Premissas!$C$5</f>
        <v>2884.8563745650108</v>
      </c>
      <c r="M542" s="7" t="str">
        <f>Premissas!$E$10</f>
        <v>fevereiro/19</v>
      </c>
      <c r="N542" s="29">
        <f t="shared" si="776"/>
        <v>39</v>
      </c>
      <c r="O542" s="15">
        <f>Premissas!$I$10</f>
        <v>61.82</v>
      </c>
      <c r="P542" s="20">
        <f t="shared" si="771"/>
        <v>22.82</v>
      </c>
      <c r="Q542" s="17">
        <f>P542*Premissas!$C$13</f>
        <v>2198.2568807339449</v>
      </c>
      <c r="R542" s="15">
        <f t="shared" si="772"/>
        <v>61.82</v>
      </c>
      <c r="S542" s="18">
        <f>R542*Premissas!$C$11</f>
        <v>2977.5688073394494</v>
      </c>
      <c r="Y542" s="7" t="str">
        <f>Premissas!$E$10</f>
        <v>fevereiro/19</v>
      </c>
      <c r="Z542" s="29">
        <f t="shared" si="777"/>
        <v>39</v>
      </c>
      <c r="AA542" s="15">
        <f>Premissas!$H$10</f>
        <v>89.49</v>
      </c>
      <c r="AB542" s="20">
        <f t="shared" si="774"/>
        <v>50.489999999999995</v>
      </c>
      <c r="AC542" s="17">
        <f>AB542*Premissas!$C$6</f>
        <v>3255.2552989560263</v>
      </c>
      <c r="AD542" s="15">
        <f t="shared" si="775"/>
        <v>89.49</v>
      </c>
      <c r="AE542" s="18">
        <f>AD542*Premissas!$C$12</f>
        <v>2884.8563745650108</v>
      </c>
    </row>
    <row r="543" spans="1:33" x14ac:dyDescent="0.25">
      <c r="A543" s="7" t="str">
        <f>Premissas!$E$11</f>
        <v>janeiro/19</v>
      </c>
      <c r="B543" s="29">
        <f t="shared" si="778"/>
        <v>39</v>
      </c>
      <c r="C543" s="15">
        <f>LARGE(Premissas!$H$11:$I$11,1)</f>
        <v>81.09</v>
      </c>
      <c r="D543" s="16">
        <f t="shared" si="768"/>
        <v>42.09</v>
      </c>
      <c r="E543" s="17">
        <f>D543*Premissas!$C$6</f>
        <v>2713.6798481493202</v>
      </c>
      <c r="F543" s="15">
        <f t="shared" si="769"/>
        <v>81.09</v>
      </c>
      <c r="G543" s="18">
        <f>F543*Premissas!$C$5</f>
        <v>2614.068649161658</v>
      </c>
      <c r="M543" s="7" t="str">
        <f>Premissas!$E$11</f>
        <v>janeiro/19</v>
      </c>
      <c r="N543" s="29">
        <f t="shared" si="776"/>
        <v>39</v>
      </c>
      <c r="O543" s="15">
        <f>Premissas!$I$11</f>
        <v>57.12</v>
      </c>
      <c r="P543" s="16">
        <f t="shared" si="771"/>
        <v>18.119999999999997</v>
      </c>
      <c r="Q543" s="17">
        <f>P543*Premissas!$C$13</f>
        <v>1745.504587155963</v>
      </c>
      <c r="R543" s="15">
        <f t="shared" si="772"/>
        <v>57.12</v>
      </c>
      <c r="S543" s="18">
        <f>R543*Premissas!$C$11</f>
        <v>2751.1926605504586</v>
      </c>
      <c r="Y543" s="7" t="str">
        <f>Premissas!$E$11</f>
        <v>janeiro/19</v>
      </c>
      <c r="Z543" s="29">
        <f t="shared" si="777"/>
        <v>39</v>
      </c>
      <c r="AA543" s="15">
        <f>Premissas!$H$11</f>
        <v>81.09</v>
      </c>
      <c r="AB543" s="16">
        <f t="shared" si="774"/>
        <v>42.09</v>
      </c>
      <c r="AC543" s="17">
        <f>AB543*Premissas!$C$6</f>
        <v>2713.6798481493202</v>
      </c>
      <c r="AD543" s="15">
        <f t="shared" si="775"/>
        <v>81.09</v>
      </c>
      <c r="AE543" s="18">
        <f>AD543*Premissas!$C$12</f>
        <v>2614.068649161658</v>
      </c>
    </row>
    <row r="544" spans="1:33" x14ac:dyDescent="0.25">
      <c r="A544" s="7" t="str">
        <f>Premissas!$E$12</f>
        <v>dezembro/18</v>
      </c>
      <c r="B544" s="29">
        <f t="shared" si="778"/>
        <v>39</v>
      </c>
      <c r="C544" s="15">
        <f>LARGE(Premissas!$H$12:$I$12,1)</f>
        <v>66.98</v>
      </c>
      <c r="D544" s="16">
        <f t="shared" si="768"/>
        <v>27.980000000000004</v>
      </c>
      <c r="E544" s="17">
        <f>D544*Premissas!$C$6</f>
        <v>1803.9620373299592</v>
      </c>
      <c r="F544" s="15">
        <f t="shared" si="769"/>
        <v>66.98</v>
      </c>
      <c r="G544" s="18">
        <f>F544*Premissas!$C$5</f>
        <v>2159.2097437519774</v>
      </c>
      <c r="M544" s="7" t="str">
        <f>Premissas!$E$12</f>
        <v>dezembro/18</v>
      </c>
      <c r="N544" s="29">
        <f t="shared" si="776"/>
        <v>39</v>
      </c>
      <c r="O544" s="15">
        <f>Premissas!$I$12</f>
        <v>56.9</v>
      </c>
      <c r="P544" s="16">
        <f t="shared" si="771"/>
        <v>17.899999999999999</v>
      </c>
      <c r="Q544" s="17">
        <f>P544*Premissas!$C$13</f>
        <v>1724.3119266055044</v>
      </c>
      <c r="R544" s="15">
        <f t="shared" si="772"/>
        <v>56.9</v>
      </c>
      <c r="S544" s="18">
        <f>R544*Premissas!$C$11</f>
        <v>2740.5963302752293</v>
      </c>
      <c r="Y544" s="7" t="str">
        <f>Premissas!$E$12</f>
        <v>dezembro/18</v>
      </c>
      <c r="Z544" s="29">
        <f t="shared" si="777"/>
        <v>39</v>
      </c>
      <c r="AA544" s="15">
        <f>Premissas!$H$12</f>
        <v>66.98</v>
      </c>
      <c r="AB544" s="16">
        <f t="shared" si="774"/>
        <v>27.980000000000004</v>
      </c>
      <c r="AC544" s="17">
        <f>AB544*Premissas!$C$6</f>
        <v>1803.9620373299592</v>
      </c>
      <c r="AD544" s="15">
        <f t="shared" si="775"/>
        <v>66.98</v>
      </c>
      <c r="AE544" s="18">
        <f>AD544*Premissas!$C$12</f>
        <v>2159.2097437519774</v>
      </c>
    </row>
    <row r="545" spans="1:33" x14ac:dyDescent="0.25">
      <c r="A545" s="7" t="str">
        <f>Premissas!$E$13</f>
        <v>novembro/18</v>
      </c>
      <c r="B545" s="29">
        <f t="shared" si="778"/>
        <v>39</v>
      </c>
      <c r="C545" s="15">
        <f>LARGE(Premissas!$H$13:$I$13,1)</f>
        <v>66.42</v>
      </c>
      <c r="D545" s="16">
        <f t="shared" si="768"/>
        <v>27.42</v>
      </c>
      <c r="E545" s="17">
        <f>D545*Premissas!$C$6</f>
        <v>1767.8570072761786</v>
      </c>
      <c r="F545" s="15">
        <f t="shared" si="769"/>
        <v>66.42</v>
      </c>
      <c r="G545" s="18">
        <f>F545*Premissas!$C$5</f>
        <v>2141.157228725087</v>
      </c>
      <c r="M545" s="7" t="str">
        <f>Premissas!$E$13</f>
        <v>novembro/18</v>
      </c>
      <c r="N545" s="29">
        <f t="shared" si="776"/>
        <v>39</v>
      </c>
      <c r="O545" s="15">
        <f>Premissas!$I$13</f>
        <v>40.659999999999997</v>
      </c>
      <c r="P545" s="16">
        <f t="shared" si="771"/>
        <v>0</v>
      </c>
      <c r="Q545" s="17">
        <f>P545*Premissas!$C$13</f>
        <v>0</v>
      </c>
      <c r="R545" s="15">
        <f t="shared" si="772"/>
        <v>40.659999999999997</v>
      </c>
      <c r="S545" s="18">
        <f>R545*Premissas!$C$11</f>
        <v>1958.3944954128438</v>
      </c>
      <c r="Y545" s="7" t="str">
        <f>Premissas!$E$13</f>
        <v>novembro/18</v>
      </c>
      <c r="Z545" s="29">
        <f t="shared" si="777"/>
        <v>39</v>
      </c>
      <c r="AA545" s="15">
        <f>Premissas!$H$13</f>
        <v>66.42</v>
      </c>
      <c r="AB545" s="16">
        <f t="shared" si="774"/>
        <v>27.42</v>
      </c>
      <c r="AC545" s="17">
        <f>AB545*Premissas!$C$6</f>
        <v>1767.8570072761786</v>
      </c>
      <c r="AD545" s="15">
        <f t="shared" si="775"/>
        <v>66.42</v>
      </c>
      <c r="AE545" s="18">
        <f>AD545*Premissas!$C$12</f>
        <v>2141.157228725087</v>
      </c>
    </row>
    <row r="546" spans="1:33" x14ac:dyDescent="0.25">
      <c r="A546" s="26" t="s">
        <v>35</v>
      </c>
      <c r="B546" s="5"/>
      <c r="C546" s="5">
        <f>LARGE(C533:C545,1)</f>
        <v>89.49</v>
      </c>
      <c r="D546" s="5">
        <f>LARGE(D533:D545,1)</f>
        <v>50.489999999999995</v>
      </c>
      <c r="E546" s="27">
        <f>SUM(E534:E545)</f>
        <v>22446.368237899398</v>
      </c>
      <c r="F546" s="5">
        <f>LARGE(F533:F545,1)</f>
        <v>89.49</v>
      </c>
      <c r="G546" s="27">
        <f t="shared" si="734"/>
        <v>26309.928819993671</v>
      </c>
      <c r="H546" s="50">
        <f>E546+G546</f>
        <v>48756.297057893069</v>
      </c>
      <c r="I546">
        <f>B534</f>
        <v>39</v>
      </c>
      <c r="M546" s="26" t="s">
        <v>35</v>
      </c>
      <c r="N546" s="5"/>
      <c r="O546" s="5">
        <f t="shared" ref="O546:P546" si="779">LARGE(O533:O545,1)</f>
        <v>77.73</v>
      </c>
      <c r="P546" s="5">
        <f t="shared" si="779"/>
        <v>38.730000000000004</v>
      </c>
      <c r="Q546" s="27">
        <f t="shared" ref="Q546" si="780">SUM(Q534:Q545)</f>
        <v>15925.32110091743</v>
      </c>
      <c r="R546" s="5">
        <f t="shared" ref="R546" si="781">LARGE(R533:R545,1)</f>
        <v>77.73</v>
      </c>
      <c r="S546" s="27">
        <f t="shared" si="738"/>
        <v>30631.100917431191</v>
      </c>
      <c r="T546" s="50">
        <f t="shared" ref="T546" si="782">Q546+S546</f>
        <v>46556.422018348618</v>
      </c>
      <c r="U546">
        <f t="shared" ref="U546" si="783">N534</f>
        <v>39</v>
      </c>
      <c r="Y546" s="26" t="s">
        <v>35</v>
      </c>
      <c r="Z546" s="5"/>
      <c r="AA546" s="5">
        <f t="shared" ref="AA546:AB546" si="784">LARGE(AA533:AA545,1)</f>
        <v>89.49</v>
      </c>
      <c r="AB546" s="5">
        <f t="shared" si="784"/>
        <v>50.489999999999995</v>
      </c>
      <c r="AC546" s="27">
        <f t="shared" ref="AC546" si="785">SUM(AC534:AC545)</f>
        <v>22143.343878519456</v>
      </c>
      <c r="AD546" s="5">
        <f t="shared" ref="AD546" si="786">LARGE(AD533:AD545,1)</f>
        <v>89.49</v>
      </c>
      <c r="AE546" s="27">
        <f t="shared" si="744"/>
        <v>26158.416640303698</v>
      </c>
      <c r="AF546" s="50">
        <f t="shared" ref="AF546" si="787">AC546+AE546</f>
        <v>48301.760518823154</v>
      </c>
      <c r="AG546">
        <f t="shared" ref="AG546" si="788">Z534</f>
        <v>39</v>
      </c>
    </row>
    <row r="547" spans="1:33" x14ac:dyDescent="0.25">
      <c r="A547" s="6" t="s">
        <v>12</v>
      </c>
      <c r="B547" s="6" t="s">
        <v>18</v>
      </c>
      <c r="C547" s="6" t="s">
        <v>19</v>
      </c>
      <c r="D547" s="14" t="s">
        <v>20</v>
      </c>
      <c r="E547" s="14" t="s">
        <v>21</v>
      </c>
      <c r="F547" s="6" t="s">
        <v>22</v>
      </c>
      <c r="G547" s="6" t="s">
        <v>23</v>
      </c>
      <c r="M547" s="6" t="s">
        <v>12</v>
      </c>
      <c r="N547" s="6" t="s">
        <v>18</v>
      </c>
      <c r="O547" s="6" t="s">
        <v>19</v>
      </c>
      <c r="P547" s="14" t="s">
        <v>20</v>
      </c>
      <c r="Q547" s="14" t="s">
        <v>21</v>
      </c>
      <c r="R547" s="6" t="s">
        <v>22</v>
      </c>
      <c r="S547" s="6" t="s">
        <v>23</v>
      </c>
      <c r="Y547" s="6" t="s">
        <v>12</v>
      </c>
      <c r="Z547" s="6" t="s">
        <v>18</v>
      </c>
      <c r="AA547" s="6" t="s">
        <v>19</v>
      </c>
      <c r="AB547" s="14" t="s">
        <v>20</v>
      </c>
      <c r="AC547" s="14" t="s">
        <v>21</v>
      </c>
      <c r="AD547" s="6" t="s">
        <v>22</v>
      </c>
      <c r="AE547" s="6" t="s">
        <v>23</v>
      </c>
    </row>
    <row r="548" spans="1:33" x14ac:dyDescent="0.25">
      <c r="A548" s="7" t="str">
        <f>Premissas!$E$2</f>
        <v>outubro/19</v>
      </c>
      <c r="B548" s="29">
        <f>B534+1</f>
        <v>40</v>
      </c>
      <c r="C548" s="15">
        <f>LARGE(Premissas!$H$2:$I$2,1)</f>
        <v>63.39</v>
      </c>
      <c r="D548" s="16">
        <f t="shared" ref="D548:D559" si="789">IF(C548&gt;105%*B548,(C548-B548),0)</f>
        <v>23.39</v>
      </c>
      <c r="E548" s="17">
        <f>D548*Premissas!$C$6</f>
        <v>1508.0297374248655</v>
      </c>
      <c r="F548" s="15">
        <f t="shared" ref="F548:F559" si="790">IF(C548&gt;B548,C548,B548)</f>
        <v>63.39</v>
      </c>
      <c r="G548" s="18">
        <f>F548*Premissas!$C$5</f>
        <v>2043.4802277760202</v>
      </c>
      <c r="M548" s="7" t="str">
        <f>Premissas!$E$2</f>
        <v>outubro/19</v>
      </c>
      <c r="N548" s="29">
        <f t="shared" ref="N548" si="791">N534+1</f>
        <v>40</v>
      </c>
      <c r="O548" s="15">
        <f>Premissas!$I$2</f>
        <v>63.39</v>
      </c>
      <c r="P548" s="16">
        <f t="shared" ref="P548:P559" si="792">IF(O548&gt;105%*N548,(O548-N548),0)</f>
        <v>23.39</v>
      </c>
      <c r="Q548" s="17">
        <f>P548*Premissas!$C$13</f>
        <v>2253.1651376146788</v>
      </c>
      <c r="R548" s="15">
        <f t="shared" ref="R548:R559" si="793">IF(O548&gt;N548,O548,N548)</f>
        <v>63.39</v>
      </c>
      <c r="S548" s="18">
        <f>R548*Premissas!$C$11</f>
        <v>3053.1880733944954</v>
      </c>
      <c r="Y548" s="7" t="str">
        <f>Premissas!$E$2</f>
        <v>outubro/19</v>
      </c>
      <c r="Z548" s="29">
        <f t="shared" ref="Z548" si="794">Z534+1</f>
        <v>40</v>
      </c>
      <c r="AA548" s="15">
        <f>Premissas!$H$2</f>
        <v>58.8</v>
      </c>
      <c r="AB548" s="16">
        <f t="shared" ref="AB548:AB559" si="795">IF(AA548&gt;105%*Z548,(AA548-Z548),0)</f>
        <v>18.799999999999997</v>
      </c>
      <c r="AC548" s="17">
        <f>AB548*Premissas!$C$6</f>
        <v>1212.097437519772</v>
      </c>
      <c r="AD548" s="15">
        <f t="shared" ref="AD548:AD559" si="796">IF(AA548&gt;Z548,AA548,Z548)</f>
        <v>58.8</v>
      </c>
      <c r="AE548" s="18">
        <f>AD548*Premissas!$C$12</f>
        <v>1895.5140778234736</v>
      </c>
    </row>
    <row r="549" spans="1:33" x14ac:dyDescent="0.25">
      <c r="A549" s="7" t="str">
        <f>Premissas!$E$3</f>
        <v>setembro/19</v>
      </c>
      <c r="B549" s="29">
        <f>B548</f>
        <v>40</v>
      </c>
      <c r="C549" s="15">
        <f>LARGE(Premissas!$H$3:$I$3,1)</f>
        <v>58.91</v>
      </c>
      <c r="D549" s="16">
        <f t="shared" si="789"/>
        <v>18.909999999999997</v>
      </c>
      <c r="E549" s="17">
        <f>D549*Premissas!$C$6</f>
        <v>1219.1894969946218</v>
      </c>
      <c r="F549" s="15">
        <f t="shared" si="790"/>
        <v>58.91</v>
      </c>
      <c r="G549" s="18">
        <f>F549*Premissas!$C$5</f>
        <v>1899.0601075608984</v>
      </c>
      <c r="M549" s="7" t="str">
        <f>Premissas!$E$3</f>
        <v>setembro/19</v>
      </c>
      <c r="N549" s="29">
        <f t="shared" ref="N549:N559" si="797">N548</f>
        <v>40</v>
      </c>
      <c r="O549" s="15">
        <f>Premissas!$I$3</f>
        <v>52.19</v>
      </c>
      <c r="P549" s="16">
        <f t="shared" si="792"/>
        <v>12.189999999999998</v>
      </c>
      <c r="Q549" s="17">
        <f>P549*Premissas!$C$13</f>
        <v>1174.2660550458713</v>
      </c>
      <c r="R549" s="15">
        <f t="shared" si="793"/>
        <v>52.19</v>
      </c>
      <c r="S549" s="18">
        <f>R549*Premissas!$C$11</f>
        <v>2513.7385321100915</v>
      </c>
      <c r="Y549" s="7" t="str">
        <f>Premissas!$E$3</f>
        <v>setembro/19</v>
      </c>
      <c r="Z549" s="29">
        <f t="shared" ref="Z549:Z559" si="798">Z548</f>
        <v>40</v>
      </c>
      <c r="AA549" s="15">
        <f>Premissas!$H$3</f>
        <v>58.91</v>
      </c>
      <c r="AB549" s="16">
        <f t="shared" si="795"/>
        <v>18.909999999999997</v>
      </c>
      <c r="AC549" s="17">
        <f>AB549*Premissas!$C$6</f>
        <v>1219.1894969946218</v>
      </c>
      <c r="AD549" s="15">
        <f t="shared" si="796"/>
        <v>58.91</v>
      </c>
      <c r="AE549" s="18">
        <f>AD549*Premissas!$C$12</f>
        <v>1899.0601075608984</v>
      </c>
    </row>
    <row r="550" spans="1:33" x14ac:dyDescent="0.25">
      <c r="A550" s="7" t="str">
        <f>Premissas!$E$4</f>
        <v>agosto/19</v>
      </c>
      <c r="B550" s="29">
        <f t="shared" ref="B550:B559" si="799">B549</f>
        <v>40</v>
      </c>
      <c r="C550" s="15">
        <f>LARGE(Premissas!$H$4:$I$4,1)</f>
        <v>46.48</v>
      </c>
      <c r="D550" s="16">
        <f t="shared" si="789"/>
        <v>6.4799999999999969</v>
      </c>
      <c r="E550" s="17">
        <f>D550*Premissas!$C$6</f>
        <v>417.78677633660214</v>
      </c>
      <c r="F550" s="15">
        <f t="shared" si="790"/>
        <v>46.48</v>
      </c>
      <c r="G550" s="18">
        <f>F550*Premissas!$C$5</f>
        <v>1498.3587472318886</v>
      </c>
      <c r="M550" s="7" t="str">
        <f>Premissas!$E$4</f>
        <v>agosto/19</v>
      </c>
      <c r="N550" s="29">
        <f t="shared" si="797"/>
        <v>40</v>
      </c>
      <c r="O550" s="15">
        <f>Premissas!$I$4</f>
        <v>20.16</v>
      </c>
      <c r="P550" s="16">
        <f t="shared" si="792"/>
        <v>0</v>
      </c>
      <c r="Q550" s="17">
        <f>P550*Premissas!$C$13</f>
        <v>0</v>
      </c>
      <c r="R550" s="15">
        <f t="shared" si="793"/>
        <v>40</v>
      </c>
      <c r="S550" s="18">
        <f>R550*Premissas!$C$11</f>
        <v>1926.6055045871558</v>
      </c>
      <c r="Y550" s="7" t="str">
        <f>Premissas!$E$4</f>
        <v>agosto/19</v>
      </c>
      <c r="Z550" s="29">
        <f t="shared" si="798"/>
        <v>40</v>
      </c>
      <c r="AA550" s="15">
        <f>Premissas!$H$4</f>
        <v>46.48</v>
      </c>
      <c r="AB550" s="16">
        <f t="shared" si="795"/>
        <v>6.4799999999999969</v>
      </c>
      <c r="AC550" s="17">
        <f>AB550*Premissas!$C$6</f>
        <v>417.78677633660214</v>
      </c>
      <c r="AD550" s="15">
        <f t="shared" si="796"/>
        <v>46.48</v>
      </c>
      <c r="AE550" s="18">
        <f>AD550*Premissas!$C$12</f>
        <v>1498.3587472318886</v>
      </c>
    </row>
    <row r="551" spans="1:33" x14ac:dyDescent="0.25">
      <c r="A551" s="7" t="str">
        <f>Premissas!$E$5</f>
        <v>julho/19</v>
      </c>
      <c r="B551" s="29">
        <f t="shared" si="799"/>
        <v>40</v>
      </c>
      <c r="C551" s="15">
        <f>LARGE(Premissas!$H$5:$I$5,1)</f>
        <v>63.17</v>
      </c>
      <c r="D551" s="16">
        <f t="shared" si="789"/>
        <v>23.17</v>
      </c>
      <c r="E551" s="17">
        <f>D551*Premissas!$C$6</f>
        <v>1493.8456184751662</v>
      </c>
      <c r="F551" s="15">
        <f t="shared" si="790"/>
        <v>63.17</v>
      </c>
      <c r="G551" s="18">
        <f>F551*Premissas!$C$5</f>
        <v>2036.3881683011705</v>
      </c>
      <c r="M551" s="7" t="str">
        <f>Premissas!$E$5</f>
        <v>julho/19</v>
      </c>
      <c r="N551" s="29">
        <f t="shared" si="797"/>
        <v>40</v>
      </c>
      <c r="O551" s="15">
        <f>Premissas!$I$5</f>
        <v>39.979999999999997</v>
      </c>
      <c r="P551" s="16">
        <f t="shared" si="792"/>
        <v>0</v>
      </c>
      <c r="Q551" s="17">
        <f>P551*Premissas!$C$13</f>
        <v>0</v>
      </c>
      <c r="R551" s="15">
        <f t="shared" si="793"/>
        <v>40</v>
      </c>
      <c r="S551" s="18">
        <f>R551*Premissas!$C$11</f>
        <v>1926.6055045871558</v>
      </c>
      <c r="Y551" s="7" t="str">
        <f>Premissas!$E$5</f>
        <v>julho/19</v>
      </c>
      <c r="Z551" s="29">
        <f t="shared" si="798"/>
        <v>40</v>
      </c>
      <c r="AA551" s="15">
        <f>Premissas!$H$5</f>
        <v>63.17</v>
      </c>
      <c r="AB551" s="16">
        <f t="shared" si="795"/>
        <v>23.17</v>
      </c>
      <c r="AC551" s="17">
        <f>AB551*Premissas!$C$6</f>
        <v>1493.8456184751662</v>
      </c>
      <c r="AD551" s="15">
        <f t="shared" si="796"/>
        <v>63.17</v>
      </c>
      <c r="AE551" s="18">
        <f>AD551*Premissas!$C$12</f>
        <v>2036.3881683011705</v>
      </c>
    </row>
    <row r="552" spans="1:33" x14ac:dyDescent="0.25">
      <c r="A552" s="7" t="str">
        <f>Premissas!$E$6</f>
        <v>junho/19</v>
      </c>
      <c r="B552" s="29">
        <f t="shared" si="799"/>
        <v>40</v>
      </c>
      <c r="C552" s="15">
        <f>LARGE(Premissas!$H$6:$I$6,1)</f>
        <v>59.47</v>
      </c>
      <c r="D552" s="16">
        <f t="shared" si="789"/>
        <v>19.47</v>
      </c>
      <c r="E552" s="17">
        <f>D552*Premissas!$C$6</f>
        <v>1255.2945270484024</v>
      </c>
      <c r="F552" s="15">
        <f t="shared" si="790"/>
        <v>59.47</v>
      </c>
      <c r="G552" s="18">
        <f>F552*Premissas!$C$5</f>
        <v>1917.1126225877886</v>
      </c>
      <c r="M552" s="7" t="str">
        <f>Premissas!$E$6</f>
        <v>junho/19</v>
      </c>
      <c r="N552" s="29">
        <f t="shared" si="797"/>
        <v>40</v>
      </c>
      <c r="O552" s="15">
        <f>Premissas!$I$6</f>
        <v>47.71</v>
      </c>
      <c r="P552" s="16">
        <f t="shared" si="792"/>
        <v>7.7100000000000009</v>
      </c>
      <c r="Q552" s="17">
        <f>P552*Premissas!$C$13</f>
        <v>742.70642201834869</v>
      </c>
      <c r="R552" s="15">
        <f t="shared" si="793"/>
        <v>47.71</v>
      </c>
      <c r="S552" s="18">
        <f>R552*Premissas!$C$11</f>
        <v>2297.9587155963304</v>
      </c>
      <c r="Y552" s="7" t="str">
        <f>Premissas!$E$6</f>
        <v>junho/19</v>
      </c>
      <c r="Z552" s="29">
        <f t="shared" si="798"/>
        <v>40</v>
      </c>
      <c r="AA552" s="15">
        <f>Premissas!$H$6</f>
        <v>59.47</v>
      </c>
      <c r="AB552" s="16">
        <f t="shared" si="795"/>
        <v>19.47</v>
      </c>
      <c r="AC552" s="17">
        <f>AB552*Premissas!$C$6</f>
        <v>1255.2945270484024</v>
      </c>
      <c r="AD552" s="15">
        <f t="shared" si="796"/>
        <v>59.47</v>
      </c>
      <c r="AE552" s="18">
        <f>AD552*Premissas!$C$12</f>
        <v>1917.1126225877886</v>
      </c>
    </row>
    <row r="553" spans="1:33" x14ac:dyDescent="0.25">
      <c r="A553" s="7" t="str">
        <f>Premissas!$E$7</f>
        <v>maio/19</v>
      </c>
      <c r="B553" s="29">
        <f t="shared" si="799"/>
        <v>40</v>
      </c>
      <c r="C553" s="15">
        <f>LARGE(Premissas!$H$7:$I$7,1)</f>
        <v>61.04</v>
      </c>
      <c r="D553" s="20">
        <f t="shared" si="789"/>
        <v>21.04</v>
      </c>
      <c r="E553" s="17">
        <f>D553*Premissas!$C$6</f>
        <v>1356.5175577348939</v>
      </c>
      <c r="F553" s="15">
        <f t="shared" si="790"/>
        <v>61.04</v>
      </c>
      <c r="G553" s="18">
        <f>F553*Premissas!$C$5</f>
        <v>1967.7241379310344</v>
      </c>
      <c r="M553" s="7" t="str">
        <f>Premissas!$E$7</f>
        <v>maio/19</v>
      </c>
      <c r="N553" s="29">
        <f t="shared" si="797"/>
        <v>40</v>
      </c>
      <c r="O553" s="15">
        <f>Premissas!$I$7</f>
        <v>46.37</v>
      </c>
      <c r="P553" s="20">
        <f t="shared" si="792"/>
        <v>6.3699999999999974</v>
      </c>
      <c r="Q553" s="17">
        <f>P553*Premissas!$C$13</f>
        <v>613.62385321100896</v>
      </c>
      <c r="R553" s="15">
        <f t="shared" si="793"/>
        <v>46.37</v>
      </c>
      <c r="S553" s="18">
        <f>R553*Premissas!$C$11</f>
        <v>2233.4174311926604</v>
      </c>
      <c r="Y553" s="7" t="str">
        <f>Premissas!$E$7</f>
        <v>maio/19</v>
      </c>
      <c r="Z553" s="29">
        <f t="shared" si="798"/>
        <v>40</v>
      </c>
      <c r="AA553" s="15">
        <f>Premissas!$H$7</f>
        <v>61.04</v>
      </c>
      <c r="AB553" s="20">
        <f t="shared" si="795"/>
        <v>21.04</v>
      </c>
      <c r="AC553" s="17">
        <f>AB553*Premissas!$C$6</f>
        <v>1356.5175577348939</v>
      </c>
      <c r="AD553" s="15">
        <f t="shared" si="796"/>
        <v>61.04</v>
      </c>
      <c r="AE553" s="18">
        <f>AD553*Premissas!$C$12</f>
        <v>1967.7241379310344</v>
      </c>
    </row>
    <row r="554" spans="1:33" x14ac:dyDescent="0.25">
      <c r="A554" s="7" t="str">
        <f>Premissas!$E$8</f>
        <v>abril/19</v>
      </c>
      <c r="B554" s="29">
        <f t="shared" si="799"/>
        <v>40</v>
      </c>
      <c r="C554" s="15">
        <f>LARGE(Premissas!$H$8:$I$8,1)</f>
        <v>81.98</v>
      </c>
      <c r="D554" s="20">
        <f t="shared" si="789"/>
        <v>41.980000000000004</v>
      </c>
      <c r="E554" s="17">
        <f>D554*Premissas!$C$6</f>
        <v>2706.5877886744702</v>
      </c>
      <c r="F554" s="15">
        <f t="shared" si="790"/>
        <v>81.98</v>
      </c>
      <c r="G554" s="18">
        <f>F554*Premissas!$C$5</f>
        <v>2642.7592534008227</v>
      </c>
      <c r="M554" s="7" t="str">
        <f>Premissas!$E$8</f>
        <v>abril/19</v>
      </c>
      <c r="N554" s="29">
        <f t="shared" si="797"/>
        <v>40</v>
      </c>
      <c r="O554" s="15">
        <f>Premissas!$I$8</f>
        <v>53.09</v>
      </c>
      <c r="P554" s="20">
        <f t="shared" si="792"/>
        <v>13.090000000000003</v>
      </c>
      <c r="Q554" s="17">
        <f>P554*Premissas!$C$13</f>
        <v>1260.9633027522939</v>
      </c>
      <c r="R554" s="15">
        <f t="shared" si="793"/>
        <v>53.09</v>
      </c>
      <c r="S554" s="18">
        <f>R554*Premissas!$C$11</f>
        <v>2557.0871559633028</v>
      </c>
      <c r="Y554" s="7" t="str">
        <f>Premissas!$E$8</f>
        <v>abril/19</v>
      </c>
      <c r="Z554" s="29">
        <f t="shared" si="798"/>
        <v>40</v>
      </c>
      <c r="AA554" s="15">
        <f>Premissas!$H$8</f>
        <v>81.98</v>
      </c>
      <c r="AB554" s="20">
        <f t="shared" si="795"/>
        <v>41.980000000000004</v>
      </c>
      <c r="AC554" s="17">
        <f>AB554*Premissas!$C$6</f>
        <v>2706.5877886744702</v>
      </c>
      <c r="AD554" s="15">
        <f t="shared" si="796"/>
        <v>81.98</v>
      </c>
      <c r="AE554" s="18">
        <f>AD554*Premissas!$C$12</f>
        <v>2642.7592534008227</v>
      </c>
    </row>
    <row r="555" spans="1:33" x14ac:dyDescent="0.25">
      <c r="A555" s="7" t="str">
        <f>Premissas!$E$9</f>
        <v>março/19</v>
      </c>
      <c r="B555" s="29">
        <f t="shared" si="799"/>
        <v>40</v>
      </c>
      <c r="C555" s="15">
        <f>LARGE(Premissas!$H$9:$I$9,1)</f>
        <v>77.73</v>
      </c>
      <c r="D555" s="20">
        <f t="shared" si="789"/>
        <v>37.730000000000004</v>
      </c>
      <c r="E555" s="17">
        <f>D555*Premissas!$C$6</f>
        <v>2432.5763998734578</v>
      </c>
      <c r="F555" s="15">
        <f t="shared" si="790"/>
        <v>77.73</v>
      </c>
      <c r="G555" s="18">
        <f>F555*Premissas!$C$5</f>
        <v>2505.7535590003163</v>
      </c>
      <c r="M555" s="7" t="str">
        <f>Premissas!$E$9</f>
        <v>março/19</v>
      </c>
      <c r="N555" s="29">
        <f t="shared" si="797"/>
        <v>40</v>
      </c>
      <c r="O555" s="15">
        <f>Premissas!$I$9</f>
        <v>77.73</v>
      </c>
      <c r="P555" s="20">
        <f t="shared" si="792"/>
        <v>37.730000000000004</v>
      </c>
      <c r="Q555" s="17">
        <f>P555*Premissas!$C$13</f>
        <v>3634.54128440367</v>
      </c>
      <c r="R555" s="15">
        <f t="shared" si="793"/>
        <v>77.73</v>
      </c>
      <c r="S555" s="18">
        <f>R555*Premissas!$C$11</f>
        <v>3743.8761467889908</v>
      </c>
      <c r="Y555" s="7" t="str">
        <f>Premissas!$E$9</f>
        <v>março/19</v>
      </c>
      <c r="Z555" s="29">
        <f t="shared" si="798"/>
        <v>40</v>
      </c>
      <c r="AA555" s="15">
        <f>Premissas!$H$9</f>
        <v>77.62</v>
      </c>
      <c r="AB555" s="20">
        <f t="shared" si="795"/>
        <v>37.620000000000005</v>
      </c>
      <c r="AC555" s="17">
        <f>AB555*Premissas!$C$6</f>
        <v>2425.4843403986083</v>
      </c>
      <c r="AD555" s="15">
        <f t="shared" si="796"/>
        <v>77.62</v>
      </c>
      <c r="AE555" s="18">
        <f>AD555*Premissas!$C$12</f>
        <v>2502.2075292628915</v>
      </c>
    </row>
    <row r="556" spans="1:33" x14ac:dyDescent="0.25">
      <c r="A556" s="7" t="str">
        <f>Premissas!$E$10</f>
        <v>fevereiro/19</v>
      </c>
      <c r="B556" s="29">
        <f t="shared" si="799"/>
        <v>40</v>
      </c>
      <c r="C556" s="15">
        <f>LARGE(Premissas!$H$10:$I$10,1)</f>
        <v>89.49</v>
      </c>
      <c r="D556" s="20">
        <f t="shared" si="789"/>
        <v>49.489999999999995</v>
      </c>
      <c r="E556" s="17">
        <f>D556*Premissas!$C$6</f>
        <v>3190.7820310028469</v>
      </c>
      <c r="F556" s="15">
        <f t="shared" si="790"/>
        <v>89.49</v>
      </c>
      <c r="G556" s="18">
        <f>F556*Premissas!$C$5</f>
        <v>2884.8563745650108</v>
      </c>
      <c r="M556" s="7" t="str">
        <f>Premissas!$E$10</f>
        <v>fevereiro/19</v>
      </c>
      <c r="N556" s="29">
        <f t="shared" si="797"/>
        <v>40</v>
      </c>
      <c r="O556" s="15">
        <f>Premissas!$I$10</f>
        <v>61.82</v>
      </c>
      <c r="P556" s="20">
        <f t="shared" si="792"/>
        <v>21.82</v>
      </c>
      <c r="Q556" s="17">
        <f>P556*Premissas!$C$13</f>
        <v>2101.9266055045873</v>
      </c>
      <c r="R556" s="15">
        <f t="shared" si="793"/>
        <v>61.82</v>
      </c>
      <c r="S556" s="18">
        <f>R556*Premissas!$C$11</f>
        <v>2977.5688073394494</v>
      </c>
      <c r="Y556" s="7" t="str">
        <f>Premissas!$E$10</f>
        <v>fevereiro/19</v>
      </c>
      <c r="Z556" s="29">
        <f t="shared" si="798"/>
        <v>40</v>
      </c>
      <c r="AA556" s="15">
        <f>Premissas!$H$10</f>
        <v>89.49</v>
      </c>
      <c r="AB556" s="20">
        <f t="shared" si="795"/>
        <v>49.489999999999995</v>
      </c>
      <c r="AC556" s="17">
        <f>AB556*Premissas!$C$6</f>
        <v>3190.7820310028469</v>
      </c>
      <c r="AD556" s="15">
        <f t="shared" si="796"/>
        <v>89.49</v>
      </c>
      <c r="AE556" s="18">
        <f>AD556*Premissas!$C$12</f>
        <v>2884.8563745650108</v>
      </c>
    </row>
    <row r="557" spans="1:33" x14ac:dyDescent="0.25">
      <c r="A557" s="7" t="str">
        <f>Premissas!$E$11</f>
        <v>janeiro/19</v>
      </c>
      <c r="B557" s="29">
        <f t="shared" si="799"/>
        <v>40</v>
      </c>
      <c r="C557" s="15">
        <f>LARGE(Premissas!$H$11:$I$11,1)</f>
        <v>81.09</v>
      </c>
      <c r="D557" s="16">
        <f t="shared" si="789"/>
        <v>41.09</v>
      </c>
      <c r="E557" s="17">
        <f>D557*Premissas!$C$6</f>
        <v>2649.2065801961407</v>
      </c>
      <c r="F557" s="15">
        <f t="shared" si="790"/>
        <v>81.09</v>
      </c>
      <c r="G557" s="18">
        <f>F557*Premissas!$C$5</f>
        <v>2614.068649161658</v>
      </c>
      <c r="M557" s="7" t="str">
        <f>Premissas!$E$11</f>
        <v>janeiro/19</v>
      </c>
      <c r="N557" s="29">
        <f t="shared" si="797"/>
        <v>40</v>
      </c>
      <c r="O557" s="15">
        <f>Premissas!$I$11</f>
        <v>57.12</v>
      </c>
      <c r="P557" s="16">
        <f t="shared" si="792"/>
        <v>17.119999999999997</v>
      </c>
      <c r="Q557" s="17">
        <f>P557*Premissas!$C$13</f>
        <v>1649.1743119266052</v>
      </c>
      <c r="R557" s="15">
        <f t="shared" si="793"/>
        <v>57.12</v>
      </c>
      <c r="S557" s="18">
        <f>R557*Premissas!$C$11</f>
        <v>2751.1926605504586</v>
      </c>
      <c r="Y557" s="7" t="str">
        <f>Premissas!$E$11</f>
        <v>janeiro/19</v>
      </c>
      <c r="Z557" s="29">
        <f t="shared" si="798"/>
        <v>40</v>
      </c>
      <c r="AA557" s="15">
        <f>Premissas!$H$11</f>
        <v>81.09</v>
      </c>
      <c r="AB557" s="16">
        <f t="shared" si="795"/>
        <v>41.09</v>
      </c>
      <c r="AC557" s="17">
        <f>AB557*Premissas!$C$6</f>
        <v>2649.2065801961407</v>
      </c>
      <c r="AD557" s="15">
        <f t="shared" si="796"/>
        <v>81.09</v>
      </c>
      <c r="AE557" s="18">
        <f>AD557*Premissas!$C$12</f>
        <v>2614.068649161658</v>
      </c>
    </row>
    <row r="558" spans="1:33" x14ac:dyDescent="0.25">
      <c r="A558" s="7" t="str">
        <f>Premissas!$E$12</f>
        <v>dezembro/18</v>
      </c>
      <c r="B558" s="29">
        <f t="shared" si="799"/>
        <v>40</v>
      </c>
      <c r="C558" s="15">
        <f>LARGE(Premissas!$H$12:$I$12,1)</f>
        <v>66.98</v>
      </c>
      <c r="D558" s="16">
        <f t="shared" si="789"/>
        <v>26.980000000000004</v>
      </c>
      <c r="E558" s="17">
        <f>D558*Premissas!$C$6</f>
        <v>1739.4887693767798</v>
      </c>
      <c r="F558" s="15">
        <f t="shared" si="790"/>
        <v>66.98</v>
      </c>
      <c r="G558" s="18">
        <f>F558*Premissas!$C$5</f>
        <v>2159.2097437519774</v>
      </c>
      <c r="M558" s="7" t="str">
        <f>Premissas!$E$12</f>
        <v>dezembro/18</v>
      </c>
      <c r="N558" s="29">
        <f t="shared" si="797"/>
        <v>40</v>
      </c>
      <c r="O558" s="15">
        <f>Premissas!$I$12</f>
        <v>56.9</v>
      </c>
      <c r="P558" s="16">
        <f t="shared" si="792"/>
        <v>16.899999999999999</v>
      </c>
      <c r="Q558" s="17">
        <f>P558*Premissas!$C$13</f>
        <v>1627.9816513761466</v>
      </c>
      <c r="R558" s="15">
        <f t="shared" si="793"/>
        <v>56.9</v>
      </c>
      <c r="S558" s="18">
        <f>R558*Premissas!$C$11</f>
        <v>2740.5963302752293</v>
      </c>
      <c r="Y558" s="7" t="str">
        <f>Premissas!$E$12</f>
        <v>dezembro/18</v>
      </c>
      <c r="Z558" s="29">
        <f t="shared" si="798"/>
        <v>40</v>
      </c>
      <c r="AA558" s="15">
        <f>Premissas!$H$12</f>
        <v>66.98</v>
      </c>
      <c r="AB558" s="16">
        <f t="shared" si="795"/>
        <v>26.980000000000004</v>
      </c>
      <c r="AC558" s="17">
        <f>AB558*Premissas!$C$6</f>
        <v>1739.4887693767798</v>
      </c>
      <c r="AD558" s="15">
        <f t="shared" si="796"/>
        <v>66.98</v>
      </c>
      <c r="AE558" s="18">
        <f>AD558*Premissas!$C$12</f>
        <v>2159.2097437519774</v>
      </c>
    </row>
    <row r="559" spans="1:33" x14ac:dyDescent="0.25">
      <c r="A559" s="7" t="str">
        <f>Premissas!$E$13</f>
        <v>novembro/18</v>
      </c>
      <c r="B559" s="29">
        <f t="shared" si="799"/>
        <v>40</v>
      </c>
      <c r="C559" s="15">
        <f>LARGE(Premissas!$H$13:$I$13,1)</f>
        <v>66.42</v>
      </c>
      <c r="D559" s="16">
        <f t="shared" si="789"/>
        <v>26.42</v>
      </c>
      <c r="E559" s="17">
        <f>D559*Premissas!$C$6</f>
        <v>1703.3837393229992</v>
      </c>
      <c r="F559" s="15">
        <f t="shared" si="790"/>
        <v>66.42</v>
      </c>
      <c r="G559" s="18">
        <f>F559*Premissas!$C$5</f>
        <v>2141.157228725087</v>
      </c>
      <c r="M559" s="7" t="str">
        <f>Premissas!$E$13</f>
        <v>novembro/18</v>
      </c>
      <c r="N559" s="29">
        <f t="shared" si="797"/>
        <v>40</v>
      </c>
      <c r="O559" s="15">
        <f>Premissas!$I$13</f>
        <v>40.659999999999997</v>
      </c>
      <c r="P559" s="16">
        <f t="shared" si="792"/>
        <v>0</v>
      </c>
      <c r="Q559" s="17">
        <f>P559*Premissas!$C$13</f>
        <v>0</v>
      </c>
      <c r="R559" s="15">
        <f t="shared" si="793"/>
        <v>40.659999999999997</v>
      </c>
      <c r="S559" s="18">
        <f>R559*Premissas!$C$11</f>
        <v>1958.3944954128438</v>
      </c>
      <c r="Y559" s="7" t="str">
        <f>Premissas!$E$13</f>
        <v>novembro/18</v>
      </c>
      <c r="Z559" s="29">
        <f t="shared" si="798"/>
        <v>40</v>
      </c>
      <c r="AA559" s="15">
        <f>Premissas!$H$13</f>
        <v>66.42</v>
      </c>
      <c r="AB559" s="16">
        <f t="shared" si="795"/>
        <v>26.42</v>
      </c>
      <c r="AC559" s="17">
        <f>AB559*Premissas!$C$6</f>
        <v>1703.3837393229992</v>
      </c>
      <c r="AD559" s="15">
        <f t="shared" si="796"/>
        <v>66.42</v>
      </c>
      <c r="AE559" s="18">
        <f>AD559*Premissas!$C$12</f>
        <v>2141.157228725087</v>
      </c>
    </row>
    <row r="560" spans="1:33" x14ac:dyDescent="0.25">
      <c r="A560" s="26" t="s">
        <v>35</v>
      </c>
      <c r="B560" s="5"/>
      <c r="C560" s="5">
        <f>LARGE(C547:C559,1)</f>
        <v>89.49</v>
      </c>
      <c r="D560" s="5">
        <f>LARGE(D547:D559,1)</f>
        <v>49.489999999999995</v>
      </c>
      <c r="E560" s="27">
        <f>SUM(E548:E559)</f>
        <v>21672.689022461247</v>
      </c>
      <c r="F560" s="5">
        <f>LARGE(F547:F559,1)</f>
        <v>89.49</v>
      </c>
      <c r="G560" s="27">
        <f t="shared" si="734"/>
        <v>26309.928819993671</v>
      </c>
      <c r="H560" s="50">
        <f>E560+G560</f>
        <v>47982.617842454914</v>
      </c>
      <c r="I560">
        <f>B548</f>
        <v>40</v>
      </c>
      <c r="M560" s="26" t="s">
        <v>35</v>
      </c>
      <c r="N560" s="5"/>
      <c r="O560" s="5">
        <f t="shared" ref="O560:P560" si="800">LARGE(O547:O559,1)</f>
        <v>77.73</v>
      </c>
      <c r="P560" s="5">
        <f t="shared" si="800"/>
        <v>37.730000000000004</v>
      </c>
      <c r="Q560" s="27">
        <f t="shared" ref="Q560" si="801">SUM(Q548:Q559)</f>
        <v>15058.348623853211</v>
      </c>
      <c r="R560" s="5">
        <f t="shared" ref="R560" si="802">LARGE(R547:R559,1)</f>
        <v>77.73</v>
      </c>
      <c r="S560" s="27">
        <f t="shared" si="738"/>
        <v>30680.229357798162</v>
      </c>
      <c r="T560" s="50">
        <f t="shared" ref="T560" si="803">Q560+S560</f>
        <v>45738.577981651375</v>
      </c>
      <c r="U560">
        <f t="shared" ref="U560" si="804">N548</f>
        <v>40</v>
      </c>
      <c r="Y560" s="26" t="s">
        <v>35</v>
      </c>
      <c r="Z560" s="5"/>
      <c r="AA560" s="5">
        <f t="shared" ref="AA560:AB560" si="805">LARGE(AA547:AA559,1)</f>
        <v>89.49</v>
      </c>
      <c r="AB560" s="5">
        <f t="shared" si="805"/>
        <v>49.489999999999995</v>
      </c>
      <c r="AC560" s="27">
        <f t="shared" ref="AC560" si="806">SUM(AC548:AC559)</f>
        <v>21369.664663081305</v>
      </c>
      <c r="AD560" s="5">
        <f t="shared" ref="AD560" si="807">LARGE(AD547:AD559,1)</f>
        <v>89.49</v>
      </c>
      <c r="AE560" s="27">
        <f t="shared" si="744"/>
        <v>26158.416640303698</v>
      </c>
      <c r="AF560" s="50">
        <f t="shared" ref="AF560" si="808">AC560+AE560</f>
        <v>47528.081303384999</v>
      </c>
      <c r="AG560">
        <f t="shared" ref="AG560" si="809">Z548</f>
        <v>40</v>
      </c>
    </row>
    <row r="561" spans="1:33" x14ac:dyDescent="0.25">
      <c r="A561" s="6" t="s">
        <v>12</v>
      </c>
      <c r="B561" s="6" t="s">
        <v>18</v>
      </c>
      <c r="C561" s="6" t="s">
        <v>19</v>
      </c>
      <c r="D561" s="14" t="s">
        <v>20</v>
      </c>
      <c r="E561" s="14" t="s">
        <v>21</v>
      </c>
      <c r="F561" s="6" t="s">
        <v>22</v>
      </c>
      <c r="G561" s="6" t="s">
        <v>23</v>
      </c>
      <c r="M561" s="6" t="s">
        <v>12</v>
      </c>
      <c r="N561" s="6" t="s">
        <v>18</v>
      </c>
      <c r="O561" s="6" t="s">
        <v>19</v>
      </c>
      <c r="P561" s="14" t="s">
        <v>20</v>
      </c>
      <c r="Q561" s="14" t="s">
        <v>21</v>
      </c>
      <c r="R561" s="6" t="s">
        <v>22</v>
      </c>
      <c r="S561" s="6" t="s">
        <v>23</v>
      </c>
      <c r="Y561" s="6" t="s">
        <v>12</v>
      </c>
      <c r="Z561" s="6" t="s">
        <v>18</v>
      </c>
      <c r="AA561" s="6" t="s">
        <v>19</v>
      </c>
      <c r="AB561" s="14" t="s">
        <v>20</v>
      </c>
      <c r="AC561" s="14" t="s">
        <v>21</v>
      </c>
      <c r="AD561" s="6" t="s">
        <v>22</v>
      </c>
      <c r="AE561" s="6" t="s">
        <v>23</v>
      </c>
    </row>
    <row r="562" spans="1:33" x14ac:dyDescent="0.25">
      <c r="A562" s="7" t="str">
        <f>Premissas!$E$2</f>
        <v>outubro/19</v>
      </c>
      <c r="B562" s="29">
        <f>B548+1</f>
        <v>41</v>
      </c>
      <c r="C562" s="15">
        <f>LARGE(Premissas!$H$2:$I$2,1)</f>
        <v>63.39</v>
      </c>
      <c r="D562" s="16">
        <f t="shared" ref="D562:D573" si="810">IF(C562&gt;105%*B562,(C562-B562),0)</f>
        <v>22.39</v>
      </c>
      <c r="E562" s="17">
        <f>D562*Premissas!$C$6</f>
        <v>1443.5564694716861</v>
      </c>
      <c r="F562" s="15">
        <f t="shared" ref="F562:F573" si="811">IF(C562&gt;B562,C562,B562)</f>
        <v>63.39</v>
      </c>
      <c r="G562" s="18">
        <f>F562*Premissas!$C$5</f>
        <v>2043.4802277760202</v>
      </c>
      <c r="M562" s="7" t="str">
        <f>Premissas!$E$2</f>
        <v>outubro/19</v>
      </c>
      <c r="N562" s="29">
        <f t="shared" ref="N562" si="812">N548+1</f>
        <v>41</v>
      </c>
      <c r="O562" s="15">
        <f>Premissas!$I$2</f>
        <v>63.39</v>
      </c>
      <c r="P562" s="16">
        <f t="shared" ref="P562:P573" si="813">IF(O562&gt;105%*N562,(O562-N562),0)</f>
        <v>22.39</v>
      </c>
      <c r="Q562" s="17">
        <f>P562*Premissas!$C$13</f>
        <v>2156.8348623853212</v>
      </c>
      <c r="R562" s="15">
        <f t="shared" ref="R562:R573" si="814">IF(O562&gt;N562,O562,N562)</f>
        <v>63.39</v>
      </c>
      <c r="S562" s="18">
        <f>R562*Premissas!$C$11</f>
        <v>3053.1880733944954</v>
      </c>
      <c r="Y562" s="7" t="str">
        <f>Premissas!$E$2</f>
        <v>outubro/19</v>
      </c>
      <c r="Z562" s="29">
        <f t="shared" ref="Z562" si="815">Z548+1</f>
        <v>41</v>
      </c>
      <c r="AA562" s="15">
        <f>Premissas!$H$2</f>
        <v>58.8</v>
      </c>
      <c r="AB562" s="16">
        <f t="shared" ref="AB562:AB573" si="816">IF(AA562&gt;105%*Z562,(AA562-Z562),0)</f>
        <v>17.799999999999997</v>
      </c>
      <c r="AC562" s="17">
        <f>AB562*Premissas!$C$6</f>
        <v>1147.6241695665926</v>
      </c>
      <c r="AD562" s="15">
        <f t="shared" ref="AD562:AD573" si="817">IF(AA562&gt;Z562,AA562,Z562)</f>
        <v>58.8</v>
      </c>
      <c r="AE562" s="18">
        <f>AD562*Premissas!$C$12</f>
        <v>1895.5140778234736</v>
      </c>
    </row>
    <row r="563" spans="1:33" x14ac:dyDescent="0.25">
      <c r="A563" s="7" t="str">
        <f>Premissas!$E$3</f>
        <v>setembro/19</v>
      </c>
      <c r="B563" s="29">
        <f>B562</f>
        <v>41</v>
      </c>
      <c r="C563" s="15">
        <f>LARGE(Premissas!$H$3:$I$3,1)</f>
        <v>58.91</v>
      </c>
      <c r="D563" s="16">
        <f t="shared" si="810"/>
        <v>17.909999999999997</v>
      </c>
      <c r="E563" s="17">
        <f>D563*Premissas!$C$6</f>
        <v>1154.7162290414424</v>
      </c>
      <c r="F563" s="15">
        <f t="shared" si="811"/>
        <v>58.91</v>
      </c>
      <c r="G563" s="18">
        <f>F563*Premissas!$C$5</f>
        <v>1899.0601075608984</v>
      </c>
      <c r="M563" s="7" t="str">
        <f>Premissas!$E$3</f>
        <v>setembro/19</v>
      </c>
      <c r="N563" s="29">
        <f t="shared" ref="N563:N573" si="818">N562</f>
        <v>41</v>
      </c>
      <c r="O563" s="15">
        <f>Premissas!$I$3</f>
        <v>52.19</v>
      </c>
      <c r="P563" s="16">
        <f t="shared" si="813"/>
        <v>11.189999999999998</v>
      </c>
      <c r="Q563" s="17">
        <f>P563*Premissas!$C$13</f>
        <v>1077.9357798165136</v>
      </c>
      <c r="R563" s="15">
        <f t="shared" si="814"/>
        <v>52.19</v>
      </c>
      <c r="S563" s="18">
        <f>R563*Premissas!$C$11</f>
        <v>2513.7385321100915</v>
      </c>
      <c r="Y563" s="7" t="str">
        <f>Premissas!$E$3</f>
        <v>setembro/19</v>
      </c>
      <c r="Z563" s="29">
        <f t="shared" ref="Z563:Z573" si="819">Z562</f>
        <v>41</v>
      </c>
      <c r="AA563" s="15">
        <f>Premissas!$H$3</f>
        <v>58.91</v>
      </c>
      <c r="AB563" s="16">
        <f t="shared" si="816"/>
        <v>17.909999999999997</v>
      </c>
      <c r="AC563" s="17">
        <f>AB563*Premissas!$C$6</f>
        <v>1154.7162290414424</v>
      </c>
      <c r="AD563" s="15">
        <f t="shared" si="817"/>
        <v>58.91</v>
      </c>
      <c r="AE563" s="18">
        <f>AD563*Premissas!$C$12</f>
        <v>1899.0601075608984</v>
      </c>
    </row>
    <row r="564" spans="1:33" x14ac:dyDescent="0.25">
      <c r="A564" s="7" t="str">
        <f>Premissas!$E$4</f>
        <v>agosto/19</v>
      </c>
      <c r="B564" s="29">
        <f t="shared" ref="B564:B573" si="820">B563</f>
        <v>41</v>
      </c>
      <c r="C564" s="15">
        <f>LARGE(Premissas!$H$4:$I$4,1)</f>
        <v>46.48</v>
      </c>
      <c r="D564" s="16">
        <f t="shared" si="810"/>
        <v>5.4799999999999969</v>
      </c>
      <c r="E564" s="17">
        <f>D564*Premissas!$C$6</f>
        <v>353.31350838342274</v>
      </c>
      <c r="F564" s="15">
        <f t="shared" si="811"/>
        <v>46.48</v>
      </c>
      <c r="G564" s="18">
        <f>F564*Premissas!$C$5</f>
        <v>1498.3587472318886</v>
      </c>
      <c r="M564" s="7" t="str">
        <f>Premissas!$E$4</f>
        <v>agosto/19</v>
      </c>
      <c r="N564" s="29">
        <f t="shared" si="818"/>
        <v>41</v>
      </c>
      <c r="O564" s="15">
        <f>Premissas!$I$4</f>
        <v>20.16</v>
      </c>
      <c r="P564" s="16">
        <f t="shared" si="813"/>
        <v>0</v>
      </c>
      <c r="Q564" s="17">
        <f>P564*Premissas!$C$13</f>
        <v>0</v>
      </c>
      <c r="R564" s="15">
        <f t="shared" si="814"/>
        <v>41</v>
      </c>
      <c r="S564" s="18">
        <f>R564*Premissas!$C$11</f>
        <v>1974.7706422018348</v>
      </c>
      <c r="Y564" s="7" t="str">
        <f>Premissas!$E$4</f>
        <v>agosto/19</v>
      </c>
      <c r="Z564" s="29">
        <f t="shared" si="819"/>
        <v>41</v>
      </c>
      <c r="AA564" s="15">
        <f>Premissas!$H$4</f>
        <v>46.48</v>
      </c>
      <c r="AB564" s="16">
        <f t="shared" si="816"/>
        <v>5.4799999999999969</v>
      </c>
      <c r="AC564" s="17">
        <f>AB564*Premissas!$C$6</f>
        <v>353.31350838342274</v>
      </c>
      <c r="AD564" s="15">
        <f t="shared" si="817"/>
        <v>46.48</v>
      </c>
      <c r="AE564" s="18">
        <f>AD564*Premissas!$C$12</f>
        <v>1498.3587472318886</v>
      </c>
    </row>
    <row r="565" spans="1:33" x14ac:dyDescent="0.25">
      <c r="A565" s="7" t="str">
        <f>Premissas!$E$5</f>
        <v>julho/19</v>
      </c>
      <c r="B565" s="29">
        <f t="shared" si="820"/>
        <v>41</v>
      </c>
      <c r="C565" s="15">
        <f>LARGE(Premissas!$H$5:$I$5,1)</f>
        <v>63.17</v>
      </c>
      <c r="D565" s="16">
        <f t="shared" si="810"/>
        <v>22.17</v>
      </c>
      <c r="E565" s="17">
        <f>D565*Premissas!$C$6</f>
        <v>1429.3723505219868</v>
      </c>
      <c r="F565" s="15">
        <f t="shared" si="811"/>
        <v>63.17</v>
      </c>
      <c r="G565" s="18">
        <f>F565*Premissas!$C$5</f>
        <v>2036.3881683011705</v>
      </c>
      <c r="M565" s="7" t="str">
        <f>Premissas!$E$5</f>
        <v>julho/19</v>
      </c>
      <c r="N565" s="29">
        <f t="shared" si="818"/>
        <v>41</v>
      </c>
      <c r="O565" s="15">
        <f>Premissas!$I$5</f>
        <v>39.979999999999997</v>
      </c>
      <c r="P565" s="16">
        <f t="shared" si="813"/>
        <v>0</v>
      </c>
      <c r="Q565" s="17">
        <f>P565*Premissas!$C$13</f>
        <v>0</v>
      </c>
      <c r="R565" s="15">
        <f t="shared" si="814"/>
        <v>41</v>
      </c>
      <c r="S565" s="18">
        <f>R565*Premissas!$C$11</f>
        <v>1974.7706422018348</v>
      </c>
      <c r="Y565" s="7" t="str">
        <f>Premissas!$E$5</f>
        <v>julho/19</v>
      </c>
      <c r="Z565" s="29">
        <f t="shared" si="819"/>
        <v>41</v>
      </c>
      <c r="AA565" s="15">
        <f>Premissas!$H$5</f>
        <v>63.17</v>
      </c>
      <c r="AB565" s="16">
        <f t="shared" si="816"/>
        <v>22.17</v>
      </c>
      <c r="AC565" s="17">
        <f>AB565*Premissas!$C$6</f>
        <v>1429.3723505219868</v>
      </c>
      <c r="AD565" s="15">
        <f t="shared" si="817"/>
        <v>63.17</v>
      </c>
      <c r="AE565" s="18">
        <f>AD565*Premissas!$C$12</f>
        <v>2036.3881683011705</v>
      </c>
    </row>
    <row r="566" spans="1:33" x14ac:dyDescent="0.25">
      <c r="A566" s="7" t="str">
        <f>Premissas!$E$6</f>
        <v>junho/19</v>
      </c>
      <c r="B566" s="29">
        <f t="shared" si="820"/>
        <v>41</v>
      </c>
      <c r="C566" s="15">
        <f>LARGE(Premissas!$H$6:$I$6,1)</f>
        <v>59.47</v>
      </c>
      <c r="D566" s="16">
        <f t="shared" si="810"/>
        <v>18.47</v>
      </c>
      <c r="E566" s="17">
        <f>D566*Premissas!$C$6</f>
        <v>1190.821259095223</v>
      </c>
      <c r="F566" s="15">
        <f t="shared" si="811"/>
        <v>59.47</v>
      </c>
      <c r="G566" s="18">
        <f>F566*Premissas!$C$5</f>
        <v>1917.1126225877886</v>
      </c>
      <c r="M566" s="7" t="str">
        <f>Premissas!$E$6</f>
        <v>junho/19</v>
      </c>
      <c r="N566" s="29">
        <f t="shared" si="818"/>
        <v>41</v>
      </c>
      <c r="O566" s="15">
        <f>Premissas!$I$6</f>
        <v>47.71</v>
      </c>
      <c r="P566" s="16">
        <f t="shared" si="813"/>
        <v>6.7100000000000009</v>
      </c>
      <c r="Q566" s="17">
        <f>P566*Premissas!$C$13</f>
        <v>646.37614678899092</v>
      </c>
      <c r="R566" s="15">
        <f t="shared" si="814"/>
        <v>47.71</v>
      </c>
      <c r="S566" s="18">
        <f>R566*Premissas!$C$11</f>
        <v>2297.9587155963304</v>
      </c>
      <c r="Y566" s="7" t="str">
        <f>Premissas!$E$6</f>
        <v>junho/19</v>
      </c>
      <c r="Z566" s="29">
        <f t="shared" si="819"/>
        <v>41</v>
      </c>
      <c r="AA566" s="15">
        <f>Premissas!$H$6</f>
        <v>59.47</v>
      </c>
      <c r="AB566" s="16">
        <f t="shared" si="816"/>
        <v>18.47</v>
      </c>
      <c r="AC566" s="17">
        <f>AB566*Premissas!$C$6</f>
        <v>1190.821259095223</v>
      </c>
      <c r="AD566" s="15">
        <f t="shared" si="817"/>
        <v>59.47</v>
      </c>
      <c r="AE566" s="18">
        <f>AD566*Premissas!$C$12</f>
        <v>1917.1126225877886</v>
      </c>
    </row>
    <row r="567" spans="1:33" x14ac:dyDescent="0.25">
      <c r="A567" s="7" t="str">
        <f>Premissas!$E$7</f>
        <v>maio/19</v>
      </c>
      <c r="B567" s="29">
        <f t="shared" si="820"/>
        <v>41</v>
      </c>
      <c r="C567" s="15">
        <f>LARGE(Premissas!$H$7:$I$7,1)</f>
        <v>61.04</v>
      </c>
      <c r="D567" s="20">
        <f t="shared" si="810"/>
        <v>20.04</v>
      </c>
      <c r="E567" s="17">
        <f>D567*Premissas!$C$6</f>
        <v>1292.0442897817145</v>
      </c>
      <c r="F567" s="15">
        <f t="shared" si="811"/>
        <v>61.04</v>
      </c>
      <c r="G567" s="18">
        <f>F567*Premissas!$C$5</f>
        <v>1967.7241379310344</v>
      </c>
      <c r="M567" s="7" t="str">
        <f>Premissas!$E$7</f>
        <v>maio/19</v>
      </c>
      <c r="N567" s="29">
        <f t="shared" si="818"/>
        <v>41</v>
      </c>
      <c r="O567" s="15">
        <f>Premissas!$I$7</f>
        <v>46.37</v>
      </c>
      <c r="P567" s="20">
        <f t="shared" si="813"/>
        <v>5.3699999999999974</v>
      </c>
      <c r="Q567" s="17">
        <f>P567*Premissas!$C$13</f>
        <v>517.29357798165108</v>
      </c>
      <c r="R567" s="15">
        <f t="shared" si="814"/>
        <v>46.37</v>
      </c>
      <c r="S567" s="18">
        <f>R567*Premissas!$C$11</f>
        <v>2233.4174311926604</v>
      </c>
      <c r="Y567" s="7" t="str">
        <f>Premissas!$E$7</f>
        <v>maio/19</v>
      </c>
      <c r="Z567" s="29">
        <f t="shared" si="819"/>
        <v>41</v>
      </c>
      <c r="AA567" s="15">
        <f>Premissas!$H$7</f>
        <v>61.04</v>
      </c>
      <c r="AB567" s="20">
        <f t="shared" si="816"/>
        <v>20.04</v>
      </c>
      <c r="AC567" s="17">
        <f>AB567*Premissas!$C$6</f>
        <v>1292.0442897817145</v>
      </c>
      <c r="AD567" s="15">
        <f t="shared" si="817"/>
        <v>61.04</v>
      </c>
      <c r="AE567" s="18">
        <f>AD567*Premissas!$C$12</f>
        <v>1967.7241379310344</v>
      </c>
    </row>
    <row r="568" spans="1:33" x14ac:dyDescent="0.25">
      <c r="A568" s="7" t="str">
        <f>Premissas!$E$8</f>
        <v>abril/19</v>
      </c>
      <c r="B568" s="29">
        <f t="shared" si="820"/>
        <v>41</v>
      </c>
      <c r="C568" s="15">
        <f>LARGE(Premissas!$H$8:$I$8,1)</f>
        <v>81.98</v>
      </c>
      <c r="D568" s="20">
        <f t="shared" si="810"/>
        <v>40.980000000000004</v>
      </c>
      <c r="E568" s="17">
        <f>D568*Premissas!$C$6</f>
        <v>2642.1145207212908</v>
      </c>
      <c r="F568" s="15">
        <f t="shared" si="811"/>
        <v>81.98</v>
      </c>
      <c r="G568" s="18">
        <f>F568*Premissas!$C$5</f>
        <v>2642.7592534008227</v>
      </c>
      <c r="M568" s="7" t="str">
        <f>Premissas!$E$8</f>
        <v>abril/19</v>
      </c>
      <c r="N568" s="29">
        <f t="shared" si="818"/>
        <v>41</v>
      </c>
      <c r="O568" s="15">
        <f>Premissas!$I$8</f>
        <v>53.09</v>
      </c>
      <c r="P568" s="20">
        <f t="shared" si="813"/>
        <v>12.090000000000003</v>
      </c>
      <c r="Q568" s="17">
        <f>P568*Premissas!$C$13</f>
        <v>1164.6330275229361</v>
      </c>
      <c r="R568" s="15">
        <f t="shared" si="814"/>
        <v>53.09</v>
      </c>
      <c r="S568" s="18">
        <f>R568*Premissas!$C$11</f>
        <v>2557.0871559633028</v>
      </c>
      <c r="Y568" s="7" t="str">
        <f>Premissas!$E$8</f>
        <v>abril/19</v>
      </c>
      <c r="Z568" s="29">
        <f t="shared" si="819"/>
        <v>41</v>
      </c>
      <c r="AA568" s="15">
        <f>Premissas!$H$8</f>
        <v>81.98</v>
      </c>
      <c r="AB568" s="20">
        <f t="shared" si="816"/>
        <v>40.980000000000004</v>
      </c>
      <c r="AC568" s="17">
        <f>AB568*Premissas!$C$6</f>
        <v>2642.1145207212908</v>
      </c>
      <c r="AD568" s="15">
        <f t="shared" si="817"/>
        <v>81.98</v>
      </c>
      <c r="AE568" s="18">
        <f>AD568*Premissas!$C$12</f>
        <v>2642.7592534008227</v>
      </c>
    </row>
    <row r="569" spans="1:33" x14ac:dyDescent="0.25">
      <c r="A569" s="7" t="str">
        <f>Premissas!$E$9</f>
        <v>março/19</v>
      </c>
      <c r="B569" s="29">
        <f t="shared" si="820"/>
        <v>41</v>
      </c>
      <c r="C569" s="15">
        <f>LARGE(Premissas!$H$9:$I$9,1)</f>
        <v>77.73</v>
      </c>
      <c r="D569" s="20">
        <f t="shared" si="810"/>
        <v>36.730000000000004</v>
      </c>
      <c r="E569" s="17">
        <f>D569*Premissas!$C$6</f>
        <v>2368.1031319202784</v>
      </c>
      <c r="F569" s="15">
        <f t="shared" si="811"/>
        <v>77.73</v>
      </c>
      <c r="G569" s="18">
        <f>F569*Premissas!$C$5</f>
        <v>2505.7535590003163</v>
      </c>
      <c r="M569" s="7" t="str">
        <f>Premissas!$E$9</f>
        <v>março/19</v>
      </c>
      <c r="N569" s="29">
        <f t="shared" si="818"/>
        <v>41</v>
      </c>
      <c r="O569" s="15">
        <f>Premissas!$I$9</f>
        <v>77.73</v>
      </c>
      <c r="P569" s="20">
        <f t="shared" si="813"/>
        <v>36.730000000000004</v>
      </c>
      <c r="Q569" s="17">
        <f>P569*Premissas!$C$13</f>
        <v>3538.211009174312</v>
      </c>
      <c r="R569" s="15">
        <f t="shared" si="814"/>
        <v>77.73</v>
      </c>
      <c r="S569" s="18">
        <f>R569*Premissas!$C$11</f>
        <v>3743.8761467889908</v>
      </c>
      <c r="Y569" s="7" t="str">
        <f>Premissas!$E$9</f>
        <v>março/19</v>
      </c>
      <c r="Z569" s="29">
        <f t="shared" si="819"/>
        <v>41</v>
      </c>
      <c r="AA569" s="15">
        <f>Premissas!$H$9</f>
        <v>77.62</v>
      </c>
      <c r="AB569" s="20">
        <f t="shared" si="816"/>
        <v>36.620000000000005</v>
      </c>
      <c r="AC569" s="17">
        <f>AB569*Premissas!$C$6</f>
        <v>2361.0110724454289</v>
      </c>
      <c r="AD569" s="15">
        <f t="shared" si="817"/>
        <v>77.62</v>
      </c>
      <c r="AE569" s="18">
        <f>AD569*Premissas!$C$12</f>
        <v>2502.2075292628915</v>
      </c>
    </row>
    <row r="570" spans="1:33" x14ac:dyDescent="0.25">
      <c r="A570" s="7" t="str">
        <f>Premissas!$E$10</f>
        <v>fevereiro/19</v>
      </c>
      <c r="B570" s="29">
        <f t="shared" si="820"/>
        <v>41</v>
      </c>
      <c r="C570" s="15">
        <f>LARGE(Premissas!$H$10:$I$10,1)</f>
        <v>89.49</v>
      </c>
      <c r="D570" s="20">
        <f t="shared" si="810"/>
        <v>48.489999999999995</v>
      </c>
      <c r="E570" s="17">
        <f>D570*Premissas!$C$6</f>
        <v>3126.3087630496675</v>
      </c>
      <c r="F570" s="15">
        <f t="shared" si="811"/>
        <v>89.49</v>
      </c>
      <c r="G570" s="18">
        <f>F570*Premissas!$C$5</f>
        <v>2884.8563745650108</v>
      </c>
      <c r="M570" s="7" t="str">
        <f>Premissas!$E$10</f>
        <v>fevereiro/19</v>
      </c>
      <c r="N570" s="29">
        <f t="shared" si="818"/>
        <v>41</v>
      </c>
      <c r="O570" s="15">
        <f>Premissas!$I$10</f>
        <v>61.82</v>
      </c>
      <c r="P570" s="20">
        <f t="shared" si="813"/>
        <v>20.82</v>
      </c>
      <c r="Q570" s="17">
        <f>P570*Premissas!$C$13</f>
        <v>2005.5963302752293</v>
      </c>
      <c r="R570" s="15">
        <f t="shared" si="814"/>
        <v>61.82</v>
      </c>
      <c r="S570" s="18">
        <f>R570*Premissas!$C$11</f>
        <v>2977.5688073394494</v>
      </c>
      <c r="Y570" s="7" t="str">
        <f>Premissas!$E$10</f>
        <v>fevereiro/19</v>
      </c>
      <c r="Z570" s="29">
        <f t="shared" si="819"/>
        <v>41</v>
      </c>
      <c r="AA570" s="15">
        <f>Premissas!$H$10</f>
        <v>89.49</v>
      </c>
      <c r="AB570" s="20">
        <f t="shared" si="816"/>
        <v>48.489999999999995</v>
      </c>
      <c r="AC570" s="17">
        <f>AB570*Premissas!$C$6</f>
        <v>3126.3087630496675</v>
      </c>
      <c r="AD570" s="15">
        <f t="shared" si="817"/>
        <v>89.49</v>
      </c>
      <c r="AE570" s="18">
        <f>AD570*Premissas!$C$12</f>
        <v>2884.8563745650108</v>
      </c>
    </row>
    <row r="571" spans="1:33" x14ac:dyDescent="0.25">
      <c r="A571" s="7" t="str">
        <f>Premissas!$E$11</f>
        <v>janeiro/19</v>
      </c>
      <c r="B571" s="29">
        <f t="shared" si="820"/>
        <v>41</v>
      </c>
      <c r="C571" s="15">
        <f>LARGE(Premissas!$H$11:$I$11,1)</f>
        <v>81.09</v>
      </c>
      <c r="D571" s="16">
        <f t="shared" si="810"/>
        <v>40.090000000000003</v>
      </c>
      <c r="E571" s="17">
        <f>D571*Premissas!$C$6</f>
        <v>2584.7333122429613</v>
      </c>
      <c r="F571" s="15">
        <f t="shared" si="811"/>
        <v>81.09</v>
      </c>
      <c r="G571" s="18">
        <f>F571*Premissas!$C$5</f>
        <v>2614.068649161658</v>
      </c>
      <c r="M571" s="7" t="str">
        <f>Premissas!$E$11</f>
        <v>janeiro/19</v>
      </c>
      <c r="N571" s="29">
        <f t="shared" si="818"/>
        <v>41</v>
      </c>
      <c r="O571" s="15">
        <f>Premissas!$I$11</f>
        <v>57.12</v>
      </c>
      <c r="P571" s="16">
        <f t="shared" si="813"/>
        <v>16.119999999999997</v>
      </c>
      <c r="Q571" s="17">
        <f>P571*Premissas!$C$13</f>
        <v>1552.8440366972475</v>
      </c>
      <c r="R571" s="15">
        <f t="shared" si="814"/>
        <v>57.12</v>
      </c>
      <c r="S571" s="18">
        <f>R571*Premissas!$C$11</f>
        <v>2751.1926605504586</v>
      </c>
      <c r="Y571" s="7" t="str">
        <f>Premissas!$E$11</f>
        <v>janeiro/19</v>
      </c>
      <c r="Z571" s="29">
        <f t="shared" si="819"/>
        <v>41</v>
      </c>
      <c r="AA571" s="15">
        <f>Premissas!$H$11</f>
        <v>81.09</v>
      </c>
      <c r="AB571" s="16">
        <f t="shared" si="816"/>
        <v>40.090000000000003</v>
      </c>
      <c r="AC571" s="17">
        <f>AB571*Premissas!$C$6</f>
        <v>2584.7333122429613</v>
      </c>
      <c r="AD571" s="15">
        <f t="shared" si="817"/>
        <v>81.09</v>
      </c>
      <c r="AE571" s="18">
        <f>AD571*Premissas!$C$12</f>
        <v>2614.068649161658</v>
      </c>
    </row>
    <row r="572" spans="1:33" x14ac:dyDescent="0.25">
      <c r="A572" s="7" t="str">
        <f>Premissas!$E$12</f>
        <v>dezembro/18</v>
      </c>
      <c r="B572" s="29">
        <f t="shared" si="820"/>
        <v>41</v>
      </c>
      <c r="C572" s="15">
        <f>LARGE(Premissas!$H$12:$I$12,1)</f>
        <v>66.98</v>
      </c>
      <c r="D572" s="16">
        <f t="shared" si="810"/>
        <v>25.980000000000004</v>
      </c>
      <c r="E572" s="17">
        <f>D572*Premissas!$C$6</f>
        <v>1675.0155014236004</v>
      </c>
      <c r="F572" s="15">
        <f t="shared" si="811"/>
        <v>66.98</v>
      </c>
      <c r="G572" s="18">
        <f>F572*Premissas!$C$5</f>
        <v>2159.2097437519774</v>
      </c>
      <c r="M572" s="7" t="str">
        <f>Premissas!$E$12</f>
        <v>dezembro/18</v>
      </c>
      <c r="N572" s="29">
        <f t="shared" si="818"/>
        <v>41</v>
      </c>
      <c r="O572" s="15">
        <f>Premissas!$I$12</f>
        <v>56.9</v>
      </c>
      <c r="P572" s="16">
        <f t="shared" si="813"/>
        <v>15.899999999999999</v>
      </c>
      <c r="Q572" s="17">
        <f>P572*Premissas!$C$13</f>
        <v>1531.6513761467888</v>
      </c>
      <c r="R572" s="15">
        <f t="shared" si="814"/>
        <v>56.9</v>
      </c>
      <c r="S572" s="18">
        <f>R572*Premissas!$C$11</f>
        <v>2740.5963302752293</v>
      </c>
      <c r="Y572" s="7" t="str">
        <f>Premissas!$E$12</f>
        <v>dezembro/18</v>
      </c>
      <c r="Z572" s="29">
        <f t="shared" si="819"/>
        <v>41</v>
      </c>
      <c r="AA572" s="15">
        <f>Premissas!$H$12</f>
        <v>66.98</v>
      </c>
      <c r="AB572" s="16">
        <f t="shared" si="816"/>
        <v>25.980000000000004</v>
      </c>
      <c r="AC572" s="17">
        <f>AB572*Premissas!$C$6</f>
        <v>1675.0155014236004</v>
      </c>
      <c r="AD572" s="15">
        <f t="shared" si="817"/>
        <v>66.98</v>
      </c>
      <c r="AE572" s="18">
        <f>AD572*Premissas!$C$12</f>
        <v>2159.2097437519774</v>
      </c>
    </row>
    <row r="573" spans="1:33" x14ac:dyDescent="0.25">
      <c r="A573" s="7" t="str">
        <f>Premissas!$E$13</f>
        <v>novembro/18</v>
      </c>
      <c r="B573" s="29">
        <f t="shared" si="820"/>
        <v>41</v>
      </c>
      <c r="C573" s="15">
        <f>LARGE(Premissas!$H$13:$I$13,1)</f>
        <v>66.42</v>
      </c>
      <c r="D573" s="16">
        <f t="shared" si="810"/>
        <v>25.42</v>
      </c>
      <c r="E573" s="17">
        <f>D573*Premissas!$C$6</f>
        <v>1638.9104713698198</v>
      </c>
      <c r="F573" s="15">
        <f t="shared" si="811"/>
        <v>66.42</v>
      </c>
      <c r="G573" s="18">
        <f>F573*Premissas!$C$5</f>
        <v>2141.157228725087</v>
      </c>
      <c r="M573" s="7" t="str">
        <f>Premissas!$E$13</f>
        <v>novembro/18</v>
      </c>
      <c r="N573" s="29">
        <f t="shared" si="818"/>
        <v>41</v>
      </c>
      <c r="O573" s="15">
        <f>Premissas!$I$13</f>
        <v>40.659999999999997</v>
      </c>
      <c r="P573" s="16">
        <f t="shared" si="813"/>
        <v>0</v>
      </c>
      <c r="Q573" s="17">
        <f>P573*Premissas!$C$13</f>
        <v>0</v>
      </c>
      <c r="R573" s="15">
        <f t="shared" si="814"/>
        <v>41</v>
      </c>
      <c r="S573" s="18">
        <f>R573*Premissas!$C$11</f>
        <v>1974.7706422018348</v>
      </c>
      <c r="Y573" s="7" t="str">
        <f>Premissas!$E$13</f>
        <v>novembro/18</v>
      </c>
      <c r="Z573" s="29">
        <f t="shared" si="819"/>
        <v>41</v>
      </c>
      <c r="AA573" s="15">
        <f>Premissas!$H$13</f>
        <v>66.42</v>
      </c>
      <c r="AB573" s="16">
        <f t="shared" si="816"/>
        <v>25.42</v>
      </c>
      <c r="AC573" s="17">
        <f>AB573*Premissas!$C$6</f>
        <v>1638.9104713698198</v>
      </c>
      <c r="AD573" s="15">
        <f t="shared" si="817"/>
        <v>66.42</v>
      </c>
      <c r="AE573" s="18">
        <f>AD573*Premissas!$C$12</f>
        <v>2141.157228725087</v>
      </c>
    </row>
    <row r="574" spans="1:33" x14ac:dyDescent="0.25">
      <c r="A574" s="26" t="s">
        <v>35</v>
      </c>
      <c r="B574" s="5"/>
      <c r="C574" s="5">
        <f>LARGE(C561:C573,1)</f>
        <v>89.49</v>
      </c>
      <c r="D574" s="5">
        <f>LARGE(D561:D573,1)</f>
        <v>48.489999999999995</v>
      </c>
      <c r="E574" s="27">
        <f>SUM(E562:E573)</f>
        <v>20899.009807023096</v>
      </c>
      <c r="F574" s="5">
        <f>LARGE(F561:F573,1)</f>
        <v>89.49</v>
      </c>
      <c r="G574" s="27">
        <f t="shared" si="734"/>
        <v>26309.928819993671</v>
      </c>
      <c r="H574" s="50">
        <f>E574+G574</f>
        <v>47208.938627016767</v>
      </c>
      <c r="I574">
        <f>B562</f>
        <v>41</v>
      </c>
      <c r="M574" s="26" t="s">
        <v>35</v>
      </c>
      <c r="N574" s="5"/>
      <c r="O574" s="5">
        <f t="shared" ref="O574:P574" si="821">LARGE(O561:O573,1)</f>
        <v>77.73</v>
      </c>
      <c r="P574" s="5">
        <f t="shared" si="821"/>
        <v>36.730000000000004</v>
      </c>
      <c r="Q574" s="27">
        <f t="shared" ref="Q574" si="822">SUM(Q562:Q573)</f>
        <v>14191.376146788991</v>
      </c>
      <c r="R574" s="5">
        <f t="shared" ref="R574" si="823">LARGE(R561:R573,1)</f>
        <v>77.73</v>
      </c>
      <c r="S574" s="27">
        <f t="shared" si="738"/>
        <v>30792.935779816507</v>
      </c>
      <c r="T574" s="50">
        <f t="shared" ref="T574" si="824">Q574+S574</f>
        <v>44984.3119266055</v>
      </c>
      <c r="U574">
        <f t="shared" ref="U574" si="825">N562</f>
        <v>41</v>
      </c>
      <c r="Y574" s="26" t="s">
        <v>35</v>
      </c>
      <c r="Z574" s="5"/>
      <c r="AA574" s="5">
        <f t="shared" ref="AA574:AB574" si="826">LARGE(AA561:AA573,1)</f>
        <v>89.49</v>
      </c>
      <c r="AB574" s="5">
        <f t="shared" si="826"/>
        <v>48.489999999999995</v>
      </c>
      <c r="AC574" s="27">
        <f t="shared" ref="AC574" si="827">SUM(AC562:AC573)</f>
        <v>20595.98544764315</v>
      </c>
      <c r="AD574" s="5">
        <f t="shared" ref="AD574" si="828">LARGE(AD561:AD573,1)</f>
        <v>89.49</v>
      </c>
      <c r="AE574" s="27">
        <f t="shared" si="744"/>
        <v>26158.416640303698</v>
      </c>
      <c r="AF574" s="50">
        <f t="shared" ref="AF574" si="829">AC574+AE574</f>
        <v>46754.402087946844</v>
      </c>
      <c r="AG574">
        <f t="shared" ref="AG574" si="830">Z562</f>
        <v>41</v>
      </c>
    </row>
    <row r="575" spans="1:33" x14ac:dyDescent="0.25">
      <c r="A575" s="6" t="s">
        <v>12</v>
      </c>
      <c r="B575" s="6" t="s">
        <v>18</v>
      </c>
      <c r="C575" s="6" t="s">
        <v>19</v>
      </c>
      <c r="D575" s="14" t="s">
        <v>20</v>
      </c>
      <c r="E575" s="14" t="s">
        <v>21</v>
      </c>
      <c r="F575" s="6" t="s">
        <v>22</v>
      </c>
      <c r="G575" s="6" t="s">
        <v>23</v>
      </c>
      <c r="M575" s="6" t="s">
        <v>12</v>
      </c>
      <c r="N575" s="6" t="s">
        <v>18</v>
      </c>
      <c r="O575" s="6" t="s">
        <v>19</v>
      </c>
      <c r="P575" s="14" t="s">
        <v>20</v>
      </c>
      <c r="Q575" s="14" t="s">
        <v>21</v>
      </c>
      <c r="R575" s="6" t="s">
        <v>22</v>
      </c>
      <c r="S575" s="6" t="s">
        <v>23</v>
      </c>
      <c r="Y575" s="6" t="s">
        <v>12</v>
      </c>
      <c r="Z575" s="6" t="s">
        <v>18</v>
      </c>
      <c r="AA575" s="6" t="s">
        <v>19</v>
      </c>
      <c r="AB575" s="14" t="s">
        <v>20</v>
      </c>
      <c r="AC575" s="14" t="s">
        <v>21</v>
      </c>
      <c r="AD575" s="6" t="s">
        <v>22</v>
      </c>
      <c r="AE575" s="6" t="s">
        <v>23</v>
      </c>
    </row>
    <row r="576" spans="1:33" x14ac:dyDescent="0.25">
      <c r="A576" s="7" t="str">
        <f>Premissas!$E$2</f>
        <v>outubro/19</v>
      </c>
      <c r="B576" s="29">
        <f>B562+1</f>
        <v>42</v>
      </c>
      <c r="C576" s="15">
        <f>LARGE(Premissas!$H$2:$I$2,1)</f>
        <v>63.39</v>
      </c>
      <c r="D576" s="16">
        <f t="shared" ref="D576:D587" si="831">IF(C576&gt;105%*B576,(C576-B576),0)</f>
        <v>21.39</v>
      </c>
      <c r="E576" s="17">
        <f>D576*Premissas!$C$6</f>
        <v>1379.0832015185069</v>
      </c>
      <c r="F576" s="15">
        <f t="shared" ref="F576:F587" si="832">IF(C576&gt;B576,C576,B576)</f>
        <v>63.39</v>
      </c>
      <c r="G576" s="18">
        <f>F576*Premissas!$C$5</f>
        <v>2043.4802277760202</v>
      </c>
      <c r="M576" s="7" t="str">
        <f>Premissas!$E$2</f>
        <v>outubro/19</v>
      </c>
      <c r="N576" s="29">
        <f t="shared" ref="N576" si="833">N562+1</f>
        <v>42</v>
      </c>
      <c r="O576" s="15">
        <f>Premissas!$I$2</f>
        <v>63.39</v>
      </c>
      <c r="P576" s="16">
        <f t="shared" ref="P576:P587" si="834">IF(O576&gt;105%*N576,(O576-N576),0)</f>
        <v>21.39</v>
      </c>
      <c r="Q576" s="17">
        <f>P576*Premissas!$C$13</f>
        <v>2060.5045871559632</v>
      </c>
      <c r="R576" s="15">
        <f t="shared" ref="R576:R587" si="835">IF(O576&gt;N576,O576,N576)</f>
        <v>63.39</v>
      </c>
      <c r="S576" s="18">
        <f>R576*Premissas!$C$11</f>
        <v>3053.1880733944954</v>
      </c>
      <c r="Y576" s="7" t="str">
        <f>Premissas!$E$2</f>
        <v>outubro/19</v>
      </c>
      <c r="Z576" s="29">
        <f t="shared" ref="Z576" si="836">Z562+1</f>
        <v>42</v>
      </c>
      <c r="AA576" s="15">
        <f>Premissas!$H$2</f>
        <v>58.8</v>
      </c>
      <c r="AB576" s="16">
        <f t="shared" ref="AB576:AB587" si="837">IF(AA576&gt;105%*Z576,(AA576-Z576),0)</f>
        <v>16.799999999999997</v>
      </c>
      <c r="AC576" s="17">
        <f>AB576*Premissas!$C$6</f>
        <v>1083.1509016134132</v>
      </c>
      <c r="AD576" s="15">
        <f t="shared" ref="AD576:AD587" si="838">IF(AA576&gt;Z576,AA576,Z576)</f>
        <v>58.8</v>
      </c>
      <c r="AE576" s="18">
        <f>AD576*Premissas!$C$12</f>
        <v>1895.5140778234736</v>
      </c>
    </row>
    <row r="577" spans="1:33" x14ac:dyDescent="0.25">
      <c r="A577" s="7" t="str">
        <f>Premissas!$E$3</f>
        <v>setembro/19</v>
      </c>
      <c r="B577" s="29">
        <f>B576</f>
        <v>42</v>
      </c>
      <c r="C577" s="15">
        <f>LARGE(Premissas!$H$3:$I$3,1)</f>
        <v>58.91</v>
      </c>
      <c r="D577" s="16">
        <f t="shared" si="831"/>
        <v>16.909999999999997</v>
      </c>
      <c r="E577" s="17">
        <f>D577*Premissas!$C$6</f>
        <v>1090.242961088263</v>
      </c>
      <c r="F577" s="15">
        <f t="shared" si="832"/>
        <v>58.91</v>
      </c>
      <c r="G577" s="18">
        <f>F577*Premissas!$C$5</f>
        <v>1899.0601075608984</v>
      </c>
      <c r="M577" s="7" t="str">
        <f>Premissas!$E$3</f>
        <v>setembro/19</v>
      </c>
      <c r="N577" s="29">
        <f t="shared" ref="N577:N587" si="839">N576</f>
        <v>42</v>
      </c>
      <c r="O577" s="15">
        <f>Premissas!$I$3</f>
        <v>52.19</v>
      </c>
      <c r="P577" s="16">
        <f t="shared" si="834"/>
        <v>10.189999999999998</v>
      </c>
      <c r="Q577" s="17">
        <f>P577*Premissas!$C$13</f>
        <v>981.60550458715568</v>
      </c>
      <c r="R577" s="15">
        <f t="shared" si="835"/>
        <v>52.19</v>
      </c>
      <c r="S577" s="18">
        <f>R577*Premissas!$C$11</f>
        <v>2513.7385321100915</v>
      </c>
      <c r="Y577" s="7" t="str">
        <f>Premissas!$E$3</f>
        <v>setembro/19</v>
      </c>
      <c r="Z577" s="29">
        <f t="shared" ref="Z577:Z587" si="840">Z576</f>
        <v>42</v>
      </c>
      <c r="AA577" s="15">
        <f>Premissas!$H$3</f>
        <v>58.91</v>
      </c>
      <c r="AB577" s="16">
        <f t="shared" si="837"/>
        <v>16.909999999999997</v>
      </c>
      <c r="AC577" s="17">
        <f>AB577*Premissas!$C$6</f>
        <v>1090.242961088263</v>
      </c>
      <c r="AD577" s="15">
        <f t="shared" si="838"/>
        <v>58.91</v>
      </c>
      <c r="AE577" s="18">
        <f>AD577*Premissas!$C$12</f>
        <v>1899.0601075608984</v>
      </c>
    </row>
    <row r="578" spans="1:33" x14ac:dyDescent="0.25">
      <c r="A578" s="7" t="str">
        <f>Premissas!$E$4</f>
        <v>agosto/19</v>
      </c>
      <c r="B578" s="29">
        <f t="shared" ref="B578:B587" si="841">B577</f>
        <v>42</v>
      </c>
      <c r="C578" s="15">
        <f>LARGE(Premissas!$H$4:$I$4,1)</f>
        <v>46.48</v>
      </c>
      <c r="D578" s="16">
        <f t="shared" si="831"/>
        <v>4.4799999999999969</v>
      </c>
      <c r="E578" s="17">
        <f>D578*Premissas!$C$6</f>
        <v>288.8402404302434</v>
      </c>
      <c r="F578" s="15">
        <f t="shared" si="832"/>
        <v>46.48</v>
      </c>
      <c r="G578" s="18">
        <f>F578*Premissas!$C$5</f>
        <v>1498.3587472318886</v>
      </c>
      <c r="M578" s="7" t="str">
        <f>Premissas!$E$4</f>
        <v>agosto/19</v>
      </c>
      <c r="N578" s="29">
        <f t="shared" si="839"/>
        <v>42</v>
      </c>
      <c r="O578" s="15">
        <f>Premissas!$I$4</f>
        <v>20.16</v>
      </c>
      <c r="P578" s="16">
        <f t="shared" si="834"/>
        <v>0</v>
      </c>
      <c r="Q578" s="17">
        <f>P578*Premissas!$C$13</f>
        <v>0</v>
      </c>
      <c r="R578" s="15">
        <f t="shared" si="835"/>
        <v>42</v>
      </c>
      <c r="S578" s="18">
        <f>R578*Premissas!$C$11</f>
        <v>2022.9357798165138</v>
      </c>
      <c r="Y578" s="7" t="str">
        <f>Premissas!$E$4</f>
        <v>agosto/19</v>
      </c>
      <c r="Z578" s="29">
        <f t="shared" si="840"/>
        <v>42</v>
      </c>
      <c r="AA578" s="15">
        <f>Premissas!$H$4</f>
        <v>46.48</v>
      </c>
      <c r="AB578" s="16">
        <f t="shared" si="837"/>
        <v>4.4799999999999969</v>
      </c>
      <c r="AC578" s="17">
        <f>AB578*Premissas!$C$6</f>
        <v>288.8402404302434</v>
      </c>
      <c r="AD578" s="15">
        <f t="shared" si="838"/>
        <v>46.48</v>
      </c>
      <c r="AE578" s="18">
        <f>AD578*Premissas!$C$12</f>
        <v>1498.3587472318886</v>
      </c>
    </row>
    <row r="579" spans="1:33" x14ac:dyDescent="0.25">
      <c r="A579" s="7" t="str">
        <f>Premissas!$E$5</f>
        <v>julho/19</v>
      </c>
      <c r="B579" s="29">
        <f t="shared" si="841"/>
        <v>42</v>
      </c>
      <c r="C579" s="15">
        <f>LARGE(Premissas!$H$5:$I$5,1)</f>
        <v>63.17</v>
      </c>
      <c r="D579" s="16">
        <f t="shared" si="831"/>
        <v>21.17</v>
      </c>
      <c r="E579" s="17">
        <f>D579*Premissas!$C$6</f>
        <v>1364.8990825688074</v>
      </c>
      <c r="F579" s="15">
        <f t="shared" si="832"/>
        <v>63.17</v>
      </c>
      <c r="G579" s="18">
        <f>F579*Premissas!$C$5</f>
        <v>2036.3881683011705</v>
      </c>
      <c r="M579" s="7" t="str">
        <f>Premissas!$E$5</f>
        <v>julho/19</v>
      </c>
      <c r="N579" s="29">
        <f t="shared" si="839"/>
        <v>42</v>
      </c>
      <c r="O579" s="15">
        <f>Premissas!$I$5</f>
        <v>39.979999999999997</v>
      </c>
      <c r="P579" s="16">
        <f t="shared" si="834"/>
        <v>0</v>
      </c>
      <c r="Q579" s="17">
        <f>P579*Premissas!$C$13</f>
        <v>0</v>
      </c>
      <c r="R579" s="15">
        <f t="shared" si="835"/>
        <v>42</v>
      </c>
      <c r="S579" s="18">
        <f>R579*Premissas!$C$11</f>
        <v>2022.9357798165138</v>
      </c>
      <c r="Y579" s="7" t="str">
        <f>Premissas!$E$5</f>
        <v>julho/19</v>
      </c>
      <c r="Z579" s="29">
        <f t="shared" si="840"/>
        <v>42</v>
      </c>
      <c r="AA579" s="15">
        <f>Premissas!$H$5</f>
        <v>63.17</v>
      </c>
      <c r="AB579" s="16">
        <f t="shared" si="837"/>
        <v>21.17</v>
      </c>
      <c r="AC579" s="17">
        <f>AB579*Premissas!$C$6</f>
        <v>1364.8990825688074</v>
      </c>
      <c r="AD579" s="15">
        <f t="shared" si="838"/>
        <v>63.17</v>
      </c>
      <c r="AE579" s="18">
        <f>AD579*Premissas!$C$12</f>
        <v>2036.3881683011705</v>
      </c>
    </row>
    <row r="580" spans="1:33" x14ac:dyDescent="0.25">
      <c r="A580" s="7" t="str">
        <f>Premissas!$E$6</f>
        <v>junho/19</v>
      </c>
      <c r="B580" s="29">
        <f t="shared" si="841"/>
        <v>42</v>
      </c>
      <c r="C580" s="15">
        <f>LARGE(Premissas!$H$6:$I$6,1)</f>
        <v>59.47</v>
      </c>
      <c r="D580" s="16">
        <f t="shared" si="831"/>
        <v>17.47</v>
      </c>
      <c r="E580" s="17">
        <f>D580*Premissas!$C$6</f>
        <v>1126.3479911420436</v>
      </c>
      <c r="F580" s="15">
        <f t="shared" si="832"/>
        <v>59.47</v>
      </c>
      <c r="G580" s="18">
        <f>F580*Premissas!$C$5</f>
        <v>1917.1126225877886</v>
      </c>
      <c r="M580" s="7" t="str">
        <f>Premissas!$E$6</f>
        <v>junho/19</v>
      </c>
      <c r="N580" s="29">
        <f t="shared" si="839"/>
        <v>42</v>
      </c>
      <c r="O580" s="15">
        <f>Premissas!$I$6</f>
        <v>47.71</v>
      </c>
      <c r="P580" s="16">
        <f t="shared" si="834"/>
        <v>5.7100000000000009</v>
      </c>
      <c r="Q580" s="17">
        <f>P580*Premissas!$C$13</f>
        <v>550.04587155963304</v>
      </c>
      <c r="R580" s="15">
        <f t="shared" si="835"/>
        <v>47.71</v>
      </c>
      <c r="S580" s="18">
        <f>R580*Premissas!$C$11</f>
        <v>2297.9587155963304</v>
      </c>
      <c r="Y580" s="7" t="str">
        <f>Premissas!$E$6</f>
        <v>junho/19</v>
      </c>
      <c r="Z580" s="29">
        <f t="shared" si="840"/>
        <v>42</v>
      </c>
      <c r="AA580" s="15">
        <f>Premissas!$H$6</f>
        <v>59.47</v>
      </c>
      <c r="AB580" s="16">
        <f t="shared" si="837"/>
        <v>17.47</v>
      </c>
      <c r="AC580" s="17">
        <f>AB580*Premissas!$C$6</f>
        <v>1126.3479911420436</v>
      </c>
      <c r="AD580" s="15">
        <f t="shared" si="838"/>
        <v>59.47</v>
      </c>
      <c r="AE580" s="18">
        <f>AD580*Premissas!$C$12</f>
        <v>1917.1126225877886</v>
      </c>
    </row>
    <row r="581" spans="1:33" x14ac:dyDescent="0.25">
      <c r="A581" s="7" t="str">
        <f>Premissas!$E$7</f>
        <v>maio/19</v>
      </c>
      <c r="B581" s="29">
        <f t="shared" si="841"/>
        <v>42</v>
      </c>
      <c r="C581" s="15">
        <f>LARGE(Premissas!$H$7:$I$7,1)</f>
        <v>61.04</v>
      </c>
      <c r="D581" s="20">
        <f t="shared" si="831"/>
        <v>19.04</v>
      </c>
      <c r="E581" s="17">
        <f>D581*Premissas!$C$6</f>
        <v>1227.5710218285353</v>
      </c>
      <c r="F581" s="15">
        <f t="shared" si="832"/>
        <v>61.04</v>
      </c>
      <c r="G581" s="18">
        <f>F581*Premissas!$C$5</f>
        <v>1967.7241379310344</v>
      </c>
      <c r="M581" s="7" t="str">
        <f>Premissas!$E$7</f>
        <v>maio/19</v>
      </c>
      <c r="N581" s="29">
        <f t="shared" si="839"/>
        <v>42</v>
      </c>
      <c r="O581" s="15">
        <f>Premissas!$I$7</f>
        <v>46.37</v>
      </c>
      <c r="P581" s="20">
        <f t="shared" si="834"/>
        <v>4.3699999999999974</v>
      </c>
      <c r="Q581" s="17">
        <f>P581*Premissas!$C$13</f>
        <v>420.96330275229332</v>
      </c>
      <c r="R581" s="15">
        <f t="shared" si="835"/>
        <v>46.37</v>
      </c>
      <c r="S581" s="18">
        <f>R581*Premissas!$C$11</f>
        <v>2233.4174311926604</v>
      </c>
      <c r="Y581" s="7" t="str">
        <f>Premissas!$E$7</f>
        <v>maio/19</v>
      </c>
      <c r="Z581" s="29">
        <f t="shared" si="840"/>
        <v>42</v>
      </c>
      <c r="AA581" s="15">
        <f>Premissas!$H$7</f>
        <v>61.04</v>
      </c>
      <c r="AB581" s="20">
        <f t="shared" si="837"/>
        <v>19.04</v>
      </c>
      <c r="AC581" s="17">
        <f>AB581*Premissas!$C$6</f>
        <v>1227.5710218285353</v>
      </c>
      <c r="AD581" s="15">
        <f t="shared" si="838"/>
        <v>61.04</v>
      </c>
      <c r="AE581" s="18">
        <f>AD581*Premissas!$C$12</f>
        <v>1967.7241379310344</v>
      </c>
    </row>
    <row r="582" spans="1:33" x14ac:dyDescent="0.25">
      <c r="A582" s="7" t="str">
        <f>Premissas!$E$8</f>
        <v>abril/19</v>
      </c>
      <c r="B582" s="29">
        <f t="shared" si="841"/>
        <v>42</v>
      </c>
      <c r="C582" s="15">
        <f>LARGE(Premissas!$H$8:$I$8,1)</f>
        <v>81.98</v>
      </c>
      <c r="D582" s="20">
        <f t="shared" si="831"/>
        <v>39.980000000000004</v>
      </c>
      <c r="E582" s="17">
        <f>D582*Premissas!$C$6</f>
        <v>2577.6412527681118</v>
      </c>
      <c r="F582" s="15">
        <f t="shared" si="832"/>
        <v>81.98</v>
      </c>
      <c r="G582" s="18">
        <f>F582*Premissas!$C$5</f>
        <v>2642.7592534008227</v>
      </c>
      <c r="M582" s="7" t="str">
        <f>Premissas!$E$8</f>
        <v>abril/19</v>
      </c>
      <c r="N582" s="29">
        <f t="shared" si="839"/>
        <v>42</v>
      </c>
      <c r="O582" s="15">
        <f>Premissas!$I$8</f>
        <v>53.09</v>
      </c>
      <c r="P582" s="20">
        <f t="shared" si="834"/>
        <v>11.090000000000003</v>
      </c>
      <c r="Q582" s="17">
        <f>P582*Premissas!$C$13</f>
        <v>1068.3027522935784</v>
      </c>
      <c r="R582" s="15">
        <f t="shared" si="835"/>
        <v>53.09</v>
      </c>
      <c r="S582" s="18">
        <f>R582*Premissas!$C$11</f>
        <v>2557.0871559633028</v>
      </c>
      <c r="Y582" s="7" t="str">
        <f>Premissas!$E$8</f>
        <v>abril/19</v>
      </c>
      <c r="Z582" s="29">
        <f t="shared" si="840"/>
        <v>42</v>
      </c>
      <c r="AA582" s="15">
        <f>Premissas!$H$8</f>
        <v>81.98</v>
      </c>
      <c r="AB582" s="20">
        <f t="shared" si="837"/>
        <v>39.980000000000004</v>
      </c>
      <c r="AC582" s="17">
        <f>AB582*Premissas!$C$6</f>
        <v>2577.6412527681118</v>
      </c>
      <c r="AD582" s="15">
        <f t="shared" si="838"/>
        <v>81.98</v>
      </c>
      <c r="AE582" s="18">
        <f>AD582*Premissas!$C$12</f>
        <v>2642.7592534008227</v>
      </c>
    </row>
    <row r="583" spans="1:33" x14ac:dyDescent="0.25">
      <c r="A583" s="7" t="str">
        <f>Premissas!$E$9</f>
        <v>março/19</v>
      </c>
      <c r="B583" s="29">
        <f t="shared" si="841"/>
        <v>42</v>
      </c>
      <c r="C583" s="15">
        <f>LARGE(Premissas!$H$9:$I$9,1)</f>
        <v>77.73</v>
      </c>
      <c r="D583" s="20">
        <f t="shared" si="831"/>
        <v>35.730000000000004</v>
      </c>
      <c r="E583" s="17">
        <f>D583*Premissas!$C$6</f>
        <v>2303.6298639670995</v>
      </c>
      <c r="F583" s="15">
        <f t="shared" si="832"/>
        <v>77.73</v>
      </c>
      <c r="G583" s="18">
        <f>F583*Premissas!$C$5</f>
        <v>2505.7535590003163</v>
      </c>
      <c r="M583" s="7" t="str">
        <f>Premissas!$E$9</f>
        <v>março/19</v>
      </c>
      <c r="N583" s="29">
        <f t="shared" si="839"/>
        <v>42</v>
      </c>
      <c r="O583" s="15">
        <f>Premissas!$I$9</f>
        <v>77.73</v>
      </c>
      <c r="P583" s="20">
        <f t="shared" si="834"/>
        <v>35.730000000000004</v>
      </c>
      <c r="Q583" s="17">
        <f>P583*Premissas!$C$13</f>
        <v>3441.8807339449545</v>
      </c>
      <c r="R583" s="15">
        <f t="shared" si="835"/>
        <v>77.73</v>
      </c>
      <c r="S583" s="18">
        <f>R583*Premissas!$C$11</f>
        <v>3743.8761467889908</v>
      </c>
      <c r="Y583" s="7" t="str">
        <f>Premissas!$E$9</f>
        <v>março/19</v>
      </c>
      <c r="Z583" s="29">
        <f t="shared" si="840"/>
        <v>42</v>
      </c>
      <c r="AA583" s="15">
        <f>Premissas!$H$9</f>
        <v>77.62</v>
      </c>
      <c r="AB583" s="20">
        <f t="shared" si="837"/>
        <v>35.620000000000005</v>
      </c>
      <c r="AC583" s="17">
        <f>AB583*Premissas!$C$6</f>
        <v>2296.5378044922495</v>
      </c>
      <c r="AD583" s="15">
        <f t="shared" si="838"/>
        <v>77.62</v>
      </c>
      <c r="AE583" s="18">
        <f>AD583*Premissas!$C$12</f>
        <v>2502.2075292628915</v>
      </c>
    </row>
    <row r="584" spans="1:33" x14ac:dyDescent="0.25">
      <c r="A584" s="7" t="str">
        <f>Premissas!$E$10</f>
        <v>fevereiro/19</v>
      </c>
      <c r="B584" s="29">
        <f t="shared" si="841"/>
        <v>42</v>
      </c>
      <c r="C584" s="15">
        <f>LARGE(Premissas!$H$10:$I$10,1)</f>
        <v>89.49</v>
      </c>
      <c r="D584" s="20">
        <f t="shared" si="831"/>
        <v>47.489999999999995</v>
      </c>
      <c r="E584" s="17">
        <f>D584*Premissas!$C$6</f>
        <v>3061.8354950964881</v>
      </c>
      <c r="F584" s="15">
        <f t="shared" si="832"/>
        <v>89.49</v>
      </c>
      <c r="G584" s="18">
        <f>F584*Premissas!$C$5</f>
        <v>2884.8563745650108</v>
      </c>
      <c r="M584" s="7" t="str">
        <f>Premissas!$E$10</f>
        <v>fevereiro/19</v>
      </c>
      <c r="N584" s="29">
        <f t="shared" si="839"/>
        <v>42</v>
      </c>
      <c r="O584" s="15">
        <f>Premissas!$I$10</f>
        <v>61.82</v>
      </c>
      <c r="P584" s="20">
        <f t="shared" si="834"/>
        <v>19.82</v>
      </c>
      <c r="Q584" s="17">
        <f>P584*Premissas!$C$13</f>
        <v>1909.2660550458716</v>
      </c>
      <c r="R584" s="15">
        <f t="shared" si="835"/>
        <v>61.82</v>
      </c>
      <c r="S584" s="18">
        <f>R584*Premissas!$C$11</f>
        <v>2977.5688073394494</v>
      </c>
      <c r="Y584" s="7" t="str">
        <f>Premissas!$E$10</f>
        <v>fevereiro/19</v>
      </c>
      <c r="Z584" s="29">
        <f t="shared" si="840"/>
        <v>42</v>
      </c>
      <c r="AA584" s="15">
        <f>Premissas!$H$10</f>
        <v>89.49</v>
      </c>
      <c r="AB584" s="20">
        <f t="shared" si="837"/>
        <v>47.489999999999995</v>
      </c>
      <c r="AC584" s="17">
        <f>AB584*Premissas!$C$6</f>
        <v>3061.8354950964881</v>
      </c>
      <c r="AD584" s="15">
        <f t="shared" si="838"/>
        <v>89.49</v>
      </c>
      <c r="AE584" s="18">
        <f>AD584*Premissas!$C$12</f>
        <v>2884.8563745650108</v>
      </c>
    </row>
    <row r="585" spans="1:33" x14ac:dyDescent="0.25">
      <c r="A585" s="7" t="str">
        <f>Premissas!$E$11</f>
        <v>janeiro/19</v>
      </c>
      <c r="B585" s="29">
        <f t="shared" si="841"/>
        <v>42</v>
      </c>
      <c r="C585" s="15">
        <f>LARGE(Premissas!$H$11:$I$11,1)</f>
        <v>81.09</v>
      </c>
      <c r="D585" s="16">
        <f t="shared" si="831"/>
        <v>39.090000000000003</v>
      </c>
      <c r="E585" s="17">
        <f>D585*Premissas!$C$6</f>
        <v>2520.2600442897819</v>
      </c>
      <c r="F585" s="15">
        <f t="shared" si="832"/>
        <v>81.09</v>
      </c>
      <c r="G585" s="18">
        <f>F585*Premissas!$C$5</f>
        <v>2614.068649161658</v>
      </c>
      <c r="M585" s="7" t="str">
        <f>Premissas!$E$11</f>
        <v>janeiro/19</v>
      </c>
      <c r="N585" s="29">
        <f t="shared" si="839"/>
        <v>42</v>
      </c>
      <c r="O585" s="15">
        <f>Premissas!$I$11</f>
        <v>57.12</v>
      </c>
      <c r="P585" s="16">
        <f t="shared" si="834"/>
        <v>15.119999999999997</v>
      </c>
      <c r="Q585" s="17">
        <f>P585*Premissas!$C$13</f>
        <v>1456.5137614678897</v>
      </c>
      <c r="R585" s="15">
        <f t="shared" si="835"/>
        <v>57.12</v>
      </c>
      <c r="S585" s="18">
        <f>R585*Premissas!$C$11</f>
        <v>2751.1926605504586</v>
      </c>
      <c r="Y585" s="7" t="str">
        <f>Premissas!$E$11</f>
        <v>janeiro/19</v>
      </c>
      <c r="Z585" s="29">
        <f t="shared" si="840"/>
        <v>42</v>
      </c>
      <c r="AA585" s="15">
        <f>Premissas!$H$11</f>
        <v>81.09</v>
      </c>
      <c r="AB585" s="16">
        <f t="shared" si="837"/>
        <v>39.090000000000003</v>
      </c>
      <c r="AC585" s="17">
        <f>AB585*Premissas!$C$6</f>
        <v>2520.2600442897819</v>
      </c>
      <c r="AD585" s="15">
        <f t="shared" si="838"/>
        <v>81.09</v>
      </c>
      <c r="AE585" s="18">
        <f>AD585*Premissas!$C$12</f>
        <v>2614.068649161658</v>
      </c>
    </row>
    <row r="586" spans="1:33" x14ac:dyDescent="0.25">
      <c r="A586" s="7" t="str">
        <f>Premissas!$E$12</f>
        <v>dezembro/18</v>
      </c>
      <c r="B586" s="29">
        <f t="shared" si="841"/>
        <v>42</v>
      </c>
      <c r="C586" s="15">
        <f>LARGE(Premissas!$H$12:$I$12,1)</f>
        <v>66.98</v>
      </c>
      <c r="D586" s="16">
        <f t="shared" si="831"/>
        <v>24.980000000000004</v>
      </c>
      <c r="E586" s="17">
        <f>D586*Premissas!$C$6</f>
        <v>1610.542233470421</v>
      </c>
      <c r="F586" s="15">
        <f t="shared" si="832"/>
        <v>66.98</v>
      </c>
      <c r="G586" s="18">
        <f>F586*Premissas!$C$5</f>
        <v>2159.2097437519774</v>
      </c>
      <c r="M586" s="7" t="str">
        <f>Premissas!$E$12</f>
        <v>dezembro/18</v>
      </c>
      <c r="N586" s="29">
        <f t="shared" si="839"/>
        <v>42</v>
      </c>
      <c r="O586" s="15">
        <f>Premissas!$I$12</f>
        <v>56.9</v>
      </c>
      <c r="P586" s="16">
        <f t="shared" si="834"/>
        <v>14.899999999999999</v>
      </c>
      <c r="Q586" s="17">
        <f>P586*Premissas!$C$13</f>
        <v>1435.3211009174311</v>
      </c>
      <c r="R586" s="15">
        <f t="shared" si="835"/>
        <v>56.9</v>
      </c>
      <c r="S586" s="18">
        <f>R586*Premissas!$C$11</f>
        <v>2740.5963302752293</v>
      </c>
      <c r="Y586" s="7" t="str">
        <f>Premissas!$E$12</f>
        <v>dezembro/18</v>
      </c>
      <c r="Z586" s="29">
        <f t="shared" si="840"/>
        <v>42</v>
      </c>
      <c r="AA586" s="15">
        <f>Premissas!$H$12</f>
        <v>66.98</v>
      </c>
      <c r="AB586" s="16">
        <f t="shared" si="837"/>
        <v>24.980000000000004</v>
      </c>
      <c r="AC586" s="17">
        <f>AB586*Premissas!$C$6</f>
        <v>1610.542233470421</v>
      </c>
      <c r="AD586" s="15">
        <f t="shared" si="838"/>
        <v>66.98</v>
      </c>
      <c r="AE586" s="18">
        <f>AD586*Premissas!$C$12</f>
        <v>2159.2097437519774</v>
      </c>
    </row>
    <row r="587" spans="1:33" x14ac:dyDescent="0.25">
      <c r="A587" s="7" t="str">
        <f>Premissas!$E$13</f>
        <v>novembro/18</v>
      </c>
      <c r="B587" s="29">
        <f t="shared" si="841"/>
        <v>42</v>
      </c>
      <c r="C587" s="15">
        <f>LARGE(Premissas!$H$13:$I$13,1)</f>
        <v>66.42</v>
      </c>
      <c r="D587" s="16">
        <f t="shared" si="831"/>
        <v>24.42</v>
      </c>
      <c r="E587" s="17">
        <f>D587*Premissas!$C$6</f>
        <v>1574.4372034166404</v>
      </c>
      <c r="F587" s="15">
        <f t="shared" si="832"/>
        <v>66.42</v>
      </c>
      <c r="G587" s="18">
        <f>F587*Premissas!$C$5</f>
        <v>2141.157228725087</v>
      </c>
      <c r="M587" s="7" t="str">
        <f>Premissas!$E$13</f>
        <v>novembro/18</v>
      </c>
      <c r="N587" s="29">
        <f t="shared" si="839"/>
        <v>42</v>
      </c>
      <c r="O587" s="15">
        <f>Premissas!$I$13</f>
        <v>40.659999999999997</v>
      </c>
      <c r="P587" s="16">
        <f t="shared" si="834"/>
        <v>0</v>
      </c>
      <c r="Q587" s="17">
        <f>P587*Premissas!$C$13</f>
        <v>0</v>
      </c>
      <c r="R587" s="15">
        <f t="shared" si="835"/>
        <v>42</v>
      </c>
      <c r="S587" s="18">
        <f>R587*Premissas!$C$11</f>
        <v>2022.9357798165138</v>
      </c>
      <c r="Y587" s="7" t="str">
        <f>Premissas!$E$13</f>
        <v>novembro/18</v>
      </c>
      <c r="Z587" s="29">
        <f t="shared" si="840"/>
        <v>42</v>
      </c>
      <c r="AA587" s="15">
        <f>Premissas!$H$13</f>
        <v>66.42</v>
      </c>
      <c r="AB587" s="16">
        <f t="shared" si="837"/>
        <v>24.42</v>
      </c>
      <c r="AC587" s="17">
        <f>AB587*Premissas!$C$6</f>
        <v>1574.4372034166404</v>
      </c>
      <c r="AD587" s="15">
        <f t="shared" si="838"/>
        <v>66.42</v>
      </c>
      <c r="AE587" s="18">
        <f>AD587*Premissas!$C$12</f>
        <v>2141.157228725087</v>
      </c>
    </row>
    <row r="588" spans="1:33" x14ac:dyDescent="0.25">
      <c r="A588" s="26" t="s">
        <v>35</v>
      </c>
      <c r="B588" s="5"/>
      <c r="C588" s="5">
        <f>LARGE(C575:C587,1)</f>
        <v>89.49</v>
      </c>
      <c r="D588" s="5">
        <f>LARGE(D575:D587,1)</f>
        <v>47.489999999999995</v>
      </c>
      <c r="E588" s="27">
        <f>SUM(E576:E587)</f>
        <v>20125.330591584938</v>
      </c>
      <c r="F588" s="5">
        <f>LARGE(F575:F587,1)</f>
        <v>89.49</v>
      </c>
      <c r="G588" s="27">
        <f t="shared" ref="G588:G644" si="842">SUM(G576:G587)</f>
        <v>26309.928819993671</v>
      </c>
      <c r="H588" s="50">
        <f>E588+G588</f>
        <v>46435.259411578605</v>
      </c>
      <c r="I588">
        <f>B576</f>
        <v>42</v>
      </c>
      <c r="M588" s="26" t="s">
        <v>35</v>
      </c>
      <c r="N588" s="5"/>
      <c r="O588" s="5">
        <f t="shared" ref="O588:P588" si="843">LARGE(O575:O587,1)</f>
        <v>77.73</v>
      </c>
      <c r="P588" s="5">
        <f t="shared" si="843"/>
        <v>35.730000000000004</v>
      </c>
      <c r="Q588" s="27">
        <f t="shared" ref="Q588" si="844">SUM(Q576:Q587)</f>
        <v>13324.403669724768</v>
      </c>
      <c r="R588" s="5">
        <f t="shared" ref="R588" si="845">LARGE(R575:R587,1)</f>
        <v>77.73</v>
      </c>
      <c r="S588" s="27">
        <f t="shared" ref="S588:S644" si="846">SUM(S576:S587)</f>
        <v>30937.431192660548</v>
      </c>
      <c r="T588" s="50">
        <f t="shared" ref="T588" si="847">Q588+S588</f>
        <v>44261.834862385316</v>
      </c>
      <c r="U588">
        <f t="shared" ref="U588" si="848">N576</f>
        <v>42</v>
      </c>
      <c r="Y588" s="26" t="s">
        <v>35</v>
      </c>
      <c r="Z588" s="5"/>
      <c r="AA588" s="5">
        <f t="shared" ref="AA588:AB588" si="849">LARGE(AA575:AA587,1)</f>
        <v>89.49</v>
      </c>
      <c r="AB588" s="5">
        <f t="shared" si="849"/>
        <v>47.489999999999995</v>
      </c>
      <c r="AC588" s="27">
        <f t="shared" ref="AC588" si="850">SUM(AC576:AC587)</f>
        <v>19822.306232204995</v>
      </c>
      <c r="AD588" s="5">
        <f t="shared" ref="AD588" si="851">LARGE(AD575:AD587,1)</f>
        <v>89.49</v>
      </c>
      <c r="AE588" s="27">
        <f t="shared" ref="AE588:AE644" si="852">SUM(AE576:AE587)</f>
        <v>26158.416640303698</v>
      </c>
      <c r="AF588" s="50">
        <f t="shared" ref="AF588" si="853">AC588+AE588</f>
        <v>45980.72287250869</v>
      </c>
      <c r="AG588">
        <f t="shared" ref="AG588" si="854">Z576</f>
        <v>42</v>
      </c>
    </row>
    <row r="589" spans="1:33" x14ac:dyDescent="0.25">
      <c r="A589" s="6" t="s">
        <v>12</v>
      </c>
      <c r="B589" s="6" t="s">
        <v>18</v>
      </c>
      <c r="C589" s="6" t="s">
        <v>19</v>
      </c>
      <c r="D589" s="14" t="s">
        <v>20</v>
      </c>
      <c r="E589" s="14" t="s">
        <v>21</v>
      </c>
      <c r="F589" s="6" t="s">
        <v>22</v>
      </c>
      <c r="G589" s="6" t="s">
        <v>23</v>
      </c>
      <c r="M589" s="6" t="s">
        <v>12</v>
      </c>
      <c r="N589" s="6" t="s">
        <v>18</v>
      </c>
      <c r="O589" s="6" t="s">
        <v>19</v>
      </c>
      <c r="P589" s="14" t="s">
        <v>20</v>
      </c>
      <c r="Q589" s="14" t="s">
        <v>21</v>
      </c>
      <c r="R589" s="6" t="s">
        <v>22</v>
      </c>
      <c r="S589" s="6" t="s">
        <v>23</v>
      </c>
      <c r="Y589" s="6" t="s">
        <v>12</v>
      </c>
      <c r="Z589" s="6" t="s">
        <v>18</v>
      </c>
      <c r="AA589" s="6" t="s">
        <v>19</v>
      </c>
      <c r="AB589" s="14" t="s">
        <v>20</v>
      </c>
      <c r="AC589" s="14" t="s">
        <v>21</v>
      </c>
      <c r="AD589" s="6" t="s">
        <v>22</v>
      </c>
      <c r="AE589" s="6" t="s">
        <v>23</v>
      </c>
    </row>
    <row r="590" spans="1:33" x14ac:dyDescent="0.25">
      <c r="A590" s="7" t="str">
        <f>Premissas!$E$2</f>
        <v>outubro/19</v>
      </c>
      <c r="B590" s="29">
        <f>B576+1</f>
        <v>43</v>
      </c>
      <c r="C590" s="15">
        <f>LARGE(Premissas!$H$2:$I$2,1)</f>
        <v>63.39</v>
      </c>
      <c r="D590" s="16">
        <f t="shared" ref="D590:D601" si="855">IF(C590&gt;105%*B590,(C590-B590),0)</f>
        <v>20.39</v>
      </c>
      <c r="E590" s="17">
        <f>D590*Premissas!$C$6</f>
        <v>1314.6099335653275</v>
      </c>
      <c r="F590" s="15">
        <f t="shared" ref="F590:F601" si="856">IF(C590&gt;B590,C590,B590)</f>
        <v>63.39</v>
      </c>
      <c r="G590" s="18">
        <f>F590*Premissas!$C$5</f>
        <v>2043.4802277760202</v>
      </c>
      <c r="M590" s="7" t="str">
        <f>Premissas!$E$2</f>
        <v>outubro/19</v>
      </c>
      <c r="N590" s="29">
        <f t="shared" ref="N590" si="857">N576+1</f>
        <v>43</v>
      </c>
      <c r="O590" s="15">
        <f>Premissas!$I$2</f>
        <v>63.39</v>
      </c>
      <c r="P590" s="16">
        <f t="shared" ref="P590:P601" si="858">IF(O590&gt;105%*N590,(O590-N590),0)</f>
        <v>20.39</v>
      </c>
      <c r="Q590" s="17">
        <f>P590*Premissas!$C$13</f>
        <v>1964.1743119266055</v>
      </c>
      <c r="R590" s="15">
        <f t="shared" ref="R590:R601" si="859">IF(O590&gt;N590,O590,N590)</f>
        <v>63.39</v>
      </c>
      <c r="S590" s="18">
        <f>R590*Premissas!$C$11</f>
        <v>3053.1880733944954</v>
      </c>
      <c r="Y590" s="7" t="str">
        <f>Premissas!$E$2</f>
        <v>outubro/19</v>
      </c>
      <c r="Z590" s="29">
        <f t="shared" ref="Z590" si="860">Z576+1</f>
        <v>43</v>
      </c>
      <c r="AA590" s="15">
        <f>Premissas!$H$2</f>
        <v>58.8</v>
      </c>
      <c r="AB590" s="16">
        <f t="shared" ref="AB590:AB601" si="861">IF(AA590&gt;105%*Z590,(AA590-Z590),0)</f>
        <v>15.799999999999997</v>
      </c>
      <c r="AC590" s="17">
        <f>AB590*Premissas!$C$6</f>
        <v>1018.6776336602339</v>
      </c>
      <c r="AD590" s="15">
        <f t="shared" ref="AD590:AD601" si="862">IF(AA590&gt;Z590,AA590,Z590)</f>
        <v>58.8</v>
      </c>
      <c r="AE590" s="18">
        <f>AD590*Premissas!$C$12</f>
        <v>1895.5140778234736</v>
      </c>
    </row>
    <row r="591" spans="1:33" x14ac:dyDescent="0.25">
      <c r="A591" s="7" t="str">
        <f>Premissas!$E$3</f>
        <v>setembro/19</v>
      </c>
      <c r="B591" s="29">
        <f>B590</f>
        <v>43</v>
      </c>
      <c r="C591" s="15">
        <f>LARGE(Premissas!$H$3:$I$3,1)</f>
        <v>58.91</v>
      </c>
      <c r="D591" s="16">
        <f t="shared" si="855"/>
        <v>15.909999999999997</v>
      </c>
      <c r="E591" s="17">
        <f>D591*Premissas!$C$6</f>
        <v>1025.7696931350836</v>
      </c>
      <c r="F591" s="15">
        <f t="shared" si="856"/>
        <v>58.91</v>
      </c>
      <c r="G591" s="18">
        <f>F591*Premissas!$C$5</f>
        <v>1899.0601075608984</v>
      </c>
      <c r="M591" s="7" t="str">
        <f>Premissas!$E$3</f>
        <v>setembro/19</v>
      </c>
      <c r="N591" s="29">
        <f t="shared" ref="N591:N601" si="863">N590</f>
        <v>43</v>
      </c>
      <c r="O591" s="15">
        <f>Premissas!$I$3</f>
        <v>52.19</v>
      </c>
      <c r="P591" s="16">
        <f t="shared" si="858"/>
        <v>9.1899999999999977</v>
      </c>
      <c r="Q591" s="17">
        <f>P591*Premissas!$C$13</f>
        <v>885.27522935779791</v>
      </c>
      <c r="R591" s="15">
        <f t="shared" si="859"/>
        <v>52.19</v>
      </c>
      <c r="S591" s="18">
        <f>R591*Premissas!$C$11</f>
        <v>2513.7385321100915</v>
      </c>
      <c r="Y591" s="7" t="str">
        <f>Premissas!$E$3</f>
        <v>setembro/19</v>
      </c>
      <c r="Z591" s="29">
        <f t="shared" ref="Z591:Z601" si="864">Z590</f>
        <v>43</v>
      </c>
      <c r="AA591" s="15">
        <f>Premissas!$H$3</f>
        <v>58.91</v>
      </c>
      <c r="AB591" s="16">
        <f t="shared" si="861"/>
        <v>15.909999999999997</v>
      </c>
      <c r="AC591" s="17">
        <f>AB591*Premissas!$C$6</f>
        <v>1025.7696931350836</v>
      </c>
      <c r="AD591" s="15">
        <f t="shared" si="862"/>
        <v>58.91</v>
      </c>
      <c r="AE591" s="18">
        <f>AD591*Premissas!$C$12</f>
        <v>1899.0601075608984</v>
      </c>
    </row>
    <row r="592" spans="1:33" x14ac:dyDescent="0.25">
      <c r="A592" s="7" t="str">
        <f>Premissas!$E$4</f>
        <v>agosto/19</v>
      </c>
      <c r="B592" s="29">
        <f t="shared" ref="B592:B601" si="865">B591</f>
        <v>43</v>
      </c>
      <c r="C592" s="15">
        <f>LARGE(Premissas!$H$4:$I$4,1)</f>
        <v>46.48</v>
      </c>
      <c r="D592" s="16">
        <f t="shared" si="855"/>
        <v>3.4799999999999969</v>
      </c>
      <c r="E592" s="17">
        <f>D592*Premissas!$C$6</f>
        <v>224.36697247706402</v>
      </c>
      <c r="F592" s="15">
        <f t="shared" si="856"/>
        <v>46.48</v>
      </c>
      <c r="G592" s="18">
        <f>F592*Premissas!$C$5</f>
        <v>1498.3587472318886</v>
      </c>
      <c r="M592" s="7" t="str">
        <f>Premissas!$E$4</f>
        <v>agosto/19</v>
      </c>
      <c r="N592" s="29">
        <f t="shared" si="863"/>
        <v>43</v>
      </c>
      <c r="O592" s="15">
        <f>Premissas!$I$4</f>
        <v>20.16</v>
      </c>
      <c r="P592" s="16">
        <f t="shared" si="858"/>
        <v>0</v>
      </c>
      <c r="Q592" s="17">
        <f>P592*Premissas!$C$13</f>
        <v>0</v>
      </c>
      <c r="R592" s="15">
        <f t="shared" si="859"/>
        <v>43</v>
      </c>
      <c r="S592" s="18">
        <f>R592*Premissas!$C$11</f>
        <v>2071.1009174311926</v>
      </c>
      <c r="Y592" s="7" t="str">
        <f>Premissas!$E$4</f>
        <v>agosto/19</v>
      </c>
      <c r="Z592" s="29">
        <f t="shared" si="864"/>
        <v>43</v>
      </c>
      <c r="AA592" s="15">
        <f>Premissas!$H$4</f>
        <v>46.48</v>
      </c>
      <c r="AB592" s="16">
        <f t="shared" si="861"/>
        <v>3.4799999999999969</v>
      </c>
      <c r="AC592" s="17">
        <f>AB592*Premissas!$C$6</f>
        <v>224.36697247706402</v>
      </c>
      <c r="AD592" s="15">
        <f t="shared" si="862"/>
        <v>46.48</v>
      </c>
      <c r="AE592" s="18">
        <f>AD592*Premissas!$C$12</f>
        <v>1498.3587472318886</v>
      </c>
    </row>
    <row r="593" spans="1:33" x14ac:dyDescent="0.25">
      <c r="A593" s="7" t="str">
        <f>Premissas!$E$5</f>
        <v>julho/19</v>
      </c>
      <c r="B593" s="29">
        <f t="shared" si="865"/>
        <v>43</v>
      </c>
      <c r="C593" s="15">
        <f>LARGE(Premissas!$H$5:$I$5,1)</f>
        <v>63.17</v>
      </c>
      <c r="D593" s="16">
        <f t="shared" si="855"/>
        <v>20.170000000000002</v>
      </c>
      <c r="E593" s="17">
        <f>D593*Premissas!$C$6</f>
        <v>1300.425814615628</v>
      </c>
      <c r="F593" s="15">
        <f t="shared" si="856"/>
        <v>63.17</v>
      </c>
      <c r="G593" s="18">
        <f>F593*Premissas!$C$5</f>
        <v>2036.3881683011705</v>
      </c>
      <c r="M593" s="7" t="str">
        <f>Premissas!$E$5</f>
        <v>julho/19</v>
      </c>
      <c r="N593" s="29">
        <f t="shared" si="863"/>
        <v>43</v>
      </c>
      <c r="O593" s="15">
        <f>Premissas!$I$5</f>
        <v>39.979999999999997</v>
      </c>
      <c r="P593" s="16">
        <f t="shared" si="858"/>
        <v>0</v>
      </c>
      <c r="Q593" s="17">
        <f>P593*Premissas!$C$13</f>
        <v>0</v>
      </c>
      <c r="R593" s="15">
        <f t="shared" si="859"/>
        <v>43</v>
      </c>
      <c r="S593" s="18">
        <f>R593*Premissas!$C$11</f>
        <v>2071.1009174311926</v>
      </c>
      <c r="Y593" s="7" t="str">
        <f>Premissas!$E$5</f>
        <v>julho/19</v>
      </c>
      <c r="Z593" s="29">
        <f t="shared" si="864"/>
        <v>43</v>
      </c>
      <c r="AA593" s="15">
        <f>Premissas!$H$5</f>
        <v>63.17</v>
      </c>
      <c r="AB593" s="16">
        <f t="shared" si="861"/>
        <v>20.170000000000002</v>
      </c>
      <c r="AC593" s="17">
        <f>AB593*Premissas!$C$6</f>
        <v>1300.425814615628</v>
      </c>
      <c r="AD593" s="15">
        <f t="shared" si="862"/>
        <v>63.17</v>
      </c>
      <c r="AE593" s="18">
        <f>AD593*Premissas!$C$12</f>
        <v>2036.3881683011705</v>
      </c>
    </row>
    <row r="594" spans="1:33" x14ac:dyDescent="0.25">
      <c r="A594" s="7" t="str">
        <f>Premissas!$E$6</f>
        <v>junho/19</v>
      </c>
      <c r="B594" s="29">
        <f t="shared" si="865"/>
        <v>43</v>
      </c>
      <c r="C594" s="15">
        <f>LARGE(Premissas!$H$6:$I$6,1)</f>
        <v>59.47</v>
      </c>
      <c r="D594" s="16">
        <f t="shared" si="855"/>
        <v>16.47</v>
      </c>
      <c r="E594" s="17">
        <f>D594*Premissas!$C$6</f>
        <v>1061.8747231888642</v>
      </c>
      <c r="F594" s="15">
        <f t="shared" si="856"/>
        <v>59.47</v>
      </c>
      <c r="G594" s="18">
        <f>F594*Premissas!$C$5</f>
        <v>1917.1126225877886</v>
      </c>
      <c r="M594" s="7" t="str">
        <f>Premissas!$E$6</f>
        <v>junho/19</v>
      </c>
      <c r="N594" s="29">
        <f t="shared" si="863"/>
        <v>43</v>
      </c>
      <c r="O594" s="15">
        <f>Premissas!$I$6</f>
        <v>47.71</v>
      </c>
      <c r="P594" s="16">
        <f t="shared" si="858"/>
        <v>4.7100000000000009</v>
      </c>
      <c r="Q594" s="17">
        <f>P594*Premissas!$C$13</f>
        <v>453.71559633027528</v>
      </c>
      <c r="R594" s="15">
        <f t="shared" si="859"/>
        <v>47.71</v>
      </c>
      <c r="S594" s="18">
        <f>R594*Premissas!$C$11</f>
        <v>2297.9587155963304</v>
      </c>
      <c r="Y594" s="7" t="str">
        <f>Premissas!$E$6</f>
        <v>junho/19</v>
      </c>
      <c r="Z594" s="29">
        <f t="shared" si="864"/>
        <v>43</v>
      </c>
      <c r="AA594" s="15">
        <f>Premissas!$H$6</f>
        <v>59.47</v>
      </c>
      <c r="AB594" s="16">
        <f t="shared" si="861"/>
        <v>16.47</v>
      </c>
      <c r="AC594" s="17">
        <f>AB594*Premissas!$C$6</f>
        <v>1061.8747231888642</v>
      </c>
      <c r="AD594" s="15">
        <f t="shared" si="862"/>
        <v>59.47</v>
      </c>
      <c r="AE594" s="18">
        <f>AD594*Premissas!$C$12</f>
        <v>1917.1126225877886</v>
      </c>
    </row>
    <row r="595" spans="1:33" x14ac:dyDescent="0.25">
      <c r="A595" s="7" t="str">
        <f>Premissas!$E$7</f>
        <v>maio/19</v>
      </c>
      <c r="B595" s="29">
        <f t="shared" si="865"/>
        <v>43</v>
      </c>
      <c r="C595" s="15">
        <f>LARGE(Premissas!$H$7:$I$7,1)</f>
        <v>61.04</v>
      </c>
      <c r="D595" s="20">
        <f t="shared" si="855"/>
        <v>18.04</v>
      </c>
      <c r="E595" s="17">
        <f>D595*Premissas!$C$6</f>
        <v>1163.0977538753559</v>
      </c>
      <c r="F595" s="15">
        <f t="shared" si="856"/>
        <v>61.04</v>
      </c>
      <c r="G595" s="18">
        <f>F595*Premissas!$C$5</f>
        <v>1967.7241379310344</v>
      </c>
      <c r="M595" s="7" t="str">
        <f>Premissas!$E$7</f>
        <v>maio/19</v>
      </c>
      <c r="N595" s="29">
        <f t="shared" si="863"/>
        <v>43</v>
      </c>
      <c r="O595" s="15">
        <f>Premissas!$I$7</f>
        <v>46.37</v>
      </c>
      <c r="P595" s="20">
        <f t="shared" si="858"/>
        <v>3.3699999999999974</v>
      </c>
      <c r="Q595" s="17">
        <f>P595*Premissas!$C$13</f>
        <v>324.63302752293555</v>
      </c>
      <c r="R595" s="15">
        <f t="shared" si="859"/>
        <v>46.37</v>
      </c>
      <c r="S595" s="18">
        <f>R595*Premissas!$C$11</f>
        <v>2233.4174311926604</v>
      </c>
      <c r="Y595" s="7" t="str">
        <f>Premissas!$E$7</f>
        <v>maio/19</v>
      </c>
      <c r="Z595" s="29">
        <f t="shared" si="864"/>
        <v>43</v>
      </c>
      <c r="AA595" s="15">
        <f>Premissas!$H$7</f>
        <v>61.04</v>
      </c>
      <c r="AB595" s="20">
        <f t="shared" si="861"/>
        <v>18.04</v>
      </c>
      <c r="AC595" s="17">
        <f>AB595*Premissas!$C$6</f>
        <v>1163.0977538753559</v>
      </c>
      <c r="AD595" s="15">
        <f t="shared" si="862"/>
        <v>61.04</v>
      </c>
      <c r="AE595" s="18">
        <f>AD595*Premissas!$C$12</f>
        <v>1967.7241379310344</v>
      </c>
    </row>
    <row r="596" spans="1:33" x14ac:dyDescent="0.25">
      <c r="A596" s="7" t="str">
        <f>Premissas!$E$8</f>
        <v>abril/19</v>
      </c>
      <c r="B596" s="29">
        <f t="shared" si="865"/>
        <v>43</v>
      </c>
      <c r="C596" s="15">
        <f>LARGE(Premissas!$H$8:$I$8,1)</f>
        <v>81.98</v>
      </c>
      <c r="D596" s="20">
        <f t="shared" si="855"/>
        <v>38.980000000000004</v>
      </c>
      <c r="E596" s="17">
        <f>D596*Premissas!$C$6</f>
        <v>2513.1679848149324</v>
      </c>
      <c r="F596" s="15">
        <f t="shared" si="856"/>
        <v>81.98</v>
      </c>
      <c r="G596" s="18">
        <f>F596*Premissas!$C$5</f>
        <v>2642.7592534008227</v>
      </c>
      <c r="M596" s="7" t="str">
        <f>Premissas!$E$8</f>
        <v>abril/19</v>
      </c>
      <c r="N596" s="29">
        <f t="shared" si="863"/>
        <v>43</v>
      </c>
      <c r="O596" s="15">
        <f>Premissas!$I$8</f>
        <v>53.09</v>
      </c>
      <c r="P596" s="20">
        <f t="shared" si="858"/>
        <v>10.090000000000003</v>
      </c>
      <c r="Q596" s="17">
        <f>P596*Premissas!$C$13</f>
        <v>971.97247706422047</v>
      </c>
      <c r="R596" s="15">
        <f t="shared" si="859"/>
        <v>53.09</v>
      </c>
      <c r="S596" s="18">
        <f>R596*Premissas!$C$11</f>
        <v>2557.0871559633028</v>
      </c>
      <c r="Y596" s="7" t="str">
        <f>Premissas!$E$8</f>
        <v>abril/19</v>
      </c>
      <c r="Z596" s="29">
        <f t="shared" si="864"/>
        <v>43</v>
      </c>
      <c r="AA596" s="15">
        <f>Premissas!$H$8</f>
        <v>81.98</v>
      </c>
      <c r="AB596" s="20">
        <f t="shared" si="861"/>
        <v>38.980000000000004</v>
      </c>
      <c r="AC596" s="17">
        <f>AB596*Premissas!$C$6</f>
        <v>2513.1679848149324</v>
      </c>
      <c r="AD596" s="15">
        <f t="shared" si="862"/>
        <v>81.98</v>
      </c>
      <c r="AE596" s="18">
        <f>AD596*Premissas!$C$12</f>
        <v>2642.7592534008227</v>
      </c>
    </row>
    <row r="597" spans="1:33" x14ac:dyDescent="0.25">
      <c r="A597" s="7" t="str">
        <f>Premissas!$E$9</f>
        <v>março/19</v>
      </c>
      <c r="B597" s="29">
        <f t="shared" si="865"/>
        <v>43</v>
      </c>
      <c r="C597" s="15">
        <f>LARGE(Premissas!$H$9:$I$9,1)</f>
        <v>77.73</v>
      </c>
      <c r="D597" s="20">
        <f t="shared" si="855"/>
        <v>34.730000000000004</v>
      </c>
      <c r="E597" s="17">
        <f>D597*Premissas!$C$6</f>
        <v>2239.1565960139201</v>
      </c>
      <c r="F597" s="15">
        <f t="shared" si="856"/>
        <v>77.73</v>
      </c>
      <c r="G597" s="18">
        <f>F597*Premissas!$C$5</f>
        <v>2505.7535590003163</v>
      </c>
      <c r="M597" s="7" t="str">
        <f>Premissas!$E$9</f>
        <v>março/19</v>
      </c>
      <c r="N597" s="29">
        <f t="shared" si="863"/>
        <v>43</v>
      </c>
      <c r="O597" s="15">
        <f>Premissas!$I$9</f>
        <v>77.73</v>
      </c>
      <c r="P597" s="20">
        <f t="shared" si="858"/>
        <v>34.730000000000004</v>
      </c>
      <c r="Q597" s="17">
        <f>P597*Premissas!$C$13</f>
        <v>3345.5504587155965</v>
      </c>
      <c r="R597" s="15">
        <f t="shared" si="859"/>
        <v>77.73</v>
      </c>
      <c r="S597" s="18">
        <f>R597*Premissas!$C$11</f>
        <v>3743.8761467889908</v>
      </c>
      <c r="Y597" s="7" t="str">
        <f>Premissas!$E$9</f>
        <v>março/19</v>
      </c>
      <c r="Z597" s="29">
        <f t="shared" si="864"/>
        <v>43</v>
      </c>
      <c r="AA597" s="15">
        <f>Premissas!$H$9</f>
        <v>77.62</v>
      </c>
      <c r="AB597" s="20">
        <f t="shared" si="861"/>
        <v>34.620000000000005</v>
      </c>
      <c r="AC597" s="17">
        <f>AB597*Premissas!$C$6</f>
        <v>2232.0645365390701</v>
      </c>
      <c r="AD597" s="15">
        <f t="shared" si="862"/>
        <v>77.62</v>
      </c>
      <c r="AE597" s="18">
        <f>AD597*Premissas!$C$12</f>
        <v>2502.2075292628915</v>
      </c>
    </row>
    <row r="598" spans="1:33" x14ac:dyDescent="0.25">
      <c r="A598" s="7" t="str">
        <f>Premissas!$E$10</f>
        <v>fevereiro/19</v>
      </c>
      <c r="B598" s="29">
        <f t="shared" si="865"/>
        <v>43</v>
      </c>
      <c r="C598" s="15">
        <f>LARGE(Premissas!$H$10:$I$10,1)</f>
        <v>89.49</v>
      </c>
      <c r="D598" s="20">
        <f t="shared" si="855"/>
        <v>46.489999999999995</v>
      </c>
      <c r="E598" s="17">
        <f>D598*Premissas!$C$6</f>
        <v>2997.3622271433087</v>
      </c>
      <c r="F598" s="15">
        <f t="shared" si="856"/>
        <v>89.49</v>
      </c>
      <c r="G598" s="18">
        <f>F598*Premissas!$C$5</f>
        <v>2884.8563745650108</v>
      </c>
      <c r="M598" s="7" t="str">
        <f>Premissas!$E$10</f>
        <v>fevereiro/19</v>
      </c>
      <c r="N598" s="29">
        <f t="shared" si="863"/>
        <v>43</v>
      </c>
      <c r="O598" s="15">
        <f>Premissas!$I$10</f>
        <v>61.82</v>
      </c>
      <c r="P598" s="20">
        <f t="shared" si="858"/>
        <v>18.82</v>
      </c>
      <c r="Q598" s="17">
        <f>P598*Premissas!$C$13</f>
        <v>1812.9357798165138</v>
      </c>
      <c r="R598" s="15">
        <f t="shared" si="859"/>
        <v>61.82</v>
      </c>
      <c r="S598" s="18">
        <f>R598*Premissas!$C$11</f>
        <v>2977.5688073394494</v>
      </c>
      <c r="Y598" s="7" t="str">
        <f>Premissas!$E$10</f>
        <v>fevereiro/19</v>
      </c>
      <c r="Z598" s="29">
        <f t="shared" si="864"/>
        <v>43</v>
      </c>
      <c r="AA598" s="15">
        <f>Premissas!$H$10</f>
        <v>89.49</v>
      </c>
      <c r="AB598" s="20">
        <f t="shared" si="861"/>
        <v>46.489999999999995</v>
      </c>
      <c r="AC598" s="17">
        <f>AB598*Premissas!$C$6</f>
        <v>2997.3622271433087</v>
      </c>
      <c r="AD598" s="15">
        <f t="shared" si="862"/>
        <v>89.49</v>
      </c>
      <c r="AE598" s="18">
        <f>AD598*Premissas!$C$12</f>
        <v>2884.8563745650108</v>
      </c>
    </row>
    <row r="599" spans="1:33" x14ac:dyDescent="0.25">
      <c r="A599" s="7" t="str">
        <f>Premissas!$E$11</f>
        <v>janeiro/19</v>
      </c>
      <c r="B599" s="29">
        <f t="shared" si="865"/>
        <v>43</v>
      </c>
      <c r="C599" s="15">
        <f>LARGE(Premissas!$H$11:$I$11,1)</f>
        <v>81.09</v>
      </c>
      <c r="D599" s="16">
        <f t="shared" si="855"/>
        <v>38.090000000000003</v>
      </c>
      <c r="E599" s="17">
        <f>D599*Premissas!$C$6</f>
        <v>2455.7867763366025</v>
      </c>
      <c r="F599" s="15">
        <f t="shared" si="856"/>
        <v>81.09</v>
      </c>
      <c r="G599" s="18">
        <f>F599*Premissas!$C$5</f>
        <v>2614.068649161658</v>
      </c>
      <c r="M599" s="7" t="str">
        <f>Premissas!$E$11</f>
        <v>janeiro/19</v>
      </c>
      <c r="N599" s="29">
        <f t="shared" si="863"/>
        <v>43</v>
      </c>
      <c r="O599" s="15">
        <f>Premissas!$I$11</f>
        <v>57.12</v>
      </c>
      <c r="P599" s="16">
        <f t="shared" si="858"/>
        <v>14.119999999999997</v>
      </c>
      <c r="Q599" s="17">
        <f>P599*Premissas!$C$13</f>
        <v>1360.1834862385317</v>
      </c>
      <c r="R599" s="15">
        <f t="shared" si="859"/>
        <v>57.12</v>
      </c>
      <c r="S599" s="18">
        <f>R599*Premissas!$C$11</f>
        <v>2751.1926605504586</v>
      </c>
      <c r="Y599" s="7" t="str">
        <f>Premissas!$E$11</f>
        <v>janeiro/19</v>
      </c>
      <c r="Z599" s="29">
        <f t="shared" si="864"/>
        <v>43</v>
      </c>
      <c r="AA599" s="15">
        <f>Premissas!$H$11</f>
        <v>81.09</v>
      </c>
      <c r="AB599" s="16">
        <f t="shared" si="861"/>
        <v>38.090000000000003</v>
      </c>
      <c r="AC599" s="17">
        <f>AB599*Premissas!$C$6</f>
        <v>2455.7867763366025</v>
      </c>
      <c r="AD599" s="15">
        <f t="shared" si="862"/>
        <v>81.09</v>
      </c>
      <c r="AE599" s="18">
        <f>AD599*Premissas!$C$12</f>
        <v>2614.068649161658</v>
      </c>
    </row>
    <row r="600" spans="1:33" x14ac:dyDescent="0.25">
      <c r="A600" s="7" t="str">
        <f>Premissas!$E$12</f>
        <v>dezembro/18</v>
      </c>
      <c r="B600" s="29">
        <f t="shared" si="865"/>
        <v>43</v>
      </c>
      <c r="C600" s="15">
        <f>LARGE(Premissas!$H$12:$I$12,1)</f>
        <v>66.98</v>
      </c>
      <c r="D600" s="16">
        <f t="shared" si="855"/>
        <v>23.980000000000004</v>
      </c>
      <c r="E600" s="17">
        <f>D600*Premissas!$C$6</f>
        <v>1546.0689655172416</v>
      </c>
      <c r="F600" s="15">
        <f t="shared" si="856"/>
        <v>66.98</v>
      </c>
      <c r="G600" s="18">
        <f>F600*Premissas!$C$5</f>
        <v>2159.2097437519774</v>
      </c>
      <c r="M600" s="7" t="str">
        <f>Premissas!$E$12</f>
        <v>dezembro/18</v>
      </c>
      <c r="N600" s="29">
        <f t="shared" si="863"/>
        <v>43</v>
      </c>
      <c r="O600" s="15">
        <f>Premissas!$I$12</f>
        <v>56.9</v>
      </c>
      <c r="P600" s="16">
        <f t="shared" si="858"/>
        <v>13.899999999999999</v>
      </c>
      <c r="Q600" s="17">
        <f>P600*Premissas!$C$13</f>
        <v>1338.9908256880733</v>
      </c>
      <c r="R600" s="15">
        <f t="shared" si="859"/>
        <v>56.9</v>
      </c>
      <c r="S600" s="18">
        <f>R600*Premissas!$C$11</f>
        <v>2740.5963302752293</v>
      </c>
      <c r="Y600" s="7" t="str">
        <f>Premissas!$E$12</f>
        <v>dezembro/18</v>
      </c>
      <c r="Z600" s="29">
        <f t="shared" si="864"/>
        <v>43</v>
      </c>
      <c r="AA600" s="15">
        <f>Premissas!$H$12</f>
        <v>66.98</v>
      </c>
      <c r="AB600" s="16">
        <f t="shared" si="861"/>
        <v>23.980000000000004</v>
      </c>
      <c r="AC600" s="17">
        <f>AB600*Premissas!$C$6</f>
        <v>1546.0689655172416</v>
      </c>
      <c r="AD600" s="15">
        <f t="shared" si="862"/>
        <v>66.98</v>
      </c>
      <c r="AE600" s="18">
        <f>AD600*Premissas!$C$12</f>
        <v>2159.2097437519774</v>
      </c>
    </row>
    <row r="601" spans="1:33" x14ac:dyDescent="0.25">
      <c r="A601" s="7" t="str">
        <f>Premissas!$E$13</f>
        <v>novembro/18</v>
      </c>
      <c r="B601" s="29">
        <f t="shared" si="865"/>
        <v>43</v>
      </c>
      <c r="C601" s="15">
        <f>LARGE(Premissas!$H$13:$I$13,1)</f>
        <v>66.42</v>
      </c>
      <c r="D601" s="16">
        <f t="shared" si="855"/>
        <v>23.42</v>
      </c>
      <c r="E601" s="17">
        <f>D601*Premissas!$C$6</f>
        <v>1509.963935463461</v>
      </c>
      <c r="F601" s="15">
        <f t="shared" si="856"/>
        <v>66.42</v>
      </c>
      <c r="G601" s="18">
        <f>F601*Premissas!$C$5</f>
        <v>2141.157228725087</v>
      </c>
      <c r="M601" s="7" t="str">
        <f>Premissas!$E$13</f>
        <v>novembro/18</v>
      </c>
      <c r="N601" s="29">
        <f t="shared" si="863"/>
        <v>43</v>
      </c>
      <c r="O601" s="15">
        <f>Premissas!$I$13</f>
        <v>40.659999999999997</v>
      </c>
      <c r="P601" s="16">
        <f t="shared" si="858"/>
        <v>0</v>
      </c>
      <c r="Q601" s="17">
        <f>P601*Premissas!$C$13</f>
        <v>0</v>
      </c>
      <c r="R601" s="15">
        <f t="shared" si="859"/>
        <v>43</v>
      </c>
      <c r="S601" s="18">
        <f>R601*Premissas!$C$11</f>
        <v>2071.1009174311926</v>
      </c>
      <c r="Y601" s="7" t="str">
        <f>Premissas!$E$13</f>
        <v>novembro/18</v>
      </c>
      <c r="Z601" s="29">
        <f t="shared" si="864"/>
        <v>43</v>
      </c>
      <c r="AA601" s="15">
        <f>Premissas!$H$13</f>
        <v>66.42</v>
      </c>
      <c r="AB601" s="16">
        <f t="shared" si="861"/>
        <v>23.42</v>
      </c>
      <c r="AC601" s="17">
        <f>AB601*Premissas!$C$6</f>
        <v>1509.963935463461</v>
      </c>
      <c r="AD601" s="15">
        <f t="shared" si="862"/>
        <v>66.42</v>
      </c>
      <c r="AE601" s="18">
        <f>AD601*Premissas!$C$12</f>
        <v>2141.157228725087</v>
      </c>
    </row>
    <row r="602" spans="1:33" x14ac:dyDescent="0.25">
      <c r="A602" s="26" t="s">
        <v>35</v>
      </c>
      <c r="B602" s="5"/>
      <c r="C602" s="5">
        <f>LARGE(C589:C601,1)</f>
        <v>89.49</v>
      </c>
      <c r="D602" s="5">
        <f>LARGE(D589:D601,1)</f>
        <v>46.489999999999995</v>
      </c>
      <c r="E602" s="27">
        <f>SUM(E590:E601)</f>
        <v>19351.651376146787</v>
      </c>
      <c r="F602" s="5">
        <f>LARGE(F589:F601,1)</f>
        <v>89.49</v>
      </c>
      <c r="G602" s="27">
        <f t="shared" si="842"/>
        <v>26309.928819993671</v>
      </c>
      <c r="H602" s="50">
        <f>E602+G602</f>
        <v>45661.580196140458</v>
      </c>
      <c r="I602">
        <f>B590</f>
        <v>43</v>
      </c>
      <c r="M602" s="26" t="s">
        <v>35</v>
      </c>
      <c r="N602" s="5"/>
      <c r="O602" s="5">
        <f t="shared" ref="O602:P602" si="866">LARGE(O589:O601,1)</f>
        <v>77.73</v>
      </c>
      <c r="P602" s="5">
        <f t="shared" si="866"/>
        <v>34.730000000000004</v>
      </c>
      <c r="Q602" s="27">
        <f t="shared" ref="Q602" si="867">SUM(Q590:Q601)</f>
        <v>12457.43119266055</v>
      </c>
      <c r="R602" s="5">
        <f t="shared" ref="R602" si="868">LARGE(R589:R601,1)</f>
        <v>77.73</v>
      </c>
      <c r="S602" s="27">
        <f t="shared" si="846"/>
        <v>31081.926605504585</v>
      </c>
      <c r="T602" s="50">
        <f t="shared" ref="T602" si="869">Q602+S602</f>
        <v>43539.357798165132</v>
      </c>
      <c r="U602">
        <f t="shared" ref="U602" si="870">N590</f>
        <v>43</v>
      </c>
      <c r="Y602" s="26" t="s">
        <v>35</v>
      </c>
      <c r="Z602" s="5"/>
      <c r="AA602" s="5">
        <f t="shared" ref="AA602:AB602" si="871">LARGE(AA589:AA601,1)</f>
        <v>89.49</v>
      </c>
      <c r="AB602" s="5">
        <f t="shared" si="871"/>
        <v>46.489999999999995</v>
      </c>
      <c r="AC602" s="27">
        <f t="shared" ref="AC602" si="872">SUM(AC590:AC601)</f>
        <v>19048.627016766844</v>
      </c>
      <c r="AD602" s="5">
        <f t="shared" ref="AD602" si="873">LARGE(AD589:AD601,1)</f>
        <v>89.49</v>
      </c>
      <c r="AE602" s="27">
        <f t="shared" si="852"/>
        <v>26158.416640303698</v>
      </c>
      <c r="AF602" s="50">
        <f t="shared" ref="AF602" si="874">AC602+AE602</f>
        <v>45207.043657070542</v>
      </c>
      <c r="AG602">
        <f t="shared" ref="AG602" si="875">Z590</f>
        <v>43</v>
      </c>
    </row>
    <row r="603" spans="1:33" x14ac:dyDescent="0.25">
      <c r="A603" s="6" t="s">
        <v>12</v>
      </c>
      <c r="B603" s="6" t="s">
        <v>18</v>
      </c>
      <c r="C603" s="6" t="s">
        <v>19</v>
      </c>
      <c r="D603" s="14" t="s">
        <v>20</v>
      </c>
      <c r="E603" s="14" t="s">
        <v>21</v>
      </c>
      <c r="F603" s="6" t="s">
        <v>22</v>
      </c>
      <c r="G603" s="6" t="s">
        <v>23</v>
      </c>
      <c r="M603" s="6" t="s">
        <v>12</v>
      </c>
      <c r="N603" s="6" t="s">
        <v>18</v>
      </c>
      <c r="O603" s="6" t="s">
        <v>19</v>
      </c>
      <c r="P603" s="14" t="s">
        <v>20</v>
      </c>
      <c r="Q603" s="14" t="s">
        <v>21</v>
      </c>
      <c r="R603" s="6" t="s">
        <v>22</v>
      </c>
      <c r="S603" s="6" t="s">
        <v>23</v>
      </c>
      <c r="Y603" s="6" t="s">
        <v>12</v>
      </c>
      <c r="Z603" s="6" t="s">
        <v>18</v>
      </c>
      <c r="AA603" s="6" t="s">
        <v>19</v>
      </c>
      <c r="AB603" s="14" t="s">
        <v>20</v>
      </c>
      <c r="AC603" s="14" t="s">
        <v>21</v>
      </c>
      <c r="AD603" s="6" t="s">
        <v>22</v>
      </c>
      <c r="AE603" s="6" t="s">
        <v>23</v>
      </c>
    </row>
    <row r="604" spans="1:33" x14ac:dyDescent="0.25">
      <c r="A604" s="7" t="str">
        <f>Premissas!$E$2</f>
        <v>outubro/19</v>
      </c>
      <c r="B604" s="29">
        <f>B590+1</f>
        <v>44</v>
      </c>
      <c r="C604" s="15">
        <f>LARGE(Premissas!$H$2:$I$2,1)</f>
        <v>63.39</v>
      </c>
      <c r="D604" s="16">
        <f t="shared" ref="D604:D615" si="876">IF(C604&gt;105%*B604,(C604-B604),0)</f>
        <v>19.39</v>
      </c>
      <c r="E604" s="17">
        <f>D604*Premissas!$C$6</f>
        <v>1250.1366656121481</v>
      </c>
      <c r="F604" s="15">
        <f t="shared" ref="F604:F615" si="877">IF(C604&gt;B604,C604,B604)</f>
        <v>63.39</v>
      </c>
      <c r="G604" s="18">
        <f>F604*Premissas!$C$5</f>
        <v>2043.4802277760202</v>
      </c>
      <c r="M604" s="7" t="str">
        <f>Premissas!$E$2</f>
        <v>outubro/19</v>
      </c>
      <c r="N604" s="29">
        <f t="shared" ref="N604" si="878">N590+1</f>
        <v>44</v>
      </c>
      <c r="O604" s="15">
        <f>Premissas!$I$2</f>
        <v>63.39</v>
      </c>
      <c r="P604" s="16">
        <f t="shared" ref="P604:P615" si="879">IF(O604&gt;105%*N604,(O604-N604),0)</f>
        <v>19.39</v>
      </c>
      <c r="Q604" s="17">
        <f>P604*Premissas!$C$13</f>
        <v>1867.8440366972477</v>
      </c>
      <c r="R604" s="15">
        <f t="shared" ref="R604:R615" si="880">IF(O604&gt;N604,O604,N604)</f>
        <v>63.39</v>
      </c>
      <c r="S604" s="18">
        <f>R604*Premissas!$C$11</f>
        <v>3053.1880733944954</v>
      </c>
      <c r="Y604" s="7" t="str">
        <f>Premissas!$E$2</f>
        <v>outubro/19</v>
      </c>
      <c r="Z604" s="29">
        <f t="shared" ref="Z604" si="881">Z590+1</f>
        <v>44</v>
      </c>
      <c r="AA604" s="15">
        <f>Premissas!$H$2</f>
        <v>58.8</v>
      </c>
      <c r="AB604" s="16">
        <f t="shared" ref="AB604:AB615" si="882">IF(AA604&gt;105%*Z604,(AA604-Z604),0)</f>
        <v>14.799999999999997</v>
      </c>
      <c r="AC604" s="17">
        <f>AB604*Premissas!$C$6</f>
        <v>954.20436570705454</v>
      </c>
      <c r="AD604" s="15">
        <f t="shared" ref="AD604:AD615" si="883">IF(AA604&gt;Z604,AA604,Z604)</f>
        <v>58.8</v>
      </c>
      <c r="AE604" s="18">
        <f>AD604*Premissas!$C$12</f>
        <v>1895.5140778234736</v>
      </c>
    </row>
    <row r="605" spans="1:33" x14ac:dyDescent="0.25">
      <c r="A605" s="7" t="str">
        <f>Premissas!$E$3</f>
        <v>setembro/19</v>
      </c>
      <c r="B605" s="29">
        <f>B604</f>
        <v>44</v>
      </c>
      <c r="C605" s="15">
        <f>LARGE(Premissas!$H$3:$I$3,1)</f>
        <v>58.91</v>
      </c>
      <c r="D605" s="16">
        <f t="shared" si="876"/>
        <v>14.909999999999997</v>
      </c>
      <c r="E605" s="17">
        <f>D605*Premissas!$C$6</f>
        <v>961.29642518190428</v>
      </c>
      <c r="F605" s="15">
        <f t="shared" si="877"/>
        <v>58.91</v>
      </c>
      <c r="G605" s="18">
        <f>F605*Premissas!$C$5</f>
        <v>1899.0601075608984</v>
      </c>
      <c r="M605" s="7" t="str">
        <f>Premissas!$E$3</f>
        <v>setembro/19</v>
      </c>
      <c r="N605" s="29">
        <f t="shared" ref="N605:N615" si="884">N604</f>
        <v>44</v>
      </c>
      <c r="O605" s="15">
        <f>Premissas!$I$3</f>
        <v>52.19</v>
      </c>
      <c r="P605" s="16">
        <f t="shared" si="879"/>
        <v>8.1899999999999977</v>
      </c>
      <c r="Q605" s="17">
        <f>P605*Premissas!$C$13</f>
        <v>788.94495412844014</v>
      </c>
      <c r="R605" s="15">
        <f t="shared" si="880"/>
        <v>52.19</v>
      </c>
      <c r="S605" s="18">
        <f>R605*Premissas!$C$11</f>
        <v>2513.7385321100915</v>
      </c>
      <c r="Y605" s="7" t="str">
        <f>Premissas!$E$3</f>
        <v>setembro/19</v>
      </c>
      <c r="Z605" s="29">
        <f t="shared" ref="Z605:Z615" si="885">Z604</f>
        <v>44</v>
      </c>
      <c r="AA605" s="15">
        <f>Premissas!$H$3</f>
        <v>58.91</v>
      </c>
      <c r="AB605" s="16">
        <f t="shared" si="882"/>
        <v>14.909999999999997</v>
      </c>
      <c r="AC605" s="17">
        <f>AB605*Premissas!$C$6</f>
        <v>961.29642518190428</v>
      </c>
      <c r="AD605" s="15">
        <f t="shared" si="883"/>
        <v>58.91</v>
      </c>
      <c r="AE605" s="18">
        <f>AD605*Premissas!$C$12</f>
        <v>1899.0601075608984</v>
      </c>
    </row>
    <row r="606" spans="1:33" x14ac:dyDescent="0.25">
      <c r="A606" s="7" t="str">
        <f>Premissas!$E$4</f>
        <v>agosto/19</v>
      </c>
      <c r="B606" s="29">
        <f t="shared" ref="B606:B615" si="886">B605</f>
        <v>44</v>
      </c>
      <c r="C606" s="15">
        <f>LARGE(Premissas!$H$4:$I$4,1)</f>
        <v>46.48</v>
      </c>
      <c r="D606" s="16">
        <f t="shared" si="876"/>
        <v>2.4799999999999969</v>
      </c>
      <c r="E606" s="17">
        <f>D606*Premissas!$C$6</f>
        <v>159.89370452388465</v>
      </c>
      <c r="F606" s="15">
        <f t="shared" si="877"/>
        <v>46.48</v>
      </c>
      <c r="G606" s="18">
        <f>F606*Premissas!$C$5</f>
        <v>1498.3587472318886</v>
      </c>
      <c r="M606" s="7" t="str">
        <f>Premissas!$E$4</f>
        <v>agosto/19</v>
      </c>
      <c r="N606" s="29">
        <f t="shared" si="884"/>
        <v>44</v>
      </c>
      <c r="O606" s="15">
        <f>Premissas!$I$4</f>
        <v>20.16</v>
      </c>
      <c r="P606" s="16">
        <f t="shared" si="879"/>
        <v>0</v>
      </c>
      <c r="Q606" s="17">
        <f>P606*Premissas!$C$13</f>
        <v>0</v>
      </c>
      <c r="R606" s="15">
        <f t="shared" si="880"/>
        <v>44</v>
      </c>
      <c r="S606" s="18">
        <f>R606*Premissas!$C$11</f>
        <v>2119.2660550458713</v>
      </c>
      <c r="Y606" s="7" t="str">
        <f>Premissas!$E$4</f>
        <v>agosto/19</v>
      </c>
      <c r="Z606" s="29">
        <f t="shared" si="885"/>
        <v>44</v>
      </c>
      <c r="AA606" s="15">
        <f>Premissas!$H$4</f>
        <v>46.48</v>
      </c>
      <c r="AB606" s="16">
        <f t="shared" si="882"/>
        <v>2.4799999999999969</v>
      </c>
      <c r="AC606" s="17">
        <f>AB606*Premissas!$C$6</f>
        <v>159.89370452388465</v>
      </c>
      <c r="AD606" s="15">
        <f t="shared" si="883"/>
        <v>46.48</v>
      </c>
      <c r="AE606" s="18">
        <f>AD606*Premissas!$C$12</f>
        <v>1498.3587472318886</v>
      </c>
    </row>
    <row r="607" spans="1:33" x14ac:dyDescent="0.25">
      <c r="A607" s="7" t="str">
        <f>Premissas!$E$5</f>
        <v>julho/19</v>
      </c>
      <c r="B607" s="29">
        <f t="shared" si="886"/>
        <v>44</v>
      </c>
      <c r="C607" s="15">
        <f>LARGE(Premissas!$H$5:$I$5,1)</f>
        <v>63.17</v>
      </c>
      <c r="D607" s="16">
        <f t="shared" si="876"/>
        <v>19.170000000000002</v>
      </c>
      <c r="E607" s="17">
        <f>D607*Premissas!$C$6</f>
        <v>1235.9525466624486</v>
      </c>
      <c r="F607" s="15">
        <f t="shared" si="877"/>
        <v>63.17</v>
      </c>
      <c r="G607" s="18">
        <f>F607*Premissas!$C$5</f>
        <v>2036.3881683011705</v>
      </c>
      <c r="M607" s="7" t="str">
        <f>Premissas!$E$5</f>
        <v>julho/19</v>
      </c>
      <c r="N607" s="29">
        <f t="shared" si="884"/>
        <v>44</v>
      </c>
      <c r="O607" s="15">
        <f>Premissas!$I$5</f>
        <v>39.979999999999997</v>
      </c>
      <c r="P607" s="16">
        <f t="shared" si="879"/>
        <v>0</v>
      </c>
      <c r="Q607" s="17">
        <f>P607*Premissas!$C$13</f>
        <v>0</v>
      </c>
      <c r="R607" s="15">
        <f t="shared" si="880"/>
        <v>44</v>
      </c>
      <c r="S607" s="18">
        <f>R607*Premissas!$C$11</f>
        <v>2119.2660550458713</v>
      </c>
      <c r="Y607" s="7" t="str">
        <f>Premissas!$E$5</f>
        <v>julho/19</v>
      </c>
      <c r="Z607" s="29">
        <f t="shared" si="885"/>
        <v>44</v>
      </c>
      <c r="AA607" s="15">
        <f>Premissas!$H$5</f>
        <v>63.17</v>
      </c>
      <c r="AB607" s="16">
        <f t="shared" si="882"/>
        <v>19.170000000000002</v>
      </c>
      <c r="AC607" s="17">
        <f>AB607*Premissas!$C$6</f>
        <v>1235.9525466624486</v>
      </c>
      <c r="AD607" s="15">
        <f t="shared" si="883"/>
        <v>63.17</v>
      </c>
      <c r="AE607" s="18">
        <f>AD607*Premissas!$C$12</f>
        <v>2036.3881683011705</v>
      </c>
    </row>
    <row r="608" spans="1:33" x14ac:dyDescent="0.25">
      <c r="A608" s="7" t="str">
        <f>Premissas!$E$6</f>
        <v>junho/19</v>
      </c>
      <c r="B608" s="29">
        <f t="shared" si="886"/>
        <v>44</v>
      </c>
      <c r="C608" s="15">
        <f>LARGE(Premissas!$H$6:$I$6,1)</f>
        <v>59.47</v>
      </c>
      <c r="D608" s="16">
        <f t="shared" si="876"/>
        <v>15.469999999999999</v>
      </c>
      <c r="E608" s="17">
        <f>D608*Premissas!$C$6</f>
        <v>997.40145523568481</v>
      </c>
      <c r="F608" s="15">
        <f t="shared" si="877"/>
        <v>59.47</v>
      </c>
      <c r="G608" s="18">
        <f>F608*Premissas!$C$5</f>
        <v>1917.1126225877886</v>
      </c>
      <c r="M608" s="7" t="str">
        <f>Premissas!$E$6</f>
        <v>junho/19</v>
      </c>
      <c r="N608" s="29">
        <f t="shared" si="884"/>
        <v>44</v>
      </c>
      <c r="O608" s="15">
        <f>Premissas!$I$6</f>
        <v>47.71</v>
      </c>
      <c r="P608" s="16">
        <f t="shared" si="879"/>
        <v>3.7100000000000009</v>
      </c>
      <c r="Q608" s="17">
        <f>P608*Premissas!$C$13</f>
        <v>357.38532110091751</v>
      </c>
      <c r="R608" s="15">
        <f t="shared" si="880"/>
        <v>47.71</v>
      </c>
      <c r="S608" s="18">
        <f>R608*Premissas!$C$11</f>
        <v>2297.9587155963304</v>
      </c>
      <c r="Y608" s="7" t="str">
        <f>Premissas!$E$6</f>
        <v>junho/19</v>
      </c>
      <c r="Z608" s="29">
        <f t="shared" si="885"/>
        <v>44</v>
      </c>
      <c r="AA608" s="15">
        <f>Premissas!$H$6</f>
        <v>59.47</v>
      </c>
      <c r="AB608" s="16">
        <f t="shared" si="882"/>
        <v>15.469999999999999</v>
      </c>
      <c r="AC608" s="17">
        <f>AB608*Premissas!$C$6</f>
        <v>997.40145523568481</v>
      </c>
      <c r="AD608" s="15">
        <f t="shared" si="883"/>
        <v>59.47</v>
      </c>
      <c r="AE608" s="18">
        <f>AD608*Premissas!$C$12</f>
        <v>1917.1126225877886</v>
      </c>
    </row>
    <row r="609" spans="1:33" x14ac:dyDescent="0.25">
      <c r="A609" s="7" t="str">
        <f>Premissas!$E$7</f>
        <v>maio/19</v>
      </c>
      <c r="B609" s="29">
        <f t="shared" si="886"/>
        <v>44</v>
      </c>
      <c r="C609" s="15">
        <f>LARGE(Premissas!$H$7:$I$7,1)</f>
        <v>61.04</v>
      </c>
      <c r="D609" s="20">
        <f t="shared" si="876"/>
        <v>17.04</v>
      </c>
      <c r="E609" s="17">
        <f>D609*Premissas!$C$6</f>
        <v>1098.6244859221765</v>
      </c>
      <c r="F609" s="15">
        <f t="shared" si="877"/>
        <v>61.04</v>
      </c>
      <c r="G609" s="18">
        <f>F609*Premissas!$C$5</f>
        <v>1967.7241379310344</v>
      </c>
      <c r="M609" s="7" t="str">
        <f>Premissas!$E$7</f>
        <v>maio/19</v>
      </c>
      <c r="N609" s="29">
        <f t="shared" si="884"/>
        <v>44</v>
      </c>
      <c r="O609" s="15">
        <f>Premissas!$I$7</f>
        <v>46.37</v>
      </c>
      <c r="P609" s="20">
        <f t="shared" si="879"/>
        <v>2.3699999999999974</v>
      </c>
      <c r="Q609" s="17">
        <f>P609*Premissas!$C$13</f>
        <v>228.30275229357773</v>
      </c>
      <c r="R609" s="15">
        <f t="shared" si="880"/>
        <v>46.37</v>
      </c>
      <c r="S609" s="18">
        <f>R609*Premissas!$C$11</f>
        <v>2233.4174311926604</v>
      </c>
      <c r="Y609" s="7" t="str">
        <f>Premissas!$E$7</f>
        <v>maio/19</v>
      </c>
      <c r="Z609" s="29">
        <f t="shared" si="885"/>
        <v>44</v>
      </c>
      <c r="AA609" s="15">
        <f>Premissas!$H$7</f>
        <v>61.04</v>
      </c>
      <c r="AB609" s="20">
        <f t="shared" si="882"/>
        <v>17.04</v>
      </c>
      <c r="AC609" s="17">
        <f>AB609*Premissas!$C$6</f>
        <v>1098.6244859221765</v>
      </c>
      <c r="AD609" s="15">
        <f t="shared" si="883"/>
        <v>61.04</v>
      </c>
      <c r="AE609" s="18">
        <f>AD609*Premissas!$C$12</f>
        <v>1967.7241379310344</v>
      </c>
    </row>
    <row r="610" spans="1:33" x14ac:dyDescent="0.25">
      <c r="A610" s="7" t="str">
        <f>Premissas!$E$8</f>
        <v>abril/19</v>
      </c>
      <c r="B610" s="29">
        <f t="shared" si="886"/>
        <v>44</v>
      </c>
      <c r="C610" s="15">
        <f>LARGE(Premissas!$H$8:$I$8,1)</f>
        <v>81.98</v>
      </c>
      <c r="D610" s="20">
        <f t="shared" si="876"/>
        <v>37.980000000000004</v>
      </c>
      <c r="E610" s="17">
        <f>D610*Premissas!$C$6</f>
        <v>2448.694716861753</v>
      </c>
      <c r="F610" s="15">
        <f t="shared" si="877"/>
        <v>81.98</v>
      </c>
      <c r="G610" s="18">
        <f>F610*Premissas!$C$5</f>
        <v>2642.7592534008227</v>
      </c>
      <c r="M610" s="7" t="str">
        <f>Premissas!$E$8</f>
        <v>abril/19</v>
      </c>
      <c r="N610" s="29">
        <f t="shared" si="884"/>
        <v>44</v>
      </c>
      <c r="O610" s="15">
        <f>Premissas!$I$8</f>
        <v>53.09</v>
      </c>
      <c r="P610" s="20">
        <f t="shared" si="879"/>
        <v>9.0900000000000034</v>
      </c>
      <c r="Q610" s="17">
        <f>P610*Premissas!$C$13</f>
        <v>875.6422018348627</v>
      </c>
      <c r="R610" s="15">
        <f t="shared" si="880"/>
        <v>53.09</v>
      </c>
      <c r="S610" s="18">
        <f>R610*Premissas!$C$11</f>
        <v>2557.0871559633028</v>
      </c>
      <c r="Y610" s="7" t="str">
        <f>Premissas!$E$8</f>
        <v>abril/19</v>
      </c>
      <c r="Z610" s="29">
        <f t="shared" si="885"/>
        <v>44</v>
      </c>
      <c r="AA610" s="15">
        <f>Premissas!$H$8</f>
        <v>81.98</v>
      </c>
      <c r="AB610" s="20">
        <f t="shared" si="882"/>
        <v>37.980000000000004</v>
      </c>
      <c r="AC610" s="17">
        <f>AB610*Premissas!$C$6</f>
        <v>2448.694716861753</v>
      </c>
      <c r="AD610" s="15">
        <f t="shared" si="883"/>
        <v>81.98</v>
      </c>
      <c r="AE610" s="18">
        <f>AD610*Premissas!$C$12</f>
        <v>2642.7592534008227</v>
      </c>
    </row>
    <row r="611" spans="1:33" x14ac:dyDescent="0.25">
      <c r="A611" s="7" t="str">
        <f>Premissas!$E$9</f>
        <v>março/19</v>
      </c>
      <c r="B611" s="29">
        <f t="shared" si="886"/>
        <v>44</v>
      </c>
      <c r="C611" s="15">
        <f>LARGE(Premissas!$H$9:$I$9,1)</f>
        <v>77.73</v>
      </c>
      <c r="D611" s="20">
        <f t="shared" si="876"/>
        <v>33.730000000000004</v>
      </c>
      <c r="E611" s="17">
        <f>D611*Premissas!$C$6</f>
        <v>2174.6833280607407</v>
      </c>
      <c r="F611" s="15">
        <f t="shared" si="877"/>
        <v>77.73</v>
      </c>
      <c r="G611" s="18">
        <f>F611*Premissas!$C$5</f>
        <v>2505.7535590003163</v>
      </c>
      <c r="M611" s="7" t="str">
        <f>Premissas!$E$9</f>
        <v>março/19</v>
      </c>
      <c r="N611" s="29">
        <f t="shared" si="884"/>
        <v>44</v>
      </c>
      <c r="O611" s="15">
        <f>Premissas!$I$9</f>
        <v>77.73</v>
      </c>
      <c r="P611" s="20">
        <f t="shared" si="879"/>
        <v>33.730000000000004</v>
      </c>
      <c r="Q611" s="17">
        <f>P611*Premissas!$C$13</f>
        <v>3249.220183486239</v>
      </c>
      <c r="R611" s="15">
        <f t="shared" si="880"/>
        <v>77.73</v>
      </c>
      <c r="S611" s="18">
        <f>R611*Premissas!$C$11</f>
        <v>3743.8761467889908</v>
      </c>
      <c r="Y611" s="7" t="str">
        <f>Premissas!$E$9</f>
        <v>março/19</v>
      </c>
      <c r="Z611" s="29">
        <f t="shared" si="885"/>
        <v>44</v>
      </c>
      <c r="AA611" s="15">
        <f>Premissas!$H$9</f>
        <v>77.62</v>
      </c>
      <c r="AB611" s="20">
        <f t="shared" si="882"/>
        <v>33.620000000000005</v>
      </c>
      <c r="AC611" s="17">
        <f>AB611*Premissas!$C$6</f>
        <v>2167.5912685858907</v>
      </c>
      <c r="AD611" s="15">
        <f t="shared" si="883"/>
        <v>77.62</v>
      </c>
      <c r="AE611" s="18">
        <f>AD611*Premissas!$C$12</f>
        <v>2502.2075292628915</v>
      </c>
    </row>
    <row r="612" spans="1:33" x14ac:dyDescent="0.25">
      <c r="A612" s="7" t="str">
        <f>Premissas!$E$10</f>
        <v>fevereiro/19</v>
      </c>
      <c r="B612" s="29">
        <f t="shared" si="886"/>
        <v>44</v>
      </c>
      <c r="C612" s="15">
        <f>LARGE(Premissas!$H$10:$I$10,1)</f>
        <v>89.49</v>
      </c>
      <c r="D612" s="20">
        <f t="shared" si="876"/>
        <v>45.489999999999995</v>
      </c>
      <c r="E612" s="17">
        <f>D612*Premissas!$C$6</f>
        <v>2932.8889591901293</v>
      </c>
      <c r="F612" s="15">
        <f t="shared" si="877"/>
        <v>89.49</v>
      </c>
      <c r="G612" s="18">
        <f>F612*Premissas!$C$5</f>
        <v>2884.8563745650108</v>
      </c>
      <c r="M612" s="7" t="str">
        <f>Premissas!$E$10</f>
        <v>fevereiro/19</v>
      </c>
      <c r="N612" s="29">
        <f t="shared" si="884"/>
        <v>44</v>
      </c>
      <c r="O612" s="15">
        <f>Premissas!$I$10</f>
        <v>61.82</v>
      </c>
      <c r="P612" s="20">
        <f t="shared" si="879"/>
        <v>17.82</v>
      </c>
      <c r="Q612" s="17">
        <f>P612*Premissas!$C$13</f>
        <v>1716.605504587156</v>
      </c>
      <c r="R612" s="15">
        <f t="shared" si="880"/>
        <v>61.82</v>
      </c>
      <c r="S612" s="18">
        <f>R612*Premissas!$C$11</f>
        <v>2977.5688073394494</v>
      </c>
      <c r="Y612" s="7" t="str">
        <f>Premissas!$E$10</f>
        <v>fevereiro/19</v>
      </c>
      <c r="Z612" s="29">
        <f t="shared" si="885"/>
        <v>44</v>
      </c>
      <c r="AA612" s="15">
        <f>Premissas!$H$10</f>
        <v>89.49</v>
      </c>
      <c r="AB612" s="20">
        <f t="shared" si="882"/>
        <v>45.489999999999995</v>
      </c>
      <c r="AC612" s="17">
        <f>AB612*Premissas!$C$6</f>
        <v>2932.8889591901293</v>
      </c>
      <c r="AD612" s="15">
        <f t="shared" si="883"/>
        <v>89.49</v>
      </c>
      <c r="AE612" s="18">
        <f>AD612*Premissas!$C$12</f>
        <v>2884.8563745650108</v>
      </c>
    </row>
    <row r="613" spans="1:33" x14ac:dyDescent="0.25">
      <c r="A613" s="7" t="str">
        <f>Premissas!$E$11</f>
        <v>janeiro/19</v>
      </c>
      <c r="B613" s="29">
        <f t="shared" si="886"/>
        <v>44</v>
      </c>
      <c r="C613" s="15">
        <f>LARGE(Premissas!$H$11:$I$11,1)</f>
        <v>81.09</v>
      </c>
      <c r="D613" s="16">
        <f t="shared" si="876"/>
        <v>37.090000000000003</v>
      </c>
      <c r="E613" s="17">
        <f>D613*Premissas!$C$6</f>
        <v>2391.3135083834231</v>
      </c>
      <c r="F613" s="15">
        <f t="shared" si="877"/>
        <v>81.09</v>
      </c>
      <c r="G613" s="18">
        <f>F613*Premissas!$C$5</f>
        <v>2614.068649161658</v>
      </c>
      <c r="M613" s="7" t="str">
        <f>Premissas!$E$11</f>
        <v>janeiro/19</v>
      </c>
      <c r="N613" s="29">
        <f t="shared" si="884"/>
        <v>44</v>
      </c>
      <c r="O613" s="15">
        <f>Premissas!$I$11</f>
        <v>57.12</v>
      </c>
      <c r="P613" s="16">
        <f t="shared" si="879"/>
        <v>13.119999999999997</v>
      </c>
      <c r="Q613" s="17">
        <f>P613*Premissas!$C$13</f>
        <v>1263.8532110091739</v>
      </c>
      <c r="R613" s="15">
        <f t="shared" si="880"/>
        <v>57.12</v>
      </c>
      <c r="S613" s="18">
        <f>R613*Premissas!$C$11</f>
        <v>2751.1926605504586</v>
      </c>
      <c r="Y613" s="7" t="str">
        <f>Premissas!$E$11</f>
        <v>janeiro/19</v>
      </c>
      <c r="Z613" s="29">
        <f t="shared" si="885"/>
        <v>44</v>
      </c>
      <c r="AA613" s="15">
        <f>Premissas!$H$11</f>
        <v>81.09</v>
      </c>
      <c r="AB613" s="16">
        <f t="shared" si="882"/>
        <v>37.090000000000003</v>
      </c>
      <c r="AC613" s="17">
        <f>AB613*Premissas!$C$6</f>
        <v>2391.3135083834231</v>
      </c>
      <c r="AD613" s="15">
        <f t="shared" si="883"/>
        <v>81.09</v>
      </c>
      <c r="AE613" s="18">
        <f>AD613*Premissas!$C$12</f>
        <v>2614.068649161658</v>
      </c>
    </row>
    <row r="614" spans="1:33" x14ac:dyDescent="0.25">
      <c r="A614" s="7" t="str">
        <f>Premissas!$E$12</f>
        <v>dezembro/18</v>
      </c>
      <c r="B614" s="29">
        <f t="shared" si="886"/>
        <v>44</v>
      </c>
      <c r="C614" s="15">
        <f>LARGE(Premissas!$H$12:$I$12,1)</f>
        <v>66.98</v>
      </c>
      <c r="D614" s="16">
        <f t="shared" si="876"/>
        <v>22.980000000000004</v>
      </c>
      <c r="E614" s="17">
        <f>D614*Premissas!$C$6</f>
        <v>1481.5956975640622</v>
      </c>
      <c r="F614" s="15">
        <f t="shared" si="877"/>
        <v>66.98</v>
      </c>
      <c r="G614" s="18">
        <f>F614*Premissas!$C$5</f>
        <v>2159.2097437519774</v>
      </c>
      <c r="M614" s="7" t="str">
        <f>Premissas!$E$12</f>
        <v>dezembro/18</v>
      </c>
      <c r="N614" s="29">
        <f t="shared" si="884"/>
        <v>44</v>
      </c>
      <c r="O614" s="15">
        <f>Premissas!$I$12</f>
        <v>56.9</v>
      </c>
      <c r="P614" s="16">
        <f t="shared" si="879"/>
        <v>12.899999999999999</v>
      </c>
      <c r="Q614" s="17">
        <f>P614*Premissas!$C$13</f>
        <v>1242.6605504587155</v>
      </c>
      <c r="R614" s="15">
        <f t="shared" si="880"/>
        <v>56.9</v>
      </c>
      <c r="S614" s="18">
        <f>R614*Premissas!$C$11</f>
        <v>2740.5963302752293</v>
      </c>
      <c r="Y614" s="7" t="str">
        <f>Premissas!$E$12</f>
        <v>dezembro/18</v>
      </c>
      <c r="Z614" s="29">
        <f t="shared" si="885"/>
        <v>44</v>
      </c>
      <c r="AA614" s="15">
        <f>Premissas!$H$12</f>
        <v>66.98</v>
      </c>
      <c r="AB614" s="16">
        <f t="shared" si="882"/>
        <v>22.980000000000004</v>
      </c>
      <c r="AC614" s="17">
        <f>AB614*Premissas!$C$6</f>
        <v>1481.5956975640622</v>
      </c>
      <c r="AD614" s="15">
        <f t="shared" si="883"/>
        <v>66.98</v>
      </c>
      <c r="AE614" s="18">
        <f>AD614*Premissas!$C$12</f>
        <v>2159.2097437519774</v>
      </c>
    </row>
    <row r="615" spans="1:33" x14ac:dyDescent="0.25">
      <c r="A615" s="7" t="str">
        <f>Premissas!$E$13</f>
        <v>novembro/18</v>
      </c>
      <c r="B615" s="29">
        <f t="shared" si="886"/>
        <v>44</v>
      </c>
      <c r="C615" s="15">
        <f>LARGE(Premissas!$H$13:$I$13,1)</f>
        <v>66.42</v>
      </c>
      <c r="D615" s="16">
        <f t="shared" si="876"/>
        <v>22.42</v>
      </c>
      <c r="E615" s="17">
        <f>D615*Premissas!$C$6</f>
        <v>1445.4906675102816</v>
      </c>
      <c r="F615" s="15">
        <f t="shared" si="877"/>
        <v>66.42</v>
      </c>
      <c r="G615" s="18">
        <f>F615*Premissas!$C$5</f>
        <v>2141.157228725087</v>
      </c>
      <c r="M615" s="7" t="str">
        <f>Premissas!$E$13</f>
        <v>novembro/18</v>
      </c>
      <c r="N615" s="29">
        <f t="shared" si="884"/>
        <v>44</v>
      </c>
      <c r="O615" s="15">
        <f>Premissas!$I$13</f>
        <v>40.659999999999997</v>
      </c>
      <c r="P615" s="16">
        <f t="shared" si="879"/>
        <v>0</v>
      </c>
      <c r="Q615" s="17">
        <f>P615*Premissas!$C$13</f>
        <v>0</v>
      </c>
      <c r="R615" s="15">
        <f t="shared" si="880"/>
        <v>44</v>
      </c>
      <c r="S615" s="18">
        <f>R615*Premissas!$C$11</f>
        <v>2119.2660550458713</v>
      </c>
      <c r="Y615" s="7" t="str">
        <f>Premissas!$E$13</f>
        <v>novembro/18</v>
      </c>
      <c r="Z615" s="29">
        <f t="shared" si="885"/>
        <v>44</v>
      </c>
      <c r="AA615" s="15">
        <f>Premissas!$H$13</f>
        <v>66.42</v>
      </c>
      <c r="AB615" s="16">
        <f t="shared" si="882"/>
        <v>22.42</v>
      </c>
      <c r="AC615" s="17">
        <f>AB615*Premissas!$C$6</f>
        <v>1445.4906675102816</v>
      </c>
      <c r="AD615" s="15">
        <f t="shared" si="883"/>
        <v>66.42</v>
      </c>
      <c r="AE615" s="18">
        <f>AD615*Premissas!$C$12</f>
        <v>2141.157228725087</v>
      </c>
    </row>
    <row r="616" spans="1:33" x14ac:dyDescent="0.25">
      <c r="A616" s="26" t="s">
        <v>35</v>
      </c>
      <c r="B616" s="5"/>
      <c r="C616" s="5">
        <f>LARGE(C603:C615,1)</f>
        <v>89.49</v>
      </c>
      <c r="D616" s="5">
        <f>LARGE(D603:D615,1)</f>
        <v>45.489999999999995</v>
      </c>
      <c r="E616" s="27">
        <f>SUM(E604:E615)</f>
        <v>18577.972160708639</v>
      </c>
      <c r="F616" s="5">
        <f>LARGE(F603:F615,1)</f>
        <v>89.49</v>
      </c>
      <c r="G616" s="27">
        <f t="shared" si="842"/>
        <v>26309.928819993671</v>
      </c>
      <c r="H616" s="50">
        <f>E616+G616</f>
        <v>44887.90098070231</v>
      </c>
      <c r="I616">
        <f>B604</f>
        <v>44</v>
      </c>
      <c r="M616" s="26" t="s">
        <v>35</v>
      </c>
      <c r="N616" s="5"/>
      <c r="O616" s="5">
        <f t="shared" ref="O616:P616" si="887">LARGE(O603:O615,1)</f>
        <v>77.73</v>
      </c>
      <c r="P616" s="5">
        <f t="shared" si="887"/>
        <v>33.730000000000004</v>
      </c>
      <c r="Q616" s="27">
        <f t="shared" ref="Q616" si="888">SUM(Q604:Q615)</f>
        <v>11590.458715596331</v>
      </c>
      <c r="R616" s="5">
        <f t="shared" ref="R616" si="889">LARGE(R603:R615,1)</f>
        <v>77.73</v>
      </c>
      <c r="S616" s="27">
        <f t="shared" si="846"/>
        <v>31226.422018348618</v>
      </c>
      <c r="T616" s="50">
        <f t="shared" ref="T616" si="890">Q616+S616</f>
        <v>42816.880733944949</v>
      </c>
      <c r="U616">
        <f t="shared" ref="U616" si="891">N604</f>
        <v>44</v>
      </c>
      <c r="Y616" s="26" t="s">
        <v>35</v>
      </c>
      <c r="Z616" s="5"/>
      <c r="AA616" s="5">
        <f t="shared" ref="AA616:AB616" si="892">LARGE(AA603:AA615,1)</f>
        <v>89.49</v>
      </c>
      <c r="AB616" s="5">
        <f t="shared" si="892"/>
        <v>45.489999999999995</v>
      </c>
      <c r="AC616" s="27">
        <f t="shared" ref="AC616" si="893">SUM(AC604:AC615)</f>
        <v>18274.947801328697</v>
      </c>
      <c r="AD616" s="5">
        <f t="shared" ref="AD616" si="894">LARGE(AD603:AD615,1)</f>
        <v>89.49</v>
      </c>
      <c r="AE616" s="27">
        <f t="shared" si="852"/>
        <v>26158.416640303698</v>
      </c>
      <c r="AF616" s="50">
        <f t="shared" ref="AF616" si="895">AC616+AE616</f>
        <v>44433.364441632395</v>
      </c>
      <c r="AG616">
        <f t="shared" ref="AG616" si="896">Z604</f>
        <v>44</v>
      </c>
    </row>
    <row r="617" spans="1:33" x14ac:dyDescent="0.25">
      <c r="A617" s="6" t="s">
        <v>12</v>
      </c>
      <c r="B617" s="6" t="s">
        <v>18</v>
      </c>
      <c r="C617" s="6" t="s">
        <v>19</v>
      </c>
      <c r="D617" s="14" t="s">
        <v>20</v>
      </c>
      <c r="E617" s="14" t="s">
        <v>21</v>
      </c>
      <c r="F617" s="6" t="s">
        <v>22</v>
      </c>
      <c r="G617" s="6" t="s">
        <v>23</v>
      </c>
      <c r="M617" s="6" t="s">
        <v>12</v>
      </c>
      <c r="N617" s="6" t="s">
        <v>18</v>
      </c>
      <c r="O617" s="6" t="s">
        <v>19</v>
      </c>
      <c r="P617" s="14" t="s">
        <v>20</v>
      </c>
      <c r="Q617" s="14" t="s">
        <v>21</v>
      </c>
      <c r="R617" s="6" t="s">
        <v>22</v>
      </c>
      <c r="S617" s="6" t="s">
        <v>23</v>
      </c>
      <c r="Y617" s="6" t="s">
        <v>12</v>
      </c>
      <c r="Z617" s="6" t="s">
        <v>18</v>
      </c>
      <c r="AA617" s="6" t="s">
        <v>19</v>
      </c>
      <c r="AB617" s="14" t="s">
        <v>20</v>
      </c>
      <c r="AC617" s="14" t="s">
        <v>21</v>
      </c>
      <c r="AD617" s="6" t="s">
        <v>22</v>
      </c>
      <c r="AE617" s="6" t="s">
        <v>23</v>
      </c>
    </row>
    <row r="618" spans="1:33" x14ac:dyDescent="0.25">
      <c r="A618" s="7" t="str">
        <f>Premissas!$E$2</f>
        <v>outubro/19</v>
      </c>
      <c r="B618" s="29">
        <f>B604+1</f>
        <v>45</v>
      </c>
      <c r="C618" s="15">
        <f>LARGE(Premissas!$H$2:$I$2,1)</f>
        <v>63.39</v>
      </c>
      <c r="D618" s="16">
        <f t="shared" ref="D618:D629" si="897">IF(C618&gt;105%*B618,(C618-B618),0)</f>
        <v>18.39</v>
      </c>
      <c r="E618" s="17">
        <f>D618*Premissas!$C$6</f>
        <v>1185.6633976589687</v>
      </c>
      <c r="F618" s="15">
        <f t="shared" ref="F618:F629" si="898">IF(C618&gt;B618,C618,B618)</f>
        <v>63.39</v>
      </c>
      <c r="G618" s="18">
        <f>F618*Premissas!$C$5</f>
        <v>2043.4802277760202</v>
      </c>
      <c r="M618" s="7" t="str">
        <f>Premissas!$E$2</f>
        <v>outubro/19</v>
      </c>
      <c r="N618" s="29">
        <f t="shared" ref="N618" si="899">N604+1</f>
        <v>45</v>
      </c>
      <c r="O618" s="15">
        <f>Premissas!$I$2</f>
        <v>63.39</v>
      </c>
      <c r="P618" s="16">
        <f t="shared" ref="P618:P629" si="900">IF(O618&gt;105%*N618,(O618-N618),0)</f>
        <v>18.39</v>
      </c>
      <c r="Q618" s="17">
        <f>P618*Premissas!$C$13</f>
        <v>1771.5137614678899</v>
      </c>
      <c r="R618" s="15">
        <f t="shared" ref="R618:R629" si="901">IF(O618&gt;N618,O618,N618)</f>
        <v>63.39</v>
      </c>
      <c r="S618" s="18">
        <f>R618*Premissas!$C$11</f>
        <v>3053.1880733944954</v>
      </c>
      <c r="Y618" s="7" t="str">
        <f>Premissas!$E$2</f>
        <v>outubro/19</v>
      </c>
      <c r="Z618" s="29">
        <f t="shared" ref="Z618" si="902">Z604+1</f>
        <v>45</v>
      </c>
      <c r="AA618" s="15">
        <f>Premissas!$H$2</f>
        <v>58.8</v>
      </c>
      <c r="AB618" s="16">
        <f t="shared" ref="AB618:AB629" si="903">IF(AA618&gt;105%*Z618,(AA618-Z618),0)</f>
        <v>13.799999999999997</v>
      </c>
      <c r="AC618" s="17">
        <f>AB618*Premissas!$C$6</f>
        <v>889.73109775387513</v>
      </c>
      <c r="AD618" s="15">
        <f t="shared" ref="AD618:AD629" si="904">IF(AA618&gt;Z618,AA618,Z618)</f>
        <v>58.8</v>
      </c>
      <c r="AE618" s="18">
        <f>AD618*Premissas!$C$12</f>
        <v>1895.5140778234736</v>
      </c>
    </row>
    <row r="619" spans="1:33" x14ac:dyDescent="0.25">
      <c r="A619" s="7" t="str">
        <f>Premissas!$E$3</f>
        <v>setembro/19</v>
      </c>
      <c r="B619" s="29">
        <f>B618</f>
        <v>45</v>
      </c>
      <c r="C619" s="15">
        <f>LARGE(Premissas!$H$3:$I$3,1)</f>
        <v>58.91</v>
      </c>
      <c r="D619" s="16">
        <f t="shared" si="897"/>
        <v>13.909999999999997</v>
      </c>
      <c r="E619" s="17">
        <f>D619*Premissas!$C$6</f>
        <v>896.82315722872488</v>
      </c>
      <c r="F619" s="15">
        <f t="shared" si="898"/>
        <v>58.91</v>
      </c>
      <c r="G619" s="18">
        <f>F619*Premissas!$C$5</f>
        <v>1899.0601075608984</v>
      </c>
      <c r="M619" s="7" t="str">
        <f>Premissas!$E$3</f>
        <v>setembro/19</v>
      </c>
      <c r="N619" s="29">
        <f t="shared" ref="N619:N629" si="905">N618</f>
        <v>45</v>
      </c>
      <c r="O619" s="15">
        <f>Premissas!$I$3</f>
        <v>52.19</v>
      </c>
      <c r="P619" s="16">
        <f t="shared" si="900"/>
        <v>7.1899999999999977</v>
      </c>
      <c r="Q619" s="17">
        <f>P619*Premissas!$C$13</f>
        <v>692.61467889908238</v>
      </c>
      <c r="R619" s="15">
        <f t="shared" si="901"/>
        <v>52.19</v>
      </c>
      <c r="S619" s="18">
        <f>R619*Premissas!$C$11</f>
        <v>2513.7385321100915</v>
      </c>
      <c r="Y619" s="7" t="str">
        <f>Premissas!$E$3</f>
        <v>setembro/19</v>
      </c>
      <c r="Z619" s="29">
        <f t="shared" ref="Z619:Z629" si="906">Z618</f>
        <v>45</v>
      </c>
      <c r="AA619" s="15">
        <f>Premissas!$H$3</f>
        <v>58.91</v>
      </c>
      <c r="AB619" s="16">
        <f t="shared" si="903"/>
        <v>13.909999999999997</v>
      </c>
      <c r="AC619" s="17">
        <f>AB619*Premissas!$C$6</f>
        <v>896.82315722872488</v>
      </c>
      <c r="AD619" s="15">
        <f t="shared" si="904"/>
        <v>58.91</v>
      </c>
      <c r="AE619" s="18">
        <f>AD619*Premissas!$C$12</f>
        <v>1899.0601075608984</v>
      </c>
    </row>
    <row r="620" spans="1:33" x14ac:dyDescent="0.25">
      <c r="A620" s="7" t="str">
        <f>Premissas!$E$4</f>
        <v>agosto/19</v>
      </c>
      <c r="B620" s="29">
        <f t="shared" ref="B620:B629" si="907">B619</f>
        <v>45</v>
      </c>
      <c r="C620" s="15">
        <f>LARGE(Premissas!$H$4:$I$4,1)</f>
        <v>46.48</v>
      </c>
      <c r="D620" s="16">
        <f t="shared" si="897"/>
        <v>0</v>
      </c>
      <c r="E620" s="17">
        <f>D620*Premissas!$C$6</f>
        <v>0</v>
      </c>
      <c r="F620" s="15">
        <f t="shared" si="898"/>
        <v>46.48</v>
      </c>
      <c r="G620" s="18">
        <f>F620*Premissas!$C$5</f>
        <v>1498.3587472318886</v>
      </c>
      <c r="M620" s="7" t="str">
        <f>Premissas!$E$4</f>
        <v>agosto/19</v>
      </c>
      <c r="N620" s="29">
        <f t="shared" si="905"/>
        <v>45</v>
      </c>
      <c r="O620" s="15">
        <f>Premissas!$I$4</f>
        <v>20.16</v>
      </c>
      <c r="P620" s="16">
        <f t="shared" si="900"/>
        <v>0</v>
      </c>
      <c r="Q620" s="17">
        <f>P620*Premissas!$C$13</f>
        <v>0</v>
      </c>
      <c r="R620" s="15">
        <f t="shared" si="901"/>
        <v>45</v>
      </c>
      <c r="S620" s="18">
        <f>R620*Premissas!$C$11</f>
        <v>2167.4311926605506</v>
      </c>
      <c r="Y620" s="7" t="str">
        <f>Premissas!$E$4</f>
        <v>agosto/19</v>
      </c>
      <c r="Z620" s="29">
        <f t="shared" si="906"/>
        <v>45</v>
      </c>
      <c r="AA620" s="15">
        <f>Premissas!$H$4</f>
        <v>46.48</v>
      </c>
      <c r="AB620" s="16">
        <f t="shared" si="903"/>
        <v>0</v>
      </c>
      <c r="AC620" s="17">
        <f>AB620*Premissas!$C$6</f>
        <v>0</v>
      </c>
      <c r="AD620" s="15">
        <f t="shared" si="904"/>
        <v>46.48</v>
      </c>
      <c r="AE620" s="18">
        <f>AD620*Premissas!$C$12</f>
        <v>1498.3587472318886</v>
      </c>
    </row>
    <row r="621" spans="1:33" x14ac:dyDescent="0.25">
      <c r="A621" s="7" t="str">
        <f>Premissas!$E$5</f>
        <v>julho/19</v>
      </c>
      <c r="B621" s="29">
        <f t="shared" si="907"/>
        <v>45</v>
      </c>
      <c r="C621" s="15">
        <f>LARGE(Premissas!$H$5:$I$5,1)</f>
        <v>63.17</v>
      </c>
      <c r="D621" s="16">
        <f t="shared" si="897"/>
        <v>18.170000000000002</v>
      </c>
      <c r="E621" s="17">
        <f>D621*Premissas!$C$6</f>
        <v>1171.4792787092692</v>
      </c>
      <c r="F621" s="15">
        <f t="shared" si="898"/>
        <v>63.17</v>
      </c>
      <c r="G621" s="18">
        <f>F621*Premissas!$C$5</f>
        <v>2036.3881683011705</v>
      </c>
      <c r="M621" s="7" t="str">
        <f>Premissas!$E$5</f>
        <v>julho/19</v>
      </c>
      <c r="N621" s="29">
        <f t="shared" si="905"/>
        <v>45</v>
      </c>
      <c r="O621" s="15">
        <f>Premissas!$I$5</f>
        <v>39.979999999999997</v>
      </c>
      <c r="P621" s="16">
        <f t="shared" si="900"/>
        <v>0</v>
      </c>
      <c r="Q621" s="17">
        <f>P621*Premissas!$C$13</f>
        <v>0</v>
      </c>
      <c r="R621" s="15">
        <f t="shared" si="901"/>
        <v>45</v>
      </c>
      <c r="S621" s="18">
        <f>R621*Premissas!$C$11</f>
        <v>2167.4311926605506</v>
      </c>
      <c r="Y621" s="7" t="str">
        <f>Premissas!$E$5</f>
        <v>julho/19</v>
      </c>
      <c r="Z621" s="29">
        <f t="shared" si="906"/>
        <v>45</v>
      </c>
      <c r="AA621" s="15">
        <f>Premissas!$H$5</f>
        <v>63.17</v>
      </c>
      <c r="AB621" s="16">
        <f t="shared" si="903"/>
        <v>18.170000000000002</v>
      </c>
      <c r="AC621" s="17">
        <f>AB621*Premissas!$C$6</f>
        <v>1171.4792787092692</v>
      </c>
      <c r="AD621" s="15">
        <f t="shared" si="904"/>
        <v>63.17</v>
      </c>
      <c r="AE621" s="18">
        <f>AD621*Premissas!$C$12</f>
        <v>2036.3881683011705</v>
      </c>
    </row>
    <row r="622" spans="1:33" x14ac:dyDescent="0.25">
      <c r="A622" s="7" t="str">
        <f>Premissas!$E$6</f>
        <v>junho/19</v>
      </c>
      <c r="B622" s="29">
        <f t="shared" si="907"/>
        <v>45</v>
      </c>
      <c r="C622" s="15">
        <f>LARGE(Premissas!$H$6:$I$6,1)</f>
        <v>59.47</v>
      </c>
      <c r="D622" s="16">
        <f t="shared" si="897"/>
        <v>14.469999999999999</v>
      </c>
      <c r="E622" s="17">
        <f>D622*Premissas!$C$6</f>
        <v>932.92818728250541</v>
      </c>
      <c r="F622" s="15">
        <f t="shared" si="898"/>
        <v>59.47</v>
      </c>
      <c r="G622" s="18">
        <f>F622*Premissas!$C$5</f>
        <v>1917.1126225877886</v>
      </c>
      <c r="M622" s="7" t="str">
        <f>Premissas!$E$6</f>
        <v>junho/19</v>
      </c>
      <c r="N622" s="29">
        <f t="shared" si="905"/>
        <v>45</v>
      </c>
      <c r="O622" s="15">
        <f>Premissas!$I$6</f>
        <v>47.71</v>
      </c>
      <c r="P622" s="16">
        <f t="shared" si="900"/>
        <v>2.7100000000000009</v>
      </c>
      <c r="Q622" s="17">
        <f>P622*Premissas!$C$13</f>
        <v>261.05504587155968</v>
      </c>
      <c r="R622" s="15">
        <f t="shared" si="901"/>
        <v>47.71</v>
      </c>
      <c r="S622" s="18">
        <f>R622*Premissas!$C$11</f>
        <v>2297.9587155963304</v>
      </c>
      <c r="Y622" s="7" t="str">
        <f>Premissas!$E$6</f>
        <v>junho/19</v>
      </c>
      <c r="Z622" s="29">
        <f t="shared" si="906"/>
        <v>45</v>
      </c>
      <c r="AA622" s="15">
        <f>Premissas!$H$6</f>
        <v>59.47</v>
      </c>
      <c r="AB622" s="16">
        <f t="shared" si="903"/>
        <v>14.469999999999999</v>
      </c>
      <c r="AC622" s="17">
        <f>AB622*Premissas!$C$6</f>
        <v>932.92818728250541</v>
      </c>
      <c r="AD622" s="15">
        <f t="shared" si="904"/>
        <v>59.47</v>
      </c>
      <c r="AE622" s="18">
        <f>AD622*Premissas!$C$12</f>
        <v>1917.1126225877886</v>
      </c>
    </row>
    <row r="623" spans="1:33" x14ac:dyDescent="0.25">
      <c r="A623" s="7" t="str">
        <f>Premissas!$E$7</f>
        <v>maio/19</v>
      </c>
      <c r="B623" s="29">
        <f t="shared" si="907"/>
        <v>45</v>
      </c>
      <c r="C623" s="15">
        <f>LARGE(Premissas!$H$7:$I$7,1)</f>
        <v>61.04</v>
      </c>
      <c r="D623" s="20">
        <f t="shared" si="897"/>
        <v>16.04</v>
      </c>
      <c r="E623" s="17">
        <f>D623*Premissas!$C$6</f>
        <v>1034.1512179689971</v>
      </c>
      <c r="F623" s="15">
        <f t="shared" si="898"/>
        <v>61.04</v>
      </c>
      <c r="G623" s="18">
        <f>F623*Premissas!$C$5</f>
        <v>1967.7241379310344</v>
      </c>
      <c r="M623" s="7" t="str">
        <f>Premissas!$E$7</f>
        <v>maio/19</v>
      </c>
      <c r="N623" s="29">
        <f t="shared" si="905"/>
        <v>45</v>
      </c>
      <c r="O623" s="15">
        <f>Premissas!$I$7</f>
        <v>46.37</v>
      </c>
      <c r="P623" s="20">
        <f t="shared" si="900"/>
        <v>0</v>
      </c>
      <c r="Q623" s="17">
        <f>P623*Premissas!$C$13</f>
        <v>0</v>
      </c>
      <c r="R623" s="15">
        <f t="shared" si="901"/>
        <v>46.37</v>
      </c>
      <c r="S623" s="18">
        <f>R623*Premissas!$C$11</f>
        <v>2233.4174311926604</v>
      </c>
      <c r="Y623" s="7" t="str">
        <f>Premissas!$E$7</f>
        <v>maio/19</v>
      </c>
      <c r="Z623" s="29">
        <f t="shared" si="906"/>
        <v>45</v>
      </c>
      <c r="AA623" s="15">
        <f>Premissas!$H$7</f>
        <v>61.04</v>
      </c>
      <c r="AB623" s="20">
        <f t="shared" si="903"/>
        <v>16.04</v>
      </c>
      <c r="AC623" s="17">
        <f>AB623*Premissas!$C$6</f>
        <v>1034.1512179689971</v>
      </c>
      <c r="AD623" s="15">
        <f t="shared" si="904"/>
        <v>61.04</v>
      </c>
      <c r="AE623" s="18">
        <f>AD623*Premissas!$C$12</f>
        <v>1967.7241379310344</v>
      </c>
    </row>
    <row r="624" spans="1:33" x14ac:dyDescent="0.25">
      <c r="A624" s="7" t="str">
        <f>Premissas!$E$8</f>
        <v>abril/19</v>
      </c>
      <c r="B624" s="29">
        <f t="shared" si="907"/>
        <v>45</v>
      </c>
      <c r="C624" s="15">
        <f>LARGE(Premissas!$H$8:$I$8,1)</f>
        <v>81.98</v>
      </c>
      <c r="D624" s="20">
        <f t="shared" si="897"/>
        <v>36.980000000000004</v>
      </c>
      <c r="E624" s="17">
        <f>D624*Premissas!$C$6</f>
        <v>2384.2214489085736</v>
      </c>
      <c r="F624" s="15">
        <f t="shared" si="898"/>
        <v>81.98</v>
      </c>
      <c r="G624" s="18">
        <f>F624*Premissas!$C$5</f>
        <v>2642.7592534008227</v>
      </c>
      <c r="M624" s="7" t="str">
        <f>Premissas!$E$8</f>
        <v>abril/19</v>
      </c>
      <c r="N624" s="29">
        <f t="shared" si="905"/>
        <v>45</v>
      </c>
      <c r="O624" s="15">
        <f>Premissas!$I$8</f>
        <v>53.09</v>
      </c>
      <c r="P624" s="20">
        <f t="shared" si="900"/>
        <v>8.0900000000000034</v>
      </c>
      <c r="Q624" s="17">
        <f>P624*Premissas!$C$13</f>
        <v>779.31192660550494</v>
      </c>
      <c r="R624" s="15">
        <f t="shared" si="901"/>
        <v>53.09</v>
      </c>
      <c r="S624" s="18">
        <f>R624*Premissas!$C$11</f>
        <v>2557.0871559633028</v>
      </c>
      <c r="Y624" s="7" t="str">
        <f>Premissas!$E$8</f>
        <v>abril/19</v>
      </c>
      <c r="Z624" s="29">
        <f t="shared" si="906"/>
        <v>45</v>
      </c>
      <c r="AA624" s="15">
        <f>Premissas!$H$8</f>
        <v>81.98</v>
      </c>
      <c r="AB624" s="20">
        <f t="shared" si="903"/>
        <v>36.980000000000004</v>
      </c>
      <c r="AC624" s="17">
        <f>AB624*Premissas!$C$6</f>
        <v>2384.2214489085736</v>
      </c>
      <c r="AD624" s="15">
        <f t="shared" si="904"/>
        <v>81.98</v>
      </c>
      <c r="AE624" s="18">
        <f>AD624*Premissas!$C$12</f>
        <v>2642.7592534008227</v>
      </c>
    </row>
    <row r="625" spans="1:33" x14ac:dyDescent="0.25">
      <c r="A625" s="7" t="str">
        <f>Premissas!$E$9</f>
        <v>março/19</v>
      </c>
      <c r="B625" s="29">
        <f t="shared" si="907"/>
        <v>45</v>
      </c>
      <c r="C625" s="15">
        <f>LARGE(Premissas!$H$9:$I$9,1)</f>
        <v>77.73</v>
      </c>
      <c r="D625" s="20">
        <f t="shared" si="897"/>
        <v>32.730000000000004</v>
      </c>
      <c r="E625" s="17">
        <f>D625*Premissas!$C$6</f>
        <v>2110.2100601075613</v>
      </c>
      <c r="F625" s="15">
        <f t="shared" si="898"/>
        <v>77.73</v>
      </c>
      <c r="G625" s="18">
        <f>F625*Premissas!$C$5</f>
        <v>2505.7535590003163</v>
      </c>
      <c r="M625" s="7" t="str">
        <f>Premissas!$E$9</f>
        <v>março/19</v>
      </c>
      <c r="N625" s="29">
        <f t="shared" si="905"/>
        <v>45</v>
      </c>
      <c r="O625" s="15">
        <f>Premissas!$I$9</f>
        <v>77.73</v>
      </c>
      <c r="P625" s="20">
        <f t="shared" si="900"/>
        <v>32.730000000000004</v>
      </c>
      <c r="Q625" s="17">
        <f>P625*Premissas!$C$13</f>
        <v>3152.889908256881</v>
      </c>
      <c r="R625" s="15">
        <f t="shared" si="901"/>
        <v>77.73</v>
      </c>
      <c r="S625" s="18">
        <f>R625*Premissas!$C$11</f>
        <v>3743.8761467889908</v>
      </c>
      <c r="Y625" s="7" t="str">
        <f>Premissas!$E$9</f>
        <v>março/19</v>
      </c>
      <c r="Z625" s="29">
        <f t="shared" si="906"/>
        <v>45</v>
      </c>
      <c r="AA625" s="15">
        <f>Premissas!$H$9</f>
        <v>77.62</v>
      </c>
      <c r="AB625" s="20">
        <f t="shared" si="903"/>
        <v>32.620000000000005</v>
      </c>
      <c r="AC625" s="17">
        <f>AB625*Premissas!$C$6</f>
        <v>2103.1180006327113</v>
      </c>
      <c r="AD625" s="15">
        <f t="shared" si="904"/>
        <v>77.62</v>
      </c>
      <c r="AE625" s="18">
        <f>AD625*Premissas!$C$12</f>
        <v>2502.2075292628915</v>
      </c>
    </row>
    <row r="626" spans="1:33" x14ac:dyDescent="0.25">
      <c r="A626" s="7" t="str">
        <f>Premissas!$E$10</f>
        <v>fevereiro/19</v>
      </c>
      <c r="B626" s="29">
        <f t="shared" si="907"/>
        <v>45</v>
      </c>
      <c r="C626" s="15">
        <f>LARGE(Premissas!$H$10:$I$10,1)</f>
        <v>89.49</v>
      </c>
      <c r="D626" s="20">
        <f t="shared" si="897"/>
        <v>44.489999999999995</v>
      </c>
      <c r="E626" s="17">
        <f>D626*Premissas!$C$6</f>
        <v>2868.4156912369499</v>
      </c>
      <c r="F626" s="15">
        <f t="shared" si="898"/>
        <v>89.49</v>
      </c>
      <c r="G626" s="18">
        <f>F626*Premissas!$C$5</f>
        <v>2884.8563745650108</v>
      </c>
      <c r="M626" s="7" t="str">
        <f>Premissas!$E$10</f>
        <v>fevereiro/19</v>
      </c>
      <c r="N626" s="29">
        <f t="shared" si="905"/>
        <v>45</v>
      </c>
      <c r="O626" s="15">
        <f>Premissas!$I$10</f>
        <v>61.82</v>
      </c>
      <c r="P626" s="20">
        <f t="shared" si="900"/>
        <v>16.82</v>
      </c>
      <c r="Q626" s="17">
        <f>P626*Premissas!$C$13</f>
        <v>1620.2752293577983</v>
      </c>
      <c r="R626" s="15">
        <f t="shared" si="901"/>
        <v>61.82</v>
      </c>
      <c r="S626" s="18">
        <f>R626*Premissas!$C$11</f>
        <v>2977.5688073394494</v>
      </c>
      <c r="Y626" s="7" t="str">
        <f>Premissas!$E$10</f>
        <v>fevereiro/19</v>
      </c>
      <c r="Z626" s="29">
        <f t="shared" si="906"/>
        <v>45</v>
      </c>
      <c r="AA626" s="15">
        <f>Premissas!$H$10</f>
        <v>89.49</v>
      </c>
      <c r="AB626" s="20">
        <f t="shared" si="903"/>
        <v>44.489999999999995</v>
      </c>
      <c r="AC626" s="17">
        <f>AB626*Premissas!$C$6</f>
        <v>2868.4156912369499</v>
      </c>
      <c r="AD626" s="15">
        <f t="shared" si="904"/>
        <v>89.49</v>
      </c>
      <c r="AE626" s="18">
        <f>AD626*Premissas!$C$12</f>
        <v>2884.8563745650108</v>
      </c>
    </row>
    <row r="627" spans="1:33" x14ac:dyDescent="0.25">
      <c r="A627" s="7" t="str">
        <f>Premissas!$E$11</f>
        <v>janeiro/19</v>
      </c>
      <c r="B627" s="29">
        <f t="shared" si="907"/>
        <v>45</v>
      </c>
      <c r="C627" s="15">
        <f>LARGE(Premissas!$H$11:$I$11,1)</f>
        <v>81.09</v>
      </c>
      <c r="D627" s="16">
        <f t="shared" si="897"/>
        <v>36.090000000000003</v>
      </c>
      <c r="E627" s="17">
        <f>D627*Premissas!$C$6</f>
        <v>2326.8402404302437</v>
      </c>
      <c r="F627" s="15">
        <f t="shared" si="898"/>
        <v>81.09</v>
      </c>
      <c r="G627" s="18">
        <f>F627*Premissas!$C$5</f>
        <v>2614.068649161658</v>
      </c>
      <c r="M627" s="7" t="str">
        <f>Premissas!$E$11</f>
        <v>janeiro/19</v>
      </c>
      <c r="N627" s="29">
        <f t="shared" si="905"/>
        <v>45</v>
      </c>
      <c r="O627" s="15">
        <f>Premissas!$I$11</f>
        <v>57.12</v>
      </c>
      <c r="P627" s="16">
        <f t="shared" si="900"/>
        <v>12.119999999999997</v>
      </c>
      <c r="Q627" s="17">
        <f>P627*Premissas!$C$13</f>
        <v>1167.5229357798162</v>
      </c>
      <c r="R627" s="15">
        <f t="shared" si="901"/>
        <v>57.12</v>
      </c>
      <c r="S627" s="18">
        <f>R627*Premissas!$C$11</f>
        <v>2751.1926605504586</v>
      </c>
      <c r="Y627" s="7" t="str">
        <f>Premissas!$E$11</f>
        <v>janeiro/19</v>
      </c>
      <c r="Z627" s="29">
        <f t="shared" si="906"/>
        <v>45</v>
      </c>
      <c r="AA627" s="15">
        <f>Premissas!$H$11</f>
        <v>81.09</v>
      </c>
      <c r="AB627" s="16">
        <f t="shared" si="903"/>
        <v>36.090000000000003</v>
      </c>
      <c r="AC627" s="17">
        <f>AB627*Premissas!$C$6</f>
        <v>2326.8402404302437</v>
      </c>
      <c r="AD627" s="15">
        <f t="shared" si="904"/>
        <v>81.09</v>
      </c>
      <c r="AE627" s="18">
        <f>AD627*Premissas!$C$12</f>
        <v>2614.068649161658</v>
      </c>
    </row>
    <row r="628" spans="1:33" x14ac:dyDescent="0.25">
      <c r="A628" s="7" t="str">
        <f>Premissas!$E$12</f>
        <v>dezembro/18</v>
      </c>
      <c r="B628" s="29">
        <f t="shared" si="907"/>
        <v>45</v>
      </c>
      <c r="C628" s="15">
        <f>LARGE(Premissas!$H$12:$I$12,1)</f>
        <v>66.98</v>
      </c>
      <c r="D628" s="16">
        <f t="shared" si="897"/>
        <v>21.980000000000004</v>
      </c>
      <c r="E628" s="17">
        <f>D628*Premissas!$C$6</f>
        <v>1417.1224296108828</v>
      </c>
      <c r="F628" s="15">
        <f t="shared" si="898"/>
        <v>66.98</v>
      </c>
      <c r="G628" s="18">
        <f>F628*Premissas!$C$5</f>
        <v>2159.2097437519774</v>
      </c>
      <c r="M628" s="7" t="str">
        <f>Premissas!$E$12</f>
        <v>dezembro/18</v>
      </c>
      <c r="N628" s="29">
        <f t="shared" si="905"/>
        <v>45</v>
      </c>
      <c r="O628" s="15">
        <f>Premissas!$I$12</f>
        <v>56.9</v>
      </c>
      <c r="P628" s="16">
        <f t="shared" si="900"/>
        <v>11.899999999999999</v>
      </c>
      <c r="Q628" s="17">
        <f>P628*Premissas!$C$13</f>
        <v>1146.3302752293575</v>
      </c>
      <c r="R628" s="15">
        <f t="shared" si="901"/>
        <v>56.9</v>
      </c>
      <c r="S628" s="18">
        <f>R628*Premissas!$C$11</f>
        <v>2740.5963302752293</v>
      </c>
      <c r="Y628" s="7" t="str">
        <f>Premissas!$E$12</f>
        <v>dezembro/18</v>
      </c>
      <c r="Z628" s="29">
        <f t="shared" si="906"/>
        <v>45</v>
      </c>
      <c r="AA628" s="15">
        <f>Premissas!$H$12</f>
        <v>66.98</v>
      </c>
      <c r="AB628" s="16">
        <f t="shared" si="903"/>
        <v>21.980000000000004</v>
      </c>
      <c r="AC628" s="17">
        <f>AB628*Premissas!$C$6</f>
        <v>1417.1224296108828</v>
      </c>
      <c r="AD628" s="15">
        <f t="shared" si="904"/>
        <v>66.98</v>
      </c>
      <c r="AE628" s="18">
        <f>AD628*Premissas!$C$12</f>
        <v>2159.2097437519774</v>
      </c>
    </row>
    <row r="629" spans="1:33" x14ac:dyDescent="0.25">
      <c r="A629" s="7" t="str">
        <f>Premissas!$E$13</f>
        <v>novembro/18</v>
      </c>
      <c r="B629" s="29">
        <f t="shared" si="907"/>
        <v>45</v>
      </c>
      <c r="C629" s="15">
        <f>LARGE(Premissas!$H$13:$I$13,1)</f>
        <v>66.42</v>
      </c>
      <c r="D629" s="16">
        <f t="shared" si="897"/>
        <v>21.42</v>
      </c>
      <c r="E629" s="17">
        <f>D629*Premissas!$C$6</f>
        <v>1381.0173995571022</v>
      </c>
      <c r="F629" s="15">
        <f t="shared" si="898"/>
        <v>66.42</v>
      </c>
      <c r="G629" s="18">
        <f>F629*Premissas!$C$5</f>
        <v>2141.157228725087</v>
      </c>
      <c r="M629" s="7" t="str">
        <f>Premissas!$E$13</f>
        <v>novembro/18</v>
      </c>
      <c r="N629" s="29">
        <f t="shared" si="905"/>
        <v>45</v>
      </c>
      <c r="O629" s="15">
        <f>Premissas!$I$13</f>
        <v>40.659999999999997</v>
      </c>
      <c r="P629" s="16">
        <f t="shared" si="900"/>
        <v>0</v>
      </c>
      <c r="Q629" s="17">
        <f>P629*Premissas!$C$13</f>
        <v>0</v>
      </c>
      <c r="R629" s="15">
        <f t="shared" si="901"/>
        <v>45</v>
      </c>
      <c r="S629" s="18">
        <f>R629*Premissas!$C$11</f>
        <v>2167.4311926605506</v>
      </c>
      <c r="Y629" s="7" t="str">
        <f>Premissas!$E$13</f>
        <v>novembro/18</v>
      </c>
      <c r="Z629" s="29">
        <f t="shared" si="906"/>
        <v>45</v>
      </c>
      <c r="AA629" s="15">
        <f>Premissas!$H$13</f>
        <v>66.42</v>
      </c>
      <c r="AB629" s="16">
        <f t="shared" si="903"/>
        <v>21.42</v>
      </c>
      <c r="AC629" s="17">
        <f>AB629*Premissas!$C$6</f>
        <v>1381.0173995571022</v>
      </c>
      <c r="AD629" s="15">
        <f t="shared" si="904"/>
        <v>66.42</v>
      </c>
      <c r="AE629" s="18">
        <f>AD629*Premissas!$C$12</f>
        <v>2141.157228725087</v>
      </c>
    </row>
    <row r="630" spans="1:33" x14ac:dyDescent="0.25">
      <c r="A630" s="26" t="s">
        <v>35</v>
      </c>
      <c r="B630" s="5"/>
      <c r="C630" s="5">
        <f>LARGE(C617:C629,1)</f>
        <v>89.49</v>
      </c>
      <c r="D630" s="5">
        <f>LARGE(D617:D629,1)</f>
        <v>44.489999999999995</v>
      </c>
      <c r="E630" s="27">
        <f>SUM(E618:E629)</f>
        <v>17708.87250869978</v>
      </c>
      <c r="F630" s="5">
        <f>LARGE(F617:F629,1)</f>
        <v>89.49</v>
      </c>
      <c r="G630" s="27">
        <f t="shared" si="842"/>
        <v>26309.928819993671</v>
      </c>
      <c r="H630" s="50">
        <f>E630+G630</f>
        <v>44018.801328693451</v>
      </c>
      <c r="I630">
        <f>B618</f>
        <v>45</v>
      </c>
      <c r="M630" s="26" t="s">
        <v>35</v>
      </c>
      <c r="N630" s="5"/>
      <c r="O630" s="5">
        <f t="shared" ref="O630:P630" si="908">LARGE(O617:O629,1)</f>
        <v>77.73</v>
      </c>
      <c r="P630" s="5">
        <f t="shared" si="908"/>
        <v>32.730000000000004</v>
      </c>
      <c r="Q630" s="27">
        <f t="shared" ref="Q630" si="909">SUM(Q618:Q629)</f>
        <v>10591.51376146789</v>
      </c>
      <c r="R630" s="5">
        <f t="shared" ref="R630" si="910">LARGE(R617:R629,1)</f>
        <v>77.73</v>
      </c>
      <c r="S630" s="27">
        <f t="shared" si="846"/>
        <v>31370.917431192658</v>
      </c>
      <c r="T630" s="50">
        <f t="shared" ref="T630" si="911">Q630+S630</f>
        <v>41962.431192660544</v>
      </c>
      <c r="U630">
        <f t="shared" ref="U630" si="912">N618</f>
        <v>45</v>
      </c>
      <c r="Y630" s="26" t="s">
        <v>35</v>
      </c>
      <c r="Z630" s="5"/>
      <c r="AA630" s="5">
        <f t="shared" ref="AA630:AB630" si="913">LARGE(AA617:AA629,1)</f>
        <v>89.49</v>
      </c>
      <c r="AB630" s="5">
        <f t="shared" si="913"/>
        <v>44.489999999999995</v>
      </c>
      <c r="AC630" s="27">
        <f t="shared" ref="AC630" si="914">SUM(AC618:AC629)</f>
        <v>17405.848149319834</v>
      </c>
      <c r="AD630" s="5">
        <f t="shared" ref="AD630" si="915">LARGE(AD617:AD629,1)</f>
        <v>89.49</v>
      </c>
      <c r="AE630" s="27">
        <f t="shared" si="852"/>
        <v>26158.416640303698</v>
      </c>
      <c r="AF630" s="50">
        <f t="shared" ref="AF630" si="916">AC630+AE630</f>
        <v>43564.264789623528</v>
      </c>
      <c r="AG630">
        <f t="shared" ref="AG630" si="917">Z618</f>
        <v>45</v>
      </c>
    </row>
    <row r="631" spans="1:33" x14ac:dyDescent="0.25">
      <c r="A631" s="6" t="s">
        <v>12</v>
      </c>
      <c r="B631" s="6" t="s">
        <v>18</v>
      </c>
      <c r="C631" s="6" t="s">
        <v>19</v>
      </c>
      <c r="D631" s="14" t="s">
        <v>20</v>
      </c>
      <c r="E631" s="14" t="s">
        <v>21</v>
      </c>
      <c r="F631" s="6" t="s">
        <v>22</v>
      </c>
      <c r="G631" s="6" t="s">
        <v>23</v>
      </c>
      <c r="M631" s="6" t="s">
        <v>12</v>
      </c>
      <c r="N631" s="6" t="s">
        <v>18</v>
      </c>
      <c r="O631" s="6" t="s">
        <v>19</v>
      </c>
      <c r="P631" s="14" t="s">
        <v>20</v>
      </c>
      <c r="Q631" s="14" t="s">
        <v>21</v>
      </c>
      <c r="R631" s="6" t="s">
        <v>22</v>
      </c>
      <c r="S631" s="6" t="s">
        <v>23</v>
      </c>
      <c r="Y631" s="6" t="s">
        <v>12</v>
      </c>
      <c r="Z631" s="6" t="s">
        <v>18</v>
      </c>
      <c r="AA631" s="6" t="s">
        <v>19</v>
      </c>
      <c r="AB631" s="14" t="s">
        <v>20</v>
      </c>
      <c r="AC631" s="14" t="s">
        <v>21</v>
      </c>
      <c r="AD631" s="6" t="s">
        <v>22</v>
      </c>
      <c r="AE631" s="6" t="s">
        <v>23</v>
      </c>
    </row>
    <row r="632" spans="1:33" x14ac:dyDescent="0.25">
      <c r="A632" s="7" t="str">
        <f>Premissas!$E$2</f>
        <v>outubro/19</v>
      </c>
      <c r="B632" s="29">
        <f>B618+1</f>
        <v>46</v>
      </c>
      <c r="C632" s="15">
        <f>LARGE(Premissas!$H$2:$I$2,1)</f>
        <v>63.39</v>
      </c>
      <c r="D632" s="16">
        <f t="shared" ref="D632:D643" si="918">IF(C632&gt;105%*B632,(C632-B632),0)</f>
        <v>17.39</v>
      </c>
      <c r="E632" s="17">
        <f>D632*Premissas!$C$6</f>
        <v>1121.1901297057893</v>
      </c>
      <c r="F632" s="15">
        <f t="shared" ref="F632:F643" si="919">IF(C632&gt;B632,C632,B632)</f>
        <v>63.39</v>
      </c>
      <c r="G632" s="18">
        <f>F632*Premissas!$C$5</f>
        <v>2043.4802277760202</v>
      </c>
      <c r="M632" s="7" t="str">
        <f>Premissas!$E$2</f>
        <v>outubro/19</v>
      </c>
      <c r="N632" s="29">
        <f t="shared" ref="N632" si="920">N618+1</f>
        <v>46</v>
      </c>
      <c r="O632" s="15">
        <f>Premissas!$I$2</f>
        <v>63.39</v>
      </c>
      <c r="P632" s="16">
        <f t="shared" ref="P632:P643" si="921">IF(O632&gt;105%*N632,(O632-N632),0)</f>
        <v>17.39</v>
      </c>
      <c r="Q632" s="17">
        <f>P632*Premissas!$C$13</f>
        <v>1675.1834862385322</v>
      </c>
      <c r="R632" s="15">
        <f t="shared" ref="R632:R643" si="922">IF(O632&gt;N632,O632,N632)</f>
        <v>63.39</v>
      </c>
      <c r="S632" s="18">
        <f>R632*Premissas!$C$11</f>
        <v>3053.1880733944954</v>
      </c>
      <c r="Y632" s="7" t="str">
        <f>Premissas!$E$2</f>
        <v>outubro/19</v>
      </c>
      <c r="Z632" s="29">
        <f t="shared" ref="Z632" si="923">Z618+1</f>
        <v>46</v>
      </c>
      <c r="AA632" s="15">
        <f>Premissas!$H$2</f>
        <v>58.8</v>
      </c>
      <c r="AB632" s="16">
        <f t="shared" ref="AB632:AB643" si="924">IF(AA632&gt;105%*Z632,(AA632-Z632),0)</f>
        <v>12.799999999999997</v>
      </c>
      <c r="AC632" s="17">
        <f>AB632*Premissas!$C$6</f>
        <v>825.25782980069584</v>
      </c>
      <c r="AD632" s="15">
        <f t="shared" ref="AD632:AD643" si="925">IF(AA632&gt;Z632,AA632,Z632)</f>
        <v>58.8</v>
      </c>
      <c r="AE632" s="18">
        <f>AD632*Premissas!$C$12</f>
        <v>1895.5140778234736</v>
      </c>
    </row>
    <row r="633" spans="1:33" x14ac:dyDescent="0.25">
      <c r="A633" s="7" t="str">
        <f>Premissas!$E$3</f>
        <v>setembro/19</v>
      </c>
      <c r="B633" s="29">
        <f>B632</f>
        <v>46</v>
      </c>
      <c r="C633" s="15">
        <f>LARGE(Premissas!$H$3:$I$3,1)</f>
        <v>58.91</v>
      </c>
      <c r="D633" s="16">
        <f t="shared" si="918"/>
        <v>12.909999999999997</v>
      </c>
      <c r="E633" s="17">
        <f>D633*Premissas!$C$6</f>
        <v>832.34988927554548</v>
      </c>
      <c r="F633" s="15">
        <f t="shared" si="919"/>
        <v>58.91</v>
      </c>
      <c r="G633" s="18">
        <f>F633*Premissas!$C$5</f>
        <v>1899.0601075608984</v>
      </c>
      <c r="M633" s="7" t="str">
        <f>Premissas!$E$3</f>
        <v>setembro/19</v>
      </c>
      <c r="N633" s="29">
        <f t="shared" ref="N633:N643" si="926">N632</f>
        <v>46</v>
      </c>
      <c r="O633" s="15">
        <f>Premissas!$I$3</f>
        <v>52.19</v>
      </c>
      <c r="P633" s="16">
        <f t="shared" si="921"/>
        <v>6.1899999999999977</v>
      </c>
      <c r="Q633" s="17">
        <f>P633*Premissas!$C$13</f>
        <v>596.2844036697245</v>
      </c>
      <c r="R633" s="15">
        <f t="shared" si="922"/>
        <v>52.19</v>
      </c>
      <c r="S633" s="18">
        <f>R633*Premissas!$C$11</f>
        <v>2513.7385321100915</v>
      </c>
      <c r="Y633" s="7" t="str">
        <f>Premissas!$E$3</f>
        <v>setembro/19</v>
      </c>
      <c r="Z633" s="29">
        <f t="shared" ref="Z633:Z643" si="927">Z632</f>
        <v>46</v>
      </c>
      <c r="AA633" s="15">
        <f>Premissas!$H$3</f>
        <v>58.91</v>
      </c>
      <c r="AB633" s="16">
        <f t="shared" si="924"/>
        <v>12.909999999999997</v>
      </c>
      <c r="AC633" s="17">
        <f>AB633*Premissas!$C$6</f>
        <v>832.34988927554548</v>
      </c>
      <c r="AD633" s="15">
        <f t="shared" si="925"/>
        <v>58.91</v>
      </c>
      <c r="AE633" s="18">
        <f>AD633*Premissas!$C$12</f>
        <v>1899.0601075608984</v>
      </c>
    </row>
    <row r="634" spans="1:33" x14ac:dyDescent="0.25">
      <c r="A634" s="7" t="str">
        <f>Premissas!$E$4</f>
        <v>agosto/19</v>
      </c>
      <c r="B634" s="29">
        <f t="shared" ref="B634:B643" si="928">B633</f>
        <v>46</v>
      </c>
      <c r="C634" s="15">
        <f>LARGE(Premissas!$H$4:$I$4,1)</f>
        <v>46.48</v>
      </c>
      <c r="D634" s="16">
        <f t="shared" si="918"/>
        <v>0</v>
      </c>
      <c r="E634" s="17">
        <f>D634*Premissas!$C$6</f>
        <v>0</v>
      </c>
      <c r="F634" s="15">
        <f t="shared" si="919"/>
        <v>46.48</v>
      </c>
      <c r="G634" s="18">
        <f>F634*Premissas!$C$5</f>
        <v>1498.3587472318886</v>
      </c>
      <c r="M634" s="7" t="str">
        <f>Premissas!$E$4</f>
        <v>agosto/19</v>
      </c>
      <c r="N634" s="29">
        <f t="shared" si="926"/>
        <v>46</v>
      </c>
      <c r="O634" s="15">
        <f>Premissas!$I$4</f>
        <v>20.16</v>
      </c>
      <c r="P634" s="16">
        <f t="shared" si="921"/>
        <v>0</v>
      </c>
      <c r="Q634" s="17">
        <f>P634*Premissas!$C$13</f>
        <v>0</v>
      </c>
      <c r="R634" s="15">
        <f t="shared" si="922"/>
        <v>46</v>
      </c>
      <c r="S634" s="18">
        <f>R634*Premissas!$C$11</f>
        <v>2215.5963302752293</v>
      </c>
      <c r="Y634" s="7" t="str">
        <f>Premissas!$E$4</f>
        <v>agosto/19</v>
      </c>
      <c r="Z634" s="29">
        <f t="shared" si="927"/>
        <v>46</v>
      </c>
      <c r="AA634" s="15">
        <f>Premissas!$H$4</f>
        <v>46.48</v>
      </c>
      <c r="AB634" s="16">
        <f t="shared" si="924"/>
        <v>0</v>
      </c>
      <c r="AC634" s="17">
        <f>AB634*Premissas!$C$6</f>
        <v>0</v>
      </c>
      <c r="AD634" s="15">
        <f t="shared" si="925"/>
        <v>46.48</v>
      </c>
      <c r="AE634" s="18">
        <f>AD634*Premissas!$C$12</f>
        <v>1498.3587472318886</v>
      </c>
    </row>
    <row r="635" spans="1:33" x14ac:dyDescent="0.25">
      <c r="A635" s="7" t="str">
        <f>Premissas!$E$5</f>
        <v>julho/19</v>
      </c>
      <c r="B635" s="29">
        <f t="shared" si="928"/>
        <v>46</v>
      </c>
      <c r="C635" s="15">
        <f>LARGE(Premissas!$H$5:$I$5,1)</f>
        <v>63.17</v>
      </c>
      <c r="D635" s="16">
        <f t="shared" si="918"/>
        <v>17.170000000000002</v>
      </c>
      <c r="E635" s="17">
        <f>D635*Premissas!$C$6</f>
        <v>1107.0060107560901</v>
      </c>
      <c r="F635" s="15">
        <f t="shared" si="919"/>
        <v>63.17</v>
      </c>
      <c r="G635" s="18">
        <f>F635*Premissas!$C$5</f>
        <v>2036.3881683011705</v>
      </c>
      <c r="M635" s="7" t="str">
        <f>Premissas!$E$5</f>
        <v>julho/19</v>
      </c>
      <c r="N635" s="29">
        <f t="shared" si="926"/>
        <v>46</v>
      </c>
      <c r="O635" s="15">
        <f>Premissas!$I$5</f>
        <v>39.979999999999997</v>
      </c>
      <c r="P635" s="16">
        <f t="shared" si="921"/>
        <v>0</v>
      </c>
      <c r="Q635" s="17">
        <f>P635*Premissas!$C$13</f>
        <v>0</v>
      </c>
      <c r="R635" s="15">
        <f t="shared" si="922"/>
        <v>46</v>
      </c>
      <c r="S635" s="18">
        <f>R635*Premissas!$C$11</f>
        <v>2215.5963302752293</v>
      </c>
      <c r="Y635" s="7" t="str">
        <f>Premissas!$E$5</f>
        <v>julho/19</v>
      </c>
      <c r="Z635" s="29">
        <f t="shared" si="927"/>
        <v>46</v>
      </c>
      <c r="AA635" s="15">
        <f>Premissas!$H$5</f>
        <v>63.17</v>
      </c>
      <c r="AB635" s="16">
        <f t="shared" si="924"/>
        <v>17.170000000000002</v>
      </c>
      <c r="AC635" s="17">
        <f>AB635*Premissas!$C$6</f>
        <v>1107.0060107560901</v>
      </c>
      <c r="AD635" s="15">
        <f t="shared" si="925"/>
        <v>63.17</v>
      </c>
      <c r="AE635" s="18">
        <f>AD635*Premissas!$C$12</f>
        <v>2036.3881683011705</v>
      </c>
    </row>
    <row r="636" spans="1:33" x14ac:dyDescent="0.25">
      <c r="A636" s="7" t="str">
        <f>Premissas!$E$6</f>
        <v>junho/19</v>
      </c>
      <c r="B636" s="29">
        <f t="shared" si="928"/>
        <v>46</v>
      </c>
      <c r="C636" s="15">
        <f>LARGE(Premissas!$H$6:$I$6,1)</f>
        <v>59.47</v>
      </c>
      <c r="D636" s="16">
        <f t="shared" si="918"/>
        <v>13.469999999999999</v>
      </c>
      <c r="E636" s="17">
        <f>D636*Premissas!$C$6</f>
        <v>868.45491932932612</v>
      </c>
      <c r="F636" s="15">
        <f t="shared" si="919"/>
        <v>59.47</v>
      </c>
      <c r="G636" s="18">
        <f>F636*Premissas!$C$5</f>
        <v>1917.1126225877886</v>
      </c>
      <c r="M636" s="7" t="str">
        <f>Premissas!$E$6</f>
        <v>junho/19</v>
      </c>
      <c r="N636" s="29">
        <f t="shared" si="926"/>
        <v>46</v>
      </c>
      <c r="O636" s="15">
        <f>Premissas!$I$6</f>
        <v>47.71</v>
      </c>
      <c r="P636" s="16">
        <f t="shared" si="921"/>
        <v>0</v>
      </c>
      <c r="Q636" s="17">
        <f>P636*Premissas!$C$13</f>
        <v>0</v>
      </c>
      <c r="R636" s="15">
        <f t="shared" si="922"/>
        <v>47.71</v>
      </c>
      <c r="S636" s="18">
        <f>R636*Premissas!$C$11</f>
        <v>2297.9587155963304</v>
      </c>
      <c r="Y636" s="7" t="str">
        <f>Premissas!$E$6</f>
        <v>junho/19</v>
      </c>
      <c r="Z636" s="29">
        <f t="shared" si="927"/>
        <v>46</v>
      </c>
      <c r="AA636" s="15">
        <f>Premissas!$H$6</f>
        <v>59.47</v>
      </c>
      <c r="AB636" s="16">
        <f t="shared" si="924"/>
        <v>13.469999999999999</v>
      </c>
      <c r="AC636" s="17">
        <f>AB636*Premissas!$C$6</f>
        <v>868.45491932932612</v>
      </c>
      <c r="AD636" s="15">
        <f t="shared" si="925"/>
        <v>59.47</v>
      </c>
      <c r="AE636" s="18">
        <f>AD636*Premissas!$C$12</f>
        <v>1917.1126225877886</v>
      </c>
    </row>
    <row r="637" spans="1:33" x14ac:dyDescent="0.25">
      <c r="A637" s="7" t="str">
        <f>Premissas!$E$7</f>
        <v>maio/19</v>
      </c>
      <c r="B637" s="29">
        <f t="shared" si="928"/>
        <v>46</v>
      </c>
      <c r="C637" s="15">
        <f>LARGE(Premissas!$H$7:$I$7,1)</f>
        <v>61.04</v>
      </c>
      <c r="D637" s="20">
        <f t="shared" si="918"/>
        <v>15.04</v>
      </c>
      <c r="E637" s="17">
        <f>D637*Premissas!$C$6</f>
        <v>969.67795001581771</v>
      </c>
      <c r="F637" s="15">
        <f t="shared" si="919"/>
        <v>61.04</v>
      </c>
      <c r="G637" s="18">
        <f>F637*Premissas!$C$5</f>
        <v>1967.7241379310344</v>
      </c>
      <c r="M637" s="7" t="str">
        <f>Premissas!$E$7</f>
        <v>maio/19</v>
      </c>
      <c r="N637" s="29">
        <f t="shared" si="926"/>
        <v>46</v>
      </c>
      <c r="O637" s="15">
        <f>Premissas!$I$7</f>
        <v>46.37</v>
      </c>
      <c r="P637" s="20">
        <f t="shared" si="921"/>
        <v>0</v>
      </c>
      <c r="Q637" s="17">
        <f>P637*Premissas!$C$13</f>
        <v>0</v>
      </c>
      <c r="R637" s="15">
        <f t="shared" si="922"/>
        <v>46.37</v>
      </c>
      <c r="S637" s="18">
        <f>R637*Premissas!$C$11</f>
        <v>2233.4174311926604</v>
      </c>
      <c r="Y637" s="7" t="str">
        <f>Premissas!$E$7</f>
        <v>maio/19</v>
      </c>
      <c r="Z637" s="29">
        <f t="shared" si="927"/>
        <v>46</v>
      </c>
      <c r="AA637" s="15">
        <f>Premissas!$H$7</f>
        <v>61.04</v>
      </c>
      <c r="AB637" s="20">
        <f t="shared" si="924"/>
        <v>15.04</v>
      </c>
      <c r="AC637" s="17">
        <f>AB637*Premissas!$C$6</f>
        <v>969.67795001581771</v>
      </c>
      <c r="AD637" s="15">
        <f t="shared" si="925"/>
        <v>61.04</v>
      </c>
      <c r="AE637" s="18">
        <f>AD637*Premissas!$C$12</f>
        <v>1967.7241379310344</v>
      </c>
    </row>
    <row r="638" spans="1:33" x14ac:dyDescent="0.25">
      <c r="A638" s="7" t="str">
        <f>Premissas!$E$8</f>
        <v>abril/19</v>
      </c>
      <c r="B638" s="29">
        <f t="shared" si="928"/>
        <v>46</v>
      </c>
      <c r="C638" s="15">
        <f>LARGE(Premissas!$H$8:$I$8,1)</f>
        <v>81.98</v>
      </c>
      <c r="D638" s="20">
        <f t="shared" si="918"/>
        <v>35.980000000000004</v>
      </c>
      <c r="E638" s="17">
        <f>D638*Premissas!$C$6</f>
        <v>2319.7481809553942</v>
      </c>
      <c r="F638" s="15">
        <f t="shared" si="919"/>
        <v>81.98</v>
      </c>
      <c r="G638" s="18">
        <f>F638*Premissas!$C$5</f>
        <v>2642.7592534008227</v>
      </c>
      <c r="M638" s="7" t="str">
        <f>Premissas!$E$8</f>
        <v>abril/19</v>
      </c>
      <c r="N638" s="29">
        <f t="shared" si="926"/>
        <v>46</v>
      </c>
      <c r="O638" s="15">
        <f>Premissas!$I$8</f>
        <v>53.09</v>
      </c>
      <c r="P638" s="20">
        <f t="shared" si="921"/>
        <v>7.0900000000000034</v>
      </c>
      <c r="Q638" s="17">
        <f>P638*Premissas!$C$13</f>
        <v>682.98165137614706</v>
      </c>
      <c r="R638" s="15">
        <f t="shared" si="922"/>
        <v>53.09</v>
      </c>
      <c r="S638" s="18">
        <f>R638*Premissas!$C$11</f>
        <v>2557.0871559633028</v>
      </c>
      <c r="Y638" s="7" t="str">
        <f>Premissas!$E$8</f>
        <v>abril/19</v>
      </c>
      <c r="Z638" s="29">
        <f t="shared" si="927"/>
        <v>46</v>
      </c>
      <c r="AA638" s="15">
        <f>Premissas!$H$8</f>
        <v>81.98</v>
      </c>
      <c r="AB638" s="20">
        <f t="shared" si="924"/>
        <v>35.980000000000004</v>
      </c>
      <c r="AC638" s="17">
        <f>AB638*Premissas!$C$6</f>
        <v>2319.7481809553942</v>
      </c>
      <c r="AD638" s="15">
        <f t="shared" si="925"/>
        <v>81.98</v>
      </c>
      <c r="AE638" s="18">
        <f>AD638*Premissas!$C$12</f>
        <v>2642.7592534008227</v>
      </c>
    </row>
    <row r="639" spans="1:33" x14ac:dyDescent="0.25">
      <c r="A639" s="7" t="str">
        <f>Premissas!$E$9</f>
        <v>março/19</v>
      </c>
      <c r="B639" s="29">
        <f t="shared" si="928"/>
        <v>46</v>
      </c>
      <c r="C639" s="15">
        <f>LARGE(Premissas!$H$9:$I$9,1)</f>
        <v>77.73</v>
      </c>
      <c r="D639" s="20">
        <f t="shared" si="918"/>
        <v>31.730000000000004</v>
      </c>
      <c r="E639" s="17">
        <f>D639*Premissas!$C$6</f>
        <v>2045.7367921543819</v>
      </c>
      <c r="F639" s="15">
        <f t="shared" si="919"/>
        <v>77.73</v>
      </c>
      <c r="G639" s="18">
        <f>F639*Premissas!$C$5</f>
        <v>2505.7535590003163</v>
      </c>
      <c r="M639" s="7" t="str">
        <f>Premissas!$E$9</f>
        <v>março/19</v>
      </c>
      <c r="N639" s="29">
        <f t="shared" si="926"/>
        <v>46</v>
      </c>
      <c r="O639" s="15">
        <f>Premissas!$I$9</f>
        <v>77.73</v>
      </c>
      <c r="P639" s="20">
        <f t="shared" si="921"/>
        <v>31.730000000000004</v>
      </c>
      <c r="Q639" s="17">
        <f>P639*Premissas!$C$13</f>
        <v>3056.5596330275234</v>
      </c>
      <c r="R639" s="15">
        <f t="shared" si="922"/>
        <v>77.73</v>
      </c>
      <c r="S639" s="18">
        <f>R639*Premissas!$C$11</f>
        <v>3743.8761467889908</v>
      </c>
      <c r="Y639" s="7" t="str">
        <f>Premissas!$E$9</f>
        <v>março/19</v>
      </c>
      <c r="Z639" s="29">
        <f t="shared" si="927"/>
        <v>46</v>
      </c>
      <c r="AA639" s="15">
        <f>Premissas!$H$9</f>
        <v>77.62</v>
      </c>
      <c r="AB639" s="20">
        <f t="shared" si="924"/>
        <v>31.620000000000005</v>
      </c>
      <c r="AC639" s="17">
        <f>AB639*Premissas!$C$6</f>
        <v>2038.6447326795321</v>
      </c>
      <c r="AD639" s="15">
        <f t="shared" si="925"/>
        <v>77.62</v>
      </c>
      <c r="AE639" s="18">
        <f>AD639*Premissas!$C$12</f>
        <v>2502.2075292628915</v>
      </c>
    </row>
    <row r="640" spans="1:33" x14ac:dyDescent="0.25">
      <c r="A640" s="7" t="str">
        <f>Premissas!$E$10</f>
        <v>fevereiro/19</v>
      </c>
      <c r="B640" s="29">
        <f t="shared" si="928"/>
        <v>46</v>
      </c>
      <c r="C640" s="15">
        <f>LARGE(Premissas!$H$10:$I$10,1)</f>
        <v>89.49</v>
      </c>
      <c r="D640" s="20">
        <f t="shared" si="918"/>
        <v>43.489999999999995</v>
      </c>
      <c r="E640" s="17">
        <f>D640*Premissas!$C$6</f>
        <v>2803.9424232837705</v>
      </c>
      <c r="F640" s="15">
        <f t="shared" si="919"/>
        <v>89.49</v>
      </c>
      <c r="G640" s="18">
        <f>F640*Premissas!$C$5</f>
        <v>2884.8563745650108</v>
      </c>
      <c r="M640" s="7" t="str">
        <f>Premissas!$E$10</f>
        <v>fevereiro/19</v>
      </c>
      <c r="N640" s="29">
        <f t="shared" si="926"/>
        <v>46</v>
      </c>
      <c r="O640" s="15">
        <f>Premissas!$I$10</f>
        <v>61.82</v>
      </c>
      <c r="P640" s="20">
        <f t="shared" si="921"/>
        <v>15.82</v>
      </c>
      <c r="Q640" s="17">
        <f>P640*Premissas!$C$13</f>
        <v>1523.9449541284403</v>
      </c>
      <c r="R640" s="15">
        <f t="shared" si="922"/>
        <v>61.82</v>
      </c>
      <c r="S640" s="18">
        <f>R640*Premissas!$C$11</f>
        <v>2977.5688073394494</v>
      </c>
      <c r="Y640" s="7" t="str">
        <f>Premissas!$E$10</f>
        <v>fevereiro/19</v>
      </c>
      <c r="Z640" s="29">
        <f t="shared" si="927"/>
        <v>46</v>
      </c>
      <c r="AA640" s="15">
        <f>Premissas!$H$10</f>
        <v>89.49</v>
      </c>
      <c r="AB640" s="20">
        <f t="shared" si="924"/>
        <v>43.489999999999995</v>
      </c>
      <c r="AC640" s="17">
        <f>AB640*Premissas!$C$6</f>
        <v>2803.9424232837705</v>
      </c>
      <c r="AD640" s="15">
        <f t="shared" si="925"/>
        <v>89.49</v>
      </c>
      <c r="AE640" s="18">
        <f>AD640*Premissas!$C$12</f>
        <v>2884.8563745650108</v>
      </c>
    </row>
    <row r="641" spans="1:33" x14ac:dyDescent="0.25">
      <c r="A641" s="7" t="str">
        <f>Premissas!$E$11</f>
        <v>janeiro/19</v>
      </c>
      <c r="B641" s="29">
        <f t="shared" si="928"/>
        <v>46</v>
      </c>
      <c r="C641" s="15">
        <f>LARGE(Premissas!$H$11:$I$11,1)</f>
        <v>81.09</v>
      </c>
      <c r="D641" s="16">
        <f t="shared" si="918"/>
        <v>35.090000000000003</v>
      </c>
      <c r="E641" s="17">
        <f>D641*Premissas!$C$6</f>
        <v>2262.3669724770643</v>
      </c>
      <c r="F641" s="15">
        <f t="shared" si="919"/>
        <v>81.09</v>
      </c>
      <c r="G641" s="18">
        <f>F641*Premissas!$C$5</f>
        <v>2614.068649161658</v>
      </c>
      <c r="M641" s="7" t="str">
        <f>Premissas!$E$11</f>
        <v>janeiro/19</v>
      </c>
      <c r="N641" s="29">
        <f t="shared" si="926"/>
        <v>46</v>
      </c>
      <c r="O641" s="15">
        <f>Premissas!$I$11</f>
        <v>57.12</v>
      </c>
      <c r="P641" s="16">
        <f t="shared" si="921"/>
        <v>11.119999999999997</v>
      </c>
      <c r="Q641" s="17">
        <f>P641*Premissas!$C$13</f>
        <v>1071.1926605504584</v>
      </c>
      <c r="R641" s="15">
        <f t="shared" si="922"/>
        <v>57.12</v>
      </c>
      <c r="S641" s="18">
        <f>R641*Premissas!$C$11</f>
        <v>2751.1926605504586</v>
      </c>
      <c r="Y641" s="7" t="str">
        <f>Premissas!$E$11</f>
        <v>janeiro/19</v>
      </c>
      <c r="Z641" s="29">
        <f t="shared" si="927"/>
        <v>46</v>
      </c>
      <c r="AA641" s="15">
        <f>Premissas!$H$11</f>
        <v>81.09</v>
      </c>
      <c r="AB641" s="16">
        <f t="shared" si="924"/>
        <v>35.090000000000003</v>
      </c>
      <c r="AC641" s="17">
        <f>AB641*Premissas!$C$6</f>
        <v>2262.3669724770643</v>
      </c>
      <c r="AD641" s="15">
        <f t="shared" si="925"/>
        <v>81.09</v>
      </c>
      <c r="AE641" s="18">
        <f>AD641*Premissas!$C$12</f>
        <v>2614.068649161658</v>
      </c>
    </row>
    <row r="642" spans="1:33" x14ac:dyDescent="0.25">
      <c r="A642" s="7" t="str">
        <f>Premissas!$E$12</f>
        <v>dezembro/18</v>
      </c>
      <c r="B642" s="29">
        <f t="shared" si="928"/>
        <v>46</v>
      </c>
      <c r="C642" s="15">
        <f>LARGE(Premissas!$H$12:$I$12,1)</f>
        <v>66.98</v>
      </c>
      <c r="D642" s="16">
        <f t="shared" si="918"/>
        <v>20.980000000000004</v>
      </c>
      <c r="E642" s="17">
        <f>D642*Premissas!$C$6</f>
        <v>1352.6491616577034</v>
      </c>
      <c r="F642" s="15">
        <f t="shared" si="919"/>
        <v>66.98</v>
      </c>
      <c r="G642" s="18">
        <f>F642*Premissas!$C$5</f>
        <v>2159.2097437519774</v>
      </c>
      <c r="M642" s="7" t="str">
        <f>Premissas!$E$12</f>
        <v>dezembro/18</v>
      </c>
      <c r="N642" s="29">
        <f t="shared" si="926"/>
        <v>46</v>
      </c>
      <c r="O642" s="15">
        <f>Premissas!$I$12</f>
        <v>56.9</v>
      </c>
      <c r="P642" s="16">
        <f t="shared" si="921"/>
        <v>10.899999999999999</v>
      </c>
      <c r="Q642" s="17">
        <f>P642*Premissas!$C$13</f>
        <v>1049.9999999999998</v>
      </c>
      <c r="R642" s="15">
        <f t="shared" si="922"/>
        <v>56.9</v>
      </c>
      <c r="S642" s="18">
        <f>R642*Premissas!$C$11</f>
        <v>2740.5963302752293</v>
      </c>
      <c r="Y642" s="7" t="str">
        <f>Premissas!$E$12</f>
        <v>dezembro/18</v>
      </c>
      <c r="Z642" s="29">
        <f t="shared" si="927"/>
        <v>46</v>
      </c>
      <c r="AA642" s="15">
        <f>Premissas!$H$12</f>
        <v>66.98</v>
      </c>
      <c r="AB642" s="16">
        <f t="shared" si="924"/>
        <v>20.980000000000004</v>
      </c>
      <c r="AC642" s="17">
        <f>AB642*Premissas!$C$6</f>
        <v>1352.6491616577034</v>
      </c>
      <c r="AD642" s="15">
        <f t="shared" si="925"/>
        <v>66.98</v>
      </c>
      <c r="AE642" s="18">
        <f>AD642*Premissas!$C$12</f>
        <v>2159.2097437519774</v>
      </c>
    </row>
    <row r="643" spans="1:33" x14ac:dyDescent="0.25">
      <c r="A643" s="7" t="str">
        <f>Premissas!$E$13</f>
        <v>novembro/18</v>
      </c>
      <c r="B643" s="29">
        <f t="shared" si="928"/>
        <v>46</v>
      </c>
      <c r="C643" s="15">
        <f>LARGE(Premissas!$H$13:$I$13,1)</f>
        <v>66.42</v>
      </c>
      <c r="D643" s="16">
        <f t="shared" si="918"/>
        <v>20.420000000000002</v>
      </c>
      <c r="E643" s="17">
        <f>D643*Premissas!$C$6</f>
        <v>1316.544131603923</v>
      </c>
      <c r="F643" s="15">
        <f t="shared" si="919"/>
        <v>66.42</v>
      </c>
      <c r="G643" s="18">
        <f>F643*Premissas!$C$5</f>
        <v>2141.157228725087</v>
      </c>
      <c r="M643" s="7" t="str">
        <f>Premissas!$E$13</f>
        <v>novembro/18</v>
      </c>
      <c r="N643" s="29">
        <f t="shared" si="926"/>
        <v>46</v>
      </c>
      <c r="O643" s="15">
        <f>Premissas!$I$13</f>
        <v>40.659999999999997</v>
      </c>
      <c r="P643" s="16">
        <f t="shared" si="921"/>
        <v>0</v>
      </c>
      <c r="Q643" s="17">
        <f>P643*Premissas!$C$13</f>
        <v>0</v>
      </c>
      <c r="R643" s="15">
        <f t="shared" si="922"/>
        <v>46</v>
      </c>
      <c r="S643" s="18">
        <f>R643*Premissas!$C$11</f>
        <v>2215.5963302752293</v>
      </c>
      <c r="Y643" s="7" t="str">
        <f>Premissas!$E$13</f>
        <v>novembro/18</v>
      </c>
      <c r="Z643" s="29">
        <f t="shared" si="927"/>
        <v>46</v>
      </c>
      <c r="AA643" s="15">
        <f>Premissas!$H$13</f>
        <v>66.42</v>
      </c>
      <c r="AB643" s="16">
        <f t="shared" si="924"/>
        <v>20.420000000000002</v>
      </c>
      <c r="AC643" s="17">
        <f>AB643*Premissas!$C$6</f>
        <v>1316.544131603923</v>
      </c>
      <c r="AD643" s="15">
        <f t="shared" si="925"/>
        <v>66.42</v>
      </c>
      <c r="AE643" s="18">
        <f>AD643*Premissas!$C$12</f>
        <v>2141.157228725087</v>
      </c>
    </row>
    <row r="644" spans="1:33" x14ac:dyDescent="0.25">
      <c r="A644" s="26" t="s">
        <v>35</v>
      </c>
      <c r="B644" s="5"/>
      <c r="C644" s="5">
        <f>LARGE(C631:C643,1)</f>
        <v>89.49</v>
      </c>
      <c r="D644" s="5">
        <f>LARGE(D631:D643,1)</f>
        <v>43.489999999999995</v>
      </c>
      <c r="E644" s="27">
        <f>SUM(E632:E643)</f>
        <v>16999.666561214806</v>
      </c>
      <c r="F644" s="5">
        <f>LARGE(F631:F643,1)</f>
        <v>89.49</v>
      </c>
      <c r="G644" s="27">
        <f t="shared" si="842"/>
        <v>26309.928819993671</v>
      </c>
      <c r="H644" s="50">
        <f>E644+G644</f>
        <v>43309.595381208477</v>
      </c>
      <c r="I644">
        <f>B632</f>
        <v>46</v>
      </c>
      <c r="M644" s="26" t="s">
        <v>35</v>
      </c>
      <c r="N644" s="5"/>
      <c r="O644" s="5">
        <f t="shared" ref="O644:P644" si="929">LARGE(O631:O643,1)</f>
        <v>77.73</v>
      </c>
      <c r="P644" s="5">
        <f t="shared" si="929"/>
        <v>31.730000000000004</v>
      </c>
      <c r="Q644" s="27">
        <f t="shared" ref="Q644" si="930">SUM(Q632:Q643)</f>
        <v>9656.1467889908254</v>
      </c>
      <c r="R644" s="5">
        <f t="shared" ref="R644" si="931">LARGE(R631:R643,1)</f>
        <v>77.73</v>
      </c>
      <c r="S644" s="27">
        <f t="shared" si="846"/>
        <v>31515.412844036695</v>
      </c>
      <c r="T644" s="50">
        <f t="shared" ref="T644" si="932">Q644+S644</f>
        <v>41171.559633027522</v>
      </c>
      <c r="U644">
        <f t="shared" ref="U644" si="933">N632</f>
        <v>46</v>
      </c>
      <c r="Y644" s="26" t="s">
        <v>35</v>
      </c>
      <c r="Z644" s="5"/>
      <c r="AA644" s="5">
        <f t="shared" ref="AA644:AB644" si="934">LARGE(AA631:AA643,1)</f>
        <v>89.49</v>
      </c>
      <c r="AB644" s="5">
        <f t="shared" si="934"/>
        <v>43.489999999999995</v>
      </c>
      <c r="AC644" s="27">
        <f t="shared" ref="AC644" si="935">SUM(AC632:AC643)</f>
        <v>16696.64220183486</v>
      </c>
      <c r="AD644" s="5">
        <f t="shared" ref="AD644" si="936">LARGE(AD631:AD643,1)</f>
        <v>89.49</v>
      </c>
      <c r="AE644" s="27">
        <f t="shared" si="852"/>
        <v>26158.416640303698</v>
      </c>
      <c r="AF644" s="50">
        <f t="shared" ref="AF644" si="937">AC644+AE644</f>
        <v>42855.058842138562</v>
      </c>
      <c r="AG644">
        <f t="shared" ref="AG644" si="938">Z632</f>
        <v>46</v>
      </c>
    </row>
    <row r="645" spans="1:33" x14ac:dyDescent="0.25">
      <c r="A645" s="6" t="s">
        <v>12</v>
      </c>
      <c r="B645" s="6" t="s">
        <v>18</v>
      </c>
      <c r="C645" s="6" t="s">
        <v>19</v>
      </c>
      <c r="D645" s="14" t="s">
        <v>20</v>
      </c>
      <c r="E645" s="14" t="s">
        <v>21</v>
      </c>
      <c r="F645" s="6" t="s">
        <v>22</v>
      </c>
      <c r="G645" s="6" t="s">
        <v>23</v>
      </c>
      <c r="M645" s="6" t="s">
        <v>12</v>
      </c>
      <c r="N645" s="6" t="s">
        <v>18</v>
      </c>
      <c r="O645" s="6" t="s">
        <v>19</v>
      </c>
      <c r="P645" s="14" t="s">
        <v>20</v>
      </c>
      <c r="Q645" s="14" t="s">
        <v>21</v>
      </c>
      <c r="R645" s="6" t="s">
        <v>22</v>
      </c>
      <c r="S645" s="6" t="s">
        <v>23</v>
      </c>
      <c r="Y645" s="6" t="s">
        <v>12</v>
      </c>
      <c r="Z645" s="6" t="s">
        <v>18</v>
      </c>
      <c r="AA645" s="6" t="s">
        <v>19</v>
      </c>
      <c r="AB645" s="14" t="s">
        <v>20</v>
      </c>
      <c r="AC645" s="14" t="s">
        <v>21</v>
      </c>
      <c r="AD645" s="6" t="s">
        <v>22</v>
      </c>
      <c r="AE645" s="6" t="s">
        <v>23</v>
      </c>
    </row>
    <row r="646" spans="1:33" x14ac:dyDescent="0.25">
      <c r="A646" s="7" t="str">
        <f>Premissas!$E$2</f>
        <v>outubro/19</v>
      </c>
      <c r="B646" s="29">
        <f>B632+1</f>
        <v>47</v>
      </c>
      <c r="C646" s="15">
        <f>LARGE(Premissas!$H$2:$I$2,1)</f>
        <v>63.39</v>
      </c>
      <c r="D646" s="16">
        <f t="shared" ref="D646:D657" si="939">IF(C646&gt;105%*B646,(C646-B646),0)</f>
        <v>16.39</v>
      </c>
      <c r="E646" s="17">
        <f>D646*Premissas!$C$6</f>
        <v>1056.7168617526099</v>
      </c>
      <c r="F646" s="15">
        <f t="shared" ref="F646:F657" si="940">IF(C646&gt;B646,C646,B646)</f>
        <v>63.39</v>
      </c>
      <c r="G646" s="18">
        <f>F646*Premissas!$C$5</f>
        <v>2043.4802277760202</v>
      </c>
      <c r="M646" s="7" t="str">
        <f>Premissas!$E$2</f>
        <v>outubro/19</v>
      </c>
      <c r="N646" s="29">
        <f t="shared" ref="N646" si="941">N632+1</f>
        <v>47</v>
      </c>
      <c r="O646" s="15">
        <f>Premissas!$I$2</f>
        <v>63.39</v>
      </c>
      <c r="P646" s="16">
        <f t="shared" ref="P646:P657" si="942">IF(O646&gt;105%*N646,(O646-N646),0)</f>
        <v>16.39</v>
      </c>
      <c r="Q646" s="17">
        <f>P646*Premissas!$C$13</f>
        <v>1578.8532110091744</v>
      </c>
      <c r="R646" s="15">
        <f t="shared" ref="R646:R657" si="943">IF(O646&gt;N646,O646,N646)</f>
        <v>63.39</v>
      </c>
      <c r="S646" s="18">
        <f>R646*Premissas!$C$11</f>
        <v>3053.1880733944954</v>
      </c>
      <c r="Y646" s="7" t="str">
        <f>Premissas!$E$2</f>
        <v>outubro/19</v>
      </c>
      <c r="Z646" s="29">
        <f t="shared" ref="Z646" si="944">Z632+1</f>
        <v>47</v>
      </c>
      <c r="AA646" s="15">
        <f>Premissas!$H$2</f>
        <v>58.8</v>
      </c>
      <c r="AB646" s="16">
        <f t="shared" ref="AB646:AB657" si="945">IF(AA646&gt;105%*Z646,(AA646-Z646),0)</f>
        <v>11.799999999999997</v>
      </c>
      <c r="AC646" s="17">
        <f>AB646*Premissas!$C$6</f>
        <v>760.78456184751644</v>
      </c>
      <c r="AD646" s="15">
        <f t="shared" ref="AD646:AD657" si="946">IF(AA646&gt;Z646,AA646,Z646)</f>
        <v>58.8</v>
      </c>
      <c r="AE646" s="18">
        <f>AD646*Premissas!$C$12</f>
        <v>1895.5140778234736</v>
      </c>
    </row>
    <row r="647" spans="1:33" x14ac:dyDescent="0.25">
      <c r="A647" s="7" t="str">
        <f>Premissas!$E$3</f>
        <v>setembro/19</v>
      </c>
      <c r="B647" s="29">
        <f>B646</f>
        <v>47</v>
      </c>
      <c r="C647" s="15">
        <f>LARGE(Premissas!$H$3:$I$3,1)</f>
        <v>58.91</v>
      </c>
      <c r="D647" s="16">
        <f t="shared" si="939"/>
        <v>11.909999999999997</v>
      </c>
      <c r="E647" s="17">
        <f>D647*Premissas!$C$6</f>
        <v>767.87662132236608</v>
      </c>
      <c r="F647" s="15">
        <f t="shared" si="940"/>
        <v>58.91</v>
      </c>
      <c r="G647" s="18">
        <f>F647*Premissas!$C$5</f>
        <v>1899.0601075608984</v>
      </c>
      <c r="M647" s="7" t="str">
        <f>Premissas!$E$3</f>
        <v>setembro/19</v>
      </c>
      <c r="N647" s="29">
        <f t="shared" ref="N647:N657" si="947">N646</f>
        <v>47</v>
      </c>
      <c r="O647" s="15">
        <f>Premissas!$I$3</f>
        <v>52.19</v>
      </c>
      <c r="P647" s="16">
        <f t="shared" si="942"/>
        <v>5.1899999999999977</v>
      </c>
      <c r="Q647" s="17">
        <f>P647*Premissas!$C$13</f>
        <v>499.95412844036673</v>
      </c>
      <c r="R647" s="15">
        <f t="shared" si="943"/>
        <v>52.19</v>
      </c>
      <c r="S647" s="18">
        <f>R647*Premissas!$C$11</f>
        <v>2513.7385321100915</v>
      </c>
      <c r="Y647" s="7" t="str">
        <f>Premissas!$E$3</f>
        <v>setembro/19</v>
      </c>
      <c r="Z647" s="29">
        <f t="shared" ref="Z647:Z657" si="948">Z646</f>
        <v>47</v>
      </c>
      <c r="AA647" s="15">
        <f>Premissas!$H$3</f>
        <v>58.91</v>
      </c>
      <c r="AB647" s="16">
        <f t="shared" si="945"/>
        <v>11.909999999999997</v>
      </c>
      <c r="AC647" s="17">
        <f>AB647*Premissas!$C$6</f>
        <v>767.87662132236608</v>
      </c>
      <c r="AD647" s="15">
        <f t="shared" si="946"/>
        <v>58.91</v>
      </c>
      <c r="AE647" s="18">
        <f>AD647*Premissas!$C$12</f>
        <v>1899.0601075608984</v>
      </c>
    </row>
    <row r="648" spans="1:33" x14ac:dyDescent="0.25">
      <c r="A648" s="7" t="str">
        <f>Premissas!$E$4</f>
        <v>agosto/19</v>
      </c>
      <c r="B648" s="29">
        <f t="shared" ref="B648:B657" si="949">B647</f>
        <v>47</v>
      </c>
      <c r="C648" s="15">
        <f>LARGE(Premissas!$H$4:$I$4,1)</f>
        <v>46.48</v>
      </c>
      <c r="D648" s="16">
        <f t="shared" si="939"/>
        <v>0</v>
      </c>
      <c r="E648" s="17">
        <f>D648*Premissas!$C$6</f>
        <v>0</v>
      </c>
      <c r="F648" s="15">
        <f t="shared" si="940"/>
        <v>47</v>
      </c>
      <c r="G648" s="18">
        <f>F648*Premissas!$C$5</f>
        <v>1515.1217968997153</v>
      </c>
      <c r="M648" s="7" t="str">
        <f>Premissas!$E$4</f>
        <v>agosto/19</v>
      </c>
      <c r="N648" s="29">
        <f t="shared" si="947"/>
        <v>47</v>
      </c>
      <c r="O648" s="15">
        <f>Premissas!$I$4</f>
        <v>20.16</v>
      </c>
      <c r="P648" s="16">
        <f t="shared" si="942"/>
        <v>0</v>
      </c>
      <c r="Q648" s="17">
        <f>P648*Premissas!$C$13</f>
        <v>0</v>
      </c>
      <c r="R648" s="15">
        <f t="shared" si="943"/>
        <v>47</v>
      </c>
      <c r="S648" s="18">
        <f>R648*Premissas!$C$11</f>
        <v>2263.7614678899081</v>
      </c>
      <c r="Y648" s="7" t="str">
        <f>Premissas!$E$4</f>
        <v>agosto/19</v>
      </c>
      <c r="Z648" s="29">
        <f t="shared" si="948"/>
        <v>47</v>
      </c>
      <c r="AA648" s="15">
        <f>Premissas!$H$4</f>
        <v>46.48</v>
      </c>
      <c r="AB648" s="16">
        <f t="shared" si="945"/>
        <v>0</v>
      </c>
      <c r="AC648" s="17">
        <f>AB648*Premissas!$C$6</f>
        <v>0</v>
      </c>
      <c r="AD648" s="15">
        <f t="shared" si="946"/>
        <v>47</v>
      </c>
      <c r="AE648" s="18">
        <f>AD648*Premissas!$C$12</f>
        <v>1515.1217968997153</v>
      </c>
    </row>
    <row r="649" spans="1:33" x14ac:dyDescent="0.25">
      <c r="A649" s="7" t="str">
        <f>Premissas!$E$5</f>
        <v>julho/19</v>
      </c>
      <c r="B649" s="29">
        <f t="shared" si="949"/>
        <v>47</v>
      </c>
      <c r="C649" s="15">
        <f>LARGE(Premissas!$H$5:$I$5,1)</f>
        <v>63.17</v>
      </c>
      <c r="D649" s="16">
        <f t="shared" si="939"/>
        <v>16.170000000000002</v>
      </c>
      <c r="E649" s="17">
        <f>D649*Premissas!$C$6</f>
        <v>1042.5327428029107</v>
      </c>
      <c r="F649" s="15">
        <f t="shared" si="940"/>
        <v>63.17</v>
      </c>
      <c r="G649" s="18">
        <f>F649*Premissas!$C$5</f>
        <v>2036.3881683011705</v>
      </c>
      <c r="M649" s="7" t="str">
        <f>Premissas!$E$5</f>
        <v>julho/19</v>
      </c>
      <c r="N649" s="29">
        <f t="shared" si="947"/>
        <v>47</v>
      </c>
      <c r="O649" s="15">
        <f>Premissas!$I$5</f>
        <v>39.979999999999997</v>
      </c>
      <c r="P649" s="16">
        <f t="shared" si="942"/>
        <v>0</v>
      </c>
      <c r="Q649" s="17">
        <f>P649*Premissas!$C$13</f>
        <v>0</v>
      </c>
      <c r="R649" s="15">
        <f t="shared" si="943"/>
        <v>47</v>
      </c>
      <c r="S649" s="18">
        <f>R649*Premissas!$C$11</f>
        <v>2263.7614678899081</v>
      </c>
      <c r="Y649" s="7" t="str">
        <f>Premissas!$E$5</f>
        <v>julho/19</v>
      </c>
      <c r="Z649" s="29">
        <f t="shared" si="948"/>
        <v>47</v>
      </c>
      <c r="AA649" s="15">
        <f>Premissas!$H$5</f>
        <v>63.17</v>
      </c>
      <c r="AB649" s="16">
        <f t="shared" si="945"/>
        <v>16.170000000000002</v>
      </c>
      <c r="AC649" s="17">
        <f>AB649*Premissas!$C$6</f>
        <v>1042.5327428029107</v>
      </c>
      <c r="AD649" s="15">
        <f t="shared" si="946"/>
        <v>63.17</v>
      </c>
      <c r="AE649" s="18">
        <f>AD649*Premissas!$C$12</f>
        <v>2036.3881683011705</v>
      </c>
    </row>
    <row r="650" spans="1:33" x14ac:dyDescent="0.25">
      <c r="A650" s="7" t="str">
        <f>Premissas!$E$6</f>
        <v>junho/19</v>
      </c>
      <c r="B650" s="29">
        <f t="shared" si="949"/>
        <v>47</v>
      </c>
      <c r="C650" s="15">
        <f>LARGE(Premissas!$H$6:$I$6,1)</f>
        <v>59.47</v>
      </c>
      <c r="D650" s="16">
        <f t="shared" si="939"/>
        <v>12.469999999999999</v>
      </c>
      <c r="E650" s="17">
        <f>D650*Premissas!$C$6</f>
        <v>803.98165137614671</v>
      </c>
      <c r="F650" s="15">
        <f t="shared" si="940"/>
        <v>59.47</v>
      </c>
      <c r="G650" s="18">
        <f>F650*Premissas!$C$5</f>
        <v>1917.1126225877886</v>
      </c>
      <c r="M650" s="7" t="str">
        <f>Premissas!$E$6</f>
        <v>junho/19</v>
      </c>
      <c r="N650" s="29">
        <f t="shared" si="947"/>
        <v>47</v>
      </c>
      <c r="O650" s="15">
        <f>Premissas!$I$6</f>
        <v>47.71</v>
      </c>
      <c r="P650" s="16">
        <f t="shared" si="942"/>
        <v>0</v>
      </c>
      <c r="Q650" s="17">
        <f>P650*Premissas!$C$13</f>
        <v>0</v>
      </c>
      <c r="R650" s="15">
        <f t="shared" si="943"/>
        <v>47.71</v>
      </c>
      <c r="S650" s="18">
        <f>R650*Premissas!$C$11</f>
        <v>2297.9587155963304</v>
      </c>
      <c r="Y650" s="7" t="str">
        <f>Premissas!$E$6</f>
        <v>junho/19</v>
      </c>
      <c r="Z650" s="29">
        <f t="shared" si="948"/>
        <v>47</v>
      </c>
      <c r="AA650" s="15">
        <f>Premissas!$H$6</f>
        <v>59.47</v>
      </c>
      <c r="AB650" s="16">
        <f t="shared" si="945"/>
        <v>12.469999999999999</v>
      </c>
      <c r="AC650" s="17">
        <f>AB650*Premissas!$C$6</f>
        <v>803.98165137614671</v>
      </c>
      <c r="AD650" s="15">
        <f t="shared" si="946"/>
        <v>59.47</v>
      </c>
      <c r="AE650" s="18">
        <f>AD650*Premissas!$C$12</f>
        <v>1917.1126225877886</v>
      </c>
    </row>
    <row r="651" spans="1:33" x14ac:dyDescent="0.25">
      <c r="A651" s="7" t="str">
        <f>Premissas!$E$7</f>
        <v>maio/19</v>
      </c>
      <c r="B651" s="29">
        <f t="shared" si="949"/>
        <v>47</v>
      </c>
      <c r="C651" s="15">
        <f>LARGE(Premissas!$H$7:$I$7,1)</f>
        <v>61.04</v>
      </c>
      <c r="D651" s="20">
        <f t="shared" si="939"/>
        <v>14.04</v>
      </c>
      <c r="E651" s="17">
        <f>D651*Premissas!$C$6</f>
        <v>905.20468206263831</v>
      </c>
      <c r="F651" s="15">
        <f t="shared" si="940"/>
        <v>61.04</v>
      </c>
      <c r="G651" s="18">
        <f>F651*Premissas!$C$5</f>
        <v>1967.7241379310344</v>
      </c>
      <c r="M651" s="7" t="str">
        <f>Premissas!$E$7</f>
        <v>maio/19</v>
      </c>
      <c r="N651" s="29">
        <f t="shared" si="947"/>
        <v>47</v>
      </c>
      <c r="O651" s="15">
        <f>Premissas!$I$7</f>
        <v>46.37</v>
      </c>
      <c r="P651" s="20">
        <f t="shared" si="942"/>
        <v>0</v>
      </c>
      <c r="Q651" s="17">
        <f>P651*Premissas!$C$13</f>
        <v>0</v>
      </c>
      <c r="R651" s="15">
        <f t="shared" si="943"/>
        <v>47</v>
      </c>
      <c r="S651" s="18">
        <f>R651*Premissas!$C$11</f>
        <v>2263.7614678899081</v>
      </c>
      <c r="Y651" s="7" t="str">
        <f>Premissas!$E$7</f>
        <v>maio/19</v>
      </c>
      <c r="Z651" s="29">
        <f t="shared" si="948"/>
        <v>47</v>
      </c>
      <c r="AA651" s="15">
        <f>Premissas!$H$7</f>
        <v>61.04</v>
      </c>
      <c r="AB651" s="20">
        <f t="shared" si="945"/>
        <v>14.04</v>
      </c>
      <c r="AC651" s="17">
        <f>AB651*Premissas!$C$6</f>
        <v>905.20468206263831</v>
      </c>
      <c r="AD651" s="15">
        <f t="shared" si="946"/>
        <v>61.04</v>
      </c>
      <c r="AE651" s="18">
        <f>AD651*Premissas!$C$12</f>
        <v>1967.7241379310344</v>
      </c>
    </row>
    <row r="652" spans="1:33" x14ac:dyDescent="0.25">
      <c r="A652" s="7" t="str">
        <f>Premissas!$E$8</f>
        <v>abril/19</v>
      </c>
      <c r="B652" s="29">
        <f t="shared" si="949"/>
        <v>47</v>
      </c>
      <c r="C652" s="15">
        <f>LARGE(Premissas!$H$8:$I$8,1)</f>
        <v>81.98</v>
      </c>
      <c r="D652" s="20">
        <f t="shared" si="939"/>
        <v>34.980000000000004</v>
      </c>
      <c r="E652" s="17">
        <f>D652*Premissas!$C$6</f>
        <v>2255.2749130022148</v>
      </c>
      <c r="F652" s="15">
        <f t="shared" si="940"/>
        <v>81.98</v>
      </c>
      <c r="G652" s="18">
        <f>F652*Premissas!$C$5</f>
        <v>2642.7592534008227</v>
      </c>
      <c r="M652" s="7" t="str">
        <f>Premissas!$E$8</f>
        <v>abril/19</v>
      </c>
      <c r="N652" s="29">
        <f t="shared" si="947"/>
        <v>47</v>
      </c>
      <c r="O652" s="15">
        <f>Premissas!$I$8</f>
        <v>53.09</v>
      </c>
      <c r="P652" s="20">
        <f t="shared" si="942"/>
        <v>6.0900000000000034</v>
      </c>
      <c r="Q652" s="17">
        <f>P652*Premissas!$C$13</f>
        <v>586.65137614678929</v>
      </c>
      <c r="R652" s="15">
        <f t="shared" si="943"/>
        <v>53.09</v>
      </c>
      <c r="S652" s="18">
        <f>R652*Premissas!$C$11</f>
        <v>2557.0871559633028</v>
      </c>
      <c r="Y652" s="7" t="str">
        <f>Premissas!$E$8</f>
        <v>abril/19</v>
      </c>
      <c r="Z652" s="29">
        <f t="shared" si="948"/>
        <v>47</v>
      </c>
      <c r="AA652" s="15">
        <f>Premissas!$H$8</f>
        <v>81.98</v>
      </c>
      <c r="AB652" s="20">
        <f t="shared" si="945"/>
        <v>34.980000000000004</v>
      </c>
      <c r="AC652" s="17">
        <f>AB652*Premissas!$C$6</f>
        <v>2255.2749130022148</v>
      </c>
      <c r="AD652" s="15">
        <f t="shared" si="946"/>
        <v>81.98</v>
      </c>
      <c r="AE652" s="18">
        <f>AD652*Premissas!$C$12</f>
        <v>2642.7592534008227</v>
      </c>
    </row>
    <row r="653" spans="1:33" x14ac:dyDescent="0.25">
      <c r="A653" s="7" t="str">
        <f>Premissas!$E$9</f>
        <v>março/19</v>
      </c>
      <c r="B653" s="29">
        <f t="shared" si="949"/>
        <v>47</v>
      </c>
      <c r="C653" s="15">
        <f>LARGE(Premissas!$H$9:$I$9,1)</f>
        <v>77.73</v>
      </c>
      <c r="D653" s="20">
        <f t="shared" si="939"/>
        <v>30.730000000000004</v>
      </c>
      <c r="E653" s="17">
        <f>D653*Premissas!$C$6</f>
        <v>1981.2635242012025</v>
      </c>
      <c r="F653" s="15">
        <f t="shared" si="940"/>
        <v>77.73</v>
      </c>
      <c r="G653" s="18">
        <f>F653*Premissas!$C$5</f>
        <v>2505.7535590003163</v>
      </c>
      <c r="M653" s="7" t="str">
        <f>Premissas!$E$9</f>
        <v>março/19</v>
      </c>
      <c r="N653" s="29">
        <f t="shared" si="947"/>
        <v>47</v>
      </c>
      <c r="O653" s="15">
        <f>Premissas!$I$9</f>
        <v>77.73</v>
      </c>
      <c r="P653" s="20">
        <f t="shared" si="942"/>
        <v>30.730000000000004</v>
      </c>
      <c r="Q653" s="17">
        <f>P653*Premissas!$C$13</f>
        <v>2960.2293577981654</v>
      </c>
      <c r="R653" s="15">
        <f t="shared" si="943"/>
        <v>77.73</v>
      </c>
      <c r="S653" s="18">
        <f>R653*Premissas!$C$11</f>
        <v>3743.8761467889908</v>
      </c>
      <c r="Y653" s="7" t="str">
        <f>Premissas!$E$9</f>
        <v>março/19</v>
      </c>
      <c r="Z653" s="29">
        <f t="shared" si="948"/>
        <v>47</v>
      </c>
      <c r="AA653" s="15">
        <f>Premissas!$H$9</f>
        <v>77.62</v>
      </c>
      <c r="AB653" s="20">
        <f t="shared" si="945"/>
        <v>30.620000000000005</v>
      </c>
      <c r="AC653" s="17">
        <f>AB653*Premissas!$C$6</f>
        <v>1974.1714647263527</v>
      </c>
      <c r="AD653" s="15">
        <f t="shared" si="946"/>
        <v>77.62</v>
      </c>
      <c r="AE653" s="18">
        <f>AD653*Premissas!$C$12</f>
        <v>2502.2075292628915</v>
      </c>
    </row>
    <row r="654" spans="1:33" x14ac:dyDescent="0.25">
      <c r="A654" s="7" t="str">
        <f>Premissas!$E$10</f>
        <v>fevereiro/19</v>
      </c>
      <c r="B654" s="29">
        <f t="shared" si="949"/>
        <v>47</v>
      </c>
      <c r="C654" s="15">
        <f>LARGE(Premissas!$H$10:$I$10,1)</f>
        <v>89.49</v>
      </c>
      <c r="D654" s="20">
        <f t="shared" si="939"/>
        <v>42.489999999999995</v>
      </c>
      <c r="E654" s="17">
        <f>D654*Premissas!$C$6</f>
        <v>2739.4691553305911</v>
      </c>
      <c r="F654" s="15">
        <f t="shared" si="940"/>
        <v>89.49</v>
      </c>
      <c r="G654" s="18">
        <f>F654*Premissas!$C$5</f>
        <v>2884.8563745650108</v>
      </c>
      <c r="M654" s="7" t="str">
        <f>Premissas!$E$10</f>
        <v>fevereiro/19</v>
      </c>
      <c r="N654" s="29">
        <f t="shared" si="947"/>
        <v>47</v>
      </c>
      <c r="O654" s="15">
        <f>Premissas!$I$10</f>
        <v>61.82</v>
      </c>
      <c r="P654" s="20">
        <f t="shared" si="942"/>
        <v>14.82</v>
      </c>
      <c r="Q654" s="17">
        <f>P654*Premissas!$C$13</f>
        <v>1427.6146788990825</v>
      </c>
      <c r="R654" s="15">
        <f t="shared" si="943"/>
        <v>61.82</v>
      </c>
      <c r="S654" s="18">
        <f>R654*Premissas!$C$11</f>
        <v>2977.5688073394494</v>
      </c>
      <c r="Y654" s="7" t="str">
        <f>Premissas!$E$10</f>
        <v>fevereiro/19</v>
      </c>
      <c r="Z654" s="29">
        <f t="shared" si="948"/>
        <v>47</v>
      </c>
      <c r="AA654" s="15">
        <f>Premissas!$H$10</f>
        <v>89.49</v>
      </c>
      <c r="AB654" s="20">
        <f t="shared" si="945"/>
        <v>42.489999999999995</v>
      </c>
      <c r="AC654" s="17">
        <f>AB654*Premissas!$C$6</f>
        <v>2739.4691553305911</v>
      </c>
      <c r="AD654" s="15">
        <f t="shared" si="946"/>
        <v>89.49</v>
      </c>
      <c r="AE654" s="18">
        <f>AD654*Premissas!$C$12</f>
        <v>2884.8563745650108</v>
      </c>
    </row>
    <row r="655" spans="1:33" x14ac:dyDescent="0.25">
      <c r="A655" s="7" t="str">
        <f>Premissas!$E$11</f>
        <v>janeiro/19</v>
      </c>
      <c r="B655" s="29">
        <f t="shared" si="949"/>
        <v>47</v>
      </c>
      <c r="C655" s="15">
        <f>LARGE(Premissas!$H$11:$I$11,1)</f>
        <v>81.09</v>
      </c>
      <c r="D655" s="16">
        <f t="shared" si="939"/>
        <v>34.090000000000003</v>
      </c>
      <c r="E655" s="17">
        <f>D655*Premissas!$C$6</f>
        <v>2197.8937045238849</v>
      </c>
      <c r="F655" s="15">
        <f t="shared" si="940"/>
        <v>81.09</v>
      </c>
      <c r="G655" s="18">
        <f>F655*Premissas!$C$5</f>
        <v>2614.068649161658</v>
      </c>
      <c r="M655" s="7" t="str">
        <f>Premissas!$E$11</f>
        <v>janeiro/19</v>
      </c>
      <c r="N655" s="29">
        <f t="shared" si="947"/>
        <v>47</v>
      </c>
      <c r="O655" s="15">
        <f>Premissas!$I$11</f>
        <v>57.12</v>
      </c>
      <c r="P655" s="16">
        <f t="shared" si="942"/>
        <v>10.119999999999997</v>
      </c>
      <c r="Q655" s="17">
        <f>P655*Premissas!$C$13</f>
        <v>974.86238532110065</v>
      </c>
      <c r="R655" s="15">
        <f t="shared" si="943"/>
        <v>57.12</v>
      </c>
      <c r="S655" s="18">
        <f>R655*Premissas!$C$11</f>
        <v>2751.1926605504586</v>
      </c>
      <c r="Y655" s="7" t="str">
        <f>Premissas!$E$11</f>
        <v>janeiro/19</v>
      </c>
      <c r="Z655" s="29">
        <f t="shared" si="948"/>
        <v>47</v>
      </c>
      <c r="AA655" s="15">
        <f>Premissas!$H$11</f>
        <v>81.09</v>
      </c>
      <c r="AB655" s="16">
        <f t="shared" si="945"/>
        <v>34.090000000000003</v>
      </c>
      <c r="AC655" s="17">
        <f>AB655*Premissas!$C$6</f>
        <v>2197.8937045238849</v>
      </c>
      <c r="AD655" s="15">
        <f t="shared" si="946"/>
        <v>81.09</v>
      </c>
      <c r="AE655" s="18">
        <f>AD655*Premissas!$C$12</f>
        <v>2614.068649161658</v>
      </c>
    </row>
    <row r="656" spans="1:33" x14ac:dyDescent="0.25">
      <c r="A656" s="7" t="str">
        <f>Premissas!$E$12</f>
        <v>dezembro/18</v>
      </c>
      <c r="B656" s="29">
        <f t="shared" si="949"/>
        <v>47</v>
      </c>
      <c r="C656" s="15">
        <f>LARGE(Premissas!$H$12:$I$12,1)</f>
        <v>66.98</v>
      </c>
      <c r="D656" s="16">
        <f t="shared" si="939"/>
        <v>19.980000000000004</v>
      </c>
      <c r="E656" s="17">
        <f>D656*Premissas!$C$6</f>
        <v>1288.1758937045242</v>
      </c>
      <c r="F656" s="15">
        <f t="shared" si="940"/>
        <v>66.98</v>
      </c>
      <c r="G656" s="18">
        <f>F656*Premissas!$C$5</f>
        <v>2159.2097437519774</v>
      </c>
      <c r="M656" s="7" t="str">
        <f>Premissas!$E$12</f>
        <v>dezembro/18</v>
      </c>
      <c r="N656" s="29">
        <f t="shared" si="947"/>
        <v>47</v>
      </c>
      <c r="O656" s="15">
        <f>Premissas!$I$12</f>
        <v>56.9</v>
      </c>
      <c r="P656" s="16">
        <f t="shared" si="942"/>
        <v>9.8999999999999986</v>
      </c>
      <c r="Q656" s="17">
        <f>P656*Premissas!$C$13</f>
        <v>953.66972477064201</v>
      </c>
      <c r="R656" s="15">
        <f t="shared" si="943"/>
        <v>56.9</v>
      </c>
      <c r="S656" s="18">
        <f>R656*Premissas!$C$11</f>
        <v>2740.5963302752293</v>
      </c>
      <c r="Y656" s="7" t="str">
        <f>Premissas!$E$12</f>
        <v>dezembro/18</v>
      </c>
      <c r="Z656" s="29">
        <f t="shared" si="948"/>
        <v>47</v>
      </c>
      <c r="AA656" s="15">
        <f>Premissas!$H$12</f>
        <v>66.98</v>
      </c>
      <c r="AB656" s="16">
        <f t="shared" si="945"/>
        <v>19.980000000000004</v>
      </c>
      <c r="AC656" s="17">
        <f>AB656*Premissas!$C$6</f>
        <v>1288.1758937045242</v>
      </c>
      <c r="AD656" s="15">
        <f t="shared" si="946"/>
        <v>66.98</v>
      </c>
      <c r="AE656" s="18">
        <f>AD656*Premissas!$C$12</f>
        <v>2159.2097437519774</v>
      </c>
    </row>
    <row r="657" spans="1:33" x14ac:dyDescent="0.25">
      <c r="A657" s="7" t="str">
        <f>Premissas!$E$13</f>
        <v>novembro/18</v>
      </c>
      <c r="B657" s="29">
        <f t="shared" si="949"/>
        <v>47</v>
      </c>
      <c r="C657" s="15">
        <f>LARGE(Premissas!$H$13:$I$13,1)</f>
        <v>66.42</v>
      </c>
      <c r="D657" s="16">
        <f t="shared" si="939"/>
        <v>19.420000000000002</v>
      </c>
      <c r="E657" s="17">
        <f>D657*Premissas!$C$6</f>
        <v>1252.0708636507436</v>
      </c>
      <c r="F657" s="15">
        <f t="shared" si="940"/>
        <v>66.42</v>
      </c>
      <c r="G657" s="18">
        <f>F657*Premissas!$C$5</f>
        <v>2141.157228725087</v>
      </c>
      <c r="M657" s="7" t="str">
        <f>Premissas!$E$13</f>
        <v>novembro/18</v>
      </c>
      <c r="N657" s="29">
        <f t="shared" si="947"/>
        <v>47</v>
      </c>
      <c r="O657" s="15">
        <f>Premissas!$I$13</f>
        <v>40.659999999999997</v>
      </c>
      <c r="P657" s="16">
        <f t="shared" si="942"/>
        <v>0</v>
      </c>
      <c r="Q657" s="17">
        <f>P657*Premissas!$C$13</f>
        <v>0</v>
      </c>
      <c r="R657" s="15">
        <f t="shared" si="943"/>
        <v>47</v>
      </c>
      <c r="S657" s="18">
        <f>R657*Premissas!$C$11</f>
        <v>2263.7614678899081</v>
      </c>
      <c r="Y657" s="7" t="str">
        <f>Premissas!$E$13</f>
        <v>novembro/18</v>
      </c>
      <c r="Z657" s="29">
        <f t="shared" si="948"/>
        <v>47</v>
      </c>
      <c r="AA657" s="15">
        <f>Premissas!$H$13</f>
        <v>66.42</v>
      </c>
      <c r="AB657" s="16">
        <f t="shared" si="945"/>
        <v>19.420000000000002</v>
      </c>
      <c r="AC657" s="17">
        <f>AB657*Premissas!$C$6</f>
        <v>1252.0708636507436</v>
      </c>
      <c r="AD657" s="15">
        <f t="shared" si="946"/>
        <v>66.42</v>
      </c>
      <c r="AE657" s="18">
        <f>AD657*Premissas!$C$12</f>
        <v>2141.157228725087</v>
      </c>
    </row>
    <row r="658" spans="1:33" x14ac:dyDescent="0.25">
      <c r="A658" s="26" t="s">
        <v>35</v>
      </c>
      <c r="B658" s="5"/>
      <c r="C658" s="5">
        <f>LARGE(C645:C657,1)</f>
        <v>89.49</v>
      </c>
      <c r="D658" s="5">
        <f>LARGE(D645:D657,1)</f>
        <v>42.489999999999995</v>
      </c>
      <c r="E658" s="27">
        <f>SUM(E646:E657)</f>
        <v>16290.460613729832</v>
      </c>
      <c r="F658" s="5">
        <f>LARGE(F645:F657,1)</f>
        <v>89.49</v>
      </c>
      <c r="G658" s="27">
        <f t="shared" ref="G658:G714" si="950">SUM(G646:G657)</f>
        <v>26326.691869661496</v>
      </c>
      <c r="H658" s="50">
        <f>E658+G658</f>
        <v>42617.152483391328</v>
      </c>
      <c r="I658">
        <f>B646</f>
        <v>47</v>
      </c>
      <c r="M658" s="26" t="s">
        <v>35</v>
      </c>
      <c r="N658" s="5"/>
      <c r="O658" s="5">
        <f t="shared" ref="O658:P658" si="951">LARGE(O645:O657,1)</f>
        <v>77.73</v>
      </c>
      <c r="P658" s="5">
        <f t="shared" si="951"/>
        <v>30.730000000000004</v>
      </c>
      <c r="Q658" s="27">
        <f t="shared" ref="Q658" si="952">SUM(Q646:Q657)</f>
        <v>8981.8348623853217</v>
      </c>
      <c r="R658" s="5">
        <f t="shared" ref="R658" si="953">LARGE(R645:R657,1)</f>
        <v>77.73</v>
      </c>
      <c r="S658" s="27">
        <f t="shared" ref="S658:S714" si="954">SUM(S646:S657)</f>
        <v>31690.252293577978</v>
      </c>
      <c r="T658" s="50">
        <f t="shared" ref="T658" si="955">Q658+S658</f>
        <v>40672.087155963301</v>
      </c>
      <c r="U658">
        <f t="shared" ref="U658" si="956">N646</f>
        <v>47</v>
      </c>
      <c r="Y658" s="26" t="s">
        <v>35</v>
      </c>
      <c r="Z658" s="5"/>
      <c r="AA658" s="5">
        <f t="shared" ref="AA658:AB658" si="957">LARGE(AA645:AA657,1)</f>
        <v>89.49</v>
      </c>
      <c r="AB658" s="5">
        <f t="shared" si="957"/>
        <v>42.489999999999995</v>
      </c>
      <c r="AC658" s="27">
        <f t="shared" ref="AC658" si="958">SUM(AC646:AC657)</f>
        <v>15987.43625434989</v>
      </c>
      <c r="AD658" s="5">
        <f t="shared" ref="AD658" si="959">LARGE(AD645:AD657,1)</f>
        <v>89.49</v>
      </c>
      <c r="AE658" s="27">
        <f t="shared" ref="AE658:AE714" si="960">SUM(AE646:AE657)</f>
        <v>26175.179689971523</v>
      </c>
      <c r="AF658" s="50">
        <f t="shared" ref="AF658" si="961">AC658+AE658</f>
        <v>42162.615944321413</v>
      </c>
      <c r="AG658">
        <f t="shared" ref="AG658" si="962">Z646</f>
        <v>47</v>
      </c>
    </row>
    <row r="659" spans="1:33" x14ac:dyDescent="0.25">
      <c r="A659" s="6" t="s">
        <v>12</v>
      </c>
      <c r="B659" s="6" t="s">
        <v>18</v>
      </c>
      <c r="C659" s="6" t="s">
        <v>19</v>
      </c>
      <c r="D659" s="14" t="s">
        <v>20</v>
      </c>
      <c r="E659" s="14" t="s">
        <v>21</v>
      </c>
      <c r="F659" s="6" t="s">
        <v>22</v>
      </c>
      <c r="G659" s="6" t="s">
        <v>23</v>
      </c>
      <c r="M659" s="6" t="s">
        <v>12</v>
      </c>
      <c r="N659" s="6" t="s">
        <v>18</v>
      </c>
      <c r="O659" s="6" t="s">
        <v>19</v>
      </c>
      <c r="P659" s="14" t="s">
        <v>20</v>
      </c>
      <c r="Q659" s="14" t="s">
        <v>21</v>
      </c>
      <c r="R659" s="6" t="s">
        <v>22</v>
      </c>
      <c r="S659" s="6" t="s">
        <v>23</v>
      </c>
      <c r="Y659" s="6" t="s">
        <v>12</v>
      </c>
      <c r="Z659" s="6" t="s">
        <v>18</v>
      </c>
      <c r="AA659" s="6" t="s">
        <v>19</v>
      </c>
      <c r="AB659" s="14" t="s">
        <v>20</v>
      </c>
      <c r="AC659" s="14" t="s">
        <v>21</v>
      </c>
      <c r="AD659" s="6" t="s">
        <v>22</v>
      </c>
      <c r="AE659" s="6" t="s">
        <v>23</v>
      </c>
    </row>
    <row r="660" spans="1:33" x14ac:dyDescent="0.25">
      <c r="A660" s="7" t="str">
        <f>Premissas!$E$2</f>
        <v>outubro/19</v>
      </c>
      <c r="B660" s="29">
        <f>B646+1</f>
        <v>48</v>
      </c>
      <c r="C660" s="15">
        <f>LARGE(Premissas!$H$2:$I$2,1)</f>
        <v>63.39</v>
      </c>
      <c r="D660" s="16">
        <f t="shared" ref="D660:D671" si="963">IF(C660&gt;105%*B660,(C660-B660),0)</f>
        <v>15.39</v>
      </c>
      <c r="E660" s="17">
        <f>D660*Premissas!$C$6</f>
        <v>992.24359379943064</v>
      </c>
      <c r="F660" s="15">
        <f t="shared" ref="F660:F671" si="964">IF(C660&gt;B660,C660,B660)</f>
        <v>63.39</v>
      </c>
      <c r="G660" s="18">
        <f>F660*Premissas!$C$5</f>
        <v>2043.4802277760202</v>
      </c>
      <c r="M660" s="7" t="str">
        <f>Premissas!$E$2</f>
        <v>outubro/19</v>
      </c>
      <c r="N660" s="29">
        <f t="shared" ref="N660" si="965">N646+1</f>
        <v>48</v>
      </c>
      <c r="O660" s="15">
        <f>Premissas!$I$2</f>
        <v>63.39</v>
      </c>
      <c r="P660" s="16">
        <f t="shared" ref="P660:P671" si="966">IF(O660&gt;105%*N660,(O660-N660),0)</f>
        <v>15.39</v>
      </c>
      <c r="Q660" s="17">
        <f>P660*Premissas!$C$13</f>
        <v>1482.5229357798166</v>
      </c>
      <c r="R660" s="15">
        <f t="shared" ref="R660:R671" si="967">IF(O660&gt;N660,O660,N660)</f>
        <v>63.39</v>
      </c>
      <c r="S660" s="18">
        <f>R660*Premissas!$C$11</f>
        <v>3053.1880733944954</v>
      </c>
      <c r="Y660" s="7" t="str">
        <f>Premissas!$E$2</f>
        <v>outubro/19</v>
      </c>
      <c r="Z660" s="29">
        <f t="shared" ref="Z660" si="968">Z646+1</f>
        <v>48</v>
      </c>
      <c r="AA660" s="15">
        <f>Premissas!$H$2</f>
        <v>58.8</v>
      </c>
      <c r="AB660" s="16">
        <f t="shared" ref="AB660:AB671" si="969">IF(AA660&gt;105%*Z660,(AA660-Z660),0)</f>
        <v>10.799999999999997</v>
      </c>
      <c r="AC660" s="17">
        <f>AB660*Premissas!$C$6</f>
        <v>696.31129389433704</v>
      </c>
      <c r="AD660" s="15">
        <f t="shared" ref="AD660:AD671" si="970">IF(AA660&gt;Z660,AA660,Z660)</f>
        <v>58.8</v>
      </c>
      <c r="AE660" s="18">
        <f>AD660*Premissas!$C$12</f>
        <v>1895.5140778234736</v>
      </c>
    </row>
    <row r="661" spans="1:33" x14ac:dyDescent="0.25">
      <c r="A661" s="7" t="str">
        <f>Premissas!$E$3</f>
        <v>setembro/19</v>
      </c>
      <c r="B661" s="29">
        <f>B660</f>
        <v>48</v>
      </c>
      <c r="C661" s="15">
        <f>LARGE(Premissas!$H$3:$I$3,1)</f>
        <v>58.91</v>
      </c>
      <c r="D661" s="16">
        <f t="shared" si="963"/>
        <v>10.909999999999997</v>
      </c>
      <c r="E661" s="17">
        <f>D661*Premissas!$C$6</f>
        <v>703.40335336918679</v>
      </c>
      <c r="F661" s="15">
        <f t="shared" si="964"/>
        <v>58.91</v>
      </c>
      <c r="G661" s="18">
        <f>F661*Premissas!$C$5</f>
        <v>1899.0601075608984</v>
      </c>
      <c r="M661" s="7" t="str">
        <f>Premissas!$E$3</f>
        <v>setembro/19</v>
      </c>
      <c r="N661" s="29">
        <f t="shared" ref="N661:N671" si="971">N660</f>
        <v>48</v>
      </c>
      <c r="O661" s="15">
        <f>Premissas!$I$3</f>
        <v>52.19</v>
      </c>
      <c r="P661" s="16">
        <f t="shared" si="966"/>
        <v>4.1899999999999977</v>
      </c>
      <c r="Q661" s="17">
        <f>P661*Premissas!$C$13</f>
        <v>403.62385321100896</v>
      </c>
      <c r="R661" s="15">
        <f t="shared" si="967"/>
        <v>52.19</v>
      </c>
      <c r="S661" s="18">
        <f>R661*Premissas!$C$11</f>
        <v>2513.7385321100915</v>
      </c>
      <c r="Y661" s="7" t="str">
        <f>Premissas!$E$3</f>
        <v>setembro/19</v>
      </c>
      <c r="Z661" s="29">
        <f t="shared" ref="Z661:Z671" si="972">Z660</f>
        <v>48</v>
      </c>
      <c r="AA661" s="15">
        <f>Premissas!$H$3</f>
        <v>58.91</v>
      </c>
      <c r="AB661" s="16">
        <f t="shared" si="969"/>
        <v>10.909999999999997</v>
      </c>
      <c r="AC661" s="17">
        <f>AB661*Premissas!$C$6</f>
        <v>703.40335336918679</v>
      </c>
      <c r="AD661" s="15">
        <f t="shared" si="970"/>
        <v>58.91</v>
      </c>
      <c r="AE661" s="18">
        <f>AD661*Premissas!$C$12</f>
        <v>1899.0601075608984</v>
      </c>
    </row>
    <row r="662" spans="1:33" x14ac:dyDescent="0.25">
      <c r="A662" s="7" t="str">
        <f>Premissas!$E$4</f>
        <v>agosto/19</v>
      </c>
      <c r="B662" s="29">
        <f t="shared" ref="B662:B671" si="973">B661</f>
        <v>48</v>
      </c>
      <c r="C662" s="15">
        <f>LARGE(Premissas!$H$4:$I$4,1)</f>
        <v>46.48</v>
      </c>
      <c r="D662" s="16">
        <f t="shared" si="963"/>
        <v>0</v>
      </c>
      <c r="E662" s="17">
        <f>D662*Premissas!$C$6</f>
        <v>0</v>
      </c>
      <c r="F662" s="15">
        <f t="shared" si="964"/>
        <v>48</v>
      </c>
      <c r="G662" s="18">
        <f>F662*Premissas!$C$5</f>
        <v>1547.358430876305</v>
      </c>
      <c r="M662" s="7" t="str">
        <f>Premissas!$E$4</f>
        <v>agosto/19</v>
      </c>
      <c r="N662" s="29">
        <f t="shared" si="971"/>
        <v>48</v>
      </c>
      <c r="O662" s="15">
        <f>Premissas!$I$4</f>
        <v>20.16</v>
      </c>
      <c r="P662" s="16">
        <f t="shared" si="966"/>
        <v>0</v>
      </c>
      <c r="Q662" s="17">
        <f>P662*Premissas!$C$13</f>
        <v>0</v>
      </c>
      <c r="R662" s="15">
        <f t="shared" si="967"/>
        <v>48</v>
      </c>
      <c r="S662" s="18">
        <f>R662*Premissas!$C$11</f>
        <v>2311.9266055045873</v>
      </c>
      <c r="Y662" s="7" t="str">
        <f>Premissas!$E$4</f>
        <v>agosto/19</v>
      </c>
      <c r="Z662" s="29">
        <f t="shared" si="972"/>
        <v>48</v>
      </c>
      <c r="AA662" s="15">
        <f>Premissas!$H$4</f>
        <v>46.48</v>
      </c>
      <c r="AB662" s="16">
        <f t="shared" si="969"/>
        <v>0</v>
      </c>
      <c r="AC662" s="17">
        <f>AB662*Premissas!$C$6</f>
        <v>0</v>
      </c>
      <c r="AD662" s="15">
        <f t="shared" si="970"/>
        <v>48</v>
      </c>
      <c r="AE662" s="18">
        <f>AD662*Premissas!$C$12</f>
        <v>1547.358430876305</v>
      </c>
    </row>
    <row r="663" spans="1:33" x14ac:dyDescent="0.25">
      <c r="A663" s="7" t="str">
        <f>Premissas!$E$5</f>
        <v>julho/19</v>
      </c>
      <c r="B663" s="29">
        <f t="shared" si="973"/>
        <v>48</v>
      </c>
      <c r="C663" s="15">
        <f>LARGE(Premissas!$H$5:$I$5,1)</f>
        <v>63.17</v>
      </c>
      <c r="D663" s="16">
        <f t="shared" si="963"/>
        <v>15.170000000000002</v>
      </c>
      <c r="E663" s="17">
        <f>D663*Premissas!$C$6</f>
        <v>978.05947484973126</v>
      </c>
      <c r="F663" s="15">
        <f t="shared" si="964"/>
        <v>63.17</v>
      </c>
      <c r="G663" s="18">
        <f>F663*Premissas!$C$5</f>
        <v>2036.3881683011705</v>
      </c>
      <c r="M663" s="7" t="str">
        <f>Premissas!$E$5</f>
        <v>julho/19</v>
      </c>
      <c r="N663" s="29">
        <f t="shared" si="971"/>
        <v>48</v>
      </c>
      <c r="O663" s="15">
        <f>Premissas!$I$5</f>
        <v>39.979999999999997</v>
      </c>
      <c r="P663" s="16">
        <f t="shared" si="966"/>
        <v>0</v>
      </c>
      <c r="Q663" s="17">
        <f>P663*Premissas!$C$13</f>
        <v>0</v>
      </c>
      <c r="R663" s="15">
        <f t="shared" si="967"/>
        <v>48</v>
      </c>
      <c r="S663" s="18">
        <f>R663*Premissas!$C$11</f>
        <v>2311.9266055045873</v>
      </c>
      <c r="Y663" s="7" t="str">
        <f>Premissas!$E$5</f>
        <v>julho/19</v>
      </c>
      <c r="Z663" s="29">
        <f t="shared" si="972"/>
        <v>48</v>
      </c>
      <c r="AA663" s="15">
        <f>Premissas!$H$5</f>
        <v>63.17</v>
      </c>
      <c r="AB663" s="16">
        <f t="shared" si="969"/>
        <v>15.170000000000002</v>
      </c>
      <c r="AC663" s="17">
        <f>AB663*Premissas!$C$6</f>
        <v>978.05947484973126</v>
      </c>
      <c r="AD663" s="15">
        <f t="shared" si="970"/>
        <v>63.17</v>
      </c>
      <c r="AE663" s="18">
        <f>AD663*Premissas!$C$12</f>
        <v>2036.3881683011705</v>
      </c>
    </row>
    <row r="664" spans="1:33" x14ac:dyDescent="0.25">
      <c r="A664" s="7" t="str">
        <f>Premissas!$E$6</f>
        <v>junho/19</v>
      </c>
      <c r="B664" s="29">
        <f t="shared" si="973"/>
        <v>48</v>
      </c>
      <c r="C664" s="15">
        <f>LARGE(Premissas!$H$6:$I$6,1)</f>
        <v>59.47</v>
      </c>
      <c r="D664" s="16">
        <f t="shared" si="963"/>
        <v>11.469999999999999</v>
      </c>
      <c r="E664" s="17">
        <f>D664*Premissas!$C$6</f>
        <v>739.50838342296731</v>
      </c>
      <c r="F664" s="15">
        <f t="shared" si="964"/>
        <v>59.47</v>
      </c>
      <c r="G664" s="18">
        <f>F664*Premissas!$C$5</f>
        <v>1917.1126225877886</v>
      </c>
      <c r="M664" s="7" t="str">
        <f>Premissas!$E$6</f>
        <v>junho/19</v>
      </c>
      <c r="N664" s="29">
        <f t="shared" si="971"/>
        <v>48</v>
      </c>
      <c r="O664" s="15">
        <f>Premissas!$I$6</f>
        <v>47.71</v>
      </c>
      <c r="P664" s="16">
        <f t="shared" si="966"/>
        <v>0</v>
      </c>
      <c r="Q664" s="17">
        <f>P664*Premissas!$C$13</f>
        <v>0</v>
      </c>
      <c r="R664" s="15">
        <f t="shared" si="967"/>
        <v>48</v>
      </c>
      <c r="S664" s="18">
        <f>R664*Premissas!$C$11</f>
        <v>2311.9266055045873</v>
      </c>
      <c r="Y664" s="7" t="str">
        <f>Premissas!$E$6</f>
        <v>junho/19</v>
      </c>
      <c r="Z664" s="29">
        <f t="shared" si="972"/>
        <v>48</v>
      </c>
      <c r="AA664" s="15">
        <f>Premissas!$H$6</f>
        <v>59.47</v>
      </c>
      <c r="AB664" s="16">
        <f t="shared" si="969"/>
        <v>11.469999999999999</v>
      </c>
      <c r="AC664" s="17">
        <f>AB664*Premissas!$C$6</f>
        <v>739.50838342296731</v>
      </c>
      <c r="AD664" s="15">
        <f t="shared" si="970"/>
        <v>59.47</v>
      </c>
      <c r="AE664" s="18">
        <f>AD664*Premissas!$C$12</f>
        <v>1917.1126225877886</v>
      </c>
    </row>
    <row r="665" spans="1:33" x14ac:dyDescent="0.25">
      <c r="A665" s="7" t="str">
        <f>Premissas!$E$7</f>
        <v>maio/19</v>
      </c>
      <c r="B665" s="29">
        <f t="shared" si="973"/>
        <v>48</v>
      </c>
      <c r="C665" s="15">
        <f>LARGE(Premissas!$H$7:$I$7,1)</f>
        <v>61.04</v>
      </c>
      <c r="D665" s="20">
        <f t="shared" si="963"/>
        <v>13.04</v>
      </c>
      <c r="E665" s="17">
        <f>D665*Premissas!$C$6</f>
        <v>840.73141410945902</v>
      </c>
      <c r="F665" s="15">
        <f t="shared" si="964"/>
        <v>61.04</v>
      </c>
      <c r="G665" s="18">
        <f>F665*Premissas!$C$5</f>
        <v>1967.7241379310344</v>
      </c>
      <c r="M665" s="7" t="str">
        <f>Premissas!$E$7</f>
        <v>maio/19</v>
      </c>
      <c r="N665" s="29">
        <f t="shared" si="971"/>
        <v>48</v>
      </c>
      <c r="O665" s="15">
        <f>Premissas!$I$7</f>
        <v>46.37</v>
      </c>
      <c r="P665" s="20">
        <f t="shared" si="966"/>
        <v>0</v>
      </c>
      <c r="Q665" s="17">
        <f>P665*Premissas!$C$13</f>
        <v>0</v>
      </c>
      <c r="R665" s="15">
        <f t="shared" si="967"/>
        <v>48</v>
      </c>
      <c r="S665" s="18">
        <f>R665*Premissas!$C$11</f>
        <v>2311.9266055045873</v>
      </c>
      <c r="Y665" s="7" t="str">
        <f>Premissas!$E$7</f>
        <v>maio/19</v>
      </c>
      <c r="Z665" s="29">
        <f t="shared" si="972"/>
        <v>48</v>
      </c>
      <c r="AA665" s="15">
        <f>Premissas!$H$7</f>
        <v>61.04</v>
      </c>
      <c r="AB665" s="20">
        <f t="shared" si="969"/>
        <v>13.04</v>
      </c>
      <c r="AC665" s="17">
        <f>AB665*Premissas!$C$6</f>
        <v>840.73141410945902</v>
      </c>
      <c r="AD665" s="15">
        <f t="shared" si="970"/>
        <v>61.04</v>
      </c>
      <c r="AE665" s="18">
        <f>AD665*Premissas!$C$12</f>
        <v>1967.7241379310344</v>
      </c>
    </row>
    <row r="666" spans="1:33" x14ac:dyDescent="0.25">
      <c r="A666" s="7" t="str">
        <f>Premissas!$E$8</f>
        <v>abril/19</v>
      </c>
      <c r="B666" s="29">
        <f t="shared" si="973"/>
        <v>48</v>
      </c>
      <c r="C666" s="15">
        <f>LARGE(Premissas!$H$8:$I$8,1)</f>
        <v>81.98</v>
      </c>
      <c r="D666" s="20">
        <f t="shared" si="963"/>
        <v>33.980000000000004</v>
      </c>
      <c r="E666" s="17">
        <f>D666*Premissas!$C$6</f>
        <v>2190.8016450490354</v>
      </c>
      <c r="F666" s="15">
        <f t="shared" si="964"/>
        <v>81.98</v>
      </c>
      <c r="G666" s="18">
        <f>F666*Premissas!$C$5</f>
        <v>2642.7592534008227</v>
      </c>
      <c r="M666" s="7" t="str">
        <f>Premissas!$E$8</f>
        <v>abril/19</v>
      </c>
      <c r="N666" s="29">
        <f t="shared" si="971"/>
        <v>48</v>
      </c>
      <c r="O666" s="15">
        <f>Premissas!$I$8</f>
        <v>53.09</v>
      </c>
      <c r="P666" s="20">
        <f t="shared" si="966"/>
        <v>5.0900000000000034</v>
      </c>
      <c r="Q666" s="17">
        <f>P666*Premissas!$C$13</f>
        <v>490.32110091743152</v>
      </c>
      <c r="R666" s="15">
        <f t="shared" si="967"/>
        <v>53.09</v>
      </c>
      <c r="S666" s="18">
        <f>R666*Premissas!$C$11</f>
        <v>2557.0871559633028</v>
      </c>
      <c r="Y666" s="7" t="str">
        <f>Premissas!$E$8</f>
        <v>abril/19</v>
      </c>
      <c r="Z666" s="29">
        <f t="shared" si="972"/>
        <v>48</v>
      </c>
      <c r="AA666" s="15">
        <f>Premissas!$H$8</f>
        <v>81.98</v>
      </c>
      <c r="AB666" s="20">
        <f t="shared" si="969"/>
        <v>33.980000000000004</v>
      </c>
      <c r="AC666" s="17">
        <f>AB666*Premissas!$C$6</f>
        <v>2190.8016450490354</v>
      </c>
      <c r="AD666" s="15">
        <f t="shared" si="970"/>
        <v>81.98</v>
      </c>
      <c r="AE666" s="18">
        <f>AD666*Premissas!$C$12</f>
        <v>2642.7592534008227</v>
      </c>
    </row>
    <row r="667" spans="1:33" x14ac:dyDescent="0.25">
      <c r="A667" s="7" t="str">
        <f>Premissas!$E$9</f>
        <v>março/19</v>
      </c>
      <c r="B667" s="29">
        <f t="shared" si="973"/>
        <v>48</v>
      </c>
      <c r="C667" s="15">
        <f>LARGE(Premissas!$H$9:$I$9,1)</f>
        <v>77.73</v>
      </c>
      <c r="D667" s="20">
        <f t="shared" si="963"/>
        <v>29.730000000000004</v>
      </c>
      <c r="E667" s="17">
        <f>D667*Premissas!$C$6</f>
        <v>1916.7902562480231</v>
      </c>
      <c r="F667" s="15">
        <f t="shared" si="964"/>
        <v>77.73</v>
      </c>
      <c r="G667" s="18">
        <f>F667*Premissas!$C$5</f>
        <v>2505.7535590003163</v>
      </c>
      <c r="M667" s="7" t="str">
        <f>Premissas!$E$9</f>
        <v>março/19</v>
      </c>
      <c r="N667" s="29">
        <f t="shared" si="971"/>
        <v>48</v>
      </c>
      <c r="O667" s="15">
        <f>Premissas!$I$9</f>
        <v>77.73</v>
      </c>
      <c r="P667" s="20">
        <f t="shared" si="966"/>
        <v>29.730000000000004</v>
      </c>
      <c r="Q667" s="17">
        <f>P667*Premissas!$C$13</f>
        <v>2863.8990825688074</v>
      </c>
      <c r="R667" s="15">
        <f t="shared" si="967"/>
        <v>77.73</v>
      </c>
      <c r="S667" s="18">
        <f>R667*Premissas!$C$11</f>
        <v>3743.8761467889908</v>
      </c>
      <c r="Y667" s="7" t="str">
        <f>Premissas!$E$9</f>
        <v>março/19</v>
      </c>
      <c r="Z667" s="29">
        <f t="shared" si="972"/>
        <v>48</v>
      </c>
      <c r="AA667" s="15">
        <f>Premissas!$H$9</f>
        <v>77.62</v>
      </c>
      <c r="AB667" s="20">
        <f t="shared" si="969"/>
        <v>29.620000000000005</v>
      </c>
      <c r="AC667" s="17">
        <f>AB667*Premissas!$C$6</f>
        <v>1909.6981967731733</v>
      </c>
      <c r="AD667" s="15">
        <f t="shared" si="970"/>
        <v>77.62</v>
      </c>
      <c r="AE667" s="18">
        <f>AD667*Premissas!$C$12</f>
        <v>2502.2075292628915</v>
      </c>
    </row>
    <row r="668" spans="1:33" x14ac:dyDescent="0.25">
      <c r="A668" s="7" t="str">
        <f>Premissas!$E$10</f>
        <v>fevereiro/19</v>
      </c>
      <c r="B668" s="29">
        <f t="shared" si="973"/>
        <v>48</v>
      </c>
      <c r="C668" s="15">
        <f>LARGE(Premissas!$H$10:$I$10,1)</f>
        <v>89.49</v>
      </c>
      <c r="D668" s="20">
        <f t="shared" si="963"/>
        <v>41.489999999999995</v>
      </c>
      <c r="E668" s="17">
        <f>D668*Premissas!$C$6</f>
        <v>2674.9958873774117</v>
      </c>
      <c r="F668" s="15">
        <f t="shared" si="964"/>
        <v>89.49</v>
      </c>
      <c r="G668" s="18">
        <f>F668*Premissas!$C$5</f>
        <v>2884.8563745650108</v>
      </c>
      <c r="M668" s="7" t="str">
        <f>Premissas!$E$10</f>
        <v>fevereiro/19</v>
      </c>
      <c r="N668" s="29">
        <f t="shared" si="971"/>
        <v>48</v>
      </c>
      <c r="O668" s="15">
        <f>Premissas!$I$10</f>
        <v>61.82</v>
      </c>
      <c r="P668" s="20">
        <f t="shared" si="966"/>
        <v>13.82</v>
      </c>
      <c r="Q668" s="17">
        <f>P668*Premissas!$C$13</f>
        <v>1331.2844036697247</v>
      </c>
      <c r="R668" s="15">
        <f t="shared" si="967"/>
        <v>61.82</v>
      </c>
      <c r="S668" s="18">
        <f>R668*Premissas!$C$11</f>
        <v>2977.5688073394494</v>
      </c>
      <c r="Y668" s="7" t="str">
        <f>Premissas!$E$10</f>
        <v>fevereiro/19</v>
      </c>
      <c r="Z668" s="29">
        <f t="shared" si="972"/>
        <v>48</v>
      </c>
      <c r="AA668" s="15">
        <f>Premissas!$H$10</f>
        <v>89.49</v>
      </c>
      <c r="AB668" s="20">
        <f t="shared" si="969"/>
        <v>41.489999999999995</v>
      </c>
      <c r="AC668" s="17">
        <f>AB668*Premissas!$C$6</f>
        <v>2674.9958873774117</v>
      </c>
      <c r="AD668" s="15">
        <f t="shared" si="970"/>
        <v>89.49</v>
      </c>
      <c r="AE668" s="18">
        <f>AD668*Premissas!$C$12</f>
        <v>2884.8563745650108</v>
      </c>
    </row>
    <row r="669" spans="1:33" x14ac:dyDescent="0.25">
      <c r="A669" s="7" t="str">
        <f>Premissas!$E$11</f>
        <v>janeiro/19</v>
      </c>
      <c r="B669" s="29">
        <f t="shared" si="973"/>
        <v>48</v>
      </c>
      <c r="C669" s="15">
        <f>LARGE(Premissas!$H$11:$I$11,1)</f>
        <v>81.09</v>
      </c>
      <c r="D669" s="16">
        <f t="shared" si="963"/>
        <v>33.090000000000003</v>
      </c>
      <c r="E669" s="17">
        <f>D669*Premissas!$C$6</f>
        <v>2133.4204365707055</v>
      </c>
      <c r="F669" s="15">
        <f t="shared" si="964"/>
        <v>81.09</v>
      </c>
      <c r="G669" s="18">
        <f>F669*Premissas!$C$5</f>
        <v>2614.068649161658</v>
      </c>
      <c r="M669" s="7" t="str">
        <f>Premissas!$E$11</f>
        <v>janeiro/19</v>
      </c>
      <c r="N669" s="29">
        <f t="shared" si="971"/>
        <v>48</v>
      </c>
      <c r="O669" s="15">
        <f>Premissas!$I$11</f>
        <v>57.12</v>
      </c>
      <c r="P669" s="16">
        <f t="shared" si="966"/>
        <v>9.1199999999999974</v>
      </c>
      <c r="Q669" s="17">
        <f>P669*Premissas!$C$13</f>
        <v>878.53211009174288</v>
      </c>
      <c r="R669" s="15">
        <f t="shared" si="967"/>
        <v>57.12</v>
      </c>
      <c r="S669" s="18">
        <f>R669*Premissas!$C$11</f>
        <v>2751.1926605504586</v>
      </c>
      <c r="Y669" s="7" t="str">
        <f>Premissas!$E$11</f>
        <v>janeiro/19</v>
      </c>
      <c r="Z669" s="29">
        <f t="shared" si="972"/>
        <v>48</v>
      </c>
      <c r="AA669" s="15">
        <f>Premissas!$H$11</f>
        <v>81.09</v>
      </c>
      <c r="AB669" s="16">
        <f t="shared" si="969"/>
        <v>33.090000000000003</v>
      </c>
      <c r="AC669" s="17">
        <f>AB669*Premissas!$C$6</f>
        <v>2133.4204365707055</v>
      </c>
      <c r="AD669" s="15">
        <f t="shared" si="970"/>
        <v>81.09</v>
      </c>
      <c r="AE669" s="18">
        <f>AD669*Premissas!$C$12</f>
        <v>2614.068649161658</v>
      </c>
    </row>
    <row r="670" spans="1:33" x14ac:dyDescent="0.25">
      <c r="A670" s="7" t="str">
        <f>Premissas!$E$12</f>
        <v>dezembro/18</v>
      </c>
      <c r="B670" s="29">
        <f t="shared" si="973"/>
        <v>48</v>
      </c>
      <c r="C670" s="15">
        <f>LARGE(Premissas!$H$12:$I$12,1)</f>
        <v>66.98</v>
      </c>
      <c r="D670" s="16">
        <f t="shared" si="963"/>
        <v>18.980000000000004</v>
      </c>
      <c r="E670" s="17">
        <f>D670*Premissas!$C$6</f>
        <v>1223.7026257513448</v>
      </c>
      <c r="F670" s="15">
        <f t="shared" si="964"/>
        <v>66.98</v>
      </c>
      <c r="G670" s="18">
        <f>F670*Premissas!$C$5</f>
        <v>2159.2097437519774</v>
      </c>
      <c r="M670" s="7" t="str">
        <f>Premissas!$E$12</f>
        <v>dezembro/18</v>
      </c>
      <c r="N670" s="29">
        <f t="shared" si="971"/>
        <v>48</v>
      </c>
      <c r="O670" s="15">
        <f>Premissas!$I$12</f>
        <v>56.9</v>
      </c>
      <c r="P670" s="16">
        <f t="shared" si="966"/>
        <v>8.8999999999999986</v>
      </c>
      <c r="Q670" s="17">
        <f>P670*Premissas!$C$13</f>
        <v>857.33944954128424</v>
      </c>
      <c r="R670" s="15">
        <f t="shared" si="967"/>
        <v>56.9</v>
      </c>
      <c r="S670" s="18">
        <f>R670*Premissas!$C$11</f>
        <v>2740.5963302752293</v>
      </c>
      <c r="Y670" s="7" t="str">
        <f>Premissas!$E$12</f>
        <v>dezembro/18</v>
      </c>
      <c r="Z670" s="29">
        <f t="shared" si="972"/>
        <v>48</v>
      </c>
      <c r="AA670" s="15">
        <f>Premissas!$H$12</f>
        <v>66.98</v>
      </c>
      <c r="AB670" s="16">
        <f t="shared" si="969"/>
        <v>18.980000000000004</v>
      </c>
      <c r="AC670" s="17">
        <f>AB670*Premissas!$C$6</f>
        <v>1223.7026257513448</v>
      </c>
      <c r="AD670" s="15">
        <f t="shared" si="970"/>
        <v>66.98</v>
      </c>
      <c r="AE670" s="18">
        <f>AD670*Premissas!$C$12</f>
        <v>2159.2097437519774</v>
      </c>
    </row>
    <row r="671" spans="1:33" x14ac:dyDescent="0.25">
      <c r="A671" s="7" t="str">
        <f>Premissas!$E$13</f>
        <v>novembro/18</v>
      </c>
      <c r="B671" s="29">
        <f t="shared" si="973"/>
        <v>48</v>
      </c>
      <c r="C671" s="15">
        <f>LARGE(Premissas!$H$13:$I$13,1)</f>
        <v>66.42</v>
      </c>
      <c r="D671" s="16">
        <f t="shared" si="963"/>
        <v>18.420000000000002</v>
      </c>
      <c r="E671" s="17">
        <f>D671*Premissas!$C$6</f>
        <v>1187.5975956975642</v>
      </c>
      <c r="F671" s="15">
        <f t="shared" si="964"/>
        <v>66.42</v>
      </c>
      <c r="G671" s="18">
        <f>F671*Premissas!$C$5</f>
        <v>2141.157228725087</v>
      </c>
      <c r="M671" s="7" t="str">
        <f>Premissas!$E$13</f>
        <v>novembro/18</v>
      </c>
      <c r="N671" s="29">
        <f t="shared" si="971"/>
        <v>48</v>
      </c>
      <c r="O671" s="15">
        <f>Premissas!$I$13</f>
        <v>40.659999999999997</v>
      </c>
      <c r="P671" s="16">
        <f t="shared" si="966"/>
        <v>0</v>
      </c>
      <c r="Q671" s="17">
        <f>P671*Premissas!$C$13</f>
        <v>0</v>
      </c>
      <c r="R671" s="15">
        <f t="shared" si="967"/>
        <v>48</v>
      </c>
      <c r="S671" s="18">
        <f>R671*Premissas!$C$11</f>
        <v>2311.9266055045873</v>
      </c>
      <c r="Y671" s="7" t="str">
        <f>Premissas!$E$13</f>
        <v>novembro/18</v>
      </c>
      <c r="Z671" s="29">
        <f t="shared" si="972"/>
        <v>48</v>
      </c>
      <c r="AA671" s="15">
        <f>Premissas!$H$13</f>
        <v>66.42</v>
      </c>
      <c r="AB671" s="16">
        <f t="shared" si="969"/>
        <v>18.420000000000002</v>
      </c>
      <c r="AC671" s="17">
        <f>AB671*Premissas!$C$6</f>
        <v>1187.5975956975642</v>
      </c>
      <c r="AD671" s="15">
        <f t="shared" si="970"/>
        <v>66.42</v>
      </c>
      <c r="AE671" s="18">
        <f>AD671*Premissas!$C$12</f>
        <v>2141.157228725087</v>
      </c>
    </row>
    <row r="672" spans="1:33" x14ac:dyDescent="0.25">
      <c r="A672" s="26" t="s">
        <v>35</v>
      </c>
      <c r="B672" s="5"/>
      <c r="C672" s="5">
        <f>LARGE(C659:C671,1)</f>
        <v>89.49</v>
      </c>
      <c r="D672" s="5">
        <f>LARGE(D659:D671,1)</f>
        <v>41.489999999999995</v>
      </c>
      <c r="E672" s="27">
        <f>SUM(E660:E671)</f>
        <v>15581.25466624486</v>
      </c>
      <c r="F672" s="5">
        <f>LARGE(F659:F671,1)</f>
        <v>89.49</v>
      </c>
      <c r="G672" s="27">
        <f t="shared" si="950"/>
        <v>26358.928503638086</v>
      </c>
      <c r="H672" s="50">
        <f>E672+G672</f>
        <v>41940.183169882948</v>
      </c>
      <c r="I672">
        <f>B660</f>
        <v>48</v>
      </c>
      <c r="M672" s="26" t="s">
        <v>35</v>
      </c>
      <c r="N672" s="5"/>
      <c r="O672" s="5">
        <f t="shared" ref="O672:P672" si="974">LARGE(O659:O671,1)</f>
        <v>77.73</v>
      </c>
      <c r="P672" s="5">
        <f t="shared" si="974"/>
        <v>29.730000000000004</v>
      </c>
      <c r="Q672" s="27">
        <f t="shared" ref="Q672" si="975">SUM(Q660:Q671)</f>
        <v>8307.5229357798162</v>
      </c>
      <c r="R672" s="5">
        <f t="shared" ref="R672" si="976">LARGE(R659:R671,1)</f>
        <v>77.73</v>
      </c>
      <c r="S672" s="27">
        <f t="shared" si="954"/>
        <v>31896.880733944952</v>
      </c>
      <c r="T672" s="50">
        <f t="shared" ref="T672" si="977">Q672+S672</f>
        <v>40204.403669724765</v>
      </c>
      <c r="U672">
        <f t="shared" ref="U672" si="978">N660</f>
        <v>48</v>
      </c>
      <c r="Y672" s="26" t="s">
        <v>35</v>
      </c>
      <c r="Z672" s="5"/>
      <c r="AA672" s="5">
        <f t="shared" ref="AA672:AB672" si="979">LARGE(AA659:AA671,1)</f>
        <v>89.49</v>
      </c>
      <c r="AB672" s="5">
        <f t="shared" si="979"/>
        <v>41.489999999999995</v>
      </c>
      <c r="AC672" s="27">
        <f t="shared" ref="AC672" si="980">SUM(AC660:AC671)</f>
        <v>15278.230306864914</v>
      </c>
      <c r="AD672" s="5">
        <f t="shared" ref="AD672" si="981">LARGE(AD659:AD671,1)</f>
        <v>89.49</v>
      </c>
      <c r="AE672" s="27">
        <f t="shared" si="960"/>
        <v>26207.416323948113</v>
      </c>
      <c r="AF672" s="50">
        <f t="shared" ref="AF672" si="982">AC672+AE672</f>
        <v>41485.646630813026</v>
      </c>
      <c r="AG672">
        <f t="shared" ref="AG672" si="983">Z660</f>
        <v>48</v>
      </c>
    </row>
    <row r="673" spans="1:33" x14ac:dyDescent="0.25">
      <c r="A673" s="6" t="s">
        <v>12</v>
      </c>
      <c r="B673" s="6" t="s">
        <v>18</v>
      </c>
      <c r="C673" s="6" t="s">
        <v>19</v>
      </c>
      <c r="D673" s="14" t="s">
        <v>20</v>
      </c>
      <c r="E673" s="14" t="s">
        <v>21</v>
      </c>
      <c r="F673" s="6" t="s">
        <v>22</v>
      </c>
      <c r="G673" s="6" t="s">
        <v>23</v>
      </c>
      <c r="M673" s="6" t="s">
        <v>12</v>
      </c>
      <c r="N673" s="6" t="s">
        <v>18</v>
      </c>
      <c r="O673" s="6" t="s">
        <v>19</v>
      </c>
      <c r="P673" s="14" t="s">
        <v>20</v>
      </c>
      <c r="Q673" s="14" t="s">
        <v>21</v>
      </c>
      <c r="R673" s="6" t="s">
        <v>22</v>
      </c>
      <c r="S673" s="6" t="s">
        <v>23</v>
      </c>
      <c r="Y673" s="6" t="s">
        <v>12</v>
      </c>
      <c r="Z673" s="6" t="s">
        <v>18</v>
      </c>
      <c r="AA673" s="6" t="s">
        <v>19</v>
      </c>
      <c r="AB673" s="14" t="s">
        <v>20</v>
      </c>
      <c r="AC673" s="14" t="s">
        <v>21</v>
      </c>
      <c r="AD673" s="6" t="s">
        <v>22</v>
      </c>
      <c r="AE673" s="6" t="s">
        <v>23</v>
      </c>
    </row>
    <row r="674" spans="1:33" x14ac:dyDescent="0.25">
      <c r="A674" s="7" t="str">
        <f>Premissas!$E$2</f>
        <v>outubro/19</v>
      </c>
      <c r="B674" s="29">
        <f>B660+1</f>
        <v>49</v>
      </c>
      <c r="C674" s="15">
        <f>LARGE(Premissas!$H$2:$I$2,1)</f>
        <v>63.39</v>
      </c>
      <c r="D674" s="16">
        <f t="shared" ref="D674:D685" si="984">IF(C674&gt;105%*B674,(C674-B674),0)</f>
        <v>14.39</v>
      </c>
      <c r="E674" s="17">
        <f>D674*Premissas!$C$6</f>
        <v>927.77032584625124</v>
      </c>
      <c r="F674" s="15">
        <f t="shared" ref="F674:F685" si="985">IF(C674&gt;B674,C674,B674)</f>
        <v>63.39</v>
      </c>
      <c r="G674" s="18">
        <f>F674*Premissas!$C$5</f>
        <v>2043.4802277760202</v>
      </c>
      <c r="M674" s="7" t="str">
        <f>Premissas!$E$2</f>
        <v>outubro/19</v>
      </c>
      <c r="N674" s="29">
        <f t="shared" ref="N674" si="986">N660+1</f>
        <v>49</v>
      </c>
      <c r="O674" s="15">
        <f>Premissas!$I$2</f>
        <v>63.39</v>
      </c>
      <c r="P674" s="16">
        <f t="shared" ref="P674:P685" si="987">IF(O674&gt;105%*N674,(O674-N674),0)</f>
        <v>14.39</v>
      </c>
      <c r="Q674" s="17">
        <f>P674*Premissas!$C$13</f>
        <v>1386.1926605504586</v>
      </c>
      <c r="R674" s="15">
        <f t="shared" ref="R674:R685" si="988">IF(O674&gt;N674,O674,N674)</f>
        <v>63.39</v>
      </c>
      <c r="S674" s="18">
        <f>R674*Premissas!$C$11</f>
        <v>3053.1880733944954</v>
      </c>
      <c r="Y674" s="7" t="str">
        <f>Premissas!$E$2</f>
        <v>outubro/19</v>
      </c>
      <c r="Z674" s="29">
        <f t="shared" ref="Z674" si="989">Z660+1</f>
        <v>49</v>
      </c>
      <c r="AA674" s="15">
        <f>Premissas!$H$2</f>
        <v>58.8</v>
      </c>
      <c r="AB674" s="16">
        <f t="shared" ref="AB674:AB685" si="990">IF(AA674&gt;105%*Z674,(AA674-Z674),0)</f>
        <v>9.7999999999999972</v>
      </c>
      <c r="AC674" s="17">
        <f>AB674*Premissas!$C$6</f>
        <v>631.83802594115764</v>
      </c>
      <c r="AD674" s="15">
        <f t="shared" ref="AD674:AD685" si="991">IF(AA674&gt;Z674,AA674,Z674)</f>
        <v>58.8</v>
      </c>
      <c r="AE674" s="18">
        <f>AD674*Premissas!$C$12</f>
        <v>1895.5140778234736</v>
      </c>
    </row>
    <row r="675" spans="1:33" x14ac:dyDescent="0.25">
      <c r="A675" s="7" t="str">
        <f>Premissas!$E$3</f>
        <v>setembro/19</v>
      </c>
      <c r="B675" s="29">
        <f>B674</f>
        <v>49</v>
      </c>
      <c r="C675" s="15">
        <f>LARGE(Premissas!$H$3:$I$3,1)</f>
        <v>58.91</v>
      </c>
      <c r="D675" s="16">
        <f t="shared" si="984"/>
        <v>9.9099999999999966</v>
      </c>
      <c r="E675" s="17">
        <f>D675*Premissas!$C$6</f>
        <v>638.93008541600739</v>
      </c>
      <c r="F675" s="15">
        <f t="shared" si="985"/>
        <v>58.91</v>
      </c>
      <c r="G675" s="18">
        <f>F675*Premissas!$C$5</f>
        <v>1899.0601075608984</v>
      </c>
      <c r="M675" s="7" t="str">
        <f>Premissas!$E$3</f>
        <v>setembro/19</v>
      </c>
      <c r="N675" s="29">
        <f t="shared" ref="N675:N685" si="992">N674</f>
        <v>49</v>
      </c>
      <c r="O675" s="15">
        <f>Premissas!$I$3</f>
        <v>52.19</v>
      </c>
      <c r="P675" s="16">
        <f t="shared" si="987"/>
        <v>3.1899999999999977</v>
      </c>
      <c r="Q675" s="17">
        <f>P675*Premissas!$C$13</f>
        <v>307.29357798165114</v>
      </c>
      <c r="R675" s="15">
        <f t="shared" si="988"/>
        <v>52.19</v>
      </c>
      <c r="S675" s="18">
        <f>R675*Premissas!$C$11</f>
        <v>2513.7385321100915</v>
      </c>
      <c r="Y675" s="7" t="str">
        <f>Premissas!$E$3</f>
        <v>setembro/19</v>
      </c>
      <c r="Z675" s="29">
        <f t="shared" ref="Z675:Z685" si="993">Z674</f>
        <v>49</v>
      </c>
      <c r="AA675" s="15">
        <f>Premissas!$H$3</f>
        <v>58.91</v>
      </c>
      <c r="AB675" s="16">
        <f t="shared" si="990"/>
        <v>9.9099999999999966</v>
      </c>
      <c r="AC675" s="17">
        <f>AB675*Premissas!$C$6</f>
        <v>638.93008541600739</v>
      </c>
      <c r="AD675" s="15">
        <f t="shared" si="991"/>
        <v>58.91</v>
      </c>
      <c r="AE675" s="18">
        <f>AD675*Premissas!$C$12</f>
        <v>1899.0601075608984</v>
      </c>
    </row>
    <row r="676" spans="1:33" x14ac:dyDescent="0.25">
      <c r="A676" s="7" t="str">
        <f>Premissas!$E$4</f>
        <v>agosto/19</v>
      </c>
      <c r="B676" s="29">
        <f t="shared" ref="B676:B685" si="994">B675</f>
        <v>49</v>
      </c>
      <c r="C676" s="15">
        <f>LARGE(Premissas!$H$4:$I$4,1)</f>
        <v>46.48</v>
      </c>
      <c r="D676" s="16">
        <f t="shared" si="984"/>
        <v>0</v>
      </c>
      <c r="E676" s="17">
        <f>D676*Premissas!$C$6</f>
        <v>0</v>
      </c>
      <c r="F676" s="15">
        <f t="shared" si="985"/>
        <v>49</v>
      </c>
      <c r="G676" s="18">
        <f>F676*Premissas!$C$5</f>
        <v>1579.5950648528947</v>
      </c>
      <c r="M676" s="7" t="str">
        <f>Premissas!$E$4</f>
        <v>agosto/19</v>
      </c>
      <c r="N676" s="29">
        <f t="shared" si="992"/>
        <v>49</v>
      </c>
      <c r="O676" s="15">
        <f>Premissas!$I$4</f>
        <v>20.16</v>
      </c>
      <c r="P676" s="16">
        <f t="shared" si="987"/>
        <v>0</v>
      </c>
      <c r="Q676" s="17">
        <f>P676*Premissas!$C$13</f>
        <v>0</v>
      </c>
      <c r="R676" s="15">
        <f t="shared" si="988"/>
        <v>49</v>
      </c>
      <c r="S676" s="18">
        <f>R676*Premissas!$C$11</f>
        <v>2360.0917431192661</v>
      </c>
      <c r="Y676" s="7" t="str">
        <f>Premissas!$E$4</f>
        <v>agosto/19</v>
      </c>
      <c r="Z676" s="29">
        <f t="shared" si="993"/>
        <v>49</v>
      </c>
      <c r="AA676" s="15">
        <f>Premissas!$H$4</f>
        <v>46.48</v>
      </c>
      <c r="AB676" s="16">
        <f t="shared" si="990"/>
        <v>0</v>
      </c>
      <c r="AC676" s="17">
        <f>AB676*Premissas!$C$6</f>
        <v>0</v>
      </c>
      <c r="AD676" s="15">
        <f t="shared" si="991"/>
        <v>49</v>
      </c>
      <c r="AE676" s="18">
        <f>AD676*Premissas!$C$12</f>
        <v>1579.5950648528947</v>
      </c>
    </row>
    <row r="677" spans="1:33" x14ac:dyDescent="0.25">
      <c r="A677" s="7" t="str">
        <f>Premissas!$E$5</f>
        <v>julho/19</v>
      </c>
      <c r="B677" s="29">
        <f t="shared" si="994"/>
        <v>49</v>
      </c>
      <c r="C677" s="15">
        <f>LARGE(Premissas!$H$5:$I$5,1)</f>
        <v>63.17</v>
      </c>
      <c r="D677" s="16">
        <f t="shared" si="984"/>
        <v>14.170000000000002</v>
      </c>
      <c r="E677" s="17">
        <f>D677*Premissas!$C$6</f>
        <v>913.58620689655186</v>
      </c>
      <c r="F677" s="15">
        <f t="shared" si="985"/>
        <v>63.17</v>
      </c>
      <c r="G677" s="18">
        <f>F677*Premissas!$C$5</f>
        <v>2036.3881683011705</v>
      </c>
      <c r="M677" s="7" t="str">
        <f>Premissas!$E$5</f>
        <v>julho/19</v>
      </c>
      <c r="N677" s="29">
        <f t="shared" si="992"/>
        <v>49</v>
      </c>
      <c r="O677" s="15">
        <f>Premissas!$I$5</f>
        <v>39.979999999999997</v>
      </c>
      <c r="P677" s="16">
        <f t="shared" si="987"/>
        <v>0</v>
      </c>
      <c r="Q677" s="17">
        <f>P677*Premissas!$C$13</f>
        <v>0</v>
      </c>
      <c r="R677" s="15">
        <f t="shared" si="988"/>
        <v>49</v>
      </c>
      <c r="S677" s="18">
        <f>R677*Premissas!$C$11</f>
        <v>2360.0917431192661</v>
      </c>
      <c r="Y677" s="7" t="str">
        <f>Premissas!$E$5</f>
        <v>julho/19</v>
      </c>
      <c r="Z677" s="29">
        <f t="shared" si="993"/>
        <v>49</v>
      </c>
      <c r="AA677" s="15">
        <f>Premissas!$H$5</f>
        <v>63.17</v>
      </c>
      <c r="AB677" s="16">
        <f t="shared" si="990"/>
        <v>14.170000000000002</v>
      </c>
      <c r="AC677" s="17">
        <f>AB677*Premissas!$C$6</f>
        <v>913.58620689655186</v>
      </c>
      <c r="AD677" s="15">
        <f t="shared" si="991"/>
        <v>63.17</v>
      </c>
      <c r="AE677" s="18">
        <f>AD677*Premissas!$C$12</f>
        <v>2036.3881683011705</v>
      </c>
    </row>
    <row r="678" spans="1:33" x14ac:dyDescent="0.25">
      <c r="A678" s="7" t="str">
        <f>Premissas!$E$6</f>
        <v>junho/19</v>
      </c>
      <c r="B678" s="29">
        <f t="shared" si="994"/>
        <v>49</v>
      </c>
      <c r="C678" s="15">
        <f>LARGE(Premissas!$H$6:$I$6,1)</f>
        <v>59.47</v>
      </c>
      <c r="D678" s="16">
        <f t="shared" si="984"/>
        <v>10.469999999999999</v>
      </c>
      <c r="E678" s="17">
        <f>D678*Premissas!$C$6</f>
        <v>675.03511546978791</v>
      </c>
      <c r="F678" s="15">
        <f t="shared" si="985"/>
        <v>59.47</v>
      </c>
      <c r="G678" s="18">
        <f>F678*Premissas!$C$5</f>
        <v>1917.1126225877886</v>
      </c>
      <c r="M678" s="7" t="str">
        <f>Premissas!$E$6</f>
        <v>junho/19</v>
      </c>
      <c r="N678" s="29">
        <f t="shared" si="992"/>
        <v>49</v>
      </c>
      <c r="O678" s="15">
        <f>Premissas!$I$6</f>
        <v>47.71</v>
      </c>
      <c r="P678" s="16">
        <f t="shared" si="987"/>
        <v>0</v>
      </c>
      <c r="Q678" s="17">
        <f>P678*Premissas!$C$13</f>
        <v>0</v>
      </c>
      <c r="R678" s="15">
        <f t="shared" si="988"/>
        <v>49</v>
      </c>
      <c r="S678" s="18">
        <f>R678*Premissas!$C$11</f>
        <v>2360.0917431192661</v>
      </c>
      <c r="Y678" s="7" t="str">
        <f>Premissas!$E$6</f>
        <v>junho/19</v>
      </c>
      <c r="Z678" s="29">
        <f t="shared" si="993"/>
        <v>49</v>
      </c>
      <c r="AA678" s="15">
        <f>Premissas!$H$6</f>
        <v>59.47</v>
      </c>
      <c r="AB678" s="16">
        <f t="shared" si="990"/>
        <v>10.469999999999999</v>
      </c>
      <c r="AC678" s="17">
        <f>AB678*Premissas!$C$6</f>
        <v>675.03511546978791</v>
      </c>
      <c r="AD678" s="15">
        <f t="shared" si="991"/>
        <v>59.47</v>
      </c>
      <c r="AE678" s="18">
        <f>AD678*Premissas!$C$12</f>
        <v>1917.1126225877886</v>
      </c>
    </row>
    <row r="679" spans="1:33" x14ac:dyDescent="0.25">
      <c r="A679" s="7" t="str">
        <f>Premissas!$E$7</f>
        <v>maio/19</v>
      </c>
      <c r="B679" s="29">
        <f t="shared" si="994"/>
        <v>49</v>
      </c>
      <c r="C679" s="15">
        <f>LARGE(Premissas!$H$7:$I$7,1)</f>
        <v>61.04</v>
      </c>
      <c r="D679" s="20">
        <f t="shared" si="984"/>
        <v>12.04</v>
      </c>
      <c r="E679" s="17">
        <f>D679*Premissas!$C$6</f>
        <v>776.25814615627962</v>
      </c>
      <c r="F679" s="15">
        <f t="shared" si="985"/>
        <v>61.04</v>
      </c>
      <c r="G679" s="18">
        <f>F679*Premissas!$C$5</f>
        <v>1967.7241379310344</v>
      </c>
      <c r="M679" s="7" t="str">
        <f>Premissas!$E$7</f>
        <v>maio/19</v>
      </c>
      <c r="N679" s="29">
        <f t="shared" si="992"/>
        <v>49</v>
      </c>
      <c r="O679" s="15">
        <f>Premissas!$I$7</f>
        <v>46.37</v>
      </c>
      <c r="P679" s="20">
        <f t="shared" si="987"/>
        <v>0</v>
      </c>
      <c r="Q679" s="17">
        <f>P679*Premissas!$C$13</f>
        <v>0</v>
      </c>
      <c r="R679" s="15">
        <f t="shared" si="988"/>
        <v>49</v>
      </c>
      <c r="S679" s="18">
        <f>R679*Premissas!$C$11</f>
        <v>2360.0917431192661</v>
      </c>
      <c r="Y679" s="7" t="str">
        <f>Premissas!$E$7</f>
        <v>maio/19</v>
      </c>
      <c r="Z679" s="29">
        <f t="shared" si="993"/>
        <v>49</v>
      </c>
      <c r="AA679" s="15">
        <f>Premissas!$H$7</f>
        <v>61.04</v>
      </c>
      <c r="AB679" s="20">
        <f t="shared" si="990"/>
        <v>12.04</v>
      </c>
      <c r="AC679" s="17">
        <f>AB679*Premissas!$C$6</f>
        <v>776.25814615627962</v>
      </c>
      <c r="AD679" s="15">
        <f t="shared" si="991"/>
        <v>61.04</v>
      </c>
      <c r="AE679" s="18">
        <f>AD679*Premissas!$C$12</f>
        <v>1967.7241379310344</v>
      </c>
    </row>
    <row r="680" spans="1:33" x14ac:dyDescent="0.25">
      <c r="A680" s="7" t="str">
        <f>Premissas!$E$8</f>
        <v>abril/19</v>
      </c>
      <c r="B680" s="29">
        <f t="shared" si="994"/>
        <v>49</v>
      </c>
      <c r="C680" s="15">
        <f>LARGE(Premissas!$H$8:$I$8,1)</f>
        <v>81.98</v>
      </c>
      <c r="D680" s="20">
        <f t="shared" si="984"/>
        <v>32.980000000000004</v>
      </c>
      <c r="E680" s="17">
        <f>D680*Premissas!$C$6</f>
        <v>2126.328377095856</v>
      </c>
      <c r="F680" s="15">
        <f t="shared" si="985"/>
        <v>81.98</v>
      </c>
      <c r="G680" s="18">
        <f>F680*Premissas!$C$5</f>
        <v>2642.7592534008227</v>
      </c>
      <c r="M680" s="7" t="str">
        <f>Premissas!$E$8</f>
        <v>abril/19</v>
      </c>
      <c r="N680" s="29">
        <f t="shared" si="992"/>
        <v>49</v>
      </c>
      <c r="O680" s="15">
        <f>Premissas!$I$8</f>
        <v>53.09</v>
      </c>
      <c r="P680" s="20">
        <f t="shared" si="987"/>
        <v>4.0900000000000034</v>
      </c>
      <c r="Q680" s="17">
        <f>P680*Premissas!$C$13</f>
        <v>393.9908256880737</v>
      </c>
      <c r="R680" s="15">
        <f t="shared" si="988"/>
        <v>53.09</v>
      </c>
      <c r="S680" s="18">
        <f>R680*Premissas!$C$11</f>
        <v>2557.0871559633028</v>
      </c>
      <c r="Y680" s="7" t="str">
        <f>Premissas!$E$8</f>
        <v>abril/19</v>
      </c>
      <c r="Z680" s="29">
        <f t="shared" si="993"/>
        <v>49</v>
      </c>
      <c r="AA680" s="15">
        <f>Premissas!$H$8</f>
        <v>81.98</v>
      </c>
      <c r="AB680" s="20">
        <f t="shared" si="990"/>
        <v>32.980000000000004</v>
      </c>
      <c r="AC680" s="17">
        <f>AB680*Premissas!$C$6</f>
        <v>2126.328377095856</v>
      </c>
      <c r="AD680" s="15">
        <f t="shared" si="991"/>
        <v>81.98</v>
      </c>
      <c r="AE680" s="18">
        <f>AD680*Premissas!$C$12</f>
        <v>2642.7592534008227</v>
      </c>
    </row>
    <row r="681" spans="1:33" x14ac:dyDescent="0.25">
      <c r="A681" s="7" t="str">
        <f>Premissas!$E$9</f>
        <v>março/19</v>
      </c>
      <c r="B681" s="29">
        <f t="shared" si="994"/>
        <v>49</v>
      </c>
      <c r="C681" s="15">
        <f>LARGE(Premissas!$H$9:$I$9,1)</f>
        <v>77.73</v>
      </c>
      <c r="D681" s="20">
        <f t="shared" si="984"/>
        <v>28.730000000000004</v>
      </c>
      <c r="E681" s="17">
        <f>D681*Premissas!$C$6</f>
        <v>1852.3169882948437</v>
      </c>
      <c r="F681" s="15">
        <f t="shared" si="985"/>
        <v>77.73</v>
      </c>
      <c r="G681" s="18">
        <f>F681*Premissas!$C$5</f>
        <v>2505.7535590003163</v>
      </c>
      <c r="M681" s="7" t="str">
        <f>Premissas!$E$9</f>
        <v>março/19</v>
      </c>
      <c r="N681" s="29">
        <f t="shared" si="992"/>
        <v>49</v>
      </c>
      <c r="O681" s="15">
        <f>Premissas!$I$9</f>
        <v>77.73</v>
      </c>
      <c r="P681" s="20">
        <f t="shared" si="987"/>
        <v>28.730000000000004</v>
      </c>
      <c r="Q681" s="17">
        <f>P681*Premissas!$C$13</f>
        <v>2767.5688073394499</v>
      </c>
      <c r="R681" s="15">
        <f t="shared" si="988"/>
        <v>77.73</v>
      </c>
      <c r="S681" s="18">
        <f>R681*Premissas!$C$11</f>
        <v>3743.8761467889908</v>
      </c>
      <c r="Y681" s="7" t="str">
        <f>Premissas!$E$9</f>
        <v>março/19</v>
      </c>
      <c r="Z681" s="29">
        <f t="shared" si="993"/>
        <v>49</v>
      </c>
      <c r="AA681" s="15">
        <f>Premissas!$H$9</f>
        <v>77.62</v>
      </c>
      <c r="AB681" s="20">
        <f t="shared" si="990"/>
        <v>28.620000000000005</v>
      </c>
      <c r="AC681" s="17">
        <f>AB681*Premissas!$C$6</f>
        <v>1845.2249288199939</v>
      </c>
      <c r="AD681" s="15">
        <f t="shared" si="991"/>
        <v>77.62</v>
      </c>
      <c r="AE681" s="18">
        <f>AD681*Premissas!$C$12</f>
        <v>2502.2075292628915</v>
      </c>
    </row>
    <row r="682" spans="1:33" x14ac:dyDescent="0.25">
      <c r="A682" s="7" t="str">
        <f>Premissas!$E$10</f>
        <v>fevereiro/19</v>
      </c>
      <c r="B682" s="29">
        <f t="shared" si="994"/>
        <v>49</v>
      </c>
      <c r="C682" s="15">
        <f>LARGE(Premissas!$H$10:$I$10,1)</f>
        <v>89.49</v>
      </c>
      <c r="D682" s="20">
        <f t="shared" si="984"/>
        <v>40.489999999999995</v>
      </c>
      <c r="E682" s="17">
        <f>D682*Premissas!$C$6</f>
        <v>2610.5226194242323</v>
      </c>
      <c r="F682" s="15">
        <f t="shared" si="985"/>
        <v>89.49</v>
      </c>
      <c r="G682" s="18">
        <f>F682*Premissas!$C$5</f>
        <v>2884.8563745650108</v>
      </c>
      <c r="M682" s="7" t="str">
        <f>Premissas!$E$10</f>
        <v>fevereiro/19</v>
      </c>
      <c r="N682" s="29">
        <f t="shared" si="992"/>
        <v>49</v>
      </c>
      <c r="O682" s="15">
        <f>Premissas!$I$10</f>
        <v>61.82</v>
      </c>
      <c r="P682" s="20">
        <f t="shared" si="987"/>
        <v>12.82</v>
      </c>
      <c r="Q682" s="17">
        <f>P682*Premissas!$C$13</f>
        <v>1234.954128440367</v>
      </c>
      <c r="R682" s="15">
        <f t="shared" si="988"/>
        <v>61.82</v>
      </c>
      <c r="S682" s="18">
        <f>R682*Premissas!$C$11</f>
        <v>2977.5688073394494</v>
      </c>
      <c r="Y682" s="7" t="str">
        <f>Premissas!$E$10</f>
        <v>fevereiro/19</v>
      </c>
      <c r="Z682" s="29">
        <f t="shared" si="993"/>
        <v>49</v>
      </c>
      <c r="AA682" s="15">
        <f>Premissas!$H$10</f>
        <v>89.49</v>
      </c>
      <c r="AB682" s="20">
        <f t="shared" si="990"/>
        <v>40.489999999999995</v>
      </c>
      <c r="AC682" s="17">
        <f>AB682*Premissas!$C$6</f>
        <v>2610.5226194242323</v>
      </c>
      <c r="AD682" s="15">
        <f t="shared" si="991"/>
        <v>89.49</v>
      </c>
      <c r="AE682" s="18">
        <f>AD682*Premissas!$C$12</f>
        <v>2884.8563745650108</v>
      </c>
    </row>
    <row r="683" spans="1:33" x14ac:dyDescent="0.25">
      <c r="A683" s="7" t="str">
        <f>Premissas!$E$11</f>
        <v>janeiro/19</v>
      </c>
      <c r="B683" s="29">
        <f t="shared" si="994"/>
        <v>49</v>
      </c>
      <c r="C683" s="15">
        <f>LARGE(Premissas!$H$11:$I$11,1)</f>
        <v>81.09</v>
      </c>
      <c r="D683" s="16">
        <f t="shared" si="984"/>
        <v>32.090000000000003</v>
      </c>
      <c r="E683" s="17">
        <f>D683*Premissas!$C$6</f>
        <v>2068.9471686175261</v>
      </c>
      <c r="F683" s="15">
        <f t="shared" si="985"/>
        <v>81.09</v>
      </c>
      <c r="G683" s="18">
        <f>F683*Premissas!$C$5</f>
        <v>2614.068649161658</v>
      </c>
      <c r="M683" s="7" t="str">
        <f>Premissas!$E$11</f>
        <v>janeiro/19</v>
      </c>
      <c r="N683" s="29">
        <f t="shared" si="992"/>
        <v>49</v>
      </c>
      <c r="O683" s="15">
        <f>Premissas!$I$11</f>
        <v>57.12</v>
      </c>
      <c r="P683" s="16">
        <f t="shared" si="987"/>
        <v>8.1199999999999974</v>
      </c>
      <c r="Q683" s="17">
        <f>P683*Premissas!$C$13</f>
        <v>782.201834862385</v>
      </c>
      <c r="R683" s="15">
        <f t="shared" si="988"/>
        <v>57.12</v>
      </c>
      <c r="S683" s="18">
        <f>R683*Premissas!$C$11</f>
        <v>2751.1926605504586</v>
      </c>
      <c r="Y683" s="7" t="str">
        <f>Premissas!$E$11</f>
        <v>janeiro/19</v>
      </c>
      <c r="Z683" s="29">
        <f t="shared" si="993"/>
        <v>49</v>
      </c>
      <c r="AA683" s="15">
        <f>Premissas!$H$11</f>
        <v>81.09</v>
      </c>
      <c r="AB683" s="16">
        <f t="shared" si="990"/>
        <v>32.090000000000003</v>
      </c>
      <c r="AC683" s="17">
        <f>AB683*Premissas!$C$6</f>
        <v>2068.9471686175261</v>
      </c>
      <c r="AD683" s="15">
        <f t="shared" si="991"/>
        <v>81.09</v>
      </c>
      <c r="AE683" s="18">
        <f>AD683*Premissas!$C$12</f>
        <v>2614.068649161658</v>
      </c>
    </row>
    <row r="684" spans="1:33" x14ac:dyDescent="0.25">
      <c r="A684" s="7" t="str">
        <f>Premissas!$E$12</f>
        <v>dezembro/18</v>
      </c>
      <c r="B684" s="29">
        <f t="shared" si="994"/>
        <v>49</v>
      </c>
      <c r="C684" s="15">
        <f>LARGE(Premissas!$H$12:$I$12,1)</f>
        <v>66.98</v>
      </c>
      <c r="D684" s="16">
        <f t="shared" si="984"/>
        <v>17.980000000000004</v>
      </c>
      <c r="E684" s="17">
        <f>D684*Premissas!$C$6</f>
        <v>1159.2293577981654</v>
      </c>
      <c r="F684" s="15">
        <f t="shared" si="985"/>
        <v>66.98</v>
      </c>
      <c r="G684" s="18">
        <f>F684*Premissas!$C$5</f>
        <v>2159.2097437519774</v>
      </c>
      <c r="M684" s="7" t="str">
        <f>Premissas!$E$12</f>
        <v>dezembro/18</v>
      </c>
      <c r="N684" s="29">
        <f t="shared" si="992"/>
        <v>49</v>
      </c>
      <c r="O684" s="15">
        <f>Premissas!$I$12</f>
        <v>56.9</v>
      </c>
      <c r="P684" s="16">
        <f t="shared" si="987"/>
        <v>7.8999999999999986</v>
      </c>
      <c r="Q684" s="17">
        <f>P684*Premissas!$C$13</f>
        <v>761.00917431192647</v>
      </c>
      <c r="R684" s="15">
        <f t="shared" si="988"/>
        <v>56.9</v>
      </c>
      <c r="S684" s="18">
        <f>R684*Premissas!$C$11</f>
        <v>2740.5963302752293</v>
      </c>
      <c r="Y684" s="7" t="str">
        <f>Premissas!$E$12</f>
        <v>dezembro/18</v>
      </c>
      <c r="Z684" s="29">
        <f t="shared" si="993"/>
        <v>49</v>
      </c>
      <c r="AA684" s="15">
        <f>Premissas!$H$12</f>
        <v>66.98</v>
      </c>
      <c r="AB684" s="16">
        <f t="shared" si="990"/>
        <v>17.980000000000004</v>
      </c>
      <c r="AC684" s="17">
        <f>AB684*Premissas!$C$6</f>
        <v>1159.2293577981654</v>
      </c>
      <c r="AD684" s="15">
        <f t="shared" si="991"/>
        <v>66.98</v>
      </c>
      <c r="AE684" s="18">
        <f>AD684*Premissas!$C$12</f>
        <v>2159.2097437519774</v>
      </c>
    </row>
    <row r="685" spans="1:33" x14ac:dyDescent="0.25">
      <c r="A685" s="7" t="str">
        <f>Premissas!$E$13</f>
        <v>novembro/18</v>
      </c>
      <c r="B685" s="29">
        <f t="shared" si="994"/>
        <v>49</v>
      </c>
      <c r="C685" s="15">
        <f>LARGE(Premissas!$H$13:$I$13,1)</f>
        <v>66.42</v>
      </c>
      <c r="D685" s="16">
        <f t="shared" si="984"/>
        <v>17.420000000000002</v>
      </c>
      <c r="E685" s="17">
        <f>D685*Premissas!$C$6</f>
        <v>1123.1243277443848</v>
      </c>
      <c r="F685" s="15">
        <f t="shared" si="985"/>
        <v>66.42</v>
      </c>
      <c r="G685" s="18">
        <f>F685*Premissas!$C$5</f>
        <v>2141.157228725087</v>
      </c>
      <c r="M685" s="7" t="str">
        <f>Premissas!$E$13</f>
        <v>novembro/18</v>
      </c>
      <c r="N685" s="29">
        <f t="shared" si="992"/>
        <v>49</v>
      </c>
      <c r="O685" s="15">
        <f>Premissas!$I$13</f>
        <v>40.659999999999997</v>
      </c>
      <c r="P685" s="16">
        <f t="shared" si="987"/>
        <v>0</v>
      </c>
      <c r="Q685" s="17">
        <f>P685*Premissas!$C$13</f>
        <v>0</v>
      </c>
      <c r="R685" s="15">
        <f t="shared" si="988"/>
        <v>49</v>
      </c>
      <c r="S685" s="18">
        <f>R685*Premissas!$C$11</f>
        <v>2360.0917431192661</v>
      </c>
      <c r="Y685" s="7" t="str">
        <f>Premissas!$E$13</f>
        <v>novembro/18</v>
      </c>
      <c r="Z685" s="29">
        <f t="shared" si="993"/>
        <v>49</v>
      </c>
      <c r="AA685" s="15">
        <f>Premissas!$H$13</f>
        <v>66.42</v>
      </c>
      <c r="AB685" s="16">
        <f t="shared" si="990"/>
        <v>17.420000000000002</v>
      </c>
      <c r="AC685" s="17">
        <f>AB685*Premissas!$C$6</f>
        <v>1123.1243277443848</v>
      </c>
      <c r="AD685" s="15">
        <f t="shared" si="991"/>
        <v>66.42</v>
      </c>
      <c r="AE685" s="18">
        <f>AD685*Premissas!$C$12</f>
        <v>2141.157228725087</v>
      </c>
    </row>
    <row r="686" spans="1:33" x14ac:dyDescent="0.25">
      <c r="A686" s="26" t="s">
        <v>35</v>
      </c>
      <c r="B686" s="5"/>
      <c r="C686" s="5">
        <f>LARGE(C673:C685,1)</f>
        <v>89.49</v>
      </c>
      <c r="D686" s="5">
        <f>LARGE(D673:D685,1)</f>
        <v>40.489999999999995</v>
      </c>
      <c r="E686" s="27">
        <f>SUM(E674:E685)</f>
        <v>14872.048718759885</v>
      </c>
      <c r="F686" s="5">
        <f>LARGE(F673:F685,1)</f>
        <v>89.49</v>
      </c>
      <c r="G686" s="27">
        <f t="shared" si="950"/>
        <v>26391.165137614676</v>
      </c>
      <c r="H686" s="50">
        <f>E686+G686</f>
        <v>41263.213856374561</v>
      </c>
      <c r="I686">
        <f>B674</f>
        <v>49</v>
      </c>
      <c r="M686" s="26" t="s">
        <v>35</v>
      </c>
      <c r="N686" s="5"/>
      <c r="O686" s="5">
        <f t="shared" ref="O686:P686" si="995">LARGE(O673:O685,1)</f>
        <v>77.73</v>
      </c>
      <c r="P686" s="5">
        <f t="shared" si="995"/>
        <v>28.730000000000004</v>
      </c>
      <c r="Q686" s="27">
        <f t="shared" ref="Q686" si="996">SUM(Q674:Q685)</f>
        <v>7633.2110091743116</v>
      </c>
      <c r="R686" s="5">
        <f t="shared" ref="R686" si="997">LARGE(R673:R685,1)</f>
        <v>77.73</v>
      </c>
      <c r="S686" s="27">
        <f t="shared" si="954"/>
        <v>32137.706422018349</v>
      </c>
      <c r="T686" s="50">
        <f t="shared" ref="T686" si="998">Q686+S686</f>
        <v>39770.917431192662</v>
      </c>
      <c r="U686">
        <f t="shared" ref="U686" si="999">N674</f>
        <v>49</v>
      </c>
      <c r="Y686" s="26" t="s">
        <v>35</v>
      </c>
      <c r="Z686" s="5"/>
      <c r="AA686" s="5">
        <f t="shared" ref="AA686:AB686" si="1000">LARGE(AA673:AA685,1)</f>
        <v>89.49</v>
      </c>
      <c r="AB686" s="5">
        <f t="shared" si="1000"/>
        <v>40.489999999999995</v>
      </c>
      <c r="AC686" s="27">
        <f t="shared" ref="AC686" si="1001">SUM(AC674:AC685)</f>
        <v>14569.024359379942</v>
      </c>
      <c r="AD686" s="5">
        <f t="shared" ref="AD686" si="1002">LARGE(AD673:AD685,1)</f>
        <v>89.49</v>
      </c>
      <c r="AE686" s="27">
        <f t="shared" si="960"/>
        <v>26239.652957924704</v>
      </c>
      <c r="AF686" s="50">
        <f t="shared" ref="AF686" si="1003">AC686+AE686</f>
        <v>40808.677317304646</v>
      </c>
      <c r="AG686">
        <f t="shared" ref="AG686" si="1004">Z674</f>
        <v>49</v>
      </c>
    </row>
    <row r="687" spans="1:33" x14ac:dyDescent="0.25">
      <c r="A687" s="6" t="s">
        <v>12</v>
      </c>
      <c r="B687" s="6" t="s">
        <v>18</v>
      </c>
      <c r="C687" s="6" t="s">
        <v>19</v>
      </c>
      <c r="D687" s="14" t="s">
        <v>20</v>
      </c>
      <c r="E687" s="14" t="s">
        <v>21</v>
      </c>
      <c r="F687" s="6" t="s">
        <v>22</v>
      </c>
      <c r="G687" s="6" t="s">
        <v>23</v>
      </c>
      <c r="M687" s="6" t="s">
        <v>12</v>
      </c>
      <c r="N687" s="6" t="s">
        <v>18</v>
      </c>
      <c r="O687" s="6" t="s">
        <v>19</v>
      </c>
      <c r="P687" s="14" t="s">
        <v>20</v>
      </c>
      <c r="Q687" s="14" t="s">
        <v>21</v>
      </c>
      <c r="R687" s="6" t="s">
        <v>22</v>
      </c>
      <c r="S687" s="6" t="s">
        <v>23</v>
      </c>
      <c r="Y687" s="6" t="s">
        <v>12</v>
      </c>
      <c r="Z687" s="6" t="s">
        <v>18</v>
      </c>
      <c r="AA687" s="6" t="s">
        <v>19</v>
      </c>
      <c r="AB687" s="14" t="s">
        <v>20</v>
      </c>
      <c r="AC687" s="14" t="s">
        <v>21</v>
      </c>
      <c r="AD687" s="6" t="s">
        <v>22</v>
      </c>
      <c r="AE687" s="6" t="s">
        <v>23</v>
      </c>
    </row>
    <row r="688" spans="1:33" x14ac:dyDescent="0.25">
      <c r="A688" s="7" t="str">
        <f>Premissas!$E$2</f>
        <v>outubro/19</v>
      </c>
      <c r="B688" s="29">
        <f>B674+1</f>
        <v>50</v>
      </c>
      <c r="C688" s="15">
        <f>LARGE(Premissas!$H$2:$I$2,1)</f>
        <v>63.39</v>
      </c>
      <c r="D688" s="16">
        <f t="shared" ref="D688:D699" si="1005">IF(C688&gt;105%*B688,(C688-B688),0)</f>
        <v>13.39</v>
      </c>
      <c r="E688" s="17">
        <f>D688*Premissas!$C$6</f>
        <v>863.29705789307184</v>
      </c>
      <c r="F688" s="15">
        <f t="shared" ref="F688:F699" si="1006">IF(C688&gt;B688,C688,B688)</f>
        <v>63.39</v>
      </c>
      <c r="G688" s="18">
        <f>F688*Premissas!$C$5</f>
        <v>2043.4802277760202</v>
      </c>
      <c r="M688" s="7" t="str">
        <f>Premissas!$E$2</f>
        <v>outubro/19</v>
      </c>
      <c r="N688" s="29">
        <f t="shared" ref="N688" si="1007">N674+1</f>
        <v>50</v>
      </c>
      <c r="O688" s="15">
        <f>Premissas!$I$2</f>
        <v>63.39</v>
      </c>
      <c r="P688" s="16">
        <f t="shared" ref="P688:P699" si="1008">IF(O688&gt;105%*N688,(O688-N688),0)</f>
        <v>13.39</v>
      </c>
      <c r="Q688" s="17">
        <f>P688*Premissas!$C$13</f>
        <v>1289.8623853211009</v>
      </c>
      <c r="R688" s="15">
        <f t="shared" ref="R688:R699" si="1009">IF(O688&gt;N688,O688,N688)</f>
        <v>63.39</v>
      </c>
      <c r="S688" s="18">
        <f>R688*Premissas!$C$11</f>
        <v>3053.1880733944954</v>
      </c>
      <c r="Y688" s="7" t="str">
        <f>Premissas!$E$2</f>
        <v>outubro/19</v>
      </c>
      <c r="Z688" s="29">
        <f t="shared" ref="Z688" si="1010">Z674+1</f>
        <v>50</v>
      </c>
      <c r="AA688" s="15">
        <f>Premissas!$H$2</f>
        <v>58.8</v>
      </c>
      <c r="AB688" s="16">
        <f t="shared" ref="AB688:AB699" si="1011">IF(AA688&gt;105%*Z688,(AA688-Z688),0)</f>
        <v>8.7999999999999972</v>
      </c>
      <c r="AC688" s="17">
        <f>AB688*Premissas!$C$6</f>
        <v>567.36475798797835</v>
      </c>
      <c r="AD688" s="15">
        <f t="shared" ref="AD688:AD699" si="1012">IF(AA688&gt;Z688,AA688,Z688)</f>
        <v>58.8</v>
      </c>
      <c r="AE688" s="18">
        <f>AD688*Premissas!$C$12</f>
        <v>1895.5140778234736</v>
      </c>
    </row>
    <row r="689" spans="1:33" x14ac:dyDescent="0.25">
      <c r="A689" s="7" t="str">
        <f>Premissas!$E$3</f>
        <v>setembro/19</v>
      </c>
      <c r="B689" s="29">
        <f>B688</f>
        <v>50</v>
      </c>
      <c r="C689" s="15">
        <f>LARGE(Premissas!$H$3:$I$3,1)</f>
        <v>58.91</v>
      </c>
      <c r="D689" s="16">
        <f t="shared" si="1005"/>
        <v>8.9099999999999966</v>
      </c>
      <c r="E689" s="17">
        <f>D689*Premissas!$C$6</f>
        <v>574.45681746282798</v>
      </c>
      <c r="F689" s="15">
        <f t="shared" si="1006"/>
        <v>58.91</v>
      </c>
      <c r="G689" s="18">
        <f>F689*Premissas!$C$5</f>
        <v>1899.0601075608984</v>
      </c>
      <c r="M689" s="7" t="str">
        <f>Premissas!$E$3</f>
        <v>setembro/19</v>
      </c>
      <c r="N689" s="29">
        <f t="shared" ref="N689:N699" si="1013">N688</f>
        <v>50</v>
      </c>
      <c r="O689" s="15">
        <f>Premissas!$I$3</f>
        <v>52.19</v>
      </c>
      <c r="P689" s="16">
        <f t="shared" si="1008"/>
        <v>0</v>
      </c>
      <c r="Q689" s="17">
        <f>P689*Premissas!$C$13</f>
        <v>0</v>
      </c>
      <c r="R689" s="15">
        <f t="shared" si="1009"/>
        <v>52.19</v>
      </c>
      <c r="S689" s="18">
        <f>R689*Premissas!$C$11</f>
        <v>2513.7385321100915</v>
      </c>
      <c r="Y689" s="7" t="str">
        <f>Premissas!$E$3</f>
        <v>setembro/19</v>
      </c>
      <c r="Z689" s="29">
        <f t="shared" ref="Z689:Z699" si="1014">Z688</f>
        <v>50</v>
      </c>
      <c r="AA689" s="15">
        <f>Premissas!$H$3</f>
        <v>58.91</v>
      </c>
      <c r="AB689" s="16">
        <f t="shared" si="1011"/>
        <v>8.9099999999999966</v>
      </c>
      <c r="AC689" s="17">
        <f>AB689*Premissas!$C$6</f>
        <v>574.45681746282798</v>
      </c>
      <c r="AD689" s="15">
        <f t="shared" si="1012"/>
        <v>58.91</v>
      </c>
      <c r="AE689" s="18">
        <f>AD689*Premissas!$C$12</f>
        <v>1899.0601075608984</v>
      </c>
    </row>
    <row r="690" spans="1:33" x14ac:dyDescent="0.25">
      <c r="A690" s="7" t="str">
        <f>Premissas!$E$4</f>
        <v>agosto/19</v>
      </c>
      <c r="B690" s="29">
        <f t="shared" ref="B690:B699" si="1015">B689</f>
        <v>50</v>
      </c>
      <c r="C690" s="15">
        <f>LARGE(Premissas!$H$4:$I$4,1)</f>
        <v>46.48</v>
      </c>
      <c r="D690" s="16">
        <f t="shared" si="1005"/>
        <v>0</v>
      </c>
      <c r="E690" s="17">
        <f>D690*Premissas!$C$6</f>
        <v>0</v>
      </c>
      <c r="F690" s="15">
        <f t="shared" si="1006"/>
        <v>50</v>
      </c>
      <c r="G690" s="18">
        <f>F690*Premissas!$C$5</f>
        <v>1611.8316988294844</v>
      </c>
      <c r="M690" s="7" t="str">
        <f>Premissas!$E$4</f>
        <v>agosto/19</v>
      </c>
      <c r="N690" s="29">
        <f t="shared" si="1013"/>
        <v>50</v>
      </c>
      <c r="O690" s="15">
        <f>Premissas!$I$4</f>
        <v>20.16</v>
      </c>
      <c r="P690" s="16">
        <f t="shared" si="1008"/>
        <v>0</v>
      </c>
      <c r="Q690" s="17">
        <f>P690*Premissas!$C$13</f>
        <v>0</v>
      </c>
      <c r="R690" s="15">
        <f t="shared" si="1009"/>
        <v>50</v>
      </c>
      <c r="S690" s="18">
        <f>R690*Premissas!$C$11</f>
        <v>2408.2568807339449</v>
      </c>
      <c r="Y690" s="7" t="str">
        <f>Premissas!$E$4</f>
        <v>agosto/19</v>
      </c>
      <c r="Z690" s="29">
        <f t="shared" si="1014"/>
        <v>50</v>
      </c>
      <c r="AA690" s="15">
        <f>Premissas!$H$4</f>
        <v>46.48</v>
      </c>
      <c r="AB690" s="16">
        <f t="shared" si="1011"/>
        <v>0</v>
      </c>
      <c r="AC690" s="17">
        <f>AB690*Premissas!$C$6</f>
        <v>0</v>
      </c>
      <c r="AD690" s="15">
        <f t="shared" si="1012"/>
        <v>50</v>
      </c>
      <c r="AE690" s="18">
        <f>AD690*Premissas!$C$12</f>
        <v>1611.8316988294844</v>
      </c>
    </row>
    <row r="691" spans="1:33" x14ac:dyDescent="0.25">
      <c r="A691" s="7" t="str">
        <f>Premissas!$E$5</f>
        <v>julho/19</v>
      </c>
      <c r="B691" s="29">
        <f t="shared" si="1015"/>
        <v>50</v>
      </c>
      <c r="C691" s="15">
        <f>LARGE(Premissas!$H$5:$I$5,1)</f>
        <v>63.17</v>
      </c>
      <c r="D691" s="16">
        <f t="shared" si="1005"/>
        <v>13.170000000000002</v>
      </c>
      <c r="E691" s="17">
        <f>D691*Premissas!$C$6</f>
        <v>849.11293894337246</v>
      </c>
      <c r="F691" s="15">
        <f t="shared" si="1006"/>
        <v>63.17</v>
      </c>
      <c r="G691" s="18">
        <f>F691*Premissas!$C$5</f>
        <v>2036.3881683011705</v>
      </c>
      <c r="M691" s="7" t="str">
        <f>Premissas!$E$5</f>
        <v>julho/19</v>
      </c>
      <c r="N691" s="29">
        <f t="shared" si="1013"/>
        <v>50</v>
      </c>
      <c r="O691" s="15">
        <f>Premissas!$I$5</f>
        <v>39.979999999999997</v>
      </c>
      <c r="P691" s="16">
        <f t="shared" si="1008"/>
        <v>0</v>
      </c>
      <c r="Q691" s="17">
        <f>P691*Premissas!$C$13</f>
        <v>0</v>
      </c>
      <c r="R691" s="15">
        <f t="shared" si="1009"/>
        <v>50</v>
      </c>
      <c r="S691" s="18">
        <f>R691*Premissas!$C$11</f>
        <v>2408.2568807339449</v>
      </c>
      <c r="Y691" s="7" t="str">
        <f>Premissas!$E$5</f>
        <v>julho/19</v>
      </c>
      <c r="Z691" s="29">
        <f t="shared" si="1014"/>
        <v>50</v>
      </c>
      <c r="AA691" s="15">
        <f>Premissas!$H$5</f>
        <v>63.17</v>
      </c>
      <c r="AB691" s="16">
        <f t="shared" si="1011"/>
        <v>13.170000000000002</v>
      </c>
      <c r="AC691" s="17">
        <f>AB691*Premissas!$C$6</f>
        <v>849.11293894337246</v>
      </c>
      <c r="AD691" s="15">
        <f t="shared" si="1012"/>
        <v>63.17</v>
      </c>
      <c r="AE691" s="18">
        <f>AD691*Premissas!$C$12</f>
        <v>2036.3881683011705</v>
      </c>
    </row>
    <row r="692" spans="1:33" x14ac:dyDescent="0.25">
      <c r="A692" s="7" t="str">
        <f>Premissas!$E$6</f>
        <v>junho/19</v>
      </c>
      <c r="B692" s="29">
        <f t="shared" si="1015"/>
        <v>50</v>
      </c>
      <c r="C692" s="15">
        <f>LARGE(Premissas!$H$6:$I$6,1)</f>
        <v>59.47</v>
      </c>
      <c r="D692" s="16">
        <f t="shared" si="1005"/>
        <v>9.4699999999999989</v>
      </c>
      <c r="E692" s="17">
        <f>D692*Premissas!$C$6</f>
        <v>610.56184751660862</v>
      </c>
      <c r="F692" s="15">
        <f t="shared" si="1006"/>
        <v>59.47</v>
      </c>
      <c r="G692" s="18">
        <f>F692*Premissas!$C$5</f>
        <v>1917.1126225877886</v>
      </c>
      <c r="M692" s="7" t="str">
        <f>Premissas!$E$6</f>
        <v>junho/19</v>
      </c>
      <c r="N692" s="29">
        <f t="shared" si="1013"/>
        <v>50</v>
      </c>
      <c r="O692" s="15">
        <f>Premissas!$I$6</f>
        <v>47.71</v>
      </c>
      <c r="P692" s="16">
        <f t="shared" si="1008"/>
        <v>0</v>
      </c>
      <c r="Q692" s="17">
        <f>P692*Premissas!$C$13</f>
        <v>0</v>
      </c>
      <c r="R692" s="15">
        <f t="shared" si="1009"/>
        <v>50</v>
      </c>
      <c r="S692" s="18">
        <f>R692*Premissas!$C$11</f>
        <v>2408.2568807339449</v>
      </c>
      <c r="Y692" s="7" t="str">
        <f>Premissas!$E$6</f>
        <v>junho/19</v>
      </c>
      <c r="Z692" s="29">
        <f t="shared" si="1014"/>
        <v>50</v>
      </c>
      <c r="AA692" s="15">
        <f>Premissas!$H$6</f>
        <v>59.47</v>
      </c>
      <c r="AB692" s="16">
        <f t="shared" si="1011"/>
        <v>9.4699999999999989</v>
      </c>
      <c r="AC692" s="17">
        <f>AB692*Premissas!$C$6</f>
        <v>610.56184751660862</v>
      </c>
      <c r="AD692" s="15">
        <f t="shared" si="1012"/>
        <v>59.47</v>
      </c>
      <c r="AE692" s="18">
        <f>AD692*Premissas!$C$12</f>
        <v>1917.1126225877886</v>
      </c>
    </row>
    <row r="693" spans="1:33" x14ac:dyDescent="0.25">
      <c r="A693" s="7" t="str">
        <f>Premissas!$E$7</f>
        <v>maio/19</v>
      </c>
      <c r="B693" s="29">
        <f t="shared" si="1015"/>
        <v>50</v>
      </c>
      <c r="C693" s="15">
        <f>LARGE(Premissas!$H$7:$I$7,1)</f>
        <v>61.04</v>
      </c>
      <c r="D693" s="20">
        <f t="shared" si="1005"/>
        <v>11.04</v>
      </c>
      <c r="E693" s="17">
        <f>D693*Premissas!$C$6</f>
        <v>711.78487820310022</v>
      </c>
      <c r="F693" s="15">
        <f t="shared" si="1006"/>
        <v>61.04</v>
      </c>
      <c r="G693" s="18">
        <f>F693*Premissas!$C$5</f>
        <v>1967.7241379310344</v>
      </c>
      <c r="M693" s="7" t="str">
        <f>Premissas!$E$7</f>
        <v>maio/19</v>
      </c>
      <c r="N693" s="29">
        <f t="shared" si="1013"/>
        <v>50</v>
      </c>
      <c r="O693" s="15">
        <f>Premissas!$I$7</f>
        <v>46.37</v>
      </c>
      <c r="P693" s="20">
        <f t="shared" si="1008"/>
        <v>0</v>
      </c>
      <c r="Q693" s="17">
        <f>P693*Premissas!$C$13</f>
        <v>0</v>
      </c>
      <c r="R693" s="15">
        <f t="shared" si="1009"/>
        <v>50</v>
      </c>
      <c r="S693" s="18">
        <f>R693*Premissas!$C$11</f>
        <v>2408.2568807339449</v>
      </c>
      <c r="Y693" s="7" t="str">
        <f>Premissas!$E$7</f>
        <v>maio/19</v>
      </c>
      <c r="Z693" s="29">
        <f t="shared" si="1014"/>
        <v>50</v>
      </c>
      <c r="AA693" s="15">
        <f>Premissas!$H$7</f>
        <v>61.04</v>
      </c>
      <c r="AB693" s="20">
        <f t="shared" si="1011"/>
        <v>11.04</v>
      </c>
      <c r="AC693" s="17">
        <f>AB693*Premissas!$C$6</f>
        <v>711.78487820310022</v>
      </c>
      <c r="AD693" s="15">
        <f t="shared" si="1012"/>
        <v>61.04</v>
      </c>
      <c r="AE693" s="18">
        <f>AD693*Premissas!$C$12</f>
        <v>1967.7241379310344</v>
      </c>
    </row>
    <row r="694" spans="1:33" x14ac:dyDescent="0.25">
      <c r="A694" s="7" t="str">
        <f>Premissas!$E$8</f>
        <v>abril/19</v>
      </c>
      <c r="B694" s="29">
        <f t="shared" si="1015"/>
        <v>50</v>
      </c>
      <c r="C694" s="15">
        <f>LARGE(Premissas!$H$8:$I$8,1)</f>
        <v>81.98</v>
      </c>
      <c r="D694" s="20">
        <f t="shared" si="1005"/>
        <v>31.980000000000004</v>
      </c>
      <c r="E694" s="17">
        <f>D694*Premissas!$C$6</f>
        <v>2061.8551091426766</v>
      </c>
      <c r="F694" s="15">
        <f t="shared" si="1006"/>
        <v>81.98</v>
      </c>
      <c r="G694" s="18">
        <f>F694*Premissas!$C$5</f>
        <v>2642.7592534008227</v>
      </c>
      <c r="M694" s="7" t="str">
        <f>Premissas!$E$8</f>
        <v>abril/19</v>
      </c>
      <c r="N694" s="29">
        <f t="shared" si="1013"/>
        <v>50</v>
      </c>
      <c r="O694" s="15">
        <f>Premissas!$I$8</f>
        <v>53.09</v>
      </c>
      <c r="P694" s="20">
        <f t="shared" si="1008"/>
        <v>3.0900000000000034</v>
      </c>
      <c r="Q694" s="17">
        <f>P694*Premissas!$C$13</f>
        <v>297.66055045871593</v>
      </c>
      <c r="R694" s="15">
        <f t="shared" si="1009"/>
        <v>53.09</v>
      </c>
      <c r="S694" s="18">
        <f>R694*Premissas!$C$11</f>
        <v>2557.0871559633028</v>
      </c>
      <c r="Y694" s="7" t="str">
        <f>Premissas!$E$8</f>
        <v>abril/19</v>
      </c>
      <c r="Z694" s="29">
        <f t="shared" si="1014"/>
        <v>50</v>
      </c>
      <c r="AA694" s="15">
        <f>Premissas!$H$8</f>
        <v>81.98</v>
      </c>
      <c r="AB694" s="20">
        <f t="shared" si="1011"/>
        <v>31.980000000000004</v>
      </c>
      <c r="AC694" s="17">
        <f>AB694*Premissas!$C$6</f>
        <v>2061.8551091426766</v>
      </c>
      <c r="AD694" s="15">
        <f t="shared" si="1012"/>
        <v>81.98</v>
      </c>
      <c r="AE694" s="18">
        <f>AD694*Premissas!$C$12</f>
        <v>2642.7592534008227</v>
      </c>
    </row>
    <row r="695" spans="1:33" x14ac:dyDescent="0.25">
      <c r="A695" s="7" t="str">
        <f>Premissas!$E$9</f>
        <v>março/19</v>
      </c>
      <c r="B695" s="29">
        <f t="shared" si="1015"/>
        <v>50</v>
      </c>
      <c r="C695" s="15">
        <f>LARGE(Premissas!$H$9:$I$9,1)</f>
        <v>77.73</v>
      </c>
      <c r="D695" s="20">
        <f t="shared" si="1005"/>
        <v>27.730000000000004</v>
      </c>
      <c r="E695" s="17">
        <f>D695*Premissas!$C$6</f>
        <v>1787.8437203416643</v>
      </c>
      <c r="F695" s="15">
        <f t="shared" si="1006"/>
        <v>77.73</v>
      </c>
      <c r="G695" s="18">
        <f>F695*Premissas!$C$5</f>
        <v>2505.7535590003163</v>
      </c>
      <c r="M695" s="7" t="str">
        <f>Premissas!$E$9</f>
        <v>março/19</v>
      </c>
      <c r="N695" s="29">
        <f t="shared" si="1013"/>
        <v>50</v>
      </c>
      <c r="O695" s="15">
        <f>Premissas!$I$9</f>
        <v>77.73</v>
      </c>
      <c r="P695" s="20">
        <f t="shared" si="1008"/>
        <v>27.730000000000004</v>
      </c>
      <c r="Q695" s="17">
        <f>P695*Premissas!$C$13</f>
        <v>2671.2385321100919</v>
      </c>
      <c r="R695" s="15">
        <f t="shared" si="1009"/>
        <v>77.73</v>
      </c>
      <c r="S695" s="18">
        <f>R695*Premissas!$C$11</f>
        <v>3743.8761467889908</v>
      </c>
      <c r="Y695" s="7" t="str">
        <f>Premissas!$E$9</f>
        <v>março/19</v>
      </c>
      <c r="Z695" s="29">
        <f t="shared" si="1014"/>
        <v>50</v>
      </c>
      <c r="AA695" s="15">
        <f>Premissas!$H$9</f>
        <v>77.62</v>
      </c>
      <c r="AB695" s="20">
        <f t="shared" si="1011"/>
        <v>27.620000000000005</v>
      </c>
      <c r="AC695" s="17">
        <f>AB695*Premissas!$C$6</f>
        <v>1780.7516608668145</v>
      </c>
      <c r="AD695" s="15">
        <f t="shared" si="1012"/>
        <v>77.62</v>
      </c>
      <c r="AE695" s="18">
        <f>AD695*Premissas!$C$12</f>
        <v>2502.2075292628915</v>
      </c>
    </row>
    <row r="696" spans="1:33" x14ac:dyDescent="0.25">
      <c r="A696" s="7" t="str">
        <f>Premissas!$E$10</f>
        <v>fevereiro/19</v>
      </c>
      <c r="B696" s="29">
        <f t="shared" si="1015"/>
        <v>50</v>
      </c>
      <c r="C696" s="15">
        <f>LARGE(Premissas!$H$10:$I$10,1)</f>
        <v>89.49</v>
      </c>
      <c r="D696" s="20">
        <f t="shared" si="1005"/>
        <v>39.489999999999995</v>
      </c>
      <c r="E696" s="17">
        <f>D696*Premissas!$C$6</f>
        <v>2546.0493514710533</v>
      </c>
      <c r="F696" s="15">
        <f t="shared" si="1006"/>
        <v>89.49</v>
      </c>
      <c r="G696" s="18">
        <f>F696*Premissas!$C$5</f>
        <v>2884.8563745650108</v>
      </c>
      <c r="M696" s="7" t="str">
        <f>Premissas!$E$10</f>
        <v>fevereiro/19</v>
      </c>
      <c r="N696" s="29">
        <f t="shared" si="1013"/>
        <v>50</v>
      </c>
      <c r="O696" s="15">
        <f>Premissas!$I$10</f>
        <v>61.82</v>
      </c>
      <c r="P696" s="20">
        <f t="shared" si="1008"/>
        <v>11.82</v>
      </c>
      <c r="Q696" s="17">
        <f>P696*Premissas!$C$13</f>
        <v>1138.6238532110092</v>
      </c>
      <c r="R696" s="15">
        <f t="shared" si="1009"/>
        <v>61.82</v>
      </c>
      <c r="S696" s="18">
        <f>R696*Premissas!$C$11</f>
        <v>2977.5688073394494</v>
      </c>
      <c r="Y696" s="7" t="str">
        <f>Premissas!$E$10</f>
        <v>fevereiro/19</v>
      </c>
      <c r="Z696" s="29">
        <f t="shared" si="1014"/>
        <v>50</v>
      </c>
      <c r="AA696" s="15">
        <f>Premissas!$H$10</f>
        <v>89.49</v>
      </c>
      <c r="AB696" s="20">
        <f t="shared" si="1011"/>
        <v>39.489999999999995</v>
      </c>
      <c r="AC696" s="17">
        <f>AB696*Premissas!$C$6</f>
        <v>2546.0493514710533</v>
      </c>
      <c r="AD696" s="15">
        <f t="shared" si="1012"/>
        <v>89.49</v>
      </c>
      <c r="AE696" s="18">
        <f>AD696*Premissas!$C$12</f>
        <v>2884.8563745650108</v>
      </c>
    </row>
    <row r="697" spans="1:33" x14ac:dyDescent="0.25">
      <c r="A697" s="7" t="str">
        <f>Premissas!$E$11</f>
        <v>janeiro/19</v>
      </c>
      <c r="B697" s="29">
        <f t="shared" si="1015"/>
        <v>50</v>
      </c>
      <c r="C697" s="15">
        <f>LARGE(Premissas!$H$11:$I$11,1)</f>
        <v>81.09</v>
      </c>
      <c r="D697" s="16">
        <f t="shared" si="1005"/>
        <v>31.090000000000003</v>
      </c>
      <c r="E697" s="17">
        <f>D697*Premissas!$C$6</f>
        <v>2004.473900664347</v>
      </c>
      <c r="F697" s="15">
        <f t="shared" si="1006"/>
        <v>81.09</v>
      </c>
      <c r="G697" s="18">
        <f>F697*Premissas!$C$5</f>
        <v>2614.068649161658</v>
      </c>
      <c r="M697" s="7" t="str">
        <f>Premissas!$E$11</f>
        <v>janeiro/19</v>
      </c>
      <c r="N697" s="29">
        <f t="shared" si="1013"/>
        <v>50</v>
      </c>
      <c r="O697" s="15">
        <f>Premissas!$I$11</f>
        <v>57.12</v>
      </c>
      <c r="P697" s="16">
        <f t="shared" si="1008"/>
        <v>7.1199999999999974</v>
      </c>
      <c r="Q697" s="17">
        <f>P697*Premissas!$C$13</f>
        <v>685.87155963302723</v>
      </c>
      <c r="R697" s="15">
        <f t="shared" si="1009"/>
        <v>57.12</v>
      </c>
      <c r="S697" s="18">
        <f>R697*Premissas!$C$11</f>
        <v>2751.1926605504586</v>
      </c>
      <c r="Y697" s="7" t="str">
        <f>Premissas!$E$11</f>
        <v>janeiro/19</v>
      </c>
      <c r="Z697" s="29">
        <f t="shared" si="1014"/>
        <v>50</v>
      </c>
      <c r="AA697" s="15">
        <f>Premissas!$H$11</f>
        <v>81.09</v>
      </c>
      <c r="AB697" s="16">
        <f t="shared" si="1011"/>
        <v>31.090000000000003</v>
      </c>
      <c r="AC697" s="17">
        <f>AB697*Premissas!$C$6</f>
        <v>2004.473900664347</v>
      </c>
      <c r="AD697" s="15">
        <f t="shared" si="1012"/>
        <v>81.09</v>
      </c>
      <c r="AE697" s="18">
        <f>AD697*Premissas!$C$12</f>
        <v>2614.068649161658</v>
      </c>
    </row>
    <row r="698" spans="1:33" x14ac:dyDescent="0.25">
      <c r="A698" s="7" t="str">
        <f>Premissas!$E$12</f>
        <v>dezembro/18</v>
      </c>
      <c r="B698" s="29">
        <f t="shared" si="1015"/>
        <v>50</v>
      </c>
      <c r="C698" s="15">
        <f>LARGE(Premissas!$H$12:$I$12,1)</f>
        <v>66.98</v>
      </c>
      <c r="D698" s="16">
        <f t="shared" si="1005"/>
        <v>16.980000000000004</v>
      </c>
      <c r="E698" s="17">
        <f>D698*Premissas!$C$6</f>
        <v>1094.756089844986</v>
      </c>
      <c r="F698" s="15">
        <f t="shared" si="1006"/>
        <v>66.98</v>
      </c>
      <c r="G698" s="18">
        <f>F698*Premissas!$C$5</f>
        <v>2159.2097437519774</v>
      </c>
      <c r="M698" s="7" t="str">
        <f>Premissas!$E$12</f>
        <v>dezembro/18</v>
      </c>
      <c r="N698" s="29">
        <f t="shared" si="1013"/>
        <v>50</v>
      </c>
      <c r="O698" s="15">
        <f>Premissas!$I$12</f>
        <v>56.9</v>
      </c>
      <c r="P698" s="16">
        <f t="shared" si="1008"/>
        <v>6.8999999999999986</v>
      </c>
      <c r="Q698" s="17">
        <f>P698*Premissas!$C$13</f>
        <v>664.67889908256871</v>
      </c>
      <c r="R698" s="15">
        <f t="shared" si="1009"/>
        <v>56.9</v>
      </c>
      <c r="S698" s="18">
        <f>R698*Premissas!$C$11</f>
        <v>2740.5963302752293</v>
      </c>
      <c r="Y698" s="7" t="str">
        <f>Premissas!$E$12</f>
        <v>dezembro/18</v>
      </c>
      <c r="Z698" s="29">
        <f t="shared" si="1014"/>
        <v>50</v>
      </c>
      <c r="AA698" s="15">
        <f>Premissas!$H$12</f>
        <v>66.98</v>
      </c>
      <c r="AB698" s="16">
        <f t="shared" si="1011"/>
        <v>16.980000000000004</v>
      </c>
      <c r="AC698" s="17">
        <f>AB698*Premissas!$C$6</f>
        <v>1094.756089844986</v>
      </c>
      <c r="AD698" s="15">
        <f t="shared" si="1012"/>
        <v>66.98</v>
      </c>
      <c r="AE698" s="18">
        <f>AD698*Premissas!$C$12</f>
        <v>2159.2097437519774</v>
      </c>
    </row>
    <row r="699" spans="1:33" x14ac:dyDescent="0.25">
      <c r="A699" s="7" t="str">
        <f>Premissas!$E$13</f>
        <v>novembro/18</v>
      </c>
      <c r="B699" s="29">
        <f t="shared" si="1015"/>
        <v>50</v>
      </c>
      <c r="C699" s="15">
        <f>LARGE(Premissas!$H$13:$I$13,1)</f>
        <v>66.42</v>
      </c>
      <c r="D699" s="16">
        <f t="shared" si="1005"/>
        <v>16.420000000000002</v>
      </c>
      <c r="E699" s="17">
        <f>D699*Premissas!$C$6</f>
        <v>1058.6510597912054</v>
      </c>
      <c r="F699" s="15">
        <f t="shared" si="1006"/>
        <v>66.42</v>
      </c>
      <c r="G699" s="18">
        <f>F699*Premissas!$C$5</f>
        <v>2141.157228725087</v>
      </c>
      <c r="M699" s="7" t="str">
        <f>Premissas!$E$13</f>
        <v>novembro/18</v>
      </c>
      <c r="N699" s="29">
        <f t="shared" si="1013"/>
        <v>50</v>
      </c>
      <c r="O699" s="15">
        <f>Premissas!$I$13</f>
        <v>40.659999999999997</v>
      </c>
      <c r="P699" s="16">
        <f t="shared" si="1008"/>
        <v>0</v>
      </c>
      <c r="Q699" s="17">
        <f>P699*Premissas!$C$13</f>
        <v>0</v>
      </c>
      <c r="R699" s="15">
        <f t="shared" si="1009"/>
        <v>50</v>
      </c>
      <c r="S699" s="18">
        <f>R699*Premissas!$C$11</f>
        <v>2408.2568807339449</v>
      </c>
      <c r="Y699" s="7" t="str">
        <f>Premissas!$E$13</f>
        <v>novembro/18</v>
      </c>
      <c r="Z699" s="29">
        <f t="shared" si="1014"/>
        <v>50</v>
      </c>
      <c r="AA699" s="15">
        <f>Premissas!$H$13</f>
        <v>66.42</v>
      </c>
      <c r="AB699" s="16">
        <f t="shared" si="1011"/>
        <v>16.420000000000002</v>
      </c>
      <c r="AC699" s="17">
        <f>AB699*Premissas!$C$6</f>
        <v>1058.6510597912054</v>
      </c>
      <c r="AD699" s="15">
        <f t="shared" si="1012"/>
        <v>66.42</v>
      </c>
      <c r="AE699" s="18">
        <f>AD699*Premissas!$C$12</f>
        <v>2141.157228725087</v>
      </c>
    </row>
    <row r="700" spans="1:33" x14ac:dyDescent="0.25">
      <c r="A700" s="26" t="s">
        <v>35</v>
      </c>
      <c r="B700" s="5"/>
      <c r="C700" s="5">
        <f>LARGE(C687:C699,1)</f>
        <v>89.49</v>
      </c>
      <c r="D700" s="5">
        <f>LARGE(D687:D699,1)</f>
        <v>39.489999999999995</v>
      </c>
      <c r="E700" s="27">
        <f>SUM(E688:E699)</f>
        <v>14162.842771274913</v>
      </c>
      <c r="F700" s="5">
        <f>LARGE(F687:F699,1)</f>
        <v>89.49</v>
      </c>
      <c r="G700" s="27">
        <f t="shared" si="950"/>
        <v>26423.401771591267</v>
      </c>
      <c r="H700" s="50">
        <f>E700+G700</f>
        <v>40586.244542866181</v>
      </c>
      <c r="I700">
        <f>B688</f>
        <v>50</v>
      </c>
      <c r="M700" s="26" t="s">
        <v>35</v>
      </c>
      <c r="N700" s="5"/>
      <c r="O700" s="5">
        <f t="shared" ref="O700:P700" si="1016">LARGE(O687:O699,1)</f>
        <v>77.73</v>
      </c>
      <c r="P700" s="5">
        <f t="shared" si="1016"/>
        <v>27.730000000000004</v>
      </c>
      <c r="Q700" s="27">
        <f t="shared" ref="Q700" si="1017">SUM(Q688:Q699)</f>
        <v>6747.9357798165147</v>
      </c>
      <c r="R700" s="5">
        <f t="shared" ref="R700" si="1018">LARGE(R687:R699,1)</f>
        <v>77.73</v>
      </c>
      <c r="S700" s="27">
        <f t="shared" si="954"/>
        <v>32378.532110091743</v>
      </c>
      <c r="T700" s="50">
        <f t="shared" ref="T700" si="1019">Q700+S700</f>
        <v>39126.467889908257</v>
      </c>
      <c r="U700">
        <f t="shared" ref="U700" si="1020">N688</f>
        <v>50</v>
      </c>
      <c r="Y700" s="26" t="s">
        <v>35</v>
      </c>
      <c r="Z700" s="5"/>
      <c r="AA700" s="5">
        <f t="shared" ref="AA700:AB700" si="1021">LARGE(AA687:AA699,1)</f>
        <v>89.49</v>
      </c>
      <c r="AB700" s="5">
        <f t="shared" si="1021"/>
        <v>39.489999999999995</v>
      </c>
      <c r="AC700" s="27">
        <f t="shared" ref="AC700" si="1022">SUM(AC688:AC699)</f>
        <v>13859.81841189497</v>
      </c>
      <c r="AD700" s="5">
        <f t="shared" ref="AD700" si="1023">LARGE(AD687:AD699,1)</f>
        <v>89.49</v>
      </c>
      <c r="AE700" s="27">
        <f t="shared" si="960"/>
        <v>26271.889591901294</v>
      </c>
      <c r="AF700" s="50">
        <f t="shared" ref="AF700" si="1024">AC700+AE700</f>
        <v>40131.708003796266</v>
      </c>
      <c r="AG700">
        <f t="shared" ref="AG700" si="1025">Z688</f>
        <v>50</v>
      </c>
    </row>
    <row r="701" spans="1:33" x14ac:dyDescent="0.25">
      <c r="A701" s="6" t="s">
        <v>12</v>
      </c>
      <c r="B701" s="6" t="s">
        <v>18</v>
      </c>
      <c r="C701" s="6" t="s">
        <v>19</v>
      </c>
      <c r="D701" s="14" t="s">
        <v>20</v>
      </c>
      <c r="E701" s="14" t="s">
        <v>21</v>
      </c>
      <c r="F701" s="6" t="s">
        <v>22</v>
      </c>
      <c r="G701" s="6" t="s">
        <v>23</v>
      </c>
      <c r="M701" s="6" t="s">
        <v>12</v>
      </c>
      <c r="N701" s="6" t="s">
        <v>18</v>
      </c>
      <c r="O701" s="6" t="s">
        <v>19</v>
      </c>
      <c r="P701" s="14" t="s">
        <v>20</v>
      </c>
      <c r="Q701" s="14" t="s">
        <v>21</v>
      </c>
      <c r="R701" s="6" t="s">
        <v>22</v>
      </c>
      <c r="S701" s="6" t="s">
        <v>23</v>
      </c>
      <c r="Y701" s="6" t="s">
        <v>12</v>
      </c>
      <c r="Z701" s="6" t="s">
        <v>18</v>
      </c>
      <c r="AA701" s="6" t="s">
        <v>19</v>
      </c>
      <c r="AB701" s="14" t="s">
        <v>20</v>
      </c>
      <c r="AC701" s="14" t="s">
        <v>21</v>
      </c>
      <c r="AD701" s="6" t="s">
        <v>22</v>
      </c>
      <c r="AE701" s="6" t="s">
        <v>23</v>
      </c>
    </row>
    <row r="702" spans="1:33" x14ac:dyDescent="0.25">
      <c r="A702" s="7" t="str">
        <f>Premissas!$E$2</f>
        <v>outubro/19</v>
      </c>
      <c r="B702" s="29">
        <f>B688+1</f>
        <v>51</v>
      </c>
      <c r="C702" s="15">
        <f>LARGE(Premissas!$H$2:$I$2,1)</f>
        <v>63.39</v>
      </c>
      <c r="D702" s="16">
        <f t="shared" ref="D702:D713" si="1026">IF(C702&gt;105%*B702,(C702-B702),0)</f>
        <v>12.39</v>
      </c>
      <c r="E702" s="17">
        <f>D702*Premissas!$C$6</f>
        <v>798.82378993989244</v>
      </c>
      <c r="F702" s="15">
        <f t="shared" ref="F702:F713" si="1027">IF(C702&gt;B702,C702,B702)</f>
        <v>63.39</v>
      </c>
      <c r="G702" s="18">
        <f>F702*Premissas!$C$5</f>
        <v>2043.4802277760202</v>
      </c>
      <c r="M702" s="7" t="str">
        <f>Premissas!$E$2</f>
        <v>outubro/19</v>
      </c>
      <c r="N702" s="29">
        <f t="shared" ref="N702" si="1028">N688+1</f>
        <v>51</v>
      </c>
      <c r="O702" s="15">
        <f>Premissas!$I$2</f>
        <v>63.39</v>
      </c>
      <c r="P702" s="16">
        <f t="shared" ref="P702:P713" si="1029">IF(O702&gt;105%*N702,(O702-N702),0)</f>
        <v>12.39</v>
      </c>
      <c r="Q702" s="17">
        <f>P702*Premissas!$C$13</f>
        <v>1193.5321100917431</v>
      </c>
      <c r="R702" s="15">
        <f t="shared" ref="R702:R713" si="1030">IF(O702&gt;N702,O702,N702)</f>
        <v>63.39</v>
      </c>
      <c r="S702" s="18">
        <f>R702*Premissas!$C$11</f>
        <v>3053.1880733944954</v>
      </c>
      <c r="Y702" s="7" t="str">
        <f>Premissas!$E$2</f>
        <v>outubro/19</v>
      </c>
      <c r="Z702" s="29">
        <f t="shared" ref="Z702" si="1031">Z688+1</f>
        <v>51</v>
      </c>
      <c r="AA702" s="15">
        <f>Premissas!$H$2</f>
        <v>58.8</v>
      </c>
      <c r="AB702" s="16">
        <f t="shared" ref="AB702:AB713" si="1032">IF(AA702&gt;105%*Z702,(AA702-Z702),0)</f>
        <v>7.7999999999999972</v>
      </c>
      <c r="AC702" s="17">
        <f>AB702*Premissas!$C$6</f>
        <v>502.89149003479895</v>
      </c>
      <c r="AD702" s="15">
        <f t="shared" ref="AD702:AD713" si="1033">IF(AA702&gt;Z702,AA702,Z702)</f>
        <v>58.8</v>
      </c>
      <c r="AE702" s="18">
        <f>AD702*Premissas!$C$12</f>
        <v>1895.5140778234736</v>
      </c>
    </row>
    <row r="703" spans="1:33" x14ac:dyDescent="0.25">
      <c r="A703" s="7" t="str">
        <f>Premissas!$E$3</f>
        <v>setembro/19</v>
      </c>
      <c r="B703" s="29">
        <f>B702</f>
        <v>51</v>
      </c>
      <c r="C703" s="15">
        <f>LARGE(Premissas!$H$3:$I$3,1)</f>
        <v>58.91</v>
      </c>
      <c r="D703" s="16">
        <f t="shared" si="1026"/>
        <v>7.9099999999999966</v>
      </c>
      <c r="E703" s="17">
        <f>D703*Premissas!$C$6</f>
        <v>509.98354950964864</v>
      </c>
      <c r="F703" s="15">
        <f t="shared" si="1027"/>
        <v>58.91</v>
      </c>
      <c r="G703" s="18">
        <f>F703*Premissas!$C$5</f>
        <v>1899.0601075608984</v>
      </c>
      <c r="M703" s="7" t="str">
        <f>Premissas!$E$3</f>
        <v>setembro/19</v>
      </c>
      <c r="N703" s="29">
        <f t="shared" ref="N703:N713" si="1034">N702</f>
        <v>51</v>
      </c>
      <c r="O703" s="15">
        <f>Premissas!$I$3</f>
        <v>52.19</v>
      </c>
      <c r="P703" s="16">
        <f t="shared" si="1029"/>
        <v>0</v>
      </c>
      <c r="Q703" s="17">
        <f>P703*Premissas!$C$13</f>
        <v>0</v>
      </c>
      <c r="R703" s="15">
        <f t="shared" si="1030"/>
        <v>52.19</v>
      </c>
      <c r="S703" s="18">
        <f>R703*Premissas!$C$11</f>
        <v>2513.7385321100915</v>
      </c>
      <c r="Y703" s="7" t="str">
        <f>Premissas!$E$3</f>
        <v>setembro/19</v>
      </c>
      <c r="Z703" s="29">
        <f t="shared" ref="Z703:Z713" si="1035">Z702</f>
        <v>51</v>
      </c>
      <c r="AA703" s="15">
        <f>Premissas!$H$3</f>
        <v>58.91</v>
      </c>
      <c r="AB703" s="16">
        <f t="shared" si="1032"/>
        <v>7.9099999999999966</v>
      </c>
      <c r="AC703" s="17">
        <f>AB703*Premissas!$C$6</f>
        <v>509.98354950964864</v>
      </c>
      <c r="AD703" s="15">
        <f t="shared" si="1033"/>
        <v>58.91</v>
      </c>
      <c r="AE703" s="18">
        <f>AD703*Premissas!$C$12</f>
        <v>1899.0601075608984</v>
      </c>
    </row>
    <row r="704" spans="1:33" x14ac:dyDescent="0.25">
      <c r="A704" s="7" t="str">
        <f>Premissas!$E$4</f>
        <v>agosto/19</v>
      </c>
      <c r="B704" s="29">
        <f t="shared" ref="B704:B713" si="1036">B703</f>
        <v>51</v>
      </c>
      <c r="C704" s="15">
        <f>LARGE(Premissas!$H$4:$I$4,1)</f>
        <v>46.48</v>
      </c>
      <c r="D704" s="16">
        <f t="shared" si="1026"/>
        <v>0</v>
      </c>
      <c r="E704" s="17">
        <f>D704*Premissas!$C$6</f>
        <v>0</v>
      </c>
      <c r="F704" s="15">
        <f t="shared" si="1027"/>
        <v>51</v>
      </c>
      <c r="G704" s="18">
        <f>F704*Premissas!$C$5</f>
        <v>1644.0683328060741</v>
      </c>
      <c r="M704" s="7" t="str">
        <f>Premissas!$E$4</f>
        <v>agosto/19</v>
      </c>
      <c r="N704" s="29">
        <f t="shared" si="1034"/>
        <v>51</v>
      </c>
      <c r="O704" s="15">
        <f>Premissas!$I$4</f>
        <v>20.16</v>
      </c>
      <c r="P704" s="16">
        <f t="shared" si="1029"/>
        <v>0</v>
      </c>
      <c r="Q704" s="17">
        <f>P704*Premissas!$C$13</f>
        <v>0</v>
      </c>
      <c r="R704" s="15">
        <f t="shared" si="1030"/>
        <v>51</v>
      </c>
      <c r="S704" s="18">
        <f>R704*Premissas!$C$11</f>
        <v>2456.4220183486236</v>
      </c>
      <c r="Y704" s="7" t="str">
        <f>Premissas!$E$4</f>
        <v>agosto/19</v>
      </c>
      <c r="Z704" s="29">
        <f t="shared" si="1035"/>
        <v>51</v>
      </c>
      <c r="AA704" s="15">
        <f>Premissas!$H$4</f>
        <v>46.48</v>
      </c>
      <c r="AB704" s="16">
        <f t="shared" si="1032"/>
        <v>0</v>
      </c>
      <c r="AC704" s="17">
        <f>AB704*Premissas!$C$6</f>
        <v>0</v>
      </c>
      <c r="AD704" s="15">
        <f t="shared" si="1033"/>
        <v>51</v>
      </c>
      <c r="AE704" s="18">
        <f>AD704*Premissas!$C$12</f>
        <v>1644.0683328060741</v>
      </c>
    </row>
    <row r="705" spans="1:33" x14ac:dyDescent="0.25">
      <c r="A705" s="7" t="str">
        <f>Premissas!$E$5</f>
        <v>julho/19</v>
      </c>
      <c r="B705" s="29">
        <f t="shared" si="1036"/>
        <v>51</v>
      </c>
      <c r="C705" s="15">
        <f>LARGE(Premissas!$H$5:$I$5,1)</f>
        <v>63.17</v>
      </c>
      <c r="D705" s="16">
        <f t="shared" si="1026"/>
        <v>12.170000000000002</v>
      </c>
      <c r="E705" s="17">
        <f>D705*Premissas!$C$6</f>
        <v>784.63967099019305</v>
      </c>
      <c r="F705" s="15">
        <f t="shared" si="1027"/>
        <v>63.17</v>
      </c>
      <c r="G705" s="18">
        <f>F705*Premissas!$C$5</f>
        <v>2036.3881683011705</v>
      </c>
      <c r="M705" s="7" t="str">
        <f>Premissas!$E$5</f>
        <v>julho/19</v>
      </c>
      <c r="N705" s="29">
        <f t="shared" si="1034"/>
        <v>51</v>
      </c>
      <c r="O705" s="15">
        <f>Premissas!$I$5</f>
        <v>39.979999999999997</v>
      </c>
      <c r="P705" s="16">
        <f t="shared" si="1029"/>
        <v>0</v>
      </c>
      <c r="Q705" s="17">
        <f>P705*Premissas!$C$13</f>
        <v>0</v>
      </c>
      <c r="R705" s="15">
        <f t="shared" si="1030"/>
        <v>51</v>
      </c>
      <c r="S705" s="18">
        <f>R705*Premissas!$C$11</f>
        <v>2456.4220183486236</v>
      </c>
      <c r="Y705" s="7" t="str">
        <f>Premissas!$E$5</f>
        <v>julho/19</v>
      </c>
      <c r="Z705" s="29">
        <f t="shared" si="1035"/>
        <v>51</v>
      </c>
      <c r="AA705" s="15">
        <f>Premissas!$H$5</f>
        <v>63.17</v>
      </c>
      <c r="AB705" s="16">
        <f t="shared" si="1032"/>
        <v>12.170000000000002</v>
      </c>
      <c r="AC705" s="17">
        <f>AB705*Premissas!$C$6</f>
        <v>784.63967099019305</v>
      </c>
      <c r="AD705" s="15">
        <f t="shared" si="1033"/>
        <v>63.17</v>
      </c>
      <c r="AE705" s="18">
        <f>AD705*Premissas!$C$12</f>
        <v>2036.3881683011705</v>
      </c>
    </row>
    <row r="706" spans="1:33" x14ac:dyDescent="0.25">
      <c r="A706" s="7" t="str">
        <f>Premissas!$E$6</f>
        <v>junho/19</v>
      </c>
      <c r="B706" s="29">
        <f t="shared" si="1036"/>
        <v>51</v>
      </c>
      <c r="C706" s="15">
        <f>LARGE(Premissas!$H$6:$I$6,1)</f>
        <v>59.47</v>
      </c>
      <c r="D706" s="16">
        <f t="shared" si="1026"/>
        <v>8.4699999999999989</v>
      </c>
      <c r="E706" s="17">
        <f>D706*Premissas!$C$6</f>
        <v>546.08857956342922</v>
      </c>
      <c r="F706" s="15">
        <f t="shared" si="1027"/>
        <v>59.47</v>
      </c>
      <c r="G706" s="18">
        <f>F706*Premissas!$C$5</f>
        <v>1917.1126225877886</v>
      </c>
      <c r="M706" s="7" t="str">
        <f>Premissas!$E$6</f>
        <v>junho/19</v>
      </c>
      <c r="N706" s="29">
        <f t="shared" si="1034"/>
        <v>51</v>
      </c>
      <c r="O706" s="15">
        <f>Premissas!$I$6</f>
        <v>47.71</v>
      </c>
      <c r="P706" s="16">
        <f t="shared" si="1029"/>
        <v>0</v>
      </c>
      <c r="Q706" s="17">
        <f>P706*Premissas!$C$13</f>
        <v>0</v>
      </c>
      <c r="R706" s="15">
        <f t="shared" si="1030"/>
        <v>51</v>
      </c>
      <c r="S706" s="18">
        <f>R706*Premissas!$C$11</f>
        <v>2456.4220183486236</v>
      </c>
      <c r="Y706" s="7" t="str">
        <f>Premissas!$E$6</f>
        <v>junho/19</v>
      </c>
      <c r="Z706" s="29">
        <f t="shared" si="1035"/>
        <v>51</v>
      </c>
      <c r="AA706" s="15">
        <f>Premissas!$H$6</f>
        <v>59.47</v>
      </c>
      <c r="AB706" s="16">
        <f t="shared" si="1032"/>
        <v>8.4699999999999989</v>
      </c>
      <c r="AC706" s="17">
        <f>AB706*Premissas!$C$6</f>
        <v>546.08857956342922</v>
      </c>
      <c r="AD706" s="15">
        <f t="shared" si="1033"/>
        <v>59.47</v>
      </c>
      <c r="AE706" s="18">
        <f>AD706*Premissas!$C$12</f>
        <v>1917.1126225877886</v>
      </c>
    </row>
    <row r="707" spans="1:33" x14ac:dyDescent="0.25">
      <c r="A707" s="7" t="str">
        <f>Premissas!$E$7</f>
        <v>maio/19</v>
      </c>
      <c r="B707" s="29">
        <f t="shared" si="1036"/>
        <v>51</v>
      </c>
      <c r="C707" s="15">
        <f>LARGE(Premissas!$H$7:$I$7,1)</f>
        <v>61.04</v>
      </c>
      <c r="D707" s="20">
        <f t="shared" si="1026"/>
        <v>10.039999999999999</v>
      </c>
      <c r="E707" s="17">
        <f>D707*Premissas!$C$6</f>
        <v>647.31161024992082</v>
      </c>
      <c r="F707" s="15">
        <f t="shared" si="1027"/>
        <v>61.04</v>
      </c>
      <c r="G707" s="18">
        <f>F707*Premissas!$C$5</f>
        <v>1967.7241379310344</v>
      </c>
      <c r="M707" s="7" t="str">
        <f>Premissas!$E$7</f>
        <v>maio/19</v>
      </c>
      <c r="N707" s="29">
        <f t="shared" si="1034"/>
        <v>51</v>
      </c>
      <c r="O707" s="15">
        <f>Premissas!$I$7</f>
        <v>46.37</v>
      </c>
      <c r="P707" s="20">
        <f t="shared" si="1029"/>
        <v>0</v>
      </c>
      <c r="Q707" s="17">
        <f>P707*Premissas!$C$13</f>
        <v>0</v>
      </c>
      <c r="R707" s="15">
        <f t="shared" si="1030"/>
        <v>51</v>
      </c>
      <c r="S707" s="18">
        <f>R707*Premissas!$C$11</f>
        <v>2456.4220183486236</v>
      </c>
      <c r="Y707" s="7" t="str">
        <f>Premissas!$E$7</f>
        <v>maio/19</v>
      </c>
      <c r="Z707" s="29">
        <f t="shared" si="1035"/>
        <v>51</v>
      </c>
      <c r="AA707" s="15">
        <f>Premissas!$H$7</f>
        <v>61.04</v>
      </c>
      <c r="AB707" s="20">
        <f t="shared" si="1032"/>
        <v>10.039999999999999</v>
      </c>
      <c r="AC707" s="17">
        <f>AB707*Premissas!$C$6</f>
        <v>647.31161024992082</v>
      </c>
      <c r="AD707" s="15">
        <f t="shared" si="1033"/>
        <v>61.04</v>
      </c>
      <c r="AE707" s="18">
        <f>AD707*Premissas!$C$12</f>
        <v>1967.7241379310344</v>
      </c>
    </row>
    <row r="708" spans="1:33" x14ac:dyDescent="0.25">
      <c r="A708" s="7" t="str">
        <f>Premissas!$E$8</f>
        <v>abril/19</v>
      </c>
      <c r="B708" s="29">
        <f t="shared" si="1036"/>
        <v>51</v>
      </c>
      <c r="C708" s="15">
        <f>LARGE(Premissas!$H$8:$I$8,1)</f>
        <v>81.98</v>
      </c>
      <c r="D708" s="20">
        <f t="shared" si="1026"/>
        <v>30.980000000000004</v>
      </c>
      <c r="E708" s="17">
        <f>D708*Premissas!$C$6</f>
        <v>1997.3818411894972</v>
      </c>
      <c r="F708" s="15">
        <f t="shared" si="1027"/>
        <v>81.98</v>
      </c>
      <c r="G708" s="18">
        <f>F708*Premissas!$C$5</f>
        <v>2642.7592534008227</v>
      </c>
      <c r="M708" s="7" t="str">
        <f>Premissas!$E$8</f>
        <v>abril/19</v>
      </c>
      <c r="N708" s="29">
        <f t="shared" si="1034"/>
        <v>51</v>
      </c>
      <c r="O708" s="15">
        <f>Premissas!$I$8</f>
        <v>53.09</v>
      </c>
      <c r="P708" s="20">
        <f t="shared" si="1029"/>
        <v>0</v>
      </c>
      <c r="Q708" s="17">
        <f>P708*Premissas!$C$13</f>
        <v>0</v>
      </c>
      <c r="R708" s="15">
        <f t="shared" si="1030"/>
        <v>53.09</v>
      </c>
      <c r="S708" s="18">
        <f>R708*Premissas!$C$11</f>
        <v>2557.0871559633028</v>
      </c>
      <c r="Y708" s="7" t="str">
        <f>Premissas!$E$8</f>
        <v>abril/19</v>
      </c>
      <c r="Z708" s="29">
        <f t="shared" si="1035"/>
        <v>51</v>
      </c>
      <c r="AA708" s="15">
        <f>Premissas!$H$8</f>
        <v>81.98</v>
      </c>
      <c r="AB708" s="20">
        <f t="shared" si="1032"/>
        <v>30.980000000000004</v>
      </c>
      <c r="AC708" s="17">
        <f>AB708*Premissas!$C$6</f>
        <v>1997.3818411894972</v>
      </c>
      <c r="AD708" s="15">
        <f t="shared" si="1033"/>
        <v>81.98</v>
      </c>
      <c r="AE708" s="18">
        <f>AD708*Premissas!$C$12</f>
        <v>2642.7592534008227</v>
      </c>
    </row>
    <row r="709" spans="1:33" x14ac:dyDescent="0.25">
      <c r="A709" s="7" t="str">
        <f>Premissas!$E$9</f>
        <v>março/19</v>
      </c>
      <c r="B709" s="29">
        <f t="shared" si="1036"/>
        <v>51</v>
      </c>
      <c r="C709" s="15">
        <f>LARGE(Premissas!$H$9:$I$9,1)</f>
        <v>77.73</v>
      </c>
      <c r="D709" s="20">
        <f t="shared" si="1026"/>
        <v>26.730000000000004</v>
      </c>
      <c r="E709" s="17">
        <f>D709*Premissas!$C$6</f>
        <v>1723.3704523884849</v>
      </c>
      <c r="F709" s="15">
        <f t="shared" si="1027"/>
        <v>77.73</v>
      </c>
      <c r="G709" s="18">
        <f>F709*Premissas!$C$5</f>
        <v>2505.7535590003163</v>
      </c>
      <c r="M709" s="7" t="str">
        <f>Premissas!$E$9</f>
        <v>março/19</v>
      </c>
      <c r="N709" s="29">
        <f t="shared" si="1034"/>
        <v>51</v>
      </c>
      <c r="O709" s="15">
        <f>Premissas!$I$9</f>
        <v>77.73</v>
      </c>
      <c r="P709" s="20">
        <f t="shared" si="1029"/>
        <v>26.730000000000004</v>
      </c>
      <c r="Q709" s="17">
        <f>P709*Premissas!$C$13</f>
        <v>2574.9082568807344</v>
      </c>
      <c r="R709" s="15">
        <f t="shared" si="1030"/>
        <v>77.73</v>
      </c>
      <c r="S709" s="18">
        <f>R709*Premissas!$C$11</f>
        <v>3743.8761467889908</v>
      </c>
      <c r="Y709" s="7" t="str">
        <f>Premissas!$E$9</f>
        <v>março/19</v>
      </c>
      <c r="Z709" s="29">
        <f t="shared" si="1035"/>
        <v>51</v>
      </c>
      <c r="AA709" s="15">
        <f>Premissas!$H$9</f>
        <v>77.62</v>
      </c>
      <c r="AB709" s="20">
        <f t="shared" si="1032"/>
        <v>26.620000000000005</v>
      </c>
      <c r="AC709" s="17">
        <f>AB709*Premissas!$C$6</f>
        <v>1716.2783929136351</v>
      </c>
      <c r="AD709" s="15">
        <f t="shared" si="1033"/>
        <v>77.62</v>
      </c>
      <c r="AE709" s="18">
        <f>AD709*Premissas!$C$12</f>
        <v>2502.2075292628915</v>
      </c>
    </row>
    <row r="710" spans="1:33" x14ac:dyDescent="0.25">
      <c r="A710" s="7" t="str">
        <f>Premissas!$E$10</f>
        <v>fevereiro/19</v>
      </c>
      <c r="B710" s="29">
        <f t="shared" si="1036"/>
        <v>51</v>
      </c>
      <c r="C710" s="15">
        <f>LARGE(Premissas!$H$10:$I$10,1)</f>
        <v>89.49</v>
      </c>
      <c r="D710" s="20">
        <f t="shared" si="1026"/>
        <v>38.489999999999995</v>
      </c>
      <c r="E710" s="17">
        <f>D710*Premissas!$C$6</f>
        <v>2481.5760835178739</v>
      </c>
      <c r="F710" s="15">
        <f t="shared" si="1027"/>
        <v>89.49</v>
      </c>
      <c r="G710" s="18">
        <f>F710*Premissas!$C$5</f>
        <v>2884.8563745650108</v>
      </c>
      <c r="M710" s="7" t="str">
        <f>Premissas!$E$10</f>
        <v>fevereiro/19</v>
      </c>
      <c r="N710" s="29">
        <f t="shared" si="1034"/>
        <v>51</v>
      </c>
      <c r="O710" s="15">
        <f>Premissas!$I$10</f>
        <v>61.82</v>
      </c>
      <c r="P710" s="20">
        <f t="shared" si="1029"/>
        <v>10.82</v>
      </c>
      <c r="Q710" s="17">
        <f>P710*Premissas!$C$13</f>
        <v>1042.2935779816514</v>
      </c>
      <c r="R710" s="15">
        <f t="shared" si="1030"/>
        <v>61.82</v>
      </c>
      <c r="S710" s="18">
        <f>R710*Premissas!$C$11</f>
        <v>2977.5688073394494</v>
      </c>
      <c r="Y710" s="7" t="str">
        <f>Premissas!$E$10</f>
        <v>fevereiro/19</v>
      </c>
      <c r="Z710" s="29">
        <f t="shared" si="1035"/>
        <v>51</v>
      </c>
      <c r="AA710" s="15">
        <f>Premissas!$H$10</f>
        <v>89.49</v>
      </c>
      <c r="AB710" s="20">
        <f t="shared" si="1032"/>
        <v>38.489999999999995</v>
      </c>
      <c r="AC710" s="17">
        <f>AB710*Premissas!$C$6</f>
        <v>2481.5760835178739</v>
      </c>
      <c r="AD710" s="15">
        <f t="shared" si="1033"/>
        <v>89.49</v>
      </c>
      <c r="AE710" s="18">
        <f>AD710*Premissas!$C$12</f>
        <v>2884.8563745650108</v>
      </c>
    </row>
    <row r="711" spans="1:33" x14ac:dyDescent="0.25">
      <c r="A711" s="7" t="str">
        <f>Premissas!$E$11</f>
        <v>janeiro/19</v>
      </c>
      <c r="B711" s="29">
        <f t="shared" si="1036"/>
        <v>51</v>
      </c>
      <c r="C711" s="15">
        <f>LARGE(Premissas!$H$11:$I$11,1)</f>
        <v>81.09</v>
      </c>
      <c r="D711" s="16">
        <f t="shared" si="1026"/>
        <v>30.090000000000003</v>
      </c>
      <c r="E711" s="17">
        <f>D711*Premissas!$C$6</f>
        <v>1940.0006327111676</v>
      </c>
      <c r="F711" s="15">
        <f t="shared" si="1027"/>
        <v>81.09</v>
      </c>
      <c r="G711" s="18">
        <f>F711*Premissas!$C$5</f>
        <v>2614.068649161658</v>
      </c>
      <c r="M711" s="7" t="str">
        <f>Premissas!$E$11</f>
        <v>janeiro/19</v>
      </c>
      <c r="N711" s="29">
        <f t="shared" si="1034"/>
        <v>51</v>
      </c>
      <c r="O711" s="15">
        <f>Premissas!$I$11</f>
        <v>57.12</v>
      </c>
      <c r="P711" s="16">
        <f t="shared" si="1029"/>
        <v>6.1199999999999974</v>
      </c>
      <c r="Q711" s="17">
        <f>P711*Premissas!$C$13</f>
        <v>589.54128440366947</v>
      </c>
      <c r="R711" s="15">
        <f t="shared" si="1030"/>
        <v>57.12</v>
      </c>
      <c r="S711" s="18">
        <f>R711*Premissas!$C$11</f>
        <v>2751.1926605504586</v>
      </c>
      <c r="Y711" s="7" t="str">
        <f>Premissas!$E$11</f>
        <v>janeiro/19</v>
      </c>
      <c r="Z711" s="29">
        <f t="shared" si="1035"/>
        <v>51</v>
      </c>
      <c r="AA711" s="15">
        <f>Premissas!$H$11</f>
        <v>81.09</v>
      </c>
      <c r="AB711" s="16">
        <f t="shared" si="1032"/>
        <v>30.090000000000003</v>
      </c>
      <c r="AC711" s="17">
        <f>AB711*Premissas!$C$6</f>
        <v>1940.0006327111676</v>
      </c>
      <c r="AD711" s="15">
        <f t="shared" si="1033"/>
        <v>81.09</v>
      </c>
      <c r="AE711" s="18">
        <f>AD711*Premissas!$C$12</f>
        <v>2614.068649161658</v>
      </c>
    </row>
    <row r="712" spans="1:33" x14ac:dyDescent="0.25">
      <c r="A712" s="7" t="str">
        <f>Premissas!$E$12</f>
        <v>dezembro/18</v>
      </c>
      <c r="B712" s="29">
        <f t="shared" si="1036"/>
        <v>51</v>
      </c>
      <c r="C712" s="15">
        <f>LARGE(Premissas!$H$12:$I$12,1)</f>
        <v>66.98</v>
      </c>
      <c r="D712" s="16">
        <f t="shared" si="1026"/>
        <v>15.980000000000004</v>
      </c>
      <c r="E712" s="17">
        <f>D712*Premissas!$C$6</f>
        <v>1030.2828218918066</v>
      </c>
      <c r="F712" s="15">
        <f t="shared" si="1027"/>
        <v>66.98</v>
      </c>
      <c r="G712" s="18">
        <f>F712*Premissas!$C$5</f>
        <v>2159.2097437519774</v>
      </c>
      <c r="M712" s="7" t="str">
        <f>Premissas!$E$12</f>
        <v>dezembro/18</v>
      </c>
      <c r="N712" s="29">
        <f t="shared" si="1034"/>
        <v>51</v>
      </c>
      <c r="O712" s="15">
        <f>Premissas!$I$12</f>
        <v>56.9</v>
      </c>
      <c r="P712" s="16">
        <f t="shared" si="1029"/>
        <v>5.8999999999999986</v>
      </c>
      <c r="Q712" s="17">
        <f>P712*Premissas!$C$13</f>
        <v>568.34862385321082</v>
      </c>
      <c r="R712" s="15">
        <f t="shared" si="1030"/>
        <v>56.9</v>
      </c>
      <c r="S712" s="18">
        <f>R712*Premissas!$C$11</f>
        <v>2740.5963302752293</v>
      </c>
      <c r="Y712" s="7" t="str">
        <f>Premissas!$E$12</f>
        <v>dezembro/18</v>
      </c>
      <c r="Z712" s="29">
        <f t="shared" si="1035"/>
        <v>51</v>
      </c>
      <c r="AA712" s="15">
        <f>Premissas!$H$12</f>
        <v>66.98</v>
      </c>
      <c r="AB712" s="16">
        <f t="shared" si="1032"/>
        <v>15.980000000000004</v>
      </c>
      <c r="AC712" s="17">
        <f>AB712*Premissas!$C$6</f>
        <v>1030.2828218918066</v>
      </c>
      <c r="AD712" s="15">
        <f t="shared" si="1033"/>
        <v>66.98</v>
      </c>
      <c r="AE712" s="18">
        <f>AD712*Premissas!$C$12</f>
        <v>2159.2097437519774</v>
      </c>
    </row>
    <row r="713" spans="1:33" x14ac:dyDescent="0.25">
      <c r="A713" s="7" t="str">
        <f>Premissas!$E$13</f>
        <v>novembro/18</v>
      </c>
      <c r="B713" s="29">
        <f t="shared" si="1036"/>
        <v>51</v>
      </c>
      <c r="C713" s="15">
        <f>LARGE(Premissas!$H$13:$I$13,1)</f>
        <v>66.42</v>
      </c>
      <c r="D713" s="16">
        <f t="shared" si="1026"/>
        <v>15.420000000000002</v>
      </c>
      <c r="E713" s="17">
        <f>D713*Premissas!$C$6</f>
        <v>994.177791838026</v>
      </c>
      <c r="F713" s="15">
        <f t="shared" si="1027"/>
        <v>66.42</v>
      </c>
      <c r="G713" s="18">
        <f>F713*Premissas!$C$5</f>
        <v>2141.157228725087</v>
      </c>
      <c r="M713" s="7" t="str">
        <f>Premissas!$E$13</f>
        <v>novembro/18</v>
      </c>
      <c r="N713" s="29">
        <f t="shared" si="1034"/>
        <v>51</v>
      </c>
      <c r="O713" s="15">
        <f>Premissas!$I$13</f>
        <v>40.659999999999997</v>
      </c>
      <c r="P713" s="16">
        <f t="shared" si="1029"/>
        <v>0</v>
      </c>
      <c r="Q713" s="17">
        <f>P713*Premissas!$C$13</f>
        <v>0</v>
      </c>
      <c r="R713" s="15">
        <f t="shared" si="1030"/>
        <v>51</v>
      </c>
      <c r="S713" s="18">
        <f>R713*Premissas!$C$11</f>
        <v>2456.4220183486236</v>
      </c>
      <c r="Y713" s="7" t="str">
        <f>Premissas!$E$13</f>
        <v>novembro/18</v>
      </c>
      <c r="Z713" s="29">
        <f t="shared" si="1035"/>
        <v>51</v>
      </c>
      <c r="AA713" s="15">
        <f>Premissas!$H$13</f>
        <v>66.42</v>
      </c>
      <c r="AB713" s="16">
        <f t="shared" si="1032"/>
        <v>15.420000000000002</v>
      </c>
      <c r="AC713" s="17">
        <f>AB713*Premissas!$C$6</f>
        <v>994.177791838026</v>
      </c>
      <c r="AD713" s="15">
        <f t="shared" si="1033"/>
        <v>66.42</v>
      </c>
      <c r="AE713" s="18">
        <f>AD713*Premissas!$C$12</f>
        <v>2141.157228725087</v>
      </c>
    </row>
    <row r="714" spans="1:33" x14ac:dyDescent="0.25">
      <c r="A714" s="26" t="s">
        <v>35</v>
      </c>
      <c r="B714" s="5"/>
      <c r="C714" s="5">
        <f>LARGE(C701:C713,1)</f>
        <v>89.49</v>
      </c>
      <c r="D714" s="5">
        <f>LARGE(D701:D713,1)</f>
        <v>38.489999999999995</v>
      </c>
      <c r="E714" s="27">
        <f>SUM(E702:E713)</f>
        <v>13453.636823789942</v>
      </c>
      <c r="F714" s="5">
        <f>LARGE(F701:F713,1)</f>
        <v>89.49</v>
      </c>
      <c r="G714" s="27">
        <f t="shared" si="950"/>
        <v>26455.638405567857</v>
      </c>
      <c r="H714" s="50">
        <f>E714+G714</f>
        <v>39909.275229357801</v>
      </c>
      <c r="I714">
        <f>B702</f>
        <v>51</v>
      </c>
      <c r="M714" s="26" t="s">
        <v>35</v>
      </c>
      <c r="N714" s="5"/>
      <c r="O714" s="5">
        <f t="shared" ref="O714:P714" si="1037">LARGE(O701:O713,1)</f>
        <v>77.73</v>
      </c>
      <c r="P714" s="5">
        <f t="shared" si="1037"/>
        <v>26.730000000000004</v>
      </c>
      <c r="Q714" s="27">
        <f t="shared" ref="Q714" si="1038">SUM(Q702:Q713)</f>
        <v>5968.6238532110083</v>
      </c>
      <c r="R714" s="5">
        <f t="shared" ref="R714" si="1039">LARGE(R701:R713,1)</f>
        <v>77.73</v>
      </c>
      <c r="S714" s="27">
        <f t="shared" si="954"/>
        <v>32619.357798165136</v>
      </c>
      <c r="T714" s="50">
        <f t="shared" ref="T714" si="1040">Q714+S714</f>
        <v>38587.981651376147</v>
      </c>
      <c r="U714">
        <f t="shared" ref="U714" si="1041">N702</f>
        <v>51</v>
      </c>
      <c r="Y714" s="26" t="s">
        <v>35</v>
      </c>
      <c r="Z714" s="5"/>
      <c r="AA714" s="5">
        <f t="shared" ref="AA714:AB714" si="1042">LARGE(AA701:AA713,1)</f>
        <v>89.49</v>
      </c>
      <c r="AB714" s="5">
        <f t="shared" si="1042"/>
        <v>38.489999999999995</v>
      </c>
      <c r="AC714" s="27">
        <f t="shared" ref="AC714" si="1043">SUM(AC702:AC713)</f>
        <v>13150.612464409996</v>
      </c>
      <c r="AD714" s="5">
        <f t="shared" ref="AD714" si="1044">LARGE(AD701:AD713,1)</f>
        <v>89.49</v>
      </c>
      <c r="AE714" s="27">
        <f t="shared" si="960"/>
        <v>26304.126225877884</v>
      </c>
      <c r="AF714" s="50">
        <f t="shared" ref="AF714" si="1045">AC714+AE714</f>
        <v>39454.738690287879</v>
      </c>
      <c r="AG714">
        <f t="shared" ref="AG714" si="1046">Z702</f>
        <v>51</v>
      </c>
    </row>
    <row r="715" spans="1:33" x14ac:dyDescent="0.25">
      <c r="A715" s="6" t="s">
        <v>12</v>
      </c>
      <c r="B715" s="6" t="s">
        <v>18</v>
      </c>
      <c r="C715" s="6" t="s">
        <v>19</v>
      </c>
      <c r="D715" s="14" t="s">
        <v>20</v>
      </c>
      <c r="E715" s="14" t="s">
        <v>21</v>
      </c>
      <c r="F715" s="6" t="s">
        <v>22</v>
      </c>
      <c r="G715" s="6" t="s">
        <v>23</v>
      </c>
      <c r="M715" s="6" t="s">
        <v>12</v>
      </c>
      <c r="N715" s="6" t="s">
        <v>18</v>
      </c>
      <c r="O715" s="6" t="s">
        <v>19</v>
      </c>
      <c r="P715" s="14" t="s">
        <v>20</v>
      </c>
      <c r="Q715" s="14" t="s">
        <v>21</v>
      </c>
      <c r="R715" s="6" t="s">
        <v>22</v>
      </c>
      <c r="S715" s="6" t="s">
        <v>23</v>
      </c>
      <c r="Y715" s="6" t="s">
        <v>12</v>
      </c>
      <c r="Z715" s="6" t="s">
        <v>18</v>
      </c>
      <c r="AA715" s="6" t="s">
        <v>19</v>
      </c>
      <c r="AB715" s="14" t="s">
        <v>20</v>
      </c>
      <c r="AC715" s="14" t="s">
        <v>21</v>
      </c>
      <c r="AD715" s="6" t="s">
        <v>22</v>
      </c>
      <c r="AE715" s="6" t="s">
        <v>23</v>
      </c>
    </row>
    <row r="716" spans="1:33" x14ac:dyDescent="0.25">
      <c r="A716" s="7" t="str">
        <f>Premissas!$E$2</f>
        <v>outubro/19</v>
      </c>
      <c r="B716" s="29">
        <f>B702+1</f>
        <v>52</v>
      </c>
      <c r="C716" s="15">
        <f>LARGE(Premissas!$H$2:$I$2,1)</f>
        <v>63.39</v>
      </c>
      <c r="D716" s="16">
        <f t="shared" ref="D716:D727" si="1047">IF(C716&gt;105%*B716,(C716-B716),0)</f>
        <v>11.39</v>
      </c>
      <c r="E716" s="17">
        <f>D716*Premissas!$C$6</f>
        <v>734.35052198671315</v>
      </c>
      <c r="F716" s="15">
        <f t="shared" ref="F716:F727" si="1048">IF(C716&gt;B716,C716,B716)</f>
        <v>63.39</v>
      </c>
      <c r="G716" s="18">
        <f>F716*Premissas!$C$5</f>
        <v>2043.4802277760202</v>
      </c>
      <c r="M716" s="7" t="str">
        <f>Premissas!$E$2</f>
        <v>outubro/19</v>
      </c>
      <c r="N716" s="29">
        <f t="shared" ref="N716" si="1049">N702+1</f>
        <v>52</v>
      </c>
      <c r="O716" s="15">
        <f>Premissas!$I$2</f>
        <v>63.39</v>
      </c>
      <c r="P716" s="16">
        <f t="shared" ref="P716:P727" si="1050">IF(O716&gt;105%*N716,(O716-N716),0)</f>
        <v>11.39</v>
      </c>
      <c r="Q716" s="17">
        <f>P716*Premissas!$C$13</f>
        <v>1097.2018348623853</v>
      </c>
      <c r="R716" s="15">
        <f t="shared" ref="R716:R727" si="1051">IF(O716&gt;N716,O716,N716)</f>
        <v>63.39</v>
      </c>
      <c r="S716" s="18">
        <f>R716*Premissas!$C$11</f>
        <v>3053.1880733944954</v>
      </c>
      <c r="Y716" s="7" t="str">
        <f>Premissas!$E$2</f>
        <v>outubro/19</v>
      </c>
      <c r="Z716" s="29">
        <f t="shared" ref="Z716" si="1052">Z702+1</f>
        <v>52</v>
      </c>
      <c r="AA716" s="15">
        <f>Premissas!$H$2</f>
        <v>58.8</v>
      </c>
      <c r="AB716" s="16">
        <f t="shared" ref="AB716:AB727" si="1053">IF(AA716&gt;105%*Z716,(AA716-Z716),0)</f>
        <v>6.7999999999999972</v>
      </c>
      <c r="AC716" s="17">
        <f>AB716*Premissas!$C$6</f>
        <v>438.41822208161955</v>
      </c>
      <c r="AD716" s="15">
        <f t="shared" ref="AD716:AD727" si="1054">IF(AA716&gt;Z716,AA716,Z716)</f>
        <v>58.8</v>
      </c>
      <c r="AE716" s="18">
        <f>AD716*Premissas!$C$12</f>
        <v>1895.5140778234736</v>
      </c>
    </row>
    <row r="717" spans="1:33" x14ac:dyDescent="0.25">
      <c r="A717" s="7" t="str">
        <f>Premissas!$E$3</f>
        <v>setembro/19</v>
      </c>
      <c r="B717" s="29">
        <f>B716</f>
        <v>52</v>
      </c>
      <c r="C717" s="15">
        <f>LARGE(Premissas!$H$3:$I$3,1)</f>
        <v>58.91</v>
      </c>
      <c r="D717" s="16">
        <f t="shared" si="1047"/>
        <v>6.9099999999999966</v>
      </c>
      <c r="E717" s="17">
        <f>D717*Premissas!$C$6</f>
        <v>445.51028155646924</v>
      </c>
      <c r="F717" s="15">
        <f t="shared" si="1048"/>
        <v>58.91</v>
      </c>
      <c r="G717" s="18">
        <f>F717*Premissas!$C$5</f>
        <v>1899.0601075608984</v>
      </c>
      <c r="M717" s="7" t="str">
        <f>Premissas!$E$3</f>
        <v>setembro/19</v>
      </c>
      <c r="N717" s="29">
        <f t="shared" ref="N717:N727" si="1055">N716</f>
        <v>52</v>
      </c>
      <c r="O717" s="15">
        <f>Premissas!$I$3</f>
        <v>52.19</v>
      </c>
      <c r="P717" s="16">
        <f t="shared" si="1050"/>
        <v>0</v>
      </c>
      <c r="Q717" s="17">
        <f>P717*Premissas!$C$13</f>
        <v>0</v>
      </c>
      <c r="R717" s="15">
        <f t="shared" si="1051"/>
        <v>52.19</v>
      </c>
      <c r="S717" s="18">
        <f>R717*Premissas!$C$11</f>
        <v>2513.7385321100915</v>
      </c>
      <c r="Y717" s="7" t="str">
        <f>Premissas!$E$3</f>
        <v>setembro/19</v>
      </c>
      <c r="Z717" s="29">
        <f t="shared" ref="Z717:Z727" si="1056">Z716</f>
        <v>52</v>
      </c>
      <c r="AA717" s="15">
        <f>Premissas!$H$3</f>
        <v>58.91</v>
      </c>
      <c r="AB717" s="16">
        <f t="shared" si="1053"/>
        <v>6.9099999999999966</v>
      </c>
      <c r="AC717" s="17">
        <f>AB717*Premissas!$C$6</f>
        <v>445.51028155646924</v>
      </c>
      <c r="AD717" s="15">
        <f t="shared" si="1054"/>
        <v>58.91</v>
      </c>
      <c r="AE717" s="18">
        <f>AD717*Premissas!$C$12</f>
        <v>1899.0601075608984</v>
      </c>
    </row>
    <row r="718" spans="1:33" x14ac:dyDescent="0.25">
      <c r="A718" s="7" t="str">
        <f>Premissas!$E$4</f>
        <v>agosto/19</v>
      </c>
      <c r="B718" s="29">
        <f t="shared" ref="B718:B727" si="1057">B717</f>
        <v>52</v>
      </c>
      <c r="C718" s="15">
        <f>LARGE(Premissas!$H$4:$I$4,1)</f>
        <v>46.48</v>
      </c>
      <c r="D718" s="16">
        <f t="shared" si="1047"/>
        <v>0</v>
      </c>
      <c r="E718" s="17">
        <f>D718*Premissas!$C$6</f>
        <v>0</v>
      </c>
      <c r="F718" s="15">
        <f t="shared" si="1048"/>
        <v>52</v>
      </c>
      <c r="G718" s="18">
        <f>F718*Premissas!$C$5</f>
        <v>1676.3049667826638</v>
      </c>
      <c r="M718" s="7" t="str">
        <f>Premissas!$E$4</f>
        <v>agosto/19</v>
      </c>
      <c r="N718" s="29">
        <f t="shared" si="1055"/>
        <v>52</v>
      </c>
      <c r="O718" s="15">
        <f>Premissas!$I$4</f>
        <v>20.16</v>
      </c>
      <c r="P718" s="16">
        <f t="shared" si="1050"/>
        <v>0</v>
      </c>
      <c r="Q718" s="17">
        <f>P718*Premissas!$C$13</f>
        <v>0</v>
      </c>
      <c r="R718" s="15">
        <f t="shared" si="1051"/>
        <v>52</v>
      </c>
      <c r="S718" s="18">
        <f>R718*Premissas!$C$11</f>
        <v>2504.5871559633028</v>
      </c>
      <c r="Y718" s="7" t="str">
        <f>Premissas!$E$4</f>
        <v>agosto/19</v>
      </c>
      <c r="Z718" s="29">
        <f t="shared" si="1056"/>
        <v>52</v>
      </c>
      <c r="AA718" s="15">
        <f>Premissas!$H$4</f>
        <v>46.48</v>
      </c>
      <c r="AB718" s="16">
        <f t="shared" si="1053"/>
        <v>0</v>
      </c>
      <c r="AC718" s="17">
        <f>AB718*Premissas!$C$6</f>
        <v>0</v>
      </c>
      <c r="AD718" s="15">
        <f t="shared" si="1054"/>
        <v>52</v>
      </c>
      <c r="AE718" s="18">
        <f>AD718*Premissas!$C$12</f>
        <v>1676.3049667826638</v>
      </c>
    </row>
    <row r="719" spans="1:33" x14ac:dyDescent="0.25">
      <c r="A719" s="7" t="str">
        <f>Premissas!$E$5</f>
        <v>julho/19</v>
      </c>
      <c r="B719" s="29">
        <f t="shared" si="1057"/>
        <v>52</v>
      </c>
      <c r="C719" s="15">
        <f>LARGE(Premissas!$H$5:$I$5,1)</f>
        <v>63.17</v>
      </c>
      <c r="D719" s="16">
        <f t="shared" si="1047"/>
        <v>11.170000000000002</v>
      </c>
      <c r="E719" s="17">
        <f>D719*Premissas!$C$6</f>
        <v>720.16640303701377</v>
      </c>
      <c r="F719" s="15">
        <f t="shared" si="1048"/>
        <v>63.17</v>
      </c>
      <c r="G719" s="18">
        <f>F719*Premissas!$C$5</f>
        <v>2036.3881683011705</v>
      </c>
      <c r="M719" s="7" t="str">
        <f>Premissas!$E$5</f>
        <v>julho/19</v>
      </c>
      <c r="N719" s="29">
        <f t="shared" si="1055"/>
        <v>52</v>
      </c>
      <c r="O719" s="15">
        <f>Premissas!$I$5</f>
        <v>39.979999999999997</v>
      </c>
      <c r="P719" s="16">
        <f t="shared" si="1050"/>
        <v>0</v>
      </c>
      <c r="Q719" s="17">
        <f>P719*Premissas!$C$13</f>
        <v>0</v>
      </c>
      <c r="R719" s="15">
        <f t="shared" si="1051"/>
        <v>52</v>
      </c>
      <c r="S719" s="18">
        <f>R719*Premissas!$C$11</f>
        <v>2504.5871559633028</v>
      </c>
      <c r="Y719" s="7" t="str">
        <f>Premissas!$E$5</f>
        <v>julho/19</v>
      </c>
      <c r="Z719" s="29">
        <f t="shared" si="1056"/>
        <v>52</v>
      </c>
      <c r="AA719" s="15">
        <f>Premissas!$H$5</f>
        <v>63.17</v>
      </c>
      <c r="AB719" s="16">
        <f t="shared" si="1053"/>
        <v>11.170000000000002</v>
      </c>
      <c r="AC719" s="17">
        <f>AB719*Premissas!$C$6</f>
        <v>720.16640303701377</v>
      </c>
      <c r="AD719" s="15">
        <f t="shared" si="1054"/>
        <v>63.17</v>
      </c>
      <c r="AE719" s="18">
        <f>AD719*Premissas!$C$12</f>
        <v>2036.3881683011705</v>
      </c>
    </row>
    <row r="720" spans="1:33" x14ac:dyDescent="0.25">
      <c r="A720" s="7" t="str">
        <f>Premissas!$E$6</f>
        <v>junho/19</v>
      </c>
      <c r="B720" s="29">
        <f t="shared" si="1057"/>
        <v>52</v>
      </c>
      <c r="C720" s="15">
        <f>LARGE(Premissas!$H$6:$I$6,1)</f>
        <v>59.47</v>
      </c>
      <c r="D720" s="16">
        <f t="shared" si="1047"/>
        <v>7.4699999999999989</v>
      </c>
      <c r="E720" s="17">
        <f>D720*Premissas!$C$6</f>
        <v>481.61531161024982</v>
      </c>
      <c r="F720" s="15">
        <f t="shared" si="1048"/>
        <v>59.47</v>
      </c>
      <c r="G720" s="18">
        <f>F720*Premissas!$C$5</f>
        <v>1917.1126225877886</v>
      </c>
      <c r="M720" s="7" t="str">
        <f>Premissas!$E$6</f>
        <v>junho/19</v>
      </c>
      <c r="N720" s="29">
        <f t="shared" si="1055"/>
        <v>52</v>
      </c>
      <c r="O720" s="15">
        <f>Premissas!$I$6</f>
        <v>47.71</v>
      </c>
      <c r="P720" s="16">
        <f t="shared" si="1050"/>
        <v>0</v>
      </c>
      <c r="Q720" s="17">
        <f>P720*Premissas!$C$13</f>
        <v>0</v>
      </c>
      <c r="R720" s="15">
        <f t="shared" si="1051"/>
        <v>52</v>
      </c>
      <c r="S720" s="18">
        <f>R720*Premissas!$C$11</f>
        <v>2504.5871559633028</v>
      </c>
      <c r="Y720" s="7" t="str">
        <f>Premissas!$E$6</f>
        <v>junho/19</v>
      </c>
      <c r="Z720" s="29">
        <f t="shared" si="1056"/>
        <v>52</v>
      </c>
      <c r="AA720" s="15">
        <f>Premissas!$H$6</f>
        <v>59.47</v>
      </c>
      <c r="AB720" s="16">
        <f t="shared" si="1053"/>
        <v>7.4699999999999989</v>
      </c>
      <c r="AC720" s="17">
        <f>AB720*Premissas!$C$6</f>
        <v>481.61531161024982</v>
      </c>
      <c r="AD720" s="15">
        <f t="shared" si="1054"/>
        <v>59.47</v>
      </c>
      <c r="AE720" s="18">
        <f>AD720*Premissas!$C$12</f>
        <v>1917.1126225877886</v>
      </c>
    </row>
    <row r="721" spans="1:33" x14ac:dyDescent="0.25">
      <c r="A721" s="7" t="str">
        <f>Premissas!$E$7</f>
        <v>maio/19</v>
      </c>
      <c r="B721" s="29">
        <f t="shared" si="1057"/>
        <v>52</v>
      </c>
      <c r="C721" s="15">
        <f>LARGE(Premissas!$H$7:$I$7,1)</f>
        <v>61.04</v>
      </c>
      <c r="D721" s="20">
        <f t="shared" si="1047"/>
        <v>9.0399999999999991</v>
      </c>
      <c r="E721" s="17">
        <f>D721*Premissas!$C$6</f>
        <v>582.83834229674153</v>
      </c>
      <c r="F721" s="15">
        <f t="shared" si="1048"/>
        <v>61.04</v>
      </c>
      <c r="G721" s="18">
        <f>F721*Premissas!$C$5</f>
        <v>1967.7241379310344</v>
      </c>
      <c r="M721" s="7" t="str">
        <f>Premissas!$E$7</f>
        <v>maio/19</v>
      </c>
      <c r="N721" s="29">
        <f t="shared" si="1055"/>
        <v>52</v>
      </c>
      <c r="O721" s="15">
        <f>Premissas!$I$7</f>
        <v>46.37</v>
      </c>
      <c r="P721" s="20">
        <f t="shared" si="1050"/>
        <v>0</v>
      </c>
      <c r="Q721" s="17">
        <f>P721*Premissas!$C$13</f>
        <v>0</v>
      </c>
      <c r="R721" s="15">
        <f t="shared" si="1051"/>
        <v>52</v>
      </c>
      <c r="S721" s="18">
        <f>R721*Premissas!$C$11</f>
        <v>2504.5871559633028</v>
      </c>
      <c r="Y721" s="7" t="str">
        <f>Premissas!$E$7</f>
        <v>maio/19</v>
      </c>
      <c r="Z721" s="29">
        <f t="shared" si="1056"/>
        <v>52</v>
      </c>
      <c r="AA721" s="15">
        <f>Premissas!$H$7</f>
        <v>61.04</v>
      </c>
      <c r="AB721" s="20">
        <f t="shared" si="1053"/>
        <v>9.0399999999999991</v>
      </c>
      <c r="AC721" s="17">
        <f>AB721*Premissas!$C$6</f>
        <v>582.83834229674153</v>
      </c>
      <c r="AD721" s="15">
        <f t="shared" si="1054"/>
        <v>61.04</v>
      </c>
      <c r="AE721" s="18">
        <f>AD721*Premissas!$C$12</f>
        <v>1967.7241379310344</v>
      </c>
    </row>
    <row r="722" spans="1:33" x14ac:dyDescent="0.25">
      <c r="A722" s="7" t="str">
        <f>Premissas!$E$8</f>
        <v>abril/19</v>
      </c>
      <c r="B722" s="29">
        <f t="shared" si="1057"/>
        <v>52</v>
      </c>
      <c r="C722" s="15">
        <f>LARGE(Premissas!$H$8:$I$8,1)</f>
        <v>81.98</v>
      </c>
      <c r="D722" s="20">
        <f t="shared" si="1047"/>
        <v>29.980000000000004</v>
      </c>
      <c r="E722" s="17">
        <f>D722*Premissas!$C$6</f>
        <v>1932.9085732363178</v>
      </c>
      <c r="F722" s="15">
        <f t="shared" si="1048"/>
        <v>81.98</v>
      </c>
      <c r="G722" s="18">
        <f>F722*Premissas!$C$5</f>
        <v>2642.7592534008227</v>
      </c>
      <c r="M722" s="7" t="str">
        <f>Premissas!$E$8</f>
        <v>abril/19</v>
      </c>
      <c r="N722" s="29">
        <f t="shared" si="1055"/>
        <v>52</v>
      </c>
      <c r="O722" s="15">
        <f>Premissas!$I$8</f>
        <v>53.09</v>
      </c>
      <c r="P722" s="20">
        <f t="shared" si="1050"/>
        <v>0</v>
      </c>
      <c r="Q722" s="17">
        <f>P722*Premissas!$C$13</f>
        <v>0</v>
      </c>
      <c r="R722" s="15">
        <f t="shared" si="1051"/>
        <v>53.09</v>
      </c>
      <c r="S722" s="18">
        <f>R722*Premissas!$C$11</f>
        <v>2557.0871559633028</v>
      </c>
      <c r="Y722" s="7" t="str">
        <f>Premissas!$E$8</f>
        <v>abril/19</v>
      </c>
      <c r="Z722" s="29">
        <f t="shared" si="1056"/>
        <v>52</v>
      </c>
      <c r="AA722" s="15">
        <f>Premissas!$H$8</f>
        <v>81.98</v>
      </c>
      <c r="AB722" s="20">
        <f t="shared" si="1053"/>
        <v>29.980000000000004</v>
      </c>
      <c r="AC722" s="17">
        <f>AB722*Premissas!$C$6</f>
        <v>1932.9085732363178</v>
      </c>
      <c r="AD722" s="15">
        <f t="shared" si="1054"/>
        <v>81.98</v>
      </c>
      <c r="AE722" s="18">
        <f>AD722*Premissas!$C$12</f>
        <v>2642.7592534008227</v>
      </c>
    </row>
    <row r="723" spans="1:33" x14ac:dyDescent="0.25">
      <c r="A723" s="7" t="str">
        <f>Premissas!$E$9</f>
        <v>março/19</v>
      </c>
      <c r="B723" s="29">
        <f t="shared" si="1057"/>
        <v>52</v>
      </c>
      <c r="C723" s="15">
        <f>LARGE(Premissas!$H$9:$I$9,1)</f>
        <v>77.73</v>
      </c>
      <c r="D723" s="20">
        <f t="shared" si="1047"/>
        <v>25.730000000000004</v>
      </c>
      <c r="E723" s="17">
        <f>D723*Premissas!$C$6</f>
        <v>1658.8971844353055</v>
      </c>
      <c r="F723" s="15">
        <f t="shared" si="1048"/>
        <v>77.73</v>
      </c>
      <c r="G723" s="18">
        <f>F723*Premissas!$C$5</f>
        <v>2505.7535590003163</v>
      </c>
      <c r="M723" s="7" t="str">
        <f>Premissas!$E$9</f>
        <v>março/19</v>
      </c>
      <c r="N723" s="29">
        <f t="shared" si="1055"/>
        <v>52</v>
      </c>
      <c r="O723" s="15">
        <f>Premissas!$I$9</f>
        <v>77.73</v>
      </c>
      <c r="P723" s="20">
        <f t="shared" si="1050"/>
        <v>25.730000000000004</v>
      </c>
      <c r="Q723" s="17">
        <f>P723*Premissas!$C$13</f>
        <v>2478.5779816513764</v>
      </c>
      <c r="R723" s="15">
        <f t="shared" si="1051"/>
        <v>77.73</v>
      </c>
      <c r="S723" s="18">
        <f>R723*Premissas!$C$11</f>
        <v>3743.8761467889908</v>
      </c>
      <c r="Y723" s="7" t="str">
        <f>Premissas!$E$9</f>
        <v>março/19</v>
      </c>
      <c r="Z723" s="29">
        <f t="shared" si="1056"/>
        <v>52</v>
      </c>
      <c r="AA723" s="15">
        <f>Premissas!$H$9</f>
        <v>77.62</v>
      </c>
      <c r="AB723" s="20">
        <f t="shared" si="1053"/>
        <v>25.620000000000005</v>
      </c>
      <c r="AC723" s="17">
        <f>AB723*Premissas!$C$6</f>
        <v>1651.8051249604559</v>
      </c>
      <c r="AD723" s="15">
        <f t="shared" si="1054"/>
        <v>77.62</v>
      </c>
      <c r="AE723" s="18">
        <f>AD723*Premissas!$C$12</f>
        <v>2502.2075292628915</v>
      </c>
    </row>
    <row r="724" spans="1:33" x14ac:dyDescent="0.25">
      <c r="A724" s="7" t="str">
        <f>Premissas!$E$10</f>
        <v>fevereiro/19</v>
      </c>
      <c r="B724" s="29">
        <f t="shared" si="1057"/>
        <v>52</v>
      </c>
      <c r="C724" s="15">
        <f>LARGE(Premissas!$H$10:$I$10,1)</f>
        <v>89.49</v>
      </c>
      <c r="D724" s="20">
        <f t="shared" si="1047"/>
        <v>37.489999999999995</v>
      </c>
      <c r="E724" s="17">
        <f>D724*Premissas!$C$6</f>
        <v>2417.1028155646945</v>
      </c>
      <c r="F724" s="15">
        <f t="shared" si="1048"/>
        <v>89.49</v>
      </c>
      <c r="G724" s="18">
        <f>F724*Premissas!$C$5</f>
        <v>2884.8563745650108</v>
      </c>
      <c r="M724" s="7" t="str">
        <f>Premissas!$E$10</f>
        <v>fevereiro/19</v>
      </c>
      <c r="N724" s="29">
        <f t="shared" si="1055"/>
        <v>52</v>
      </c>
      <c r="O724" s="15">
        <f>Premissas!$I$10</f>
        <v>61.82</v>
      </c>
      <c r="P724" s="20">
        <f t="shared" si="1050"/>
        <v>9.82</v>
      </c>
      <c r="Q724" s="17">
        <f>P724*Premissas!$C$13</f>
        <v>945.96330275229354</v>
      </c>
      <c r="R724" s="15">
        <f t="shared" si="1051"/>
        <v>61.82</v>
      </c>
      <c r="S724" s="18">
        <f>R724*Premissas!$C$11</f>
        <v>2977.5688073394494</v>
      </c>
      <c r="Y724" s="7" t="str">
        <f>Premissas!$E$10</f>
        <v>fevereiro/19</v>
      </c>
      <c r="Z724" s="29">
        <f t="shared" si="1056"/>
        <v>52</v>
      </c>
      <c r="AA724" s="15">
        <f>Premissas!$H$10</f>
        <v>89.49</v>
      </c>
      <c r="AB724" s="20">
        <f t="shared" si="1053"/>
        <v>37.489999999999995</v>
      </c>
      <c r="AC724" s="17">
        <f>AB724*Premissas!$C$6</f>
        <v>2417.1028155646945</v>
      </c>
      <c r="AD724" s="15">
        <f t="shared" si="1054"/>
        <v>89.49</v>
      </c>
      <c r="AE724" s="18">
        <f>AD724*Premissas!$C$12</f>
        <v>2884.8563745650108</v>
      </c>
    </row>
    <row r="725" spans="1:33" x14ac:dyDescent="0.25">
      <c r="A725" s="7" t="str">
        <f>Premissas!$E$11</f>
        <v>janeiro/19</v>
      </c>
      <c r="B725" s="29">
        <f t="shared" si="1057"/>
        <v>52</v>
      </c>
      <c r="C725" s="15">
        <f>LARGE(Premissas!$H$11:$I$11,1)</f>
        <v>81.09</v>
      </c>
      <c r="D725" s="16">
        <f t="shared" si="1047"/>
        <v>29.090000000000003</v>
      </c>
      <c r="E725" s="17">
        <f>D725*Premissas!$C$6</f>
        <v>1875.5273647579882</v>
      </c>
      <c r="F725" s="15">
        <f t="shared" si="1048"/>
        <v>81.09</v>
      </c>
      <c r="G725" s="18">
        <f>F725*Premissas!$C$5</f>
        <v>2614.068649161658</v>
      </c>
      <c r="M725" s="7" t="str">
        <f>Premissas!$E$11</f>
        <v>janeiro/19</v>
      </c>
      <c r="N725" s="29">
        <f t="shared" si="1055"/>
        <v>52</v>
      </c>
      <c r="O725" s="15">
        <f>Premissas!$I$11</f>
        <v>57.12</v>
      </c>
      <c r="P725" s="16">
        <f t="shared" si="1050"/>
        <v>5.1199999999999974</v>
      </c>
      <c r="Q725" s="17">
        <f>P725*Premissas!$C$13</f>
        <v>493.21100917431164</v>
      </c>
      <c r="R725" s="15">
        <f t="shared" si="1051"/>
        <v>57.12</v>
      </c>
      <c r="S725" s="18">
        <f>R725*Premissas!$C$11</f>
        <v>2751.1926605504586</v>
      </c>
      <c r="Y725" s="7" t="str">
        <f>Premissas!$E$11</f>
        <v>janeiro/19</v>
      </c>
      <c r="Z725" s="29">
        <f t="shared" si="1056"/>
        <v>52</v>
      </c>
      <c r="AA725" s="15">
        <f>Premissas!$H$11</f>
        <v>81.09</v>
      </c>
      <c r="AB725" s="16">
        <f t="shared" si="1053"/>
        <v>29.090000000000003</v>
      </c>
      <c r="AC725" s="17">
        <f>AB725*Premissas!$C$6</f>
        <v>1875.5273647579882</v>
      </c>
      <c r="AD725" s="15">
        <f t="shared" si="1054"/>
        <v>81.09</v>
      </c>
      <c r="AE725" s="18">
        <f>AD725*Premissas!$C$12</f>
        <v>2614.068649161658</v>
      </c>
    </row>
    <row r="726" spans="1:33" x14ac:dyDescent="0.25">
      <c r="A726" s="7" t="str">
        <f>Premissas!$E$12</f>
        <v>dezembro/18</v>
      </c>
      <c r="B726" s="29">
        <f t="shared" si="1057"/>
        <v>52</v>
      </c>
      <c r="C726" s="15">
        <f>LARGE(Premissas!$H$12:$I$12,1)</f>
        <v>66.98</v>
      </c>
      <c r="D726" s="16">
        <f t="shared" si="1047"/>
        <v>14.980000000000004</v>
      </c>
      <c r="E726" s="17">
        <f>D726*Premissas!$C$6</f>
        <v>965.80955393862723</v>
      </c>
      <c r="F726" s="15">
        <f t="shared" si="1048"/>
        <v>66.98</v>
      </c>
      <c r="G726" s="18">
        <f>F726*Premissas!$C$5</f>
        <v>2159.2097437519774</v>
      </c>
      <c r="M726" s="7" t="str">
        <f>Premissas!$E$12</f>
        <v>dezembro/18</v>
      </c>
      <c r="N726" s="29">
        <f t="shared" si="1055"/>
        <v>52</v>
      </c>
      <c r="O726" s="15">
        <f>Premissas!$I$12</f>
        <v>56.9</v>
      </c>
      <c r="P726" s="16">
        <f t="shared" si="1050"/>
        <v>4.8999999999999986</v>
      </c>
      <c r="Q726" s="17">
        <f>P726*Premissas!$C$13</f>
        <v>472.01834862385306</v>
      </c>
      <c r="R726" s="15">
        <f t="shared" si="1051"/>
        <v>56.9</v>
      </c>
      <c r="S726" s="18">
        <f>R726*Premissas!$C$11</f>
        <v>2740.5963302752293</v>
      </c>
      <c r="Y726" s="7" t="str">
        <f>Premissas!$E$12</f>
        <v>dezembro/18</v>
      </c>
      <c r="Z726" s="29">
        <f t="shared" si="1056"/>
        <v>52</v>
      </c>
      <c r="AA726" s="15">
        <f>Premissas!$H$12</f>
        <v>66.98</v>
      </c>
      <c r="AB726" s="16">
        <f t="shared" si="1053"/>
        <v>14.980000000000004</v>
      </c>
      <c r="AC726" s="17">
        <f>AB726*Premissas!$C$6</f>
        <v>965.80955393862723</v>
      </c>
      <c r="AD726" s="15">
        <f t="shared" si="1054"/>
        <v>66.98</v>
      </c>
      <c r="AE726" s="18">
        <f>AD726*Premissas!$C$12</f>
        <v>2159.2097437519774</v>
      </c>
    </row>
    <row r="727" spans="1:33" x14ac:dyDescent="0.25">
      <c r="A727" s="7" t="str">
        <f>Premissas!$E$13</f>
        <v>novembro/18</v>
      </c>
      <c r="B727" s="29">
        <f t="shared" si="1057"/>
        <v>52</v>
      </c>
      <c r="C727" s="15">
        <f>LARGE(Premissas!$H$13:$I$13,1)</f>
        <v>66.42</v>
      </c>
      <c r="D727" s="16">
        <f t="shared" si="1047"/>
        <v>14.420000000000002</v>
      </c>
      <c r="E727" s="17">
        <f>D727*Premissas!$C$6</f>
        <v>929.70452388484671</v>
      </c>
      <c r="F727" s="15">
        <f t="shared" si="1048"/>
        <v>66.42</v>
      </c>
      <c r="G727" s="18">
        <f>F727*Premissas!$C$5</f>
        <v>2141.157228725087</v>
      </c>
      <c r="M727" s="7" t="str">
        <f>Premissas!$E$13</f>
        <v>novembro/18</v>
      </c>
      <c r="N727" s="29">
        <f t="shared" si="1055"/>
        <v>52</v>
      </c>
      <c r="O727" s="15">
        <f>Premissas!$I$13</f>
        <v>40.659999999999997</v>
      </c>
      <c r="P727" s="16">
        <f t="shared" si="1050"/>
        <v>0</v>
      </c>
      <c r="Q727" s="17">
        <f>P727*Premissas!$C$13</f>
        <v>0</v>
      </c>
      <c r="R727" s="15">
        <f t="shared" si="1051"/>
        <v>52</v>
      </c>
      <c r="S727" s="18">
        <f>R727*Premissas!$C$11</f>
        <v>2504.5871559633028</v>
      </c>
      <c r="Y727" s="7" t="str">
        <f>Premissas!$E$13</f>
        <v>novembro/18</v>
      </c>
      <c r="Z727" s="29">
        <f t="shared" si="1056"/>
        <v>52</v>
      </c>
      <c r="AA727" s="15">
        <f>Premissas!$H$13</f>
        <v>66.42</v>
      </c>
      <c r="AB727" s="16">
        <f t="shared" si="1053"/>
        <v>14.420000000000002</v>
      </c>
      <c r="AC727" s="17">
        <f>AB727*Premissas!$C$6</f>
        <v>929.70452388484671</v>
      </c>
      <c r="AD727" s="15">
        <f t="shared" si="1054"/>
        <v>66.42</v>
      </c>
      <c r="AE727" s="18">
        <f>AD727*Premissas!$C$12</f>
        <v>2141.157228725087</v>
      </c>
    </row>
    <row r="728" spans="1:33" x14ac:dyDescent="0.25">
      <c r="A728" s="26" t="s">
        <v>35</v>
      </c>
      <c r="B728" s="5"/>
      <c r="C728" s="5">
        <f>LARGE(C715:C727,1)</f>
        <v>89.49</v>
      </c>
      <c r="D728" s="5">
        <f>LARGE(D715:D727,1)</f>
        <v>37.489999999999995</v>
      </c>
      <c r="E728" s="27">
        <f>SUM(E716:E727)</f>
        <v>12744.430876304967</v>
      </c>
      <c r="F728" s="5">
        <f>LARGE(F715:F727,1)</f>
        <v>89.49</v>
      </c>
      <c r="G728" s="27">
        <f t="shared" ref="G728:G784" si="1058">SUM(G716:G727)</f>
        <v>26487.875039544444</v>
      </c>
      <c r="H728" s="50">
        <f>E728+G728</f>
        <v>39232.305915849414</v>
      </c>
      <c r="I728">
        <f>B716</f>
        <v>52</v>
      </c>
      <c r="M728" s="26" t="s">
        <v>35</v>
      </c>
      <c r="N728" s="5"/>
      <c r="O728" s="5">
        <f t="shared" ref="O728:P728" si="1059">LARGE(O715:O727,1)</f>
        <v>77.73</v>
      </c>
      <c r="P728" s="5">
        <f t="shared" si="1059"/>
        <v>25.730000000000004</v>
      </c>
      <c r="Q728" s="27">
        <f t="shared" ref="Q728" si="1060">SUM(Q716:Q727)</f>
        <v>5486.9724770642197</v>
      </c>
      <c r="R728" s="5">
        <f t="shared" ref="R728" si="1061">LARGE(R715:R727,1)</f>
        <v>77.73</v>
      </c>
      <c r="S728" s="27">
        <f t="shared" ref="S728:S784" si="1062">SUM(S716:S727)</f>
        <v>32860.183486238537</v>
      </c>
      <c r="T728" s="50">
        <f t="shared" ref="T728" si="1063">Q728+S728</f>
        <v>38347.155963302757</v>
      </c>
      <c r="U728">
        <f t="shared" ref="U728" si="1064">N716</f>
        <v>52</v>
      </c>
      <c r="Y728" s="26" t="s">
        <v>35</v>
      </c>
      <c r="Z728" s="5"/>
      <c r="AA728" s="5">
        <f t="shared" ref="AA728:AB728" si="1065">LARGE(AA715:AA727,1)</f>
        <v>89.49</v>
      </c>
      <c r="AB728" s="5">
        <f t="shared" si="1065"/>
        <v>37.489999999999995</v>
      </c>
      <c r="AC728" s="27">
        <f t="shared" ref="AC728" si="1066">SUM(AC716:AC727)</f>
        <v>12441.406516925024</v>
      </c>
      <c r="AD728" s="5">
        <f t="shared" ref="AD728" si="1067">LARGE(AD715:AD727,1)</f>
        <v>89.49</v>
      </c>
      <c r="AE728" s="27">
        <f t="shared" ref="AE728:AE784" si="1068">SUM(AE716:AE727)</f>
        <v>26336.362859854471</v>
      </c>
      <c r="AF728" s="50">
        <f t="shared" ref="AF728" si="1069">AC728+AE728</f>
        <v>38777.769376779499</v>
      </c>
      <c r="AG728">
        <f t="shared" ref="AG728" si="1070">Z716</f>
        <v>52</v>
      </c>
    </row>
    <row r="729" spans="1:33" x14ac:dyDescent="0.25">
      <c r="A729" s="6" t="s">
        <v>12</v>
      </c>
      <c r="B729" s="6" t="s">
        <v>18</v>
      </c>
      <c r="C729" s="6" t="s">
        <v>19</v>
      </c>
      <c r="D729" s="14" t="s">
        <v>20</v>
      </c>
      <c r="E729" s="14" t="s">
        <v>21</v>
      </c>
      <c r="F729" s="6" t="s">
        <v>22</v>
      </c>
      <c r="G729" s="6" t="s">
        <v>23</v>
      </c>
      <c r="M729" s="6" t="s">
        <v>12</v>
      </c>
      <c r="N729" s="6" t="s">
        <v>18</v>
      </c>
      <c r="O729" s="6" t="s">
        <v>19</v>
      </c>
      <c r="P729" s="14" t="s">
        <v>20</v>
      </c>
      <c r="Q729" s="14" t="s">
        <v>21</v>
      </c>
      <c r="R729" s="6" t="s">
        <v>22</v>
      </c>
      <c r="S729" s="6" t="s">
        <v>23</v>
      </c>
      <c r="Y729" s="6" t="s">
        <v>12</v>
      </c>
      <c r="Z729" s="6" t="s">
        <v>18</v>
      </c>
      <c r="AA729" s="6" t="s">
        <v>19</v>
      </c>
      <c r="AB729" s="14" t="s">
        <v>20</v>
      </c>
      <c r="AC729" s="14" t="s">
        <v>21</v>
      </c>
      <c r="AD729" s="6" t="s">
        <v>22</v>
      </c>
      <c r="AE729" s="6" t="s">
        <v>23</v>
      </c>
    </row>
    <row r="730" spans="1:33" x14ac:dyDescent="0.25">
      <c r="A730" s="7" t="str">
        <f>Premissas!$E$2</f>
        <v>outubro/19</v>
      </c>
      <c r="B730" s="29">
        <f>B716+1</f>
        <v>53</v>
      </c>
      <c r="C730" s="15">
        <f>LARGE(Premissas!$H$2:$I$2,1)</f>
        <v>63.39</v>
      </c>
      <c r="D730" s="16">
        <f t="shared" ref="D730:D741" si="1071">IF(C730&gt;105%*B730,(C730-B730),0)</f>
        <v>10.39</v>
      </c>
      <c r="E730" s="17">
        <f>D730*Premissas!$C$6</f>
        <v>669.87725403353375</v>
      </c>
      <c r="F730" s="15">
        <f t="shared" ref="F730:F741" si="1072">IF(C730&gt;B730,C730,B730)</f>
        <v>63.39</v>
      </c>
      <c r="G730" s="18">
        <f>F730*Premissas!$C$5</f>
        <v>2043.4802277760202</v>
      </c>
      <c r="M730" s="7" t="str">
        <f>Premissas!$E$2</f>
        <v>outubro/19</v>
      </c>
      <c r="N730" s="29">
        <f t="shared" ref="N730" si="1073">N716+1</f>
        <v>53</v>
      </c>
      <c r="O730" s="15">
        <f>Premissas!$I$2</f>
        <v>63.39</v>
      </c>
      <c r="P730" s="16">
        <f t="shared" ref="P730:P741" si="1074">IF(O730&gt;105%*N730,(O730-N730),0)</f>
        <v>10.39</v>
      </c>
      <c r="Q730" s="17">
        <f>P730*Premissas!$C$13</f>
        <v>1000.8715596330276</v>
      </c>
      <c r="R730" s="15">
        <f t="shared" ref="R730:R741" si="1075">IF(O730&gt;N730,O730,N730)</f>
        <v>63.39</v>
      </c>
      <c r="S730" s="18">
        <f>R730*Premissas!$C$11</f>
        <v>3053.1880733944954</v>
      </c>
      <c r="Y730" s="7" t="str">
        <f>Premissas!$E$2</f>
        <v>outubro/19</v>
      </c>
      <c r="Z730" s="29">
        <f t="shared" ref="Z730" si="1076">Z716+1</f>
        <v>53</v>
      </c>
      <c r="AA730" s="15">
        <f>Premissas!$H$2</f>
        <v>58.8</v>
      </c>
      <c r="AB730" s="16">
        <f t="shared" ref="AB730:AB741" si="1077">IF(AA730&gt;105%*Z730,(AA730-Z730),0)</f>
        <v>5.7999999999999972</v>
      </c>
      <c r="AC730" s="17">
        <f>AB730*Premissas!$C$6</f>
        <v>373.9449541284402</v>
      </c>
      <c r="AD730" s="15">
        <f t="shared" ref="AD730:AD741" si="1078">IF(AA730&gt;Z730,AA730,Z730)</f>
        <v>58.8</v>
      </c>
      <c r="AE730" s="18">
        <f>AD730*Premissas!$C$12</f>
        <v>1895.5140778234736</v>
      </c>
    </row>
    <row r="731" spans="1:33" x14ac:dyDescent="0.25">
      <c r="A731" s="7" t="str">
        <f>Premissas!$E$3</f>
        <v>setembro/19</v>
      </c>
      <c r="B731" s="29">
        <f>B730</f>
        <v>53</v>
      </c>
      <c r="C731" s="15">
        <f>LARGE(Premissas!$H$3:$I$3,1)</f>
        <v>58.91</v>
      </c>
      <c r="D731" s="16">
        <f t="shared" si="1071"/>
        <v>5.9099999999999966</v>
      </c>
      <c r="E731" s="17">
        <f>D731*Premissas!$C$6</f>
        <v>381.03701360328989</v>
      </c>
      <c r="F731" s="15">
        <f t="shared" si="1072"/>
        <v>58.91</v>
      </c>
      <c r="G731" s="18">
        <f>F731*Premissas!$C$5</f>
        <v>1899.0601075608984</v>
      </c>
      <c r="M731" s="7" t="str">
        <f>Premissas!$E$3</f>
        <v>setembro/19</v>
      </c>
      <c r="N731" s="29">
        <f t="shared" ref="N731:N741" si="1079">N730</f>
        <v>53</v>
      </c>
      <c r="O731" s="15">
        <f>Premissas!$I$3</f>
        <v>52.19</v>
      </c>
      <c r="P731" s="16">
        <f t="shared" si="1074"/>
        <v>0</v>
      </c>
      <c r="Q731" s="17">
        <f>P731*Premissas!$C$13</f>
        <v>0</v>
      </c>
      <c r="R731" s="15">
        <f t="shared" si="1075"/>
        <v>53</v>
      </c>
      <c r="S731" s="18">
        <f>R731*Premissas!$C$11</f>
        <v>2552.7522935779816</v>
      </c>
      <c r="Y731" s="7" t="str">
        <f>Premissas!$E$3</f>
        <v>setembro/19</v>
      </c>
      <c r="Z731" s="29">
        <f t="shared" ref="Z731:Z741" si="1080">Z730</f>
        <v>53</v>
      </c>
      <c r="AA731" s="15">
        <f>Premissas!$H$3</f>
        <v>58.91</v>
      </c>
      <c r="AB731" s="16">
        <f t="shared" si="1077"/>
        <v>5.9099999999999966</v>
      </c>
      <c r="AC731" s="17">
        <f>AB731*Premissas!$C$6</f>
        <v>381.03701360328989</v>
      </c>
      <c r="AD731" s="15">
        <f t="shared" si="1078"/>
        <v>58.91</v>
      </c>
      <c r="AE731" s="18">
        <f>AD731*Premissas!$C$12</f>
        <v>1899.0601075608984</v>
      </c>
    </row>
    <row r="732" spans="1:33" x14ac:dyDescent="0.25">
      <c r="A732" s="7" t="str">
        <f>Premissas!$E$4</f>
        <v>agosto/19</v>
      </c>
      <c r="B732" s="29">
        <f t="shared" ref="B732:B741" si="1081">B731</f>
        <v>53</v>
      </c>
      <c r="C732" s="15">
        <f>LARGE(Premissas!$H$4:$I$4,1)</f>
        <v>46.48</v>
      </c>
      <c r="D732" s="16">
        <f t="shared" si="1071"/>
        <v>0</v>
      </c>
      <c r="E732" s="17">
        <f>D732*Premissas!$C$6</f>
        <v>0</v>
      </c>
      <c r="F732" s="15">
        <f t="shared" si="1072"/>
        <v>53</v>
      </c>
      <c r="G732" s="18">
        <f>F732*Premissas!$C$5</f>
        <v>1708.5416007592535</v>
      </c>
      <c r="M732" s="7" t="str">
        <f>Premissas!$E$4</f>
        <v>agosto/19</v>
      </c>
      <c r="N732" s="29">
        <f t="shared" si="1079"/>
        <v>53</v>
      </c>
      <c r="O732" s="15">
        <f>Premissas!$I$4</f>
        <v>20.16</v>
      </c>
      <c r="P732" s="16">
        <f t="shared" si="1074"/>
        <v>0</v>
      </c>
      <c r="Q732" s="17">
        <f>P732*Premissas!$C$13</f>
        <v>0</v>
      </c>
      <c r="R732" s="15">
        <f t="shared" si="1075"/>
        <v>53</v>
      </c>
      <c r="S732" s="18">
        <f>R732*Premissas!$C$11</f>
        <v>2552.7522935779816</v>
      </c>
      <c r="Y732" s="7" t="str">
        <f>Premissas!$E$4</f>
        <v>agosto/19</v>
      </c>
      <c r="Z732" s="29">
        <f t="shared" si="1080"/>
        <v>53</v>
      </c>
      <c r="AA732" s="15">
        <f>Premissas!$H$4</f>
        <v>46.48</v>
      </c>
      <c r="AB732" s="16">
        <f t="shared" si="1077"/>
        <v>0</v>
      </c>
      <c r="AC732" s="17">
        <f>AB732*Premissas!$C$6</f>
        <v>0</v>
      </c>
      <c r="AD732" s="15">
        <f t="shared" si="1078"/>
        <v>53</v>
      </c>
      <c r="AE732" s="18">
        <f>AD732*Premissas!$C$12</f>
        <v>1708.5416007592535</v>
      </c>
    </row>
    <row r="733" spans="1:33" x14ac:dyDescent="0.25">
      <c r="A733" s="7" t="str">
        <f>Premissas!$E$5</f>
        <v>julho/19</v>
      </c>
      <c r="B733" s="29">
        <f t="shared" si="1081"/>
        <v>53</v>
      </c>
      <c r="C733" s="15">
        <f>LARGE(Premissas!$H$5:$I$5,1)</f>
        <v>63.17</v>
      </c>
      <c r="D733" s="16">
        <f t="shared" si="1071"/>
        <v>10.170000000000002</v>
      </c>
      <c r="E733" s="17">
        <f>D733*Premissas!$C$6</f>
        <v>655.69313508383436</v>
      </c>
      <c r="F733" s="15">
        <f t="shared" si="1072"/>
        <v>63.17</v>
      </c>
      <c r="G733" s="18">
        <f>F733*Premissas!$C$5</f>
        <v>2036.3881683011705</v>
      </c>
      <c r="M733" s="7" t="str">
        <f>Premissas!$E$5</f>
        <v>julho/19</v>
      </c>
      <c r="N733" s="29">
        <f t="shared" si="1079"/>
        <v>53</v>
      </c>
      <c r="O733" s="15">
        <f>Premissas!$I$5</f>
        <v>39.979999999999997</v>
      </c>
      <c r="P733" s="16">
        <f t="shared" si="1074"/>
        <v>0</v>
      </c>
      <c r="Q733" s="17">
        <f>P733*Premissas!$C$13</f>
        <v>0</v>
      </c>
      <c r="R733" s="15">
        <f t="shared" si="1075"/>
        <v>53</v>
      </c>
      <c r="S733" s="18">
        <f>R733*Premissas!$C$11</f>
        <v>2552.7522935779816</v>
      </c>
      <c r="Y733" s="7" t="str">
        <f>Premissas!$E$5</f>
        <v>julho/19</v>
      </c>
      <c r="Z733" s="29">
        <f t="shared" si="1080"/>
        <v>53</v>
      </c>
      <c r="AA733" s="15">
        <f>Premissas!$H$5</f>
        <v>63.17</v>
      </c>
      <c r="AB733" s="16">
        <f t="shared" si="1077"/>
        <v>10.170000000000002</v>
      </c>
      <c r="AC733" s="17">
        <f>AB733*Premissas!$C$6</f>
        <v>655.69313508383436</v>
      </c>
      <c r="AD733" s="15">
        <f t="shared" si="1078"/>
        <v>63.17</v>
      </c>
      <c r="AE733" s="18">
        <f>AD733*Premissas!$C$12</f>
        <v>2036.3881683011705</v>
      </c>
    </row>
    <row r="734" spans="1:33" x14ac:dyDescent="0.25">
      <c r="A734" s="7" t="str">
        <f>Premissas!$E$6</f>
        <v>junho/19</v>
      </c>
      <c r="B734" s="29">
        <f t="shared" si="1081"/>
        <v>53</v>
      </c>
      <c r="C734" s="15">
        <f>LARGE(Premissas!$H$6:$I$6,1)</f>
        <v>59.47</v>
      </c>
      <c r="D734" s="16">
        <f t="shared" si="1071"/>
        <v>6.4699999999999989</v>
      </c>
      <c r="E734" s="17">
        <f>D734*Premissas!$C$6</f>
        <v>417.14204365707047</v>
      </c>
      <c r="F734" s="15">
        <f t="shared" si="1072"/>
        <v>59.47</v>
      </c>
      <c r="G734" s="18">
        <f>F734*Premissas!$C$5</f>
        <v>1917.1126225877886</v>
      </c>
      <c r="M734" s="7" t="str">
        <f>Premissas!$E$6</f>
        <v>junho/19</v>
      </c>
      <c r="N734" s="29">
        <f t="shared" si="1079"/>
        <v>53</v>
      </c>
      <c r="O734" s="15">
        <f>Premissas!$I$6</f>
        <v>47.71</v>
      </c>
      <c r="P734" s="16">
        <f t="shared" si="1074"/>
        <v>0</v>
      </c>
      <c r="Q734" s="17">
        <f>P734*Premissas!$C$13</f>
        <v>0</v>
      </c>
      <c r="R734" s="15">
        <f t="shared" si="1075"/>
        <v>53</v>
      </c>
      <c r="S734" s="18">
        <f>R734*Premissas!$C$11</f>
        <v>2552.7522935779816</v>
      </c>
      <c r="Y734" s="7" t="str">
        <f>Premissas!$E$6</f>
        <v>junho/19</v>
      </c>
      <c r="Z734" s="29">
        <f t="shared" si="1080"/>
        <v>53</v>
      </c>
      <c r="AA734" s="15">
        <f>Premissas!$H$6</f>
        <v>59.47</v>
      </c>
      <c r="AB734" s="16">
        <f t="shared" si="1077"/>
        <v>6.4699999999999989</v>
      </c>
      <c r="AC734" s="17">
        <f>AB734*Premissas!$C$6</f>
        <v>417.14204365707047</v>
      </c>
      <c r="AD734" s="15">
        <f t="shared" si="1078"/>
        <v>59.47</v>
      </c>
      <c r="AE734" s="18">
        <f>AD734*Premissas!$C$12</f>
        <v>1917.1126225877886</v>
      </c>
    </row>
    <row r="735" spans="1:33" x14ac:dyDescent="0.25">
      <c r="A735" s="7" t="str">
        <f>Premissas!$E$7</f>
        <v>maio/19</v>
      </c>
      <c r="B735" s="29">
        <f t="shared" si="1081"/>
        <v>53</v>
      </c>
      <c r="C735" s="15">
        <f>LARGE(Premissas!$H$7:$I$7,1)</f>
        <v>61.04</v>
      </c>
      <c r="D735" s="20">
        <f t="shared" si="1071"/>
        <v>8.0399999999999991</v>
      </c>
      <c r="E735" s="17">
        <f>D735*Premissas!$C$6</f>
        <v>518.36507434356213</v>
      </c>
      <c r="F735" s="15">
        <f t="shared" si="1072"/>
        <v>61.04</v>
      </c>
      <c r="G735" s="18">
        <f>F735*Premissas!$C$5</f>
        <v>1967.7241379310344</v>
      </c>
      <c r="M735" s="7" t="str">
        <f>Premissas!$E$7</f>
        <v>maio/19</v>
      </c>
      <c r="N735" s="29">
        <f t="shared" si="1079"/>
        <v>53</v>
      </c>
      <c r="O735" s="15">
        <f>Premissas!$I$7</f>
        <v>46.37</v>
      </c>
      <c r="P735" s="20">
        <f t="shared" si="1074"/>
        <v>0</v>
      </c>
      <c r="Q735" s="17">
        <f>P735*Premissas!$C$13</f>
        <v>0</v>
      </c>
      <c r="R735" s="15">
        <f t="shared" si="1075"/>
        <v>53</v>
      </c>
      <c r="S735" s="18">
        <f>R735*Premissas!$C$11</f>
        <v>2552.7522935779816</v>
      </c>
      <c r="Y735" s="7" t="str">
        <f>Premissas!$E$7</f>
        <v>maio/19</v>
      </c>
      <c r="Z735" s="29">
        <f t="shared" si="1080"/>
        <v>53</v>
      </c>
      <c r="AA735" s="15">
        <f>Premissas!$H$7</f>
        <v>61.04</v>
      </c>
      <c r="AB735" s="20">
        <f t="shared" si="1077"/>
        <v>8.0399999999999991</v>
      </c>
      <c r="AC735" s="17">
        <f>AB735*Premissas!$C$6</f>
        <v>518.36507434356213</v>
      </c>
      <c r="AD735" s="15">
        <f t="shared" si="1078"/>
        <v>61.04</v>
      </c>
      <c r="AE735" s="18">
        <f>AD735*Premissas!$C$12</f>
        <v>1967.7241379310344</v>
      </c>
    </row>
    <row r="736" spans="1:33" x14ac:dyDescent="0.25">
      <c r="A736" s="7" t="str">
        <f>Premissas!$E$8</f>
        <v>abril/19</v>
      </c>
      <c r="B736" s="29">
        <f t="shared" si="1081"/>
        <v>53</v>
      </c>
      <c r="C736" s="15">
        <f>LARGE(Premissas!$H$8:$I$8,1)</f>
        <v>81.98</v>
      </c>
      <c r="D736" s="20">
        <f t="shared" si="1071"/>
        <v>28.980000000000004</v>
      </c>
      <c r="E736" s="17">
        <f>D736*Premissas!$C$6</f>
        <v>1868.4353052831384</v>
      </c>
      <c r="F736" s="15">
        <f t="shared" si="1072"/>
        <v>81.98</v>
      </c>
      <c r="G736" s="18">
        <f>F736*Premissas!$C$5</f>
        <v>2642.7592534008227</v>
      </c>
      <c r="M736" s="7" t="str">
        <f>Premissas!$E$8</f>
        <v>abril/19</v>
      </c>
      <c r="N736" s="29">
        <f t="shared" si="1079"/>
        <v>53</v>
      </c>
      <c r="O736" s="15">
        <f>Premissas!$I$8</f>
        <v>53.09</v>
      </c>
      <c r="P736" s="20">
        <f t="shared" si="1074"/>
        <v>0</v>
      </c>
      <c r="Q736" s="17">
        <f>P736*Premissas!$C$13</f>
        <v>0</v>
      </c>
      <c r="R736" s="15">
        <f t="shared" si="1075"/>
        <v>53.09</v>
      </c>
      <c r="S736" s="18">
        <f>R736*Premissas!$C$11</f>
        <v>2557.0871559633028</v>
      </c>
      <c r="Y736" s="7" t="str">
        <f>Premissas!$E$8</f>
        <v>abril/19</v>
      </c>
      <c r="Z736" s="29">
        <f t="shared" si="1080"/>
        <v>53</v>
      </c>
      <c r="AA736" s="15">
        <f>Premissas!$H$8</f>
        <v>81.98</v>
      </c>
      <c r="AB736" s="20">
        <f t="shared" si="1077"/>
        <v>28.980000000000004</v>
      </c>
      <c r="AC736" s="17">
        <f>AB736*Premissas!$C$6</f>
        <v>1868.4353052831384</v>
      </c>
      <c r="AD736" s="15">
        <f t="shared" si="1078"/>
        <v>81.98</v>
      </c>
      <c r="AE736" s="18">
        <f>AD736*Premissas!$C$12</f>
        <v>2642.7592534008227</v>
      </c>
    </row>
    <row r="737" spans="1:33" x14ac:dyDescent="0.25">
      <c r="A737" s="7" t="str">
        <f>Premissas!$E$9</f>
        <v>março/19</v>
      </c>
      <c r="B737" s="29">
        <f t="shared" si="1081"/>
        <v>53</v>
      </c>
      <c r="C737" s="15">
        <f>LARGE(Premissas!$H$9:$I$9,1)</f>
        <v>77.73</v>
      </c>
      <c r="D737" s="20">
        <f t="shared" si="1071"/>
        <v>24.730000000000004</v>
      </c>
      <c r="E737" s="17">
        <f>D737*Premissas!$C$6</f>
        <v>1594.4239164821261</v>
      </c>
      <c r="F737" s="15">
        <f t="shared" si="1072"/>
        <v>77.73</v>
      </c>
      <c r="G737" s="18">
        <f>F737*Premissas!$C$5</f>
        <v>2505.7535590003163</v>
      </c>
      <c r="M737" s="7" t="str">
        <f>Premissas!$E$9</f>
        <v>março/19</v>
      </c>
      <c r="N737" s="29">
        <f t="shared" si="1079"/>
        <v>53</v>
      </c>
      <c r="O737" s="15">
        <f>Premissas!$I$9</f>
        <v>77.73</v>
      </c>
      <c r="P737" s="20">
        <f t="shared" si="1074"/>
        <v>24.730000000000004</v>
      </c>
      <c r="Q737" s="17">
        <f>P737*Premissas!$C$13</f>
        <v>2382.2477064220188</v>
      </c>
      <c r="R737" s="15">
        <f t="shared" si="1075"/>
        <v>77.73</v>
      </c>
      <c r="S737" s="18">
        <f>R737*Premissas!$C$11</f>
        <v>3743.8761467889908</v>
      </c>
      <c r="Y737" s="7" t="str">
        <f>Premissas!$E$9</f>
        <v>março/19</v>
      </c>
      <c r="Z737" s="29">
        <f t="shared" si="1080"/>
        <v>53</v>
      </c>
      <c r="AA737" s="15">
        <f>Premissas!$H$9</f>
        <v>77.62</v>
      </c>
      <c r="AB737" s="20">
        <f t="shared" si="1077"/>
        <v>24.620000000000005</v>
      </c>
      <c r="AC737" s="17">
        <f>AB737*Premissas!$C$6</f>
        <v>1587.3318570072765</v>
      </c>
      <c r="AD737" s="15">
        <f t="shared" si="1078"/>
        <v>77.62</v>
      </c>
      <c r="AE737" s="18">
        <f>AD737*Premissas!$C$12</f>
        <v>2502.2075292628915</v>
      </c>
    </row>
    <row r="738" spans="1:33" x14ac:dyDescent="0.25">
      <c r="A738" s="7" t="str">
        <f>Premissas!$E$10</f>
        <v>fevereiro/19</v>
      </c>
      <c r="B738" s="29">
        <f t="shared" si="1081"/>
        <v>53</v>
      </c>
      <c r="C738" s="15">
        <f>LARGE(Premissas!$H$10:$I$10,1)</f>
        <v>89.49</v>
      </c>
      <c r="D738" s="20">
        <f t="shared" si="1071"/>
        <v>36.489999999999995</v>
      </c>
      <c r="E738" s="17">
        <f>D738*Premissas!$C$6</f>
        <v>2352.6295476115151</v>
      </c>
      <c r="F738" s="15">
        <f t="shared" si="1072"/>
        <v>89.49</v>
      </c>
      <c r="G738" s="18">
        <f>F738*Premissas!$C$5</f>
        <v>2884.8563745650108</v>
      </c>
      <c r="M738" s="7" t="str">
        <f>Premissas!$E$10</f>
        <v>fevereiro/19</v>
      </c>
      <c r="N738" s="29">
        <f t="shared" si="1079"/>
        <v>53</v>
      </c>
      <c r="O738" s="15">
        <f>Premissas!$I$10</f>
        <v>61.82</v>
      </c>
      <c r="P738" s="20">
        <f t="shared" si="1074"/>
        <v>8.82</v>
      </c>
      <c r="Q738" s="17">
        <f>P738*Premissas!$C$13</f>
        <v>849.63302752293578</v>
      </c>
      <c r="R738" s="15">
        <f t="shared" si="1075"/>
        <v>61.82</v>
      </c>
      <c r="S738" s="18">
        <f>R738*Premissas!$C$11</f>
        <v>2977.5688073394494</v>
      </c>
      <c r="Y738" s="7" t="str">
        <f>Premissas!$E$10</f>
        <v>fevereiro/19</v>
      </c>
      <c r="Z738" s="29">
        <f t="shared" si="1080"/>
        <v>53</v>
      </c>
      <c r="AA738" s="15">
        <f>Premissas!$H$10</f>
        <v>89.49</v>
      </c>
      <c r="AB738" s="20">
        <f t="shared" si="1077"/>
        <v>36.489999999999995</v>
      </c>
      <c r="AC738" s="17">
        <f>AB738*Premissas!$C$6</f>
        <v>2352.6295476115151</v>
      </c>
      <c r="AD738" s="15">
        <f t="shared" si="1078"/>
        <v>89.49</v>
      </c>
      <c r="AE738" s="18">
        <f>AD738*Premissas!$C$12</f>
        <v>2884.8563745650108</v>
      </c>
    </row>
    <row r="739" spans="1:33" x14ac:dyDescent="0.25">
      <c r="A739" s="7" t="str">
        <f>Premissas!$E$11</f>
        <v>janeiro/19</v>
      </c>
      <c r="B739" s="29">
        <f t="shared" si="1081"/>
        <v>53</v>
      </c>
      <c r="C739" s="15">
        <f>LARGE(Premissas!$H$11:$I$11,1)</f>
        <v>81.09</v>
      </c>
      <c r="D739" s="16">
        <f t="shared" si="1071"/>
        <v>28.090000000000003</v>
      </c>
      <c r="E739" s="17">
        <f>D739*Premissas!$C$6</f>
        <v>1811.0540968048088</v>
      </c>
      <c r="F739" s="15">
        <f t="shared" si="1072"/>
        <v>81.09</v>
      </c>
      <c r="G739" s="18">
        <f>F739*Premissas!$C$5</f>
        <v>2614.068649161658</v>
      </c>
      <c r="M739" s="7" t="str">
        <f>Premissas!$E$11</f>
        <v>janeiro/19</v>
      </c>
      <c r="N739" s="29">
        <f t="shared" si="1079"/>
        <v>53</v>
      </c>
      <c r="O739" s="15">
        <f>Premissas!$I$11</f>
        <v>57.12</v>
      </c>
      <c r="P739" s="16">
        <f t="shared" si="1074"/>
        <v>4.1199999999999974</v>
      </c>
      <c r="Q739" s="17">
        <f>P739*Premissas!$C$13</f>
        <v>396.88073394495387</v>
      </c>
      <c r="R739" s="15">
        <f t="shared" si="1075"/>
        <v>57.12</v>
      </c>
      <c r="S739" s="18">
        <f>R739*Premissas!$C$11</f>
        <v>2751.1926605504586</v>
      </c>
      <c r="Y739" s="7" t="str">
        <f>Premissas!$E$11</f>
        <v>janeiro/19</v>
      </c>
      <c r="Z739" s="29">
        <f t="shared" si="1080"/>
        <v>53</v>
      </c>
      <c r="AA739" s="15">
        <f>Premissas!$H$11</f>
        <v>81.09</v>
      </c>
      <c r="AB739" s="16">
        <f t="shared" si="1077"/>
        <v>28.090000000000003</v>
      </c>
      <c r="AC739" s="17">
        <f>AB739*Premissas!$C$6</f>
        <v>1811.0540968048088</v>
      </c>
      <c r="AD739" s="15">
        <f t="shared" si="1078"/>
        <v>81.09</v>
      </c>
      <c r="AE739" s="18">
        <f>AD739*Premissas!$C$12</f>
        <v>2614.068649161658</v>
      </c>
    </row>
    <row r="740" spans="1:33" x14ac:dyDescent="0.25">
      <c r="A740" s="7" t="str">
        <f>Premissas!$E$12</f>
        <v>dezembro/18</v>
      </c>
      <c r="B740" s="29">
        <f t="shared" si="1081"/>
        <v>53</v>
      </c>
      <c r="C740" s="15">
        <f>LARGE(Premissas!$H$12:$I$12,1)</f>
        <v>66.98</v>
      </c>
      <c r="D740" s="16">
        <f t="shared" si="1071"/>
        <v>13.980000000000004</v>
      </c>
      <c r="E740" s="17">
        <f>D740*Premissas!$C$6</f>
        <v>901.33628598544794</v>
      </c>
      <c r="F740" s="15">
        <f t="shared" si="1072"/>
        <v>66.98</v>
      </c>
      <c r="G740" s="18">
        <f>F740*Premissas!$C$5</f>
        <v>2159.2097437519774</v>
      </c>
      <c r="M740" s="7" t="str">
        <f>Premissas!$E$12</f>
        <v>dezembro/18</v>
      </c>
      <c r="N740" s="29">
        <f t="shared" si="1079"/>
        <v>53</v>
      </c>
      <c r="O740" s="15">
        <f>Premissas!$I$12</f>
        <v>56.9</v>
      </c>
      <c r="P740" s="16">
        <f t="shared" si="1074"/>
        <v>3.8999999999999986</v>
      </c>
      <c r="Q740" s="17">
        <f>P740*Premissas!$C$13</f>
        <v>375.68807339449529</v>
      </c>
      <c r="R740" s="15">
        <f t="shared" si="1075"/>
        <v>56.9</v>
      </c>
      <c r="S740" s="18">
        <f>R740*Premissas!$C$11</f>
        <v>2740.5963302752293</v>
      </c>
      <c r="Y740" s="7" t="str">
        <f>Premissas!$E$12</f>
        <v>dezembro/18</v>
      </c>
      <c r="Z740" s="29">
        <f t="shared" si="1080"/>
        <v>53</v>
      </c>
      <c r="AA740" s="15">
        <f>Premissas!$H$12</f>
        <v>66.98</v>
      </c>
      <c r="AB740" s="16">
        <f t="shared" si="1077"/>
        <v>13.980000000000004</v>
      </c>
      <c r="AC740" s="17">
        <f>AB740*Premissas!$C$6</f>
        <v>901.33628598544794</v>
      </c>
      <c r="AD740" s="15">
        <f t="shared" si="1078"/>
        <v>66.98</v>
      </c>
      <c r="AE740" s="18">
        <f>AD740*Premissas!$C$12</f>
        <v>2159.2097437519774</v>
      </c>
    </row>
    <row r="741" spans="1:33" x14ac:dyDescent="0.25">
      <c r="A741" s="7" t="str">
        <f>Premissas!$E$13</f>
        <v>novembro/18</v>
      </c>
      <c r="B741" s="29">
        <f t="shared" si="1081"/>
        <v>53</v>
      </c>
      <c r="C741" s="15">
        <f>LARGE(Premissas!$H$13:$I$13,1)</f>
        <v>66.42</v>
      </c>
      <c r="D741" s="16">
        <f t="shared" si="1071"/>
        <v>13.420000000000002</v>
      </c>
      <c r="E741" s="17">
        <f>D741*Premissas!$C$6</f>
        <v>865.23125593166731</v>
      </c>
      <c r="F741" s="15">
        <f t="shared" si="1072"/>
        <v>66.42</v>
      </c>
      <c r="G741" s="18">
        <f>F741*Premissas!$C$5</f>
        <v>2141.157228725087</v>
      </c>
      <c r="M741" s="7" t="str">
        <f>Premissas!$E$13</f>
        <v>novembro/18</v>
      </c>
      <c r="N741" s="29">
        <f t="shared" si="1079"/>
        <v>53</v>
      </c>
      <c r="O741" s="15">
        <f>Premissas!$I$13</f>
        <v>40.659999999999997</v>
      </c>
      <c r="P741" s="16">
        <f t="shared" si="1074"/>
        <v>0</v>
      </c>
      <c r="Q741" s="17">
        <f>P741*Premissas!$C$13</f>
        <v>0</v>
      </c>
      <c r="R741" s="15">
        <f t="shared" si="1075"/>
        <v>53</v>
      </c>
      <c r="S741" s="18">
        <f>R741*Premissas!$C$11</f>
        <v>2552.7522935779816</v>
      </c>
      <c r="Y741" s="7" t="str">
        <f>Premissas!$E$13</f>
        <v>novembro/18</v>
      </c>
      <c r="Z741" s="29">
        <f t="shared" si="1080"/>
        <v>53</v>
      </c>
      <c r="AA741" s="15">
        <f>Premissas!$H$13</f>
        <v>66.42</v>
      </c>
      <c r="AB741" s="16">
        <f t="shared" si="1077"/>
        <v>13.420000000000002</v>
      </c>
      <c r="AC741" s="17">
        <f>AB741*Premissas!$C$6</f>
        <v>865.23125593166731</v>
      </c>
      <c r="AD741" s="15">
        <f t="shared" si="1078"/>
        <v>66.42</v>
      </c>
      <c r="AE741" s="18">
        <f>AD741*Premissas!$C$12</f>
        <v>2141.157228725087</v>
      </c>
    </row>
    <row r="742" spans="1:33" x14ac:dyDescent="0.25">
      <c r="A742" s="26" t="s">
        <v>35</v>
      </c>
      <c r="B742" s="5"/>
      <c r="C742" s="5">
        <f>LARGE(C729:C741,1)</f>
        <v>89.49</v>
      </c>
      <c r="D742" s="5">
        <f>LARGE(D729:D741,1)</f>
        <v>36.489999999999995</v>
      </c>
      <c r="E742" s="27">
        <f>SUM(E730:E741)</f>
        <v>12035.224928819995</v>
      </c>
      <c r="F742" s="5">
        <f>LARGE(F729:F741,1)</f>
        <v>89.49</v>
      </c>
      <c r="G742" s="27">
        <f t="shared" si="1058"/>
        <v>26520.111673521034</v>
      </c>
      <c r="H742" s="50">
        <f>E742+G742</f>
        <v>38555.336602341027</v>
      </c>
      <c r="I742">
        <f>B730</f>
        <v>53</v>
      </c>
      <c r="M742" s="26" t="s">
        <v>35</v>
      </c>
      <c r="N742" s="5"/>
      <c r="O742" s="5">
        <f t="shared" ref="O742:P742" si="1082">LARGE(O729:O741,1)</f>
        <v>77.73</v>
      </c>
      <c r="P742" s="5">
        <f t="shared" si="1082"/>
        <v>24.730000000000004</v>
      </c>
      <c r="Q742" s="27">
        <f t="shared" ref="Q742" si="1083">SUM(Q730:Q741)</f>
        <v>5005.321100917432</v>
      </c>
      <c r="R742" s="5">
        <f t="shared" ref="R742" si="1084">LARGE(R729:R741,1)</f>
        <v>77.73</v>
      </c>
      <c r="S742" s="27">
        <f t="shared" si="1062"/>
        <v>33140.022935779816</v>
      </c>
      <c r="T742" s="50">
        <f t="shared" ref="T742" si="1085">Q742+S742</f>
        <v>38145.34403669725</v>
      </c>
      <c r="U742">
        <f t="shared" ref="U742" si="1086">N730</f>
        <v>53</v>
      </c>
      <c r="Y742" s="26" t="s">
        <v>35</v>
      </c>
      <c r="Z742" s="5"/>
      <c r="AA742" s="5">
        <f t="shared" ref="AA742:AB742" si="1087">LARGE(AA729:AA741,1)</f>
        <v>89.49</v>
      </c>
      <c r="AB742" s="5">
        <f t="shared" si="1087"/>
        <v>36.489999999999995</v>
      </c>
      <c r="AC742" s="27">
        <f t="shared" ref="AC742" si="1088">SUM(AC730:AC741)</f>
        <v>11732.20056944005</v>
      </c>
      <c r="AD742" s="5">
        <f t="shared" ref="AD742" si="1089">LARGE(AD729:AD741,1)</f>
        <v>89.49</v>
      </c>
      <c r="AE742" s="27">
        <f t="shared" si="1068"/>
        <v>26368.599493831061</v>
      </c>
      <c r="AF742" s="50">
        <f t="shared" ref="AF742" si="1090">AC742+AE742</f>
        <v>38100.800063271112</v>
      </c>
      <c r="AG742">
        <f t="shared" ref="AG742" si="1091">Z730</f>
        <v>53</v>
      </c>
    </row>
    <row r="743" spans="1:33" x14ac:dyDescent="0.25">
      <c r="A743" s="6" t="s">
        <v>12</v>
      </c>
      <c r="B743" s="6" t="s">
        <v>18</v>
      </c>
      <c r="C743" s="6" t="s">
        <v>19</v>
      </c>
      <c r="D743" s="14" t="s">
        <v>20</v>
      </c>
      <c r="E743" s="14" t="s">
        <v>21</v>
      </c>
      <c r="F743" s="6" t="s">
        <v>22</v>
      </c>
      <c r="G743" s="6" t="s">
        <v>23</v>
      </c>
      <c r="M743" s="6" t="s">
        <v>12</v>
      </c>
      <c r="N743" s="6" t="s">
        <v>18</v>
      </c>
      <c r="O743" s="6" t="s">
        <v>19</v>
      </c>
      <c r="P743" s="14" t="s">
        <v>20</v>
      </c>
      <c r="Q743" s="14" t="s">
        <v>21</v>
      </c>
      <c r="R743" s="6" t="s">
        <v>22</v>
      </c>
      <c r="S743" s="6" t="s">
        <v>23</v>
      </c>
      <c r="Y743" s="6" t="s">
        <v>12</v>
      </c>
      <c r="Z743" s="6" t="s">
        <v>18</v>
      </c>
      <c r="AA743" s="6" t="s">
        <v>19</v>
      </c>
      <c r="AB743" s="14" t="s">
        <v>20</v>
      </c>
      <c r="AC743" s="14" t="s">
        <v>21</v>
      </c>
      <c r="AD743" s="6" t="s">
        <v>22</v>
      </c>
      <c r="AE743" s="6" t="s">
        <v>23</v>
      </c>
    </row>
    <row r="744" spans="1:33" x14ac:dyDescent="0.25">
      <c r="A744" s="7" t="str">
        <f>Premissas!$E$2</f>
        <v>outubro/19</v>
      </c>
      <c r="B744" s="29">
        <f>B730+1</f>
        <v>54</v>
      </c>
      <c r="C744" s="15">
        <f>LARGE(Premissas!$H$2:$I$2,1)</f>
        <v>63.39</v>
      </c>
      <c r="D744" s="16">
        <f t="shared" ref="D744:D755" si="1092">IF(C744&gt;105%*B744,(C744-B744),0)</f>
        <v>9.39</v>
      </c>
      <c r="E744" s="17">
        <f>D744*Premissas!$C$6</f>
        <v>605.40398608035434</v>
      </c>
      <c r="F744" s="15">
        <f t="shared" ref="F744:F755" si="1093">IF(C744&gt;B744,C744,B744)</f>
        <v>63.39</v>
      </c>
      <c r="G744" s="18">
        <f>F744*Premissas!$C$5</f>
        <v>2043.4802277760202</v>
      </c>
      <c r="M744" s="7" t="str">
        <f>Premissas!$E$2</f>
        <v>outubro/19</v>
      </c>
      <c r="N744" s="29">
        <f t="shared" ref="N744" si="1094">N730+1</f>
        <v>54</v>
      </c>
      <c r="O744" s="15">
        <f>Premissas!$I$2</f>
        <v>63.39</v>
      </c>
      <c r="P744" s="16">
        <f t="shared" ref="P744:P755" si="1095">IF(O744&gt;105%*N744,(O744-N744),0)</f>
        <v>9.39</v>
      </c>
      <c r="Q744" s="17">
        <f>P744*Premissas!$C$13</f>
        <v>904.54128440366981</v>
      </c>
      <c r="R744" s="15">
        <f t="shared" ref="R744:R755" si="1096">IF(O744&gt;N744,O744,N744)</f>
        <v>63.39</v>
      </c>
      <c r="S744" s="18">
        <f>R744*Premissas!$C$11</f>
        <v>3053.1880733944954</v>
      </c>
      <c r="Y744" s="7" t="str">
        <f>Premissas!$E$2</f>
        <v>outubro/19</v>
      </c>
      <c r="Z744" s="29">
        <f t="shared" ref="Z744" si="1097">Z730+1</f>
        <v>54</v>
      </c>
      <c r="AA744" s="15">
        <f>Premissas!$H$2</f>
        <v>58.8</v>
      </c>
      <c r="AB744" s="16">
        <f t="shared" ref="AB744:AB755" si="1098">IF(AA744&gt;105%*Z744,(AA744-Z744),0)</f>
        <v>4.7999999999999972</v>
      </c>
      <c r="AC744" s="17">
        <f>AB744*Premissas!$C$6</f>
        <v>309.4716861752608</v>
      </c>
      <c r="AD744" s="15">
        <f t="shared" ref="AD744:AD755" si="1099">IF(AA744&gt;Z744,AA744,Z744)</f>
        <v>58.8</v>
      </c>
      <c r="AE744" s="18">
        <f>AD744*Premissas!$C$12</f>
        <v>1895.5140778234736</v>
      </c>
    </row>
    <row r="745" spans="1:33" x14ac:dyDescent="0.25">
      <c r="A745" s="7" t="str">
        <f>Premissas!$E$3</f>
        <v>setembro/19</v>
      </c>
      <c r="B745" s="29">
        <f>B744</f>
        <v>54</v>
      </c>
      <c r="C745" s="15">
        <f>LARGE(Premissas!$H$3:$I$3,1)</f>
        <v>58.91</v>
      </c>
      <c r="D745" s="16">
        <f t="shared" si="1092"/>
        <v>4.9099999999999966</v>
      </c>
      <c r="E745" s="17">
        <f>D745*Premissas!$C$6</f>
        <v>316.56374565011049</v>
      </c>
      <c r="F745" s="15">
        <f t="shared" si="1093"/>
        <v>58.91</v>
      </c>
      <c r="G745" s="18">
        <f>F745*Premissas!$C$5</f>
        <v>1899.0601075608984</v>
      </c>
      <c r="M745" s="7" t="str">
        <f>Premissas!$E$3</f>
        <v>setembro/19</v>
      </c>
      <c r="N745" s="29">
        <f t="shared" ref="N745:N755" si="1100">N744</f>
        <v>54</v>
      </c>
      <c r="O745" s="15">
        <f>Premissas!$I$3</f>
        <v>52.19</v>
      </c>
      <c r="P745" s="16">
        <f t="shared" si="1095"/>
        <v>0</v>
      </c>
      <c r="Q745" s="17">
        <f>P745*Premissas!$C$13</f>
        <v>0</v>
      </c>
      <c r="R745" s="15">
        <f t="shared" si="1096"/>
        <v>54</v>
      </c>
      <c r="S745" s="18">
        <f>R745*Premissas!$C$11</f>
        <v>2600.9174311926604</v>
      </c>
      <c r="Y745" s="7" t="str">
        <f>Premissas!$E$3</f>
        <v>setembro/19</v>
      </c>
      <c r="Z745" s="29">
        <f t="shared" ref="Z745:Z755" si="1101">Z744</f>
        <v>54</v>
      </c>
      <c r="AA745" s="15">
        <f>Premissas!$H$3</f>
        <v>58.91</v>
      </c>
      <c r="AB745" s="16">
        <f t="shared" si="1098"/>
        <v>4.9099999999999966</v>
      </c>
      <c r="AC745" s="17">
        <f>AB745*Premissas!$C$6</f>
        <v>316.56374565011049</v>
      </c>
      <c r="AD745" s="15">
        <f t="shared" si="1099"/>
        <v>58.91</v>
      </c>
      <c r="AE745" s="18">
        <f>AD745*Premissas!$C$12</f>
        <v>1899.0601075608984</v>
      </c>
    </row>
    <row r="746" spans="1:33" x14ac:dyDescent="0.25">
      <c r="A746" s="7" t="str">
        <f>Premissas!$E$4</f>
        <v>agosto/19</v>
      </c>
      <c r="B746" s="29">
        <f t="shared" ref="B746:B755" si="1102">B745</f>
        <v>54</v>
      </c>
      <c r="C746" s="15">
        <f>LARGE(Premissas!$H$4:$I$4,1)</f>
        <v>46.48</v>
      </c>
      <c r="D746" s="16">
        <f t="shared" si="1092"/>
        <v>0</v>
      </c>
      <c r="E746" s="17">
        <f>D746*Premissas!$C$6</f>
        <v>0</v>
      </c>
      <c r="F746" s="15">
        <f t="shared" si="1093"/>
        <v>54</v>
      </c>
      <c r="G746" s="18">
        <f>F746*Premissas!$C$5</f>
        <v>1740.7782347358432</v>
      </c>
      <c r="M746" s="7" t="str">
        <f>Premissas!$E$4</f>
        <v>agosto/19</v>
      </c>
      <c r="N746" s="29">
        <f t="shared" si="1100"/>
        <v>54</v>
      </c>
      <c r="O746" s="15">
        <f>Premissas!$I$4</f>
        <v>20.16</v>
      </c>
      <c r="P746" s="16">
        <f t="shared" si="1095"/>
        <v>0</v>
      </c>
      <c r="Q746" s="17">
        <f>P746*Premissas!$C$13</f>
        <v>0</v>
      </c>
      <c r="R746" s="15">
        <f t="shared" si="1096"/>
        <v>54</v>
      </c>
      <c r="S746" s="18">
        <f>R746*Premissas!$C$11</f>
        <v>2600.9174311926604</v>
      </c>
      <c r="Y746" s="7" t="str">
        <f>Premissas!$E$4</f>
        <v>agosto/19</v>
      </c>
      <c r="Z746" s="29">
        <f t="shared" si="1101"/>
        <v>54</v>
      </c>
      <c r="AA746" s="15">
        <f>Premissas!$H$4</f>
        <v>46.48</v>
      </c>
      <c r="AB746" s="16">
        <f t="shared" si="1098"/>
        <v>0</v>
      </c>
      <c r="AC746" s="17">
        <f>AB746*Premissas!$C$6</f>
        <v>0</v>
      </c>
      <c r="AD746" s="15">
        <f t="shared" si="1099"/>
        <v>54</v>
      </c>
      <c r="AE746" s="18">
        <f>AD746*Premissas!$C$12</f>
        <v>1740.7782347358432</v>
      </c>
    </row>
    <row r="747" spans="1:33" x14ac:dyDescent="0.25">
      <c r="A747" s="7" t="str">
        <f>Premissas!$E$5</f>
        <v>julho/19</v>
      </c>
      <c r="B747" s="29">
        <f t="shared" si="1102"/>
        <v>54</v>
      </c>
      <c r="C747" s="15">
        <f>LARGE(Premissas!$H$5:$I$5,1)</f>
        <v>63.17</v>
      </c>
      <c r="D747" s="16">
        <f t="shared" si="1092"/>
        <v>9.1700000000000017</v>
      </c>
      <c r="E747" s="17">
        <f>D747*Premissas!$C$6</f>
        <v>591.21986713065496</v>
      </c>
      <c r="F747" s="15">
        <f t="shared" si="1093"/>
        <v>63.17</v>
      </c>
      <c r="G747" s="18">
        <f>F747*Premissas!$C$5</f>
        <v>2036.3881683011705</v>
      </c>
      <c r="M747" s="7" t="str">
        <f>Premissas!$E$5</f>
        <v>julho/19</v>
      </c>
      <c r="N747" s="29">
        <f t="shared" si="1100"/>
        <v>54</v>
      </c>
      <c r="O747" s="15">
        <f>Premissas!$I$5</f>
        <v>39.979999999999997</v>
      </c>
      <c r="P747" s="16">
        <f t="shared" si="1095"/>
        <v>0</v>
      </c>
      <c r="Q747" s="17">
        <f>P747*Premissas!$C$13</f>
        <v>0</v>
      </c>
      <c r="R747" s="15">
        <f t="shared" si="1096"/>
        <v>54</v>
      </c>
      <c r="S747" s="18">
        <f>R747*Premissas!$C$11</f>
        <v>2600.9174311926604</v>
      </c>
      <c r="Y747" s="7" t="str">
        <f>Premissas!$E$5</f>
        <v>julho/19</v>
      </c>
      <c r="Z747" s="29">
        <f t="shared" si="1101"/>
        <v>54</v>
      </c>
      <c r="AA747" s="15">
        <f>Premissas!$H$5</f>
        <v>63.17</v>
      </c>
      <c r="AB747" s="16">
        <f t="shared" si="1098"/>
        <v>9.1700000000000017</v>
      </c>
      <c r="AC747" s="17">
        <f>AB747*Premissas!$C$6</f>
        <v>591.21986713065496</v>
      </c>
      <c r="AD747" s="15">
        <f t="shared" si="1099"/>
        <v>63.17</v>
      </c>
      <c r="AE747" s="18">
        <f>AD747*Premissas!$C$12</f>
        <v>2036.3881683011705</v>
      </c>
    </row>
    <row r="748" spans="1:33" x14ac:dyDescent="0.25">
      <c r="A748" s="7" t="str">
        <f>Premissas!$E$6</f>
        <v>junho/19</v>
      </c>
      <c r="B748" s="29">
        <f t="shared" si="1102"/>
        <v>54</v>
      </c>
      <c r="C748" s="15">
        <f>LARGE(Premissas!$H$6:$I$6,1)</f>
        <v>59.47</v>
      </c>
      <c r="D748" s="16">
        <f t="shared" si="1092"/>
        <v>5.4699999999999989</v>
      </c>
      <c r="E748" s="17">
        <f>D748*Premissas!$C$6</f>
        <v>352.66877570389107</v>
      </c>
      <c r="F748" s="15">
        <f t="shared" si="1093"/>
        <v>59.47</v>
      </c>
      <c r="G748" s="18">
        <f>F748*Premissas!$C$5</f>
        <v>1917.1126225877886</v>
      </c>
      <c r="M748" s="7" t="str">
        <f>Premissas!$E$6</f>
        <v>junho/19</v>
      </c>
      <c r="N748" s="29">
        <f t="shared" si="1100"/>
        <v>54</v>
      </c>
      <c r="O748" s="15">
        <f>Premissas!$I$6</f>
        <v>47.71</v>
      </c>
      <c r="P748" s="16">
        <f t="shared" si="1095"/>
        <v>0</v>
      </c>
      <c r="Q748" s="17">
        <f>P748*Premissas!$C$13</f>
        <v>0</v>
      </c>
      <c r="R748" s="15">
        <f t="shared" si="1096"/>
        <v>54</v>
      </c>
      <c r="S748" s="18">
        <f>R748*Premissas!$C$11</f>
        <v>2600.9174311926604</v>
      </c>
      <c r="Y748" s="7" t="str">
        <f>Premissas!$E$6</f>
        <v>junho/19</v>
      </c>
      <c r="Z748" s="29">
        <f t="shared" si="1101"/>
        <v>54</v>
      </c>
      <c r="AA748" s="15">
        <f>Premissas!$H$6</f>
        <v>59.47</v>
      </c>
      <c r="AB748" s="16">
        <f t="shared" si="1098"/>
        <v>5.4699999999999989</v>
      </c>
      <c r="AC748" s="17">
        <f>AB748*Premissas!$C$6</f>
        <v>352.66877570389107</v>
      </c>
      <c r="AD748" s="15">
        <f t="shared" si="1099"/>
        <v>59.47</v>
      </c>
      <c r="AE748" s="18">
        <f>AD748*Premissas!$C$12</f>
        <v>1917.1126225877886</v>
      </c>
    </row>
    <row r="749" spans="1:33" x14ac:dyDescent="0.25">
      <c r="A749" s="7" t="str">
        <f>Premissas!$E$7</f>
        <v>maio/19</v>
      </c>
      <c r="B749" s="29">
        <f t="shared" si="1102"/>
        <v>54</v>
      </c>
      <c r="C749" s="15">
        <f>LARGE(Premissas!$H$7:$I$7,1)</f>
        <v>61.04</v>
      </c>
      <c r="D749" s="20">
        <f t="shared" si="1092"/>
        <v>7.0399999999999991</v>
      </c>
      <c r="E749" s="17">
        <f>D749*Premissas!$C$6</f>
        <v>453.89180639038273</v>
      </c>
      <c r="F749" s="15">
        <f t="shared" si="1093"/>
        <v>61.04</v>
      </c>
      <c r="G749" s="18">
        <f>F749*Premissas!$C$5</f>
        <v>1967.7241379310344</v>
      </c>
      <c r="M749" s="7" t="str">
        <f>Premissas!$E$7</f>
        <v>maio/19</v>
      </c>
      <c r="N749" s="29">
        <f t="shared" si="1100"/>
        <v>54</v>
      </c>
      <c r="O749" s="15">
        <f>Premissas!$I$7</f>
        <v>46.37</v>
      </c>
      <c r="P749" s="20">
        <f t="shared" si="1095"/>
        <v>0</v>
      </c>
      <c r="Q749" s="17">
        <f>P749*Premissas!$C$13</f>
        <v>0</v>
      </c>
      <c r="R749" s="15">
        <f t="shared" si="1096"/>
        <v>54</v>
      </c>
      <c r="S749" s="18">
        <f>R749*Premissas!$C$11</f>
        <v>2600.9174311926604</v>
      </c>
      <c r="Y749" s="7" t="str">
        <f>Premissas!$E$7</f>
        <v>maio/19</v>
      </c>
      <c r="Z749" s="29">
        <f t="shared" si="1101"/>
        <v>54</v>
      </c>
      <c r="AA749" s="15">
        <f>Premissas!$H$7</f>
        <v>61.04</v>
      </c>
      <c r="AB749" s="20">
        <f t="shared" si="1098"/>
        <v>7.0399999999999991</v>
      </c>
      <c r="AC749" s="17">
        <f>AB749*Premissas!$C$6</f>
        <v>453.89180639038273</v>
      </c>
      <c r="AD749" s="15">
        <f t="shared" si="1099"/>
        <v>61.04</v>
      </c>
      <c r="AE749" s="18">
        <f>AD749*Premissas!$C$12</f>
        <v>1967.7241379310344</v>
      </c>
    </row>
    <row r="750" spans="1:33" x14ac:dyDescent="0.25">
      <c r="A750" s="7" t="str">
        <f>Premissas!$E$8</f>
        <v>abril/19</v>
      </c>
      <c r="B750" s="29">
        <f t="shared" si="1102"/>
        <v>54</v>
      </c>
      <c r="C750" s="15">
        <f>LARGE(Premissas!$H$8:$I$8,1)</f>
        <v>81.98</v>
      </c>
      <c r="D750" s="20">
        <f t="shared" si="1092"/>
        <v>27.980000000000004</v>
      </c>
      <c r="E750" s="17">
        <f>D750*Premissas!$C$6</f>
        <v>1803.9620373299592</v>
      </c>
      <c r="F750" s="15">
        <f t="shared" si="1093"/>
        <v>81.98</v>
      </c>
      <c r="G750" s="18">
        <f>F750*Premissas!$C$5</f>
        <v>2642.7592534008227</v>
      </c>
      <c r="M750" s="7" t="str">
        <f>Premissas!$E$8</f>
        <v>abril/19</v>
      </c>
      <c r="N750" s="29">
        <f t="shared" si="1100"/>
        <v>54</v>
      </c>
      <c r="O750" s="15">
        <f>Premissas!$I$8</f>
        <v>53.09</v>
      </c>
      <c r="P750" s="20">
        <f t="shared" si="1095"/>
        <v>0</v>
      </c>
      <c r="Q750" s="17">
        <f>P750*Premissas!$C$13</f>
        <v>0</v>
      </c>
      <c r="R750" s="15">
        <f t="shared" si="1096"/>
        <v>54</v>
      </c>
      <c r="S750" s="18">
        <f>R750*Premissas!$C$11</f>
        <v>2600.9174311926604</v>
      </c>
      <c r="Y750" s="7" t="str">
        <f>Premissas!$E$8</f>
        <v>abril/19</v>
      </c>
      <c r="Z750" s="29">
        <f t="shared" si="1101"/>
        <v>54</v>
      </c>
      <c r="AA750" s="15">
        <f>Premissas!$H$8</f>
        <v>81.98</v>
      </c>
      <c r="AB750" s="20">
        <f t="shared" si="1098"/>
        <v>27.980000000000004</v>
      </c>
      <c r="AC750" s="17">
        <f>AB750*Premissas!$C$6</f>
        <v>1803.9620373299592</v>
      </c>
      <c r="AD750" s="15">
        <f t="shared" si="1099"/>
        <v>81.98</v>
      </c>
      <c r="AE750" s="18">
        <f>AD750*Premissas!$C$12</f>
        <v>2642.7592534008227</v>
      </c>
    </row>
    <row r="751" spans="1:33" x14ac:dyDescent="0.25">
      <c r="A751" s="7" t="str">
        <f>Premissas!$E$9</f>
        <v>março/19</v>
      </c>
      <c r="B751" s="29">
        <f t="shared" si="1102"/>
        <v>54</v>
      </c>
      <c r="C751" s="15">
        <f>LARGE(Premissas!$H$9:$I$9,1)</f>
        <v>77.73</v>
      </c>
      <c r="D751" s="20">
        <f t="shared" si="1092"/>
        <v>23.730000000000004</v>
      </c>
      <c r="E751" s="17">
        <f>D751*Premissas!$C$6</f>
        <v>1529.9506485289469</v>
      </c>
      <c r="F751" s="15">
        <f t="shared" si="1093"/>
        <v>77.73</v>
      </c>
      <c r="G751" s="18">
        <f>F751*Premissas!$C$5</f>
        <v>2505.7535590003163</v>
      </c>
      <c r="M751" s="7" t="str">
        <f>Premissas!$E$9</f>
        <v>março/19</v>
      </c>
      <c r="N751" s="29">
        <f t="shared" si="1100"/>
        <v>54</v>
      </c>
      <c r="O751" s="15">
        <f>Premissas!$I$9</f>
        <v>77.73</v>
      </c>
      <c r="P751" s="20">
        <f t="shared" si="1095"/>
        <v>23.730000000000004</v>
      </c>
      <c r="Q751" s="17">
        <f>P751*Premissas!$C$13</f>
        <v>2285.9174311926608</v>
      </c>
      <c r="R751" s="15">
        <f t="shared" si="1096"/>
        <v>77.73</v>
      </c>
      <c r="S751" s="18">
        <f>R751*Premissas!$C$11</f>
        <v>3743.8761467889908</v>
      </c>
      <c r="Y751" s="7" t="str">
        <f>Premissas!$E$9</f>
        <v>março/19</v>
      </c>
      <c r="Z751" s="29">
        <f t="shared" si="1101"/>
        <v>54</v>
      </c>
      <c r="AA751" s="15">
        <f>Premissas!$H$9</f>
        <v>77.62</v>
      </c>
      <c r="AB751" s="20">
        <f t="shared" si="1098"/>
        <v>23.620000000000005</v>
      </c>
      <c r="AC751" s="17">
        <f>AB751*Premissas!$C$6</f>
        <v>1522.8585890540971</v>
      </c>
      <c r="AD751" s="15">
        <f t="shared" si="1099"/>
        <v>77.62</v>
      </c>
      <c r="AE751" s="18">
        <f>AD751*Premissas!$C$12</f>
        <v>2502.2075292628915</v>
      </c>
    </row>
    <row r="752" spans="1:33" x14ac:dyDescent="0.25">
      <c r="A752" s="7" t="str">
        <f>Premissas!$E$10</f>
        <v>fevereiro/19</v>
      </c>
      <c r="B752" s="29">
        <f t="shared" si="1102"/>
        <v>54</v>
      </c>
      <c r="C752" s="15">
        <f>LARGE(Premissas!$H$10:$I$10,1)</f>
        <v>89.49</v>
      </c>
      <c r="D752" s="20">
        <f t="shared" si="1092"/>
        <v>35.489999999999995</v>
      </c>
      <c r="E752" s="17">
        <f>D752*Premissas!$C$6</f>
        <v>2288.1562796583357</v>
      </c>
      <c r="F752" s="15">
        <f t="shared" si="1093"/>
        <v>89.49</v>
      </c>
      <c r="G752" s="18">
        <f>F752*Premissas!$C$5</f>
        <v>2884.8563745650108</v>
      </c>
      <c r="M752" s="7" t="str">
        <f>Premissas!$E$10</f>
        <v>fevereiro/19</v>
      </c>
      <c r="N752" s="29">
        <f t="shared" si="1100"/>
        <v>54</v>
      </c>
      <c r="O752" s="15">
        <f>Premissas!$I$10</f>
        <v>61.82</v>
      </c>
      <c r="P752" s="20">
        <f t="shared" si="1095"/>
        <v>7.82</v>
      </c>
      <c r="Q752" s="17">
        <f>P752*Premissas!$C$13</f>
        <v>753.30275229357801</v>
      </c>
      <c r="R752" s="15">
        <f t="shared" si="1096"/>
        <v>61.82</v>
      </c>
      <c r="S752" s="18">
        <f>R752*Premissas!$C$11</f>
        <v>2977.5688073394494</v>
      </c>
      <c r="Y752" s="7" t="str">
        <f>Premissas!$E$10</f>
        <v>fevereiro/19</v>
      </c>
      <c r="Z752" s="29">
        <f t="shared" si="1101"/>
        <v>54</v>
      </c>
      <c r="AA752" s="15">
        <f>Premissas!$H$10</f>
        <v>89.49</v>
      </c>
      <c r="AB752" s="20">
        <f t="shared" si="1098"/>
        <v>35.489999999999995</v>
      </c>
      <c r="AC752" s="17">
        <f>AB752*Premissas!$C$6</f>
        <v>2288.1562796583357</v>
      </c>
      <c r="AD752" s="15">
        <f t="shared" si="1099"/>
        <v>89.49</v>
      </c>
      <c r="AE752" s="18">
        <f>AD752*Premissas!$C$12</f>
        <v>2884.8563745650108</v>
      </c>
    </row>
    <row r="753" spans="1:33" x14ac:dyDescent="0.25">
      <c r="A753" s="7" t="str">
        <f>Premissas!$E$11</f>
        <v>janeiro/19</v>
      </c>
      <c r="B753" s="29">
        <f t="shared" si="1102"/>
        <v>54</v>
      </c>
      <c r="C753" s="15">
        <f>LARGE(Premissas!$H$11:$I$11,1)</f>
        <v>81.09</v>
      </c>
      <c r="D753" s="16">
        <f t="shared" si="1092"/>
        <v>27.090000000000003</v>
      </c>
      <c r="E753" s="17">
        <f>D753*Premissas!$C$6</f>
        <v>1746.5808288516293</v>
      </c>
      <c r="F753" s="15">
        <f t="shared" si="1093"/>
        <v>81.09</v>
      </c>
      <c r="G753" s="18">
        <f>F753*Premissas!$C$5</f>
        <v>2614.068649161658</v>
      </c>
      <c r="M753" s="7" t="str">
        <f>Premissas!$E$11</f>
        <v>janeiro/19</v>
      </c>
      <c r="N753" s="29">
        <f t="shared" si="1100"/>
        <v>54</v>
      </c>
      <c r="O753" s="15">
        <f>Premissas!$I$11</f>
        <v>57.12</v>
      </c>
      <c r="P753" s="16">
        <f t="shared" si="1095"/>
        <v>3.1199999999999974</v>
      </c>
      <c r="Q753" s="17">
        <f>P753*Premissas!$C$13</f>
        <v>300.55045871559605</v>
      </c>
      <c r="R753" s="15">
        <f t="shared" si="1096"/>
        <v>57.12</v>
      </c>
      <c r="S753" s="18">
        <f>R753*Premissas!$C$11</f>
        <v>2751.1926605504586</v>
      </c>
      <c r="Y753" s="7" t="str">
        <f>Premissas!$E$11</f>
        <v>janeiro/19</v>
      </c>
      <c r="Z753" s="29">
        <f t="shared" si="1101"/>
        <v>54</v>
      </c>
      <c r="AA753" s="15">
        <f>Premissas!$H$11</f>
        <v>81.09</v>
      </c>
      <c r="AB753" s="16">
        <f t="shared" si="1098"/>
        <v>27.090000000000003</v>
      </c>
      <c r="AC753" s="17">
        <f>AB753*Premissas!$C$6</f>
        <v>1746.5808288516293</v>
      </c>
      <c r="AD753" s="15">
        <f t="shared" si="1099"/>
        <v>81.09</v>
      </c>
      <c r="AE753" s="18">
        <f>AD753*Premissas!$C$12</f>
        <v>2614.068649161658</v>
      </c>
    </row>
    <row r="754" spans="1:33" x14ac:dyDescent="0.25">
      <c r="A754" s="7" t="str">
        <f>Premissas!$E$12</f>
        <v>dezembro/18</v>
      </c>
      <c r="B754" s="29">
        <f t="shared" si="1102"/>
        <v>54</v>
      </c>
      <c r="C754" s="15">
        <f>LARGE(Premissas!$H$12:$I$12,1)</f>
        <v>66.98</v>
      </c>
      <c r="D754" s="16">
        <f t="shared" si="1092"/>
        <v>12.980000000000004</v>
      </c>
      <c r="E754" s="17">
        <f>D754*Premissas!$C$6</f>
        <v>836.86301803226854</v>
      </c>
      <c r="F754" s="15">
        <f t="shared" si="1093"/>
        <v>66.98</v>
      </c>
      <c r="G754" s="18">
        <f>F754*Premissas!$C$5</f>
        <v>2159.2097437519774</v>
      </c>
      <c r="M754" s="7" t="str">
        <f>Premissas!$E$12</f>
        <v>dezembro/18</v>
      </c>
      <c r="N754" s="29">
        <f t="shared" si="1100"/>
        <v>54</v>
      </c>
      <c r="O754" s="15">
        <f>Premissas!$I$12</f>
        <v>56.9</v>
      </c>
      <c r="P754" s="16">
        <f t="shared" si="1095"/>
        <v>2.8999999999999986</v>
      </c>
      <c r="Q754" s="17">
        <f>P754*Premissas!$C$13</f>
        <v>279.35779816513747</v>
      </c>
      <c r="R754" s="15">
        <f t="shared" si="1096"/>
        <v>56.9</v>
      </c>
      <c r="S754" s="18">
        <f>R754*Premissas!$C$11</f>
        <v>2740.5963302752293</v>
      </c>
      <c r="Y754" s="7" t="str">
        <f>Premissas!$E$12</f>
        <v>dezembro/18</v>
      </c>
      <c r="Z754" s="29">
        <f t="shared" si="1101"/>
        <v>54</v>
      </c>
      <c r="AA754" s="15">
        <f>Premissas!$H$12</f>
        <v>66.98</v>
      </c>
      <c r="AB754" s="16">
        <f t="shared" si="1098"/>
        <v>12.980000000000004</v>
      </c>
      <c r="AC754" s="17">
        <f>AB754*Premissas!$C$6</f>
        <v>836.86301803226854</v>
      </c>
      <c r="AD754" s="15">
        <f t="shared" si="1099"/>
        <v>66.98</v>
      </c>
      <c r="AE754" s="18">
        <f>AD754*Premissas!$C$12</f>
        <v>2159.2097437519774</v>
      </c>
    </row>
    <row r="755" spans="1:33" x14ac:dyDescent="0.25">
      <c r="A755" s="7" t="str">
        <f>Premissas!$E$13</f>
        <v>novembro/18</v>
      </c>
      <c r="B755" s="29">
        <f t="shared" si="1102"/>
        <v>54</v>
      </c>
      <c r="C755" s="15">
        <f>LARGE(Premissas!$H$13:$I$13,1)</f>
        <v>66.42</v>
      </c>
      <c r="D755" s="16">
        <f t="shared" si="1092"/>
        <v>12.420000000000002</v>
      </c>
      <c r="E755" s="17">
        <f>D755*Premissas!$C$6</f>
        <v>800.7579879784879</v>
      </c>
      <c r="F755" s="15">
        <f t="shared" si="1093"/>
        <v>66.42</v>
      </c>
      <c r="G755" s="18">
        <f>F755*Premissas!$C$5</f>
        <v>2141.157228725087</v>
      </c>
      <c r="M755" s="7" t="str">
        <f>Premissas!$E$13</f>
        <v>novembro/18</v>
      </c>
      <c r="N755" s="29">
        <f t="shared" si="1100"/>
        <v>54</v>
      </c>
      <c r="O755" s="15">
        <f>Premissas!$I$13</f>
        <v>40.659999999999997</v>
      </c>
      <c r="P755" s="16">
        <f t="shared" si="1095"/>
        <v>0</v>
      </c>
      <c r="Q755" s="17">
        <f>P755*Premissas!$C$13</f>
        <v>0</v>
      </c>
      <c r="R755" s="15">
        <f t="shared" si="1096"/>
        <v>54</v>
      </c>
      <c r="S755" s="18">
        <f>R755*Premissas!$C$11</f>
        <v>2600.9174311926604</v>
      </c>
      <c r="Y755" s="7" t="str">
        <f>Premissas!$E$13</f>
        <v>novembro/18</v>
      </c>
      <c r="Z755" s="29">
        <f t="shared" si="1101"/>
        <v>54</v>
      </c>
      <c r="AA755" s="15">
        <f>Premissas!$H$13</f>
        <v>66.42</v>
      </c>
      <c r="AB755" s="16">
        <f t="shared" si="1098"/>
        <v>12.420000000000002</v>
      </c>
      <c r="AC755" s="17">
        <f>AB755*Premissas!$C$6</f>
        <v>800.7579879784879</v>
      </c>
      <c r="AD755" s="15">
        <f t="shared" si="1099"/>
        <v>66.42</v>
      </c>
      <c r="AE755" s="18">
        <f>AD755*Premissas!$C$12</f>
        <v>2141.157228725087</v>
      </c>
    </row>
    <row r="756" spans="1:33" x14ac:dyDescent="0.25">
      <c r="A756" s="26" t="s">
        <v>35</v>
      </c>
      <c r="B756" s="5"/>
      <c r="C756" s="5">
        <f>LARGE(C743:C755,1)</f>
        <v>89.49</v>
      </c>
      <c r="D756" s="5">
        <f>LARGE(D743:D755,1)</f>
        <v>35.489999999999995</v>
      </c>
      <c r="E756" s="27">
        <f>SUM(E744:E755)</f>
        <v>11326.018981335023</v>
      </c>
      <c r="F756" s="5">
        <f>LARGE(F743:F755,1)</f>
        <v>89.49</v>
      </c>
      <c r="G756" s="27">
        <f t="shared" si="1058"/>
        <v>26552.348307497625</v>
      </c>
      <c r="H756" s="50">
        <f>E756+G756</f>
        <v>37878.367288832647</v>
      </c>
      <c r="I756">
        <f>B744</f>
        <v>54</v>
      </c>
      <c r="M756" s="26" t="s">
        <v>35</v>
      </c>
      <c r="N756" s="5"/>
      <c r="O756" s="5">
        <f t="shared" ref="O756:P756" si="1103">LARGE(O743:O755,1)</f>
        <v>77.73</v>
      </c>
      <c r="P756" s="5">
        <f t="shared" si="1103"/>
        <v>23.730000000000004</v>
      </c>
      <c r="Q756" s="27">
        <f t="shared" ref="Q756" si="1104">SUM(Q744:Q755)</f>
        <v>4523.6697247706434</v>
      </c>
      <c r="R756" s="5">
        <f t="shared" ref="R756" si="1105">LARGE(R743:R755,1)</f>
        <v>77.73</v>
      </c>
      <c r="S756" s="27">
        <f t="shared" si="1062"/>
        <v>33472.844036697243</v>
      </c>
      <c r="T756" s="50">
        <f t="shared" ref="T756" si="1106">Q756+S756</f>
        <v>37996.513761467882</v>
      </c>
      <c r="U756">
        <f t="shared" ref="U756" si="1107">N744</f>
        <v>54</v>
      </c>
      <c r="Y756" s="26" t="s">
        <v>35</v>
      </c>
      <c r="Z756" s="5"/>
      <c r="AA756" s="5">
        <f t="shared" ref="AA756:AB756" si="1108">LARGE(AA743:AA755,1)</f>
        <v>89.49</v>
      </c>
      <c r="AB756" s="5">
        <f t="shared" si="1108"/>
        <v>35.489999999999995</v>
      </c>
      <c r="AC756" s="27">
        <f t="shared" ref="AC756" si="1109">SUM(AC744:AC755)</f>
        <v>11022.994621955078</v>
      </c>
      <c r="AD756" s="5">
        <f t="shared" ref="AD756" si="1110">LARGE(AD743:AD755,1)</f>
        <v>89.49</v>
      </c>
      <c r="AE756" s="27">
        <f t="shared" si="1068"/>
        <v>26400.836127807652</v>
      </c>
      <c r="AF756" s="50">
        <f t="shared" ref="AF756" si="1111">AC756+AE756</f>
        <v>37423.830749762732</v>
      </c>
      <c r="AG756">
        <f t="shared" ref="AG756" si="1112">Z744</f>
        <v>54</v>
      </c>
    </row>
    <row r="757" spans="1:33" x14ac:dyDescent="0.25">
      <c r="A757" s="6" t="s">
        <v>12</v>
      </c>
      <c r="B757" s="6" t="s">
        <v>18</v>
      </c>
      <c r="C757" s="6" t="s">
        <v>19</v>
      </c>
      <c r="D757" s="14" t="s">
        <v>20</v>
      </c>
      <c r="E757" s="14" t="s">
        <v>21</v>
      </c>
      <c r="F757" s="6" t="s">
        <v>22</v>
      </c>
      <c r="G757" s="6" t="s">
        <v>23</v>
      </c>
      <c r="M757" s="6" t="s">
        <v>12</v>
      </c>
      <c r="N757" s="6" t="s">
        <v>18</v>
      </c>
      <c r="O757" s="6" t="s">
        <v>19</v>
      </c>
      <c r="P757" s="14" t="s">
        <v>20</v>
      </c>
      <c r="Q757" s="14" t="s">
        <v>21</v>
      </c>
      <c r="R757" s="6" t="s">
        <v>22</v>
      </c>
      <c r="S757" s="6" t="s">
        <v>23</v>
      </c>
      <c r="Y757" s="6" t="s">
        <v>12</v>
      </c>
      <c r="Z757" s="6" t="s">
        <v>18</v>
      </c>
      <c r="AA757" s="6" t="s">
        <v>19</v>
      </c>
      <c r="AB757" s="14" t="s">
        <v>20</v>
      </c>
      <c r="AC757" s="14" t="s">
        <v>21</v>
      </c>
      <c r="AD757" s="6" t="s">
        <v>22</v>
      </c>
      <c r="AE757" s="6" t="s">
        <v>23</v>
      </c>
    </row>
    <row r="758" spans="1:33" x14ac:dyDescent="0.25">
      <c r="A758" s="7" t="str">
        <f>Premissas!$E$2</f>
        <v>outubro/19</v>
      </c>
      <c r="B758" s="29">
        <f>B744+1</f>
        <v>55</v>
      </c>
      <c r="C758" s="15">
        <f>LARGE(Premissas!$H$2:$I$2,1)</f>
        <v>63.39</v>
      </c>
      <c r="D758" s="16">
        <f t="shared" ref="D758:D769" si="1113">IF(C758&gt;105%*B758,(C758-B758),0)</f>
        <v>8.39</v>
      </c>
      <c r="E758" s="17">
        <f>D758*Premissas!$C$6</f>
        <v>540.93071812717494</v>
      </c>
      <c r="F758" s="15">
        <f t="shared" ref="F758:F769" si="1114">IF(C758&gt;B758,C758,B758)</f>
        <v>63.39</v>
      </c>
      <c r="G758" s="18">
        <f>F758*Premissas!$C$5</f>
        <v>2043.4802277760202</v>
      </c>
      <c r="M758" s="7" t="str">
        <f>Premissas!$E$2</f>
        <v>outubro/19</v>
      </c>
      <c r="N758" s="29">
        <f t="shared" ref="N758" si="1115">N744+1</f>
        <v>55</v>
      </c>
      <c r="O758" s="15">
        <f>Premissas!$I$2</f>
        <v>63.39</v>
      </c>
      <c r="P758" s="16">
        <f t="shared" ref="P758:P769" si="1116">IF(O758&gt;105%*N758,(O758-N758),0)</f>
        <v>8.39</v>
      </c>
      <c r="Q758" s="17">
        <f>P758*Premissas!$C$13</f>
        <v>808.21100917431193</v>
      </c>
      <c r="R758" s="15">
        <f t="shared" ref="R758:R769" si="1117">IF(O758&gt;N758,O758,N758)</f>
        <v>63.39</v>
      </c>
      <c r="S758" s="18">
        <f>R758*Premissas!$C$11</f>
        <v>3053.1880733944954</v>
      </c>
      <c r="Y758" s="7" t="str">
        <f>Premissas!$E$2</f>
        <v>outubro/19</v>
      </c>
      <c r="Z758" s="29">
        <f t="shared" ref="Z758" si="1118">Z744+1</f>
        <v>55</v>
      </c>
      <c r="AA758" s="15">
        <f>Premissas!$H$2</f>
        <v>58.8</v>
      </c>
      <c r="AB758" s="16">
        <f t="shared" ref="AB758:AB769" si="1119">IF(AA758&gt;105%*Z758,(AA758-Z758),0)</f>
        <v>3.7999999999999972</v>
      </c>
      <c r="AC758" s="17">
        <f>AB758*Premissas!$C$6</f>
        <v>244.99841822208143</v>
      </c>
      <c r="AD758" s="15">
        <f t="shared" ref="AD758:AD769" si="1120">IF(AA758&gt;Z758,AA758,Z758)</f>
        <v>58.8</v>
      </c>
      <c r="AE758" s="18">
        <f>AD758*Premissas!$C$12</f>
        <v>1895.5140778234736</v>
      </c>
    </row>
    <row r="759" spans="1:33" x14ac:dyDescent="0.25">
      <c r="A759" s="7" t="str">
        <f>Premissas!$E$3</f>
        <v>setembro/19</v>
      </c>
      <c r="B759" s="29">
        <f>B758</f>
        <v>55</v>
      </c>
      <c r="C759" s="15">
        <f>LARGE(Premissas!$H$3:$I$3,1)</f>
        <v>58.91</v>
      </c>
      <c r="D759" s="16">
        <f t="shared" si="1113"/>
        <v>3.9099999999999966</v>
      </c>
      <c r="E759" s="17">
        <f>D759*Premissas!$C$6</f>
        <v>252.09047769693112</v>
      </c>
      <c r="F759" s="15">
        <f t="shared" si="1114"/>
        <v>58.91</v>
      </c>
      <c r="G759" s="18">
        <f>F759*Premissas!$C$5</f>
        <v>1899.0601075608984</v>
      </c>
      <c r="M759" s="7" t="str">
        <f>Premissas!$E$3</f>
        <v>setembro/19</v>
      </c>
      <c r="N759" s="29">
        <f t="shared" ref="N759:N769" si="1121">N758</f>
        <v>55</v>
      </c>
      <c r="O759" s="15">
        <f>Premissas!$I$3</f>
        <v>52.19</v>
      </c>
      <c r="P759" s="16">
        <f t="shared" si="1116"/>
        <v>0</v>
      </c>
      <c r="Q759" s="17">
        <f>P759*Premissas!$C$13</f>
        <v>0</v>
      </c>
      <c r="R759" s="15">
        <f t="shared" si="1117"/>
        <v>55</v>
      </c>
      <c r="S759" s="18">
        <f>R759*Premissas!$C$11</f>
        <v>2649.0825688073392</v>
      </c>
      <c r="Y759" s="7" t="str">
        <f>Premissas!$E$3</f>
        <v>setembro/19</v>
      </c>
      <c r="Z759" s="29">
        <f t="shared" ref="Z759:Z769" si="1122">Z758</f>
        <v>55</v>
      </c>
      <c r="AA759" s="15">
        <f>Premissas!$H$3</f>
        <v>58.91</v>
      </c>
      <c r="AB759" s="16">
        <f t="shared" si="1119"/>
        <v>3.9099999999999966</v>
      </c>
      <c r="AC759" s="17">
        <f>AB759*Premissas!$C$6</f>
        <v>252.09047769693112</v>
      </c>
      <c r="AD759" s="15">
        <f t="shared" si="1120"/>
        <v>58.91</v>
      </c>
      <c r="AE759" s="18">
        <f>AD759*Premissas!$C$12</f>
        <v>1899.0601075608984</v>
      </c>
    </row>
    <row r="760" spans="1:33" x14ac:dyDescent="0.25">
      <c r="A760" s="7" t="str">
        <f>Premissas!$E$4</f>
        <v>agosto/19</v>
      </c>
      <c r="B760" s="29">
        <f t="shared" ref="B760:B769" si="1123">B759</f>
        <v>55</v>
      </c>
      <c r="C760" s="15">
        <f>LARGE(Premissas!$H$4:$I$4,1)</f>
        <v>46.48</v>
      </c>
      <c r="D760" s="16">
        <f t="shared" si="1113"/>
        <v>0</v>
      </c>
      <c r="E760" s="17">
        <f>D760*Premissas!$C$6</f>
        <v>0</v>
      </c>
      <c r="F760" s="15">
        <f t="shared" si="1114"/>
        <v>55</v>
      </c>
      <c r="G760" s="18">
        <f>F760*Premissas!$C$5</f>
        <v>1773.0148687124329</v>
      </c>
      <c r="M760" s="7" t="str">
        <f>Premissas!$E$4</f>
        <v>agosto/19</v>
      </c>
      <c r="N760" s="29">
        <f t="shared" si="1121"/>
        <v>55</v>
      </c>
      <c r="O760" s="15">
        <f>Premissas!$I$4</f>
        <v>20.16</v>
      </c>
      <c r="P760" s="16">
        <f t="shared" si="1116"/>
        <v>0</v>
      </c>
      <c r="Q760" s="17">
        <f>P760*Premissas!$C$13</f>
        <v>0</v>
      </c>
      <c r="R760" s="15">
        <f t="shared" si="1117"/>
        <v>55</v>
      </c>
      <c r="S760" s="18">
        <f>R760*Premissas!$C$11</f>
        <v>2649.0825688073392</v>
      </c>
      <c r="Y760" s="7" t="str">
        <f>Premissas!$E$4</f>
        <v>agosto/19</v>
      </c>
      <c r="Z760" s="29">
        <f t="shared" si="1122"/>
        <v>55</v>
      </c>
      <c r="AA760" s="15">
        <f>Premissas!$H$4</f>
        <v>46.48</v>
      </c>
      <c r="AB760" s="16">
        <f t="shared" si="1119"/>
        <v>0</v>
      </c>
      <c r="AC760" s="17">
        <f>AB760*Premissas!$C$6</f>
        <v>0</v>
      </c>
      <c r="AD760" s="15">
        <f t="shared" si="1120"/>
        <v>55</v>
      </c>
      <c r="AE760" s="18">
        <f>AD760*Premissas!$C$12</f>
        <v>1773.0148687124329</v>
      </c>
    </row>
    <row r="761" spans="1:33" x14ac:dyDescent="0.25">
      <c r="A761" s="7" t="str">
        <f>Premissas!$E$5</f>
        <v>julho/19</v>
      </c>
      <c r="B761" s="29">
        <f t="shared" si="1123"/>
        <v>55</v>
      </c>
      <c r="C761" s="15">
        <f>LARGE(Premissas!$H$5:$I$5,1)</f>
        <v>63.17</v>
      </c>
      <c r="D761" s="16">
        <f t="shared" si="1113"/>
        <v>8.1700000000000017</v>
      </c>
      <c r="E761" s="17">
        <f>D761*Premissas!$C$6</f>
        <v>526.74659917747556</v>
      </c>
      <c r="F761" s="15">
        <f t="shared" si="1114"/>
        <v>63.17</v>
      </c>
      <c r="G761" s="18">
        <f>F761*Premissas!$C$5</f>
        <v>2036.3881683011705</v>
      </c>
      <c r="M761" s="7" t="str">
        <f>Premissas!$E$5</f>
        <v>julho/19</v>
      </c>
      <c r="N761" s="29">
        <f t="shared" si="1121"/>
        <v>55</v>
      </c>
      <c r="O761" s="15">
        <f>Premissas!$I$5</f>
        <v>39.979999999999997</v>
      </c>
      <c r="P761" s="16">
        <f t="shared" si="1116"/>
        <v>0</v>
      </c>
      <c r="Q761" s="17">
        <f>P761*Premissas!$C$13</f>
        <v>0</v>
      </c>
      <c r="R761" s="15">
        <f t="shared" si="1117"/>
        <v>55</v>
      </c>
      <c r="S761" s="18">
        <f>R761*Premissas!$C$11</f>
        <v>2649.0825688073392</v>
      </c>
      <c r="Y761" s="7" t="str">
        <f>Premissas!$E$5</f>
        <v>julho/19</v>
      </c>
      <c r="Z761" s="29">
        <f t="shared" si="1122"/>
        <v>55</v>
      </c>
      <c r="AA761" s="15">
        <f>Premissas!$H$5</f>
        <v>63.17</v>
      </c>
      <c r="AB761" s="16">
        <f t="shared" si="1119"/>
        <v>8.1700000000000017</v>
      </c>
      <c r="AC761" s="17">
        <f>AB761*Premissas!$C$6</f>
        <v>526.74659917747556</v>
      </c>
      <c r="AD761" s="15">
        <f t="shared" si="1120"/>
        <v>63.17</v>
      </c>
      <c r="AE761" s="18">
        <f>AD761*Premissas!$C$12</f>
        <v>2036.3881683011705</v>
      </c>
    </row>
    <row r="762" spans="1:33" x14ac:dyDescent="0.25">
      <c r="A762" s="7" t="str">
        <f>Premissas!$E$6</f>
        <v>junho/19</v>
      </c>
      <c r="B762" s="29">
        <f t="shared" si="1123"/>
        <v>55</v>
      </c>
      <c r="C762" s="15">
        <f>LARGE(Premissas!$H$6:$I$6,1)</f>
        <v>59.47</v>
      </c>
      <c r="D762" s="16">
        <f t="shared" si="1113"/>
        <v>4.4699999999999989</v>
      </c>
      <c r="E762" s="17">
        <f>D762*Premissas!$C$6</f>
        <v>288.19550775071173</v>
      </c>
      <c r="F762" s="15">
        <f t="shared" si="1114"/>
        <v>59.47</v>
      </c>
      <c r="G762" s="18">
        <f>F762*Premissas!$C$5</f>
        <v>1917.1126225877886</v>
      </c>
      <c r="M762" s="7" t="str">
        <f>Premissas!$E$6</f>
        <v>junho/19</v>
      </c>
      <c r="N762" s="29">
        <f t="shared" si="1121"/>
        <v>55</v>
      </c>
      <c r="O762" s="15">
        <f>Premissas!$I$6</f>
        <v>47.71</v>
      </c>
      <c r="P762" s="16">
        <f t="shared" si="1116"/>
        <v>0</v>
      </c>
      <c r="Q762" s="17">
        <f>P762*Premissas!$C$13</f>
        <v>0</v>
      </c>
      <c r="R762" s="15">
        <f t="shared" si="1117"/>
        <v>55</v>
      </c>
      <c r="S762" s="18">
        <f>R762*Premissas!$C$11</f>
        <v>2649.0825688073392</v>
      </c>
      <c r="Y762" s="7" t="str">
        <f>Premissas!$E$6</f>
        <v>junho/19</v>
      </c>
      <c r="Z762" s="29">
        <f t="shared" si="1122"/>
        <v>55</v>
      </c>
      <c r="AA762" s="15">
        <f>Premissas!$H$6</f>
        <v>59.47</v>
      </c>
      <c r="AB762" s="16">
        <f t="shared" si="1119"/>
        <v>4.4699999999999989</v>
      </c>
      <c r="AC762" s="17">
        <f>AB762*Premissas!$C$6</f>
        <v>288.19550775071173</v>
      </c>
      <c r="AD762" s="15">
        <f t="shared" si="1120"/>
        <v>59.47</v>
      </c>
      <c r="AE762" s="18">
        <f>AD762*Premissas!$C$12</f>
        <v>1917.1126225877886</v>
      </c>
    </row>
    <row r="763" spans="1:33" x14ac:dyDescent="0.25">
      <c r="A763" s="7" t="str">
        <f>Premissas!$E$7</f>
        <v>maio/19</v>
      </c>
      <c r="B763" s="29">
        <f t="shared" si="1123"/>
        <v>55</v>
      </c>
      <c r="C763" s="15">
        <f>LARGE(Premissas!$H$7:$I$7,1)</f>
        <v>61.04</v>
      </c>
      <c r="D763" s="20">
        <f t="shared" si="1113"/>
        <v>6.0399999999999991</v>
      </c>
      <c r="E763" s="17">
        <f>D763*Premissas!$C$6</f>
        <v>389.41853843720338</v>
      </c>
      <c r="F763" s="15">
        <f t="shared" si="1114"/>
        <v>61.04</v>
      </c>
      <c r="G763" s="18">
        <f>F763*Premissas!$C$5</f>
        <v>1967.7241379310344</v>
      </c>
      <c r="M763" s="7" t="str">
        <f>Premissas!$E$7</f>
        <v>maio/19</v>
      </c>
      <c r="N763" s="29">
        <f t="shared" si="1121"/>
        <v>55</v>
      </c>
      <c r="O763" s="15">
        <f>Premissas!$I$7</f>
        <v>46.37</v>
      </c>
      <c r="P763" s="20">
        <f t="shared" si="1116"/>
        <v>0</v>
      </c>
      <c r="Q763" s="17">
        <f>P763*Premissas!$C$13</f>
        <v>0</v>
      </c>
      <c r="R763" s="15">
        <f t="shared" si="1117"/>
        <v>55</v>
      </c>
      <c r="S763" s="18">
        <f>R763*Premissas!$C$11</f>
        <v>2649.0825688073392</v>
      </c>
      <c r="Y763" s="7" t="str">
        <f>Premissas!$E$7</f>
        <v>maio/19</v>
      </c>
      <c r="Z763" s="29">
        <f t="shared" si="1122"/>
        <v>55</v>
      </c>
      <c r="AA763" s="15">
        <f>Premissas!$H$7</f>
        <v>61.04</v>
      </c>
      <c r="AB763" s="20">
        <f t="shared" si="1119"/>
        <v>6.0399999999999991</v>
      </c>
      <c r="AC763" s="17">
        <f>AB763*Premissas!$C$6</f>
        <v>389.41853843720338</v>
      </c>
      <c r="AD763" s="15">
        <f t="shared" si="1120"/>
        <v>61.04</v>
      </c>
      <c r="AE763" s="18">
        <f>AD763*Premissas!$C$12</f>
        <v>1967.7241379310344</v>
      </c>
    </row>
    <row r="764" spans="1:33" x14ac:dyDescent="0.25">
      <c r="A764" s="7" t="str">
        <f>Premissas!$E$8</f>
        <v>abril/19</v>
      </c>
      <c r="B764" s="29">
        <f t="shared" si="1123"/>
        <v>55</v>
      </c>
      <c r="C764" s="15">
        <f>LARGE(Premissas!$H$8:$I$8,1)</f>
        <v>81.98</v>
      </c>
      <c r="D764" s="20">
        <f t="shared" si="1113"/>
        <v>26.980000000000004</v>
      </c>
      <c r="E764" s="17">
        <f>D764*Premissas!$C$6</f>
        <v>1739.4887693767798</v>
      </c>
      <c r="F764" s="15">
        <f t="shared" si="1114"/>
        <v>81.98</v>
      </c>
      <c r="G764" s="18">
        <f>F764*Premissas!$C$5</f>
        <v>2642.7592534008227</v>
      </c>
      <c r="M764" s="7" t="str">
        <f>Premissas!$E$8</f>
        <v>abril/19</v>
      </c>
      <c r="N764" s="29">
        <f t="shared" si="1121"/>
        <v>55</v>
      </c>
      <c r="O764" s="15">
        <f>Premissas!$I$8</f>
        <v>53.09</v>
      </c>
      <c r="P764" s="20">
        <f t="shared" si="1116"/>
        <v>0</v>
      </c>
      <c r="Q764" s="17">
        <f>P764*Premissas!$C$13</f>
        <v>0</v>
      </c>
      <c r="R764" s="15">
        <f t="shared" si="1117"/>
        <v>55</v>
      </c>
      <c r="S764" s="18">
        <f>R764*Premissas!$C$11</f>
        <v>2649.0825688073392</v>
      </c>
      <c r="Y764" s="7" t="str">
        <f>Premissas!$E$8</f>
        <v>abril/19</v>
      </c>
      <c r="Z764" s="29">
        <f t="shared" si="1122"/>
        <v>55</v>
      </c>
      <c r="AA764" s="15">
        <f>Premissas!$H$8</f>
        <v>81.98</v>
      </c>
      <c r="AB764" s="20">
        <f t="shared" si="1119"/>
        <v>26.980000000000004</v>
      </c>
      <c r="AC764" s="17">
        <f>AB764*Premissas!$C$6</f>
        <v>1739.4887693767798</v>
      </c>
      <c r="AD764" s="15">
        <f t="shared" si="1120"/>
        <v>81.98</v>
      </c>
      <c r="AE764" s="18">
        <f>AD764*Premissas!$C$12</f>
        <v>2642.7592534008227</v>
      </c>
    </row>
    <row r="765" spans="1:33" x14ac:dyDescent="0.25">
      <c r="A765" s="7" t="str">
        <f>Premissas!$E$9</f>
        <v>março/19</v>
      </c>
      <c r="B765" s="29">
        <f t="shared" si="1123"/>
        <v>55</v>
      </c>
      <c r="C765" s="15">
        <f>LARGE(Premissas!$H$9:$I$9,1)</f>
        <v>77.73</v>
      </c>
      <c r="D765" s="20">
        <f t="shared" si="1113"/>
        <v>22.730000000000004</v>
      </c>
      <c r="E765" s="17">
        <f>D765*Premissas!$C$6</f>
        <v>1465.4773805757675</v>
      </c>
      <c r="F765" s="15">
        <f t="shared" si="1114"/>
        <v>77.73</v>
      </c>
      <c r="G765" s="18">
        <f>F765*Premissas!$C$5</f>
        <v>2505.7535590003163</v>
      </c>
      <c r="M765" s="7" t="str">
        <f>Premissas!$E$9</f>
        <v>março/19</v>
      </c>
      <c r="N765" s="29">
        <f t="shared" si="1121"/>
        <v>55</v>
      </c>
      <c r="O765" s="15">
        <f>Premissas!$I$9</f>
        <v>77.73</v>
      </c>
      <c r="P765" s="20">
        <f t="shared" si="1116"/>
        <v>22.730000000000004</v>
      </c>
      <c r="Q765" s="17">
        <f>P765*Premissas!$C$13</f>
        <v>2189.5871559633028</v>
      </c>
      <c r="R765" s="15">
        <f t="shared" si="1117"/>
        <v>77.73</v>
      </c>
      <c r="S765" s="18">
        <f>R765*Premissas!$C$11</f>
        <v>3743.8761467889908</v>
      </c>
      <c r="Y765" s="7" t="str">
        <f>Premissas!$E$9</f>
        <v>março/19</v>
      </c>
      <c r="Z765" s="29">
        <f t="shared" si="1122"/>
        <v>55</v>
      </c>
      <c r="AA765" s="15">
        <f>Premissas!$H$9</f>
        <v>77.62</v>
      </c>
      <c r="AB765" s="20">
        <f t="shared" si="1119"/>
        <v>22.620000000000005</v>
      </c>
      <c r="AC765" s="17">
        <f>AB765*Premissas!$C$6</f>
        <v>1458.3853211009177</v>
      </c>
      <c r="AD765" s="15">
        <f t="shared" si="1120"/>
        <v>77.62</v>
      </c>
      <c r="AE765" s="18">
        <f>AD765*Premissas!$C$12</f>
        <v>2502.2075292628915</v>
      </c>
    </row>
    <row r="766" spans="1:33" x14ac:dyDescent="0.25">
      <c r="A766" s="7" t="str">
        <f>Premissas!$E$10</f>
        <v>fevereiro/19</v>
      </c>
      <c r="B766" s="29">
        <f t="shared" si="1123"/>
        <v>55</v>
      </c>
      <c r="C766" s="15">
        <f>LARGE(Premissas!$H$10:$I$10,1)</f>
        <v>89.49</v>
      </c>
      <c r="D766" s="20">
        <f t="shared" si="1113"/>
        <v>34.489999999999995</v>
      </c>
      <c r="E766" s="17">
        <f>D766*Premissas!$C$6</f>
        <v>2223.6830117051563</v>
      </c>
      <c r="F766" s="15">
        <f t="shared" si="1114"/>
        <v>89.49</v>
      </c>
      <c r="G766" s="18">
        <f>F766*Premissas!$C$5</f>
        <v>2884.8563745650108</v>
      </c>
      <c r="M766" s="7" t="str">
        <f>Premissas!$E$10</f>
        <v>fevereiro/19</v>
      </c>
      <c r="N766" s="29">
        <f t="shared" si="1121"/>
        <v>55</v>
      </c>
      <c r="O766" s="15">
        <f>Premissas!$I$10</f>
        <v>61.82</v>
      </c>
      <c r="P766" s="20">
        <f t="shared" si="1116"/>
        <v>6.82</v>
      </c>
      <c r="Q766" s="17">
        <f>P766*Premissas!$C$13</f>
        <v>656.97247706422024</v>
      </c>
      <c r="R766" s="15">
        <f t="shared" si="1117"/>
        <v>61.82</v>
      </c>
      <c r="S766" s="18">
        <f>R766*Premissas!$C$11</f>
        <v>2977.5688073394494</v>
      </c>
      <c r="Y766" s="7" t="str">
        <f>Premissas!$E$10</f>
        <v>fevereiro/19</v>
      </c>
      <c r="Z766" s="29">
        <f t="shared" si="1122"/>
        <v>55</v>
      </c>
      <c r="AA766" s="15">
        <f>Premissas!$H$10</f>
        <v>89.49</v>
      </c>
      <c r="AB766" s="20">
        <f t="shared" si="1119"/>
        <v>34.489999999999995</v>
      </c>
      <c r="AC766" s="17">
        <f>AB766*Premissas!$C$6</f>
        <v>2223.6830117051563</v>
      </c>
      <c r="AD766" s="15">
        <f t="shared" si="1120"/>
        <v>89.49</v>
      </c>
      <c r="AE766" s="18">
        <f>AD766*Premissas!$C$12</f>
        <v>2884.8563745650108</v>
      </c>
    </row>
    <row r="767" spans="1:33" x14ac:dyDescent="0.25">
      <c r="A767" s="7" t="str">
        <f>Premissas!$E$11</f>
        <v>janeiro/19</v>
      </c>
      <c r="B767" s="29">
        <f t="shared" si="1123"/>
        <v>55</v>
      </c>
      <c r="C767" s="15">
        <f>LARGE(Premissas!$H$11:$I$11,1)</f>
        <v>81.09</v>
      </c>
      <c r="D767" s="16">
        <f t="shared" si="1113"/>
        <v>26.090000000000003</v>
      </c>
      <c r="E767" s="17">
        <f>D767*Premissas!$C$6</f>
        <v>1682.1075608984502</v>
      </c>
      <c r="F767" s="15">
        <f t="shared" si="1114"/>
        <v>81.09</v>
      </c>
      <c r="G767" s="18">
        <f>F767*Premissas!$C$5</f>
        <v>2614.068649161658</v>
      </c>
      <c r="M767" s="7" t="str">
        <f>Premissas!$E$11</f>
        <v>janeiro/19</v>
      </c>
      <c r="N767" s="29">
        <f t="shared" si="1121"/>
        <v>55</v>
      </c>
      <c r="O767" s="15">
        <f>Premissas!$I$11</f>
        <v>57.12</v>
      </c>
      <c r="P767" s="16">
        <f t="shared" si="1116"/>
        <v>0</v>
      </c>
      <c r="Q767" s="17">
        <f>P767*Premissas!$C$13</f>
        <v>0</v>
      </c>
      <c r="R767" s="15">
        <f t="shared" si="1117"/>
        <v>57.12</v>
      </c>
      <c r="S767" s="18">
        <f>R767*Premissas!$C$11</f>
        <v>2751.1926605504586</v>
      </c>
      <c r="Y767" s="7" t="str">
        <f>Premissas!$E$11</f>
        <v>janeiro/19</v>
      </c>
      <c r="Z767" s="29">
        <f t="shared" si="1122"/>
        <v>55</v>
      </c>
      <c r="AA767" s="15">
        <f>Premissas!$H$11</f>
        <v>81.09</v>
      </c>
      <c r="AB767" s="16">
        <f t="shared" si="1119"/>
        <v>26.090000000000003</v>
      </c>
      <c r="AC767" s="17">
        <f>AB767*Premissas!$C$6</f>
        <v>1682.1075608984502</v>
      </c>
      <c r="AD767" s="15">
        <f t="shared" si="1120"/>
        <v>81.09</v>
      </c>
      <c r="AE767" s="18">
        <f>AD767*Premissas!$C$12</f>
        <v>2614.068649161658</v>
      </c>
    </row>
    <row r="768" spans="1:33" x14ac:dyDescent="0.25">
      <c r="A768" s="7" t="str">
        <f>Premissas!$E$12</f>
        <v>dezembro/18</v>
      </c>
      <c r="B768" s="29">
        <f t="shared" si="1123"/>
        <v>55</v>
      </c>
      <c r="C768" s="15">
        <f>LARGE(Premissas!$H$12:$I$12,1)</f>
        <v>66.98</v>
      </c>
      <c r="D768" s="16">
        <f t="shared" si="1113"/>
        <v>11.980000000000004</v>
      </c>
      <c r="E768" s="17">
        <f>D768*Premissas!$C$6</f>
        <v>772.38975007908914</v>
      </c>
      <c r="F768" s="15">
        <f t="shared" si="1114"/>
        <v>66.98</v>
      </c>
      <c r="G768" s="18">
        <f>F768*Premissas!$C$5</f>
        <v>2159.2097437519774</v>
      </c>
      <c r="M768" s="7" t="str">
        <f>Premissas!$E$12</f>
        <v>dezembro/18</v>
      </c>
      <c r="N768" s="29">
        <f t="shared" si="1121"/>
        <v>55</v>
      </c>
      <c r="O768" s="15">
        <f>Premissas!$I$12</f>
        <v>56.9</v>
      </c>
      <c r="P768" s="16">
        <f t="shared" si="1116"/>
        <v>0</v>
      </c>
      <c r="Q768" s="17">
        <f>P768*Premissas!$C$13</f>
        <v>0</v>
      </c>
      <c r="R768" s="15">
        <f t="shared" si="1117"/>
        <v>56.9</v>
      </c>
      <c r="S768" s="18">
        <f>R768*Premissas!$C$11</f>
        <v>2740.5963302752293</v>
      </c>
      <c r="Y768" s="7" t="str">
        <f>Premissas!$E$12</f>
        <v>dezembro/18</v>
      </c>
      <c r="Z768" s="29">
        <f t="shared" si="1122"/>
        <v>55</v>
      </c>
      <c r="AA768" s="15">
        <f>Premissas!$H$12</f>
        <v>66.98</v>
      </c>
      <c r="AB768" s="16">
        <f t="shared" si="1119"/>
        <v>11.980000000000004</v>
      </c>
      <c r="AC768" s="17">
        <f>AB768*Premissas!$C$6</f>
        <v>772.38975007908914</v>
      </c>
      <c r="AD768" s="15">
        <f t="shared" si="1120"/>
        <v>66.98</v>
      </c>
      <c r="AE768" s="18">
        <f>AD768*Premissas!$C$12</f>
        <v>2159.2097437519774</v>
      </c>
    </row>
    <row r="769" spans="1:33" x14ac:dyDescent="0.25">
      <c r="A769" s="7" t="str">
        <f>Premissas!$E$13</f>
        <v>novembro/18</v>
      </c>
      <c r="B769" s="29">
        <f t="shared" si="1123"/>
        <v>55</v>
      </c>
      <c r="C769" s="15">
        <f>LARGE(Premissas!$H$13:$I$13,1)</f>
        <v>66.42</v>
      </c>
      <c r="D769" s="16">
        <f t="shared" si="1113"/>
        <v>11.420000000000002</v>
      </c>
      <c r="E769" s="17">
        <f>D769*Premissas!$C$6</f>
        <v>736.2847200253085</v>
      </c>
      <c r="F769" s="15">
        <f t="shared" si="1114"/>
        <v>66.42</v>
      </c>
      <c r="G769" s="18">
        <f>F769*Premissas!$C$5</f>
        <v>2141.157228725087</v>
      </c>
      <c r="M769" s="7" t="str">
        <f>Premissas!$E$13</f>
        <v>novembro/18</v>
      </c>
      <c r="N769" s="29">
        <f t="shared" si="1121"/>
        <v>55</v>
      </c>
      <c r="O769" s="15">
        <f>Premissas!$I$13</f>
        <v>40.659999999999997</v>
      </c>
      <c r="P769" s="16">
        <f t="shared" si="1116"/>
        <v>0</v>
      </c>
      <c r="Q769" s="17">
        <f>P769*Premissas!$C$13</f>
        <v>0</v>
      </c>
      <c r="R769" s="15">
        <f t="shared" si="1117"/>
        <v>55</v>
      </c>
      <c r="S769" s="18">
        <f>R769*Premissas!$C$11</f>
        <v>2649.0825688073392</v>
      </c>
      <c r="Y769" s="7" t="str">
        <f>Premissas!$E$13</f>
        <v>novembro/18</v>
      </c>
      <c r="Z769" s="29">
        <f t="shared" si="1122"/>
        <v>55</v>
      </c>
      <c r="AA769" s="15">
        <f>Premissas!$H$13</f>
        <v>66.42</v>
      </c>
      <c r="AB769" s="16">
        <f t="shared" si="1119"/>
        <v>11.420000000000002</v>
      </c>
      <c r="AC769" s="17">
        <f>AB769*Premissas!$C$6</f>
        <v>736.2847200253085</v>
      </c>
      <c r="AD769" s="15">
        <f t="shared" si="1120"/>
        <v>66.42</v>
      </c>
      <c r="AE769" s="18">
        <f>AD769*Premissas!$C$12</f>
        <v>2141.157228725087</v>
      </c>
    </row>
    <row r="770" spans="1:33" x14ac:dyDescent="0.25">
      <c r="A770" s="26" t="s">
        <v>35</v>
      </c>
      <c r="B770" s="5"/>
      <c r="C770" s="5">
        <f>LARGE(C757:C769,1)</f>
        <v>89.49</v>
      </c>
      <c r="D770" s="5">
        <f>LARGE(D757:D769,1)</f>
        <v>34.489999999999995</v>
      </c>
      <c r="E770" s="27">
        <f>SUM(E758:E769)</f>
        <v>10616.813033850049</v>
      </c>
      <c r="F770" s="5">
        <f>LARGE(F757:F769,1)</f>
        <v>89.49</v>
      </c>
      <c r="G770" s="27">
        <f t="shared" si="1058"/>
        <v>26584.584941474215</v>
      </c>
      <c r="H770" s="50">
        <f>E770+G770</f>
        <v>37201.39797532426</v>
      </c>
      <c r="I770">
        <f>B758</f>
        <v>55</v>
      </c>
      <c r="M770" s="26" t="s">
        <v>35</v>
      </c>
      <c r="N770" s="5"/>
      <c r="O770" s="5">
        <f t="shared" ref="O770:P770" si="1124">LARGE(O757:O769,1)</f>
        <v>77.73</v>
      </c>
      <c r="P770" s="5">
        <f t="shared" si="1124"/>
        <v>22.730000000000004</v>
      </c>
      <c r="Q770" s="27">
        <f t="shared" ref="Q770" si="1125">SUM(Q758:Q769)</f>
        <v>3654.770642201835</v>
      </c>
      <c r="R770" s="5">
        <f t="shared" ref="R770" si="1126">LARGE(R757:R769,1)</f>
        <v>77.73</v>
      </c>
      <c r="S770" s="27">
        <f t="shared" si="1062"/>
        <v>33809.999999999993</v>
      </c>
      <c r="T770" s="50">
        <f t="shared" ref="T770" si="1127">Q770+S770</f>
        <v>37464.770642201831</v>
      </c>
      <c r="U770">
        <f t="shared" ref="U770" si="1128">N758</f>
        <v>55</v>
      </c>
      <c r="Y770" s="26" t="s">
        <v>35</v>
      </c>
      <c r="Z770" s="5"/>
      <c r="AA770" s="5">
        <f t="shared" ref="AA770:AB770" si="1129">LARGE(AA757:AA769,1)</f>
        <v>89.49</v>
      </c>
      <c r="AB770" s="5">
        <f t="shared" si="1129"/>
        <v>34.489999999999995</v>
      </c>
      <c r="AC770" s="27">
        <f t="shared" ref="AC770" si="1130">SUM(AC758:AC769)</f>
        <v>10313.788674470106</v>
      </c>
      <c r="AD770" s="5">
        <f t="shared" ref="AD770" si="1131">LARGE(AD757:AD769,1)</f>
        <v>89.49</v>
      </c>
      <c r="AE770" s="27">
        <f t="shared" si="1068"/>
        <v>26433.072761784242</v>
      </c>
      <c r="AF770" s="50">
        <f t="shared" ref="AF770" si="1132">AC770+AE770</f>
        <v>36746.861436254345</v>
      </c>
      <c r="AG770">
        <f t="shared" ref="AG770" si="1133">Z758</f>
        <v>55</v>
      </c>
    </row>
    <row r="771" spans="1:33" x14ac:dyDescent="0.25">
      <c r="A771" s="6" t="s">
        <v>12</v>
      </c>
      <c r="B771" s="6" t="s">
        <v>18</v>
      </c>
      <c r="C771" s="6" t="s">
        <v>19</v>
      </c>
      <c r="D771" s="14" t="s">
        <v>20</v>
      </c>
      <c r="E771" s="14" t="s">
        <v>21</v>
      </c>
      <c r="F771" s="6" t="s">
        <v>22</v>
      </c>
      <c r="G771" s="6" t="s">
        <v>23</v>
      </c>
      <c r="M771" s="6" t="s">
        <v>12</v>
      </c>
      <c r="N771" s="6" t="s">
        <v>18</v>
      </c>
      <c r="O771" s="6" t="s">
        <v>19</v>
      </c>
      <c r="P771" s="14" t="s">
        <v>20</v>
      </c>
      <c r="Q771" s="14" t="s">
        <v>21</v>
      </c>
      <c r="R771" s="6" t="s">
        <v>22</v>
      </c>
      <c r="S771" s="6" t="s">
        <v>23</v>
      </c>
      <c r="Y771" s="6" t="s">
        <v>12</v>
      </c>
      <c r="Z771" s="6" t="s">
        <v>18</v>
      </c>
      <c r="AA771" s="6" t="s">
        <v>19</v>
      </c>
      <c r="AB771" s="14" t="s">
        <v>20</v>
      </c>
      <c r="AC771" s="14" t="s">
        <v>21</v>
      </c>
      <c r="AD771" s="6" t="s">
        <v>22</v>
      </c>
      <c r="AE771" s="6" t="s">
        <v>23</v>
      </c>
    </row>
    <row r="772" spans="1:33" x14ac:dyDescent="0.25">
      <c r="A772" s="7" t="str">
        <f>Premissas!$E$2</f>
        <v>outubro/19</v>
      </c>
      <c r="B772" s="29">
        <f>B758+1</f>
        <v>56</v>
      </c>
      <c r="C772" s="15">
        <f>LARGE(Premissas!$H$2:$I$2,1)</f>
        <v>63.39</v>
      </c>
      <c r="D772" s="16">
        <f t="shared" ref="D772:D783" si="1134">IF(C772&gt;105%*B772,(C772-B772),0)</f>
        <v>7.3900000000000006</v>
      </c>
      <c r="E772" s="17">
        <f>D772*Premissas!$C$6</f>
        <v>476.4574501739956</v>
      </c>
      <c r="F772" s="15">
        <f t="shared" ref="F772:F783" si="1135">IF(C772&gt;B772,C772,B772)</f>
        <v>63.39</v>
      </c>
      <c r="G772" s="18">
        <f>F772*Premissas!$C$5</f>
        <v>2043.4802277760202</v>
      </c>
      <c r="M772" s="7" t="str">
        <f>Premissas!$E$2</f>
        <v>outubro/19</v>
      </c>
      <c r="N772" s="29">
        <f t="shared" ref="N772" si="1136">N758+1</f>
        <v>56</v>
      </c>
      <c r="O772" s="15">
        <f>Premissas!$I$2</f>
        <v>63.39</v>
      </c>
      <c r="P772" s="16">
        <f t="shared" ref="P772:P783" si="1137">IF(O772&gt;105%*N772,(O772-N772),0)</f>
        <v>7.3900000000000006</v>
      </c>
      <c r="Q772" s="17">
        <f>P772*Premissas!$C$13</f>
        <v>711.88073394495416</v>
      </c>
      <c r="R772" s="15">
        <f t="shared" ref="R772:R783" si="1138">IF(O772&gt;N772,O772,N772)</f>
        <v>63.39</v>
      </c>
      <c r="S772" s="18">
        <f>R772*Premissas!$C$11</f>
        <v>3053.1880733944954</v>
      </c>
      <c r="Y772" s="7" t="str">
        <f>Premissas!$E$2</f>
        <v>outubro/19</v>
      </c>
      <c r="Z772" s="29">
        <f t="shared" ref="Z772" si="1139">Z758+1</f>
        <v>56</v>
      </c>
      <c r="AA772" s="15">
        <f>Premissas!$H$2</f>
        <v>58.8</v>
      </c>
      <c r="AB772" s="16">
        <f t="shared" ref="AB772:AB783" si="1140">IF(AA772&gt;105%*Z772,(AA772-Z772),0)</f>
        <v>0</v>
      </c>
      <c r="AC772" s="17">
        <f>AB772*Premissas!$C$6</f>
        <v>0</v>
      </c>
      <c r="AD772" s="15">
        <f t="shared" ref="AD772:AD783" si="1141">IF(AA772&gt;Z772,AA772,Z772)</f>
        <v>58.8</v>
      </c>
      <c r="AE772" s="18">
        <f>AD772*Premissas!$C$12</f>
        <v>1895.5140778234736</v>
      </c>
    </row>
    <row r="773" spans="1:33" x14ac:dyDescent="0.25">
      <c r="A773" s="7" t="str">
        <f>Premissas!$E$3</f>
        <v>setembro/19</v>
      </c>
      <c r="B773" s="29">
        <f>B772</f>
        <v>56</v>
      </c>
      <c r="C773" s="15">
        <f>LARGE(Premissas!$H$3:$I$3,1)</f>
        <v>58.91</v>
      </c>
      <c r="D773" s="16">
        <f t="shared" si="1134"/>
        <v>2.9099999999999966</v>
      </c>
      <c r="E773" s="17">
        <f>D773*Premissas!$C$6</f>
        <v>187.61720974375174</v>
      </c>
      <c r="F773" s="15">
        <f t="shared" si="1135"/>
        <v>58.91</v>
      </c>
      <c r="G773" s="18">
        <f>F773*Premissas!$C$5</f>
        <v>1899.0601075608984</v>
      </c>
      <c r="M773" s="7" t="str">
        <f>Premissas!$E$3</f>
        <v>setembro/19</v>
      </c>
      <c r="N773" s="29">
        <f t="shared" ref="N773:N783" si="1142">N772</f>
        <v>56</v>
      </c>
      <c r="O773" s="15">
        <f>Premissas!$I$3</f>
        <v>52.19</v>
      </c>
      <c r="P773" s="16">
        <f t="shared" si="1137"/>
        <v>0</v>
      </c>
      <c r="Q773" s="17">
        <f>P773*Premissas!$C$13</f>
        <v>0</v>
      </c>
      <c r="R773" s="15">
        <f t="shared" si="1138"/>
        <v>56</v>
      </c>
      <c r="S773" s="18">
        <f>R773*Premissas!$C$11</f>
        <v>2697.2477064220184</v>
      </c>
      <c r="Y773" s="7" t="str">
        <f>Premissas!$E$3</f>
        <v>setembro/19</v>
      </c>
      <c r="Z773" s="29">
        <f t="shared" ref="Z773:Z783" si="1143">Z772</f>
        <v>56</v>
      </c>
      <c r="AA773" s="15">
        <f>Premissas!$H$3</f>
        <v>58.91</v>
      </c>
      <c r="AB773" s="16">
        <f t="shared" si="1140"/>
        <v>2.9099999999999966</v>
      </c>
      <c r="AC773" s="17">
        <f>AB773*Premissas!$C$6</f>
        <v>187.61720974375174</v>
      </c>
      <c r="AD773" s="15">
        <f t="shared" si="1141"/>
        <v>58.91</v>
      </c>
      <c r="AE773" s="18">
        <f>AD773*Premissas!$C$12</f>
        <v>1899.0601075608984</v>
      </c>
    </row>
    <row r="774" spans="1:33" x14ac:dyDescent="0.25">
      <c r="A774" s="7" t="str">
        <f>Premissas!$E$4</f>
        <v>agosto/19</v>
      </c>
      <c r="B774" s="29">
        <f t="shared" ref="B774:B783" si="1144">B773</f>
        <v>56</v>
      </c>
      <c r="C774" s="15">
        <f>LARGE(Premissas!$H$4:$I$4,1)</f>
        <v>46.48</v>
      </c>
      <c r="D774" s="16">
        <f t="shared" si="1134"/>
        <v>0</v>
      </c>
      <c r="E774" s="17">
        <f>D774*Premissas!$C$6</f>
        <v>0</v>
      </c>
      <c r="F774" s="15">
        <f t="shared" si="1135"/>
        <v>56</v>
      </c>
      <c r="G774" s="18">
        <f>F774*Premissas!$C$5</f>
        <v>1805.2515026890223</v>
      </c>
      <c r="M774" s="7" t="str">
        <f>Premissas!$E$4</f>
        <v>agosto/19</v>
      </c>
      <c r="N774" s="29">
        <f t="shared" si="1142"/>
        <v>56</v>
      </c>
      <c r="O774" s="15">
        <f>Premissas!$I$4</f>
        <v>20.16</v>
      </c>
      <c r="P774" s="16">
        <f t="shared" si="1137"/>
        <v>0</v>
      </c>
      <c r="Q774" s="17">
        <f>P774*Premissas!$C$13</f>
        <v>0</v>
      </c>
      <c r="R774" s="15">
        <f t="shared" si="1138"/>
        <v>56</v>
      </c>
      <c r="S774" s="18">
        <f>R774*Premissas!$C$11</f>
        <v>2697.2477064220184</v>
      </c>
      <c r="Y774" s="7" t="str">
        <f>Premissas!$E$4</f>
        <v>agosto/19</v>
      </c>
      <c r="Z774" s="29">
        <f t="shared" si="1143"/>
        <v>56</v>
      </c>
      <c r="AA774" s="15">
        <f>Premissas!$H$4</f>
        <v>46.48</v>
      </c>
      <c r="AB774" s="16">
        <f t="shared" si="1140"/>
        <v>0</v>
      </c>
      <c r="AC774" s="17">
        <f>AB774*Premissas!$C$6</f>
        <v>0</v>
      </c>
      <c r="AD774" s="15">
        <f t="shared" si="1141"/>
        <v>56</v>
      </c>
      <c r="AE774" s="18">
        <f>AD774*Premissas!$C$12</f>
        <v>1805.2515026890223</v>
      </c>
    </row>
    <row r="775" spans="1:33" x14ac:dyDescent="0.25">
      <c r="A775" s="7" t="str">
        <f>Premissas!$E$5</f>
        <v>julho/19</v>
      </c>
      <c r="B775" s="29">
        <f t="shared" si="1144"/>
        <v>56</v>
      </c>
      <c r="C775" s="15">
        <f>LARGE(Premissas!$H$5:$I$5,1)</f>
        <v>63.17</v>
      </c>
      <c r="D775" s="16">
        <f t="shared" si="1134"/>
        <v>7.1700000000000017</v>
      </c>
      <c r="E775" s="17">
        <f>D775*Premissas!$C$6</f>
        <v>462.27333122429621</v>
      </c>
      <c r="F775" s="15">
        <f t="shared" si="1135"/>
        <v>63.17</v>
      </c>
      <c r="G775" s="18">
        <f>F775*Premissas!$C$5</f>
        <v>2036.3881683011705</v>
      </c>
      <c r="M775" s="7" t="str">
        <f>Premissas!$E$5</f>
        <v>julho/19</v>
      </c>
      <c r="N775" s="29">
        <f t="shared" si="1142"/>
        <v>56</v>
      </c>
      <c r="O775" s="15">
        <f>Premissas!$I$5</f>
        <v>39.979999999999997</v>
      </c>
      <c r="P775" s="16">
        <f t="shared" si="1137"/>
        <v>0</v>
      </c>
      <c r="Q775" s="17">
        <f>P775*Premissas!$C$13</f>
        <v>0</v>
      </c>
      <c r="R775" s="15">
        <f t="shared" si="1138"/>
        <v>56</v>
      </c>
      <c r="S775" s="18">
        <f>R775*Premissas!$C$11</f>
        <v>2697.2477064220184</v>
      </c>
      <c r="Y775" s="7" t="str">
        <f>Premissas!$E$5</f>
        <v>julho/19</v>
      </c>
      <c r="Z775" s="29">
        <f t="shared" si="1143"/>
        <v>56</v>
      </c>
      <c r="AA775" s="15">
        <f>Premissas!$H$5</f>
        <v>63.17</v>
      </c>
      <c r="AB775" s="16">
        <f t="shared" si="1140"/>
        <v>7.1700000000000017</v>
      </c>
      <c r="AC775" s="17">
        <f>AB775*Premissas!$C$6</f>
        <v>462.27333122429621</v>
      </c>
      <c r="AD775" s="15">
        <f t="shared" si="1141"/>
        <v>63.17</v>
      </c>
      <c r="AE775" s="18">
        <f>AD775*Premissas!$C$12</f>
        <v>2036.3881683011705</v>
      </c>
    </row>
    <row r="776" spans="1:33" x14ac:dyDescent="0.25">
      <c r="A776" s="7" t="str">
        <f>Premissas!$E$6</f>
        <v>junho/19</v>
      </c>
      <c r="B776" s="29">
        <f t="shared" si="1144"/>
        <v>56</v>
      </c>
      <c r="C776" s="15">
        <f>LARGE(Premissas!$H$6:$I$6,1)</f>
        <v>59.47</v>
      </c>
      <c r="D776" s="16">
        <f t="shared" si="1134"/>
        <v>3.4699999999999989</v>
      </c>
      <c r="E776" s="17">
        <f>D776*Premissas!$C$6</f>
        <v>223.72223979753235</v>
      </c>
      <c r="F776" s="15">
        <f t="shared" si="1135"/>
        <v>59.47</v>
      </c>
      <c r="G776" s="18">
        <f>F776*Premissas!$C$5</f>
        <v>1917.1126225877886</v>
      </c>
      <c r="M776" s="7" t="str">
        <f>Premissas!$E$6</f>
        <v>junho/19</v>
      </c>
      <c r="N776" s="29">
        <f t="shared" si="1142"/>
        <v>56</v>
      </c>
      <c r="O776" s="15">
        <f>Premissas!$I$6</f>
        <v>47.71</v>
      </c>
      <c r="P776" s="16">
        <f t="shared" si="1137"/>
        <v>0</v>
      </c>
      <c r="Q776" s="17">
        <f>P776*Premissas!$C$13</f>
        <v>0</v>
      </c>
      <c r="R776" s="15">
        <f t="shared" si="1138"/>
        <v>56</v>
      </c>
      <c r="S776" s="18">
        <f>R776*Premissas!$C$11</f>
        <v>2697.2477064220184</v>
      </c>
      <c r="Y776" s="7" t="str">
        <f>Premissas!$E$6</f>
        <v>junho/19</v>
      </c>
      <c r="Z776" s="29">
        <f t="shared" si="1143"/>
        <v>56</v>
      </c>
      <c r="AA776" s="15">
        <f>Premissas!$H$6</f>
        <v>59.47</v>
      </c>
      <c r="AB776" s="16">
        <f t="shared" si="1140"/>
        <v>3.4699999999999989</v>
      </c>
      <c r="AC776" s="17">
        <f>AB776*Premissas!$C$6</f>
        <v>223.72223979753235</v>
      </c>
      <c r="AD776" s="15">
        <f t="shared" si="1141"/>
        <v>59.47</v>
      </c>
      <c r="AE776" s="18">
        <f>AD776*Premissas!$C$12</f>
        <v>1917.1126225877886</v>
      </c>
    </row>
    <row r="777" spans="1:33" x14ac:dyDescent="0.25">
      <c r="A777" s="7" t="str">
        <f>Premissas!$E$7</f>
        <v>maio/19</v>
      </c>
      <c r="B777" s="29">
        <f t="shared" si="1144"/>
        <v>56</v>
      </c>
      <c r="C777" s="15">
        <f>LARGE(Premissas!$H$7:$I$7,1)</f>
        <v>61.04</v>
      </c>
      <c r="D777" s="20">
        <f t="shared" si="1134"/>
        <v>5.0399999999999991</v>
      </c>
      <c r="E777" s="17">
        <f>D777*Premissas!$C$6</f>
        <v>324.94527048402398</v>
      </c>
      <c r="F777" s="15">
        <f t="shared" si="1135"/>
        <v>61.04</v>
      </c>
      <c r="G777" s="18">
        <f>F777*Premissas!$C$5</f>
        <v>1967.7241379310344</v>
      </c>
      <c r="M777" s="7" t="str">
        <f>Premissas!$E$7</f>
        <v>maio/19</v>
      </c>
      <c r="N777" s="29">
        <f t="shared" si="1142"/>
        <v>56</v>
      </c>
      <c r="O777" s="15">
        <f>Premissas!$I$7</f>
        <v>46.37</v>
      </c>
      <c r="P777" s="20">
        <f t="shared" si="1137"/>
        <v>0</v>
      </c>
      <c r="Q777" s="17">
        <f>P777*Premissas!$C$13</f>
        <v>0</v>
      </c>
      <c r="R777" s="15">
        <f t="shared" si="1138"/>
        <v>56</v>
      </c>
      <c r="S777" s="18">
        <f>R777*Premissas!$C$11</f>
        <v>2697.2477064220184</v>
      </c>
      <c r="Y777" s="7" t="str">
        <f>Premissas!$E$7</f>
        <v>maio/19</v>
      </c>
      <c r="Z777" s="29">
        <f t="shared" si="1143"/>
        <v>56</v>
      </c>
      <c r="AA777" s="15">
        <f>Premissas!$H$7</f>
        <v>61.04</v>
      </c>
      <c r="AB777" s="20">
        <f t="shared" si="1140"/>
        <v>5.0399999999999991</v>
      </c>
      <c r="AC777" s="17">
        <f>AB777*Premissas!$C$6</f>
        <v>324.94527048402398</v>
      </c>
      <c r="AD777" s="15">
        <f t="shared" si="1141"/>
        <v>61.04</v>
      </c>
      <c r="AE777" s="18">
        <f>AD777*Premissas!$C$12</f>
        <v>1967.7241379310344</v>
      </c>
    </row>
    <row r="778" spans="1:33" x14ac:dyDescent="0.25">
      <c r="A778" s="7" t="str">
        <f>Premissas!$E$8</f>
        <v>abril/19</v>
      </c>
      <c r="B778" s="29">
        <f t="shared" si="1144"/>
        <v>56</v>
      </c>
      <c r="C778" s="15">
        <f>LARGE(Premissas!$H$8:$I$8,1)</f>
        <v>81.98</v>
      </c>
      <c r="D778" s="20">
        <f t="shared" si="1134"/>
        <v>25.980000000000004</v>
      </c>
      <c r="E778" s="17">
        <f>D778*Premissas!$C$6</f>
        <v>1675.0155014236004</v>
      </c>
      <c r="F778" s="15">
        <f t="shared" si="1135"/>
        <v>81.98</v>
      </c>
      <c r="G778" s="18">
        <f>F778*Premissas!$C$5</f>
        <v>2642.7592534008227</v>
      </c>
      <c r="M778" s="7" t="str">
        <f>Premissas!$E$8</f>
        <v>abril/19</v>
      </c>
      <c r="N778" s="29">
        <f t="shared" si="1142"/>
        <v>56</v>
      </c>
      <c r="O778" s="15">
        <f>Premissas!$I$8</f>
        <v>53.09</v>
      </c>
      <c r="P778" s="20">
        <f t="shared" si="1137"/>
        <v>0</v>
      </c>
      <c r="Q778" s="17">
        <f>P778*Premissas!$C$13</f>
        <v>0</v>
      </c>
      <c r="R778" s="15">
        <f t="shared" si="1138"/>
        <v>56</v>
      </c>
      <c r="S778" s="18">
        <f>R778*Premissas!$C$11</f>
        <v>2697.2477064220184</v>
      </c>
      <c r="Y778" s="7" t="str">
        <f>Premissas!$E$8</f>
        <v>abril/19</v>
      </c>
      <c r="Z778" s="29">
        <f t="shared" si="1143"/>
        <v>56</v>
      </c>
      <c r="AA778" s="15">
        <f>Premissas!$H$8</f>
        <v>81.98</v>
      </c>
      <c r="AB778" s="20">
        <f t="shared" si="1140"/>
        <v>25.980000000000004</v>
      </c>
      <c r="AC778" s="17">
        <f>AB778*Premissas!$C$6</f>
        <v>1675.0155014236004</v>
      </c>
      <c r="AD778" s="15">
        <f t="shared" si="1141"/>
        <v>81.98</v>
      </c>
      <c r="AE778" s="18">
        <f>AD778*Premissas!$C$12</f>
        <v>2642.7592534008227</v>
      </c>
    </row>
    <row r="779" spans="1:33" x14ac:dyDescent="0.25">
      <c r="A779" s="7" t="str">
        <f>Premissas!$E$9</f>
        <v>março/19</v>
      </c>
      <c r="B779" s="29">
        <f t="shared" si="1144"/>
        <v>56</v>
      </c>
      <c r="C779" s="15">
        <f>LARGE(Premissas!$H$9:$I$9,1)</f>
        <v>77.73</v>
      </c>
      <c r="D779" s="20">
        <f t="shared" si="1134"/>
        <v>21.730000000000004</v>
      </c>
      <c r="E779" s="17">
        <f>D779*Premissas!$C$6</f>
        <v>1401.0041126225881</v>
      </c>
      <c r="F779" s="15">
        <f t="shared" si="1135"/>
        <v>77.73</v>
      </c>
      <c r="G779" s="18">
        <f>F779*Premissas!$C$5</f>
        <v>2505.7535590003163</v>
      </c>
      <c r="M779" s="7" t="str">
        <f>Premissas!$E$9</f>
        <v>março/19</v>
      </c>
      <c r="N779" s="29">
        <f t="shared" si="1142"/>
        <v>56</v>
      </c>
      <c r="O779" s="15">
        <f>Premissas!$I$9</f>
        <v>77.73</v>
      </c>
      <c r="P779" s="20">
        <f t="shared" si="1137"/>
        <v>21.730000000000004</v>
      </c>
      <c r="Q779" s="17">
        <f>P779*Premissas!$C$13</f>
        <v>2093.2568807339453</v>
      </c>
      <c r="R779" s="15">
        <f t="shared" si="1138"/>
        <v>77.73</v>
      </c>
      <c r="S779" s="18">
        <f>R779*Premissas!$C$11</f>
        <v>3743.8761467889908</v>
      </c>
      <c r="Y779" s="7" t="str">
        <f>Premissas!$E$9</f>
        <v>março/19</v>
      </c>
      <c r="Z779" s="29">
        <f t="shared" si="1143"/>
        <v>56</v>
      </c>
      <c r="AA779" s="15">
        <f>Premissas!$H$9</f>
        <v>77.62</v>
      </c>
      <c r="AB779" s="20">
        <f t="shared" si="1140"/>
        <v>21.620000000000005</v>
      </c>
      <c r="AC779" s="17">
        <f>AB779*Premissas!$C$6</f>
        <v>1393.9120531477383</v>
      </c>
      <c r="AD779" s="15">
        <f t="shared" si="1141"/>
        <v>77.62</v>
      </c>
      <c r="AE779" s="18">
        <f>AD779*Premissas!$C$12</f>
        <v>2502.2075292628915</v>
      </c>
    </row>
    <row r="780" spans="1:33" x14ac:dyDescent="0.25">
      <c r="A780" s="7" t="str">
        <f>Premissas!$E$10</f>
        <v>fevereiro/19</v>
      </c>
      <c r="B780" s="29">
        <f t="shared" si="1144"/>
        <v>56</v>
      </c>
      <c r="C780" s="15">
        <f>LARGE(Premissas!$H$10:$I$10,1)</f>
        <v>89.49</v>
      </c>
      <c r="D780" s="20">
        <f t="shared" si="1134"/>
        <v>33.489999999999995</v>
      </c>
      <c r="E780" s="17">
        <f>D780*Premissas!$C$6</f>
        <v>2159.2097437519769</v>
      </c>
      <c r="F780" s="15">
        <f t="shared" si="1135"/>
        <v>89.49</v>
      </c>
      <c r="G780" s="18">
        <f>F780*Premissas!$C$5</f>
        <v>2884.8563745650108</v>
      </c>
      <c r="M780" s="7" t="str">
        <f>Premissas!$E$10</f>
        <v>fevereiro/19</v>
      </c>
      <c r="N780" s="29">
        <f t="shared" si="1142"/>
        <v>56</v>
      </c>
      <c r="O780" s="15">
        <f>Premissas!$I$10</f>
        <v>61.82</v>
      </c>
      <c r="P780" s="20">
        <f t="shared" si="1137"/>
        <v>5.82</v>
      </c>
      <c r="Q780" s="17">
        <f>P780*Premissas!$C$13</f>
        <v>560.64220183486236</v>
      </c>
      <c r="R780" s="15">
        <f t="shared" si="1138"/>
        <v>61.82</v>
      </c>
      <c r="S780" s="18">
        <f>R780*Premissas!$C$11</f>
        <v>2977.5688073394494</v>
      </c>
      <c r="Y780" s="7" t="str">
        <f>Premissas!$E$10</f>
        <v>fevereiro/19</v>
      </c>
      <c r="Z780" s="29">
        <f t="shared" si="1143"/>
        <v>56</v>
      </c>
      <c r="AA780" s="15">
        <f>Premissas!$H$10</f>
        <v>89.49</v>
      </c>
      <c r="AB780" s="20">
        <f t="shared" si="1140"/>
        <v>33.489999999999995</v>
      </c>
      <c r="AC780" s="17">
        <f>AB780*Premissas!$C$6</f>
        <v>2159.2097437519769</v>
      </c>
      <c r="AD780" s="15">
        <f t="shared" si="1141"/>
        <v>89.49</v>
      </c>
      <c r="AE780" s="18">
        <f>AD780*Premissas!$C$12</f>
        <v>2884.8563745650108</v>
      </c>
    </row>
    <row r="781" spans="1:33" x14ac:dyDescent="0.25">
      <c r="A781" s="7" t="str">
        <f>Premissas!$E$11</f>
        <v>janeiro/19</v>
      </c>
      <c r="B781" s="29">
        <f t="shared" si="1144"/>
        <v>56</v>
      </c>
      <c r="C781" s="15">
        <f>LARGE(Premissas!$H$11:$I$11,1)</f>
        <v>81.09</v>
      </c>
      <c r="D781" s="16">
        <f t="shared" si="1134"/>
        <v>25.090000000000003</v>
      </c>
      <c r="E781" s="17">
        <f>D781*Premissas!$C$6</f>
        <v>1617.6342929452708</v>
      </c>
      <c r="F781" s="15">
        <f t="shared" si="1135"/>
        <v>81.09</v>
      </c>
      <c r="G781" s="18">
        <f>F781*Premissas!$C$5</f>
        <v>2614.068649161658</v>
      </c>
      <c r="M781" s="7" t="str">
        <f>Premissas!$E$11</f>
        <v>janeiro/19</v>
      </c>
      <c r="N781" s="29">
        <f t="shared" si="1142"/>
        <v>56</v>
      </c>
      <c r="O781" s="15">
        <f>Premissas!$I$11</f>
        <v>57.12</v>
      </c>
      <c r="P781" s="16">
        <f t="shared" si="1137"/>
        <v>0</v>
      </c>
      <c r="Q781" s="17">
        <f>P781*Premissas!$C$13</f>
        <v>0</v>
      </c>
      <c r="R781" s="15">
        <f t="shared" si="1138"/>
        <v>57.12</v>
      </c>
      <c r="S781" s="18">
        <f>R781*Premissas!$C$11</f>
        <v>2751.1926605504586</v>
      </c>
      <c r="Y781" s="7" t="str">
        <f>Premissas!$E$11</f>
        <v>janeiro/19</v>
      </c>
      <c r="Z781" s="29">
        <f t="shared" si="1143"/>
        <v>56</v>
      </c>
      <c r="AA781" s="15">
        <f>Premissas!$H$11</f>
        <v>81.09</v>
      </c>
      <c r="AB781" s="16">
        <f t="shared" si="1140"/>
        <v>25.090000000000003</v>
      </c>
      <c r="AC781" s="17">
        <f>AB781*Premissas!$C$6</f>
        <v>1617.6342929452708</v>
      </c>
      <c r="AD781" s="15">
        <f t="shared" si="1141"/>
        <v>81.09</v>
      </c>
      <c r="AE781" s="18">
        <f>AD781*Premissas!$C$12</f>
        <v>2614.068649161658</v>
      </c>
    </row>
    <row r="782" spans="1:33" x14ac:dyDescent="0.25">
      <c r="A782" s="7" t="str">
        <f>Premissas!$E$12</f>
        <v>dezembro/18</v>
      </c>
      <c r="B782" s="29">
        <f t="shared" si="1144"/>
        <v>56</v>
      </c>
      <c r="C782" s="15">
        <f>LARGE(Premissas!$H$12:$I$12,1)</f>
        <v>66.98</v>
      </c>
      <c r="D782" s="16">
        <f t="shared" si="1134"/>
        <v>10.980000000000004</v>
      </c>
      <c r="E782" s="17">
        <f>D782*Premissas!$C$6</f>
        <v>707.91648212590974</v>
      </c>
      <c r="F782" s="15">
        <f t="shared" si="1135"/>
        <v>66.98</v>
      </c>
      <c r="G782" s="18">
        <f>F782*Premissas!$C$5</f>
        <v>2159.2097437519774</v>
      </c>
      <c r="M782" s="7" t="str">
        <f>Premissas!$E$12</f>
        <v>dezembro/18</v>
      </c>
      <c r="N782" s="29">
        <f t="shared" si="1142"/>
        <v>56</v>
      </c>
      <c r="O782" s="15">
        <f>Premissas!$I$12</f>
        <v>56.9</v>
      </c>
      <c r="P782" s="16">
        <f t="shared" si="1137"/>
        <v>0</v>
      </c>
      <c r="Q782" s="17">
        <f>P782*Premissas!$C$13</f>
        <v>0</v>
      </c>
      <c r="R782" s="15">
        <f t="shared" si="1138"/>
        <v>56.9</v>
      </c>
      <c r="S782" s="18">
        <f>R782*Premissas!$C$11</f>
        <v>2740.5963302752293</v>
      </c>
      <c r="Y782" s="7" t="str">
        <f>Premissas!$E$12</f>
        <v>dezembro/18</v>
      </c>
      <c r="Z782" s="29">
        <f t="shared" si="1143"/>
        <v>56</v>
      </c>
      <c r="AA782" s="15">
        <f>Premissas!$H$12</f>
        <v>66.98</v>
      </c>
      <c r="AB782" s="16">
        <f t="shared" si="1140"/>
        <v>10.980000000000004</v>
      </c>
      <c r="AC782" s="17">
        <f>AB782*Premissas!$C$6</f>
        <v>707.91648212590974</v>
      </c>
      <c r="AD782" s="15">
        <f t="shared" si="1141"/>
        <v>66.98</v>
      </c>
      <c r="AE782" s="18">
        <f>AD782*Premissas!$C$12</f>
        <v>2159.2097437519774</v>
      </c>
    </row>
    <row r="783" spans="1:33" x14ac:dyDescent="0.25">
      <c r="A783" s="7" t="str">
        <f>Premissas!$E$13</f>
        <v>novembro/18</v>
      </c>
      <c r="B783" s="29">
        <f t="shared" si="1144"/>
        <v>56</v>
      </c>
      <c r="C783" s="15">
        <f>LARGE(Premissas!$H$13:$I$13,1)</f>
        <v>66.42</v>
      </c>
      <c r="D783" s="16">
        <f t="shared" si="1134"/>
        <v>10.420000000000002</v>
      </c>
      <c r="E783" s="17">
        <f>D783*Premissas!$C$6</f>
        <v>671.81145207212921</v>
      </c>
      <c r="F783" s="15">
        <f t="shared" si="1135"/>
        <v>66.42</v>
      </c>
      <c r="G783" s="18">
        <f>F783*Premissas!$C$5</f>
        <v>2141.157228725087</v>
      </c>
      <c r="M783" s="7" t="str">
        <f>Premissas!$E$13</f>
        <v>novembro/18</v>
      </c>
      <c r="N783" s="29">
        <f t="shared" si="1142"/>
        <v>56</v>
      </c>
      <c r="O783" s="15">
        <f>Premissas!$I$13</f>
        <v>40.659999999999997</v>
      </c>
      <c r="P783" s="16">
        <f t="shared" si="1137"/>
        <v>0</v>
      </c>
      <c r="Q783" s="17">
        <f>P783*Premissas!$C$13</f>
        <v>0</v>
      </c>
      <c r="R783" s="15">
        <f t="shared" si="1138"/>
        <v>56</v>
      </c>
      <c r="S783" s="18">
        <f>R783*Premissas!$C$11</f>
        <v>2697.2477064220184</v>
      </c>
      <c r="Y783" s="7" t="str">
        <f>Premissas!$E$13</f>
        <v>novembro/18</v>
      </c>
      <c r="Z783" s="29">
        <f t="shared" si="1143"/>
        <v>56</v>
      </c>
      <c r="AA783" s="15">
        <f>Premissas!$H$13</f>
        <v>66.42</v>
      </c>
      <c r="AB783" s="16">
        <f t="shared" si="1140"/>
        <v>10.420000000000002</v>
      </c>
      <c r="AC783" s="17">
        <f>AB783*Premissas!$C$6</f>
        <v>671.81145207212921</v>
      </c>
      <c r="AD783" s="15">
        <f t="shared" si="1141"/>
        <v>66.42</v>
      </c>
      <c r="AE783" s="18">
        <f>AD783*Premissas!$C$12</f>
        <v>2141.157228725087</v>
      </c>
    </row>
    <row r="784" spans="1:33" x14ac:dyDescent="0.25">
      <c r="A784" s="26" t="s">
        <v>35</v>
      </c>
      <c r="B784" s="5"/>
      <c r="C784" s="5">
        <f>LARGE(C771:C783,1)</f>
        <v>89.49</v>
      </c>
      <c r="D784" s="5">
        <f>LARGE(D771:D783,1)</f>
        <v>33.489999999999995</v>
      </c>
      <c r="E784" s="27">
        <f>SUM(E772:E783)</f>
        <v>9907.6070863650748</v>
      </c>
      <c r="F784" s="5">
        <f>LARGE(F771:F783,1)</f>
        <v>89.49</v>
      </c>
      <c r="G784" s="27">
        <f t="shared" si="1058"/>
        <v>26616.821575450806</v>
      </c>
      <c r="H784" s="50">
        <f>E784+G784</f>
        <v>36524.42866181588</v>
      </c>
      <c r="I784">
        <f>B772</f>
        <v>56</v>
      </c>
      <c r="M784" s="26" t="s">
        <v>35</v>
      </c>
      <c r="N784" s="5"/>
      <c r="O784" s="5">
        <f t="shared" ref="O784:P784" si="1145">LARGE(O771:O783,1)</f>
        <v>77.73</v>
      </c>
      <c r="P784" s="5">
        <f t="shared" si="1145"/>
        <v>21.730000000000004</v>
      </c>
      <c r="Q784" s="27">
        <f t="shared" ref="Q784" si="1146">SUM(Q772:Q783)</f>
        <v>3365.7798165137619</v>
      </c>
      <c r="R784" s="5">
        <f t="shared" ref="R784" si="1147">LARGE(R771:R783,1)</f>
        <v>77.73</v>
      </c>
      <c r="S784" s="27">
        <f t="shared" si="1062"/>
        <v>34147.15596330275</v>
      </c>
      <c r="T784" s="50">
        <f t="shared" ref="T784" si="1148">Q784+S784</f>
        <v>37512.935779816515</v>
      </c>
      <c r="U784">
        <f t="shared" ref="U784" si="1149">N772</f>
        <v>56</v>
      </c>
      <c r="Y784" s="26" t="s">
        <v>35</v>
      </c>
      <c r="Z784" s="5"/>
      <c r="AA784" s="5">
        <f t="shared" ref="AA784:AB784" si="1150">LARGE(AA771:AA783,1)</f>
        <v>89.49</v>
      </c>
      <c r="AB784" s="5">
        <f t="shared" si="1150"/>
        <v>33.489999999999995</v>
      </c>
      <c r="AC784" s="27">
        <f t="shared" ref="AC784" si="1151">SUM(AC772:AC783)</f>
        <v>9424.05757671623</v>
      </c>
      <c r="AD784" s="5">
        <f t="shared" ref="AD784" si="1152">LARGE(AD771:AD783,1)</f>
        <v>89.49</v>
      </c>
      <c r="AE784" s="27">
        <f t="shared" si="1068"/>
        <v>26465.309395760833</v>
      </c>
      <c r="AF784" s="50">
        <f t="shared" ref="AF784" si="1153">AC784+AE784</f>
        <v>35889.366972477059</v>
      </c>
      <c r="AG784">
        <f t="shared" ref="AG784" si="1154">Z772</f>
        <v>56</v>
      </c>
    </row>
    <row r="785" spans="1:33" x14ac:dyDescent="0.25">
      <c r="A785" s="6" t="s">
        <v>12</v>
      </c>
      <c r="B785" s="6" t="s">
        <v>18</v>
      </c>
      <c r="C785" s="6" t="s">
        <v>19</v>
      </c>
      <c r="D785" s="14" t="s">
        <v>20</v>
      </c>
      <c r="E785" s="14" t="s">
        <v>21</v>
      </c>
      <c r="F785" s="6" t="s">
        <v>22</v>
      </c>
      <c r="G785" s="6" t="s">
        <v>23</v>
      </c>
      <c r="M785" s="6" t="s">
        <v>12</v>
      </c>
      <c r="N785" s="6" t="s">
        <v>18</v>
      </c>
      <c r="O785" s="6" t="s">
        <v>19</v>
      </c>
      <c r="P785" s="14" t="s">
        <v>20</v>
      </c>
      <c r="Q785" s="14" t="s">
        <v>21</v>
      </c>
      <c r="R785" s="6" t="s">
        <v>22</v>
      </c>
      <c r="S785" s="6" t="s">
        <v>23</v>
      </c>
      <c r="Y785" s="6" t="s">
        <v>12</v>
      </c>
      <c r="Z785" s="6" t="s">
        <v>18</v>
      </c>
      <c r="AA785" s="6" t="s">
        <v>19</v>
      </c>
      <c r="AB785" s="14" t="s">
        <v>20</v>
      </c>
      <c r="AC785" s="14" t="s">
        <v>21</v>
      </c>
      <c r="AD785" s="6" t="s">
        <v>22</v>
      </c>
      <c r="AE785" s="6" t="s">
        <v>23</v>
      </c>
    </row>
    <row r="786" spans="1:33" x14ac:dyDescent="0.25">
      <c r="A786" s="7" t="str">
        <f>Premissas!$E$2</f>
        <v>outubro/19</v>
      </c>
      <c r="B786" s="29">
        <f>B772+1</f>
        <v>57</v>
      </c>
      <c r="C786" s="15">
        <f>LARGE(Premissas!$H$2:$I$2,1)</f>
        <v>63.39</v>
      </c>
      <c r="D786" s="16">
        <f t="shared" ref="D786:D797" si="1155">IF(C786&gt;105%*B786,(C786-B786),0)</f>
        <v>6.3900000000000006</v>
      </c>
      <c r="E786" s="17">
        <f>D786*Premissas!$C$6</f>
        <v>411.98418222081625</v>
      </c>
      <c r="F786" s="15">
        <f t="shared" ref="F786:F797" si="1156">IF(C786&gt;B786,C786,B786)</f>
        <v>63.39</v>
      </c>
      <c r="G786" s="18">
        <f>F786*Premissas!$C$5</f>
        <v>2043.4802277760202</v>
      </c>
      <c r="M786" s="7" t="str">
        <f>Premissas!$E$2</f>
        <v>outubro/19</v>
      </c>
      <c r="N786" s="29">
        <f t="shared" ref="N786" si="1157">N772+1</f>
        <v>57</v>
      </c>
      <c r="O786" s="15">
        <f>Premissas!$I$2</f>
        <v>63.39</v>
      </c>
      <c r="P786" s="16">
        <f t="shared" ref="P786:P797" si="1158">IF(O786&gt;105%*N786,(O786-N786),0)</f>
        <v>6.3900000000000006</v>
      </c>
      <c r="Q786" s="17">
        <f>P786*Premissas!$C$13</f>
        <v>615.55045871559639</v>
      </c>
      <c r="R786" s="15">
        <f t="shared" ref="R786:R797" si="1159">IF(O786&gt;N786,O786,N786)</f>
        <v>63.39</v>
      </c>
      <c r="S786" s="18">
        <f>R786*Premissas!$C$11</f>
        <v>3053.1880733944954</v>
      </c>
      <c r="Y786" s="7" t="str">
        <f>Premissas!$E$2</f>
        <v>outubro/19</v>
      </c>
      <c r="Z786" s="29">
        <f t="shared" ref="Z786" si="1160">Z772+1</f>
        <v>57</v>
      </c>
      <c r="AA786" s="15">
        <f>Premissas!$H$2</f>
        <v>58.8</v>
      </c>
      <c r="AB786" s="16">
        <f t="shared" ref="AB786:AB797" si="1161">IF(AA786&gt;105%*Z786,(AA786-Z786),0)</f>
        <v>0</v>
      </c>
      <c r="AC786" s="17">
        <f>AB786*Premissas!$C$6</f>
        <v>0</v>
      </c>
      <c r="AD786" s="15">
        <f t="shared" ref="AD786:AD797" si="1162">IF(AA786&gt;Z786,AA786,Z786)</f>
        <v>58.8</v>
      </c>
      <c r="AE786" s="18">
        <f>AD786*Premissas!$C$12</f>
        <v>1895.5140778234736</v>
      </c>
    </row>
    <row r="787" spans="1:33" x14ac:dyDescent="0.25">
      <c r="A787" s="7" t="str">
        <f>Premissas!$E$3</f>
        <v>setembro/19</v>
      </c>
      <c r="B787" s="29">
        <f>B786</f>
        <v>57</v>
      </c>
      <c r="C787" s="15">
        <f>LARGE(Premissas!$H$3:$I$3,1)</f>
        <v>58.91</v>
      </c>
      <c r="D787" s="16">
        <f t="shared" si="1155"/>
        <v>0</v>
      </c>
      <c r="E787" s="17">
        <f>D787*Premissas!$C$6</f>
        <v>0</v>
      </c>
      <c r="F787" s="15">
        <f t="shared" si="1156"/>
        <v>58.91</v>
      </c>
      <c r="G787" s="18">
        <f>F787*Premissas!$C$5</f>
        <v>1899.0601075608984</v>
      </c>
      <c r="M787" s="7" t="str">
        <f>Premissas!$E$3</f>
        <v>setembro/19</v>
      </c>
      <c r="N787" s="29">
        <f t="shared" ref="N787:N797" si="1163">N786</f>
        <v>57</v>
      </c>
      <c r="O787" s="15">
        <f>Premissas!$I$3</f>
        <v>52.19</v>
      </c>
      <c r="P787" s="16">
        <f t="shared" si="1158"/>
        <v>0</v>
      </c>
      <c r="Q787" s="17">
        <f>P787*Premissas!$C$13</f>
        <v>0</v>
      </c>
      <c r="R787" s="15">
        <f t="shared" si="1159"/>
        <v>57</v>
      </c>
      <c r="S787" s="18">
        <f>R787*Premissas!$C$11</f>
        <v>2745.4128440366972</v>
      </c>
      <c r="Y787" s="7" t="str">
        <f>Premissas!$E$3</f>
        <v>setembro/19</v>
      </c>
      <c r="Z787" s="29">
        <f t="shared" ref="Z787:Z797" si="1164">Z786</f>
        <v>57</v>
      </c>
      <c r="AA787" s="15">
        <f>Premissas!$H$3</f>
        <v>58.91</v>
      </c>
      <c r="AB787" s="16">
        <f t="shared" si="1161"/>
        <v>0</v>
      </c>
      <c r="AC787" s="17">
        <f>AB787*Premissas!$C$6</f>
        <v>0</v>
      </c>
      <c r="AD787" s="15">
        <f t="shared" si="1162"/>
        <v>58.91</v>
      </c>
      <c r="AE787" s="18">
        <f>AD787*Premissas!$C$12</f>
        <v>1899.0601075608984</v>
      </c>
    </row>
    <row r="788" spans="1:33" x14ac:dyDescent="0.25">
      <c r="A788" s="7" t="str">
        <f>Premissas!$E$4</f>
        <v>agosto/19</v>
      </c>
      <c r="B788" s="29">
        <f t="shared" ref="B788:B797" si="1165">B787</f>
        <v>57</v>
      </c>
      <c r="C788" s="15">
        <f>LARGE(Premissas!$H$4:$I$4,1)</f>
        <v>46.48</v>
      </c>
      <c r="D788" s="16">
        <f t="shared" si="1155"/>
        <v>0</v>
      </c>
      <c r="E788" s="17">
        <f>D788*Premissas!$C$6</f>
        <v>0</v>
      </c>
      <c r="F788" s="15">
        <f t="shared" si="1156"/>
        <v>57</v>
      </c>
      <c r="G788" s="18">
        <f>F788*Premissas!$C$5</f>
        <v>1837.488136665612</v>
      </c>
      <c r="M788" s="7" t="str">
        <f>Premissas!$E$4</f>
        <v>agosto/19</v>
      </c>
      <c r="N788" s="29">
        <f t="shared" si="1163"/>
        <v>57</v>
      </c>
      <c r="O788" s="15">
        <f>Premissas!$I$4</f>
        <v>20.16</v>
      </c>
      <c r="P788" s="16">
        <f t="shared" si="1158"/>
        <v>0</v>
      </c>
      <c r="Q788" s="17">
        <f>P788*Premissas!$C$13</f>
        <v>0</v>
      </c>
      <c r="R788" s="15">
        <f t="shared" si="1159"/>
        <v>57</v>
      </c>
      <c r="S788" s="18">
        <f>R788*Premissas!$C$11</f>
        <v>2745.4128440366972</v>
      </c>
      <c r="Y788" s="7" t="str">
        <f>Premissas!$E$4</f>
        <v>agosto/19</v>
      </c>
      <c r="Z788" s="29">
        <f t="shared" si="1164"/>
        <v>57</v>
      </c>
      <c r="AA788" s="15">
        <f>Premissas!$H$4</f>
        <v>46.48</v>
      </c>
      <c r="AB788" s="16">
        <f t="shared" si="1161"/>
        <v>0</v>
      </c>
      <c r="AC788" s="17">
        <f>AB788*Premissas!$C$6</f>
        <v>0</v>
      </c>
      <c r="AD788" s="15">
        <f t="shared" si="1162"/>
        <v>57</v>
      </c>
      <c r="AE788" s="18">
        <f>AD788*Premissas!$C$12</f>
        <v>1837.488136665612</v>
      </c>
    </row>
    <row r="789" spans="1:33" x14ac:dyDescent="0.25">
      <c r="A789" s="7" t="str">
        <f>Premissas!$E$5</f>
        <v>julho/19</v>
      </c>
      <c r="B789" s="29">
        <f t="shared" si="1165"/>
        <v>57</v>
      </c>
      <c r="C789" s="15">
        <f>LARGE(Premissas!$H$5:$I$5,1)</f>
        <v>63.17</v>
      </c>
      <c r="D789" s="16">
        <f t="shared" si="1155"/>
        <v>6.1700000000000017</v>
      </c>
      <c r="E789" s="17">
        <f>D789*Premissas!$C$6</f>
        <v>397.80006327111687</v>
      </c>
      <c r="F789" s="15">
        <f t="shared" si="1156"/>
        <v>63.17</v>
      </c>
      <c r="G789" s="18">
        <f>F789*Premissas!$C$5</f>
        <v>2036.3881683011705</v>
      </c>
      <c r="M789" s="7" t="str">
        <f>Premissas!$E$5</f>
        <v>julho/19</v>
      </c>
      <c r="N789" s="29">
        <f t="shared" si="1163"/>
        <v>57</v>
      </c>
      <c r="O789" s="15">
        <f>Premissas!$I$5</f>
        <v>39.979999999999997</v>
      </c>
      <c r="P789" s="16">
        <f t="shared" si="1158"/>
        <v>0</v>
      </c>
      <c r="Q789" s="17">
        <f>P789*Premissas!$C$13</f>
        <v>0</v>
      </c>
      <c r="R789" s="15">
        <f t="shared" si="1159"/>
        <v>57</v>
      </c>
      <c r="S789" s="18">
        <f>R789*Premissas!$C$11</f>
        <v>2745.4128440366972</v>
      </c>
      <c r="Y789" s="7" t="str">
        <f>Premissas!$E$5</f>
        <v>julho/19</v>
      </c>
      <c r="Z789" s="29">
        <f t="shared" si="1164"/>
        <v>57</v>
      </c>
      <c r="AA789" s="15">
        <f>Premissas!$H$5</f>
        <v>63.17</v>
      </c>
      <c r="AB789" s="16">
        <f t="shared" si="1161"/>
        <v>6.1700000000000017</v>
      </c>
      <c r="AC789" s="17">
        <f>AB789*Premissas!$C$6</f>
        <v>397.80006327111687</v>
      </c>
      <c r="AD789" s="15">
        <f t="shared" si="1162"/>
        <v>63.17</v>
      </c>
      <c r="AE789" s="18">
        <f>AD789*Premissas!$C$12</f>
        <v>2036.3881683011705</v>
      </c>
    </row>
    <row r="790" spans="1:33" x14ac:dyDescent="0.25">
      <c r="A790" s="7" t="str">
        <f>Premissas!$E$6</f>
        <v>junho/19</v>
      </c>
      <c r="B790" s="29">
        <f t="shared" si="1165"/>
        <v>57</v>
      </c>
      <c r="C790" s="15">
        <f>LARGE(Premissas!$H$6:$I$6,1)</f>
        <v>59.47</v>
      </c>
      <c r="D790" s="16">
        <f t="shared" si="1155"/>
        <v>0</v>
      </c>
      <c r="E790" s="17">
        <f>D790*Premissas!$C$6</f>
        <v>0</v>
      </c>
      <c r="F790" s="15">
        <f t="shared" si="1156"/>
        <v>59.47</v>
      </c>
      <c r="G790" s="18">
        <f>F790*Premissas!$C$5</f>
        <v>1917.1126225877886</v>
      </c>
      <c r="M790" s="7" t="str">
        <f>Premissas!$E$6</f>
        <v>junho/19</v>
      </c>
      <c r="N790" s="29">
        <f t="shared" si="1163"/>
        <v>57</v>
      </c>
      <c r="O790" s="15">
        <f>Premissas!$I$6</f>
        <v>47.71</v>
      </c>
      <c r="P790" s="16">
        <f t="shared" si="1158"/>
        <v>0</v>
      </c>
      <c r="Q790" s="17">
        <f>P790*Premissas!$C$13</f>
        <v>0</v>
      </c>
      <c r="R790" s="15">
        <f t="shared" si="1159"/>
        <v>57</v>
      </c>
      <c r="S790" s="18">
        <f>R790*Premissas!$C$11</f>
        <v>2745.4128440366972</v>
      </c>
      <c r="Y790" s="7" t="str">
        <f>Premissas!$E$6</f>
        <v>junho/19</v>
      </c>
      <c r="Z790" s="29">
        <f t="shared" si="1164"/>
        <v>57</v>
      </c>
      <c r="AA790" s="15">
        <f>Premissas!$H$6</f>
        <v>59.47</v>
      </c>
      <c r="AB790" s="16">
        <f t="shared" si="1161"/>
        <v>0</v>
      </c>
      <c r="AC790" s="17">
        <f>AB790*Premissas!$C$6</f>
        <v>0</v>
      </c>
      <c r="AD790" s="15">
        <f t="shared" si="1162"/>
        <v>59.47</v>
      </c>
      <c r="AE790" s="18">
        <f>AD790*Premissas!$C$12</f>
        <v>1917.1126225877886</v>
      </c>
    </row>
    <row r="791" spans="1:33" x14ac:dyDescent="0.25">
      <c r="A791" s="7" t="str">
        <f>Premissas!$E$7</f>
        <v>maio/19</v>
      </c>
      <c r="B791" s="29">
        <f t="shared" si="1165"/>
        <v>57</v>
      </c>
      <c r="C791" s="15">
        <f>LARGE(Premissas!$H$7:$I$7,1)</f>
        <v>61.04</v>
      </c>
      <c r="D791" s="20">
        <f t="shared" si="1155"/>
        <v>4.0399999999999991</v>
      </c>
      <c r="E791" s="17">
        <f>D791*Premissas!$C$6</f>
        <v>260.47200253084463</v>
      </c>
      <c r="F791" s="15">
        <f t="shared" si="1156"/>
        <v>61.04</v>
      </c>
      <c r="G791" s="18">
        <f>F791*Premissas!$C$5</f>
        <v>1967.7241379310344</v>
      </c>
      <c r="M791" s="7" t="str">
        <f>Premissas!$E$7</f>
        <v>maio/19</v>
      </c>
      <c r="N791" s="29">
        <f t="shared" si="1163"/>
        <v>57</v>
      </c>
      <c r="O791" s="15">
        <f>Premissas!$I$7</f>
        <v>46.37</v>
      </c>
      <c r="P791" s="20">
        <f t="shared" si="1158"/>
        <v>0</v>
      </c>
      <c r="Q791" s="17">
        <f>P791*Premissas!$C$13</f>
        <v>0</v>
      </c>
      <c r="R791" s="15">
        <f t="shared" si="1159"/>
        <v>57</v>
      </c>
      <c r="S791" s="18">
        <f>R791*Premissas!$C$11</f>
        <v>2745.4128440366972</v>
      </c>
      <c r="Y791" s="7" t="str">
        <f>Premissas!$E$7</f>
        <v>maio/19</v>
      </c>
      <c r="Z791" s="29">
        <f t="shared" si="1164"/>
        <v>57</v>
      </c>
      <c r="AA791" s="15">
        <f>Premissas!$H$7</f>
        <v>61.04</v>
      </c>
      <c r="AB791" s="20">
        <f t="shared" si="1161"/>
        <v>4.0399999999999991</v>
      </c>
      <c r="AC791" s="17">
        <f>AB791*Premissas!$C$6</f>
        <v>260.47200253084463</v>
      </c>
      <c r="AD791" s="15">
        <f t="shared" si="1162"/>
        <v>61.04</v>
      </c>
      <c r="AE791" s="18">
        <f>AD791*Premissas!$C$12</f>
        <v>1967.7241379310344</v>
      </c>
    </row>
    <row r="792" spans="1:33" x14ac:dyDescent="0.25">
      <c r="A792" s="7" t="str">
        <f>Premissas!$E$8</f>
        <v>abril/19</v>
      </c>
      <c r="B792" s="29">
        <f t="shared" si="1165"/>
        <v>57</v>
      </c>
      <c r="C792" s="15">
        <f>LARGE(Premissas!$H$8:$I$8,1)</f>
        <v>81.98</v>
      </c>
      <c r="D792" s="20">
        <f t="shared" si="1155"/>
        <v>24.980000000000004</v>
      </c>
      <c r="E792" s="17">
        <f>D792*Premissas!$C$6</f>
        <v>1610.542233470421</v>
      </c>
      <c r="F792" s="15">
        <f t="shared" si="1156"/>
        <v>81.98</v>
      </c>
      <c r="G792" s="18">
        <f>F792*Premissas!$C$5</f>
        <v>2642.7592534008227</v>
      </c>
      <c r="M792" s="7" t="str">
        <f>Premissas!$E$8</f>
        <v>abril/19</v>
      </c>
      <c r="N792" s="29">
        <f t="shared" si="1163"/>
        <v>57</v>
      </c>
      <c r="O792" s="15">
        <f>Premissas!$I$8</f>
        <v>53.09</v>
      </c>
      <c r="P792" s="20">
        <f t="shared" si="1158"/>
        <v>0</v>
      </c>
      <c r="Q792" s="17">
        <f>P792*Premissas!$C$13</f>
        <v>0</v>
      </c>
      <c r="R792" s="15">
        <f t="shared" si="1159"/>
        <v>57</v>
      </c>
      <c r="S792" s="18">
        <f>R792*Premissas!$C$11</f>
        <v>2745.4128440366972</v>
      </c>
      <c r="Y792" s="7" t="str">
        <f>Premissas!$E$8</f>
        <v>abril/19</v>
      </c>
      <c r="Z792" s="29">
        <f t="shared" si="1164"/>
        <v>57</v>
      </c>
      <c r="AA792" s="15">
        <f>Premissas!$H$8</f>
        <v>81.98</v>
      </c>
      <c r="AB792" s="20">
        <f t="shared" si="1161"/>
        <v>24.980000000000004</v>
      </c>
      <c r="AC792" s="17">
        <f>AB792*Premissas!$C$6</f>
        <v>1610.542233470421</v>
      </c>
      <c r="AD792" s="15">
        <f t="shared" si="1162"/>
        <v>81.98</v>
      </c>
      <c r="AE792" s="18">
        <f>AD792*Premissas!$C$12</f>
        <v>2642.7592534008227</v>
      </c>
    </row>
    <row r="793" spans="1:33" x14ac:dyDescent="0.25">
      <c r="A793" s="7" t="str">
        <f>Premissas!$E$9</f>
        <v>março/19</v>
      </c>
      <c r="B793" s="29">
        <f t="shared" si="1165"/>
        <v>57</v>
      </c>
      <c r="C793" s="15">
        <f>LARGE(Premissas!$H$9:$I$9,1)</f>
        <v>77.73</v>
      </c>
      <c r="D793" s="20">
        <f t="shared" si="1155"/>
        <v>20.730000000000004</v>
      </c>
      <c r="E793" s="17">
        <f>D793*Premissas!$C$6</f>
        <v>1336.5308446694087</v>
      </c>
      <c r="F793" s="15">
        <f t="shared" si="1156"/>
        <v>77.73</v>
      </c>
      <c r="G793" s="18">
        <f>F793*Premissas!$C$5</f>
        <v>2505.7535590003163</v>
      </c>
      <c r="M793" s="7" t="str">
        <f>Premissas!$E$9</f>
        <v>março/19</v>
      </c>
      <c r="N793" s="29">
        <f t="shared" si="1163"/>
        <v>57</v>
      </c>
      <c r="O793" s="15">
        <f>Premissas!$I$9</f>
        <v>77.73</v>
      </c>
      <c r="P793" s="20">
        <f t="shared" si="1158"/>
        <v>20.730000000000004</v>
      </c>
      <c r="Q793" s="17">
        <f>P793*Premissas!$C$13</f>
        <v>1996.9266055045875</v>
      </c>
      <c r="R793" s="15">
        <f t="shared" si="1159"/>
        <v>77.73</v>
      </c>
      <c r="S793" s="18">
        <f>R793*Premissas!$C$11</f>
        <v>3743.8761467889908</v>
      </c>
      <c r="Y793" s="7" t="str">
        <f>Premissas!$E$9</f>
        <v>março/19</v>
      </c>
      <c r="Z793" s="29">
        <f t="shared" si="1164"/>
        <v>57</v>
      </c>
      <c r="AA793" s="15">
        <f>Premissas!$H$9</f>
        <v>77.62</v>
      </c>
      <c r="AB793" s="20">
        <f t="shared" si="1161"/>
        <v>20.620000000000005</v>
      </c>
      <c r="AC793" s="17">
        <f>AB793*Premissas!$C$6</f>
        <v>1329.4387851945589</v>
      </c>
      <c r="AD793" s="15">
        <f t="shared" si="1162"/>
        <v>77.62</v>
      </c>
      <c r="AE793" s="18">
        <f>AD793*Premissas!$C$12</f>
        <v>2502.2075292628915</v>
      </c>
    </row>
    <row r="794" spans="1:33" x14ac:dyDescent="0.25">
      <c r="A794" s="7" t="str">
        <f>Premissas!$E$10</f>
        <v>fevereiro/19</v>
      </c>
      <c r="B794" s="29">
        <f t="shared" si="1165"/>
        <v>57</v>
      </c>
      <c r="C794" s="15">
        <f>LARGE(Premissas!$H$10:$I$10,1)</f>
        <v>89.49</v>
      </c>
      <c r="D794" s="20">
        <f t="shared" si="1155"/>
        <v>32.489999999999995</v>
      </c>
      <c r="E794" s="17">
        <f>D794*Premissas!$C$6</f>
        <v>2094.7364757987975</v>
      </c>
      <c r="F794" s="15">
        <f t="shared" si="1156"/>
        <v>89.49</v>
      </c>
      <c r="G794" s="18">
        <f>F794*Premissas!$C$5</f>
        <v>2884.8563745650108</v>
      </c>
      <c r="M794" s="7" t="str">
        <f>Premissas!$E$10</f>
        <v>fevereiro/19</v>
      </c>
      <c r="N794" s="29">
        <f t="shared" si="1163"/>
        <v>57</v>
      </c>
      <c r="O794" s="15">
        <f>Premissas!$I$10</f>
        <v>61.82</v>
      </c>
      <c r="P794" s="20">
        <f t="shared" si="1158"/>
        <v>4.82</v>
      </c>
      <c r="Q794" s="17">
        <f>P794*Premissas!$C$13</f>
        <v>464.3119266055046</v>
      </c>
      <c r="R794" s="15">
        <f t="shared" si="1159"/>
        <v>61.82</v>
      </c>
      <c r="S794" s="18">
        <f>R794*Premissas!$C$11</f>
        <v>2977.5688073394494</v>
      </c>
      <c r="Y794" s="7" t="str">
        <f>Premissas!$E$10</f>
        <v>fevereiro/19</v>
      </c>
      <c r="Z794" s="29">
        <f t="shared" si="1164"/>
        <v>57</v>
      </c>
      <c r="AA794" s="15">
        <f>Premissas!$H$10</f>
        <v>89.49</v>
      </c>
      <c r="AB794" s="20">
        <f t="shared" si="1161"/>
        <v>32.489999999999995</v>
      </c>
      <c r="AC794" s="17">
        <f>AB794*Premissas!$C$6</f>
        <v>2094.7364757987975</v>
      </c>
      <c r="AD794" s="15">
        <f t="shared" si="1162"/>
        <v>89.49</v>
      </c>
      <c r="AE794" s="18">
        <f>AD794*Premissas!$C$12</f>
        <v>2884.8563745650108</v>
      </c>
    </row>
    <row r="795" spans="1:33" x14ac:dyDescent="0.25">
      <c r="A795" s="7" t="str">
        <f>Premissas!$E$11</f>
        <v>janeiro/19</v>
      </c>
      <c r="B795" s="29">
        <f t="shared" si="1165"/>
        <v>57</v>
      </c>
      <c r="C795" s="15">
        <f>LARGE(Premissas!$H$11:$I$11,1)</f>
        <v>81.09</v>
      </c>
      <c r="D795" s="16">
        <f t="shared" si="1155"/>
        <v>24.090000000000003</v>
      </c>
      <c r="E795" s="17">
        <f>D795*Premissas!$C$6</f>
        <v>1553.1610249920914</v>
      </c>
      <c r="F795" s="15">
        <f t="shared" si="1156"/>
        <v>81.09</v>
      </c>
      <c r="G795" s="18">
        <f>F795*Premissas!$C$5</f>
        <v>2614.068649161658</v>
      </c>
      <c r="M795" s="7" t="str">
        <f>Premissas!$E$11</f>
        <v>janeiro/19</v>
      </c>
      <c r="N795" s="29">
        <f t="shared" si="1163"/>
        <v>57</v>
      </c>
      <c r="O795" s="15">
        <f>Premissas!$I$11</f>
        <v>57.12</v>
      </c>
      <c r="P795" s="16">
        <f t="shared" si="1158"/>
        <v>0</v>
      </c>
      <c r="Q795" s="17">
        <f>P795*Premissas!$C$13</f>
        <v>0</v>
      </c>
      <c r="R795" s="15">
        <f t="shared" si="1159"/>
        <v>57.12</v>
      </c>
      <c r="S795" s="18">
        <f>R795*Premissas!$C$11</f>
        <v>2751.1926605504586</v>
      </c>
      <c r="Y795" s="7" t="str">
        <f>Premissas!$E$11</f>
        <v>janeiro/19</v>
      </c>
      <c r="Z795" s="29">
        <f t="shared" si="1164"/>
        <v>57</v>
      </c>
      <c r="AA795" s="15">
        <f>Premissas!$H$11</f>
        <v>81.09</v>
      </c>
      <c r="AB795" s="16">
        <f t="shared" si="1161"/>
        <v>24.090000000000003</v>
      </c>
      <c r="AC795" s="17">
        <f>AB795*Premissas!$C$6</f>
        <v>1553.1610249920914</v>
      </c>
      <c r="AD795" s="15">
        <f t="shared" si="1162"/>
        <v>81.09</v>
      </c>
      <c r="AE795" s="18">
        <f>AD795*Premissas!$C$12</f>
        <v>2614.068649161658</v>
      </c>
    </row>
    <row r="796" spans="1:33" x14ac:dyDescent="0.25">
      <c r="A796" s="7" t="str">
        <f>Premissas!$E$12</f>
        <v>dezembro/18</v>
      </c>
      <c r="B796" s="29">
        <f t="shared" si="1165"/>
        <v>57</v>
      </c>
      <c r="C796" s="15">
        <f>LARGE(Premissas!$H$12:$I$12,1)</f>
        <v>66.98</v>
      </c>
      <c r="D796" s="16">
        <f t="shared" si="1155"/>
        <v>9.980000000000004</v>
      </c>
      <c r="E796" s="17">
        <f>D796*Premissas!$C$6</f>
        <v>643.44321417273045</v>
      </c>
      <c r="F796" s="15">
        <f t="shared" si="1156"/>
        <v>66.98</v>
      </c>
      <c r="G796" s="18">
        <f>F796*Premissas!$C$5</f>
        <v>2159.2097437519774</v>
      </c>
      <c r="M796" s="7" t="str">
        <f>Premissas!$E$12</f>
        <v>dezembro/18</v>
      </c>
      <c r="N796" s="29">
        <f t="shared" si="1163"/>
        <v>57</v>
      </c>
      <c r="O796" s="15">
        <f>Premissas!$I$12</f>
        <v>56.9</v>
      </c>
      <c r="P796" s="16">
        <f t="shared" si="1158"/>
        <v>0</v>
      </c>
      <c r="Q796" s="17">
        <f>P796*Premissas!$C$13</f>
        <v>0</v>
      </c>
      <c r="R796" s="15">
        <f t="shared" si="1159"/>
        <v>57</v>
      </c>
      <c r="S796" s="18">
        <f>R796*Premissas!$C$11</f>
        <v>2745.4128440366972</v>
      </c>
      <c r="Y796" s="7" t="str">
        <f>Premissas!$E$12</f>
        <v>dezembro/18</v>
      </c>
      <c r="Z796" s="29">
        <f t="shared" si="1164"/>
        <v>57</v>
      </c>
      <c r="AA796" s="15">
        <f>Premissas!$H$12</f>
        <v>66.98</v>
      </c>
      <c r="AB796" s="16">
        <f t="shared" si="1161"/>
        <v>9.980000000000004</v>
      </c>
      <c r="AC796" s="17">
        <f>AB796*Premissas!$C$6</f>
        <v>643.44321417273045</v>
      </c>
      <c r="AD796" s="15">
        <f t="shared" si="1162"/>
        <v>66.98</v>
      </c>
      <c r="AE796" s="18">
        <f>AD796*Premissas!$C$12</f>
        <v>2159.2097437519774</v>
      </c>
    </row>
    <row r="797" spans="1:33" x14ac:dyDescent="0.25">
      <c r="A797" s="7" t="str">
        <f>Premissas!$E$13</f>
        <v>novembro/18</v>
      </c>
      <c r="B797" s="29">
        <f t="shared" si="1165"/>
        <v>57</v>
      </c>
      <c r="C797" s="15">
        <f>LARGE(Premissas!$H$13:$I$13,1)</f>
        <v>66.42</v>
      </c>
      <c r="D797" s="16">
        <f t="shared" si="1155"/>
        <v>9.4200000000000017</v>
      </c>
      <c r="E797" s="17">
        <f>D797*Premissas!$C$6</f>
        <v>607.33818411894981</v>
      </c>
      <c r="F797" s="15">
        <f t="shared" si="1156"/>
        <v>66.42</v>
      </c>
      <c r="G797" s="18">
        <f>F797*Premissas!$C$5</f>
        <v>2141.157228725087</v>
      </c>
      <c r="M797" s="7" t="str">
        <f>Premissas!$E$13</f>
        <v>novembro/18</v>
      </c>
      <c r="N797" s="29">
        <f t="shared" si="1163"/>
        <v>57</v>
      </c>
      <c r="O797" s="15">
        <f>Premissas!$I$13</f>
        <v>40.659999999999997</v>
      </c>
      <c r="P797" s="16">
        <f t="shared" si="1158"/>
        <v>0</v>
      </c>
      <c r="Q797" s="17">
        <f>P797*Premissas!$C$13</f>
        <v>0</v>
      </c>
      <c r="R797" s="15">
        <f t="shared" si="1159"/>
        <v>57</v>
      </c>
      <c r="S797" s="18">
        <f>R797*Premissas!$C$11</f>
        <v>2745.4128440366972</v>
      </c>
      <c r="Y797" s="7" t="str">
        <f>Premissas!$E$13</f>
        <v>novembro/18</v>
      </c>
      <c r="Z797" s="29">
        <f t="shared" si="1164"/>
        <v>57</v>
      </c>
      <c r="AA797" s="15">
        <f>Premissas!$H$13</f>
        <v>66.42</v>
      </c>
      <c r="AB797" s="16">
        <f t="shared" si="1161"/>
        <v>9.4200000000000017</v>
      </c>
      <c r="AC797" s="17">
        <f>AB797*Premissas!$C$6</f>
        <v>607.33818411894981</v>
      </c>
      <c r="AD797" s="15">
        <f t="shared" si="1162"/>
        <v>66.42</v>
      </c>
      <c r="AE797" s="18">
        <f>AD797*Premissas!$C$12</f>
        <v>2141.157228725087</v>
      </c>
    </row>
    <row r="798" spans="1:33" x14ac:dyDescent="0.25">
      <c r="A798" s="26" t="s">
        <v>35</v>
      </c>
      <c r="B798" s="5"/>
      <c r="C798" s="5">
        <f>LARGE(C785:C797,1)</f>
        <v>89.49</v>
      </c>
      <c r="D798" s="5">
        <f>LARGE(D785:D797,1)</f>
        <v>32.489999999999995</v>
      </c>
      <c r="E798" s="27">
        <f>SUM(E786:E797)</f>
        <v>8916.0082252451775</v>
      </c>
      <c r="F798" s="5">
        <f>LARGE(F785:F797,1)</f>
        <v>89.49</v>
      </c>
      <c r="G798" s="27">
        <f t="shared" ref="G798:G854" si="1166">SUM(G786:G797)</f>
        <v>26649.058209427392</v>
      </c>
      <c r="H798" s="50">
        <f>E798+G798</f>
        <v>35565.066434672568</v>
      </c>
      <c r="I798">
        <f>B786</f>
        <v>57</v>
      </c>
      <c r="M798" s="26" t="s">
        <v>35</v>
      </c>
      <c r="N798" s="5"/>
      <c r="O798" s="5">
        <f t="shared" ref="O798:P798" si="1167">LARGE(O785:O797,1)</f>
        <v>77.73</v>
      </c>
      <c r="P798" s="5">
        <f t="shared" si="1167"/>
        <v>20.730000000000004</v>
      </c>
      <c r="Q798" s="27">
        <f t="shared" ref="Q798" si="1168">SUM(Q786:Q797)</f>
        <v>3076.7889908256884</v>
      </c>
      <c r="R798" s="5">
        <f t="shared" ref="R798" si="1169">LARGE(R785:R797,1)</f>
        <v>77.73</v>
      </c>
      <c r="S798" s="27">
        <f t="shared" ref="S798:S854" si="1170">SUM(S786:S797)</f>
        <v>34489.128440366971</v>
      </c>
      <c r="T798" s="50">
        <f t="shared" ref="T798" si="1171">Q798+S798</f>
        <v>37565.917431192662</v>
      </c>
      <c r="U798">
        <f t="shared" ref="U798" si="1172">N786</f>
        <v>57</v>
      </c>
      <c r="Y798" s="26" t="s">
        <v>35</v>
      </c>
      <c r="Z798" s="5"/>
      <c r="AA798" s="5">
        <f t="shared" ref="AA798:AB798" si="1173">LARGE(AA785:AA797,1)</f>
        <v>89.49</v>
      </c>
      <c r="AB798" s="5">
        <f t="shared" si="1173"/>
        <v>32.489999999999995</v>
      </c>
      <c r="AC798" s="27">
        <f t="shared" ref="AC798" si="1174">SUM(AC786:AC797)</f>
        <v>8496.9319835495098</v>
      </c>
      <c r="AD798" s="5">
        <f t="shared" ref="AD798" si="1175">LARGE(AD785:AD797,1)</f>
        <v>89.49</v>
      </c>
      <c r="AE798" s="27">
        <f t="shared" ref="AE798:AE854" si="1176">SUM(AE786:AE797)</f>
        <v>26497.546029737419</v>
      </c>
      <c r="AF798" s="50">
        <f t="shared" ref="AF798" si="1177">AC798+AE798</f>
        <v>34994.478013286927</v>
      </c>
      <c r="AG798">
        <f t="shared" ref="AG798" si="1178">Z786</f>
        <v>57</v>
      </c>
    </row>
    <row r="799" spans="1:33" x14ac:dyDescent="0.25">
      <c r="A799" s="6" t="s">
        <v>12</v>
      </c>
      <c r="B799" s="6" t="s">
        <v>18</v>
      </c>
      <c r="C799" s="6" t="s">
        <v>19</v>
      </c>
      <c r="D799" s="14" t="s">
        <v>20</v>
      </c>
      <c r="E799" s="14" t="s">
        <v>21</v>
      </c>
      <c r="F799" s="6" t="s">
        <v>22</v>
      </c>
      <c r="G799" s="6" t="s">
        <v>23</v>
      </c>
      <c r="M799" s="6" t="s">
        <v>12</v>
      </c>
      <c r="N799" s="6" t="s">
        <v>18</v>
      </c>
      <c r="O799" s="6" t="s">
        <v>19</v>
      </c>
      <c r="P799" s="14" t="s">
        <v>20</v>
      </c>
      <c r="Q799" s="14" t="s">
        <v>21</v>
      </c>
      <c r="R799" s="6" t="s">
        <v>22</v>
      </c>
      <c r="S799" s="6" t="s">
        <v>23</v>
      </c>
      <c r="Y799" s="6" t="s">
        <v>12</v>
      </c>
      <c r="Z799" s="6" t="s">
        <v>18</v>
      </c>
      <c r="AA799" s="6" t="s">
        <v>19</v>
      </c>
      <c r="AB799" s="14" t="s">
        <v>20</v>
      </c>
      <c r="AC799" s="14" t="s">
        <v>21</v>
      </c>
      <c r="AD799" s="6" t="s">
        <v>22</v>
      </c>
      <c r="AE799" s="6" t="s">
        <v>23</v>
      </c>
    </row>
    <row r="800" spans="1:33" x14ac:dyDescent="0.25">
      <c r="A800" s="7" t="str">
        <f>Premissas!$E$2</f>
        <v>outubro/19</v>
      </c>
      <c r="B800" s="29">
        <f>B786+1</f>
        <v>58</v>
      </c>
      <c r="C800" s="15">
        <f>LARGE(Premissas!$H$2:$I$2,1)</f>
        <v>63.39</v>
      </c>
      <c r="D800" s="16">
        <f t="shared" ref="D800:D811" si="1179">IF(C800&gt;105%*B800,(C800-B800),0)</f>
        <v>5.3900000000000006</v>
      </c>
      <c r="E800" s="17">
        <f>D800*Premissas!$C$6</f>
        <v>347.51091426763685</v>
      </c>
      <c r="F800" s="15">
        <f t="shared" ref="F800:F811" si="1180">IF(C800&gt;B800,C800,B800)</f>
        <v>63.39</v>
      </c>
      <c r="G800" s="18">
        <f>F800*Premissas!$C$5</f>
        <v>2043.4802277760202</v>
      </c>
      <c r="M800" s="7" t="str">
        <f>Premissas!$E$2</f>
        <v>outubro/19</v>
      </c>
      <c r="N800" s="29">
        <f t="shared" ref="N800" si="1181">N786+1</f>
        <v>58</v>
      </c>
      <c r="O800" s="15">
        <f>Premissas!$I$2</f>
        <v>63.39</v>
      </c>
      <c r="P800" s="16">
        <f t="shared" ref="P800:P811" si="1182">IF(O800&gt;105%*N800,(O800-N800),0)</f>
        <v>5.3900000000000006</v>
      </c>
      <c r="Q800" s="17">
        <f>P800*Premissas!$C$13</f>
        <v>519.22018348623862</v>
      </c>
      <c r="R800" s="15">
        <f t="shared" ref="R800:R811" si="1183">IF(O800&gt;N800,O800,N800)</f>
        <v>63.39</v>
      </c>
      <c r="S800" s="18">
        <f>R800*Premissas!$C$11</f>
        <v>3053.1880733944954</v>
      </c>
      <c r="Y800" s="7" t="str">
        <f>Premissas!$E$2</f>
        <v>outubro/19</v>
      </c>
      <c r="Z800" s="29">
        <f t="shared" ref="Z800" si="1184">Z786+1</f>
        <v>58</v>
      </c>
      <c r="AA800" s="15">
        <f>Premissas!$H$2</f>
        <v>58.8</v>
      </c>
      <c r="AB800" s="16">
        <f t="shared" ref="AB800:AB811" si="1185">IF(AA800&gt;105%*Z800,(AA800-Z800),0)</f>
        <v>0</v>
      </c>
      <c r="AC800" s="17">
        <f>AB800*Premissas!$C$6</f>
        <v>0</v>
      </c>
      <c r="AD800" s="15">
        <f t="shared" ref="AD800:AD811" si="1186">IF(AA800&gt;Z800,AA800,Z800)</f>
        <v>58.8</v>
      </c>
      <c r="AE800" s="18">
        <f>AD800*Premissas!$C$12</f>
        <v>1895.5140778234736</v>
      </c>
    </row>
    <row r="801" spans="1:33" x14ac:dyDescent="0.25">
      <c r="A801" s="7" t="str">
        <f>Premissas!$E$3</f>
        <v>setembro/19</v>
      </c>
      <c r="B801" s="29">
        <f>B800</f>
        <v>58</v>
      </c>
      <c r="C801" s="15">
        <f>LARGE(Premissas!$H$3:$I$3,1)</f>
        <v>58.91</v>
      </c>
      <c r="D801" s="16">
        <f t="shared" si="1179"/>
        <v>0</v>
      </c>
      <c r="E801" s="17">
        <f>D801*Premissas!$C$6</f>
        <v>0</v>
      </c>
      <c r="F801" s="15">
        <f t="shared" si="1180"/>
        <v>58.91</v>
      </c>
      <c r="G801" s="18">
        <f>F801*Premissas!$C$5</f>
        <v>1899.0601075608984</v>
      </c>
      <c r="M801" s="7" t="str">
        <f>Premissas!$E$3</f>
        <v>setembro/19</v>
      </c>
      <c r="N801" s="29">
        <f t="shared" ref="N801:N811" si="1187">N800</f>
        <v>58</v>
      </c>
      <c r="O801" s="15">
        <f>Premissas!$I$3</f>
        <v>52.19</v>
      </c>
      <c r="P801" s="16">
        <f t="shared" si="1182"/>
        <v>0</v>
      </c>
      <c r="Q801" s="17">
        <f>P801*Premissas!$C$13</f>
        <v>0</v>
      </c>
      <c r="R801" s="15">
        <f t="shared" si="1183"/>
        <v>58</v>
      </c>
      <c r="S801" s="18">
        <f>R801*Premissas!$C$11</f>
        <v>2793.5779816513759</v>
      </c>
      <c r="Y801" s="7" t="str">
        <f>Premissas!$E$3</f>
        <v>setembro/19</v>
      </c>
      <c r="Z801" s="29">
        <f t="shared" ref="Z801:Z811" si="1188">Z800</f>
        <v>58</v>
      </c>
      <c r="AA801" s="15">
        <f>Premissas!$H$3</f>
        <v>58.91</v>
      </c>
      <c r="AB801" s="16">
        <f t="shared" si="1185"/>
        <v>0</v>
      </c>
      <c r="AC801" s="17">
        <f>AB801*Premissas!$C$6</f>
        <v>0</v>
      </c>
      <c r="AD801" s="15">
        <f t="shared" si="1186"/>
        <v>58.91</v>
      </c>
      <c r="AE801" s="18">
        <f>AD801*Premissas!$C$12</f>
        <v>1899.0601075608984</v>
      </c>
    </row>
    <row r="802" spans="1:33" x14ac:dyDescent="0.25">
      <c r="A802" s="7" t="str">
        <f>Premissas!$E$4</f>
        <v>agosto/19</v>
      </c>
      <c r="B802" s="29">
        <f t="shared" ref="B802:B811" si="1189">B801</f>
        <v>58</v>
      </c>
      <c r="C802" s="15">
        <f>LARGE(Premissas!$H$4:$I$4,1)</f>
        <v>46.48</v>
      </c>
      <c r="D802" s="16">
        <f t="shared" si="1179"/>
        <v>0</v>
      </c>
      <c r="E802" s="17">
        <f>D802*Premissas!$C$6</f>
        <v>0</v>
      </c>
      <c r="F802" s="15">
        <f t="shared" si="1180"/>
        <v>58</v>
      </c>
      <c r="G802" s="18">
        <f>F802*Premissas!$C$5</f>
        <v>1869.7247706422017</v>
      </c>
      <c r="M802" s="7" t="str">
        <f>Premissas!$E$4</f>
        <v>agosto/19</v>
      </c>
      <c r="N802" s="29">
        <f t="shared" si="1187"/>
        <v>58</v>
      </c>
      <c r="O802" s="15">
        <f>Premissas!$I$4</f>
        <v>20.16</v>
      </c>
      <c r="P802" s="16">
        <f t="shared" si="1182"/>
        <v>0</v>
      </c>
      <c r="Q802" s="17">
        <f>P802*Premissas!$C$13</f>
        <v>0</v>
      </c>
      <c r="R802" s="15">
        <f t="shared" si="1183"/>
        <v>58</v>
      </c>
      <c r="S802" s="18">
        <f>R802*Premissas!$C$11</f>
        <v>2793.5779816513759</v>
      </c>
      <c r="Y802" s="7" t="str">
        <f>Premissas!$E$4</f>
        <v>agosto/19</v>
      </c>
      <c r="Z802" s="29">
        <f t="shared" si="1188"/>
        <v>58</v>
      </c>
      <c r="AA802" s="15">
        <f>Premissas!$H$4</f>
        <v>46.48</v>
      </c>
      <c r="AB802" s="16">
        <f t="shared" si="1185"/>
        <v>0</v>
      </c>
      <c r="AC802" s="17">
        <f>AB802*Premissas!$C$6</f>
        <v>0</v>
      </c>
      <c r="AD802" s="15">
        <f t="shared" si="1186"/>
        <v>58</v>
      </c>
      <c r="AE802" s="18">
        <f>AD802*Premissas!$C$12</f>
        <v>1869.7247706422017</v>
      </c>
    </row>
    <row r="803" spans="1:33" x14ac:dyDescent="0.25">
      <c r="A803" s="7" t="str">
        <f>Premissas!$E$5</f>
        <v>julho/19</v>
      </c>
      <c r="B803" s="29">
        <f t="shared" si="1189"/>
        <v>58</v>
      </c>
      <c r="C803" s="15">
        <f>LARGE(Premissas!$H$5:$I$5,1)</f>
        <v>63.17</v>
      </c>
      <c r="D803" s="16">
        <f t="shared" si="1179"/>
        <v>5.1700000000000017</v>
      </c>
      <c r="E803" s="17">
        <f>D803*Premissas!$C$6</f>
        <v>333.32679531793747</v>
      </c>
      <c r="F803" s="15">
        <f t="shared" si="1180"/>
        <v>63.17</v>
      </c>
      <c r="G803" s="18">
        <f>F803*Premissas!$C$5</f>
        <v>2036.3881683011705</v>
      </c>
      <c r="M803" s="7" t="str">
        <f>Premissas!$E$5</f>
        <v>julho/19</v>
      </c>
      <c r="N803" s="29">
        <f t="shared" si="1187"/>
        <v>58</v>
      </c>
      <c r="O803" s="15">
        <f>Premissas!$I$5</f>
        <v>39.979999999999997</v>
      </c>
      <c r="P803" s="16">
        <f t="shared" si="1182"/>
        <v>0</v>
      </c>
      <c r="Q803" s="17">
        <f>P803*Premissas!$C$13</f>
        <v>0</v>
      </c>
      <c r="R803" s="15">
        <f t="shared" si="1183"/>
        <v>58</v>
      </c>
      <c r="S803" s="18">
        <f>R803*Premissas!$C$11</f>
        <v>2793.5779816513759</v>
      </c>
      <c r="Y803" s="7" t="str">
        <f>Premissas!$E$5</f>
        <v>julho/19</v>
      </c>
      <c r="Z803" s="29">
        <f t="shared" si="1188"/>
        <v>58</v>
      </c>
      <c r="AA803" s="15">
        <f>Premissas!$H$5</f>
        <v>63.17</v>
      </c>
      <c r="AB803" s="16">
        <f t="shared" si="1185"/>
        <v>5.1700000000000017</v>
      </c>
      <c r="AC803" s="17">
        <f>AB803*Premissas!$C$6</f>
        <v>333.32679531793747</v>
      </c>
      <c r="AD803" s="15">
        <f t="shared" si="1186"/>
        <v>63.17</v>
      </c>
      <c r="AE803" s="18">
        <f>AD803*Premissas!$C$12</f>
        <v>2036.3881683011705</v>
      </c>
    </row>
    <row r="804" spans="1:33" x14ac:dyDescent="0.25">
      <c r="A804" s="7" t="str">
        <f>Premissas!$E$6</f>
        <v>junho/19</v>
      </c>
      <c r="B804" s="29">
        <f t="shared" si="1189"/>
        <v>58</v>
      </c>
      <c r="C804" s="15">
        <f>LARGE(Premissas!$H$6:$I$6,1)</f>
        <v>59.47</v>
      </c>
      <c r="D804" s="16">
        <f t="shared" si="1179"/>
        <v>0</v>
      </c>
      <c r="E804" s="17">
        <f>D804*Premissas!$C$6</f>
        <v>0</v>
      </c>
      <c r="F804" s="15">
        <f t="shared" si="1180"/>
        <v>59.47</v>
      </c>
      <c r="G804" s="18">
        <f>F804*Premissas!$C$5</f>
        <v>1917.1126225877886</v>
      </c>
      <c r="M804" s="7" t="str">
        <f>Premissas!$E$6</f>
        <v>junho/19</v>
      </c>
      <c r="N804" s="29">
        <f t="shared" si="1187"/>
        <v>58</v>
      </c>
      <c r="O804" s="15">
        <f>Premissas!$I$6</f>
        <v>47.71</v>
      </c>
      <c r="P804" s="16">
        <f t="shared" si="1182"/>
        <v>0</v>
      </c>
      <c r="Q804" s="17">
        <f>P804*Premissas!$C$13</f>
        <v>0</v>
      </c>
      <c r="R804" s="15">
        <f t="shared" si="1183"/>
        <v>58</v>
      </c>
      <c r="S804" s="18">
        <f>R804*Premissas!$C$11</f>
        <v>2793.5779816513759</v>
      </c>
      <c r="Y804" s="7" t="str">
        <f>Premissas!$E$6</f>
        <v>junho/19</v>
      </c>
      <c r="Z804" s="29">
        <f t="shared" si="1188"/>
        <v>58</v>
      </c>
      <c r="AA804" s="15">
        <f>Premissas!$H$6</f>
        <v>59.47</v>
      </c>
      <c r="AB804" s="16">
        <f t="shared" si="1185"/>
        <v>0</v>
      </c>
      <c r="AC804" s="17">
        <f>AB804*Premissas!$C$6</f>
        <v>0</v>
      </c>
      <c r="AD804" s="15">
        <f t="shared" si="1186"/>
        <v>59.47</v>
      </c>
      <c r="AE804" s="18">
        <f>AD804*Premissas!$C$12</f>
        <v>1917.1126225877886</v>
      </c>
    </row>
    <row r="805" spans="1:33" x14ac:dyDescent="0.25">
      <c r="A805" s="7" t="str">
        <f>Premissas!$E$7</f>
        <v>maio/19</v>
      </c>
      <c r="B805" s="29">
        <f t="shared" si="1189"/>
        <v>58</v>
      </c>
      <c r="C805" s="15">
        <f>LARGE(Premissas!$H$7:$I$7,1)</f>
        <v>61.04</v>
      </c>
      <c r="D805" s="20">
        <f t="shared" si="1179"/>
        <v>3.0399999999999991</v>
      </c>
      <c r="E805" s="17">
        <f>D805*Premissas!$C$6</f>
        <v>195.99873457766523</v>
      </c>
      <c r="F805" s="15">
        <f t="shared" si="1180"/>
        <v>61.04</v>
      </c>
      <c r="G805" s="18">
        <f>F805*Premissas!$C$5</f>
        <v>1967.7241379310344</v>
      </c>
      <c r="M805" s="7" t="str">
        <f>Premissas!$E$7</f>
        <v>maio/19</v>
      </c>
      <c r="N805" s="29">
        <f t="shared" si="1187"/>
        <v>58</v>
      </c>
      <c r="O805" s="15">
        <f>Premissas!$I$7</f>
        <v>46.37</v>
      </c>
      <c r="P805" s="20">
        <f t="shared" si="1182"/>
        <v>0</v>
      </c>
      <c r="Q805" s="17">
        <f>P805*Premissas!$C$13</f>
        <v>0</v>
      </c>
      <c r="R805" s="15">
        <f t="shared" si="1183"/>
        <v>58</v>
      </c>
      <c r="S805" s="18">
        <f>R805*Premissas!$C$11</f>
        <v>2793.5779816513759</v>
      </c>
      <c r="Y805" s="7" t="str">
        <f>Premissas!$E$7</f>
        <v>maio/19</v>
      </c>
      <c r="Z805" s="29">
        <f t="shared" si="1188"/>
        <v>58</v>
      </c>
      <c r="AA805" s="15">
        <f>Premissas!$H$7</f>
        <v>61.04</v>
      </c>
      <c r="AB805" s="20">
        <f t="shared" si="1185"/>
        <v>3.0399999999999991</v>
      </c>
      <c r="AC805" s="17">
        <f>AB805*Premissas!$C$6</f>
        <v>195.99873457766523</v>
      </c>
      <c r="AD805" s="15">
        <f t="shared" si="1186"/>
        <v>61.04</v>
      </c>
      <c r="AE805" s="18">
        <f>AD805*Premissas!$C$12</f>
        <v>1967.7241379310344</v>
      </c>
    </row>
    <row r="806" spans="1:33" x14ac:dyDescent="0.25">
      <c r="A806" s="7" t="str">
        <f>Premissas!$E$8</f>
        <v>abril/19</v>
      </c>
      <c r="B806" s="29">
        <f t="shared" si="1189"/>
        <v>58</v>
      </c>
      <c r="C806" s="15">
        <f>LARGE(Premissas!$H$8:$I$8,1)</f>
        <v>81.98</v>
      </c>
      <c r="D806" s="20">
        <f t="shared" si="1179"/>
        <v>23.980000000000004</v>
      </c>
      <c r="E806" s="17">
        <f>D806*Premissas!$C$6</f>
        <v>1546.0689655172416</v>
      </c>
      <c r="F806" s="15">
        <f t="shared" si="1180"/>
        <v>81.98</v>
      </c>
      <c r="G806" s="18">
        <f>F806*Premissas!$C$5</f>
        <v>2642.7592534008227</v>
      </c>
      <c r="M806" s="7" t="str">
        <f>Premissas!$E$8</f>
        <v>abril/19</v>
      </c>
      <c r="N806" s="29">
        <f t="shared" si="1187"/>
        <v>58</v>
      </c>
      <c r="O806" s="15">
        <f>Premissas!$I$8</f>
        <v>53.09</v>
      </c>
      <c r="P806" s="20">
        <f t="shared" si="1182"/>
        <v>0</v>
      </c>
      <c r="Q806" s="17">
        <f>P806*Premissas!$C$13</f>
        <v>0</v>
      </c>
      <c r="R806" s="15">
        <f t="shared" si="1183"/>
        <v>58</v>
      </c>
      <c r="S806" s="18">
        <f>R806*Premissas!$C$11</f>
        <v>2793.5779816513759</v>
      </c>
      <c r="Y806" s="7" t="str">
        <f>Premissas!$E$8</f>
        <v>abril/19</v>
      </c>
      <c r="Z806" s="29">
        <f t="shared" si="1188"/>
        <v>58</v>
      </c>
      <c r="AA806" s="15">
        <f>Premissas!$H$8</f>
        <v>81.98</v>
      </c>
      <c r="AB806" s="20">
        <f t="shared" si="1185"/>
        <v>23.980000000000004</v>
      </c>
      <c r="AC806" s="17">
        <f>AB806*Premissas!$C$6</f>
        <v>1546.0689655172416</v>
      </c>
      <c r="AD806" s="15">
        <f t="shared" si="1186"/>
        <v>81.98</v>
      </c>
      <c r="AE806" s="18">
        <f>AD806*Premissas!$C$12</f>
        <v>2642.7592534008227</v>
      </c>
    </row>
    <row r="807" spans="1:33" x14ac:dyDescent="0.25">
      <c r="A807" s="7" t="str">
        <f>Premissas!$E$9</f>
        <v>março/19</v>
      </c>
      <c r="B807" s="29">
        <f t="shared" si="1189"/>
        <v>58</v>
      </c>
      <c r="C807" s="15">
        <f>LARGE(Premissas!$H$9:$I$9,1)</f>
        <v>77.73</v>
      </c>
      <c r="D807" s="20">
        <f t="shared" si="1179"/>
        <v>19.730000000000004</v>
      </c>
      <c r="E807" s="17">
        <f>D807*Premissas!$C$6</f>
        <v>1272.0575767162293</v>
      </c>
      <c r="F807" s="15">
        <f t="shared" si="1180"/>
        <v>77.73</v>
      </c>
      <c r="G807" s="18">
        <f>F807*Premissas!$C$5</f>
        <v>2505.7535590003163</v>
      </c>
      <c r="M807" s="7" t="str">
        <f>Premissas!$E$9</f>
        <v>março/19</v>
      </c>
      <c r="N807" s="29">
        <f t="shared" si="1187"/>
        <v>58</v>
      </c>
      <c r="O807" s="15">
        <f>Premissas!$I$9</f>
        <v>77.73</v>
      </c>
      <c r="P807" s="20">
        <f t="shared" si="1182"/>
        <v>19.730000000000004</v>
      </c>
      <c r="Q807" s="17">
        <f>P807*Premissas!$C$13</f>
        <v>1900.5963302752298</v>
      </c>
      <c r="R807" s="15">
        <f t="shared" si="1183"/>
        <v>77.73</v>
      </c>
      <c r="S807" s="18">
        <f>R807*Premissas!$C$11</f>
        <v>3743.8761467889908</v>
      </c>
      <c r="Y807" s="7" t="str">
        <f>Premissas!$E$9</f>
        <v>março/19</v>
      </c>
      <c r="Z807" s="29">
        <f t="shared" si="1188"/>
        <v>58</v>
      </c>
      <c r="AA807" s="15">
        <f>Premissas!$H$9</f>
        <v>77.62</v>
      </c>
      <c r="AB807" s="20">
        <f t="shared" si="1185"/>
        <v>19.620000000000005</v>
      </c>
      <c r="AC807" s="17">
        <f>AB807*Premissas!$C$6</f>
        <v>1264.9655172413795</v>
      </c>
      <c r="AD807" s="15">
        <f t="shared" si="1186"/>
        <v>77.62</v>
      </c>
      <c r="AE807" s="18">
        <f>AD807*Premissas!$C$12</f>
        <v>2502.2075292628915</v>
      </c>
    </row>
    <row r="808" spans="1:33" x14ac:dyDescent="0.25">
      <c r="A808" s="7" t="str">
        <f>Premissas!$E$10</f>
        <v>fevereiro/19</v>
      </c>
      <c r="B808" s="29">
        <f t="shared" si="1189"/>
        <v>58</v>
      </c>
      <c r="C808" s="15">
        <f>LARGE(Premissas!$H$10:$I$10,1)</f>
        <v>89.49</v>
      </c>
      <c r="D808" s="20">
        <f t="shared" si="1179"/>
        <v>31.489999999999995</v>
      </c>
      <c r="E808" s="17">
        <f>D808*Premissas!$C$6</f>
        <v>2030.2632078456181</v>
      </c>
      <c r="F808" s="15">
        <f t="shared" si="1180"/>
        <v>89.49</v>
      </c>
      <c r="G808" s="18">
        <f>F808*Premissas!$C$5</f>
        <v>2884.8563745650108</v>
      </c>
      <c r="M808" s="7" t="str">
        <f>Premissas!$E$10</f>
        <v>fevereiro/19</v>
      </c>
      <c r="N808" s="29">
        <f t="shared" si="1187"/>
        <v>58</v>
      </c>
      <c r="O808" s="15">
        <f>Premissas!$I$10</f>
        <v>61.82</v>
      </c>
      <c r="P808" s="20">
        <f t="shared" si="1182"/>
        <v>3.8200000000000003</v>
      </c>
      <c r="Q808" s="17">
        <f>P808*Premissas!$C$13</f>
        <v>367.98165137614683</v>
      </c>
      <c r="R808" s="15">
        <f t="shared" si="1183"/>
        <v>61.82</v>
      </c>
      <c r="S808" s="18">
        <f>R808*Premissas!$C$11</f>
        <v>2977.5688073394494</v>
      </c>
      <c r="Y808" s="7" t="str">
        <f>Premissas!$E$10</f>
        <v>fevereiro/19</v>
      </c>
      <c r="Z808" s="29">
        <f t="shared" si="1188"/>
        <v>58</v>
      </c>
      <c r="AA808" s="15">
        <f>Premissas!$H$10</f>
        <v>89.49</v>
      </c>
      <c r="AB808" s="20">
        <f t="shared" si="1185"/>
        <v>31.489999999999995</v>
      </c>
      <c r="AC808" s="17">
        <f>AB808*Premissas!$C$6</f>
        <v>2030.2632078456181</v>
      </c>
      <c r="AD808" s="15">
        <f t="shared" si="1186"/>
        <v>89.49</v>
      </c>
      <c r="AE808" s="18">
        <f>AD808*Premissas!$C$12</f>
        <v>2884.8563745650108</v>
      </c>
    </row>
    <row r="809" spans="1:33" x14ac:dyDescent="0.25">
      <c r="A809" s="7" t="str">
        <f>Premissas!$E$11</f>
        <v>janeiro/19</v>
      </c>
      <c r="B809" s="29">
        <f t="shared" si="1189"/>
        <v>58</v>
      </c>
      <c r="C809" s="15">
        <f>LARGE(Premissas!$H$11:$I$11,1)</f>
        <v>81.09</v>
      </c>
      <c r="D809" s="16">
        <f t="shared" si="1179"/>
        <v>23.090000000000003</v>
      </c>
      <c r="E809" s="17">
        <f>D809*Premissas!$C$6</f>
        <v>1488.687757038912</v>
      </c>
      <c r="F809" s="15">
        <f t="shared" si="1180"/>
        <v>81.09</v>
      </c>
      <c r="G809" s="18">
        <f>F809*Premissas!$C$5</f>
        <v>2614.068649161658</v>
      </c>
      <c r="M809" s="7" t="str">
        <f>Premissas!$E$11</f>
        <v>janeiro/19</v>
      </c>
      <c r="N809" s="29">
        <f t="shared" si="1187"/>
        <v>58</v>
      </c>
      <c r="O809" s="15">
        <f>Premissas!$I$11</f>
        <v>57.12</v>
      </c>
      <c r="P809" s="16">
        <f t="shared" si="1182"/>
        <v>0</v>
      </c>
      <c r="Q809" s="17">
        <f>P809*Premissas!$C$13</f>
        <v>0</v>
      </c>
      <c r="R809" s="15">
        <f t="shared" si="1183"/>
        <v>58</v>
      </c>
      <c r="S809" s="18">
        <f>R809*Premissas!$C$11</f>
        <v>2793.5779816513759</v>
      </c>
      <c r="Y809" s="7" t="str">
        <f>Premissas!$E$11</f>
        <v>janeiro/19</v>
      </c>
      <c r="Z809" s="29">
        <f t="shared" si="1188"/>
        <v>58</v>
      </c>
      <c r="AA809" s="15">
        <f>Premissas!$H$11</f>
        <v>81.09</v>
      </c>
      <c r="AB809" s="16">
        <f t="shared" si="1185"/>
        <v>23.090000000000003</v>
      </c>
      <c r="AC809" s="17">
        <f>AB809*Premissas!$C$6</f>
        <v>1488.687757038912</v>
      </c>
      <c r="AD809" s="15">
        <f t="shared" si="1186"/>
        <v>81.09</v>
      </c>
      <c r="AE809" s="18">
        <f>AD809*Premissas!$C$12</f>
        <v>2614.068649161658</v>
      </c>
    </row>
    <row r="810" spans="1:33" x14ac:dyDescent="0.25">
      <c r="A810" s="7" t="str">
        <f>Premissas!$E$12</f>
        <v>dezembro/18</v>
      </c>
      <c r="B810" s="29">
        <f t="shared" si="1189"/>
        <v>58</v>
      </c>
      <c r="C810" s="15">
        <f>LARGE(Premissas!$H$12:$I$12,1)</f>
        <v>66.98</v>
      </c>
      <c r="D810" s="16">
        <f t="shared" si="1179"/>
        <v>8.980000000000004</v>
      </c>
      <c r="E810" s="17">
        <f>D810*Premissas!$C$6</f>
        <v>578.96994621955105</v>
      </c>
      <c r="F810" s="15">
        <f t="shared" si="1180"/>
        <v>66.98</v>
      </c>
      <c r="G810" s="18">
        <f>F810*Premissas!$C$5</f>
        <v>2159.2097437519774</v>
      </c>
      <c r="M810" s="7" t="str">
        <f>Premissas!$E$12</f>
        <v>dezembro/18</v>
      </c>
      <c r="N810" s="29">
        <f t="shared" si="1187"/>
        <v>58</v>
      </c>
      <c r="O810" s="15">
        <f>Premissas!$I$12</f>
        <v>56.9</v>
      </c>
      <c r="P810" s="16">
        <f t="shared" si="1182"/>
        <v>0</v>
      </c>
      <c r="Q810" s="17">
        <f>P810*Premissas!$C$13</f>
        <v>0</v>
      </c>
      <c r="R810" s="15">
        <f t="shared" si="1183"/>
        <v>58</v>
      </c>
      <c r="S810" s="18">
        <f>R810*Premissas!$C$11</f>
        <v>2793.5779816513759</v>
      </c>
      <c r="Y810" s="7" t="str">
        <f>Premissas!$E$12</f>
        <v>dezembro/18</v>
      </c>
      <c r="Z810" s="29">
        <f t="shared" si="1188"/>
        <v>58</v>
      </c>
      <c r="AA810" s="15">
        <f>Premissas!$H$12</f>
        <v>66.98</v>
      </c>
      <c r="AB810" s="16">
        <f t="shared" si="1185"/>
        <v>8.980000000000004</v>
      </c>
      <c r="AC810" s="17">
        <f>AB810*Premissas!$C$6</f>
        <v>578.96994621955105</v>
      </c>
      <c r="AD810" s="15">
        <f t="shared" si="1186"/>
        <v>66.98</v>
      </c>
      <c r="AE810" s="18">
        <f>AD810*Premissas!$C$12</f>
        <v>2159.2097437519774</v>
      </c>
    </row>
    <row r="811" spans="1:33" x14ac:dyDescent="0.25">
      <c r="A811" s="7" t="str">
        <f>Premissas!$E$13</f>
        <v>novembro/18</v>
      </c>
      <c r="B811" s="29">
        <f t="shared" si="1189"/>
        <v>58</v>
      </c>
      <c r="C811" s="15">
        <f>LARGE(Premissas!$H$13:$I$13,1)</f>
        <v>66.42</v>
      </c>
      <c r="D811" s="16">
        <f t="shared" si="1179"/>
        <v>8.4200000000000017</v>
      </c>
      <c r="E811" s="17">
        <f>D811*Premissas!$C$6</f>
        <v>542.86491616577041</v>
      </c>
      <c r="F811" s="15">
        <f t="shared" si="1180"/>
        <v>66.42</v>
      </c>
      <c r="G811" s="18">
        <f>F811*Premissas!$C$5</f>
        <v>2141.157228725087</v>
      </c>
      <c r="M811" s="7" t="str">
        <f>Premissas!$E$13</f>
        <v>novembro/18</v>
      </c>
      <c r="N811" s="29">
        <f t="shared" si="1187"/>
        <v>58</v>
      </c>
      <c r="O811" s="15">
        <f>Premissas!$I$13</f>
        <v>40.659999999999997</v>
      </c>
      <c r="P811" s="16">
        <f t="shared" si="1182"/>
        <v>0</v>
      </c>
      <c r="Q811" s="17">
        <f>P811*Premissas!$C$13</f>
        <v>0</v>
      </c>
      <c r="R811" s="15">
        <f t="shared" si="1183"/>
        <v>58</v>
      </c>
      <c r="S811" s="18">
        <f>R811*Premissas!$C$11</f>
        <v>2793.5779816513759</v>
      </c>
      <c r="Y811" s="7" t="str">
        <f>Premissas!$E$13</f>
        <v>novembro/18</v>
      </c>
      <c r="Z811" s="29">
        <f t="shared" si="1188"/>
        <v>58</v>
      </c>
      <c r="AA811" s="15">
        <f>Premissas!$H$13</f>
        <v>66.42</v>
      </c>
      <c r="AB811" s="16">
        <f t="shared" si="1185"/>
        <v>8.4200000000000017</v>
      </c>
      <c r="AC811" s="17">
        <f>AB811*Premissas!$C$6</f>
        <v>542.86491616577041</v>
      </c>
      <c r="AD811" s="15">
        <f t="shared" si="1186"/>
        <v>66.42</v>
      </c>
      <c r="AE811" s="18">
        <f>AD811*Premissas!$C$12</f>
        <v>2141.157228725087</v>
      </c>
    </row>
    <row r="812" spans="1:33" x14ac:dyDescent="0.25">
      <c r="A812" s="26" t="s">
        <v>35</v>
      </c>
      <c r="B812" s="5"/>
      <c r="C812" s="5">
        <f>LARGE(C799:C811,1)</f>
        <v>89.49</v>
      </c>
      <c r="D812" s="5">
        <f>LARGE(D799:D811,1)</f>
        <v>31.489999999999995</v>
      </c>
      <c r="E812" s="27">
        <f>SUM(E800:E811)</f>
        <v>8335.7488136665615</v>
      </c>
      <c r="F812" s="5">
        <f>LARGE(F799:F811,1)</f>
        <v>89.49</v>
      </c>
      <c r="G812" s="27">
        <f t="shared" si="1166"/>
        <v>26681.294843403983</v>
      </c>
      <c r="H812" s="50">
        <f>E812+G812</f>
        <v>35017.043657070542</v>
      </c>
      <c r="I812">
        <f>B800</f>
        <v>58</v>
      </c>
      <c r="M812" s="26" t="s">
        <v>35</v>
      </c>
      <c r="N812" s="5"/>
      <c r="O812" s="5">
        <f t="shared" ref="O812:P812" si="1190">LARGE(O799:O811,1)</f>
        <v>77.73</v>
      </c>
      <c r="P812" s="5">
        <f t="shared" si="1190"/>
        <v>19.730000000000004</v>
      </c>
      <c r="Q812" s="27">
        <f t="shared" ref="Q812" si="1191">SUM(Q800:Q811)</f>
        <v>2787.7981651376149</v>
      </c>
      <c r="R812" s="5">
        <f t="shared" ref="R812" si="1192">LARGE(R799:R811,1)</f>
        <v>77.73</v>
      </c>
      <c r="S812" s="27">
        <f t="shared" si="1170"/>
        <v>34916.834862385309</v>
      </c>
      <c r="T812" s="50">
        <f t="shared" ref="T812" si="1193">Q812+S812</f>
        <v>37704.633027522927</v>
      </c>
      <c r="U812">
        <f t="shared" ref="U812" si="1194">N800</f>
        <v>58</v>
      </c>
      <c r="Y812" s="26" t="s">
        <v>35</v>
      </c>
      <c r="Z812" s="5"/>
      <c r="AA812" s="5">
        <f t="shared" ref="AA812:AB812" si="1195">LARGE(AA799:AA811,1)</f>
        <v>89.49</v>
      </c>
      <c r="AB812" s="5">
        <f t="shared" si="1195"/>
        <v>31.489999999999995</v>
      </c>
      <c r="AC812" s="27">
        <f t="shared" ref="AC812" si="1196">SUM(AC800:AC811)</f>
        <v>7981.1458399240746</v>
      </c>
      <c r="AD812" s="5">
        <f t="shared" ref="AD812" si="1197">LARGE(AD799:AD811,1)</f>
        <v>89.49</v>
      </c>
      <c r="AE812" s="27">
        <f t="shared" si="1176"/>
        <v>26529.78266371401</v>
      </c>
      <c r="AF812" s="50">
        <f t="shared" ref="AF812" si="1198">AC812+AE812</f>
        <v>34510.928503638082</v>
      </c>
      <c r="AG812">
        <f t="shared" ref="AG812" si="1199">Z800</f>
        <v>58</v>
      </c>
    </row>
    <row r="813" spans="1:33" x14ac:dyDescent="0.25">
      <c r="A813" s="6" t="s">
        <v>12</v>
      </c>
      <c r="B813" s="6" t="s">
        <v>18</v>
      </c>
      <c r="C813" s="6" t="s">
        <v>19</v>
      </c>
      <c r="D813" s="14" t="s">
        <v>20</v>
      </c>
      <c r="E813" s="14" t="s">
        <v>21</v>
      </c>
      <c r="F813" s="6" t="s">
        <v>22</v>
      </c>
      <c r="G813" s="6" t="s">
        <v>23</v>
      </c>
      <c r="M813" s="6" t="s">
        <v>12</v>
      </c>
      <c r="N813" s="6" t="s">
        <v>18</v>
      </c>
      <c r="O813" s="6" t="s">
        <v>19</v>
      </c>
      <c r="P813" s="14" t="s">
        <v>20</v>
      </c>
      <c r="Q813" s="14" t="s">
        <v>21</v>
      </c>
      <c r="R813" s="6" t="s">
        <v>22</v>
      </c>
      <c r="S813" s="6" t="s">
        <v>23</v>
      </c>
      <c r="Y813" s="6" t="s">
        <v>12</v>
      </c>
      <c r="Z813" s="6" t="s">
        <v>18</v>
      </c>
      <c r="AA813" s="6" t="s">
        <v>19</v>
      </c>
      <c r="AB813" s="14" t="s">
        <v>20</v>
      </c>
      <c r="AC813" s="14" t="s">
        <v>21</v>
      </c>
      <c r="AD813" s="6" t="s">
        <v>22</v>
      </c>
      <c r="AE813" s="6" t="s">
        <v>23</v>
      </c>
    </row>
    <row r="814" spans="1:33" x14ac:dyDescent="0.25">
      <c r="A814" s="7" t="str">
        <f>Premissas!$E$2</f>
        <v>outubro/19</v>
      </c>
      <c r="B814" s="29">
        <f>B800+1</f>
        <v>59</v>
      </c>
      <c r="C814" s="15">
        <f>LARGE(Premissas!$H$2:$I$2,1)</f>
        <v>63.39</v>
      </c>
      <c r="D814" s="16">
        <f t="shared" ref="D814:D825" si="1200">IF(C814&gt;105%*B814,(C814-B814),0)</f>
        <v>4.3900000000000006</v>
      </c>
      <c r="E814" s="17">
        <f>D814*Premissas!$C$6</f>
        <v>283.0376463144575</v>
      </c>
      <c r="F814" s="15">
        <f t="shared" ref="F814:F825" si="1201">IF(C814&gt;B814,C814,B814)</f>
        <v>63.39</v>
      </c>
      <c r="G814" s="18">
        <f>F814*Premissas!$C$5</f>
        <v>2043.4802277760202</v>
      </c>
      <c r="M814" s="7" t="str">
        <f>Premissas!$E$2</f>
        <v>outubro/19</v>
      </c>
      <c r="N814" s="29">
        <f t="shared" ref="N814" si="1202">N800+1</f>
        <v>59</v>
      </c>
      <c r="O814" s="15">
        <f>Premissas!$I$2</f>
        <v>63.39</v>
      </c>
      <c r="P814" s="16">
        <f t="shared" ref="P814:P825" si="1203">IF(O814&gt;105%*N814,(O814-N814),0)</f>
        <v>4.3900000000000006</v>
      </c>
      <c r="Q814" s="17">
        <f>P814*Premissas!$C$13</f>
        <v>422.8899082568808</v>
      </c>
      <c r="R814" s="15">
        <f t="shared" ref="R814:R825" si="1204">IF(O814&gt;N814,O814,N814)</f>
        <v>63.39</v>
      </c>
      <c r="S814" s="18">
        <f>R814*Premissas!$C$11</f>
        <v>3053.1880733944954</v>
      </c>
      <c r="Y814" s="7" t="str">
        <f>Premissas!$E$2</f>
        <v>outubro/19</v>
      </c>
      <c r="Z814" s="29">
        <f t="shared" ref="Z814" si="1205">Z800+1</f>
        <v>59</v>
      </c>
      <c r="AA814" s="15">
        <f>Premissas!$H$2</f>
        <v>58.8</v>
      </c>
      <c r="AB814" s="16">
        <f t="shared" ref="AB814:AB825" si="1206">IF(AA814&gt;105%*Z814,(AA814-Z814),0)</f>
        <v>0</v>
      </c>
      <c r="AC814" s="17">
        <f>AB814*Premissas!$C$6</f>
        <v>0</v>
      </c>
      <c r="AD814" s="15">
        <f t="shared" ref="AD814:AD825" si="1207">IF(AA814&gt;Z814,AA814,Z814)</f>
        <v>59</v>
      </c>
      <c r="AE814" s="18">
        <f>AD814*Premissas!$C$12</f>
        <v>1901.9614046187914</v>
      </c>
    </row>
    <row r="815" spans="1:33" x14ac:dyDescent="0.25">
      <c r="A815" s="7" t="str">
        <f>Premissas!$E$3</f>
        <v>setembro/19</v>
      </c>
      <c r="B815" s="29">
        <f>B814</f>
        <v>59</v>
      </c>
      <c r="C815" s="15">
        <f>LARGE(Premissas!$H$3:$I$3,1)</f>
        <v>58.91</v>
      </c>
      <c r="D815" s="16">
        <f t="shared" si="1200"/>
        <v>0</v>
      </c>
      <c r="E815" s="17">
        <f>D815*Premissas!$C$6</f>
        <v>0</v>
      </c>
      <c r="F815" s="15">
        <f t="shared" si="1201"/>
        <v>59</v>
      </c>
      <c r="G815" s="18">
        <f>F815*Premissas!$C$5</f>
        <v>1901.9614046187914</v>
      </c>
      <c r="M815" s="7" t="str">
        <f>Premissas!$E$3</f>
        <v>setembro/19</v>
      </c>
      <c r="N815" s="29">
        <f t="shared" ref="N815:N825" si="1208">N814</f>
        <v>59</v>
      </c>
      <c r="O815" s="15">
        <f>Premissas!$I$3</f>
        <v>52.19</v>
      </c>
      <c r="P815" s="16">
        <f t="shared" si="1203"/>
        <v>0</v>
      </c>
      <c r="Q815" s="17">
        <f>P815*Premissas!$C$13</f>
        <v>0</v>
      </c>
      <c r="R815" s="15">
        <f t="shared" si="1204"/>
        <v>59</v>
      </c>
      <c r="S815" s="18">
        <f>R815*Premissas!$C$11</f>
        <v>2841.7431192660551</v>
      </c>
      <c r="Y815" s="7" t="str">
        <f>Premissas!$E$3</f>
        <v>setembro/19</v>
      </c>
      <c r="Z815" s="29">
        <f t="shared" ref="Z815:Z825" si="1209">Z814</f>
        <v>59</v>
      </c>
      <c r="AA815" s="15">
        <f>Premissas!$H$3</f>
        <v>58.91</v>
      </c>
      <c r="AB815" s="16">
        <f t="shared" si="1206"/>
        <v>0</v>
      </c>
      <c r="AC815" s="17">
        <f>AB815*Premissas!$C$6</f>
        <v>0</v>
      </c>
      <c r="AD815" s="15">
        <f t="shared" si="1207"/>
        <v>59</v>
      </c>
      <c r="AE815" s="18">
        <f>AD815*Premissas!$C$12</f>
        <v>1901.9614046187914</v>
      </c>
    </row>
    <row r="816" spans="1:33" x14ac:dyDescent="0.25">
      <c r="A816" s="7" t="str">
        <f>Premissas!$E$4</f>
        <v>agosto/19</v>
      </c>
      <c r="B816" s="29">
        <f t="shared" ref="B816:B825" si="1210">B815</f>
        <v>59</v>
      </c>
      <c r="C816" s="15">
        <f>LARGE(Premissas!$H$4:$I$4,1)</f>
        <v>46.48</v>
      </c>
      <c r="D816" s="16">
        <f t="shared" si="1200"/>
        <v>0</v>
      </c>
      <c r="E816" s="17">
        <f>D816*Premissas!$C$6</f>
        <v>0</v>
      </c>
      <c r="F816" s="15">
        <f t="shared" si="1201"/>
        <v>59</v>
      </c>
      <c r="G816" s="18">
        <f>F816*Premissas!$C$5</f>
        <v>1901.9614046187914</v>
      </c>
      <c r="M816" s="7" t="str">
        <f>Premissas!$E$4</f>
        <v>agosto/19</v>
      </c>
      <c r="N816" s="29">
        <f t="shared" si="1208"/>
        <v>59</v>
      </c>
      <c r="O816" s="15">
        <f>Premissas!$I$4</f>
        <v>20.16</v>
      </c>
      <c r="P816" s="16">
        <f t="shared" si="1203"/>
        <v>0</v>
      </c>
      <c r="Q816" s="17">
        <f>P816*Premissas!$C$13</f>
        <v>0</v>
      </c>
      <c r="R816" s="15">
        <f t="shared" si="1204"/>
        <v>59</v>
      </c>
      <c r="S816" s="18">
        <f>R816*Premissas!$C$11</f>
        <v>2841.7431192660551</v>
      </c>
      <c r="Y816" s="7" t="str">
        <f>Premissas!$E$4</f>
        <v>agosto/19</v>
      </c>
      <c r="Z816" s="29">
        <f t="shared" si="1209"/>
        <v>59</v>
      </c>
      <c r="AA816" s="15">
        <f>Premissas!$H$4</f>
        <v>46.48</v>
      </c>
      <c r="AB816" s="16">
        <f t="shared" si="1206"/>
        <v>0</v>
      </c>
      <c r="AC816" s="17">
        <f>AB816*Premissas!$C$6</f>
        <v>0</v>
      </c>
      <c r="AD816" s="15">
        <f t="shared" si="1207"/>
        <v>59</v>
      </c>
      <c r="AE816" s="18">
        <f>AD816*Premissas!$C$12</f>
        <v>1901.9614046187914</v>
      </c>
    </row>
    <row r="817" spans="1:33" x14ac:dyDescent="0.25">
      <c r="A817" s="7" t="str">
        <f>Premissas!$E$5</f>
        <v>julho/19</v>
      </c>
      <c r="B817" s="29">
        <f t="shared" si="1210"/>
        <v>59</v>
      </c>
      <c r="C817" s="15">
        <f>LARGE(Premissas!$H$5:$I$5,1)</f>
        <v>63.17</v>
      </c>
      <c r="D817" s="16">
        <f t="shared" si="1200"/>
        <v>4.1700000000000017</v>
      </c>
      <c r="E817" s="17">
        <f>D817*Premissas!$C$6</f>
        <v>268.85352736475812</v>
      </c>
      <c r="F817" s="15">
        <f t="shared" si="1201"/>
        <v>63.17</v>
      </c>
      <c r="G817" s="18">
        <f>F817*Premissas!$C$5</f>
        <v>2036.3881683011705</v>
      </c>
      <c r="M817" s="7" t="str">
        <f>Premissas!$E$5</f>
        <v>julho/19</v>
      </c>
      <c r="N817" s="29">
        <f t="shared" si="1208"/>
        <v>59</v>
      </c>
      <c r="O817" s="15">
        <f>Premissas!$I$5</f>
        <v>39.979999999999997</v>
      </c>
      <c r="P817" s="16">
        <f t="shared" si="1203"/>
        <v>0</v>
      </c>
      <c r="Q817" s="17">
        <f>P817*Premissas!$C$13</f>
        <v>0</v>
      </c>
      <c r="R817" s="15">
        <f t="shared" si="1204"/>
        <v>59</v>
      </c>
      <c r="S817" s="18">
        <f>R817*Premissas!$C$11</f>
        <v>2841.7431192660551</v>
      </c>
      <c r="Y817" s="7" t="str">
        <f>Premissas!$E$5</f>
        <v>julho/19</v>
      </c>
      <c r="Z817" s="29">
        <f t="shared" si="1209"/>
        <v>59</v>
      </c>
      <c r="AA817" s="15">
        <f>Premissas!$H$5</f>
        <v>63.17</v>
      </c>
      <c r="AB817" s="16">
        <f t="shared" si="1206"/>
        <v>4.1700000000000017</v>
      </c>
      <c r="AC817" s="17">
        <f>AB817*Premissas!$C$6</f>
        <v>268.85352736475812</v>
      </c>
      <c r="AD817" s="15">
        <f t="shared" si="1207"/>
        <v>63.17</v>
      </c>
      <c r="AE817" s="18">
        <f>AD817*Premissas!$C$12</f>
        <v>2036.3881683011705</v>
      </c>
    </row>
    <row r="818" spans="1:33" x14ac:dyDescent="0.25">
      <c r="A818" s="7" t="str">
        <f>Premissas!$E$6</f>
        <v>junho/19</v>
      </c>
      <c r="B818" s="29">
        <f t="shared" si="1210"/>
        <v>59</v>
      </c>
      <c r="C818" s="15">
        <f>LARGE(Premissas!$H$6:$I$6,1)</f>
        <v>59.47</v>
      </c>
      <c r="D818" s="16">
        <f t="shared" si="1200"/>
        <v>0</v>
      </c>
      <c r="E818" s="17">
        <f>D818*Premissas!$C$6</f>
        <v>0</v>
      </c>
      <c r="F818" s="15">
        <f t="shared" si="1201"/>
        <v>59.47</v>
      </c>
      <c r="G818" s="18">
        <f>F818*Premissas!$C$5</f>
        <v>1917.1126225877886</v>
      </c>
      <c r="M818" s="7" t="str">
        <f>Premissas!$E$6</f>
        <v>junho/19</v>
      </c>
      <c r="N818" s="29">
        <f t="shared" si="1208"/>
        <v>59</v>
      </c>
      <c r="O818" s="15">
        <f>Premissas!$I$6</f>
        <v>47.71</v>
      </c>
      <c r="P818" s="16">
        <f t="shared" si="1203"/>
        <v>0</v>
      </c>
      <c r="Q818" s="17">
        <f>P818*Premissas!$C$13</f>
        <v>0</v>
      </c>
      <c r="R818" s="15">
        <f t="shared" si="1204"/>
        <v>59</v>
      </c>
      <c r="S818" s="18">
        <f>R818*Premissas!$C$11</f>
        <v>2841.7431192660551</v>
      </c>
      <c r="Y818" s="7" t="str">
        <f>Premissas!$E$6</f>
        <v>junho/19</v>
      </c>
      <c r="Z818" s="29">
        <f t="shared" si="1209"/>
        <v>59</v>
      </c>
      <c r="AA818" s="15">
        <f>Premissas!$H$6</f>
        <v>59.47</v>
      </c>
      <c r="AB818" s="16">
        <f t="shared" si="1206"/>
        <v>0</v>
      </c>
      <c r="AC818" s="17">
        <f>AB818*Premissas!$C$6</f>
        <v>0</v>
      </c>
      <c r="AD818" s="15">
        <f t="shared" si="1207"/>
        <v>59.47</v>
      </c>
      <c r="AE818" s="18">
        <f>AD818*Premissas!$C$12</f>
        <v>1917.1126225877886</v>
      </c>
    </row>
    <row r="819" spans="1:33" x14ac:dyDescent="0.25">
      <c r="A819" s="7" t="str">
        <f>Premissas!$E$7</f>
        <v>maio/19</v>
      </c>
      <c r="B819" s="29">
        <f t="shared" si="1210"/>
        <v>59</v>
      </c>
      <c r="C819" s="15">
        <f>LARGE(Premissas!$H$7:$I$7,1)</f>
        <v>61.04</v>
      </c>
      <c r="D819" s="20">
        <f t="shared" si="1200"/>
        <v>0</v>
      </c>
      <c r="E819" s="17">
        <f>D819*Premissas!$C$6</f>
        <v>0</v>
      </c>
      <c r="F819" s="15">
        <f t="shared" si="1201"/>
        <v>61.04</v>
      </c>
      <c r="G819" s="18">
        <f>F819*Premissas!$C$5</f>
        <v>1967.7241379310344</v>
      </c>
      <c r="M819" s="7" t="str">
        <f>Premissas!$E$7</f>
        <v>maio/19</v>
      </c>
      <c r="N819" s="29">
        <f t="shared" si="1208"/>
        <v>59</v>
      </c>
      <c r="O819" s="15">
        <f>Premissas!$I$7</f>
        <v>46.37</v>
      </c>
      <c r="P819" s="20">
        <f t="shared" si="1203"/>
        <v>0</v>
      </c>
      <c r="Q819" s="17">
        <f>P819*Premissas!$C$13</f>
        <v>0</v>
      </c>
      <c r="R819" s="15">
        <f t="shared" si="1204"/>
        <v>59</v>
      </c>
      <c r="S819" s="18">
        <f>R819*Premissas!$C$11</f>
        <v>2841.7431192660551</v>
      </c>
      <c r="Y819" s="7" t="str">
        <f>Premissas!$E$7</f>
        <v>maio/19</v>
      </c>
      <c r="Z819" s="29">
        <f t="shared" si="1209"/>
        <v>59</v>
      </c>
      <c r="AA819" s="15">
        <f>Premissas!$H$7</f>
        <v>61.04</v>
      </c>
      <c r="AB819" s="20">
        <f t="shared" si="1206"/>
        <v>0</v>
      </c>
      <c r="AC819" s="17">
        <f>AB819*Premissas!$C$6</f>
        <v>0</v>
      </c>
      <c r="AD819" s="15">
        <f t="shared" si="1207"/>
        <v>61.04</v>
      </c>
      <c r="AE819" s="18">
        <f>AD819*Premissas!$C$12</f>
        <v>1967.7241379310344</v>
      </c>
    </row>
    <row r="820" spans="1:33" x14ac:dyDescent="0.25">
      <c r="A820" s="7" t="str">
        <f>Premissas!$E$8</f>
        <v>abril/19</v>
      </c>
      <c r="B820" s="29">
        <f t="shared" si="1210"/>
        <v>59</v>
      </c>
      <c r="C820" s="15">
        <f>LARGE(Premissas!$H$8:$I$8,1)</f>
        <v>81.98</v>
      </c>
      <c r="D820" s="20">
        <f t="shared" si="1200"/>
        <v>22.980000000000004</v>
      </c>
      <c r="E820" s="17">
        <f>D820*Premissas!$C$6</f>
        <v>1481.5956975640622</v>
      </c>
      <c r="F820" s="15">
        <f t="shared" si="1201"/>
        <v>81.98</v>
      </c>
      <c r="G820" s="18">
        <f>F820*Premissas!$C$5</f>
        <v>2642.7592534008227</v>
      </c>
      <c r="M820" s="7" t="str">
        <f>Premissas!$E$8</f>
        <v>abril/19</v>
      </c>
      <c r="N820" s="29">
        <f t="shared" si="1208"/>
        <v>59</v>
      </c>
      <c r="O820" s="15">
        <f>Premissas!$I$8</f>
        <v>53.09</v>
      </c>
      <c r="P820" s="20">
        <f t="shared" si="1203"/>
        <v>0</v>
      </c>
      <c r="Q820" s="17">
        <f>P820*Premissas!$C$13</f>
        <v>0</v>
      </c>
      <c r="R820" s="15">
        <f t="shared" si="1204"/>
        <v>59</v>
      </c>
      <c r="S820" s="18">
        <f>R820*Premissas!$C$11</f>
        <v>2841.7431192660551</v>
      </c>
      <c r="Y820" s="7" t="str">
        <f>Premissas!$E$8</f>
        <v>abril/19</v>
      </c>
      <c r="Z820" s="29">
        <f t="shared" si="1209"/>
        <v>59</v>
      </c>
      <c r="AA820" s="15">
        <f>Premissas!$H$8</f>
        <v>81.98</v>
      </c>
      <c r="AB820" s="20">
        <f t="shared" si="1206"/>
        <v>22.980000000000004</v>
      </c>
      <c r="AC820" s="17">
        <f>AB820*Premissas!$C$6</f>
        <v>1481.5956975640622</v>
      </c>
      <c r="AD820" s="15">
        <f t="shared" si="1207"/>
        <v>81.98</v>
      </c>
      <c r="AE820" s="18">
        <f>AD820*Premissas!$C$12</f>
        <v>2642.7592534008227</v>
      </c>
    </row>
    <row r="821" spans="1:33" x14ac:dyDescent="0.25">
      <c r="A821" s="7" t="str">
        <f>Premissas!$E$9</f>
        <v>março/19</v>
      </c>
      <c r="B821" s="29">
        <f t="shared" si="1210"/>
        <v>59</v>
      </c>
      <c r="C821" s="15">
        <f>LARGE(Premissas!$H$9:$I$9,1)</f>
        <v>77.73</v>
      </c>
      <c r="D821" s="20">
        <f t="shared" si="1200"/>
        <v>18.730000000000004</v>
      </c>
      <c r="E821" s="17">
        <f>D821*Premissas!$C$6</f>
        <v>1207.5843087630499</v>
      </c>
      <c r="F821" s="15">
        <f t="shared" si="1201"/>
        <v>77.73</v>
      </c>
      <c r="G821" s="18">
        <f>F821*Premissas!$C$5</f>
        <v>2505.7535590003163</v>
      </c>
      <c r="M821" s="7" t="str">
        <f>Premissas!$E$9</f>
        <v>março/19</v>
      </c>
      <c r="N821" s="29">
        <f t="shared" si="1208"/>
        <v>59</v>
      </c>
      <c r="O821" s="15">
        <f>Premissas!$I$9</f>
        <v>77.73</v>
      </c>
      <c r="P821" s="20">
        <f t="shared" si="1203"/>
        <v>18.730000000000004</v>
      </c>
      <c r="Q821" s="17">
        <f>P821*Premissas!$C$13</f>
        <v>1804.2660550458718</v>
      </c>
      <c r="R821" s="15">
        <f t="shared" si="1204"/>
        <v>77.73</v>
      </c>
      <c r="S821" s="18">
        <f>R821*Premissas!$C$11</f>
        <v>3743.8761467889908</v>
      </c>
      <c r="Y821" s="7" t="str">
        <f>Premissas!$E$9</f>
        <v>março/19</v>
      </c>
      <c r="Z821" s="29">
        <f t="shared" si="1209"/>
        <v>59</v>
      </c>
      <c r="AA821" s="15">
        <f>Premissas!$H$9</f>
        <v>77.62</v>
      </c>
      <c r="AB821" s="20">
        <f t="shared" si="1206"/>
        <v>18.620000000000005</v>
      </c>
      <c r="AC821" s="17">
        <f>AB821*Premissas!$C$6</f>
        <v>1200.4922492882001</v>
      </c>
      <c r="AD821" s="15">
        <f t="shared" si="1207"/>
        <v>77.62</v>
      </c>
      <c r="AE821" s="18">
        <f>AD821*Premissas!$C$12</f>
        <v>2502.2075292628915</v>
      </c>
    </row>
    <row r="822" spans="1:33" x14ac:dyDescent="0.25">
      <c r="A822" s="7" t="str">
        <f>Premissas!$E$10</f>
        <v>fevereiro/19</v>
      </c>
      <c r="B822" s="29">
        <f t="shared" si="1210"/>
        <v>59</v>
      </c>
      <c r="C822" s="15">
        <f>LARGE(Premissas!$H$10:$I$10,1)</f>
        <v>89.49</v>
      </c>
      <c r="D822" s="20">
        <f t="shared" si="1200"/>
        <v>30.489999999999995</v>
      </c>
      <c r="E822" s="17">
        <f>D822*Premissas!$C$6</f>
        <v>1965.7899398924387</v>
      </c>
      <c r="F822" s="15">
        <f t="shared" si="1201"/>
        <v>89.49</v>
      </c>
      <c r="G822" s="18">
        <f>F822*Premissas!$C$5</f>
        <v>2884.8563745650108</v>
      </c>
      <c r="M822" s="7" t="str">
        <f>Premissas!$E$10</f>
        <v>fevereiro/19</v>
      </c>
      <c r="N822" s="29">
        <f t="shared" si="1208"/>
        <v>59</v>
      </c>
      <c r="O822" s="15">
        <f>Premissas!$I$10</f>
        <v>61.82</v>
      </c>
      <c r="P822" s="20">
        <f t="shared" si="1203"/>
        <v>0</v>
      </c>
      <c r="Q822" s="17">
        <f>P822*Premissas!$C$13</f>
        <v>0</v>
      </c>
      <c r="R822" s="15">
        <f t="shared" si="1204"/>
        <v>61.82</v>
      </c>
      <c r="S822" s="18">
        <f>R822*Premissas!$C$11</f>
        <v>2977.5688073394494</v>
      </c>
      <c r="Y822" s="7" t="str">
        <f>Premissas!$E$10</f>
        <v>fevereiro/19</v>
      </c>
      <c r="Z822" s="29">
        <f t="shared" si="1209"/>
        <v>59</v>
      </c>
      <c r="AA822" s="15">
        <f>Premissas!$H$10</f>
        <v>89.49</v>
      </c>
      <c r="AB822" s="20">
        <f t="shared" si="1206"/>
        <v>30.489999999999995</v>
      </c>
      <c r="AC822" s="17">
        <f>AB822*Premissas!$C$6</f>
        <v>1965.7899398924387</v>
      </c>
      <c r="AD822" s="15">
        <f t="shared" si="1207"/>
        <v>89.49</v>
      </c>
      <c r="AE822" s="18">
        <f>AD822*Premissas!$C$12</f>
        <v>2884.8563745650108</v>
      </c>
    </row>
    <row r="823" spans="1:33" x14ac:dyDescent="0.25">
      <c r="A823" s="7" t="str">
        <f>Premissas!$E$11</f>
        <v>janeiro/19</v>
      </c>
      <c r="B823" s="29">
        <f t="shared" si="1210"/>
        <v>59</v>
      </c>
      <c r="C823" s="15">
        <f>LARGE(Premissas!$H$11:$I$11,1)</f>
        <v>81.09</v>
      </c>
      <c r="D823" s="16">
        <f t="shared" si="1200"/>
        <v>22.090000000000003</v>
      </c>
      <c r="E823" s="17">
        <f>D823*Premissas!$C$6</f>
        <v>1424.2144890857326</v>
      </c>
      <c r="F823" s="15">
        <f t="shared" si="1201"/>
        <v>81.09</v>
      </c>
      <c r="G823" s="18">
        <f>F823*Premissas!$C$5</f>
        <v>2614.068649161658</v>
      </c>
      <c r="M823" s="7" t="str">
        <f>Premissas!$E$11</f>
        <v>janeiro/19</v>
      </c>
      <c r="N823" s="29">
        <f t="shared" si="1208"/>
        <v>59</v>
      </c>
      <c r="O823" s="15">
        <f>Premissas!$I$11</f>
        <v>57.12</v>
      </c>
      <c r="P823" s="16">
        <f t="shared" si="1203"/>
        <v>0</v>
      </c>
      <c r="Q823" s="17">
        <f>P823*Premissas!$C$13</f>
        <v>0</v>
      </c>
      <c r="R823" s="15">
        <f t="shared" si="1204"/>
        <v>59</v>
      </c>
      <c r="S823" s="18">
        <f>R823*Premissas!$C$11</f>
        <v>2841.7431192660551</v>
      </c>
      <c r="Y823" s="7" t="str">
        <f>Premissas!$E$11</f>
        <v>janeiro/19</v>
      </c>
      <c r="Z823" s="29">
        <f t="shared" si="1209"/>
        <v>59</v>
      </c>
      <c r="AA823" s="15">
        <f>Premissas!$H$11</f>
        <v>81.09</v>
      </c>
      <c r="AB823" s="16">
        <f t="shared" si="1206"/>
        <v>22.090000000000003</v>
      </c>
      <c r="AC823" s="17">
        <f>AB823*Premissas!$C$6</f>
        <v>1424.2144890857326</v>
      </c>
      <c r="AD823" s="15">
        <f t="shared" si="1207"/>
        <v>81.09</v>
      </c>
      <c r="AE823" s="18">
        <f>AD823*Premissas!$C$12</f>
        <v>2614.068649161658</v>
      </c>
    </row>
    <row r="824" spans="1:33" x14ac:dyDescent="0.25">
      <c r="A824" s="7" t="str">
        <f>Premissas!$E$12</f>
        <v>dezembro/18</v>
      </c>
      <c r="B824" s="29">
        <f t="shared" si="1210"/>
        <v>59</v>
      </c>
      <c r="C824" s="15">
        <f>LARGE(Premissas!$H$12:$I$12,1)</f>
        <v>66.98</v>
      </c>
      <c r="D824" s="16">
        <f t="shared" si="1200"/>
        <v>7.980000000000004</v>
      </c>
      <c r="E824" s="17">
        <f>D824*Premissas!$C$6</f>
        <v>514.49667826637165</v>
      </c>
      <c r="F824" s="15">
        <f t="shared" si="1201"/>
        <v>66.98</v>
      </c>
      <c r="G824" s="18">
        <f>F824*Premissas!$C$5</f>
        <v>2159.2097437519774</v>
      </c>
      <c r="M824" s="7" t="str">
        <f>Premissas!$E$12</f>
        <v>dezembro/18</v>
      </c>
      <c r="N824" s="29">
        <f t="shared" si="1208"/>
        <v>59</v>
      </c>
      <c r="O824" s="15">
        <f>Premissas!$I$12</f>
        <v>56.9</v>
      </c>
      <c r="P824" s="16">
        <f t="shared" si="1203"/>
        <v>0</v>
      </c>
      <c r="Q824" s="17">
        <f>P824*Premissas!$C$13</f>
        <v>0</v>
      </c>
      <c r="R824" s="15">
        <f t="shared" si="1204"/>
        <v>59</v>
      </c>
      <c r="S824" s="18">
        <f>R824*Premissas!$C$11</f>
        <v>2841.7431192660551</v>
      </c>
      <c r="Y824" s="7" t="str">
        <f>Premissas!$E$12</f>
        <v>dezembro/18</v>
      </c>
      <c r="Z824" s="29">
        <f t="shared" si="1209"/>
        <v>59</v>
      </c>
      <c r="AA824" s="15">
        <f>Premissas!$H$12</f>
        <v>66.98</v>
      </c>
      <c r="AB824" s="16">
        <f t="shared" si="1206"/>
        <v>7.980000000000004</v>
      </c>
      <c r="AC824" s="17">
        <f>AB824*Premissas!$C$6</f>
        <v>514.49667826637165</v>
      </c>
      <c r="AD824" s="15">
        <f t="shared" si="1207"/>
        <v>66.98</v>
      </c>
      <c r="AE824" s="18">
        <f>AD824*Premissas!$C$12</f>
        <v>2159.2097437519774</v>
      </c>
    </row>
    <row r="825" spans="1:33" x14ac:dyDescent="0.25">
      <c r="A825" s="7" t="str">
        <f>Premissas!$E$13</f>
        <v>novembro/18</v>
      </c>
      <c r="B825" s="29">
        <f t="shared" si="1210"/>
        <v>59</v>
      </c>
      <c r="C825" s="15">
        <f>LARGE(Premissas!$H$13:$I$13,1)</f>
        <v>66.42</v>
      </c>
      <c r="D825" s="16">
        <f t="shared" si="1200"/>
        <v>7.4200000000000017</v>
      </c>
      <c r="E825" s="17">
        <f>D825*Premissas!$C$6</f>
        <v>478.39164821259106</v>
      </c>
      <c r="F825" s="15">
        <f t="shared" si="1201"/>
        <v>66.42</v>
      </c>
      <c r="G825" s="18">
        <f>F825*Premissas!$C$5</f>
        <v>2141.157228725087</v>
      </c>
      <c r="M825" s="7" t="str">
        <f>Premissas!$E$13</f>
        <v>novembro/18</v>
      </c>
      <c r="N825" s="29">
        <f t="shared" si="1208"/>
        <v>59</v>
      </c>
      <c r="O825" s="15">
        <f>Premissas!$I$13</f>
        <v>40.659999999999997</v>
      </c>
      <c r="P825" s="16">
        <f t="shared" si="1203"/>
        <v>0</v>
      </c>
      <c r="Q825" s="17">
        <f>P825*Premissas!$C$13</f>
        <v>0</v>
      </c>
      <c r="R825" s="15">
        <f t="shared" si="1204"/>
        <v>59</v>
      </c>
      <c r="S825" s="18">
        <f>R825*Premissas!$C$11</f>
        <v>2841.7431192660551</v>
      </c>
      <c r="Y825" s="7" t="str">
        <f>Premissas!$E$13</f>
        <v>novembro/18</v>
      </c>
      <c r="Z825" s="29">
        <f t="shared" si="1209"/>
        <v>59</v>
      </c>
      <c r="AA825" s="15">
        <f>Premissas!$H$13</f>
        <v>66.42</v>
      </c>
      <c r="AB825" s="16">
        <f t="shared" si="1206"/>
        <v>7.4200000000000017</v>
      </c>
      <c r="AC825" s="17">
        <f>AB825*Premissas!$C$6</f>
        <v>478.39164821259106</v>
      </c>
      <c r="AD825" s="15">
        <f t="shared" si="1207"/>
        <v>66.42</v>
      </c>
      <c r="AE825" s="18">
        <f>AD825*Premissas!$C$12</f>
        <v>2141.157228725087</v>
      </c>
    </row>
    <row r="826" spans="1:33" x14ac:dyDescent="0.25">
      <c r="A826" s="26" t="s">
        <v>35</v>
      </c>
      <c r="B826" s="5"/>
      <c r="C826" s="5">
        <f>LARGE(C813:C825,1)</f>
        <v>89.49</v>
      </c>
      <c r="D826" s="5">
        <f>LARGE(D813:D825,1)</f>
        <v>30.489999999999995</v>
      </c>
      <c r="E826" s="27">
        <f>SUM(E814:E825)</f>
        <v>7623.9639354634619</v>
      </c>
      <c r="F826" s="5">
        <f>LARGE(F813:F825,1)</f>
        <v>89.49</v>
      </c>
      <c r="G826" s="27">
        <f t="shared" si="1166"/>
        <v>26716.432774438468</v>
      </c>
      <c r="H826" s="50">
        <f>E826+G826</f>
        <v>34340.396709901928</v>
      </c>
      <c r="I826">
        <f>B814</f>
        <v>59</v>
      </c>
      <c r="M826" s="26" t="s">
        <v>35</v>
      </c>
      <c r="N826" s="5"/>
      <c r="O826" s="5">
        <f t="shared" ref="O826:P826" si="1211">LARGE(O813:O825,1)</f>
        <v>77.73</v>
      </c>
      <c r="P826" s="5">
        <f t="shared" si="1211"/>
        <v>18.730000000000004</v>
      </c>
      <c r="Q826" s="27">
        <f t="shared" ref="Q826" si="1212">SUM(Q814:Q825)</f>
        <v>2227.1559633027528</v>
      </c>
      <c r="R826" s="5">
        <f t="shared" ref="R826" si="1213">LARGE(R813:R825,1)</f>
        <v>77.73</v>
      </c>
      <c r="S826" s="27">
        <f t="shared" si="1170"/>
        <v>35350.321100917427</v>
      </c>
      <c r="T826" s="50">
        <f t="shared" ref="T826" si="1214">Q826+S826</f>
        <v>37577.477064220177</v>
      </c>
      <c r="U826">
        <f t="shared" ref="U826" si="1215">N814</f>
        <v>59</v>
      </c>
      <c r="Y826" s="26" t="s">
        <v>35</v>
      </c>
      <c r="Z826" s="5"/>
      <c r="AA826" s="5">
        <f t="shared" ref="AA826:AB826" si="1216">LARGE(AA813:AA825,1)</f>
        <v>89.49</v>
      </c>
      <c r="AB826" s="5">
        <f t="shared" si="1216"/>
        <v>30.489999999999995</v>
      </c>
      <c r="AC826" s="27">
        <f t="shared" ref="AC826" si="1217">SUM(AC814:AC825)</f>
        <v>7333.8342296741548</v>
      </c>
      <c r="AD826" s="5">
        <f t="shared" ref="AD826" si="1218">LARGE(AD813:AD825,1)</f>
        <v>89.49</v>
      </c>
      <c r="AE826" s="27">
        <f t="shared" si="1176"/>
        <v>26571.36792154381</v>
      </c>
      <c r="AF826" s="50">
        <f t="shared" ref="AF826" si="1219">AC826+AE826</f>
        <v>33905.202151217964</v>
      </c>
      <c r="AG826">
        <f t="shared" ref="AG826" si="1220">Z814</f>
        <v>59</v>
      </c>
    </row>
    <row r="827" spans="1:33" x14ac:dyDescent="0.25">
      <c r="A827" s="6" t="s">
        <v>12</v>
      </c>
      <c r="B827" s="6" t="s">
        <v>18</v>
      </c>
      <c r="C827" s="6" t="s">
        <v>19</v>
      </c>
      <c r="D827" s="14" t="s">
        <v>20</v>
      </c>
      <c r="E827" s="14" t="s">
        <v>21</v>
      </c>
      <c r="F827" s="6" t="s">
        <v>22</v>
      </c>
      <c r="G827" s="6" t="s">
        <v>23</v>
      </c>
      <c r="M827" s="6" t="s">
        <v>12</v>
      </c>
      <c r="N827" s="6" t="s">
        <v>18</v>
      </c>
      <c r="O827" s="6" t="s">
        <v>19</v>
      </c>
      <c r="P827" s="14" t="s">
        <v>20</v>
      </c>
      <c r="Q827" s="14" t="s">
        <v>21</v>
      </c>
      <c r="R827" s="6" t="s">
        <v>22</v>
      </c>
      <c r="S827" s="6" t="s">
        <v>23</v>
      </c>
      <c r="Y827" s="6" t="s">
        <v>12</v>
      </c>
      <c r="Z827" s="6" t="s">
        <v>18</v>
      </c>
      <c r="AA827" s="6" t="s">
        <v>19</v>
      </c>
      <c r="AB827" s="14" t="s">
        <v>20</v>
      </c>
      <c r="AC827" s="14" t="s">
        <v>21</v>
      </c>
      <c r="AD827" s="6" t="s">
        <v>22</v>
      </c>
      <c r="AE827" s="6" t="s">
        <v>23</v>
      </c>
    </row>
    <row r="828" spans="1:33" x14ac:dyDescent="0.25">
      <c r="A828" s="7" t="str">
        <f>Premissas!$E$2</f>
        <v>outubro/19</v>
      </c>
      <c r="B828" s="29">
        <f>B814+1</f>
        <v>60</v>
      </c>
      <c r="C828" s="15">
        <f>LARGE(Premissas!$H$2:$I$2,1)</f>
        <v>63.39</v>
      </c>
      <c r="D828" s="16">
        <f t="shared" ref="D828:D839" si="1221">IF(C828&gt;105%*B828,(C828-B828),0)</f>
        <v>3.3900000000000006</v>
      </c>
      <c r="E828" s="17">
        <f>D828*Premissas!$C$6</f>
        <v>218.5643783612781</v>
      </c>
      <c r="F828" s="15">
        <f t="shared" ref="F828:F839" si="1222">IF(C828&gt;B828,C828,B828)</f>
        <v>63.39</v>
      </c>
      <c r="G828" s="18">
        <f>F828*Premissas!$C$5</f>
        <v>2043.4802277760202</v>
      </c>
      <c r="M828" s="7" t="str">
        <f>Premissas!$E$2</f>
        <v>outubro/19</v>
      </c>
      <c r="N828" s="29">
        <f t="shared" ref="N828" si="1223">N814+1</f>
        <v>60</v>
      </c>
      <c r="O828" s="15">
        <f>Premissas!$I$2</f>
        <v>63.39</v>
      </c>
      <c r="P828" s="16">
        <f t="shared" ref="P828:P839" si="1224">IF(O828&gt;105%*N828,(O828-N828),0)</f>
        <v>3.3900000000000006</v>
      </c>
      <c r="Q828" s="17">
        <f>P828*Premissas!$C$13</f>
        <v>326.55963302752298</v>
      </c>
      <c r="R828" s="15">
        <f t="shared" ref="R828:R839" si="1225">IF(O828&gt;N828,O828,N828)</f>
        <v>63.39</v>
      </c>
      <c r="S828" s="18">
        <f>R828*Premissas!$C$11</f>
        <v>3053.1880733944954</v>
      </c>
      <c r="Y828" s="7" t="str">
        <f>Premissas!$E$2</f>
        <v>outubro/19</v>
      </c>
      <c r="Z828" s="29">
        <f t="shared" ref="Z828" si="1226">Z814+1</f>
        <v>60</v>
      </c>
      <c r="AA828" s="15">
        <f>Premissas!$H$2</f>
        <v>58.8</v>
      </c>
      <c r="AB828" s="16">
        <f t="shared" ref="AB828:AB839" si="1227">IF(AA828&gt;105%*Z828,(AA828-Z828),0)</f>
        <v>0</v>
      </c>
      <c r="AC828" s="17">
        <f>AB828*Premissas!$C$6</f>
        <v>0</v>
      </c>
      <c r="AD828" s="15">
        <f t="shared" ref="AD828:AD839" si="1228">IF(AA828&gt;Z828,AA828,Z828)</f>
        <v>60</v>
      </c>
      <c r="AE828" s="18">
        <f>AD828*Premissas!$C$12</f>
        <v>1934.1980385953811</v>
      </c>
    </row>
    <row r="829" spans="1:33" x14ac:dyDescent="0.25">
      <c r="A829" s="7" t="str">
        <f>Premissas!$E$3</f>
        <v>setembro/19</v>
      </c>
      <c r="B829" s="29">
        <f>B828</f>
        <v>60</v>
      </c>
      <c r="C829" s="15">
        <f>LARGE(Premissas!$H$3:$I$3,1)</f>
        <v>58.91</v>
      </c>
      <c r="D829" s="16">
        <f t="shared" si="1221"/>
        <v>0</v>
      </c>
      <c r="E829" s="17">
        <f>D829*Premissas!$C$6</f>
        <v>0</v>
      </c>
      <c r="F829" s="15">
        <f t="shared" si="1222"/>
        <v>60</v>
      </c>
      <c r="G829" s="18">
        <f>F829*Premissas!$C$5</f>
        <v>1934.1980385953811</v>
      </c>
      <c r="M829" s="7" t="str">
        <f>Premissas!$E$3</f>
        <v>setembro/19</v>
      </c>
      <c r="N829" s="29">
        <f t="shared" ref="N829:N839" si="1229">N828</f>
        <v>60</v>
      </c>
      <c r="O829" s="15">
        <f>Premissas!$I$3</f>
        <v>52.19</v>
      </c>
      <c r="P829" s="16">
        <f t="shared" si="1224"/>
        <v>0</v>
      </c>
      <c r="Q829" s="17">
        <f>P829*Premissas!$C$13</f>
        <v>0</v>
      </c>
      <c r="R829" s="15">
        <f t="shared" si="1225"/>
        <v>60</v>
      </c>
      <c r="S829" s="18">
        <f>R829*Premissas!$C$11</f>
        <v>2889.9082568807339</v>
      </c>
      <c r="Y829" s="7" t="str">
        <f>Premissas!$E$3</f>
        <v>setembro/19</v>
      </c>
      <c r="Z829" s="29">
        <f t="shared" ref="Z829:Z839" si="1230">Z828</f>
        <v>60</v>
      </c>
      <c r="AA829" s="15">
        <f>Premissas!$H$3</f>
        <v>58.91</v>
      </c>
      <c r="AB829" s="16">
        <f t="shared" si="1227"/>
        <v>0</v>
      </c>
      <c r="AC829" s="17">
        <f>AB829*Premissas!$C$6</f>
        <v>0</v>
      </c>
      <c r="AD829" s="15">
        <f t="shared" si="1228"/>
        <v>60</v>
      </c>
      <c r="AE829" s="18">
        <f>AD829*Premissas!$C$12</f>
        <v>1934.1980385953811</v>
      </c>
    </row>
    <row r="830" spans="1:33" x14ac:dyDescent="0.25">
      <c r="A830" s="7" t="str">
        <f>Premissas!$E$4</f>
        <v>agosto/19</v>
      </c>
      <c r="B830" s="29">
        <f t="shared" ref="B830:B839" si="1231">B829</f>
        <v>60</v>
      </c>
      <c r="C830" s="15">
        <f>LARGE(Premissas!$H$4:$I$4,1)</f>
        <v>46.48</v>
      </c>
      <c r="D830" s="16">
        <f t="shared" si="1221"/>
        <v>0</v>
      </c>
      <c r="E830" s="17">
        <f>D830*Premissas!$C$6</f>
        <v>0</v>
      </c>
      <c r="F830" s="15">
        <f t="shared" si="1222"/>
        <v>60</v>
      </c>
      <c r="G830" s="18">
        <f>F830*Premissas!$C$5</f>
        <v>1934.1980385953811</v>
      </c>
      <c r="M830" s="7" t="str">
        <f>Premissas!$E$4</f>
        <v>agosto/19</v>
      </c>
      <c r="N830" s="29">
        <f t="shared" si="1229"/>
        <v>60</v>
      </c>
      <c r="O830" s="15">
        <f>Premissas!$I$4</f>
        <v>20.16</v>
      </c>
      <c r="P830" s="16">
        <f t="shared" si="1224"/>
        <v>0</v>
      </c>
      <c r="Q830" s="17">
        <f>P830*Premissas!$C$13</f>
        <v>0</v>
      </c>
      <c r="R830" s="15">
        <f t="shared" si="1225"/>
        <v>60</v>
      </c>
      <c r="S830" s="18">
        <f>R830*Premissas!$C$11</f>
        <v>2889.9082568807339</v>
      </c>
      <c r="Y830" s="7" t="str">
        <f>Premissas!$E$4</f>
        <v>agosto/19</v>
      </c>
      <c r="Z830" s="29">
        <f t="shared" si="1230"/>
        <v>60</v>
      </c>
      <c r="AA830" s="15">
        <f>Premissas!$H$4</f>
        <v>46.48</v>
      </c>
      <c r="AB830" s="16">
        <f t="shared" si="1227"/>
        <v>0</v>
      </c>
      <c r="AC830" s="17">
        <f>AB830*Premissas!$C$6</f>
        <v>0</v>
      </c>
      <c r="AD830" s="15">
        <f t="shared" si="1228"/>
        <v>60</v>
      </c>
      <c r="AE830" s="18">
        <f>AD830*Premissas!$C$12</f>
        <v>1934.1980385953811</v>
      </c>
    </row>
    <row r="831" spans="1:33" x14ac:dyDescent="0.25">
      <c r="A831" s="7" t="str">
        <f>Premissas!$E$5</f>
        <v>julho/19</v>
      </c>
      <c r="B831" s="29">
        <f t="shared" si="1231"/>
        <v>60</v>
      </c>
      <c r="C831" s="15">
        <f>LARGE(Premissas!$H$5:$I$5,1)</f>
        <v>63.17</v>
      </c>
      <c r="D831" s="16">
        <f t="shared" si="1221"/>
        <v>3.1700000000000017</v>
      </c>
      <c r="E831" s="17">
        <f>D831*Premissas!$C$6</f>
        <v>204.38025941157872</v>
      </c>
      <c r="F831" s="15">
        <f t="shared" si="1222"/>
        <v>63.17</v>
      </c>
      <c r="G831" s="18">
        <f>F831*Premissas!$C$5</f>
        <v>2036.3881683011705</v>
      </c>
      <c r="M831" s="7" t="str">
        <f>Premissas!$E$5</f>
        <v>julho/19</v>
      </c>
      <c r="N831" s="29">
        <f t="shared" si="1229"/>
        <v>60</v>
      </c>
      <c r="O831" s="15">
        <f>Premissas!$I$5</f>
        <v>39.979999999999997</v>
      </c>
      <c r="P831" s="16">
        <f t="shared" si="1224"/>
        <v>0</v>
      </c>
      <c r="Q831" s="17">
        <f>P831*Premissas!$C$13</f>
        <v>0</v>
      </c>
      <c r="R831" s="15">
        <f t="shared" si="1225"/>
        <v>60</v>
      </c>
      <c r="S831" s="18">
        <f>R831*Premissas!$C$11</f>
        <v>2889.9082568807339</v>
      </c>
      <c r="Y831" s="7" t="str">
        <f>Premissas!$E$5</f>
        <v>julho/19</v>
      </c>
      <c r="Z831" s="29">
        <f t="shared" si="1230"/>
        <v>60</v>
      </c>
      <c r="AA831" s="15">
        <f>Premissas!$H$5</f>
        <v>63.17</v>
      </c>
      <c r="AB831" s="16">
        <f t="shared" si="1227"/>
        <v>3.1700000000000017</v>
      </c>
      <c r="AC831" s="17">
        <f>AB831*Premissas!$C$6</f>
        <v>204.38025941157872</v>
      </c>
      <c r="AD831" s="15">
        <f t="shared" si="1228"/>
        <v>63.17</v>
      </c>
      <c r="AE831" s="18">
        <f>AD831*Premissas!$C$12</f>
        <v>2036.3881683011705</v>
      </c>
    </row>
    <row r="832" spans="1:33" x14ac:dyDescent="0.25">
      <c r="A832" s="7" t="str">
        <f>Premissas!$E$6</f>
        <v>junho/19</v>
      </c>
      <c r="B832" s="29">
        <f t="shared" si="1231"/>
        <v>60</v>
      </c>
      <c r="C832" s="15">
        <f>LARGE(Premissas!$H$6:$I$6,1)</f>
        <v>59.47</v>
      </c>
      <c r="D832" s="16">
        <f t="shared" si="1221"/>
        <v>0</v>
      </c>
      <c r="E832" s="17">
        <f>D832*Premissas!$C$6</f>
        <v>0</v>
      </c>
      <c r="F832" s="15">
        <f t="shared" si="1222"/>
        <v>60</v>
      </c>
      <c r="G832" s="18">
        <f>F832*Premissas!$C$5</f>
        <v>1934.1980385953811</v>
      </c>
      <c r="M832" s="7" t="str">
        <f>Premissas!$E$6</f>
        <v>junho/19</v>
      </c>
      <c r="N832" s="29">
        <f t="shared" si="1229"/>
        <v>60</v>
      </c>
      <c r="O832" s="15">
        <f>Premissas!$I$6</f>
        <v>47.71</v>
      </c>
      <c r="P832" s="16">
        <f t="shared" si="1224"/>
        <v>0</v>
      </c>
      <c r="Q832" s="17">
        <f>P832*Premissas!$C$13</f>
        <v>0</v>
      </c>
      <c r="R832" s="15">
        <f t="shared" si="1225"/>
        <v>60</v>
      </c>
      <c r="S832" s="18">
        <f>R832*Premissas!$C$11</f>
        <v>2889.9082568807339</v>
      </c>
      <c r="Y832" s="7" t="str">
        <f>Premissas!$E$6</f>
        <v>junho/19</v>
      </c>
      <c r="Z832" s="29">
        <f t="shared" si="1230"/>
        <v>60</v>
      </c>
      <c r="AA832" s="15">
        <f>Premissas!$H$6</f>
        <v>59.47</v>
      </c>
      <c r="AB832" s="16">
        <f t="shared" si="1227"/>
        <v>0</v>
      </c>
      <c r="AC832" s="17">
        <f>AB832*Premissas!$C$6</f>
        <v>0</v>
      </c>
      <c r="AD832" s="15">
        <f t="shared" si="1228"/>
        <v>60</v>
      </c>
      <c r="AE832" s="18">
        <f>AD832*Premissas!$C$12</f>
        <v>1934.1980385953811</v>
      </c>
    </row>
    <row r="833" spans="1:33" x14ac:dyDescent="0.25">
      <c r="A833" s="7" t="str">
        <f>Premissas!$E$7</f>
        <v>maio/19</v>
      </c>
      <c r="B833" s="29">
        <f t="shared" si="1231"/>
        <v>60</v>
      </c>
      <c r="C833" s="15">
        <f>LARGE(Premissas!$H$7:$I$7,1)</f>
        <v>61.04</v>
      </c>
      <c r="D833" s="20">
        <f t="shared" si="1221"/>
        <v>0</v>
      </c>
      <c r="E833" s="17">
        <f>D833*Premissas!$C$6</f>
        <v>0</v>
      </c>
      <c r="F833" s="15">
        <f t="shared" si="1222"/>
        <v>61.04</v>
      </c>
      <c r="G833" s="18">
        <f>F833*Premissas!$C$5</f>
        <v>1967.7241379310344</v>
      </c>
      <c r="M833" s="7" t="str">
        <f>Premissas!$E$7</f>
        <v>maio/19</v>
      </c>
      <c r="N833" s="29">
        <f t="shared" si="1229"/>
        <v>60</v>
      </c>
      <c r="O833" s="15">
        <f>Premissas!$I$7</f>
        <v>46.37</v>
      </c>
      <c r="P833" s="20">
        <f t="shared" si="1224"/>
        <v>0</v>
      </c>
      <c r="Q833" s="17">
        <f>P833*Premissas!$C$13</f>
        <v>0</v>
      </c>
      <c r="R833" s="15">
        <f t="shared" si="1225"/>
        <v>60</v>
      </c>
      <c r="S833" s="18">
        <f>R833*Premissas!$C$11</f>
        <v>2889.9082568807339</v>
      </c>
      <c r="Y833" s="7" t="str">
        <f>Premissas!$E$7</f>
        <v>maio/19</v>
      </c>
      <c r="Z833" s="29">
        <f t="shared" si="1230"/>
        <v>60</v>
      </c>
      <c r="AA833" s="15">
        <f>Premissas!$H$7</f>
        <v>61.04</v>
      </c>
      <c r="AB833" s="20">
        <f t="shared" si="1227"/>
        <v>0</v>
      </c>
      <c r="AC833" s="17">
        <f>AB833*Premissas!$C$6</f>
        <v>0</v>
      </c>
      <c r="AD833" s="15">
        <f t="shared" si="1228"/>
        <v>61.04</v>
      </c>
      <c r="AE833" s="18">
        <f>AD833*Premissas!$C$12</f>
        <v>1967.7241379310344</v>
      </c>
    </row>
    <row r="834" spans="1:33" x14ac:dyDescent="0.25">
      <c r="A834" s="7" t="str">
        <f>Premissas!$E$8</f>
        <v>abril/19</v>
      </c>
      <c r="B834" s="29">
        <f t="shared" si="1231"/>
        <v>60</v>
      </c>
      <c r="C834" s="15">
        <f>LARGE(Premissas!$H$8:$I$8,1)</f>
        <v>81.98</v>
      </c>
      <c r="D834" s="20">
        <f t="shared" si="1221"/>
        <v>21.980000000000004</v>
      </c>
      <c r="E834" s="17">
        <f>D834*Premissas!$C$6</f>
        <v>1417.1224296108828</v>
      </c>
      <c r="F834" s="15">
        <f t="shared" si="1222"/>
        <v>81.98</v>
      </c>
      <c r="G834" s="18">
        <f>F834*Premissas!$C$5</f>
        <v>2642.7592534008227</v>
      </c>
      <c r="M834" s="7" t="str">
        <f>Premissas!$E$8</f>
        <v>abril/19</v>
      </c>
      <c r="N834" s="29">
        <f t="shared" si="1229"/>
        <v>60</v>
      </c>
      <c r="O834" s="15">
        <f>Premissas!$I$8</f>
        <v>53.09</v>
      </c>
      <c r="P834" s="20">
        <f t="shared" si="1224"/>
        <v>0</v>
      </c>
      <c r="Q834" s="17">
        <f>P834*Premissas!$C$13</f>
        <v>0</v>
      </c>
      <c r="R834" s="15">
        <f t="shared" si="1225"/>
        <v>60</v>
      </c>
      <c r="S834" s="18">
        <f>R834*Premissas!$C$11</f>
        <v>2889.9082568807339</v>
      </c>
      <c r="Y834" s="7" t="str">
        <f>Premissas!$E$8</f>
        <v>abril/19</v>
      </c>
      <c r="Z834" s="29">
        <f t="shared" si="1230"/>
        <v>60</v>
      </c>
      <c r="AA834" s="15">
        <f>Premissas!$H$8</f>
        <v>81.98</v>
      </c>
      <c r="AB834" s="20">
        <f t="shared" si="1227"/>
        <v>21.980000000000004</v>
      </c>
      <c r="AC834" s="17">
        <f>AB834*Premissas!$C$6</f>
        <v>1417.1224296108828</v>
      </c>
      <c r="AD834" s="15">
        <f t="shared" si="1228"/>
        <v>81.98</v>
      </c>
      <c r="AE834" s="18">
        <f>AD834*Premissas!$C$12</f>
        <v>2642.7592534008227</v>
      </c>
    </row>
    <row r="835" spans="1:33" x14ac:dyDescent="0.25">
      <c r="A835" s="7" t="str">
        <f>Premissas!$E$9</f>
        <v>março/19</v>
      </c>
      <c r="B835" s="29">
        <f t="shared" si="1231"/>
        <v>60</v>
      </c>
      <c r="C835" s="15">
        <f>LARGE(Premissas!$H$9:$I$9,1)</f>
        <v>77.73</v>
      </c>
      <c r="D835" s="20">
        <f t="shared" si="1221"/>
        <v>17.730000000000004</v>
      </c>
      <c r="E835" s="17">
        <f>D835*Premissas!$C$6</f>
        <v>1143.1110408098705</v>
      </c>
      <c r="F835" s="15">
        <f t="shared" si="1222"/>
        <v>77.73</v>
      </c>
      <c r="G835" s="18">
        <f>F835*Premissas!$C$5</f>
        <v>2505.7535590003163</v>
      </c>
      <c r="M835" s="7" t="str">
        <f>Premissas!$E$9</f>
        <v>março/19</v>
      </c>
      <c r="N835" s="29">
        <f t="shared" si="1229"/>
        <v>60</v>
      </c>
      <c r="O835" s="15">
        <f>Premissas!$I$9</f>
        <v>77.73</v>
      </c>
      <c r="P835" s="20">
        <f t="shared" si="1224"/>
        <v>17.730000000000004</v>
      </c>
      <c r="Q835" s="17">
        <f>P835*Premissas!$C$13</f>
        <v>1707.935779816514</v>
      </c>
      <c r="R835" s="15">
        <f t="shared" si="1225"/>
        <v>77.73</v>
      </c>
      <c r="S835" s="18">
        <f>R835*Premissas!$C$11</f>
        <v>3743.8761467889908</v>
      </c>
      <c r="Y835" s="7" t="str">
        <f>Premissas!$E$9</f>
        <v>março/19</v>
      </c>
      <c r="Z835" s="29">
        <f t="shared" si="1230"/>
        <v>60</v>
      </c>
      <c r="AA835" s="15">
        <f>Premissas!$H$9</f>
        <v>77.62</v>
      </c>
      <c r="AB835" s="20">
        <f t="shared" si="1227"/>
        <v>17.620000000000005</v>
      </c>
      <c r="AC835" s="17">
        <f>AB835*Premissas!$C$6</f>
        <v>1136.018981335021</v>
      </c>
      <c r="AD835" s="15">
        <f t="shared" si="1228"/>
        <v>77.62</v>
      </c>
      <c r="AE835" s="18">
        <f>AD835*Premissas!$C$12</f>
        <v>2502.2075292628915</v>
      </c>
    </row>
    <row r="836" spans="1:33" x14ac:dyDescent="0.25">
      <c r="A836" s="7" t="str">
        <f>Premissas!$E$10</f>
        <v>fevereiro/19</v>
      </c>
      <c r="B836" s="29">
        <f t="shared" si="1231"/>
        <v>60</v>
      </c>
      <c r="C836" s="15">
        <f>LARGE(Premissas!$H$10:$I$10,1)</f>
        <v>89.49</v>
      </c>
      <c r="D836" s="20">
        <f t="shared" si="1221"/>
        <v>29.489999999999995</v>
      </c>
      <c r="E836" s="17">
        <f>D836*Premissas!$C$6</f>
        <v>1901.3166719392593</v>
      </c>
      <c r="F836" s="15">
        <f t="shared" si="1222"/>
        <v>89.49</v>
      </c>
      <c r="G836" s="18">
        <f>F836*Premissas!$C$5</f>
        <v>2884.8563745650108</v>
      </c>
      <c r="M836" s="7" t="str">
        <f>Premissas!$E$10</f>
        <v>fevereiro/19</v>
      </c>
      <c r="N836" s="29">
        <f t="shared" si="1229"/>
        <v>60</v>
      </c>
      <c r="O836" s="15">
        <f>Premissas!$I$10</f>
        <v>61.82</v>
      </c>
      <c r="P836" s="20">
        <f t="shared" si="1224"/>
        <v>0</v>
      </c>
      <c r="Q836" s="17">
        <f>P836*Premissas!$C$13</f>
        <v>0</v>
      </c>
      <c r="R836" s="15">
        <f t="shared" si="1225"/>
        <v>61.82</v>
      </c>
      <c r="S836" s="18">
        <f>R836*Premissas!$C$11</f>
        <v>2977.5688073394494</v>
      </c>
      <c r="Y836" s="7" t="str">
        <f>Premissas!$E$10</f>
        <v>fevereiro/19</v>
      </c>
      <c r="Z836" s="29">
        <f t="shared" si="1230"/>
        <v>60</v>
      </c>
      <c r="AA836" s="15">
        <f>Premissas!$H$10</f>
        <v>89.49</v>
      </c>
      <c r="AB836" s="20">
        <f t="shared" si="1227"/>
        <v>29.489999999999995</v>
      </c>
      <c r="AC836" s="17">
        <f>AB836*Premissas!$C$6</f>
        <v>1901.3166719392593</v>
      </c>
      <c r="AD836" s="15">
        <f t="shared" si="1228"/>
        <v>89.49</v>
      </c>
      <c r="AE836" s="18">
        <f>AD836*Premissas!$C$12</f>
        <v>2884.8563745650108</v>
      </c>
    </row>
    <row r="837" spans="1:33" x14ac:dyDescent="0.25">
      <c r="A837" s="7" t="str">
        <f>Premissas!$E$11</f>
        <v>janeiro/19</v>
      </c>
      <c r="B837" s="29">
        <f t="shared" si="1231"/>
        <v>60</v>
      </c>
      <c r="C837" s="15">
        <f>LARGE(Premissas!$H$11:$I$11,1)</f>
        <v>81.09</v>
      </c>
      <c r="D837" s="16">
        <f t="shared" si="1221"/>
        <v>21.090000000000003</v>
      </c>
      <c r="E837" s="17">
        <f>D837*Premissas!$C$6</f>
        <v>1359.7412211325532</v>
      </c>
      <c r="F837" s="15">
        <f t="shared" si="1222"/>
        <v>81.09</v>
      </c>
      <c r="G837" s="18">
        <f>F837*Premissas!$C$5</f>
        <v>2614.068649161658</v>
      </c>
      <c r="M837" s="7" t="str">
        <f>Premissas!$E$11</f>
        <v>janeiro/19</v>
      </c>
      <c r="N837" s="29">
        <f t="shared" si="1229"/>
        <v>60</v>
      </c>
      <c r="O837" s="15">
        <f>Premissas!$I$11</f>
        <v>57.12</v>
      </c>
      <c r="P837" s="16">
        <f t="shared" si="1224"/>
        <v>0</v>
      </c>
      <c r="Q837" s="17">
        <f>P837*Premissas!$C$13</f>
        <v>0</v>
      </c>
      <c r="R837" s="15">
        <f t="shared" si="1225"/>
        <v>60</v>
      </c>
      <c r="S837" s="18">
        <f>R837*Premissas!$C$11</f>
        <v>2889.9082568807339</v>
      </c>
      <c r="Y837" s="7" t="str">
        <f>Premissas!$E$11</f>
        <v>janeiro/19</v>
      </c>
      <c r="Z837" s="29">
        <f t="shared" si="1230"/>
        <v>60</v>
      </c>
      <c r="AA837" s="15">
        <f>Premissas!$H$11</f>
        <v>81.09</v>
      </c>
      <c r="AB837" s="16">
        <f t="shared" si="1227"/>
        <v>21.090000000000003</v>
      </c>
      <c r="AC837" s="17">
        <f>AB837*Premissas!$C$6</f>
        <v>1359.7412211325532</v>
      </c>
      <c r="AD837" s="15">
        <f t="shared" si="1228"/>
        <v>81.09</v>
      </c>
      <c r="AE837" s="18">
        <f>AD837*Premissas!$C$12</f>
        <v>2614.068649161658</v>
      </c>
    </row>
    <row r="838" spans="1:33" x14ac:dyDescent="0.25">
      <c r="A838" s="7" t="str">
        <f>Premissas!$E$12</f>
        <v>dezembro/18</v>
      </c>
      <c r="B838" s="29">
        <f t="shared" si="1231"/>
        <v>60</v>
      </c>
      <c r="C838" s="15">
        <f>LARGE(Premissas!$H$12:$I$12,1)</f>
        <v>66.98</v>
      </c>
      <c r="D838" s="16">
        <f t="shared" si="1221"/>
        <v>6.980000000000004</v>
      </c>
      <c r="E838" s="17">
        <f>D838*Premissas!$C$6</f>
        <v>450.0234103131923</v>
      </c>
      <c r="F838" s="15">
        <f t="shared" si="1222"/>
        <v>66.98</v>
      </c>
      <c r="G838" s="18">
        <f>F838*Premissas!$C$5</f>
        <v>2159.2097437519774</v>
      </c>
      <c r="M838" s="7" t="str">
        <f>Premissas!$E$12</f>
        <v>dezembro/18</v>
      </c>
      <c r="N838" s="29">
        <f t="shared" si="1229"/>
        <v>60</v>
      </c>
      <c r="O838" s="15">
        <f>Premissas!$I$12</f>
        <v>56.9</v>
      </c>
      <c r="P838" s="16">
        <f t="shared" si="1224"/>
        <v>0</v>
      </c>
      <c r="Q838" s="17">
        <f>P838*Premissas!$C$13</f>
        <v>0</v>
      </c>
      <c r="R838" s="15">
        <f t="shared" si="1225"/>
        <v>60</v>
      </c>
      <c r="S838" s="18">
        <f>R838*Premissas!$C$11</f>
        <v>2889.9082568807339</v>
      </c>
      <c r="Y838" s="7" t="str">
        <f>Premissas!$E$12</f>
        <v>dezembro/18</v>
      </c>
      <c r="Z838" s="29">
        <f t="shared" si="1230"/>
        <v>60</v>
      </c>
      <c r="AA838" s="15">
        <f>Premissas!$H$12</f>
        <v>66.98</v>
      </c>
      <c r="AB838" s="16">
        <f t="shared" si="1227"/>
        <v>6.980000000000004</v>
      </c>
      <c r="AC838" s="17">
        <f>AB838*Premissas!$C$6</f>
        <v>450.0234103131923</v>
      </c>
      <c r="AD838" s="15">
        <f t="shared" si="1228"/>
        <v>66.98</v>
      </c>
      <c r="AE838" s="18">
        <f>AD838*Premissas!$C$12</f>
        <v>2159.2097437519774</v>
      </c>
    </row>
    <row r="839" spans="1:33" x14ac:dyDescent="0.25">
      <c r="A839" s="7" t="str">
        <f>Premissas!$E$13</f>
        <v>novembro/18</v>
      </c>
      <c r="B839" s="29">
        <f t="shared" si="1231"/>
        <v>60</v>
      </c>
      <c r="C839" s="15">
        <f>LARGE(Premissas!$H$13:$I$13,1)</f>
        <v>66.42</v>
      </c>
      <c r="D839" s="16">
        <f t="shared" si="1221"/>
        <v>6.4200000000000017</v>
      </c>
      <c r="E839" s="17">
        <f>D839*Premissas!$C$6</f>
        <v>413.91838025941166</v>
      </c>
      <c r="F839" s="15">
        <f t="shared" si="1222"/>
        <v>66.42</v>
      </c>
      <c r="G839" s="18">
        <f>F839*Premissas!$C$5</f>
        <v>2141.157228725087</v>
      </c>
      <c r="M839" s="7" t="str">
        <f>Premissas!$E$13</f>
        <v>novembro/18</v>
      </c>
      <c r="N839" s="29">
        <f t="shared" si="1229"/>
        <v>60</v>
      </c>
      <c r="O839" s="15">
        <f>Premissas!$I$13</f>
        <v>40.659999999999997</v>
      </c>
      <c r="P839" s="16">
        <f t="shared" si="1224"/>
        <v>0</v>
      </c>
      <c r="Q839" s="17">
        <f>P839*Premissas!$C$13</f>
        <v>0</v>
      </c>
      <c r="R839" s="15">
        <f t="shared" si="1225"/>
        <v>60</v>
      </c>
      <c r="S839" s="18">
        <f>R839*Premissas!$C$11</f>
        <v>2889.9082568807339</v>
      </c>
      <c r="Y839" s="7" t="str">
        <f>Premissas!$E$13</f>
        <v>novembro/18</v>
      </c>
      <c r="Z839" s="29">
        <f t="shared" si="1230"/>
        <v>60</v>
      </c>
      <c r="AA839" s="15">
        <f>Premissas!$H$13</f>
        <v>66.42</v>
      </c>
      <c r="AB839" s="16">
        <f t="shared" si="1227"/>
        <v>6.4200000000000017</v>
      </c>
      <c r="AC839" s="17">
        <f>AB839*Premissas!$C$6</f>
        <v>413.91838025941166</v>
      </c>
      <c r="AD839" s="15">
        <f t="shared" si="1228"/>
        <v>66.42</v>
      </c>
      <c r="AE839" s="18">
        <f>AD839*Premissas!$C$12</f>
        <v>2141.157228725087</v>
      </c>
    </row>
    <row r="840" spans="1:33" x14ac:dyDescent="0.25">
      <c r="A840" s="26" t="s">
        <v>35</v>
      </c>
      <c r="B840" s="5"/>
      <c r="C840" s="5">
        <f>LARGE(C827:C839,1)</f>
        <v>89.49</v>
      </c>
      <c r="D840" s="5">
        <f>LARGE(D827:D839,1)</f>
        <v>29.489999999999995</v>
      </c>
      <c r="E840" s="27">
        <f>SUM(E828:E839)</f>
        <v>7108.1777918380267</v>
      </c>
      <c r="F840" s="5">
        <f>LARGE(F827:F839,1)</f>
        <v>89.49</v>
      </c>
      <c r="G840" s="27">
        <f t="shared" si="1166"/>
        <v>26797.991458399239</v>
      </c>
      <c r="H840" s="50">
        <f>E840+G840</f>
        <v>33906.169250237268</v>
      </c>
      <c r="I840">
        <f>B828</f>
        <v>60</v>
      </c>
      <c r="M840" s="26" t="s">
        <v>35</v>
      </c>
      <c r="N840" s="5"/>
      <c r="O840" s="5">
        <f t="shared" ref="O840:P840" si="1232">LARGE(O827:O839,1)</f>
        <v>77.73</v>
      </c>
      <c r="P840" s="5">
        <f t="shared" si="1232"/>
        <v>17.730000000000004</v>
      </c>
      <c r="Q840" s="27">
        <f t="shared" ref="Q840" si="1233">SUM(Q828:Q839)</f>
        <v>2034.495412844037</v>
      </c>
      <c r="R840" s="5">
        <f t="shared" ref="R840" si="1234">LARGE(R827:R839,1)</f>
        <v>77.73</v>
      </c>
      <c r="S840" s="27">
        <f t="shared" si="1170"/>
        <v>35783.807339449544</v>
      </c>
      <c r="T840" s="50">
        <f t="shared" ref="T840" si="1235">Q840+S840</f>
        <v>37818.302752293581</v>
      </c>
      <c r="U840">
        <f t="shared" ref="U840" si="1236">N828</f>
        <v>60</v>
      </c>
      <c r="Y840" s="26" t="s">
        <v>35</v>
      </c>
      <c r="Z840" s="5"/>
      <c r="AA840" s="5">
        <f t="shared" ref="AA840:AB840" si="1237">LARGE(AA827:AA839,1)</f>
        <v>89.49</v>
      </c>
      <c r="AB840" s="5">
        <f t="shared" si="1237"/>
        <v>29.489999999999995</v>
      </c>
      <c r="AC840" s="27">
        <f t="shared" ref="AC840" si="1238">SUM(AC828:AC839)</f>
        <v>6882.5213540018995</v>
      </c>
      <c r="AD840" s="5">
        <f t="shared" ref="AD840" si="1239">LARGE(AD827:AD839,1)</f>
        <v>89.49</v>
      </c>
      <c r="AE840" s="27">
        <f t="shared" si="1176"/>
        <v>26685.163239481175</v>
      </c>
      <c r="AF840" s="50">
        <f t="shared" ref="AF840" si="1240">AC840+AE840</f>
        <v>33567.684593483078</v>
      </c>
      <c r="AG840">
        <f t="shared" ref="AG840" si="1241">Z828</f>
        <v>60</v>
      </c>
    </row>
    <row r="841" spans="1:33" x14ac:dyDescent="0.25">
      <c r="A841" s="6" t="s">
        <v>12</v>
      </c>
      <c r="B841" s="6" t="s">
        <v>18</v>
      </c>
      <c r="C841" s="6" t="s">
        <v>19</v>
      </c>
      <c r="D841" s="14" t="s">
        <v>20</v>
      </c>
      <c r="E841" s="14" t="s">
        <v>21</v>
      </c>
      <c r="F841" s="6" t="s">
        <v>22</v>
      </c>
      <c r="G841" s="6" t="s">
        <v>23</v>
      </c>
      <c r="M841" s="6" t="s">
        <v>12</v>
      </c>
      <c r="N841" s="6" t="s">
        <v>18</v>
      </c>
      <c r="O841" s="6" t="s">
        <v>19</v>
      </c>
      <c r="P841" s="14" t="s">
        <v>20</v>
      </c>
      <c r="Q841" s="14" t="s">
        <v>21</v>
      </c>
      <c r="R841" s="6" t="s">
        <v>22</v>
      </c>
      <c r="S841" s="6" t="s">
        <v>23</v>
      </c>
      <c r="Y841" s="6" t="s">
        <v>12</v>
      </c>
      <c r="Z841" s="6" t="s">
        <v>18</v>
      </c>
      <c r="AA841" s="6" t="s">
        <v>19</v>
      </c>
      <c r="AB841" s="14" t="s">
        <v>20</v>
      </c>
      <c r="AC841" s="14" t="s">
        <v>21</v>
      </c>
      <c r="AD841" s="6" t="s">
        <v>22</v>
      </c>
      <c r="AE841" s="6" t="s">
        <v>23</v>
      </c>
    </row>
    <row r="842" spans="1:33" x14ac:dyDescent="0.25">
      <c r="A842" s="7" t="str">
        <f>Premissas!$E$2</f>
        <v>outubro/19</v>
      </c>
      <c r="B842" s="29">
        <f>B828+1</f>
        <v>61</v>
      </c>
      <c r="C842" s="15">
        <f>LARGE(Premissas!$H$2:$I$2,1)</f>
        <v>63.39</v>
      </c>
      <c r="D842" s="16">
        <f t="shared" ref="D842:D853" si="1242">IF(C842&gt;105%*B842,(C842-B842),0)</f>
        <v>0</v>
      </c>
      <c r="E842" s="17">
        <f>D842*Premissas!$C$6</f>
        <v>0</v>
      </c>
      <c r="F842" s="15">
        <f t="shared" ref="F842:F853" si="1243">IF(C842&gt;B842,C842,B842)</f>
        <v>63.39</v>
      </c>
      <c r="G842" s="18">
        <f>F842*Premissas!$C$5</f>
        <v>2043.4802277760202</v>
      </c>
      <c r="M842" s="7" t="str">
        <f>Premissas!$E$2</f>
        <v>outubro/19</v>
      </c>
      <c r="N842" s="29">
        <f t="shared" ref="N842" si="1244">N828+1</f>
        <v>61</v>
      </c>
      <c r="O842" s="15">
        <f>Premissas!$I$2</f>
        <v>63.39</v>
      </c>
      <c r="P842" s="16">
        <f t="shared" ref="P842:P853" si="1245">IF(O842&gt;105%*N842,(O842-N842),0)</f>
        <v>0</v>
      </c>
      <c r="Q842" s="17">
        <f>P842*Premissas!$C$13</f>
        <v>0</v>
      </c>
      <c r="R842" s="15">
        <f t="shared" ref="R842:R853" si="1246">IF(O842&gt;N842,O842,N842)</f>
        <v>63.39</v>
      </c>
      <c r="S842" s="18">
        <f>R842*Premissas!$C$11</f>
        <v>3053.1880733944954</v>
      </c>
      <c r="Y842" s="7" t="str">
        <f>Premissas!$E$2</f>
        <v>outubro/19</v>
      </c>
      <c r="Z842" s="29">
        <f t="shared" ref="Z842" si="1247">Z828+1</f>
        <v>61</v>
      </c>
      <c r="AA842" s="15">
        <f>Premissas!$H$2</f>
        <v>58.8</v>
      </c>
      <c r="AB842" s="16">
        <f t="shared" ref="AB842:AB853" si="1248">IF(AA842&gt;105%*Z842,(AA842-Z842),0)</f>
        <v>0</v>
      </c>
      <c r="AC842" s="17">
        <f>AB842*Premissas!$C$6</f>
        <v>0</v>
      </c>
      <c r="AD842" s="15">
        <f t="shared" ref="AD842:AD853" si="1249">IF(AA842&gt;Z842,AA842,Z842)</f>
        <v>61</v>
      </c>
      <c r="AE842" s="18">
        <f>AD842*Premissas!$C$12</f>
        <v>1966.4346725719709</v>
      </c>
    </row>
    <row r="843" spans="1:33" x14ac:dyDescent="0.25">
      <c r="A843" s="7" t="str">
        <f>Premissas!$E$3</f>
        <v>setembro/19</v>
      </c>
      <c r="B843" s="29">
        <f>B842</f>
        <v>61</v>
      </c>
      <c r="C843" s="15">
        <f>LARGE(Premissas!$H$3:$I$3,1)</f>
        <v>58.91</v>
      </c>
      <c r="D843" s="16">
        <f t="shared" si="1242"/>
        <v>0</v>
      </c>
      <c r="E843" s="17">
        <f>D843*Premissas!$C$6</f>
        <v>0</v>
      </c>
      <c r="F843" s="15">
        <f t="shared" si="1243"/>
        <v>61</v>
      </c>
      <c r="G843" s="18">
        <f>F843*Premissas!$C$5</f>
        <v>1966.4346725719709</v>
      </c>
      <c r="M843" s="7" t="str">
        <f>Premissas!$E$3</f>
        <v>setembro/19</v>
      </c>
      <c r="N843" s="29">
        <f t="shared" ref="N843:N853" si="1250">N842</f>
        <v>61</v>
      </c>
      <c r="O843" s="15">
        <f>Premissas!$I$3</f>
        <v>52.19</v>
      </c>
      <c r="P843" s="16">
        <f t="shared" si="1245"/>
        <v>0</v>
      </c>
      <c r="Q843" s="17">
        <f>P843*Premissas!$C$13</f>
        <v>0</v>
      </c>
      <c r="R843" s="15">
        <f t="shared" si="1246"/>
        <v>61</v>
      </c>
      <c r="S843" s="18">
        <f>R843*Premissas!$C$11</f>
        <v>2938.0733944954127</v>
      </c>
      <c r="Y843" s="7" t="str">
        <f>Premissas!$E$3</f>
        <v>setembro/19</v>
      </c>
      <c r="Z843" s="29">
        <f t="shared" ref="Z843:Z853" si="1251">Z842</f>
        <v>61</v>
      </c>
      <c r="AA843" s="15">
        <f>Premissas!$H$3</f>
        <v>58.91</v>
      </c>
      <c r="AB843" s="16">
        <f t="shared" si="1248"/>
        <v>0</v>
      </c>
      <c r="AC843" s="17">
        <f>AB843*Premissas!$C$6</f>
        <v>0</v>
      </c>
      <c r="AD843" s="15">
        <f t="shared" si="1249"/>
        <v>61</v>
      </c>
      <c r="AE843" s="18">
        <f>AD843*Premissas!$C$12</f>
        <v>1966.4346725719709</v>
      </c>
    </row>
    <row r="844" spans="1:33" x14ac:dyDescent="0.25">
      <c r="A844" s="7" t="str">
        <f>Premissas!$E$4</f>
        <v>agosto/19</v>
      </c>
      <c r="B844" s="29">
        <f t="shared" ref="B844:B853" si="1252">B843</f>
        <v>61</v>
      </c>
      <c r="C844" s="15">
        <f>LARGE(Premissas!$H$4:$I$4,1)</f>
        <v>46.48</v>
      </c>
      <c r="D844" s="16">
        <f t="shared" si="1242"/>
        <v>0</v>
      </c>
      <c r="E844" s="17">
        <f>D844*Premissas!$C$6</f>
        <v>0</v>
      </c>
      <c r="F844" s="15">
        <f t="shared" si="1243"/>
        <v>61</v>
      </c>
      <c r="G844" s="18">
        <f>F844*Premissas!$C$5</f>
        <v>1966.4346725719709</v>
      </c>
      <c r="M844" s="7" t="str">
        <f>Premissas!$E$4</f>
        <v>agosto/19</v>
      </c>
      <c r="N844" s="29">
        <f t="shared" si="1250"/>
        <v>61</v>
      </c>
      <c r="O844" s="15">
        <f>Premissas!$I$4</f>
        <v>20.16</v>
      </c>
      <c r="P844" s="16">
        <f t="shared" si="1245"/>
        <v>0</v>
      </c>
      <c r="Q844" s="17">
        <f>P844*Premissas!$C$13</f>
        <v>0</v>
      </c>
      <c r="R844" s="15">
        <f t="shared" si="1246"/>
        <v>61</v>
      </c>
      <c r="S844" s="18">
        <f>R844*Premissas!$C$11</f>
        <v>2938.0733944954127</v>
      </c>
      <c r="Y844" s="7" t="str">
        <f>Premissas!$E$4</f>
        <v>agosto/19</v>
      </c>
      <c r="Z844" s="29">
        <f t="shared" si="1251"/>
        <v>61</v>
      </c>
      <c r="AA844" s="15">
        <f>Premissas!$H$4</f>
        <v>46.48</v>
      </c>
      <c r="AB844" s="16">
        <f t="shared" si="1248"/>
        <v>0</v>
      </c>
      <c r="AC844" s="17">
        <f>AB844*Premissas!$C$6</f>
        <v>0</v>
      </c>
      <c r="AD844" s="15">
        <f t="shared" si="1249"/>
        <v>61</v>
      </c>
      <c r="AE844" s="18">
        <f>AD844*Premissas!$C$12</f>
        <v>1966.4346725719709</v>
      </c>
    </row>
    <row r="845" spans="1:33" x14ac:dyDescent="0.25">
      <c r="A845" s="7" t="str">
        <f>Premissas!$E$5</f>
        <v>julho/19</v>
      </c>
      <c r="B845" s="29">
        <f t="shared" si="1252"/>
        <v>61</v>
      </c>
      <c r="C845" s="15">
        <f>LARGE(Premissas!$H$5:$I$5,1)</f>
        <v>63.17</v>
      </c>
      <c r="D845" s="16">
        <f t="shared" si="1242"/>
        <v>0</v>
      </c>
      <c r="E845" s="17">
        <f>D845*Premissas!$C$6</f>
        <v>0</v>
      </c>
      <c r="F845" s="15">
        <f t="shared" si="1243"/>
        <v>63.17</v>
      </c>
      <c r="G845" s="18">
        <f>F845*Premissas!$C$5</f>
        <v>2036.3881683011705</v>
      </c>
      <c r="M845" s="7" t="str">
        <f>Premissas!$E$5</f>
        <v>julho/19</v>
      </c>
      <c r="N845" s="29">
        <f t="shared" si="1250"/>
        <v>61</v>
      </c>
      <c r="O845" s="15">
        <f>Premissas!$I$5</f>
        <v>39.979999999999997</v>
      </c>
      <c r="P845" s="16">
        <f t="shared" si="1245"/>
        <v>0</v>
      </c>
      <c r="Q845" s="17">
        <f>P845*Premissas!$C$13</f>
        <v>0</v>
      </c>
      <c r="R845" s="15">
        <f t="shared" si="1246"/>
        <v>61</v>
      </c>
      <c r="S845" s="18">
        <f>R845*Premissas!$C$11</f>
        <v>2938.0733944954127</v>
      </c>
      <c r="Y845" s="7" t="str">
        <f>Premissas!$E$5</f>
        <v>julho/19</v>
      </c>
      <c r="Z845" s="29">
        <f t="shared" si="1251"/>
        <v>61</v>
      </c>
      <c r="AA845" s="15">
        <f>Premissas!$H$5</f>
        <v>63.17</v>
      </c>
      <c r="AB845" s="16">
        <f t="shared" si="1248"/>
        <v>0</v>
      </c>
      <c r="AC845" s="17">
        <f>AB845*Premissas!$C$6</f>
        <v>0</v>
      </c>
      <c r="AD845" s="15">
        <f t="shared" si="1249"/>
        <v>63.17</v>
      </c>
      <c r="AE845" s="18">
        <f>AD845*Premissas!$C$12</f>
        <v>2036.3881683011705</v>
      </c>
    </row>
    <row r="846" spans="1:33" x14ac:dyDescent="0.25">
      <c r="A846" s="7" t="str">
        <f>Premissas!$E$6</f>
        <v>junho/19</v>
      </c>
      <c r="B846" s="29">
        <f t="shared" si="1252"/>
        <v>61</v>
      </c>
      <c r="C846" s="15">
        <f>LARGE(Premissas!$H$6:$I$6,1)</f>
        <v>59.47</v>
      </c>
      <c r="D846" s="16">
        <f t="shared" si="1242"/>
        <v>0</v>
      </c>
      <c r="E846" s="17">
        <f>D846*Premissas!$C$6</f>
        <v>0</v>
      </c>
      <c r="F846" s="15">
        <f t="shared" si="1243"/>
        <v>61</v>
      </c>
      <c r="G846" s="18">
        <f>F846*Premissas!$C$5</f>
        <v>1966.4346725719709</v>
      </c>
      <c r="M846" s="7" t="str">
        <f>Premissas!$E$6</f>
        <v>junho/19</v>
      </c>
      <c r="N846" s="29">
        <f t="shared" si="1250"/>
        <v>61</v>
      </c>
      <c r="O846" s="15">
        <f>Premissas!$I$6</f>
        <v>47.71</v>
      </c>
      <c r="P846" s="16">
        <f t="shared" si="1245"/>
        <v>0</v>
      </c>
      <c r="Q846" s="17">
        <f>P846*Premissas!$C$13</f>
        <v>0</v>
      </c>
      <c r="R846" s="15">
        <f t="shared" si="1246"/>
        <v>61</v>
      </c>
      <c r="S846" s="18">
        <f>R846*Premissas!$C$11</f>
        <v>2938.0733944954127</v>
      </c>
      <c r="Y846" s="7" t="str">
        <f>Premissas!$E$6</f>
        <v>junho/19</v>
      </c>
      <c r="Z846" s="29">
        <f t="shared" si="1251"/>
        <v>61</v>
      </c>
      <c r="AA846" s="15">
        <f>Premissas!$H$6</f>
        <v>59.47</v>
      </c>
      <c r="AB846" s="16">
        <f t="shared" si="1248"/>
        <v>0</v>
      </c>
      <c r="AC846" s="17">
        <f>AB846*Premissas!$C$6</f>
        <v>0</v>
      </c>
      <c r="AD846" s="15">
        <f t="shared" si="1249"/>
        <v>61</v>
      </c>
      <c r="AE846" s="18">
        <f>AD846*Premissas!$C$12</f>
        <v>1966.4346725719709</v>
      </c>
    </row>
    <row r="847" spans="1:33" x14ac:dyDescent="0.25">
      <c r="A847" s="7" t="str">
        <f>Premissas!$E$7</f>
        <v>maio/19</v>
      </c>
      <c r="B847" s="29">
        <f t="shared" si="1252"/>
        <v>61</v>
      </c>
      <c r="C847" s="15">
        <f>LARGE(Premissas!$H$7:$I$7,1)</f>
        <v>61.04</v>
      </c>
      <c r="D847" s="20">
        <f t="shared" si="1242"/>
        <v>0</v>
      </c>
      <c r="E847" s="17">
        <f>D847*Premissas!$C$6</f>
        <v>0</v>
      </c>
      <c r="F847" s="15">
        <f t="shared" si="1243"/>
        <v>61.04</v>
      </c>
      <c r="G847" s="18">
        <f>F847*Premissas!$C$5</f>
        <v>1967.7241379310344</v>
      </c>
      <c r="M847" s="7" t="str">
        <f>Premissas!$E$7</f>
        <v>maio/19</v>
      </c>
      <c r="N847" s="29">
        <f t="shared" si="1250"/>
        <v>61</v>
      </c>
      <c r="O847" s="15">
        <f>Premissas!$I$7</f>
        <v>46.37</v>
      </c>
      <c r="P847" s="20">
        <f t="shared" si="1245"/>
        <v>0</v>
      </c>
      <c r="Q847" s="17">
        <f>P847*Premissas!$C$13</f>
        <v>0</v>
      </c>
      <c r="R847" s="15">
        <f t="shared" si="1246"/>
        <v>61</v>
      </c>
      <c r="S847" s="18">
        <f>R847*Premissas!$C$11</f>
        <v>2938.0733944954127</v>
      </c>
      <c r="Y847" s="7" t="str">
        <f>Premissas!$E$7</f>
        <v>maio/19</v>
      </c>
      <c r="Z847" s="29">
        <f t="shared" si="1251"/>
        <v>61</v>
      </c>
      <c r="AA847" s="15">
        <f>Premissas!$H$7</f>
        <v>61.04</v>
      </c>
      <c r="AB847" s="20">
        <f t="shared" si="1248"/>
        <v>0</v>
      </c>
      <c r="AC847" s="17">
        <f>AB847*Premissas!$C$6</f>
        <v>0</v>
      </c>
      <c r="AD847" s="15">
        <f t="shared" si="1249"/>
        <v>61.04</v>
      </c>
      <c r="AE847" s="18">
        <f>AD847*Premissas!$C$12</f>
        <v>1967.7241379310344</v>
      </c>
    </row>
    <row r="848" spans="1:33" x14ac:dyDescent="0.25">
      <c r="A848" s="7" t="str">
        <f>Premissas!$E$8</f>
        <v>abril/19</v>
      </c>
      <c r="B848" s="29">
        <f t="shared" si="1252"/>
        <v>61</v>
      </c>
      <c r="C848" s="15">
        <f>LARGE(Premissas!$H$8:$I$8,1)</f>
        <v>81.98</v>
      </c>
      <c r="D848" s="20">
        <f t="shared" si="1242"/>
        <v>20.980000000000004</v>
      </c>
      <c r="E848" s="17">
        <f>D848*Premissas!$C$6</f>
        <v>1352.6491616577034</v>
      </c>
      <c r="F848" s="15">
        <f t="shared" si="1243"/>
        <v>81.98</v>
      </c>
      <c r="G848" s="18">
        <f>F848*Premissas!$C$5</f>
        <v>2642.7592534008227</v>
      </c>
      <c r="M848" s="7" t="str">
        <f>Premissas!$E$8</f>
        <v>abril/19</v>
      </c>
      <c r="N848" s="29">
        <f t="shared" si="1250"/>
        <v>61</v>
      </c>
      <c r="O848" s="15">
        <f>Premissas!$I$8</f>
        <v>53.09</v>
      </c>
      <c r="P848" s="20">
        <f t="shared" si="1245"/>
        <v>0</v>
      </c>
      <c r="Q848" s="17">
        <f>P848*Premissas!$C$13</f>
        <v>0</v>
      </c>
      <c r="R848" s="15">
        <f t="shared" si="1246"/>
        <v>61</v>
      </c>
      <c r="S848" s="18">
        <f>R848*Premissas!$C$11</f>
        <v>2938.0733944954127</v>
      </c>
      <c r="Y848" s="7" t="str">
        <f>Premissas!$E$8</f>
        <v>abril/19</v>
      </c>
      <c r="Z848" s="29">
        <f t="shared" si="1251"/>
        <v>61</v>
      </c>
      <c r="AA848" s="15">
        <f>Premissas!$H$8</f>
        <v>81.98</v>
      </c>
      <c r="AB848" s="20">
        <f t="shared" si="1248"/>
        <v>20.980000000000004</v>
      </c>
      <c r="AC848" s="17">
        <f>AB848*Premissas!$C$6</f>
        <v>1352.6491616577034</v>
      </c>
      <c r="AD848" s="15">
        <f t="shared" si="1249"/>
        <v>81.98</v>
      </c>
      <c r="AE848" s="18">
        <f>AD848*Premissas!$C$12</f>
        <v>2642.7592534008227</v>
      </c>
    </row>
    <row r="849" spans="1:33" x14ac:dyDescent="0.25">
      <c r="A849" s="7" t="str">
        <f>Premissas!$E$9</f>
        <v>março/19</v>
      </c>
      <c r="B849" s="29">
        <f t="shared" si="1252"/>
        <v>61</v>
      </c>
      <c r="C849" s="15">
        <f>LARGE(Premissas!$H$9:$I$9,1)</f>
        <v>77.73</v>
      </c>
      <c r="D849" s="20">
        <f t="shared" si="1242"/>
        <v>16.730000000000004</v>
      </c>
      <c r="E849" s="17">
        <f>D849*Premissas!$C$6</f>
        <v>1078.6377728566911</v>
      </c>
      <c r="F849" s="15">
        <f t="shared" si="1243"/>
        <v>77.73</v>
      </c>
      <c r="G849" s="18">
        <f>F849*Premissas!$C$5</f>
        <v>2505.7535590003163</v>
      </c>
      <c r="M849" s="7" t="str">
        <f>Premissas!$E$9</f>
        <v>março/19</v>
      </c>
      <c r="N849" s="29">
        <f t="shared" si="1250"/>
        <v>61</v>
      </c>
      <c r="O849" s="15">
        <f>Premissas!$I$9</f>
        <v>77.73</v>
      </c>
      <c r="P849" s="20">
        <f t="shared" si="1245"/>
        <v>16.730000000000004</v>
      </c>
      <c r="Q849" s="17">
        <f>P849*Premissas!$C$13</f>
        <v>1611.6055045871562</v>
      </c>
      <c r="R849" s="15">
        <f t="shared" si="1246"/>
        <v>77.73</v>
      </c>
      <c r="S849" s="18">
        <f>R849*Premissas!$C$11</f>
        <v>3743.8761467889908</v>
      </c>
      <c r="Y849" s="7" t="str">
        <f>Premissas!$E$9</f>
        <v>março/19</v>
      </c>
      <c r="Z849" s="29">
        <f t="shared" si="1251"/>
        <v>61</v>
      </c>
      <c r="AA849" s="15">
        <f>Premissas!$H$9</f>
        <v>77.62</v>
      </c>
      <c r="AB849" s="20">
        <f t="shared" si="1248"/>
        <v>16.620000000000005</v>
      </c>
      <c r="AC849" s="17">
        <f>AB849*Premissas!$C$6</f>
        <v>1071.5457133818416</v>
      </c>
      <c r="AD849" s="15">
        <f t="shared" si="1249"/>
        <v>77.62</v>
      </c>
      <c r="AE849" s="18">
        <f>AD849*Premissas!$C$12</f>
        <v>2502.2075292628915</v>
      </c>
    </row>
    <row r="850" spans="1:33" x14ac:dyDescent="0.25">
      <c r="A850" s="7" t="str">
        <f>Premissas!$E$10</f>
        <v>fevereiro/19</v>
      </c>
      <c r="B850" s="29">
        <f t="shared" si="1252"/>
        <v>61</v>
      </c>
      <c r="C850" s="15">
        <f>LARGE(Premissas!$H$10:$I$10,1)</f>
        <v>89.49</v>
      </c>
      <c r="D850" s="20">
        <f t="shared" si="1242"/>
        <v>28.489999999999995</v>
      </c>
      <c r="E850" s="17">
        <f>D850*Premissas!$C$6</f>
        <v>1836.8434039860799</v>
      </c>
      <c r="F850" s="15">
        <f t="shared" si="1243"/>
        <v>89.49</v>
      </c>
      <c r="G850" s="18">
        <f>F850*Premissas!$C$5</f>
        <v>2884.8563745650108</v>
      </c>
      <c r="M850" s="7" t="str">
        <f>Premissas!$E$10</f>
        <v>fevereiro/19</v>
      </c>
      <c r="N850" s="29">
        <f t="shared" si="1250"/>
        <v>61</v>
      </c>
      <c r="O850" s="15">
        <f>Premissas!$I$10</f>
        <v>61.82</v>
      </c>
      <c r="P850" s="20">
        <f t="shared" si="1245"/>
        <v>0</v>
      </c>
      <c r="Q850" s="17">
        <f>P850*Premissas!$C$13</f>
        <v>0</v>
      </c>
      <c r="R850" s="15">
        <f t="shared" si="1246"/>
        <v>61.82</v>
      </c>
      <c r="S850" s="18">
        <f>R850*Premissas!$C$11</f>
        <v>2977.5688073394494</v>
      </c>
      <c r="Y850" s="7" t="str">
        <f>Premissas!$E$10</f>
        <v>fevereiro/19</v>
      </c>
      <c r="Z850" s="29">
        <f t="shared" si="1251"/>
        <v>61</v>
      </c>
      <c r="AA850" s="15">
        <f>Premissas!$H$10</f>
        <v>89.49</v>
      </c>
      <c r="AB850" s="20">
        <f t="shared" si="1248"/>
        <v>28.489999999999995</v>
      </c>
      <c r="AC850" s="17">
        <f>AB850*Premissas!$C$6</f>
        <v>1836.8434039860799</v>
      </c>
      <c r="AD850" s="15">
        <f t="shared" si="1249"/>
        <v>89.49</v>
      </c>
      <c r="AE850" s="18">
        <f>AD850*Premissas!$C$12</f>
        <v>2884.8563745650108</v>
      </c>
    </row>
    <row r="851" spans="1:33" x14ac:dyDescent="0.25">
      <c r="A851" s="7" t="str">
        <f>Premissas!$E$11</f>
        <v>janeiro/19</v>
      </c>
      <c r="B851" s="29">
        <f t="shared" si="1252"/>
        <v>61</v>
      </c>
      <c r="C851" s="15">
        <f>LARGE(Premissas!$H$11:$I$11,1)</f>
        <v>81.09</v>
      </c>
      <c r="D851" s="16">
        <f t="shared" si="1242"/>
        <v>20.090000000000003</v>
      </c>
      <c r="E851" s="17">
        <f>D851*Premissas!$C$6</f>
        <v>1295.2679531793738</v>
      </c>
      <c r="F851" s="15">
        <f t="shared" si="1243"/>
        <v>81.09</v>
      </c>
      <c r="G851" s="18">
        <f>F851*Premissas!$C$5</f>
        <v>2614.068649161658</v>
      </c>
      <c r="M851" s="7" t="str">
        <f>Premissas!$E$11</f>
        <v>janeiro/19</v>
      </c>
      <c r="N851" s="29">
        <f t="shared" si="1250"/>
        <v>61</v>
      </c>
      <c r="O851" s="15">
        <f>Premissas!$I$11</f>
        <v>57.12</v>
      </c>
      <c r="P851" s="16">
        <f t="shared" si="1245"/>
        <v>0</v>
      </c>
      <c r="Q851" s="17">
        <f>P851*Premissas!$C$13</f>
        <v>0</v>
      </c>
      <c r="R851" s="15">
        <f t="shared" si="1246"/>
        <v>61</v>
      </c>
      <c r="S851" s="18">
        <f>R851*Premissas!$C$11</f>
        <v>2938.0733944954127</v>
      </c>
      <c r="Y851" s="7" t="str">
        <f>Premissas!$E$11</f>
        <v>janeiro/19</v>
      </c>
      <c r="Z851" s="29">
        <f t="shared" si="1251"/>
        <v>61</v>
      </c>
      <c r="AA851" s="15">
        <f>Premissas!$H$11</f>
        <v>81.09</v>
      </c>
      <c r="AB851" s="16">
        <f t="shared" si="1248"/>
        <v>20.090000000000003</v>
      </c>
      <c r="AC851" s="17">
        <f>AB851*Premissas!$C$6</f>
        <v>1295.2679531793738</v>
      </c>
      <c r="AD851" s="15">
        <f t="shared" si="1249"/>
        <v>81.09</v>
      </c>
      <c r="AE851" s="18">
        <f>AD851*Premissas!$C$12</f>
        <v>2614.068649161658</v>
      </c>
    </row>
    <row r="852" spans="1:33" x14ac:dyDescent="0.25">
      <c r="A852" s="7" t="str">
        <f>Premissas!$E$12</f>
        <v>dezembro/18</v>
      </c>
      <c r="B852" s="29">
        <f t="shared" si="1252"/>
        <v>61</v>
      </c>
      <c r="C852" s="15">
        <f>LARGE(Premissas!$H$12:$I$12,1)</f>
        <v>66.98</v>
      </c>
      <c r="D852" s="16">
        <f t="shared" si="1242"/>
        <v>5.980000000000004</v>
      </c>
      <c r="E852" s="17">
        <f>D852*Premissas!$C$6</f>
        <v>385.5501423600129</v>
      </c>
      <c r="F852" s="15">
        <f t="shared" si="1243"/>
        <v>66.98</v>
      </c>
      <c r="G852" s="18">
        <f>F852*Premissas!$C$5</f>
        <v>2159.2097437519774</v>
      </c>
      <c r="M852" s="7" t="str">
        <f>Premissas!$E$12</f>
        <v>dezembro/18</v>
      </c>
      <c r="N852" s="29">
        <f t="shared" si="1250"/>
        <v>61</v>
      </c>
      <c r="O852" s="15">
        <f>Premissas!$I$12</f>
        <v>56.9</v>
      </c>
      <c r="P852" s="16">
        <f t="shared" si="1245"/>
        <v>0</v>
      </c>
      <c r="Q852" s="17">
        <f>P852*Premissas!$C$13</f>
        <v>0</v>
      </c>
      <c r="R852" s="15">
        <f t="shared" si="1246"/>
        <v>61</v>
      </c>
      <c r="S852" s="18">
        <f>R852*Premissas!$C$11</f>
        <v>2938.0733944954127</v>
      </c>
      <c r="Y852" s="7" t="str">
        <f>Premissas!$E$12</f>
        <v>dezembro/18</v>
      </c>
      <c r="Z852" s="29">
        <f t="shared" si="1251"/>
        <v>61</v>
      </c>
      <c r="AA852" s="15">
        <f>Premissas!$H$12</f>
        <v>66.98</v>
      </c>
      <c r="AB852" s="16">
        <f t="shared" si="1248"/>
        <v>5.980000000000004</v>
      </c>
      <c r="AC852" s="17">
        <f>AB852*Premissas!$C$6</f>
        <v>385.5501423600129</v>
      </c>
      <c r="AD852" s="15">
        <f t="shared" si="1249"/>
        <v>66.98</v>
      </c>
      <c r="AE852" s="18">
        <f>AD852*Premissas!$C$12</f>
        <v>2159.2097437519774</v>
      </c>
    </row>
    <row r="853" spans="1:33" x14ac:dyDescent="0.25">
      <c r="A853" s="7" t="str">
        <f>Premissas!$E$13</f>
        <v>novembro/18</v>
      </c>
      <c r="B853" s="29">
        <f t="shared" si="1252"/>
        <v>61</v>
      </c>
      <c r="C853" s="15">
        <f>LARGE(Premissas!$H$13:$I$13,1)</f>
        <v>66.42</v>
      </c>
      <c r="D853" s="16">
        <f t="shared" si="1242"/>
        <v>5.4200000000000017</v>
      </c>
      <c r="E853" s="17">
        <f>D853*Premissas!$C$6</f>
        <v>349.44511230623232</v>
      </c>
      <c r="F853" s="15">
        <f t="shared" si="1243"/>
        <v>66.42</v>
      </c>
      <c r="G853" s="18">
        <f>F853*Premissas!$C$5</f>
        <v>2141.157228725087</v>
      </c>
      <c r="M853" s="7" t="str">
        <f>Premissas!$E$13</f>
        <v>novembro/18</v>
      </c>
      <c r="N853" s="29">
        <f t="shared" si="1250"/>
        <v>61</v>
      </c>
      <c r="O853" s="15">
        <f>Premissas!$I$13</f>
        <v>40.659999999999997</v>
      </c>
      <c r="P853" s="16">
        <f t="shared" si="1245"/>
        <v>0</v>
      </c>
      <c r="Q853" s="17">
        <f>P853*Premissas!$C$13</f>
        <v>0</v>
      </c>
      <c r="R853" s="15">
        <f t="shared" si="1246"/>
        <v>61</v>
      </c>
      <c r="S853" s="18">
        <f>R853*Premissas!$C$11</f>
        <v>2938.0733944954127</v>
      </c>
      <c r="Y853" s="7" t="str">
        <f>Premissas!$E$13</f>
        <v>novembro/18</v>
      </c>
      <c r="Z853" s="29">
        <f t="shared" si="1251"/>
        <v>61</v>
      </c>
      <c r="AA853" s="15">
        <f>Premissas!$H$13</f>
        <v>66.42</v>
      </c>
      <c r="AB853" s="16">
        <f t="shared" si="1248"/>
        <v>5.4200000000000017</v>
      </c>
      <c r="AC853" s="17">
        <f>AB853*Premissas!$C$6</f>
        <v>349.44511230623232</v>
      </c>
      <c r="AD853" s="15">
        <f t="shared" si="1249"/>
        <v>66.42</v>
      </c>
      <c r="AE853" s="18">
        <f>AD853*Premissas!$C$12</f>
        <v>2141.157228725087</v>
      </c>
    </row>
    <row r="854" spans="1:33" x14ac:dyDescent="0.25">
      <c r="A854" s="26" t="s">
        <v>35</v>
      </c>
      <c r="B854" s="5"/>
      <c r="C854" s="5">
        <f>LARGE(C841:C853,1)</f>
        <v>89.49</v>
      </c>
      <c r="D854" s="5">
        <f>LARGE(D841:D853,1)</f>
        <v>28.489999999999995</v>
      </c>
      <c r="E854" s="27">
        <f>SUM(E842:E853)</f>
        <v>6298.393546346093</v>
      </c>
      <c r="F854" s="5">
        <f>LARGE(F841:F853,1)</f>
        <v>89.49</v>
      </c>
      <c r="G854" s="27">
        <f t="shared" si="1166"/>
        <v>26894.701360329007</v>
      </c>
      <c r="H854" s="50">
        <f>E854+G854</f>
        <v>33193.094906675098</v>
      </c>
      <c r="I854">
        <f>B842</f>
        <v>61</v>
      </c>
      <c r="M854" s="26" t="s">
        <v>35</v>
      </c>
      <c r="N854" s="5"/>
      <c r="O854" s="5">
        <f t="shared" ref="O854:P854" si="1253">LARGE(O841:O853,1)</f>
        <v>77.73</v>
      </c>
      <c r="P854" s="5">
        <f t="shared" si="1253"/>
        <v>16.730000000000004</v>
      </c>
      <c r="Q854" s="27">
        <f t="shared" ref="Q854" si="1254">SUM(Q842:Q853)</f>
        <v>1611.6055045871562</v>
      </c>
      <c r="R854" s="5">
        <f t="shared" ref="R854" si="1255">LARGE(R841:R853,1)</f>
        <v>77.73</v>
      </c>
      <c r="S854" s="27">
        <f t="shared" si="1170"/>
        <v>36217.29357798164</v>
      </c>
      <c r="T854" s="50">
        <f t="shared" ref="T854" si="1256">Q854+S854</f>
        <v>37828.899082568794</v>
      </c>
      <c r="U854">
        <f t="shared" ref="U854" si="1257">N842</f>
        <v>61</v>
      </c>
      <c r="Y854" s="26" t="s">
        <v>35</v>
      </c>
      <c r="Z854" s="5"/>
      <c r="AA854" s="5">
        <f t="shared" ref="AA854:AB854" si="1258">LARGE(AA841:AA853,1)</f>
        <v>89.49</v>
      </c>
      <c r="AB854" s="5">
        <f t="shared" si="1258"/>
        <v>28.489999999999995</v>
      </c>
      <c r="AC854" s="27">
        <f t="shared" ref="AC854" si="1259">SUM(AC842:AC853)</f>
        <v>6291.3014868712435</v>
      </c>
      <c r="AD854" s="5">
        <f t="shared" ref="AD854" si="1260">LARGE(AD841:AD853,1)</f>
        <v>89.49</v>
      </c>
      <c r="AE854" s="27">
        <f t="shared" si="1176"/>
        <v>26814.109775387533</v>
      </c>
      <c r="AF854" s="50">
        <f t="shared" ref="AF854" si="1261">AC854+AE854</f>
        <v>33105.411262258778</v>
      </c>
      <c r="AG854">
        <f t="shared" ref="AG854" si="1262">Z842</f>
        <v>61</v>
      </c>
    </row>
    <row r="855" spans="1:33" x14ac:dyDescent="0.25">
      <c r="A855" s="6" t="s">
        <v>12</v>
      </c>
      <c r="B855" s="6" t="s">
        <v>18</v>
      </c>
      <c r="C855" s="6" t="s">
        <v>19</v>
      </c>
      <c r="D855" s="14" t="s">
        <v>20</v>
      </c>
      <c r="E855" s="14" t="s">
        <v>21</v>
      </c>
      <c r="F855" s="6" t="s">
        <v>22</v>
      </c>
      <c r="G855" s="6" t="s">
        <v>23</v>
      </c>
      <c r="M855" s="6" t="s">
        <v>12</v>
      </c>
      <c r="N855" s="6" t="s">
        <v>18</v>
      </c>
      <c r="O855" s="6" t="s">
        <v>19</v>
      </c>
      <c r="P855" s="14" t="s">
        <v>20</v>
      </c>
      <c r="Q855" s="14" t="s">
        <v>21</v>
      </c>
      <c r="R855" s="6" t="s">
        <v>22</v>
      </c>
      <c r="S855" s="6" t="s">
        <v>23</v>
      </c>
      <c r="Y855" s="6" t="s">
        <v>12</v>
      </c>
      <c r="Z855" s="6" t="s">
        <v>18</v>
      </c>
      <c r="AA855" s="6" t="s">
        <v>19</v>
      </c>
      <c r="AB855" s="14" t="s">
        <v>20</v>
      </c>
      <c r="AC855" s="14" t="s">
        <v>21</v>
      </c>
      <c r="AD855" s="6" t="s">
        <v>22</v>
      </c>
      <c r="AE855" s="6" t="s">
        <v>23</v>
      </c>
    </row>
    <row r="856" spans="1:33" x14ac:dyDescent="0.25">
      <c r="A856" s="7" t="str">
        <f>Premissas!$E$2</f>
        <v>outubro/19</v>
      </c>
      <c r="B856" s="29">
        <f>B842+1</f>
        <v>62</v>
      </c>
      <c r="C856" s="15">
        <f>LARGE(Premissas!$H$2:$I$2,1)</f>
        <v>63.39</v>
      </c>
      <c r="D856" s="16">
        <f t="shared" ref="D856:D867" si="1263">IF(C856&gt;105%*B856,(C856-B856),0)</f>
        <v>0</v>
      </c>
      <c r="E856" s="17">
        <f>D856*Premissas!$C$6</f>
        <v>0</v>
      </c>
      <c r="F856" s="15">
        <f t="shared" ref="F856:F867" si="1264">IF(C856&gt;B856,C856,B856)</f>
        <v>63.39</v>
      </c>
      <c r="G856" s="18">
        <f>F856*Premissas!$C$5</f>
        <v>2043.4802277760202</v>
      </c>
      <c r="M856" s="7" t="str">
        <f>Premissas!$E$2</f>
        <v>outubro/19</v>
      </c>
      <c r="N856" s="29">
        <f t="shared" ref="N856" si="1265">N842+1</f>
        <v>62</v>
      </c>
      <c r="O856" s="15">
        <f>Premissas!$I$2</f>
        <v>63.39</v>
      </c>
      <c r="P856" s="16">
        <f t="shared" ref="P856:P867" si="1266">IF(O856&gt;105%*N856,(O856-N856),0)</f>
        <v>0</v>
      </c>
      <c r="Q856" s="17">
        <f>P856*Premissas!$C$13</f>
        <v>0</v>
      </c>
      <c r="R856" s="15">
        <f t="shared" ref="R856:R867" si="1267">IF(O856&gt;N856,O856,N856)</f>
        <v>63.39</v>
      </c>
      <c r="S856" s="18">
        <f>R856*Premissas!$C$11</f>
        <v>3053.1880733944954</v>
      </c>
      <c r="Y856" s="7" t="str">
        <f>Premissas!$E$2</f>
        <v>outubro/19</v>
      </c>
      <c r="Z856" s="29">
        <f t="shared" ref="Z856" si="1268">Z842+1</f>
        <v>62</v>
      </c>
      <c r="AA856" s="15">
        <f>Premissas!$H$2</f>
        <v>58.8</v>
      </c>
      <c r="AB856" s="16">
        <f t="shared" ref="AB856:AB867" si="1269">IF(AA856&gt;105%*Z856,(AA856-Z856),0)</f>
        <v>0</v>
      </c>
      <c r="AC856" s="17">
        <f>AB856*Premissas!$C$6</f>
        <v>0</v>
      </c>
      <c r="AD856" s="15">
        <f t="shared" ref="AD856:AD867" si="1270">IF(AA856&gt;Z856,AA856,Z856)</f>
        <v>62</v>
      </c>
      <c r="AE856" s="18">
        <f>AD856*Premissas!$C$12</f>
        <v>1998.6713065485606</v>
      </c>
    </row>
    <row r="857" spans="1:33" x14ac:dyDescent="0.25">
      <c r="A857" s="7" t="str">
        <f>Premissas!$E$3</f>
        <v>setembro/19</v>
      </c>
      <c r="B857" s="29">
        <f>B856</f>
        <v>62</v>
      </c>
      <c r="C857" s="15">
        <f>LARGE(Premissas!$H$3:$I$3,1)</f>
        <v>58.91</v>
      </c>
      <c r="D857" s="16">
        <f t="shared" si="1263"/>
        <v>0</v>
      </c>
      <c r="E857" s="17">
        <f>D857*Premissas!$C$6</f>
        <v>0</v>
      </c>
      <c r="F857" s="15">
        <f t="shared" si="1264"/>
        <v>62</v>
      </c>
      <c r="G857" s="18">
        <f>F857*Premissas!$C$5</f>
        <v>1998.6713065485606</v>
      </c>
      <c r="M857" s="7" t="str">
        <f>Premissas!$E$3</f>
        <v>setembro/19</v>
      </c>
      <c r="N857" s="29">
        <f t="shared" ref="N857:N867" si="1271">N856</f>
        <v>62</v>
      </c>
      <c r="O857" s="15">
        <f>Premissas!$I$3</f>
        <v>52.19</v>
      </c>
      <c r="P857" s="16">
        <f t="shared" si="1266"/>
        <v>0</v>
      </c>
      <c r="Q857" s="17">
        <f>P857*Premissas!$C$13</f>
        <v>0</v>
      </c>
      <c r="R857" s="15">
        <f t="shared" si="1267"/>
        <v>62</v>
      </c>
      <c r="S857" s="18">
        <f>R857*Premissas!$C$11</f>
        <v>2986.2385321100915</v>
      </c>
      <c r="Y857" s="7" t="str">
        <f>Premissas!$E$3</f>
        <v>setembro/19</v>
      </c>
      <c r="Z857" s="29">
        <f t="shared" ref="Z857:Z867" si="1272">Z856</f>
        <v>62</v>
      </c>
      <c r="AA857" s="15">
        <f>Premissas!$H$3</f>
        <v>58.91</v>
      </c>
      <c r="AB857" s="16">
        <f t="shared" si="1269"/>
        <v>0</v>
      </c>
      <c r="AC857" s="17">
        <f>AB857*Premissas!$C$6</f>
        <v>0</v>
      </c>
      <c r="AD857" s="15">
        <f t="shared" si="1270"/>
        <v>62</v>
      </c>
      <c r="AE857" s="18">
        <f>AD857*Premissas!$C$12</f>
        <v>1998.6713065485606</v>
      </c>
    </row>
    <row r="858" spans="1:33" x14ac:dyDescent="0.25">
      <c r="A858" s="7" t="str">
        <f>Premissas!$E$4</f>
        <v>agosto/19</v>
      </c>
      <c r="B858" s="29">
        <f t="shared" ref="B858:B867" si="1273">B857</f>
        <v>62</v>
      </c>
      <c r="C858" s="15">
        <f>LARGE(Premissas!$H$4:$I$4,1)</f>
        <v>46.48</v>
      </c>
      <c r="D858" s="16">
        <f t="shared" si="1263"/>
        <v>0</v>
      </c>
      <c r="E858" s="17">
        <f>D858*Premissas!$C$6</f>
        <v>0</v>
      </c>
      <c r="F858" s="15">
        <f t="shared" si="1264"/>
        <v>62</v>
      </c>
      <c r="G858" s="18">
        <f>F858*Premissas!$C$5</f>
        <v>1998.6713065485606</v>
      </c>
      <c r="M858" s="7" t="str">
        <f>Premissas!$E$4</f>
        <v>agosto/19</v>
      </c>
      <c r="N858" s="29">
        <f t="shared" si="1271"/>
        <v>62</v>
      </c>
      <c r="O858" s="15">
        <f>Premissas!$I$4</f>
        <v>20.16</v>
      </c>
      <c r="P858" s="16">
        <f t="shared" si="1266"/>
        <v>0</v>
      </c>
      <c r="Q858" s="17">
        <f>P858*Premissas!$C$13</f>
        <v>0</v>
      </c>
      <c r="R858" s="15">
        <f t="shared" si="1267"/>
        <v>62</v>
      </c>
      <c r="S858" s="18">
        <f>R858*Premissas!$C$11</f>
        <v>2986.2385321100915</v>
      </c>
      <c r="Y858" s="7" t="str">
        <f>Premissas!$E$4</f>
        <v>agosto/19</v>
      </c>
      <c r="Z858" s="29">
        <f t="shared" si="1272"/>
        <v>62</v>
      </c>
      <c r="AA858" s="15">
        <f>Premissas!$H$4</f>
        <v>46.48</v>
      </c>
      <c r="AB858" s="16">
        <f t="shared" si="1269"/>
        <v>0</v>
      </c>
      <c r="AC858" s="17">
        <f>AB858*Premissas!$C$6</f>
        <v>0</v>
      </c>
      <c r="AD858" s="15">
        <f t="shared" si="1270"/>
        <v>62</v>
      </c>
      <c r="AE858" s="18">
        <f>AD858*Premissas!$C$12</f>
        <v>1998.6713065485606</v>
      </c>
    </row>
    <row r="859" spans="1:33" x14ac:dyDescent="0.25">
      <c r="A859" s="7" t="str">
        <f>Premissas!$E$5</f>
        <v>julho/19</v>
      </c>
      <c r="B859" s="29">
        <f t="shared" si="1273"/>
        <v>62</v>
      </c>
      <c r="C859" s="15">
        <f>LARGE(Premissas!$H$5:$I$5,1)</f>
        <v>63.17</v>
      </c>
      <c r="D859" s="16">
        <f t="shared" si="1263"/>
        <v>0</v>
      </c>
      <c r="E859" s="17">
        <f>D859*Premissas!$C$6</f>
        <v>0</v>
      </c>
      <c r="F859" s="15">
        <f t="shared" si="1264"/>
        <v>63.17</v>
      </c>
      <c r="G859" s="18">
        <f>F859*Premissas!$C$5</f>
        <v>2036.3881683011705</v>
      </c>
      <c r="M859" s="7" t="str">
        <f>Premissas!$E$5</f>
        <v>julho/19</v>
      </c>
      <c r="N859" s="29">
        <f t="shared" si="1271"/>
        <v>62</v>
      </c>
      <c r="O859" s="15">
        <f>Premissas!$I$5</f>
        <v>39.979999999999997</v>
      </c>
      <c r="P859" s="16">
        <f t="shared" si="1266"/>
        <v>0</v>
      </c>
      <c r="Q859" s="17">
        <f>P859*Premissas!$C$13</f>
        <v>0</v>
      </c>
      <c r="R859" s="15">
        <f t="shared" si="1267"/>
        <v>62</v>
      </c>
      <c r="S859" s="18">
        <f>R859*Premissas!$C$11</f>
        <v>2986.2385321100915</v>
      </c>
      <c r="Y859" s="7" t="str">
        <f>Premissas!$E$5</f>
        <v>julho/19</v>
      </c>
      <c r="Z859" s="29">
        <f t="shared" si="1272"/>
        <v>62</v>
      </c>
      <c r="AA859" s="15">
        <f>Premissas!$H$5</f>
        <v>63.17</v>
      </c>
      <c r="AB859" s="16">
        <f t="shared" si="1269"/>
        <v>0</v>
      </c>
      <c r="AC859" s="17">
        <f>AB859*Premissas!$C$6</f>
        <v>0</v>
      </c>
      <c r="AD859" s="15">
        <f t="shared" si="1270"/>
        <v>63.17</v>
      </c>
      <c r="AE859" s="18">
        <f>AD859*Premissas!$C$12</f>
        <v>2036.3881683011705</v>
      </c>
    </row>
    <row r="860" spans="1:33" x14ac:dyDescent="0.25">
      <c r="A860" s="7" t="str">
        <f>Premissas!$E$6</f>
        <v>junho/19</v>
      </c>
      <c r="B860" s="29">
        <f t="shared" si="1273"/>
        <v>62</v>
      </c>
      <c r="C860" s="15">
        <f>LARGE(Premissas!$H$6:$I$6,1)</f>
        <v>59.47</v>
      </c>
      <c r="D860" s="16">
        <f t="shared" si="1263"/>
        <v>0</v>
      </c>
      <c r="E860" s="17">
        <f>D860*Premissas!$C$6</f>
        <v>0</v>
      </c>
      <c r="F860" s="15">
        <f t="shared" si="1264"/>
        <v>62</v>
      </c>
      <c r="G860" s="18">
        <f>F860*Premissas!$C$5</f>
        <v>1998.6713065485606</v>
      </c>
      <c r="M860" s="7" t="str">
        <f>Premissas!$E$6</f>
        <v>junho/19</v>
      </c>
      <c r="N860" s="29">
        <f t="shared" si="1271"/>
        <v>62</v>
      </c>
      <c r="O860" s="15">
        <f>Premissas!$I$6</f>
        <v>47.71</v>
      </c>
      <c r="P860" s="16">
        <f t="shared" si="1266"/>
        <v>0</v>
      </c>
      <c r="Q860" s="17">
        <f>P860*Premissas!$C$13</f>
        <v>0</v>
      </c>
      <c r="R860" s="15">
        <f t="shared" si="1267"/>
        <v>62</v>
      </c>
      <c r="S860" s="18">
        <f>R860*Premissas!$C$11</f>
        <v>2986.2385321100915</v>
      </c>
      <c r="Y860" s="7" t="str">
        <f>Premissas!$E$6</f>
        <v>junho/19</v>
      </c>
      <c r="Z860" s="29">
        <f t="shared" si="1272"/>
        <v>62</v>
      </c>
      <c r="AA860" s="15">
        <f>Premissas!$H$6</f>
        <v>59.47</v>
      </c>
      <c r="AB860" s="16">
        <f t="shared" si="1269"/>
        <v>0</v>
      </c>
      <c r="AC860" s="17">
        <f>AB860*Premissas!$C$6</f>
        <v>0</v>
      </c>
      <c r="AD860" s="15">
        <f t="shared" si="1270"/>
        <v>62</v>
      </c>
      <c r="AE860" s="18">
        <f>AD860*Premissas!$C$12</f>
        <v>1998.6713065485606</v>
      </c>
    </row>
    <row r="861" spans="1:33" x14ac:dyDescent="0.25">
      <c r="A861" s="7" t="str">
        <f>Premissas!$E$7</f>
        <v>maio/19</v>
      </c>
      <c r="B861" s="29">
        <f t="shared" si="1273"/>
        <v>62</v>
      </c>
      <c r="C861" s="15">
        <f>LARGE(Premissas!$H$7:$I$7,1)</f>
        <v>61.04</v>
      </c>
      <c r="D861" s="20">
        <f t="shared" si="1263"/>
        <v>0</v>
      </c>
      <c r="E861" s="17">
        <f>D861*Premissas!$C$6</f>
        <v>0</v>
      </c>
      <c r="F861" s="15">
        <f t="shared" si="1264"/>
        <v>62</v>
      </c>
      <c r="G861" s="18">
        <f>F861*Premissas!$C$5</f>
        <v>1998.6713065485606</v>
      </c>
      <c r="M861" s="7" t="str">
        <f>Premissas!$E$7</f>
        <v>maio/19</v>
      </c>
      <c r="N861" s="29">
        <f t="shared" si="1271"/>
        <v>62</v>
      </c>
      <c r="O861" s="15">
        <f>Premissas!$I$7</f>
        <v>46.37</v>
      </c>
      <c r="P861" s="20">
        <f t="shared" si="1266"/>
        <v>0</v>
      </c>
      <c r="Q861" s="17">
        <f>P861*Premissas!$C$13</f>
        <v>0</v>
      </c>
      <c r="R861" s="15">
        <f t="shared" si="1267"/>
        <v>62</v>
      </c>
      <c r="S861" s="18">
        <f>R861*Premissas!$C$11</f>
        <v>2986.2385321100915</v>
      </c>
      <c r="Y861" s="7" t="str">
        <f>Premissas!$E$7</f>
        <v>maio/19</v>
      </c>
      <c r="Z861" s="29">
        <f t="shared" si="1272"/>
        <v>62</v>
      </c>
      <c r="AA861" s="15">
        <f>Premissas!$H$7</f>
        <v>61.04</v>
      </c>
      <c r="AB861" s="20">
        <f t="shared" si="1269"/>
        <v>0</v>
      </c>
      <c r="AC861" s="17">
        <f>AB861*Premissas!$C$6</f>
        <v>0</v>
      </c>
      <c r="AD861" s="15">
        <f t="shared" si="1270"/>
        <v>62</v>
      </c>
      <c r="AE861" s="18">
        <f>AD861*Premissas!$C$12</f>
        <v>1998.6713065485606</v>
      </c>
    </row>
    <row r="862" spans="1:33" x14ac:dyDescent="0.25">
      <c r="A862" s="7" t="str">
        <f>Premissas!$E$8</f>
        <v>abril/19</v>
      </c>
      <c r="B862" s="29">
        <f t="shared" si="1273"/>
        <v>62</v>
      </c>
      <c r="C862" s="15">
        <f>LARGE(Premissas!$H$8:$I$8,1)</f>
        <v>81.98</v>
      </c>
      <c r="D862" s="20">
        <f t="shared" si="1263"/>
        <v>19.980000000000004</v>
      </c>
      <c r="E862" s="17">
        <f>D862*Premissas!$C$6</f>
        <v>1288.1758937045242</v>
      </c>
      <c r="F862" s="15">
        <f t="shared" si="1264"/>
        <v>81.98</v>
      </c>
      <c r="G862" s="18">
        <f>F862*Premissas!$C$5</f>
        <v>2642.7592534008227</v>
      </c>
      <c r="M862" s="7" t="str">
        <f>Premissas!$E$8</f>
        <v>abril/19</v>
      </c>
      <c r="N862" s="29">
        <f t="shared" si="1271"/>
        <v>62</v>
      </c>
      <c r="O862" s="15">
        <f>Premissas!$I$8</f>
        <v>53.09</v>
      </c>
      <c r="P862" s="20">
        <f t="shared" si="1266"/>
        <v>0</v>
      </c>
      <c r="Q862" s="17">
        <f>P862*Premissas!$C$13</f>
        <v>0</v>
      </c>
      <c r="R862" s="15">
        <f t="shared" si="1267"/>
        <v>62</v>
      </c>
      <c r="S862" s="18">
        <f>R862*Premissas!$C$11</f>
        <v>2986.2385321100915</v>
      </c>
      <c r="Y862" s="7" t="str">
        <f>Premissas!$E$8</f>
        <v>abril/19</v>
      </c>
      <c r="Z862" s="29">
        <f t="shared" si="1272"/>
        <v>62</v>
      </c>
      <c r="AA862" s="15">
        <f>Premissas!$H$8</f>
        <v>81.98</v>
      </c>
      <c r="AB862" s="20">
        <f t="shared" si="1269"/>
        <v>19.980000000000004</v>
      </c>
      <c r="AC862" s="17">
        <f>AB862*Premissas!$C$6</f>
        <v>1288.1758937045242</v>
      </c>
      <c r="AD862" s="15">
        <f t="shared" si="1270"/>
        <v>81.98</v>
      </c>
      <c r="AE862" s="18">
        <f>AD862*Premissas!$C$12</f>
        <v>2642.7592534008227</v>
      </c>
    </row>
    <row r="863" spans="1:33" x14ac:dyDescent="0.25">
      <c r="A863" s="7" t="str">
        <f>Premissas!$E$9</f>
        <v>março/19</v>
      </c>
      <c r="B863" s="29">
        <f t="shared" si="1273"/>
        <v>62</v>
      </c>
      <c r="C863" s="15">
        <f>LARGE(Premissas!$H$9:$I$9,1)</f>
        <v>77.73</v>
      </c>
      <c r="D863" s="20">
        <f t="shared" si="1263"/>
        <v>15.730000000000004</v>
      </c>
      <c r="E863" s="17">
        <f>D863*Premissas!$C$6</f>
        <v>1014.1645049035118</v>
      </c>
      <c r="F863" s="15">
        <f t="shared" si="1264"/>
        <v>77.73</v>
      </c>
      <c r="G863" s="18">
        <f>F863*Premissas!$C$5</f>
        <v>2505.7535590003163</v>
      </c>
      <c r="M863" s="7" t="str">
        <f>Premissas!$E$9</f>
        <v>março/19</v>
      </c>
      <c r="N863" s="29">
        <f t="shared" si="1271"/>
        <v>62</v>
      </c>
      <c r="O863" s="15">
        <f>Premissas!$I$9</f>
        <v>77.73</v>
      </c>
      <c r="P863" s="20">
        <f t="shared" si="1266"/>
        <v>15.730000000000004</v>
      </c>
      <c r="Q863" s="17">
        <f>P863*Premissas!$C$13</f>
        <v>1515.2752293577985</v>
      </c>
      <c r="R863" s="15">
        <f t="shared" si="1267"/>
        <v>77.73</v>
      </c>
      <c r="S863" s="18">
        <f>R863*Premissas!$C$11</f>
        <v>3743.8761467889908</v>
      </c>
      <c r="Y863" s="7" t="str">
        <f>Premissas!$E$9</f>
        <v>março/19</v>
      </c>
      <c r="Z863" s="29">
        <f t="shared" si="1272"/>
        <v>62</v>
      </c>
      <c r="AA863" s="15">
        <f>Premissas!$H$9</f>
        <v>77.62</v>
      </c>
      <c r="AB863" s="20">
        <f t="shared" si="1269"/>
        <v>15.620000000000005</v>
      </c>
      <c r="AC863" s="17">
        <f>AB863*Premissas!$C$6</f>
        <v>1007.0724454286621</v>
      </c>
      <c r="AD863" s="15">
        <f t="shared" si="1270"/>
        <v>77.62</v>
      </c>
      <c r="AE863" s="18">
        <f>AD863*Premissas!$C$12</f>
        <v>2502.2075292628915</v>
      </c>
    </row>
    <row r="864" spans="1:33" x14ac:dyDescent="0.25">
      <c r="A864" s="7" t="str">
        <f>Premissas!$E$10</f>
        <v>fevereiro/19</v>
      </c>
      <c r="B864" s="29">
        <f t="shared" si="1273"/>
        <v>62</v>
      </c>
      <c r="C864" s="15">
        <f>LARGE(Premissas!$H$10:$I$10,1)</f>
        <v>89.49</v>
      </c>
      <c r="D864" s="20">
        <f t="shared" si="1263"/>
        <v>27.489999999999995</v>
      </c>
      <c r="E864" s="17">
        <f>D864*Premissas!$C$6</f>
        <v>1772.3701360329007</v>
      </c>
      <c r="F864" s="15">
        <f t="shared" si="1264"/>
        <v>89.49</v>
      </c>
      <c r="G864" s="18">
        <f>F864*Premissas!$C$5</f>
        <v>2884.8563745650108</v>
      </c>
      <c r="M864" s="7" t="str">
        <f>Premissas!$E$10</f>
        <v>fevereiro/19</v>
      </c>
      <c r="N864" s="29">
        <f t="shared" si="1271"/>
        <v>62</v>
      </c>
      <c r="O864" s="15">
        <f>Premissas!$I$10</f>
        <v>61.82</v>
      </c>
      <c r="P864" s="20">
        <f t="shared" si="1266"/>
        <v>0</v>
      </c>
      <c r="Q864" s="17">
        <f>P864*Premissas!$C$13</f>
        <v>0</v>
      </c>
      <c r="R864" s="15">
        <f t="shared" si="1267"/>
        <v>62</v>
      </c>
      <c r="S864" s="18">
        <f>R864*Premissas!$C$11</f>
        <v>2986.2385321100915</v>
      </c>
      <c r="Y864" s="7" t="str">
        <f>Premissas!$E$10</f>
        <v>fevereiro/19</v>
      </c>
      <c r="Z864" s="29">
        <f t="shared" si="1272"/>
        <v>62</v>
      </c>
      <c r="AA864" s="15">
        <f>Premissas!$H$10</f>
        <v>89.49</v>
      </c>
      <c r="AB864" s="20">
        <f t="shared" si="1269"/>
        <v>27.489999999999995</v>
      </c>
      <c r="AC864" s="17">
        <f>AB864*Premissas!$C$6</f>
        <v>1772.3701360329007</v>
      </c>
      <c r="AD864" s="15">
        <f t="shared" si="1270"/>
        <v>89.49</v>
      </c>
      <c r="AE864" s="18">
        <f>AD864*Premissas!$C$12</f>
        <v>2884.8563745650108</v>
      </c>
    </row>
    <row r="865" spans="1:33" x14ac:dyDescent="0.25">
      <c r="A865" s="7" t="str">
        <f>Premissas!$E$11</f>
        <v>janeiro/19</v>
      </c>
      <c r="B865" s="29">
        <f t="shared" si="1273"/>
        <v>62</v>
      </c>
      <c r="C865" s="15">
        <f>LARGE(Premissas!$H$11:$I$11,1)</f>
        <v>81.09</v>
      </c>
      <c r="D865" s="16">
        <f t="shared" si="1263"/>
        <v>19.090000000000003</v>
      </c>
      <c r="E865" s="17">
        <f>D865*Premissas!$C$6</f>
        <v>1230.7946852261944</v>
      </c>
      <c r="F865" s="15">
        <f t="shared" si="1264"/>
        <v>81.09</v>
      </c>
      <c r="G865" s="18">
        <f>F865*Premissas!$C$5</f>
        <v>2614.068649161658</v>
      </c>
      <c r="M865" s="7" t="str">
        <f>Premissas!$E$11</f>
        <v>janeiro/19</v>
      </c>
      <c r="N865" s="29">
        <f t="shared" si="1271"/>
        <v>62</v>
      </c>
      <c r="O865" s="15">
        <f>Premissas!$I$11</f>
        <v>57.12</v>
      </c>
      <c r="P865" s="16">
        <f t="shared" si="1266"/>
        <v>0</v>
      </c>
      <c r="Q865" s="17">
        <f>P865*Premissas!$C$13</f>
        <v>0</v>
      </c>
      <c r="R865" s="15">
        <f t="shared" si="1267"/>
        <v>62</v>
      </c>
      <c r="S865" s="18">
        <f>R865*Premissas!$C$11</f>
        <v>2986.2385321100915</v>
      </c>
      <c r="Y865" s="7" t="str">
        <f>Premissas!$E$11</f>
        <v>janeiro/19</v>
      </c>
      <c r="Z865" s="29">
        <f t="shared" si="1272"/>
        <v>62</v>
      </c>
      <c r="AA865" s="15">
        <f>Premissas!$H$11</f>
        <v>81.09</v>
      </c>
      <c r="AB865" s="16">
        <f t="shared" si="1269"/>
        <v>19.090000000000003</v>
      </c>
      <c r="AC865" s="17">
        <f>AB865*Premissas!$C$6</f>
        <v>1230.7946852261944</v>
      </c>
      <c r="AD865" s="15">
        <f t="shared" si="1270"/>
        <v>81.09</v>
      </c>
      <c r="AE865" s="18">
        <f>AD865*Premissas!$C$12</f>
        <v>2614.068649161658</v>
      </c>
    </row>
    <row r="866" spans="1:33" x14ac:dyDescent="0.25">
      <c r="A866" s="7" t="str">
        <f>Premissas!$E$12</f>
        <v>dezembro/18</v>
      </c>
      <c r="B866" s="29">
        <f t="shared" si="1273"/>
        <v>62</v>
      </c>
      <c r="C866" s="15">
        <f>LARGE(Premissas!$H$12:$I$12,1)</f>
        <v>66.98</v>
      </c>
      <c r="D866" s="16">
        <f t="shared" si="1263"/>
        <v>4.980000000000004</v>
      </c>
      <c r="E866" s="17">
        <f>D866*Premissas!$C$6</f>
        <v>321.07687440683355</v>
      </c>
      <c r="F866" s="15">
        <f t="shared" si="1264"/>
        <v>66.98</v>
      </c>
      <c r="G866" s="18">
        <f>F866*Premissas!$C$5</f>
        <v>2159.2097437519774</v>
      </c>
      <c r="M866" s="7" t="str">
        <f>Premissas!$E$12</f>
        <v>dezembro/18</v>
      </c>
      <c r="N866" s="29">
        <f t="shared" si="1271"/>
        <v>62</v>
      </c>
      <c r="O866" s="15">
        <f>Premissas!$I$12</f>
        <v>56.9</v>
      </c>
      <c r="P866" s="16">
        <f t="shared" si="1266"/>
        <v>0</v>
      </c>
      <c r="Q866" s="17">
        <f>P866*Premissas!$C$13</f>
        <v>0</v>
      </c>
      <c r="R866" s="15">
        <f t="shared" si="1267"/>
        <v>62</v>
      </c>
      <c r="S866" s="18">
        <f>R866*Premissas!$C$11</f>
        <v>2986.2385321100915</v>
      </c>
      <c r="Y866" s="7" t="str">
        <f>Premissas!$E$12</f>
        <v>dezembro/18</v>
      </c>
      <c r="Z866" s="29">
        <f t="shared" si="1272"/>
        <v>62</v>
      </c>
      <c r="AA866" s="15">
        <f>Premissas!$H$12</f>
        <v>66.98</v>
      </c>
      <c r="AB866" s="16">
        <f t="shared" si="1269"/>
        <v>4.980000000000004</v>
      </c>
      <c r="AC866" s="17">
        <f>AB866*Premissas!$C$6</f>
        <v>321.07687440683355</v>
      </c>
      <c r="AD866" s="15">
        <f t="shared" si="1270"/>
        <v>66.98</v>
      </c>
      <c r="AE866" s="18">
        <f>AD866*Premissas!$C$12</f>
        <v>2159.2097437519774</v>
      </c>
    </row>
    <row r="867" spans="1:33" x14ac:dyDescent="0.25">
      <c r="A867" s="7" t="str">
        <f>Premissas!$E$13</f>
        <v>novembro/18</v>
      </c>
      <c r="B867" s="29">
        <f t="shared" si="1273"/>
        <v>62</v>
      </c>
      <c r="C867" s="15">
        <f>LARGE(Premissas!$H$13:$I$13,1)</f>
        <v>66.42</v>
      </c>
      <c r="D867" s="16">
        <f t="shared" si="1263"/>
        <v>4.4200000000000017</v>
      </c>
      <c r="E867" s="17">
        <f>D867*Premissas!$C$6</f>
        <v>284.97184435305292</v>
      </c>
      <c r="F867" s="15">
        <f t="shared" si="1264"/>
        <v>66.42</v>
      </c>
      <c r="G867" s="18">
        <f>F867*Premissas!$C$5</f>
        <v>2141.157228725087</v>
      </c>
      <c r="M867" s="7" t="str">
        <f>Premissas!$E$13</f>
        <v>novembro/18</v>
      </c>
      <c r="N867" s="29">
        <f t="shared" si="1271"/>
        <v>62</v>
      </c>
      <c r="O867" s="15">
        <f>Premissas!$I$13</f>
        <v>40.659999999999997</v>
      </c>
      <c r="P867" s="16">
        <f t="shared" si="1266"/>
        <v>0</v>
      </c>
      <c r="Q867" s="17">
        <f>P867*Premissas!$C$13</f>
        <v>0</v>
      </c>
      <c r="R867" s="15">
        <f t="shared" si="1267"/>
        <v>62</v>
      </c>
      <c r="S867" s="18">
        <f>R867*Premissas!$C$11</f>
        <v>2986.2385321100915</v>
      </c>
      <c r="Y867" s="7" t="str">
        <f>Premissas!$E$13</f>
        <v>novembro/18</v>
      </c>
      <c r="Z867" s="29">
        <f t="shared" si="1272"/>
        <v>62</v>
      </c>
      <c r="AA867" s="15">
        <f>Premissas!$H$13</f>
        <v>66.42</v>
      </c>
      <c r="AB867" s="16">
        <f t="shared" si="1269"/>
        <v>4.4200000000000017</v>
      </c>
      <c r="AC867" s="17">
        <f>AB867*Premissas!$C$6</f>
        <v>284.97184435305292</v>
      </c>
      <c r="AD867" s="15">
        <f t="shared" si="1270"/>
        <v>66.42</v>
      </c>
      <c r="AE867" s="18">
        <f>AD867*Premissas!$C$12</f>
        <v>2141.157228725087</v>
      </c>
    </row>
    <row r="868" spans="1:33" x14ac:dyDescent="0.25">
      <c r="A868" s="26" t="s">
        <v>35</v>
      </c>
      <c r="B868" s="5"/>
      <c r="C868" s="5">
        <f>LARGE(C855:C867,1)</f>
        <v>89.49</v>
      </c>
      <c r="D868" s="5">
        <f>LARGE(D855:D867,1)</f>
        <v>27.489999999999995</v>
      </c>
      <c r="E868" s="27">
        <f>SUM(E856:E867)</f>
        <v>5911.5539386270175</v>
      </c>
      <c r="F868" s="5">
        <f>LARGE(F855:F867,1)</f>
        <v>89.49</v>
      </c>
      <c r="G868" s="27">
        <f t="shared" ref="G868:G924" si="1274">SUM(G856:G867)</f>
        <v>27022.358430876302</v>
      </c>
      <c r="H868" s="50">
        <f>E868+G868</f>
        <v>32933.912369503319</v>
      </c>
      <c r="I868">
        <f>B856</f>
        <v>62</v>
      </c>
      <c r="M868" s="26" t="s">
        <v>35</v>
      </c>
      <c r="N868" s="5"/>
      <c r="O868" s="5">
        <f t="shared" ref="O868:P868" si="1275">LARGE(O855:O867,1)</f>
        <v>77.73</v>
      </c>
      <c r="P868" s="5">
        <f t="shared" si="1275"/>
        <v>15.730000000000004</v>
      </c>
      <c r="Q868" s="27">
        <f t="shared" ref="Q868" si="1276">SUM(Q856:Q867)</f>
        <v>1515.2752293577985</v>
      </c>
      <c r="R868" s="5">
        <f t="shared" ref="R868" si="1277">LARGE(R855:R867,1)</f>
        <v>77.73</v>
      </c>
      <c r="S868" s="27">
        <f t="shared" ref="S868:S924" si="1278">SUM(S856:S867)</f>
        <v>36659.449541284397</v>
      </c>
      <c r="T868" s="50">
        <f t="shared" ref="T868" si="1279">Q868+S868</f>
        <v>38174.724770642199</v>
      </c>
      <c r="U868">
        <f t="shared" ref="U868" si="1280">N856</f>
        <v>62</v>
      </c>
      <c r="Y868" s="26" t="s">
        <v>35</v>
      </c>
      <c r="Z868" s="5"/>
      <c r="AA868" s="5">
        <f t="shared" ref="AA868:AB868" si="1281">LARGE(AA855:AA867,1)</f>
        <v>89.49</v>
      </c>
      <c r="AB868" s="5">
        <f t="shared" si="1281"/>
        <v>27.489999999999995</v>
      </c>
      <c r="AC868" s="27">
        <f t="shared" ref="AC868" si="1282">SUM(AC856:AC867)</f>
        <v>5904.461879152168</v>
      </c>
      <c r="AD868" s="5">
        <f t="shared" ref="AD868" si="1283">LARGE(AD855:AD867,1)</f>
        <v>89.49</v>
      </c>
      <c r="AE868" s="27">
        <f t="shared" ref="AE868:AE924" si="1284">SUM(AE856:AE867)</f>
        <v>26974.003479911418</v>
      </c>
      <c r="AF868" s="50">
        <f t="shared" ref="AF868" si="1285">AC868+AE868</f>
        <v>32878.465359063586</v>
      </c>
      <c r="AG868">
        <f t="shared" ref="AG868" si="1286">Z856</f>
        <v>62</v>
      </c>
    </row>
    <row r="869" spans="1:33" x14ac:dyDescent="0.25">
      <c r="A869" s="6" t="s">
        <v>12</v>
      </c>
      <c r="B869" s="6" t="s">
        <v>18</v>
      </c>
      <c r="C869" s="6" t="s">
        <v>19</v>
      </c>
      <c r="D869" s="14" t="s">
        <v>20</v>
      </c>
      <c r="E869" s="14" t="s">
        <v>21</v>
      </c>
      <c r="F869" s="6" t="s">
        <v>22</v>
      </c>
      <c r="G869" s="6" t="s">
        <v>23</v>
      </c>
      <c r="M869" s="6" t="s">
        <v>12</v>
      </c>
      <c r="N869" s="6" t="s">
        <v>18</v>
      </c>
      <c r="O869" s="6" t="s">
        <v>19</v>
      </c>
      <c r="P869" s="14" t="s">
        <v>20</v>
      </c>
      <c r="Q869" s="14" t="s">
        <v>21</v>
      </c>
      <c r="R869" s="6" t="s">
        <v>22</v>
      </c>
      <c r="S869" s="6" t="s">
        <v>23</v>
      </c>
      <c r="Y869" s="6" t="s">
        <v>12</v>
      </c>
      <c r="Z869" s="6" t="s">
        <v>18</v>
      </c>
      <c r="AA869" s="6" t="s">
        <v>19</v>
      </c>
      <c r="AB869" s="14" t="s">
        <v>20</v>
      </c>
      <c r="AC869" s="14" t="s">
        <v>21</v>
      </c>
      <c r="AD869" s="6" t="s">
        <v>22</v>
      </c>
      <c r="AE869" s="6" t="s">
        <v>23</v>
      </c>
    </row>
    <row r="870" spans="1:33" x14ac:dyDescent="0.25">
      <c r="A870" s="7" t="str">
        <f>Premissas!$E$2</f>
        <v>outubro/19</v>
      </c>
      <c r="B870" s="29">
        <f>B856+1</f>
        <v>63</v>
      </c>
      <c r="C870" s="15">
        <f>LARGE(Premissas!$H$2:$I$2,1)</f>
        <v>63.39</v>
      </c>
      <c r="D870" s="16">
        <f t="shared" ref="D870:D881" si="1287">IF(C870&gt;105%*B870,(C870-B870),0)</f>
        <v>0</v>
      </c>
      <c r="E870" s="17">
        <f>D870*Premissas!$C$6</f>
        <v>0</v>
      </c>
      <c r="F870" s="15">
        <f t="shared" ref="F870:F881" si="1288">IF(C870&gt;B870,C870,B870)</f>
        <v>63.39</v>
      </c>
      <c r="G870" s="18">
        <f>F870*Premissas!$C$5</f>
        <v>2043.4802277760202</v>
      </c>
      <c r="M870" s="7" t="str">
        <f>Premissas!$E$2</f>
        <v>outubro/19</v>
      </c>
      <c r="N870" s="29">
        <f t="shared" ref="N870" si="1289">N856+1</f>
        <v>63</v>
      </c>
      <c r="O870" s="15">
        <f>Premissas!$I$2</f>
        <v>63.39</v>
      </c>
      <c r="P870" s="16">
        <f t="shared" ref="P870:P881" si="1290">IF(O870&gt;105%*N870,(O870-N870),0)</f>
        <v>0</v>
      </c>
      <c r="Q870" s="17">
        <f>P870*Premissas!$C$13</f>
        <v>0</v>
      </c>
      <c r="R870" s="15">
        <f t="shared" ref="R870:R881" si="1291">IF(O870&gt;N870,O870,N870)</f>
        <v>63.39</v>
      </c>
      <c r="S870" s="18">
        <f>R870*Premissas!$C$11</f>
        <v>3053.1880733944954</v>
      </c>
      <c r="Y870" s="7" t="str">
        <f>Premissas!$E$2</f>
        <v>outubro/19</v>
      </c>
      <c r="Z870" s="29">
        <f t="shared" ref="Z870" si="1292">Z856+1</f>
        <v>63</v>
      </c>
      <c r="AA870" s="15">
        <f>Premissas!$H$2</f>
        <v>58.8</v>
      </c>
      <c r="AB870" s="16">
        <f t="shared" ref="AB870:AB881" si="1293">IF(AA870&gt;105%*Z870,(AA870-Z870),0)</f>
        <v>0</v>
      </c>
      <c r="AC870" s="17">
        <f>AB870*Premissas!$C$6</f>
        <v>0</v>
      </c>
      <c r="AD870" s="15">
        <f t="shared" ref="AD870:AD881" si="1294">IF(AA870&gt;Z870,AA870,Z870)</f>
        <v>63</v>
      </c>
      <c r="AE870" s="18">
        <f>AD870*Premissas!$C$12</f>
        <v>2030.9079405251503</v>
      </c>
    </row>
    <row r="871" spans="1:33" x14ac:dyDescent="0.25">
      <c r="A871" s="7" t="str">
        <f>Premissas!$E$3</f>
        <v>setembro/19</v>
      </c>
      <c r="B871" s="29">
        <f>B870</f>
        <v>63</v>
      </c>
      <c r="C871" s="15">
        <f>LARGE(Premissas!$H$3:$I$3,1)</f>
        <v>58.91</v>
      </c>
      <c r="D871" s="16">
        <f t="shared" si="1287"/>
        <v>0</v>
      </c>
      <c r="E871" s="17">
        <f>D871*Premissas!$C$6</f>
        <v>0</v>
      </c>
      <c r="F871" s="15">
        <f t="shared" si="1288"/>
        <v>63</v>
      </c>
      <c r="G871" s="18">
        <f>F871*Premissas!$C$5</f>
        <v>2030.9079405251503</v>
      </c>
      <c r="M871" s="7" t="str">
        <f>Premissas!$E$3</f>
        <v>setembro/19</v>
      </c>
      <c r="N871" s="29">
        <f t="shared" ref="N871:N881" si="1295">N870</f>
        <v>63</v>
      </c>
      <c r="O871" s="15">
        <f>Premissas!$I$3</f>
        <v>52.19</v>
      </c>
      <c r="P871" s="16">
        <f t="shared" si="1290"/>
        <v>0</v>
      </c>
      <c r="Q871" s="17">
        <f>P871*Premissas!$C$13</f>
        <v>0</v>
      </c>
      <c r="R871" s="15">
        <f t="shared" si="1291"/>
        <v>63</v>
      </c>
      <c r="S871" s="18">
        <f>R871*Premissas!$C$11</f>
        <v>3034.4036697247707</v>
      </c>
      <c r="Y871" s="7" t="str">
        <f>Premissas!$E$3</f>
        <v>setembro/19</v>
      </c>
      <c r="Z871" s="29">
        <f t="shared" ref="Z871:Z881" si="1296">Z870</f>
        <v>63</v>
      </c>
      <c r="AA871" s="15">
        <f>Premissas!$H$3</f>
        <v>58.91</v>
      </c>
      <c r="AB871" s="16">
        <f t="shared" si="1293"/>
        <v>0</v>
      </c>
      <c r="AC871" s="17">
        <f>AB871*Premissas!$C$6</f>
        <v>0</v>
      </c>
      <c r="AD871" s="15">
        <f t="shared" si="1294"/>
        <v>63</v>
      </c>
      <c r="AE871" s="18">
        <f>AD871*Premissas!$C$12</f>
        <v>2030.9079405251503</v>
      </c>
    </row>
    <row r="872" spans="1:33" x14ac:dyDescent="0.25">
      <c r="A872" s="7" t="str">
        <f>Premissas!$E$4</f>
        <v>agosto/19</v>
      </c>
      <c r="B872" s="29">
        <f t="shared" ref="B872:B881" si="1297">B871</f>
        <v>63</v>
      </c>
      <c r="C872" s="15">
        <f>LARGE(Premissas!$H$4:$I$4,1)</f>
        <v>46.48</v>
      </c>
      <c r="D872" s="16">
        <f t="shared" si="1287"/>
        <v>0</v>
      </c>
      <c r="E872" s="17">
        <f>D872*Premissas!$C$6</f>
        <v>0</v>
      </c>
      <c r="F872" s="15">
        <f t="shared" si="1288"/>
        <v>63</v>
      </c>
      <c r="G872" s="18">
        <f>F872*Premissas!$C$5</f>
        <v>2030.9079405251503</v>
      </c>
      <c r="M872" s="7" t="str">
        <f>Premissas!$E$4</f>
        <v>agosto/19</v>
      </c>
      <c r="N872" s="29">
        <f t="shared" si="1295"/>
        <v>63</v>
      </c>
      <c r="O872" s="15">
        <f>Premissas!$I$4</f>
        <v>20.16</v>
      </c>
      <c r="P872" s="16">
        <f t="shared" si="1290"/>
        <v>0</v>
      </c>
      <c r="Q872" s="17">
        <f>P872*Premissas!$C$13</f>
        <v>0</v>
      </c>
      <c r="R872" s="15">
        <f t="shared" si="1291"/>
        <v>63</v>
      </c>
      <c r="S872" s="18">
        <f>R872*Premissas!$C$11</f>
        <v>3034.4036697247707</v>
      </c>
      <c r="Y872" s="7" t="str">
        <f>Premissas!$E$4</f>
        <v>agosto/19</v>
      </c>
      <c r="Z872" s="29">
        <f t="shared" si="1296"/>
        <v>63</v>
      </c>
      <c r="AA872" s="15">
        <f>Premissas!$H$4</f>
        <v>46.48</v>
      </c>
      <c r="AB872" s="16">
        <f t="shared" si="1293"/>
        <v>0</v>
      </c>
      <c r="AC872" s="17">
        <f>AB872*Premissas!$C$6</f>
        <v>0</v>
      </c>
      <c r="AD872" s="15">
        <f t="shared" si="1294"/>
        <v>63</v>
      </c>
      <c r="AE872" s="18">
        <f>AD872*Premissas!$C$12</f>
        <v>2030.9079405251503</v>
      </c>
    </row>
    <row r="873" spans="1:33" x14ac:dyDescent="0.25">
      <c r="A873" s="7" t="str">
        <f>Premissas!$E$5</f>
        <v>julho/19</v>
      </c>
      <c r="B873" s="29">
        <f t="shared" si="1297"/>
        <v>63</v>
      </c>
      <c r="C873" s="15">
        <f>LARGE(Premissas!$H$5:$I$5,1)</f>
        <v>63.17</v>
      </c>
      <c r="D873" s="16">
        <f t="shared" si="1287"/>
        <v>0</v>
      </c>
      <c r="E873" s="17">
        <f>D873*Premissas!$C$6</f>
        <v>0</v>
      </c>
      <c r="F873" s="15">
        <f t="shared" si="1288"/>
        <v>63.17</v>
      </c>
      <c r="G873" s="18">
        <f>F873*Premissas!$C$5</f>
        <v>2036.3881683011705</v>
      </c>
      <c r="M873" s="7" t="str">
        <f>Premissas!$E$5</f>
        <v>julho/19</v>
      </c>
      <c r="N873" s="29">
        <f t="shared" si="1295"/>
        <v>63</v>
      </c>
      <c r="O873" s="15">
        <f>Premissas!$I$5</f>
        <v>39.979999999999997</v>
      </c>
      <c r="P873" s="16">
        <f t="shared" si="1290"/>
        <v>0</v>
      </c>
      <c r="Q873" s="17">
        <f>P873*Premissas!$C$13</f>
        <v>0</v>
      </c>
      <c r="R873" s="15">
        <f t="shared" si="1291"/>
        <v>63</v>
      </c>
      <c r="S873" s="18">
        <f>R873*Premissas!$C$11</f>
        <v>3034.4036697247707</v>
      </c>
      <c r="Y873" s="7" t="str">
        <f>Premissas!$E$5</f>
        <v>julho/19</v>
      </c>
      <c r="Z873" s="29">
        <f t="shared" si="1296"/>
        <v>63</v>
      </c>
      <c r="AA873" s="15">
        <f>Premissas!$H$5</f>
        <v>63.17</v>
      </c>
      <c r="AB873" s="16">
        <f t="shared" si="1293"/>
        <v>0</v>
      </c>
      <c r="AC873" s="17">
        <f>AB873*Premissas!$C$6</f>
        <v>0</v>
      </c>
      <c r="AD873" s="15">
        <f t="shared" si="1294"/>
        <v>63.17</v>
      </c>
      <c r="AE873" s="18">
        <f>AD873*Premissas!$C$12</f>
        <v>2036.3881683011705</v>
      </c>
    </row>
    <row r="874" spans="1:33" x14ac:dyDescent="0.25">
      <c r="A874" s="7" t="str">
        <f>Premissas!$E$6</f>
        <v>junho/19</v>
      </c>
      <c r="B874" s="29">
        <f t="shared" si="1297"/>
        <v>63</v>
      </c>
      <c r="C874" s="15">
        <f>LARGE(Premissas!$H$6:$I$6,1)</f>
        <v>59.47</v>
      </c>
      <c r="D874" s="16">
        <f t="shared" si="1287"/>
        <v>0</v>
      </c>
      <c r="E874" s="17">
        <f>D874*Premissas!$C$6</f>
        <v>0</v>
      </c>
      <c r="F874" s="15">
        <f t="shared" si="1288"/>
        <v>63</v>
      </c>
      <c r="G874" s="18">
        <f>F874*Premissas!$C$5</f>
        <v>2030.9079405251503</v>
      </c>
      <c r="M874" s="7" t="str">
        <f>Premissas!$E$6</f>
        <v>junho/19</v>
      </c>
      <c r="N874" s="29">
        <f t="shared" si="1295"/>
        <v>63</v>
      </c>
      <c r="O874" s="15">
        <f>Premissas!$I$6</f>
        <v>47.71</v>
      </c>
      <c r="P874" s="16">
        <f t="shared" si="1290"/>
        <v>0</v>
      </c>
      <c r="Q874" s="17">
        <f>P874*Premissas!$C$13</f>
        <v>0</v>
      </c>
      <c r="R874" s="15">
        <f t="shared" si="1291"/>
        <v>63</v>
      </c>
      <c r="S874" s="18">
        <f>R874*Premissas!$C$11</f>
        <v>3034.4036697247707</v>
      </c>
      <c r="Y874" s="7" t="str">
        <f>Premissas!$E$6</f>
        <v>junho/19</v>
      </c>
      <c r="Z874" s="29">
        <f t="shared" si="1296"/>
        <v>63</v>
      </c>
      <c r="AA874" s="15">
        <f>Premissas!$H$6</f>
        <v>59.47</v>
      </c>
      <c r="AB874" s="16">
        <f t="shared" si="1293"/>
        <v>0</v>
      </c>
      <c r="AC874" s="17">
        <f>AB874*Premissas!$C$6</f>
        <v>0</v>
      </c>
      <c r="AD874" s="15">
        <f t="shared" si="1294"/>
        <v>63</v>
      </c>
      <c r="AE874" s="18">
        <f>AD874*Premissas!$C$12</f>
        <v>2030.9079405251503</v>
      </c>
    </row>
    <row r="875" spans="1:33" x14ac:dyDescent="0.25">
      <c r="A875" s="7" t="str">
        <f>Premissas!$E$7</f>
        <v>maio/19</v>
      </c>
      <c r="B875" s="29">
        <f t="shared" si="1297"/>
        <v>63</v>
      </c>
      <c r="C875" s="15">
        <f>LARGE(Premissas!$H$7:$I$7,1)</f>
        <v>61.04</v>
      </c>
      <c r="D875" s="20">
        <f t="shared" si="1287"/>
        <v>0</v>
      </c>
      <c r="E875" s="17">
        <f>D875*Premissas!$C$6</f>
        <v>0</v>
      </c>
      <c r="F875" s="15">
        <f t="shared" si="1288"/>
        <v>63</v>
      </c>
      <c r="G875" s="18">
        <f>F875*Premissas!$C$5</f>
        <v>2030.9079405251503</v>
      </c>
      <c r="M875" s="7" t="str">
        <f>Premissas!$E$7</f>
        <v>maio/19</v>
      </c>
      <c r="N875" s="29">
        <f t="shared" si="1295"/>
        <v>63</v>
      </c>
      <c r="O875" s="15">
        <f>Premissas!$I$7</f>
        <v>46.37</v>
      </c>
      <c r="P875" s="20">
        <f t="shared" si="1290"/>
        <v>0</v>
      </c>
      <c r="Q875" s="17">
        <f>P875*Premissas!$C$13</f>
        <v>0</v>
      </c>
      <c r="R875" s="15">
        <f t="shared" si="1291"/>
        <v>63</v>
      </c>
      <c r="S875" s="18">
        <f>R875*Premissas!$C$11</f>
        <v>3034.4036697247707</v>
      </c>
      <c r="Y875" s="7" t="str">
        <f>Premissas!$E$7</f>
        <v>maio/19</v>
      </c>
      <c r="Z875" s="29">
        <f t="shared" si="1296"/>
        <v>63</v>
      </c>
      <c r="AA875" s="15">
        <f>Premissas!$H$7</f>
        <v>61.04</v>
      </c>
      <c r="AB875" s="20">
        <f t="shared" si="1293"/>
        <v>0</v>
      </c>
      <c r="AC875" s="17">
        <f>AB875*Premissas!$C$6</f>
        <v>0</v>
      </c>
      <c r="AD875" s="15">
        <f t="shared" si="1294"/>
        <v>63</v>
      </c>
      <c r="AE875" s="18">
        <f>AD875*Premissas!$C$12</f>
        <v>2030.9079405251503</v>
      </c>
    </row>
    <row r="876" spans="1:33" x14ac:dyDescent="0.25">
      <c r="A876" s="7" t="str">
        <f>Premissas!$E$8</f>
        <v>abril/19</v>
      </c>
      <c r="B876" s="29">
        <f t="shared" si="1297"/>
        <v>63</v>
      </c>
      <c r="C876" s="15">
        <f>LARGE(Premissas!$H$8:$I$8,1)</f>
        <v>81.98</v>
      </c>
      <c r="D876" s="20">
        <f t="shared" si="1287"/>
        <v>18.980000000000004</v>
      </c>
      <c r="E876" s="17">
        <f>D876*Premissas!$C$6</f>
        <v>1223.7026257513448</v>
      </c>
      <c r="F876" s="15">
        <f t="shared" si="1288"/>
        <v>81.98</v>
      </c>
      <c r="G876" s="18">
        <f>F876*Premissas!$C$5</f>
        <v>2642.7592534008227</v>
      </c>
      <c r="M876" s="7" t="str">
        <f>Premissas!$E$8</f>
        <v>abril/19</v>
      </c>
      <c r="N876" s="29">
        <f t="shared" si="1295"/>
        <v>63</v>
      </c>
      <c r="O876" s="15">
        <f>Premissas!$I$8</f>
        <v>53.09</v>
      </c>
      <c r="P876" s="20">
        <f t="shared" si="1290"/>
        <v>0</v>
      </c>
      <c r="Q876" s="17">
        <f>P876*Premissas!$C$13</f>
        <v>0</v>
      </c>
      <c r="R876" s="15">
        <f t="shared" si="1291"/>
        <v>63</v>
      </c>
      <c r="S876" s="18">
        <f>R876*Premissas!$C$11</f>
        <v>3034.4036697247707</v>
      </c>
      <c r="Y876" s="7" t="str">
        <f>Premissas!$E$8</f>
        <v>abril/19</v>
      </c>
      <c r="Z876" s="29">
        <f t="shared" si="1296"/>
        <v>63</v>
      </c>
      <c r="AA876" s="15">
        <f>Premissas!$H$8</f>
        <v>81.98</v>
      </c>
      <c r="AB876" s="20">
        <f t="shared" si="1293"/>
        <v>18.980000000000004</v>
      </c>
      <c r="AC876" s="17">
        <f>AB876*Premissas!$C$6</f>
        <v>1223.7026257513448</v>
      </c>
      <c r="AD876" s="15">
        <f t="shared" si="1294"/>
        <v>81.98</v>
      </c>
      <c r="AE876" s="18">
        <f>AD876*Premissas!$C$12</f>
        <v>2642.7592534008227</v>
      </c>
    </row>
    <row r="877" spans="1:33" x14ac:dyDescent="0.25">
      <c r="A877" s="7" t="str">
        <f>Premissas!$E$9</f>
        <v>março/19</v>
      </c>
      <c r="B877" s="29">
        <f t="shared" si="1297"/>
        <v>63</v>
      </c>
      <c r="C877" s="15">
        <f>LARGE(Premissas!$H$9:$I$9,1)</f>
        <v>77.73</v>
      </c>
      <c r="D877" s="20">
        <f t="shared" si="1287"/>
        <v>14.730000000000004</v>
      </c>
      <c r="E877" s="17">
        <f>D877*Premissas!$C$6</f>
        <v>949.69123695033238</v>
      </c>
      <c r="F877" s="15">
        <f t="shared" si="1288"/>
        <v>77.73</v>
      </c>
      <c r="G877" s="18">
        <f>F877*Premissas!$C$5</f>
        <v>2505.7535590003163</v>
      </c>
      <c r="M877" s="7" t="str">
        <f>Premissas!$E$9</f>
        <v>março/19</v>
      </c>
      <c r="N877" s="29">
        <f t="shared" si="1295"/>
        <v>63</v>
      </c>
      <c r="O877" s="15">
        <f>Premissas!$I$9</f>
        <v>77.73</v>
      </c>
      <c r="P877" s="20">
        <f t="shared" si="1290"/>
        <v>14.730000000000004</v>
      </c>
      <c r="Q877" s="17">
        <f>P877*Premissas!$C$13</f>
        <v>1418.9449541284407</v>
      </c>
      <c r="R877" s="15">
        <f t="shared" si="1291"/>
        <v>77.73</v>
      </c>
      <c r="S877" s="18">
        <f>R877*Premissas!$C$11</f>
        <v>3743.8761467889908</v>
      </c>
      <c r="Y877" s="7" t="str">
        <f>Premissas!$E$9</f>
        <v>março/19</v>
      </c>
      <c r="Z877" s="29">
        <f t="shared" si="1296"/>
        <v>63</v>
      </c>
      <c r="AA877" s="15">
        <f>Premissas!$H$9</f>
        <v>77.62</v>
      </c>
      <c r="AB877" s="20">
        <f t="shared" si="1293"/>
        <v>14.620000000000005</v>
      </c>
      <c r="AC877" s="17">
        <f>AB877*Premissas!$C$6</f>
        <v>942.59917747548275</v>
      </c>
      <c r="AD877" s="15">
        <f t="shared" si="1294"/>
        <v>77.62</v>
      </c>
      <c r="AE877" s="18">
        <f>AD877*Premissas!$C$12</f>
        <v>2502.2075292628915</v>
      </c>
    </row>
    <row r="878" spans="1:33" x14ac:dyDescent="0.25">
      <c r="A878" s="7" t="str">
        <f>Premissas!$E$10</f>
        <v>fevereiro/19</v>
      </c>
      <c r="B878" s="29">
        <f t="shared" si="1297"/>
        <v>63</v>
      </c>
      <c r="C878" s="15">
        <f>LARGE(Premissas!$H$10:$I$10,1)</f>
        <v>89.49</v>
      </c>
      <c r="D878" s="20">
        <f t="shared" si="1287"/>
        <v>26.489999999999995</v>
      </c>
      <c r="E878" s="17">
        <f>D878*Premissas!$C$6</f>
        <v>1707.8968680797213</v>
      </c>
      <c r="F878" s="15">
        <f t="shared" si="1288"/>
        <v>89.49</v>
      </c>
      <c r="G878" s="18">
        <f>F878*Premissas!$C$5</f>
        <v>2884.8563745650108</v>
      </c>
      <c r="M878" s="7" t="str">
        <f>Premissas!$E$10</f>
        <v>fevereiro/19</v>
      </c>
      <c r="N878" s="29">
        <f t="shared" si="1295"/>
        <v>63</v>
      </c>
      <c r="O878" s="15">
        <f>Premissas!$I$10</f>
        <v>61.82</v>
      </c>
      <c r="P878" s="20">
        <f t="shared" si="1290"/>
        <v>0</v>
      </c>
      <c r="Q878" s="17">
        <f>P878*Premissas!$C$13</f>
        <v>0</v>
      </c>
      <c r="R878" s="15">
        <f t="shared" si="1291"/>
        <v>63</v>
      </c>
      <c r="S878" s="18">
        <f>R878*Premissas!$C$11</f>
        <v>3034.4036697247707</v>
      </c>
      <c r="Y878" s="7" t="str">
        <f>Premissas!$E$10</f>
        <v>fevereiro/19</v>
      </c>
      <c r="Z878" s="29">
        <f t="shared" si="1296"/>
        <v>63</v>
      </c>
      <c r="AA878" s="15">
        <f>Premissas!$H$10</f>
        <v>89.49</v>
      </c>
      <c r="AB878" s="20">
        <f t="shared" si="1293"/>
        <v>26.489999999999995</v>
      </c>
      <c r="AC878" s="17">
        <f>AB878*Premissas!$C$6</f>
        <v>1707.8968680797213</v>
      </c>
      <c r="AD878" s="15">
        <f t="shared" si="1294"/>
        <v>89.49</v>
      </c>
      <c r="AE878" s="18">
        <f>AD878*Premissas!$C$12</f>
        <v>2884.8563745650108</v>
      </c>
    </row>
    <row r="879" spans="1:33" x14ac:dyDescent="0.25">
      <c r="A879" s="7" t="str">
        <f>Premissas!$E$11</f>
        <v>janeiro/19</v>
      </c>
      <c r="B879" s="29">
        <f t="shared" si="1297"/>
        <v>63</v>
      </c>
      <c r="C879" s="15">
        <f>LARGE(Premissas!$H$11:$I$11,1)</f>
        <v>81.09</v>
      </c>
      <c r="D879" s="16">
        <f t="shared" si="1287"/>
        <v>18.090000000000003</v>
      </c>
      <c r="E879" s="17">
        <f>D879*Premissas!$C$6</f>
        <v>1166.3214172730152</v>
      </c>
      <c r="F879" s="15">
        <f t="shared" si="1288"/>
        <v>81.09</v>
      </c>
      <c r="G879" s="18">
        <f>F879*Premissas!$C$5</f>
        <v>2614.068649161658</v>
      </c>
      <c r="M879" s="7" t="str">
        <f>Premissas!$E$11</f>
        <v>janeiro/19</v>
      </c>
      <c r="N879" s="29">
        <f t="shared" si="1295"/>
        <v>63</v>
      </c>
      <c r="O879" s="15">
        <f>Premissas!$I$11</f>
        <v>57.12</v>
      </c>
      <c r="P879" s="16">
        <f t="shared" si="1290"/>
        <v>0</v>
      </c>
      <c r="Q879" s="17">
        <f>P879*Premissas!$C$13</f>
        <v>0</v>
      </c>
      <c r="R879" s="15">
        <f t="shared" si="1291"/>
        <v>63</v>
      </c>
      <c r="S879" s="18">
        <f>R879*Premissas!$C$11</f>
        <v>3034.4036697247707</v>
      </c>
      <c r="Y879" s="7" t="str">
        <f>Premissas!$E$11</f>
        <v>janeiro/19</v>
      </c>
      <c r="Z879" s="29">
        <f t="shared" si="1296"/>
        <v>63</v>
      </c>
      <c r="AA879" s="15">
        <f>Premissas!$H$11</f>
        <v>81.09</v>
      </c>
      <c r="AB879" s="16">
        <f t="shared" si="1293"/>
        <v>18.090000000000003</v>
      </c>
      <c r="AC879" s="17">
        <f>AB879*Premissas!$C$6</f>
        <v>1166.3214172730152</v>
      </c>
      <c r="AD879" s="15">
        <f t="shared" si="1294"/>
        <v>81.09</v>
      </c>
      <c r="AE879" s="18">
        <f>AD879*Premissas!$C$12</f>
        <v>2614.068649161658</v>
      </c>
    </row>
    <row r="880" spans="1:33" x14ac:dyDescent="0.25">
      <c r="A880" s="7" t="str">
        <f>Premissas!$E$12</f>
        <v>dezembro/18</v>
      </c>
      <c r="B880" s="29">
        <f t="shared" si="1297"/>
        <v>63</v>
      </c>
      <c r="C880" s="15">
        <f>LARGE(Premissas!$H$12:$I$12,1)</f>
        <v>66.98</v>
      </c>
      <c r="D880" s="16">
        <f t="shared" si="1287"/>
        <v>3.980000000000004</v>
      </c>
      <c r="E880" s="17">
        <f>D880*Premissas!$C$6</f>
        <v>256.60360645365415</v>
      </c>
      <c r="F880" s="15">
        <f t="shared" si="1288"/>
        <v>66.98</v>
      </c>
      <c r="G880" s="18">
        <f>F880*Premissas!$C$5</f>
        <v>2159.2097437519774</v>
      </c>
      <c r="M880" s="7" t="str">
        <f>Premissas!$E$12</f>
        <v>dezembro/18</v>
      </c>
      <c r="N880" s="29">
        <f t="shared" si="1295"/>
        <v>63</v>
      </c>
      <c r="O880" s="15">
        <f>Premissas!$I$12</f>
        <v>56.9</v>
      </c>
      <c r="P880" s="16">
        <f t="shared" si="1290"/>
        <v>0</v>
      </c>
      <c r="Q880" s="17">
        <f>P880*Premissas!$C$13</f>
        <v>0</v>
      </c>
      <c r="R880" s="15">
        <f t="shared" si="1291"/>
        <v>63</v>
      </c>
      <c r="S880" s="18">
        <f>R880*Premissas!$C$11</f>
        <v>3034.4036697247707</v>
      </c>
      <c r="Y880" s="7" t="str">
        <f>Premissas!$E$12</f>
        <v>dezembro/18</v>
      </c>
      <c r="Z880" s="29">
        <f t="shared" si="1296"/>
        <v>63</v>
      </c>
      <c r="AA880" s="15">
        <f>Premissas!$H$12</f>
        <v>66.98</v>
      </c>
      <c r="AB880" s="16">
        <f t="shared" si="1293"/>
        <v>3.980000000000004</v>
      </c>
      <c r="AC880" s="17">
        <f>AB880*Premissas!$C$6</f>
        <v>256.60360645365415</v>
      </c>
      <c r="AD880" s="15">
        <f t="shared" si="1294"/>
        <v>66.98</v>
      </c>
      <c r="AE880" s="18">
        <f>AD880*Premissas!$C$12</f>
        <v>2159.2097437519774</v>
      </c>
    </row>
    <row r="881" spans="1:33" x14ac:dyDescent="0.25">
      <c r="A881" s="7" t="str">
        <f>Premissas!$E$13</f>
        <v>novembro/18</v>
      </c>
      <c r="B881" s="29">
        <f t="shared" si="1297"/>
        <v>63</v>
      </c>
      <c r="C881" s="15">
        <f>LARGE(Premissas!$H$13:$I$13,1)</f>
        <v>66.42</v>
      </c>
      <c r="D881" s="16">
        <f t="shared" si="1287"/>
        <v>3.4200000000000017</v>
      </c>
      <c r="E881" s="17">
        <f>D881*Premissas!$C$6</f>
        <v>220.49857639987357</v>
      </c>
      <c r="F881" s="15">
        <f t="shared" si="1288"/>
        <v>66.42</v>
      </c>
      <c r="G881" s="18">
        <f>F881*Premissas!$C$5</f>
        <v>2141.157228725087</v>
      </c>
      <c r="M881" s="7" t="str">
        <f>Premissas!$E$13</f>
        <v>novembro/18</v>
      </c>
      <c r="N881" s="29">
        <f t="shared" si="1295"/>
        <v>63</v>
      </c>
      <c r="O881" s="15">
        <f>Premissas!$I$13</f>
        <v>40.659999999999997</v>
      </c>
      <c r="P881" s="16">
        <f t="shared" si="1290"/>
        <v>0</v>
      </c>
      <c r="Q881" s="17">
        <f>P881*Premissas!$C$13</f>
        <v>0</v>
      </c>
      <c r="R881" s="15">
        <f t="shared" si="1291"/>
        <v>63</v>
      </c>
      <c r="S881" s="18">
        <f>R881*Premissas!$C$11</f>
        <v>3034.4036697247707</v>
      </c>
      <c r="Y881" s="7" t="str">
        <f>Premissas!$E$13</f>
        <v>novembro/18</v>
      </c>
      <c r="Z881" s="29">
        <f t="shared" si="1296"/>
        <v>63</v>
      </c>
      <c r="AA881" s="15">
        <f>Premissas!$H$13</f>
        <v>66.42</v>
      </c>
      <c r="AB881" s="16">
        <f t="shared" si="1293"/>
        <v>3.4200000000000017</v>
      </c>
      <c r="AC881" s="17">
        <f>AB881*Premissas!$C$6</f>
        <v>220.49857639987357</v>
      </c>
      <c r="AD881" s="15">
        <f t="shared" si="1294"/>
        <v>66.42</v>
      </c>
      <c r="AE881" s="18">
        <f>AD881*Premissas!$C$12</f>
        <v>2141.157228725087</v>
      </c>
    </row>
    <row r="882" spans="1:33" x14ac:dyDescent="0.25">
      <c r="A882" s="26" t="s">
        <v>35</v>
      </c>
      <c r="B882" s="5"/>
      <c r="C882" s="5">
        <f>LARGE(C869:C881,1)</f>
        <v>89.49</v>
      </c>
      <c r="D882" s="5">
        <f>LARGE(D869:D881,1)</f>
        <v>26.489999999999995</v>
      </c>
      <c r="E882" s="27">
        <f>SUM(E870:E881)</f>
        <v>5524.7143309079411</v>
      </c>
      <c r="F882" s="5">
        <f>LARGE(F869:F881,1)</f>
        <v>89.49</v>
      </c>
      <c r="G882" s="27">
        <f t="shared" si="1274"/>
        <v>27151.304966782664</v>
      </c>
      <c r="H882" s="50">
        <f>E882+G882</f>
        <v>32676.019297690604</v>
      </c>
      <c r="I882">
        <f>B870</f>
        <v>63</v>
      </c>
      <c r="M882" s="26" t="s">
        <v>35</v>
      </c>
      <c r="N882" s="5"/>
      <c r="O882" s="5">
        <f t="shared" ref="O882:P882" si="1298">LARGE(O869:O881,1)</f>
        <v>77.73</v>
      </c>
      <c r="P882" s="5">
        <f t="shared" si="1298"/>
        <v>14.730000000000004</v>
      </c>
      <c r="Q882" s="27">
        <f t="shared" ref="Q882" si="1299">SUM(Q870:Q881)</f>
        <v>1418.9449541284407</v>
      </c>
      <c r="R882" s="5">
        <f t="shared" ref="R882" si="1300">LARGE(R869:R881,1)</f>
        <v>77.73</v>
      </c>
      <c r="S882" s="27">
        <f t="shared" si="1278"/>
        <v>37141.100917431198</v>
      </c>
      <c r="T882" s="50">
        <f t="shared" ref="T882" si="1301">Q882+S882</f>
        <v>38560.04587155964</v>
      </c>
      <c r="U882">
        <f t="shared" ref="U882" si="1302">N870</f>
        <v>63</v>
      </c>
      <c r="Y882" s="26" t="s">
        <v>35</v>
      </c>
      <c r="Z882" s="5"/>
      <c r="AA882" s="5">
        <f t="shared" ref="AA882:AB882" si="1303">LARGE(AA869:AA881,1)</f>
        <v>89.49</v>
      </c>
      <c r="AB882" s="5">
        <f t="shared" si="1303"/>
        <v>26.489999999999995</v>
      </c>
      <c r="AC882" s="27">
        <f t="shared" ref="AC882" si="1304">SUM(AC870:AC881)</f>
        <v>5517.6222714330916</v>
      </c>
      <c r="AD882" s="5">
        <f t="shared" ref="AD882" si="1305">LARGE(AD869:AD881,1)</f>
        <v>89.49</v>
      </c>
      <c r="AE882" s="27">
        <f t="shared" si="1284"/>
        <v>27135.186649794367</v>
      </c>
      <c r="AF882" s="50">
        <f t="shared" ref="AF882" si="1306">AC882+AE882</f>
        <v>32652.808921227457</v>
      </c>
      <c r="AG882">
        <f t="shared" ref="AG882" si="1307">Z870</f>
        <v>63</v>
      </c>
    </row>
    <row r="883" spans="1:33" x14ac:dyDescent="0.25">
      <c r="A883" s="6" t="s">
        <v>12</v>
      </c>
      <c r="B883" s="6" t="s">
        <v>18</v>
      </c>
      <c r="C883" s="6" t="s">
        <v>19</v>
      </c>
      <c r="D883" s="14" t="s">
        <v>20</v>
      </c>
      <c r="E883" s="14" t="s">
        <v>21</v>
      </c>
      <c r="F883" s="6" t="s">
        <v>22</v>
      </c>
      <c r="G883" s="6" t="s">
        <v>23</v>
      </c>
      <c r="M883" s="6" t="s">
        <v>12</v>
      </c>
      <c r="N883" s="6" t="s">
        <v>18</v>
      </c>
      <c r="O883" s="6" t="s">
        <v>19</v>
      </c>
      <c r="P883" s="14" t="s">
        <v>20</v>
      </c>
      <c r="Q883" s="14" t="s">
        <v>21</v>
      </c>
      <c r="R883" s="6" t="s">
        <v>22</v>
      </c>
      <c r="S883" s="6" t="s">
        <v>23</v>
      </c>
      <c r="Y883" s="6" t="s">
        <v>12</v>
      </c>
      <c r="Z883" s="6" t="s">
        <v>18</v>
      </c>
      <c r="AA883" s="6" t="s">
        <v>19</v>
      </c>
      <c r="AB883" s="14" t="s">
        <v>20</v>
      </c>
      <c r="AC883" s="14" t="s">
        <v>21</v>
      </c>
      <c r="AD883" s="6" t="s">
        <v>22</v>
      </c>
      <c r="AE883" s="6" t="s">
        <v>23</v>
      </c>
    </row>
    <row r="884" spans="1:33" x14ac:dyDescent="0.25">
      <c r="A884" s="7" t="str">
        <f>Premissas!$E$2</f>
        <v>outubro/19</v>
      </c>
      <c r="B884" s="29">
        <f>B870+1</f>
        <v>64</v>
      </c>
      <c r="C884" s="15">
        <f>LARGE(Premissas!$H$2:$I$2,1)</f>
        <v>63.39</v>
      </c>
      <c r="D884" s="16">
        <f t="shared" ref="D884:D895" si="1308">IF(C884&gt;105%*B884,(C884-B884),0)</f>
        <v>0</v>
      </c>
      <c r="E884" s="17">
        <f>D884*Premissas!$C$6</f>
        <v>0</v>
      </c>
      <c r="F884" s="15">
        <f t="shared" ref="F884:F895" si="1309">IF(C884&gt;B884,C884,B884)</f>
        <v>64</v>
      </c>
      <c r="G884" s="18">
        <f>F884*Premissas!$C$5</f>
        <v>2063.14457450174</v>
      </c>
      <c r="M884" s="7" t="str">
        <f>Premissas!$E$2</f>
        <v>outubro/19</v>
      </c>
      <c r="N884" s="29">
        <f t="shared" ref="N884" si="1310">N870+1</f>
        <v>64</v>
      </c>
      <c r="O884" s="15">
        <f>Premissas!$I$2</f>
        <v>63.39</v>
      </c>
      <c r="P884" s="16">
        <f t="shared" ref="P884:P895" si="1311">IF(O884&gt;105%*N884,(O884-N884),0)</f>
        <v>0</v>
      </c>
      <c r="Q884" s="17">
        <f>P884*Premissas!$C$13</f>
        <v>0</v>
      </c>
      <c r="R884" s="15">
        <f t="shared" ref="R884:R895" si="1312">IF(O884&gt;N884,O884,N884)</f>
        <v>64</v>
      </c>
      <c r="S884" s="18">
        <f>R884*Premissas!$C$11</f>
        <v>3082.5688073394494</v>
      </c>
      <c r="Y884" s="7" t="str">
        <f>Premissas!$E$2</f>
        <v>outubro/19</v>
      </c>
      <c r="Z884" s="29">
        <f t="shared" ref="Z884" si="1313">Z870+1</f>
        <v>64</v>
      </c>
      <c r="AA884" s="15">
        <f>Premissas!$H$2</f>
        <v>58.8</v>
      </c>
      <c r="AB884" s="16">
        <f t="shared" ref="AB884:AB895" si="1314">IF(AA884&gt;105%*Z884,(AA884-Z884),0)</f>
        <v>0</v>
      </c>
      <c r="AC884" s="17">
        <f>AB884*Premissas!$C$6</f>
        <v>0</v>
      </c>
      <c r="AD884" s="15">
        <f t="shared" ref="AD884:AD895" si="1315">IF(AA884&gt;Z884,AA884,Z884)</f>
        <v>64</v>
      </c>
      <c r="AE884" s="18">
        <f>AD884*Premissas!$C$12</f>
        <v>2063.14457450174</v>
      </c>
    </row>
    <row r="885" spans="1:33" x14ac:dyDescent="0.25">
      <c r="A885" s="7" t="str">
        <f>Premissas!$E$3</f>
        <v>setembro/19</v>
      </c>
      <c r="B885" s="29">
        <f>B884</f>
        <v>64</v>
      </c>
      <c r="C885" s="15">
        <f>LARGE(Premissas!$H$3:$I$3,1)</f>
        <v>58.91</v>
      </c>
      <c r="D885" s="16">
        <f t="shared" si="1308"/>
        <v>0</v>
      </c>
      <c r="E885" s="17">
        <f>D885*Premissas!$C$6</f>
        <v>0</v>
      </c>
      <c r="F885" s="15">
        <f t="shared" si="1309"/>
        <v>64</v>
      </c>
      <c r="G885" s="18">
        <f>F885*Premissas!$C$5</f>
        <v>2063.14457450174</v>
      </c>
      <c r="M885" s="7" t="str">
        <f>Premissas!$E$3</f>
        <v>setembro/19</v>
      </c>
      <c r="N885" s="29">
        <f t="shared" ref="N885:N895" si="1316">N884</f>
        <v>64</v>
      </c>
      <c r="O885" s="15">
        <f>Premissas!$I$3</f>
        <v>52.19</v>
      </c>
      <c r="P885" s="16">
        <f t="shared" si="1311"/>
        <v>0</v>
      </c>
      <c r="Q885" s="17">
        <f>P885*Premissas!$C$13</f>
        <v>0</v>
      </c>
      <c r="R885" s="15">
        <f t="shared" si="1312"/>
        <v>64</v>
      </c>
      <c r="S885" s="18">
        <f>R885*Premissas!$C$11</f>
        <v>3082.5688073394494</v>
      </c>
      <c r="Y885" s="7" t="str">
        <f>Premissas!$E$3</f>
        <v>setembro/19</v>
      </c>
      <c r="Z885" s="29">
        <f t="shared" ref="Z885:Z895" si="1317">Z884</f>
        <v>64</v>
      </c>
      <c r="AA885" s="15">
        <f>Premissas!$H$3</f>
        <v>58.91</v>
      </c>
      <c r="AB885" s="16">
        <f t="shared" si="1314"/>
        <v>0</v>
      </c>
      <c r="AC885" s="17">
        <f>AB885*Premissas!$C$6</f>
        <v>0</v>
      </c>
      <c r="AD885" s="15">
        <f t="shared" si="1315"/>
        <v>64</v>
      </c>
      <c r="AE885" s="18">
        <f>AD885*Premissas!$C$12</f>
        <v>2063.14457450174</v>
      </c>
    </row>
    <row r="886" spans="1:33" x14ac:dyDescent="0.25">
      <c r="A886" s="7" t="str">
        <f>Premissas!$E$4</f>
        <v>agosto/19</v>
      </c>
      <c r="B886" s="29">
        <f t="shared" ref="B886:B895" si="1318">B885</f>
        <v>64</v>
      </c>
      <c r="C886" s="15">
        <f>LARGE(Premissas!$H$4:$I$4,1)</f>
        <v>46.48</v>
      </c>
      <c r="D886" s="16">
        <f t="shared" si="1308"/>
        <v>0</v>
      </c>
      <c r="E886" s="17">
        <f>D886*Premissas!$C$6</f>
        <v>0</v>
      </c>
      <c r="F886" s="15">
        <f t="shared" si="1309"/>
        <v>64</v>
      </c>
      <c r="G886" s="18">
        <f>F886*Premissas!$C$5</f>
        <v>2063.14457450174</v>
      </c>
      <c r="M886" s="7" t="str">
        <f>Premissas!$E$4</f>
        <v>agosto/19</v>
      </c>
      <c r="N886" s="29">
        <f t="shared" si="1316"/>
        <v>64</v>
      </c>
      <c r="O886" s="15">
        <f>Premissas!$I$4</f>
        <v>20.16</v>
      </c>
      <c r="P886" s="16">
        <f t="shared" si="1311"/>
        <v>0</v>
      </c>
      <c r="Q886" s="17">
        <f>P886*Premissas!$C$13</f>
        <v>0</v>
      </c>
      <c r="R886" s="15">
        <f t="shared" si="1312"/>
        <v>64</v>
      </c>
      <c r="S886" s="18">
        <f>R886*Premissas!$C$11</f>
        <v>3082.5688073394494</v>
      </c>
      <c r="Y886" s="7" t="str">
        <f>Premissas!$E$4</f>
        <v>agosto/19</v>
      </c>
      <c r="Z886" s="29">
        <f t="shared" si="1317"/>
        <v>64</v>
      </c>
      <c r="AA886" s="15">
        <f>Premissas!$H$4</f>
        <v>46.48</v>
      </c>
      <c r="AB886" s="16">
        <f t="shared" si="1314"/>
        <v>0</v>
      </c>
      <c r="AC886" s="17">
        <f>AB886*Premissas!$C$6</f>
        <v>0</v>
      </c>
      <c r="AD886" s="15">
        <f t="shared" si="1315"/>
        <v>64</v>
      </c>
      <c r="AE886" s="18">
        <f>AD886*Premissas!$C$12</f>
        <v>2063.14457450174</v>
      </c>
    </row>
    <row r="887" spans="1:33" x14ac:dyDescent="0.25">
      <c r="A887" s="7" t="str">
        <f>Premissas!$E$5</f>
        <v>julho/19</v>
      </c>
      <c r="B887" s="29">
        <f t="shared" si="1318"/>
        <v>64</v>
      </c>
      <c r="C887" s="15">
        <f>LARGE(Premissas!$H$5:$I$5,1)</f>
        <v>63.17</v>
      </c>
      <c r="D887" s="16">
        <f t="shared" si="1308"/>
        <v>0</v>
      </c>
      <c r="E887" s="17">
        <f>D887*Premissas!$C$6</f>
        <v>0</v>
      </c>
      <c r="F887" s="15">
        <f t="shared" si="1309"/>
        <v>64</v>
      </c>
      <c r="G887" s="18">
        <f>F887*Premissas!$C$5</f>
        <v>2063.14457450174</v>
      </c>
      <c r="M887" s="7" t="str">
        <f>Premissas!$E$5</f>
        <v>julho/19</v>
      </c>
      <c r="N887" s="29">
        <f t="shared" si="1316"/>
        <v>64</v>
      </c>
      <c r="O887" s="15">
        <f>Premissas!$I$5</f>
        <v>39.979999999999997</v>
      </c>
      <c r="P887" s="16">
        <f t="shared" si="1311"/>
        <v>0</v>
      </c>
      <c r="Q887" s="17">
        <f>P887*Premissas!$C$13</f>
        <v>0</v>
      </c>
      <c r="R887" s="15">
        <f t="shared" si="1312"/>
        <v>64</v>
      </c>
      <c r="S887" s="18">
        <f>R887*Premissas!$C$11</f>
        <v>3082.5688073394494</v>
      </c>
      <c r="Y887" s="7" t="str">
        <f>Premissas!$E$5</f>
        <v>julho/19</v>
      </c>
      <c r="Z887" s="29">
        <f t="shared" si="1317"/>
        <v>64</v>
      </c>
      <c r="AA887" s="15">
        <f>Premissas!$H$5</f>
        <v>63.17</v>
      </c>
      <c r="AB887" s="16">
        <f t="shared" si="1314"/>
        <v>0</v>
      </c>
      <c r="AC887" s="17">
        <f>AB887*Premissas!$C$6</f>
        <v>0</v>
      </c>
      <c r="AD887" s="15">
        <f t="shared" si="1315"/>
        <v>64</v>
      </c>
      <c r="AE887" s="18">
        <f>AD887*Premissas!$C$12</f>
        <v>2063.14457450174</v>
      </c>
    </row>
    <row r="888" spans="1:33" x14ac:dyDescent="0.25">
      <c r="A888" s="7" t="str">
        <f>Premissas!$E$6</f>
        <v>junho/19</v>
      </c>
      <c r="B888" s="29">
        <f t="shared" si="1318"/>
        <v>64</v>
      </c>
      <c r="C888" s="15">
        <f>LARGE(Premissas!$H$6:$I$6,1)</f>
        <v>59.47</v>
      </c>
      <c r="D888" s="16">
        <f t="shared" si="1308"/>
        <v>0</v>
      </c>
      <c r="E888" s="17">
        <f>D888*Premissas!$C$6</f>
        <v>0</v>
      </c>
      <c r="F888" s="15">
        <f t="shared" si="1309"/>
        <v>64</v>
      </c>
      <c r="G888" s="18">
        <f>F888*Premissas!$C$5</f>
        <v>2063.14457450174</v>
      </c>
      <c r="M888" s="7" t="str">
        <f>Premissas!$E$6</f>
        <v>junho/19</v>
      </c>
      <c r="N888" s="29">
        <f t="shared" si="1316"/>
        <v>64</v>
      </c>
      <c r="O888" s="15">
        <f>Premissas!$I$6</f>
        <v>47.71</v>
      </c>
      <c r="P888" s="16">
        <f t="shared" si="1311"/>
        <v>0</v>
      </c>
      <c r="Q888" s="17">
        <f>P888*Premissas!$C$13</f>
        <v>0</v>
      </c>
      <c r="R888" s="15">
        <f t="shared" si="1312"/>
        <v>64</v>
      </c>
      <c r="S888" s="18">
        <f>R888*Premissas!$C$11</f>
        <v>3082.5688073394494</v>
      </c>
      <c r="Y888" s="7" t="str">
        <f>Premissas!$E$6</f>
        <v>junho/19</v>
      </c>
      <c r="Z888" s="29">
        <f t="shared" si="1317"/>
        <v>64</v>
      </c>
      <c r="AA888" s="15">
        <f>Premissas!$H$6</f>
        <v>59.47</v>
      </c>
      <c r="AB888" s="16">
        <f t="shared" si="1314"/>
        <v>0</v>
      </c>
      <c r="AC888" s="17">
        <f>AB888*Premissas!$C$6</f>
        <v>0</v>
      </c>
      <c r="AD888" s="15">
        <f t="shared" si="1315"/>
        <v>64</v>
      </c>
      <c r="AE888" s="18">
        <f>AD888*Premissas!$C$12</f>
        <v>2063.14457450174</v>
      </c>
    </row>
    <row r="889" spans="1:33" x14ac:dyDescent="0.25">
      <c r="A889" s="7" t="str">
        <f>Premissas!$E$7</f>
        <v>maio/19</v>
      </c>
      <c r="B889" s="29">
        <f t="shared" si="1318"/>
        <v>64</v>
      </c>
      <c r="C889" s="15">
        <f>LARGE(Premissas!$H$7:$I$7,1)</f>
        <v>61.04</v>
      </c>
      <c r="D889" s="20">
        <f t="shared" si="1308"/>
        <v>0</v>
      </c>
      <c r="E889" s="17">
        <f>D889*Premissas!$C$6</f>
        <v>0</v>
      </c>
      <c r="F889" s="15">
        <f t="shared" si="1309"/>
        <v>64</v>
      </c>
      <c r="G889" s="18">
        <f>F889*Premissas!$C$5</f>
        <v>2063.14457450174</v>
      </c>
      <c r="M889" s="7" t="str">
        <f>Premissas!$E$7</f>
        <v>maio/19</v>
      </c>
      <c r="N889" s="29">
        <f t="shared" si="1316"/>
        <v>64</v>
      </c>
      <c r="O889" s="15">
        <f>Premissas!$I$7</f>
        <v>46.37</v>
      </c>
      <c r="P889" s="20">
        <f t="shared" si="1311"/>
        <v>0</v>
      </c>
      <c r="Q889" s="17">
        <f>P889*Premissas!$C$13</f>
        <v>0</v>
      </c>
      <c r="R889" s="15">
        <f t="shared" si="1312"/>
        <v>64</v>
      </c>
      <c r="S889" s="18">
        <f>R889*Premissas!$C$11</f>
        <v>3082.5688073394494</v>
      </c>
      <c r="Y889" s="7" t="str">
        <f>Premissas!$E$7</f>
        <v>maio/19</v>
      </c>
      <c r="Z889" s="29">
        <f t="shared" si="1317"/>
        <v>64</v>
      </c>
      <c r="AA889" s="15">
        <f>Premissas!$H$7</f>
        <v>61.04</v>
      </c>
      <c r="AB889" s="20">
        <f t="shared" si="1314"/>
        <v>0</v>
      </c>
      <c r="AC889" s="17">
        <f>AB889*Premissas!$C$6</f>
        <v>0</v>
      </c>
      <c r="AD889" s="15">
        <f t="shared" si="1315"/>
        <v>64</v>
      </c>
      <c r="AE889" s="18">
        <f>AD889*Premissas!$C$12</f>
        <v>2063.14457450174</v>
      </c>
    </row>
    <row r="890" spans="1:33" x14ac:dyDescent="0.25">
      <c r="A890" s="7" t="str">
        <f>Premissas!$E$8</f>
        <v>abril/19</v>
      </c>
      <c r="B890" s="29">
        <f t="shared" si="1318"/>
        <v>64</v>
      </c>
      <c r="C890" s="15">
        <f>LARGE(Premissas!$H$8:$I$8,1)</f>
        <v>81.98</v>
      </c>
      <c r="D890" s="20">
        <f t="shared" si="1308"/>
        <v>17.980000000000004</v>
      </c>
      <c r="E890" s="17">
        <f>D890*Premissas!$C$6</f>
        <v>1159.2293577981654</v>
      </c>
      <c r="F890" s="15">
        <f t="shared" si="1309"/>
        <v>81.98</v>
      </c>
      <c r="G890" s="18">
        <f>F890*Premissas!$C$5</f>
        <v>2642.7592534008227</v>
      </c>
      <c r="M890" s="7" t="str">
        <f>Premissas!$E$8</f>
        <v>abril/19</v>
      </c>
      <c r="N890" s="29">
        <f t="shared" si="1316"/>
        <v>64</v>
      </c>
      <c r="O890" s="15">
        <f>Premissas!$I$8</f>
        <v>53.09</v>
      </c>
      <c r="P890" s="20">
        <f t="shared" si="1311"/>
        <v>0</v>
      </c>
      <c r="Q890" s="17">
        <f>P890*Premissas!$C$13</f>
        <v>0</v>
      </c>
      <c r="R890" s="15">
        <f t="shared" si="1312"/>
        <v>64</v>
      </c>
      <c r="S890" s="18">
        <f>R890*Premissas!$C$11</f>
        <v>3082.5688073394494</v>
      </c>
      <c r="Y890" s="7" t="str">
        <f>Premissas!$E$8</f>
        <v>abril/19</v>
      </c>
      <c r="Z890" s="29">
        <f t="shared" si="1317"/>
        <v>64</v>
      </c>
      <c r="AA890" s="15">
        <f>Premissas!$H$8</f>
        <v>81.98</v>
      </c>
      <c r="AB890" s="20">
        <f t="shared" si="1314"/>
        <v>17.980000000000004</v>
      </c>
      <c r="AC890" s="17">
        <f>AB890*Premissas!$C$6</f>
        <v>1159.2293577981654</v>
      </c>
      <c r="AD890" s="15">
        <f t="shared" si="1315"/>
        <v>81.98</v>
      </c>
      <c r="AE890" s="18">
        <f>AD890*Premissas!$C$12</f>
        <v>2642.7592534008227</v>
      </c>
    </row>
    <row r="891" spans="1:33" x14ac:dyDescent="0.25">
      <c r="A891" s="7" t="str">
        <f>Premissas!$E$9</f>
        <v>março/19</v>
      </c>
      <c r="B891" s="29">
        <f t="shared" si="1318"/>
        <v>64</v>
      </c>
      <c r="C891" s="15">
        <f>LARGE(Premissas!$H$9:$I$9,1)</f>
        <v>77.73</v>
      </c>
      <c r="D891" s="20">
        <f t="shared" si="1308"/>
        <v>13.730000000000004</v>
      </c>
      <c r="E891" s="17">
        <f>D891*Premissas!$C$6</f>
        <v>885.21796899715309</v>
      </c>
      <c r="F891" s="15">
        <f t="shared" si="1309"/>
        <v>77.73</v>
      </c>
      <c r="G891" s="18">
        <f>F891*Premissas!$C$5</f>
        <v>2505.7535590003163</v>
      </c>
      <c r="M891" s="7" t="str">
        <f>Premissas!$E$9</f>
        <v>março/19</v>
      </c>
      <c r="N891" s="29">
        <f t="shared" si="1316"/>
        <v>64</v>
      </c>
      <c r="O891" s="15">
        <f>Premissas!$I$9</f>
        <v>77.73</v>
      </c>
      <c r="P891" s="20">
        <f t="shared" si="1311"/>
        <v>13.730000000000004</v>
      </c>
      <c r="Q891" s="17">
        <f>P891*Premissas!$C$13</f>
        <v>1322.6146788990829</v>
      </c>
      <c r="R891" s="15">
        <f t="shared" si="1312"/>
        <v>77.73</v>
      </c>
      <c r="S891" s="18">
        <f>R891*Premissas!$C$11</f>
        <v>3743.8761467889908</v>
      </c>
      <c r="Y891" s="7" t="str">
        <f>Premissas!$E$9</f>
        <v>março/19</v>
      </c>
      <c r="Z891" s="29">
        <f t="shared" si="1317"/>
        <v>64</v>
      </c>
      <c r="AA891" s="15">
        <f>Premissas!$H$9</f>
        <v>77.62</v>
      </c>
      <c r="AB891" s="20">
        <f t="shared" si="1314"/>
        <v>13.620000000000005</v>
      </c>
      <c r="AC891" s="17">
        <f>AB891*Premissas!$C$6</f>
        <v>878.12590952230335</v>
      </c>
      <c r="AD891" s="15">
        <f t="shared" si="1315"/>
        <v>77.62</v>
      </c>
      <c r="AE891" s="18">
        <f>AD891*Premissas!$C$12</f>
        <v>2502.2075292628915</v>
      </c>
    </row>
    <row r="892" spans="1:33" x14ac:dyDescent="0.25">
      <c r="A892" s="7" t="str">
        <f>Premissas!$E$10</f>
        <v>fevereiro/19</v>
      </c>
      <c r="B892" s="29">
        <f t="shared" si="1318"/>
        <v>64</v>
      </c>
      <c r="C892" s="15">
        <f>LARGE(Premissas!$H$10:$I$10,1)</f>
        <v>89.49</v>
      </c>
      <c r="D892" s="20">
        <f t="shared" si="1308"/>
        <v>25.489999999999995</v>
      </c>
      <c r="E892" s="17">
        <f>D892*Premissas!$C$6</f>
        <v>1643.4236001265419</v>
      </c>
      <c r="F892" s="15">
        <f t="shared" si="1309"/>
        <v>89.49</v>
      </c>
      <c r="G892" s="18">
        <f>F892*Premissas!$C$5</f>
        <v>2884.8563745650108</v>
      </c>
      <c r="M892" s="7" t="str">
        <f>Premissas!$E$10</f>
        <v>fevereiro/19</v>
      </c>
      <c r="N892" s="29">
        <f t="shared" si="1316"/>
        <v>64</v>
      </c>
      <c r="O892" s="15">
        <f>Premissas!$I$10</f>
        <v>61.82</v>
      </c>
      <c r="P892" s="20">
        <f t="shared" si="1311"/>
        <v>0</v>
      </c>
      <c r="Q892" s="17">
        <f>P892*Premissas!$C$13</f>
        <v>0</v>
      </c>
      <c r="R892" s="15">
        <f t="shared" si="1312"/>
        <v>64</v>
      </c>
      <c r="S892" s="18">
        <f>R892*Premissas!$C$11</f>
        <v>3082.5688073394494</v>
      </c>
      <c r="Y892" s="7" t="str">
        <f>Premissas!$E$10</f>
        <v>fevereiro/19</v>
      </c>
      <c r="Z892" s="29">
        <f t="shared" si="1317"/>
        <v>64</v>
      </c>
      <c r="AA892" s="15">
        <f>Premissas!$H$10</f>
        <v>89.49</v>
      </c>
      <c r="AB892" s="20">
        <f t="shared" si="1314"/>
        <v>25.489999999999995</v>
      </c>
      <c r="AC892" s="17">
        <f>AB892*Premissas!$C$6</f>
        <v>1643.4236001265419</v>
      </c>
      <c r="AD892" s="15">
        <f t="shared" si="1315"/>
        <v>89.49</v>
      </c>
      <c r="AE892" s="18">
        <f>AD892*Premissas!$C$12</f>
        <v>2884.8563745650108</v>
      </c>
    </row>
    <row r="893" spans="1:33" x14ac:dyDescent="0.25">
      <c r="A893" s="7" t="str">
        <f>Premissas!$E$11</f>
        <v>janeiro/19</v>
      </c>
      <c r="B893" s="29">
        <f t="shared" si="1318"/>
        <v>64</v>
      </c>
      <c r="C893" s="15">
        <f>LARGE(Premissas!$H$11:$I$11,1)</f>
        <v>81.09</v>
      </c>
      <c r="D893" s="16">
        <f t="shared" si="1308"/>
        <v>17.090000000000003</v>
      </c>
      <c r="E893" s="17">
        <f>D893*Premissas!$C$6</f>
        <v>1101.8481493198358</v>
      </c>
      <c r="F893" s="15">
        <f t="shared" si="1309"/>
        <v>81.09</v>
      </c>
      <c r="G893" s="18">
        <f>F893*Premissas!$C$5</f>
        <v>2614.068649161658</v>
      </c>
      <c r="M893" s="7" t="str">
        <f>Premissas!$E$11</f>
        <v>janeiro/19</v>
      </c>
      <c r="N893" s="29">
        <f t="shared" si="1316"/>
        <v>64</v>
      </c>
      <c r="O893" s="15">
        <f>Premissas!$I$11</f>
        <v>57.12</v>
      </c>
      <c r="P893" s="16">
        <f t="shared" si="1311"/>
        <v>0</v>
      </c>
      <c r="Q893" s="17">
        <f>P893*Premissas!$C$13</f>
        <v>0</v>
      </c>
      <c r="R893" s="15">
        <f t="shared" si="1312"/>
        <v>64</v>
      </c>
      <c r="S893" s="18">
        <f>R893*Premissas!$C$11</f>
        <v>3082.5688073394494</v>
      </c>
      <c r="Y893" s="7" t="str">
        <f>Premissas!$E$11</f>
        <v>janeiro/19</v>
      </c>
      <c r="Z893" s="29">
        <f t="shared" si="1317"/>
        <v>64</v>
      </c>
      <c r="AA893" s="15">
        <f>Premissas!$H$11</f>
        <v>81.09</v>
      </c>
      <c r="AB893" s="16">
        <f t="shared" si="1314"/>
        <v>17.090000000000003</v>
      </c>
      <c r="AC893" s="17">
        <f>AB893*Premissas!$C$6</f>
        <v>1101.8481493198358</v>
      </c>
      <c r="AD893" s="15">
        <f t="shared" si="1315"/>
        <v>81.09</v>
      </c>
      <c r="AE893" s="18">
        <f>AD893*Premissas!$C$12</f>
        <v>2614.068649161658</v>
      </c>
    </row>
    <row r="894" spans="1:33" x14ac:dyDescent="0.25">
      <c r="A894" s="7" t="str">
        <f>Premissas!$E$12</f>
        <v>dezembro/18</v>
      </c>
      <c r="B894" s="29">
        <f t="shared" si="1318"/>
        <v>64</v>
      </c>
      <c r="C894" s="15">
        <f>LARGE(Premissas!$H$12:$I$12,1)</f>
        <v>66.98</v>
      </c>
      <c r="D894" s="16">
        <f t="shared" si="1308"/>
        <v>0</v>
      </c>
      <c r="E894" s="17">
        <f>D894*Premissas!$C$6</f>
        <v>0</v>
      </c>
      <c r="F894" s="15">
        <f t="shared" si="1309"/>
        <v>66.98</v>
      </c>
      <c r="G894" s="18">
        <f>F894*Premissas!$C$5</f>
        <v>2159.2097437519774</v>
      </c>
      <c r="M894" s="7" t="str">
        <f>Premissas!$E$12</f>
        <v>dezembro/18</v>
      </c>
      <c r="N894" s="29">
        <f t="shared" si="1316"/>
        <v>64</v>
      </c>
      <c r="O894" s="15">
        <f>Premissas!$I$12</f>
        <v>56.9</v>
      </c>
      <c r="P894" s="16">
        <f t="shared" si="1311"/>
        <v>0</v>
      </c>
      <c r="Q894" s="17">
        <f>P894*Premissas!$C$13</f>
        <v>0</v>
      </c>
      <c r="R894" s="15">
        <f t="shared" si="1312"/>
        <v>64</v>
      </c>
      <c r="S894" s="18">
        <f>R894*Premissas!$C$11</f>
        <v>3082.5688073394494</v>
      </c>
      <c r="Y894" s="7" t="str">
        <f>Premissas!$E$12</f>
        <v>dezembro/18</v>
      </c>
      <c r="Z894" s="29">
        <f t="shared" si="1317"/>
        <v>64</v>
      </c>
      <c r="AA894" s="15">
        <f>Premissas!$H$12</f>
        <v>66.98</v>
      </c>
      <c r="AB894" s="16">
        <f t="shared" si="1314"/>
        <v>0</v>
      </c>
      <c r="AC894" s="17">
        <f>AB894*Premissas!$C$6</f>
        <v>0</v>
      </c>
      <c r="AD894" s="15">
        <f t="shared" si="1315"/>
        <v>66.98</v>
      </c>
      <c r="AE894" s="18">
        <f>AD894*Premissas!$C$12</f>
        <v>2159.2097437519774</v>
      </c>
    </row>
    <row r="895" spans="1:33" x14ac:dyDescent="0.25">
      <c r="A895" s="7" t="str">
        <f>Premissas!$E$13</f>
        <v>novembro/18</v>
      </c>
      <c r="B895" s="29">
        <f t="shared" si="1318"/>
        <v>64</v>
      </c>
      <c r="C895" s="15">
        <f>LARGE(Premissas!$H$13:$I$13,1)</f>
        <v>66.42</v>
      </c>
      <c r="D895" s="16">
        <f t="shared" si="1308"/>
        <v>0</v>
      </c>
      <c r="E895" s="17">
        <f>D895*Premissas!$C$6</f>
        <v>0</v>
      </c>
      <c r="F895" s="15">
        <f t="shared" si="1309"/>
        <v>66.42</v>
      </c>
      <c r="G895" s="18">
        <f>F895*Premissas!$C$5</f>
        <v>2141.157228725087</v>
      </c>
      <c r="M895" s="7" t="str">
        <f>Premissas!$E$13</f>
        <v>novembro/18</v>
      </c>
      <c r="N895" s="29">
        <f t="shared" si="1316"/>
        <v>64</v>
      </c>
      <c r="O895" s="15">
        <f>Premissas!$I$13</f>
        <v>40.659999999999997</v>
      </c>
      <c r="P895" s="16">
        <f t="shared" si="1311"/>
        <v>0</v>
      </c>
      <c r="Q895" s="17">
        <f>P895*Premissas!$C$13</f>
        <v>0</v>
      </c>
      <c r="R895" s="15">
        <f t="shared" si="1312"/>
        <v>64</v>
      </c>
      <c r="S895" s="18">
        <f>R895*Premissas!$C$11</f>
        <v>3082.5688073394494</v>
      </c>
      <c r="Y895" s="7" t="str">
        <f>Premissas!$E$13</f>
        <v>novembro/18</v>
      </c>
      <c r="Z895" s="29">
        <f t="shared" si="1317"/>
        <v>64</v>
      </c>
      <c r="AA895" s="15">
        <f>Premissas!$H$13</f>
        <v>66.42</v>
      </c>
      <c r="AB895" s="16">
        <f t="shared" si="1314"/>
        <v>0</v>
      </c>
      <c r="AC895" s="17">
        <f>AB895*Premissas!$C$6</f>
        <v>0</v>
      </c>
      <c r="AD895" s="15">
        <f t="shared" si="1315"/>
        <v>66.42</v>
      </c>
      <c r="AE895" s="18">
        <f>AD895*Premissas!$C$12</f>
        <v>2141.157228725087</v>
      </c>
    </row>
    <row r="896" spans="1:33" x14ac:dyDescent="0.25">
      <c r="A896" s="26" t="s">
        <v>35</v>
      </c>
      <c r="B896" s="5"/>
      <c r="C896" s="5">
        <f>LARGE(C883:C895,1)</f>
        <v>89.49</v>
      </c>
      <c r="D896" s="5">
        <f>LARGE(D883:D895,1)</f>
        <v>25.489999999999995</v>
      </c>
      <c r="E896" s="27">
        <f>SUM(E884:E895)</f>
        <v>4789.7190762416967</v>
      </c>
      <c r="F896" s="5">
        <f>LARGE(F883:F895,1)</f>
        <v>89.49</v>
      </c>
      <c r="G896" s="27">
        <f t="shared" si="1274"/>
        <v>27326.672255615311</v>
      </c>
      <c r="H896" s="50">
        <f>E896+G896</f>
        <v>32116.391331857008</v>
      </c>
      <c r="I896">
        <f>B884</f>
        <v>64</v>
      </c>
      <c r="M896" s="26" t="s">
        <v>35</v>
      </c>
      <c r="N896" s="5"/>
      <c r="O896" s="5">
        <f t="shared" ref="O896:P896" si="1319">LARGE(O883:O895,1)</f>
        <v>77.73</v>
      </c>
      <c r="P896" s="5">
        <f t="shared" si="1319"/>
        <v>13.730000000000004</v>
      </c>
      <c r="Q896" s="27">
        <f t="shared" ref="Q896" si="1320">SUM(Q884:Q895)</f>
        <v>1322.6146788990829</v>
      </c>
      <c r="R896" s="5">
        <f t="shared" ref="R896" si="1321">LARGE(R883:R895,1)</f>
        <v>77.73</v>
      </c>
      <c r="S896" s="27">
        <f t="shared" si="1278"/>
        <v>37652.133027522927</v>
      </c>
      <c r="T896" s="50">
        <f t="shared" ref="T896" si="1322">Q896+S896</f>
        <v>38974.747706422007</v>
      </c>
      <c r="U896">
        <f t="shared" ref="U896" si="1323">N884</f>
        <v>64</v>
      </c>
      <c r="Y896" s="26" t="s">
        <v>35</v>
      </c>
      <c r="Z896" s="5"/>
      <c r="AA896" s="5">
        <f t="shared" ref="AA896:AB896" si="1324">LARGE(AA883:AA895,1)</f>
        <v>89.49</v>
      </c>
      <c r="AB896" s="5">
        <f t="shared" si="1324"/>
        <v>25.489999999999995</v>
      </c>
      <c r="AC896" s="27">
        <f t="shared" ref="AC896" si="1325">SUM(AC884:AC895)</f>
        <v>4782.6270167668463</v>
      </c>
      <c r="AD896" s="5">
        <f t="shared" ref="AD896" si="1326">LARGE(AD883:AD895,1)</f>
        <v>89.49</v>
      </c>
      <c r="AE896" s="27">
        <f t="shared" si="1284"/>
        <v>27323.126225877884</v>
      </c>
      <c r="AF896" s="50">
        <f t="shared" ref="AF896" si="1327">AC896+AE896</f>
        <v>32105.753242644729</v>
      </c>
      <c r="AG896">
        <f t="shared" ref="AG896" si="1328">Z884</f>
        <v>64</v>
      </c>
    </row>
    <row r="897" spans="1:33" x14ac:dyDescent="0.25">
      <c r="A897" s="6" t="s">
        <v>12</v>
      </c>
      <c r="B897" s="6" t="s">
        <v>18</v>
      </c>
      <c r="C897" s="6" t="s">
        <v>19</v>
      </c>
      <c r="D897" s="14" t="s">
        <v>20</v>
      </c>
      <c r="E897" s="14" t="s">
        <v>21</v>
      </c>
      <c r="F897" s="6" t="s">
        <v>22</v>
      </c>
      <c r="G897" s="6" t="s">
        <v>23</v>
      </c>
      <c r="M897" s="6" t="s">
        <v>12</v>
      </c>
      <c r="N897" s="6" t="s">
        <v>18</v>
      </c>
      <c r="O897" s="6" t="s">
        <v>19</v>
      </c>
      <c r="P897" s="14" t="s">
        <v>20</v>
      </c>
      <c r="Q897" s="14" t="s">
        <v>21</v>
      </c>
      <c r="R897" s="6" t="s">
        <v>22</v>
      </c>
      <c r="S897" s="6" t="s">
        <v>23</v>
      </c>
      <c r="Y897" s="6" t="s">
        <v>12</v>
      </c>
      <c r="Z897" s="6" t="s">
        <v>18</v>
      </c>
      <c r="AA897" s="6" t="s">
        <v>19</v>
      </c>
      <c r="AB897" s="14" t="s">
        <v>20</v>
      </c>
      <c r="AC897" s="14" t="s">
        <v>21</v>
      </c>
      <c r="AD897" s="6" t="s">
        <v>22</v>
      </c>
      <c r="AE897" s="6" t="s">
        <v>23</v>
      </c>
    </row>
    <row r="898" spans="1:33" x14ac:dyDescent="0.25">
      <c r="A898" s="7" t="str">
        <f>Premissas!$E$2</f>
        <v>outubro/19</v>
      </c>
      <c r="B898" s="29">
        <f>B884+1</f>
        <v>65</v>
      </c>
      <c r="C898" s="15">
        <f>LARGE(Premissas!$H$2:$I$2,1)</f>
        <v>63.39</v>
      </c>
      <c r="D898" s="16">
        <f t="shared" ref="D898:D909" si="1329">IF(C898&gt;105%*B898,(C898-B898),0)</f>
        <v>0</v>
      </c>
      <c r="E898" s="17">
        <f>D898*Premissas!$C$6</f>
        <v>0</v>
      </c>
      <c r="F898" s="15">
        <f t="shared" ref="F898:F909" si="1330">IF(C898&gt;B898,C898,B898)</f>
        <v>65</v>
      </c>
      <c r="G898" s="18">
        <f>F898*Premissas!$C$5</f>
        <v>2095.3812084783294</v>
      </c>
      <c r="M898" s="7" t="str">
        <f>Premissas!$E$2</f>
        <v>outubro/19</v>
      </c>
      <c r="N898" s="29">
        <f t="shared" ref="N898" si="1331">N884+1</f>
        <v>65</v>
      </c>
      <c r="O898" s="15">
        <f>Premissas!$I$2</f>
        <v>63.39</v>
      </c>
      <c r="P898" s="16">
        <f t="shared" ref="P898:P909" si="1332">IF(O898&gt;105%*N898,(O898-N898),0)</f>
        <v>0</v>
      </c>
      <c r="Q898" s="17">
        <f>P898*Premissas!$C$13</f>
        <v>0</v>
      </c>
      <c r="R898" s="15">
        <f t="shared" ref="R898:R909" si="1333">IF(O898&gt;N898,O898,N898)</f>
        <v>65</v>
      </c>
      <c r="S898" s="18">
        <f>R898*Premissas!$C$11</f>
        <v>3130.7339449541282</v>
      </c>
      <c r="Y898" s="7" t="str">
        <f>Premissas!$E$2</f>
        <v>outubro/19</v>
      </c>
      <c r="Z898" s="29">
        <f t="shared" ref="Z898" si="1334">Z884+1</f>
        <v>65</v>
      </c>
      <c r="AA898" s="15">
        <f>Premissas!$H$2</f>
        <v>58.8</v>
      </c>
      <c r="AB898" s="16">
        <f t="shared" ref="AB898:AB909" si="1335">IF(AA898&gt;105%*Z898,(AA898-Z898),0)</f>
        <v>0</v>
      </c>
      <c r="AC898" s="17">
        <f>AB898*Premissas!$C$6</f>
        <v>0</v>
      </c>
      <c r="AD898" s="15">
        <f t="shared" ref="AD898:AD909" si="1336">IF(AA898&gt;Z898,AA898,Z898)</f>
        <v>65</v>
      </c>
      <c r="AE898" s="18">
        <f>AD898*Premissas!$C$12</f>
        <v>2095.3812084783294</v>
      </c>
    </row>
    <row r="899" spans="1:33" x14ac:dyDescent="0.25">
      <c r="A899" s="7" t="str">
        <f>Premissas!$E$3</f>
        <v>setembro/19</v>
      </c>
      <c r="B899" s="29">
        <f>B898</f>
        <v>65</v>
      </c>
      <c r="C899" s="15">
        <f>LARGE(Premissas!$H$3:$I$3,1)</f>
        <v>58.91</v>
      </c>
      <c r="D899" s="16">
        <f t="shared" si="1329"/>
        <v>0</v>
      </c>
      <c r="E899" s="17">
        <f>D899*Premissas!$C$6</f>
        <v>0</v>
      </c>
      <c r="F899" s="15">
        <f t="shared" si="1330"/>
        <v>65</v>
      </c>
      <c r="G899" s="18">
        <f>F899*Premissas!$C$5</f>
        <v>2095.3812084783294</v>
      </c>
      <c r="M899" s="7" t="str">
        <f>Premissas!$E$3</f>
        <v>setembro/19</v>
      </c>
      <c r="N899" s="29">
        <f t="shared" ref="N899:N909" si="1337">N898</f>
        <v>65</v>
      </c>
      <c r="O899" s="15">
        <f>Premissas!$I$3</f>
        <v>52.19</v>
      </c>
      <c r="P899" s="16">
        <f t="shared" si="1332"/>
        <v>0</v>
      </c>
      <c r="Q899" s="17">
        <f>P899*Premissas!$C$13</f>
        <v>0</v>
      </c>
      <c r="R899" s="15">
        <f t="shared" si="1333"/>
        <v>65</v>
      </c>
      <c r="S899" s="18">
        <f>R899*Premissas!$C$11</f>
        <v>3130.7339449541282</v>
      </c>
      <c r="Y899" s="7" t="str">
        <f>Premissas!$E$3</f>
        <v>setembro/19</v>
      </c>
      <c r="Z899" s="29">
        <f t="shared" ref="Z899:Z909" si="1338">Z898</f>
        <v>65</v>
      </c>
      <c r="AA899" s="15">
        <f>Premissas!$H$3</f>
        <v>58.91</v>
      </c>
      <c r="AB899" s="16">
        <f t="shared" si="1335"/>
        <v>0</v>
      </c>
      <c r="AC899" s="17">
        <f>AB899*Premissas!$C$6</f>
        <v>0</v>
      </c>
      <c r="AD899" s="15">
        <f t="shared" si="1336"/>
        <v>65</v>
      </c>
      <c r="AE899" s="18">
        <f>AD899*Premissas!$C$12</f>
        <v>2095.3812084783294</v>
      </c>
    </row>
    <row r="900" spans="1:33" x14ac:dyDescent="0.25">
      <c r="A900" s="7" t="str">
        <f>Premissas!$E$4</f>
        <v>agosto/19</v>
      </c>
      <c r="B900" s="29">
        <f t="shared" ref="B900:B909" si="1339">B899</f>
        <v>65</v>
      </c>
      <c r="C900" s="15">
        <f>LARGE(Premissas!$H$4:$I$4,1)</f>
        <v>46.48</v>
      </c>
      <c r="D900" s="16">
        <f t="shared" si="1329"/>
        <v>0</v>
      </c>
      <c r="E900" s="17">
        <f>D900*Premissas!$C$6</f>
        <v>0</v>
      </c>
      <c r="F900" s="15">
        <f t="shared" si="1330"/>
        <v>65</v>
      </c>
      <c r="G900" s="18">
        <f>F900*Premissas!$C$5</f>
        <v>2095.3812084783294</v>
      </c>
      <c r="M900" s="7" t="str">
        <f>Premissas!$E$4</f>
        <v>agosto/19</v>
      </c>
      <c r="N900" s="29">
        <f t="shared" si="1337"/>
        <v>65</v>
      </c>
      <c r="O900" s="15">
        <f>Premissas!$I$4</f>
        <v>20.16</v>
      </c>
      <c r="P900" s="16">
        <f t="shared" si="1332"/>
        <v>0</v>
      </c>
      <c r="Q900" s="17">
        <f>P900*Premissas!$C$13</f>
        <v>0</v>
      </c>
      <c r="R900" s="15">
        <f t="shared" si="1333"/>
        <v>65</v>
      </c>
      <c r="S900" s="18">
        <f>R900*Premissas!$C$11</f>
        <v>3130.7339449541282</v>
      </c>
      <c r="Y900" s="7" t="str">
        <f>Premissas!$E$4</f>
        <v>agosto/19</v>
      </c>
      <c r="Z900" s="29">
        <f t="shared" si="1338"/>
        <v>65</v>
      </c>
      <c r="AA900" s="15">
        <f>Premissas!$H$4</f>
        <v>46.48</v>
      </c>
      <c r="AB900" s="16">
        <f t="shared" si="1335"/>
        <v>0</v>
      </c>
      <c r="AC900" s="17">
        <f>AB900*Premissas!$C$6</f>
        <v>0</v>
      </c>
      <c r="AD900" s="15">
        <f t="shared" si="1336"/>
        <v>65</v>
      </c>
      <c r="AE900" s="18">
        <f>AD900*Premissas!$C$12</f>
        <v>2095.3812084783294</v>
      </c>
    </row>
    <row r="901" spans="1:33" x14ac:dyDescent="0.25">
      <c r="A901" s="7" t="str">
        <f>Premissas!$E$5</f>
        <v>julho/19</v>
      </c>
      <c r="B901" s="29">
        <f t="shared" si="1339"/>
        <v>65</v>
      </c>
      <c r="C901" s="15">
        <f>LARGE(Premissas!$H$5:$I$5,1)</f>
        <v>63.17</v>
      </c>
      <c r="D901" s="16">
        <f t="shared" si="1329"/>
        <v>0</v>
      </c>
      <c r="E901" s="17">
        <f>D901*Premissas!$C$6</f>
        <v>0</v>
      </c>
      <c r="F901" s="15">
        <f t="shared" si="1330"/>
        <v>65</v>
      </c>
      <c r="G901" s="18">
        <f>F901*Premissas!$C$5</f>
        <v>2095.3812084783294</v>
      </c>
      <c r="M901" s="7" t="str">
        <f>Premissas!$E$5</f>
        <v>julho/19</v>
      </c>
      <c r="N901" s="29">
        <f t="shared" si="1337"/>
        <v>65</v>
      </c>
      <c r="O901" s="15">
        <f>Premissas!$I$5</f>
        <v>39.979999999999997</v>
      </c>
      <c r="P901" s="16">
        <f t="shared" si="1332"/>
        <v>0</v>
      </c>
      <c r="Q901" s="17">
        <f>P901*Premissas!$C$13</f>
        <v>0</v>
      </c>
      <c r="R901" s="15">
        <f t="shared" si="1333"/>
        <v>65</v>
      </c>
      <c r="S901" s="18">
        <f>R901*Premissas!$C$11</f>
        <v>3130.7339449541282</v>
      </c>
      <c r="Y901" s="7" t="str">
        <f>Premissas!$E$5</f>
        <v>julho/19</v>
      </c>
      <c r="Z901" s="29">
        <f t="shared" si="1338"/>
        <v>65</v>
      </c>
      <c r="AA901" s="15">
        <f>Premissas!$H$5</f>
        <v>63.17</v>
      </c>
      <c r="AB901" s="16">
        <f t="shared" si="1335"/>
        <v>0</v>
      </c>
      <c r="AC901" s="17">
        <f>AB901*Premissas!$C$6</f>
        <v>0</v>
      </c>
      <c r="AD901" s="15">
        <f t="shared" si="1336"/>
        <v>65</v>
      </c>
      <c r="AE901" s="18">
        <f>AD901*Premissas!$C$12</f>
        <v>2095.3812084783294</v>
      </c>
    </row>
    <row r="902" spans="1:33" x14ac:dyDescent="0.25">
      <c r="A902" s="7" t="str">
        <f>Premissas!$E$6</f>
        <v>junho/19</v>
      </c>
      <c r="B902" s="29">
        <f t="shared" si="1339"/>
        <v>65</v>
      </c>
      <c r="C902" s="15">
        <f>LARGE(Premissas!$H$6:$I$6,1)</f>
        <v>59.47</v>
      </c>
      <c r="D902" s="16">
        <f t="shared" si="1329"/>
        <v>0</v>
      </c>
      <c r="E902" s="17">
        <f>D902*Premissas!$C$6</f>
        <v>0</v>
      </c>
      <c r="F902" s="15">
        <f t="shared" si="1330"/>
        <v>65</v>
      </c>
      <c r="G902" s="18">
        <f>F902*Premissas!$C$5</f>
        <v>2095.3812084783294</v>
      </c>
      <c r="M902" s="7" t="str">
        <f>Premissas!$E$6</f>
        <v>junho/19</v>
      </c>
      <c r="N902" s="29">
        <f t="shared" si="1337"/>
        <v>65</v>
      </c>
      <c r="O902" s="15">
        <f>Premissas!$I$6</f>
        <v>47.71</v>
      </c>
      <c r="P902" s="16">
        <f t="shared" si="1332"/>
        <v>0</v>
      </c>
      <c r="Q902" s="17">
        <f>P902*Premissas!$C$13</f>
        <v>0</v>
      </c>
      <c r="R902" s="15">
        <f t="shared" si="1333"/>
        <v>65</v>
      </c>
      <c r="S902" s="18">
        <f>R902*Premissas!$C$11</f>
        <v>3130.7339449541282</v>
      </c>
      <c r="Y902" s="7" t="str">
        <f>Premissas!$E$6</f>
        <v>junho/19</v>
      </c>
      <c r="Z902" s="29">
        <f t="shared" si="1338"/>
        <v>65</v>
      </c>
      <c r="AA902" s="15">
        <f>Premissas!$H$6</f>
        <v>59.47</v>
      </c>
      <c r="AB902" s="16">
        <f t="shared" si="1335"/>
        <v>0</v>
      </c>
      <c r="AC902" s="17">
        <f>AB902*Premissas!$C$6</f>
        <v>0</v>
      </c>
      <c r="AD902" s="15">
        <f t="shared" si="1336"/>
        <v>65</v>
      </c>
      <c r="AE902" s="18">
        <f>AD902*Premissas!$C$12</f>
        <v>2095.3812084783294</v>
      </c>
    </row>
    <row r="903" spans="1:33" x14ac:dyDescent="0.25">
      <c r="A903" s="7" t="str">
        <f>Premissas!$E$7</f>
        <v>maio/19</v>
      </c>
      <c r="B903" s="29">
        <f t="shared" si="1339"/>
        <v>65</v>
      </c>
      <c r="C903" s="15">
        <f>LARGE(Premissas!$H$7:$I$7,1)</f>
        <v>61.04</v>
      </c>
      <c r="D903" s="20">
        <f t="shared" si="1329"/>
        <v>0</v>
      </c>
      <c r="E903" s="17">
        <f>D903*Premissas!$C$6</f>
        <v>0</v>
      </c>
      <c r="F903" s="15">
        <f t="shared" si="1330"/>
        <v>65</v>
      </c>
      <c r="G903" s="18">
        <f>F903*Premissas!$C$5</f>
        <v>2095.3812084783294</v>
      </c>
      <c r="M903" s="7" t="str">
        <f>Premissas!$E$7</f>
        <v>maio/19</v>
      </c>
      <c r="N903" s="29">
        <f t="shared" si="1337"/>
        <v>65</v>
      </c>
      <c r="O903" s="15">
        <f>Premissas!$I$7</f>
        <v>46.37</v>
      </c>
      <c r="P903" s="20">
        <f t="shared" si="1332"/>
        <v>0</v>
      </c>
      <c r="Q903" s="17">
        <f>P903*Premissas!$C$13</f>
        <v>0</v>
      </c>
      <c r="R903" s="15">
        <f t="shared" si="1333"/>
        <v>65</v>
      </c>
      <c r="S903" s="18">
        <f>R903*Premissas!$C$11</f>
        <v>3130.7339449541282</v>
      </c>
      <c r="Y903" s="7" t="str">
        <f>Premissas!$E$7</f>
        <v>maio/19</v>
      </c>
      <c r="Z903" s="29">
        <f t="shared" si="1338"/>
        <v>65</v>
      </c>
      <c r="AA903" s="15">
        <f>Premissas!$H$7</f>
        <v>61.04</v>
      </c>
      <c r="AB903" s="20">
        <f t="shared" si="1335"/>
        <v>0</v>
      </c>
      <c r="AC903" s="17">
        <f>AB903*Premissas!$C$6</f>
        <v>0</v>
      </c>
      <c r="AD903" s="15">
        <f t="shared" si="1336"/>
        <v>65</v>
      </c>
      <c r="AE903" s="18">
        <f>AD903*Premissas!$C$12</f>
        <v>2095.3812084783294</v>
      </c>
    </row>
    <row r="904" spans="1:33" x14ac:dyDescent="0.25">
      <c r="A904" s="7" t="str">
        <f>Premissas!$E$8</f>
        <v>abril/19</v>
      </c>
      <c r="B904" s="29">
        <f t="shared" si="1339"/>
        <v>65</v>
      </c>
      <c r="C904" s="15">
        <f>LARGE(Premissas!$H$8:$I$8,1)</f>
        <v>81.98</v>
      </c>
      <c r="D904" s="20">
        <f t="shared" si="1329"/>
        <v>16.980000000000004</v>
      </c>
      <c r="E904" s="17">
        <f>D904*Premissas!$C$6</f>
        <v>1094.756089844986</v>
      </c>
      <c r="F904" s="15">
        <f t="shared" si="1330"/>
        <v>81.98</v>
      </c>
      <c r="G904" s="18">
        <f>F904*Premissas!$C$5</f>
        <v>2642.7592534008227</v>
      </c>
      <c r="M904" s="7" t="str">
        <f>Premissas!$E$8</f>
        <v>abril/19</v>
      </c>
      <c r="N904" s="29">
        <f t="shared" si="1337"/>
        <v>65</v>
      </c>
      <c r="O904" s="15">
        <f>Premissas!$I$8</f>
        <v>53.09</v>
      </c>
      <c r="P904" s="20">
        <f t="shared" si="1332"/>
        <v>0</v>
      </c>
      <c r="Q904" s="17">
        <f>P904*Premissas!$C$13</f>
        <v>0</v>
      </c>
      <c r="R904" s="15">
        <f t="shared" si="1333"/>
        <v>65</v>
      </c>
      <c r="S904" s="18">
        <f>R904*Premissas!$C$11</f>
        <v>3130.7339449541282</v>
      </c>
      <c r="Y904" s="7" t="str">
        <f>Premissas!$E$8</f>
        <v>abril/19</v>
      </c>
      <c r="Z904" s="29">
        <f t="shared" si="1338"/>
        <v>65</v>
      </c>
      <c r="AA904" s="15">
        <f>Premissas!$H$8</f>
        <v>81.98</v>
      </c>
      <c r="AB904" s="20">
        <f t="shared" si="1335"/>
        <v>16.980000000000004</v>
      </c>
      <c r="AC904" s="17">
        <f>AB904*Premissas!$C$6</f>
        <v>1094.756089844986</v>
      </c>
      <c r="AD904" s="15">
        <f t="shared" si="1336"/>
        <v>81.98</v>
      </c>
      <c r="AE904" s="18">
        <f>AD904*Premissas!$C$12</f>
        <v>2642.7592534008227</v>
      </c>
    </row>
    <row r="905" spans="1:33" x14ac:dyDescent="0.25">
      <c r="A905" s="7" t="str">
        <f>Premissas!$E$9</f>
        <v>março/19</v>
      </c>
      <c r="B905" s="29">
        <f t="shared" si="1339"/>
        <v>65</v>
      </c>
      <c r="C905" s="15">
        <f>LARGE(Premissas!$H$9:$I$9,1)</f>
        <v>77.73</v>
      </c>
      <c r="D905" s="20">
        <f t="shared" si="1329"/>
        <v>12.730000000000004</v>
      </c>
      <c r="E905" s="17">
        <f>D905*Premissas!$C$6</f>
        <v>820.74470104397369</v>
      </c>
      <c r="F905" s="15">
        <f t="shared" si="1330"/>
        <v>77.73</v>
      </c>
      <c r="G905" s="18">
        <f>F905*Premissas!$C$5</f>
        <v>2505.7535590003163</v>
      </c>
      <c r="M905" s="7" t="str">
        <f>Premissas!$E$9</f>
        <v>março/19</v>
      </c>
      <c r="N905" s="29">
        <f t="shared" si="1337"/>
        <v>65</v>
      </c>
      <c r="O905" s="15">
        <f>Premissas!$I$9</f>
        <v>77.73</v>
      </c>
      <c r="P905" s="20">
        <f t="shared" si="1332"/>
        <v>12.730000000000004</v>
      </c>
      <c r="Q905" s="17">
        <f>P905*Premissas!$C$13</f>
        <v>1226.2844036697252</v>
      </c>
      <c r="R905" s="15">
        <f t="shared" si="1333"/>
        <v>77.73</v>
      </c>
      <c r="S905" s="18">
        <f>R905*Premissas!$C$11</f>
        <v>3743.8761467889908</v>
      </c>
      <c r="Y905" s="7" t="str">
        <f>Premissas!$E$9</f>
        <v>março/19</v>
      </c>
      <c r="Z905" s="29">
        <f t="shared" si="1338"/>
        <v>65</v>
      </c>
      <c r="AA905" s="15">
        <f>Premissas!$H$9</f>
        <v>77.62</v>
      </c>
      <c r="AB905" s="20">
        <f t="shared" si="1335"/>
        <v>12.620000000000005</v>
      </c>
      <c r="AC905" s="17">
        <f>AB905*Premissas!$C$6</f>
        <v>813.65264156912394</v>
      </c>
      <c r="AD905" s="15">
        <f t="shared" si="1336"/>
        <v>77.62</v>
      </c>
      <c r="AE905" s="18">
        <f>AD905*Premissas!$C$12</f>
        <v>2502.2075292628915</v>
      </c>
    </row>
    <row r="906" spans="1:33" x14ac:dyDescent="0.25">
      <c r="A906" s="7" t="str">
        <f>Premissas!$E$10</f>
        <v>fevereiro/19</v>
      </c>
      <c r="B906" s="29">
        <f t="shared" si="1339"/>
        <v>65</v>
      </c>
      <c r="C906" s="15">
        <f>LARGE(Premissas!$H$10:$I$10,1)</f>
        <v>89.49</v>
      </c>
      <c r="D906" s="20">
        <f t="shared" si="1329"/>
        <v>24.489999999999995</v>
      </c>
      <c r="E906" s="17">
        <f>D906*Premissas!$C$6</f>
        <v>1578.9503321733625</v>
      </c>
      <c r="F906" s="15">
        <f t="shared" si="1330"/>
        <v>89.49</v>
      </c>
      <c r="G906" s="18">
        <f>F906*Premissas!$C$5</f>
        <v>2884.8563745650108</v>
      </c>
      <c r="M906" s="7" t="str">
        <f>Premissas!$E$10</f>
        <v>fevereiro/19</v>
      </c>
      <c r="N906" s="29">
        <f t="shared" si="1337"/>
        <v>65</v>
      </c>
      <c r="O906" s="15">
        <f>Premissas!$I$10</f>
        <v>61.82</v>
      </c>
      <c r="P906" s="20">
        <f t="shared" si="1332"/>
        <v>0</v>
      </c>
      <c r="Q906" s="17">
        <f>P906*Premissas!$C$13</f>
        <v>0</v>
      </c>
      <c r="R906" s="15">
        <f t="shared" si="1333"/>
        <v>65</v>
      </c>
      <c r="S906" s="18">
        <f>R906*Premissas!$C$11</f>
        <v>3130.7339449541282</v>
      </c>
      <c r="Y906" s="7" t="str">
        <f>Premissas!$E$10</f>
        <v>fevereiro/19</v>
      </c>
      <c r="Z906" s="29">
        <f t="shared" si="1338"/>
        <v>65</v>
      </c>
      <c r="AA906" s="15">
        <f>Premissas!$H$10</f>
        <v>89.49</v>
      </c>
      <c r="AB906" s="20">
        <f t="shared" si="1335"/>
        <v>24.489999999999995</v>
      </c>
      <c r="AC906" s="17">
        <f>AB906*Premissas!$C$6</f>
        <v>1578.9503321733625</v>
      </c>
      <c r="AD906" s="15">
        <f t="shared" si="1336"/>
        <v>89.49</v>
      </c>
      <c r="AE906" s="18">
        <f>AD906*Premissas!$C$12</f>
        <v>2884.8563745650108</v>
      </c>
    </row>
    <row r="907" spans="1:33" x14ac:dyDescent="0.25">
      <c r="A907" s="7" t="str">
        <f>Premissas!$E$11</f>
        <v>janeiro/19</v>
      </c>
      <c r="B907" s="29">
        <f t="shared" si="1339"/>
        <v>65</v>
      </c>
      <c r="C907" s="15">
        <f>LARGE(Premissas!$H$11:$I$11,1)</f>
        <v>81.09</v>
      </c>
      <c r="D907" s="16">
        <f t="shared" si="1329"/>
        <v>16.090000000000003</v>
      </c>
      <c r="E907" s="17">
        <f>D907*Premissas!$C$6</f>
        <v>1037.3748813666564</v>
      </c>
      <c r="F907" s="15">
        <f t="shared" si="1330"/>
        <v>81.09</v>
      </c>
      <c r="G907" s="18">
        <f>F907*Premissas!$C$5</f>
        <v>2614.068649161658</v>
      </c>
      <c r="M907" s="7" t="str">
        <f>Premissas!$E$11</f>
        <v>janeiro/19</v>
      </c>
      <c r="N907" s="29">
        <f t="shared" si="1337"/>
        <v>65</v>
      </c>
      <c r="O907" s="15">
        <f>Premissas!$I$11</f>
        <v>57.12</v>
      </c>
      <c r="P907" s="16">
        <f t="shared" si="1332"/>
        <v>0</v>
      </c>
      <c r="Q907" s="17">
        <f>P907*Premissas!$C$13</f>
        <v>0</v>
      </c>
      <c r="R907" s="15">
        <f t="shared" si="1333"/>
        <v>65</v>
      </c>
      <c r="S907" s="18">
        <f>R907*Premissas!$C$11</f>
        <v>3130.7339449541282</v>
      </c>
      <c r="Y907" s="7" t="str">
        <f>Premissas!$E$11</f>
        <v>janeiro/19</v>
      </c>
      <c r="Z907" s="29">
        <f t="shared" si="1338"/>
        <v>65</v>
      </c>
      <c r="AA907" s="15">
        <f>Premissas!$H$11</f>
        <v>81.09</v>
      </c>
      <c r="AB907" s="16">
        <f t="shared" si="1335"/>
        <v>16.090000000000003</v>
      </c>
      <c r="AC907" s="17">
        <f>AB907*Premissas!$C$6</f>
        <v>1037.3748813666564</v>
      </c>
      <c r="AD907" s="15">
        <f t="shared" si="1336"/>
        <v>81.09</v>
      </c>
      <c r="AE907" s="18">
        <f>AD907*Premissas!$C$12</f>
        <v>2614.068649161658</v>
      </c>
    </row>
    <row r="908" spans="1:33" x14ac:dyDescent="0.25">
      <c r="A908" s="7" t="str">
        <f>Premissas!$E$12</f>
        <v>dezembro/18</v>
      </c>
      <c r="B908" s="29">
        <f t="shared" si="1339"/>
        <v>65</v>
      </c>
      <c r="C908" s="15">
        <f>LARGE(Premissas!$H$12:$I$12,1)</f>
        <v>66.98</v>
      </c>
      <c r="D908" s="16">
        <f t="shared" si="1329"/>
        <v>0</v>
      </c>
      <c r="E908" s="17">
        <f>D908*Premissas!$C$6</f>
        <v>0</v>
      </c>
      <c r="F908" s="15">
        <f t="shared" si="1330"/>
        <v>66.98</v>
      </c>
      <c r="G908" s="18">
        <f>F908*Premissas!$C$5</f>
        <v>2159.2097437519774</v>
      </c>
      <c r="M908" s="7" t="str">
        <f>Premissas!$E$12</f>
        <v>dezembro/18</v>
      </c>
      <c r="N908" s="29">
        <f t="shared" si="1337"/>
        <v>65</v>
      </c>
      <c r="O908" s="15">
        <f>Premissas!$I$12</f>
        <v>56.9</v>
      </c>
      <c r="P908" s="16">
        <f t="shared" si="1332"/>
        <v>0</v>
      </c>
      <c r="Q908" s="17">
        <f>P908*Premissas!$C$13</f>
        <v>0</v>
      </c>
      <c r="R908" s="15">
        <f t="shared" si="1333"/>
        <v>65</v>
      </c>
      <c r="S908" s="18">
        <f>R908*Premissas!$C$11</f>
        <v>3130.7339449541282</v>
      </c>
      <c r="Y908" s="7" t="str">
        <f>Premissas!$E$12</f>
        <v>dezembro/18</v>
      </c>
      <c r="Z908" s="29">
        <f t="shared" si="1338"/>
        <v>65</v>
      </c>
      <c r="AA908" s="15">
        <f>Premissas!$H$12</f>
        <v>66.98</v>
      </c>
      <c r="AB908" s="16">
        <f t="shared" si="1335"/>
        <v>0</v>
      </c>
      <c r="AC908" s="17">
        <f>AB908*Premissas!$C$6</f>
        <v>0</v>
      </c>
      <c r="AD908" s="15">
        <f t="shared" si="1336"/>
        <v>66.98</v>
      </c>
      <c r="AE908" s="18">
        <f>AD908*Premissas!$C$12</f>
        <v>2159.2097437519774</v>
      </c>
    </row>
    <row r="909" spans="1:33" x14ac:dyDescent="0.25">
      <c r="A909" s="7" t="str">
        <f>Premissas!$E$13</f>
        <v>novembro/18</v>
      </c>
      <c r="B909" s="29">
        <f t="shared" si="1339"/>
        <v>65</v>
      </c>
      <c r="C909" s="15">
        <f>LARGE(Premissas!$H$13:$I$13,1)</f>
        <v>66.42</v>
      </c>
      <c r="D909" s="16">
        <f t="shared" si="1329"/>
        <v>0</v>
      </c>
      <c r="E909" s="17">
        <f>D909*Premissas!$C$6</f>
        <v>0</v>
      </c>
      <c r="F909" s="15">
        <f t="shared" si="1330"/>
        <v>66.42</v>
      </c>
      <c r="G909" s="18">
        <f>F909*Premissas!$C$5</f>
        <v>2141.157228725087</v>
      </c>
      <c r="M909" s="7" t="str">
        <f>Premissas!$E$13</f>
        <v>novembro/18</v>
      </c>
      <c r="N909" s="29">
        <f t="shared" si="1337"/>
        <v>65</v>
      </c>
      <c r="O909" s="15">
        <f>Premissas!$I$13</f>
        <v>40.659999999999997</v>
      </c>
      <c r="P909" s="16">
        <f t="shared" si="1332"/>
        <v>0</v>
      </c>
      <c r="Q909" s="17">
        <f>P909*Premissas!$C$13</f>
        <v>0</v>
      </c>
      <c r="R909" s="15">
        <f t="shared" si="1333"/>
        <v>65</v>
      </c>
      <c r="S909" s="18">
        <f>R909*Premissas!$C$11</f>
        <v>3130.7339449541282</v>
      </c>
      <c r="Y909" s="7" t="str">
        <f>Premissas!$E$13</f>
        <v>novembro/18</v>
      </c>
      <c r="Z909" s="29">
        <f t="shared" si="1338"/>
        <v>65</v>
      </c>
      <c r="AA909" s="15">
        <f>Premissas!$H$13</f>
        <v>66.42</v>
      </c>
      <c r="AB909" s="16">
        <f t="shared" si="1335"/>
        <v>0</v>
      </c>
      <c r="AC909" s="17">
        <f>AB909*Premissas!$C$6</f>
        <v>0</v>
      </c>
      <c r="AD909" s="15">
        <f t="shared" si="1336"/>
        <v>66.42</v>
      </c>
      <c r="AE909" s="18">
        <f>AD909*Premissas!$C$12</f>
        <v>2141.157228725087</v>
      </c>
    </row>
    <row r="910" spans="1:33" x14ac:dyDescent="0.25">
      <c r="A910" s="26" t="s">
        <v>35</v>
      </c>
      <c r="B910" s="5"/>
      <c r="C910" s="5">
        <f>LARGE(C897:C909,1)</f>
        <v>89.49</v>
      </c>
      <c r="D910" s="5">
        <f>LARGE(D897:D909,1)</f>
        <v>24.489999999999995</v>
      </c>
      <c r="E910" s="27">
        <f>SUM(E898:E909)</f>
        <v>4531.8260044289782</v>
      </c>
      <c r="F910" s="5">
        <f>LARGE(F897:F909,1)</f>
        <v>89.49</v>
      </c>
      <c r="G910" s="27">
        <f t="shared" si="1274"/>
        <v>27520.092059474846</v>
      </c>
      <c r="H910" s="50">
        <f>E910+G910</f>
        <v>32051.918063903824</v>
      </c>
      <c r="I910">
        <f>B898</f>
        <v>65</v>
      </c>
      <c r="M910" s="26" t="s">
        <v>35</v>
      </c>
      <c r="N910" s="5"/>
      <c r="O910" s="5">
        <f t="shared" ref="O910:P910" si="1340">LARGE(O897:O909,1)</f>
        <v>77.73</v>
      </c>
      <c r="P910" s="5">
        <f t="shared" si="1340"/>
        <v>12.730000000000004</v>
      </c>
      <c r="Q910" s="27">
        <f t="shared" ref="Q910" si="1341">SUM(Q898:Q909)</f>
        <v>1226.2844036697252</v>
      </c>
      <c r="R910" s="5">
        <f t="shared" ref="R910" si="1342">LARGE(R897:R909,1)</f>
        <v>77.73</v>
      </c>
      <c r="S910" s="27">
        <f t="shared" si="1278"/>
        <v>38181.949541284397</v>
      </c>
      <c r="T910" s="50">
        <f t="shared" ref="T910" si="1343">Q910+S910</f>
        <v>39408.233944954125</v>
      </c>
      <c r="U910">
        <f t="shared" ref="U910" si="1344">N898</f>
        <v>65</v>
      </c>
      <c r="Y910" s="26" t="s">
        <v>35</v>
      </c>
      <c r="Z910" s="5"/>
      <c r="AA910" s="5">
        <f t="shared" ref="AA910:AB910" si="1345">LARGE(AA897:AA909,1)</f>
        <v>89.49</v>
      </c>
      <c r="AB910" s="5">
        <f t="shared" si="1345"/>
        <v>24.489999999999995</v>
      </c>
      <c r="AC910" s="27">
        <f t="shared" ref="AC910" si="1346">SUM(AC898:AC909)</f>
        <v>4524.7339449541287</v>
      </c>
      <c r="AD910" s="5">
        <f t="shared" ref="AD910" si="1347">LARGE(AD897:AD909,1)</f>
        <v>89.49</v>
      </c>
      <c r="AE910" s="27">
        <f t="shared" si="1284"/>
        <v>27516.546029737419</v>
      </c>
      <c r="AF910" s="50">
        <f t="shared" ref="AF910" si="1348">AC910+AE910</f>
        <v>32041.279974691548</v>
      </c>
      <c r="AG910">
        <f t="shared" ref="AG910" si="1349">Z898</f>
        <v>65</v>
      </c>
    </row>
    <row r="911" spans="1:33" x14ac:dyDescent="0.25">
      <c r="A911" s="6" t="s">
        <v>12</v>
      </c>
      <c r="B911" s="6" t="s">
        <v>18</v>
      </c>
      <c r="C911" s="6" t="s">
        <v>19</v>
      </c>
      <c r="D911" s="14" t="s">
        <v>20</v>
      </c>
      <c r="E911" s="14" t="s">
        <v>21</v>
      </c>
      <c r="F911" s="6" t="s">
        <v>22</v>
      </c>
      <c r="G911" s="6" t="s">
        <v>23</v>
      </c>
      <c r="M911" s="6" t="s">
        <v>12</v>
      </c>
      <c r="N911" s="6" t="s">
        <v>18</v>
      </c>
      <c r="O911" s="6" t="s">
        <v>19</v>
      </c>
      <c r="P911" s="14" t="s">
        <v>20</v>
      </c>
      <c r="Q911" s="14" t="s">
        <v>21</v>
      </c>
      <c r="R911" s="6" t="s">
        <v>22</v>
      </c>
      <c r="S911" s="6" t="s">
        <v>23</v>
      </c>
      <c r="Y911" s="6" t="s">
        <v>12</v>
      </c>
      <c r="Z911" s="6" t="s">
        <v>18</v>
      </c>
      <c r="AA911" s="6" t="s">
        <v>19</v>
      </c>
      <c r="AB911" s="14" t="s">
        <v>20</v>
      </c>
      <c r="AC911" s="14" t="s">
        <v>21</v>
      </c>
      <c r="AD911" s="6" t="s">
        <v>22</v>
      </c>
      <c r="AE911" s="6" t="s">
        <v>23</v>
      </c>
    </row>
    <row r="912" spans="1:33" x14ac:dyDescent="0.25">
      <c r="A912" s="7" t="str">
        <f>Premissas!$E$2</f>
        <v>outubro/19</v>
      </c>
      <c r="B912" s="29">
        <f>B898+1</f>
        <v>66</v>
      </c>
      <c r="C912" s="15">
        <f>LARGE(Premissas!$H$2:$I$2,1)</f>
        <v>63.39</v>
      </c>
      <c r="D912" s="16">
        <f t="shared" ref="D912:D923" si="1350">IF(C912&gt;105%*B912,(C912-B912),0)</f>
        <v>0</v>
      </c>
      <c r="E912" s="17">
        <f>D912*Premissas!$C$6</f>
        <v>0</v>
      </c>
      <c r="F912" s="15">
        <f t="shared" ref="F912:F923" si="1351">IF(C912&gt;B912,C912,B912)</f>
        <v>66</v>
      </c>
      <c r="G912" s="18">
        <f>F912*Premissas!$C$5</f>
        <v>2127.6178424549194</v>
      </c>
      <c r="M912" s="7" t="str">
        <f>Premissas!$E$2</f>
        <v>outubro/19</v>
      </c>
      <c r="N912" s="29">
        <f t="shared" ref="N912" si="1352">N898+1</f>
        <v>66</v>
      </c>
      <c r="O912" s="15">
        <f>Premissas!$I$2</f>
        <v>63.39</v>
      </c>
      <c r="P912" s="16">
        <f t="shared" ref="P912:P923" si="1353">IF(O912&gt;105%*N912,(O912-N912),0)</f>
        <v>0</v>
      </c>
      <c r="Q912" s="17">
        <f>P912*Premissas!$C$13</f>
        <v>0</v>
      </c>
      <c r="R912" s="15">
        <f t="shared" ref="R912:R923" si="1354">IF(O912&gt;N912,O912,N912)</f>
        <v>66</v>
      </c>
      <c r="S912" s="18">
        <f>R912*Premissas!$C$11</f>
        <v>3178.8990825688074</v>
      </c>
      <c r="Y912" s="7" t="str">
        <f>Premissas!$E$2</f>
        <v>outubro/19</v>
      </c>
      <c r="Z912" s="29">
        <f t="shared" ref="Z912" si="1355">Z898+1</f>
        <v>66</v>
      </c>
      <c r="AA912" s="15">
        <f>Premissas!$H$2</f>
        <v>58.8</v>
      </c>
      <c r="AB912" s="16">
        <f t="shared" ref="AB912:AB923" si="1356">IF(AA912&gt;105%*Z912,(AA912-Z912),0)</f>
        <v>0</v>
      </c>
      <c r="AC912" s="17">
        <f>AB912*Premissas!$C$6</f>
        <v>0</v>
      </c>
      <c r="AD912" s="15">
        <f t="shared" ref="AD912:AD923" si="1357">IF(AA912&gt;Z912,AA912,Z912)</f>
        <v>66</v>
      </c>
      <c r="AE912" s="18">
        <f>AD912*Premissas!$C$12</f>
        <v>2127.6178424549194</v>
      </c>
    </row>
    <row r="913" spans="1:33" x14ac:dyDescent="0.25">
      <c r="A913" s="7" t="str">
        <f>Premissas!$E$3</f>
        <v>setembro/19</v>
      </c>
      <c r="B913" s="29">
        <f>B912</f>
        <v>66</v>
      </c>
      <c r="C913" s="15">
        <f>LARGE(Premissas!$H$3:$I$3,1)</f>
        <v>58.91</v>
      </c>
      <c r="D913" s="16">
        <f t="shared" si="1350"/>
        <v>0</v>
      </c>
      <c r="E913" s="17">
        <f>D913*Premissas!$C$6</f>
        <v>0</v>
      </c>
      <c r="F913" s="15">
        <f t="shared" si="1351"/>
        <v>66</v>
      </c>
      <c r="G913" s="18">
        <f>F913*Premissas!$C$5</f>
        <v>2127.6178424549194</v>
      </c>
      <c r="M913" s="7" t="str">
        <f>Premissas!$E$3</f>
        <v>setembro/19</v>
      </c>
      <c r="N913" s="29">
        <f t="shared" ref="N913:N923" si="1358">N912</f>
        <v>66</v>
      </c>
      <c r="O913" s="15">
        <f>Premissas!$I$3</f>
        <v>52.19</v>
      </c>
      <c r="P913" s="16">
        <f t="shared" si="1353"/>
        <v>0</v>
      </c>
      <c r="Q913" s="17">
        <f>P913*Premissas!$C$13</f>
        <v>0</v>
      </c>
      <c r="R913" s="15">
        <f t="shared" si="1354"/>
        <v>66</v>
      </c>
      <c r="S913" s="18">
        <f>R913*Premissas!$C$11</f>
        <v>3178.8990825688074</v>
      </c>
      <c r="Y913" s="7" t="str">
        <f>Premissas!$E$3</f>
        <v>setembro/19</v>
      </c>
      <c r="Z913" s="29">
        <f t="shared" ref="Z913:Z923" si="1359">Z912</f>
        <v>66</v>
      </c>
      <c r="AA913" s="15">
        <f>Premissas!$H$3</f>
        <v>58.91</v>
      </c>
      <c r="AB913" s="16">
        <f t="shared" si="1356"/>
        <v>0</v>
      </c>
      <c r="AC913" s="17">
        <f>AB913*Premissas!$C$6</f>
        <v>0</v>
      </c>
      <c r="AD913" s="15">
        <f t="shared" si="1357"/>
        <v>66</v>
      </c>
      <c r="AE913" s="18">
        <f>AD913*Premissas!$C$12</f>
        <v>2127.6178424549194</v>
      </c>
    </row>
    <row r="914" spans="1:33" x14ac:dyDescent="0.25">
      <c r="A914" s="7" t="str">
        <f>Premissas!$E$4</f>
        <v>agosto/19</v>
      </c>
      <c r="B914" s="29">
        <f t="shared" ref="B914:B923" si="1360">B913</f>
        <v>66</v>
      </c>
      <c r="C914" s="15">
        <f>LARGE(Premissas!$H$4:$I$4,1)</f>
        <v>46.48</v>
      </c>
      <c r="D914" s="16">
        <f t="shared" si="1350"/>
        <v>0</v>
      </c>
      <c r="E914" s="17">
        <f>D914*Premissas!$C$6</f>
        <v>0</v>
      </c>
      <c r="F914" s="15">
        <f t="shared" si="1351"/>
        <v>66</v>
      </c>
      <c r="G914" s="18">
        <f>F914*Premissas!$C$5</f>
        <v>2127.6178424549194</v>
      </c>
      <c r="M914" s="7" t="str">
        <f>Premissas!$E$4</f>
        <v>agosto/19</v>
      </c>
      <c r="N914" s="29">
        <f t="shared" si="1358"/>
        <v>66</v>
      </c>
      <c r="O914" s="15">
        <f>Premissas!$I$4</f>
        <v>20.16</v>
      </c>
      <c r="P914" s="16">
        <f t="shared" si="1353"/>
        <v>0</v>
      </c>
      <c r="Q914" s="17">
        <f>P914*Premissas!$C$13</f>
        <v>0</v>
      </c>
      <c r="R914" s="15">
        <f t="shared" si="1354"/>
        <v>66</v>
      </c>
      <c r="S914" s="18">
        <f>R914*Premissas!$C$11</f>
        <v>3178.8990825688074</v>
      </c>
      <c r="Y914" s="7" t="str">
        <f>Premissas!$E$4</f>
        <v>agosto/19</v>
      </c>
      <c r="Z914" s="29">
        <f t="shared" si="1359"/>
        <v>66</v>
      </c>
      <c r="AA914" s="15">
        <f>Premissas!$H$4</f>
        <v>46.48</v>
      </c>
      <c r="AB914" s="16">
        <f t="shared" si="1356"/>
        <v>0</v>
      </c>
      <c r="AC914" s="17">
        <f>AB914*Premissas!$C$6</f>
        <v>0</v>
      </c>
      <c r="AD914" s="15">
        <f t="shared" si="1357"/>
        <v>66</v>
      </c>
      <c r="AE914" s="18">
        <f>AD914*Premissas!$C$12</f>
        <v>2127.6178424549194</v>
      </c>
    </row>
    <row r="915" spans="1:33" x14ac:dyDescent="0.25">
      <c r="A915" s="7" t="str">
        <f>Premissas!$E$5</f>
        <v>julho/19</v>
      </c>
      <c r="B915" s="29">
        <f t="shared" si="1360"/>
        <v>66</v>
      </c>
      <c r="C915" s="15">
        <f>LARGE(Premissas!$H$5:$I$5,1)</f>
        <v>63.17</v>
      </c>
      <c r="D915" s="16">
        <f t="shared" si="1350"/>
        <v>0</v>
      </c>
      <c r="E915" s="17">
        <f>D915*Premissas!$C$6</f>
        <v>0</v>
      </c>
      <c r="F915" s="15">
        <f t="shared" si="1351"/>
        <v>66</v>
      </c>
      <c r="G915" s="18">
        <f>F915*Premissas!$C$5</f>
        <v>2127.6178424549194</v>
      </c>
      <c r="M915" s="7" t="str">
        <f>Premissas!$E$5</f>
        <v>julho/19</v>
      </c>
      <c r="N915" s="29">
        <f t="shared" si="1358"/>
        <v>66</v>
      </c>
      <c r="O915" s="15">
        <f>Premissas!$I$5</f>
        <v>39.979999999999997</v>
      </c>
      <c r="P915" s="16">
        <f t="shared" si="1353"/>
        <v>0</v>
      </c>
      <c r="Q915" s="17">
        <f>P915*Premissas!$C$13</f>
        <v>0</v>
      </c>
      <c r="R915" s="15">
        <f t="shared" si="1354"/>
        <v>66</v>
      </c>
      <c r="S915" s="18">
        <f>R915*Premissas!$C$11</f>
        <v>3178.8990825688074</v>
      </c>
      <c r="Y915" s="7" t="str">
        <f>Premissas!$E$5</f>
        <v>julho/19</v>
      </c>
      <c r="Z915" s="29">
        <f t="shared" si="1359"/>
        <v>66</v>
      </c>
      <c r="AA915" s="15">
        <f>Premissas!$H$5</f>
        <v>63.17</v>
      </c>
      <c r="AB915" s="16">
        <f t="shared" si="1356"/>
        <v>0</v>
      </c>
      <c r="AC915" s="17">
        <f>AB915*Premissas!$C$6</f>
        <v>0</v>
      </c>
      <c r="AD915" s="15">
        <f t="shared" si="1357"/>
        <v>66</v>
      </c>
      <c r="AE915" s="18">
        <f>AD915*Premissas!$C$12</f>
        <v>2127.6178424549194</v>
      </c>
    </row>
    <row r="916" spans="1:33" x14ac:dyDescent="0.25">
      <c r="A916" s="7" t="str">
        <f>Premissas!$E$6</f>
        <v>junho/19</v>
      </c>
      <c r="B916" s="29">
        <f t="shared" si="1360"/>
        <v>66</v>
      </c>
      <c r="C916" s="15">
        <f>LARGE(Premissas!$H$6:$I$6,1)</f>
        <v>59.47</v>
      </c>
      <c r="D916" s="16">
        <f t="shared" si="1350"/>
        <v>0</v>
      </c>
      <c r="E916" s="17">
        <f>D916*Premissas!$C$6</f>
        <v>0</v>
      </c>
      <c r="F916" s="15">
        <f t="shared" si="1351"/>
        <v>66</v>
      </c>
      <c r="G916" s="18">
        <f>F916*Premissas!$C$5</f>
        <v>2127.6178424549194</v>
      </c>
      <c r="M916" s="7" t="str">
        <f>Premissas!$E$6</f>
        <v>junho/19</v>
      </c>
      <c r="N916" s="29">
        <f t="shared" si="1358"/>
        <v>66</v>
      </c>
      <c r="O916" s="15">
        <f>Premissas!$I$6</f>
        <v>47.71</v>
      </c>
      <c r="P916" s="16">
        <f t="shared" si="1353"/>
        <v>0</v>
      </c>
      <c r="Q916" s="17">
        <f>P916*Premissas!$C$13</f>
        <v>0</v>
      </c>
      <c r="R916" s="15">
        <f t="shared" si="1354"/>
        <v>66</v>
      </c>
      <c r="S916" s="18">
        <f>R916*Premissas!$C$11</f>
        <v>3178.8990825688074</v>
      </c>
      <c r="Y916" s="7" t="str">
        <f>Premissas!$E$6</f>
        <v>junho/19</v>
      </c>
      <c r="Z916" s="29">
        <f t="shared" si="1359"/>
        <v>66</v>
      </c>
      <c r="AA916" s="15">
        <f>Premissas!$H$6</f>
        <v>59.47</v>
      </c>
      <c r="AB916" s="16">
        <f t="shared" si="1356"/>
        <v>0</v>
      </c>
      <c r="AC916" s="17">
        <f>AB916*Premissas!$C$6</f>
        <v>0</v>
      </c>
      <c r="AD916" s="15">
        <f t="shared" si="1357"/>
        <v>66</v>
      </c>
      <c r="AE916" s="18">
        <f>AD916*Premissas!$C$12</f>
        <v>2127.6178424549194</v>
      </c>
    </row>
    <row r="917" spans="1:33" x14ac:dyDescent="0.25">
      <c r="A917" s="7" t="str">
        <f>Premissas!$E$7</f>
        <v>maio/19</v>
      </c>
      <c r="B917" s="29">
        <f t="shared" si="1360"/>
        <v>66</v>
      </c>
      <c r="C917" s="15">
        <f>LARGE(Premissas!$H$7:$I$7,1)</f>
        <v>61.04</v>
      </c>
      <c r="D917" s="20">
        <f t="shared" si="1350"/>
        <v>0</v>
      </c>
      <c r="E917" s="17">
        <f>D917*Premissas!$C$6</f>
        <v>0</v>
      </c>
      <c r="F917" s="15">
        <f t="shared" si="1351"/>
        <v>66</v>
      </c>
      <c r="G917" s="18">
        <f>F917*Premissas!$C$5</f>
        <v>2127.6178424549194</v>
      </c>
      <c r="M917" s="7" t="str">
        <f>Premissas!$E$7</f>
        <v>maio/19</v>
      </c>
      <c r="N917" s="29">
        <f t="shared" si="1358"/>
        <v>66</v>
      </c>
      <c r="O917" s="15">
        <f>Premissas!$I$7</f>
        <v>46.37</v>
      </c>
      <c r="P917" s="20">
        <f t="shared" si="1353"/>
        <v>0</v>
      </c>
      <c r="Q917" s="17">
        <f>P917*Premissas!$C$13</f>
        <v>0</v>
      </c>
      <c r="R917" s="15">
        <f t="shared" si="1354"/>
        <v>66</v>
      </c>
      <c r="S917" s="18">
        <f>R917*Premissas!$C$11</f>
        <v>3178.8990825688074</v>
      </c>
      <c r="Y917" s="7" t="str">
        <f>Premissas!$E$7</f>
        <v>maio/19</v>
      </c>
      <c r="Z917" s="29">
        <f t="shared" si="1359"/>
        <v>66</v>
      </c>
      <c r="AA917" s="15">
        <f>Premissas!$H$7</f>
        <v>61.04</v>
      </c>
      <c r="AB917" s="20">
        <f t="shared" si="1356"/>
        <v>0</v>
      </c>
      <c r="AC917" s="17">
        <f>AB917*Premissas!$C$6</f>
        <v>0</v>
      </c>
      <c r="AD917" s="15">
        <f t="shared" si="1357"/>
        <v>66</v>
      </c>
      <c r="AE917" s="18">
        <f>AD917*Premissas!$C$12</f>
        <v>2127.6178424549194</v>
      </c>
    </row>
    <row r="918" spans="1:33" x14ac:dyDescent="0.25">
      <c r="A918" s="7" t="str">
        <f>Premissas!$E$8</f>
        <v>abril/19</v>
      </c>
      <c r="B918" s="29">
        <f t="shared" si="1360"/>
        <v>66</v>
      </c>
      <c r="C918" s="15">
        <f>LARGE(Premissas!$H$8:$I$8,1)</f>
        <v>81.98</v>
      </c>
      <c r="D918" s="20">
        <f t="shared" si="1350"/>
        <v>15.980000000000004</v>
      </c>
      <c r="E918" s="17">
        <f>D918*Premissas!$C$6</f>
        <v>1030.2828218918066</v>
      </c>
      <c r="F918" s="15">
        <f t="shared" si="1351"/>
        <v>81.98</v>
      </c>
      <c r="G918" s="18">
        <f>F918*Premissas!$C$5</f>
        <v>2642.7592534008227</v>
      </c>
      <c r="M918" s="7" t="str">
        <f>Premissas!$E$8</f>
        <v>abril/19</v>
      </c>
      <c r="N918" s="29">
        <f t="shared" si="1358"/>
        <v>66</v>
      </c>
      <c r="O918" s="15">
        <f>Premissas!$I$8</f>
        <v>53.09</v>
      </c>
      <c r="P918" s="20">
        <f t="shared" si="1353"/>
        <v>0</v>
      </c>
      <c r="Q918" s="17">
        <f>P918*Premissas!$C$13</f>
        <v>0</v>
      </c>
      <c r="R918" s="15">
        <f t="shared" si="1354"/>
        <v>66</v>
      </c>
      <c r="S918" s="18">
        <f>R918*Premissas!$C$11</f>
        <v>3178.8990825688074</v>
      </c>
      <c r="Y918" s="7" t="str">
        <f>Premissas!$E$8</f>
        <v>abril/19</v>
      </c>
      <c r="Z918" s="29">
        <f t="shared" si="1359"/>
        <v>66</v>
      </c>
      <c r="AA918" s="15">
        <f>Premissas!$H$8</f>
        <v>81.98</v>
      </c>
      <c r="AB918" s="20">
        <f t="shared" si="1356"/>
        <v>15.980000000000004</v>
      </c>
      <c r="AC918" s="17">
        <f>AB918*Premissas!$C$6</f>
        <v>1030.2828218918066</v>
      </c>
      <c r="AD918" s="15">
        <f t="shared" si="1357"/>
        <v>81.98</v>
      </c>
      <c r="AE918" s="18">
        <f>AD918*Premissas!$C$12</f>
        <v>2642.7592534008227</v>
      </c>
    </row>
    <row r="919" spans="1:33" x14ac:dyDescent="0.25">
      <c r="A919" s="7" t="str">
        <f>Premissas!$E$9</f>
        <v>março/19</v>
      </c>
      <c r="B919" s="29">
        <f t="shared" si="1360"/>
        <v>66</v>
      </c>
      <c r="C919" s="15">
        <f>LARGE(Premissas!$H$9:$I$9,1)</f>
        <v>77.73</v>
      </c>
      <c r="D919" s="20">
        <f t="shared" si="1350"/>
        <v>11.730000000000004</v>
      </c>
      <c r="E919" s="17">
        <f>D919*Premissas!$C$6</f>
        <v>756.27143309079429</v>
      </c>
      <c r="F919" s="15">
        <f t="shared" si="1351"/>
        <v>77.73</v>
      </c>
      <c r="G919" s="18">
        <f>F919*Premissas!$C$5</f>
        <v>2505.7535590003163</v>
      </c>
      <c r="M919" s="7" t="str">
        <f>Premissas!$E$9</f>
        <v>março/19</v>
      </c>
      <c r="N919" s="29">
        <f t="shared" si="1358"/>
        <v>66</v>
      </c>
      <c r="O919" s="15">
        <f>Premissas!$I$9</f>
        <v>77.73</v>
      </c>
      <c r="P919" s="20">
        <f t="shared" si="1353"/>
        <v>11.730000000000004</v>
      </c>
      <c r="Q919" s="17">
        <f>P919*Premissas!$C$13</f>
        <v>1129.9541284403674</v>
      </c>
      <c r="R919" s="15">
        <f t="shared" si="1354"/>
        <v>77.73</v>
      </c>
      <c r="S919" s="18">
        <f>R919*Premissas!$C$11</f>
        <v>3743.8761467889908</v>
      </c>
      <c r="Y919" s="7" t="str">
        <f>Premissas!$E$9</f>
        <v>março/19</v>
      </c>
      <c r="Z919" s="29">
        <f t="shared" si="1359"/>
        <v>66</v>
      </c>
      <c r="AA919" s="15">
        <f>Premissas!$H$9</f>
        <v>77.62</v>
      </c>
      <c r="AB919" s="20">
        <f t="shared" si="1356"/>
        <v>11.620000000000005</v>
      </c>
      <c r="AC919" s="17">
        <f>AB919*Premissas!$C$6</f>
        <v>749.17937361594466</v>
      </c>
      <c r="AD919" s="15">
        <f t="shared" si="1357"/>
        <v>77.62</v>
      </c>
      <c r="AE919" s="18">
        <f>AD919*Premissas!$C$12</f>
        <v>2502.2075292628915</v>
      </c>
    </row>
    <row r="920" spans="1:33" x14ac:dyDescent="0.25">
      <c r="A920" s="7" t="str">
        <f>Premissas!$E$10</f>
        <v>fevereiro/19</v>
      </c>
      <c r="B920" s="29">
        <f t="shared" si="1360"/>
        <v>66</v>
      </c>
      <c r="C920" s="15">
        <f>LARGE(Premissas!$H$10:$I$10,1)</f>
        <v>89.49</v>
      </c>
      <c r="D920" s="20">
        <f t="shared" si="1350"/>
        <v>23.489999999999995</v>
      </c>
      <c r="E920" s="17">
        <f>D920*Premissas!$C$6</f>
        <v>1514.4770642201831</v>
      </c>
      <c r="F920" s="15">
        <f t="shared" si="1351"/>
        <v>89.49</v>
      </c>
      <c r="G920" s="18">
        <f>F920*Premissas!$C$5</f>
        <v>2884.8563745650108</v>
      </c>
      <c r="M920" s="7" t="str">
        <f>Premissas!$E$10</f>
        <v>fevereiro/19</v>
      </c>
      <c r="N920" s="29">
        <f t="shared" si="1358"/>
        <v>66</v>
      </c>
      <c r="O920" s="15">
        <f>Premissas!$I$10</f>
        <v>61.82</v>
      </c>
      <c r="P920" s="20">
        <f t="shared" si="1353"/>
        <v>0</v>
      </c>
      <c r="Q920" s="17">
        <f>P920*Premissas!$C$13</f>
        <v>0</v>
      </c>
      <c r="R920" s="15">
        <f t="shared" si="1354"/>
        <v>66</v>
      </c>
      <c r="S920" s="18">
        <f>R920*Premissas!$C$11</f>
        <v>3178.8990825688074</v>
      </c>
      <c r="Y920" s="7" t="str">
        <f>Premissas!$E$10</f>
        <v>fevereiro/19</v>
      </c>
      <c r="Z920" s="29">
        <f t="shared" si="1359"/>
        <v>66</v>
      </c>
      <c r="AA920" s="15">
        <f>Premissas!$H$10</f>
        <v>89.49</v>
      </c>
      <c r="AB920" s="20">
        <f t="shared" si="1356"/>
        <v>23.489999999999995</v>
      </c>
      <c r="AC920" s="17">
        <f>AB920*Premissas!$C$6</f>
        <v>1514.4770642201831</v>
      </c>
      <c r="AD920" s="15">
        <f t="shared" si="1357"/>
        <v>89.49</v>
      </c>
      <c r="AE920" s="18">
        <f>AD920*Premissas!$C$12</f>
        <v>2884.8563745650108</v>
      </c>
    </row>
    <row r="921" spans="1:33" x14ac:dyDescent="0.25">
      <c r="A921" s="7" t="str">
        <f>Premissas!$E$11</f>
        <v>janeiro/19</v>
      </c>
      <c r="B921" s="29">
        <f t="shared" si="1360"/>
        <v>66</v>
      </c>
      <c r="C921" s="15">
        <f>LARGE(Premissas!$H$11:$I$11,1)</f>
        <v>81.09</v>
      </c>
      <c r="D921" s="16">
        <f t="shared" si="1350"/>
        <v>15.090000000000003</v>
      </c>
      <c r="E921" s="17">
        <f>D921*Premissas!$C$6</f>
        <v>972.90161341347698</v>
      </c>
      <c r="F921" s="15">
        <f t="shared" si="1351"/>
        <v>81.09</v>
      </c>
      <c r="G921" s="18">
        <f>F921*Premissas!$C$5</f>
        <v>2614.068649161658</v>
      </c>
      <c r="M921" s="7" t="str">
        <f>Premissas!$E$11</f>
        <v>janeiro/19</v>
      </c>
      <c r="N921" s="29">
        <f t="shared" si="1358"/>
        <v>66</v>
      </c>
      <c r="O921" s="15">
        <f>Premissas!$I$11</f>
        <v>57.12</v>
      </c>
      <c r="P921" s="16">
        <f t="shared" si="1353"/>
        <v>0</v>
      </c>
      <c r="Q921" s="17">
        <f>P921*Premissas!$C$13</f>
        <v>0</v>
      </c>
      <c r="R921" s="15">
        <f t="shared" si="1354"/>
        <v>66</v>
      </c>
      <c r="S921" s="18">
        <f>R921*Premissas!$C$11</f>
        <v>3178.8990825688074</v>
      </c>
      <c r="Y921" s="7" t="str">
        <f>Premissas!$E$11</f>
        <v>janeiro/19</v>
      </c>
      <c r="Z921" s="29">
        <f t="shared" si="1359"/>
        <v>66</v>
      </c>
      <c r="AA921" s="15">
        <f>Premissas!$H$11</f>
        <v>81.09</v>
      </c>
      <c r="AB921" s="16">
        <f t="shared" si="1356"/>
        <v>15.090000000000003</v>
      </c>
      <c r="AC921" s="17">
        <f>AB921*Premissas!$C$6</f>
        <v>972.90161341347698</v>
      </c>
      <c r="AD921" s="15">
        <f t="shared" si="1357"/>
        <v>81.09</v>
      </c>
      <c r="AE921" s="18">
        <f>AD921*Premissas!$C$12</f>
        <v>2614.068649161658</v>
      </c>
    </row>
    <row r="922" spans="1:33" x14ac:dyDescent="0.25">
      <c r="A922" s="7" t="str">
        <f>Premissas!$E$12</f>
        <v>dezembro/18</v>
      </c>
      <c r="B922" s="29">
        <f t="shared" si="1360"/>
        <v>66</v>
      </c>
      <c r="C922" s="15">
        <f>LARGE(Premissas!$H$12:$I$12,1)</f>
        <v>66.98</v>
      </c>
      <c r="D922" s="16">
        <f t="shared" si="1350"/>
        <v>0</v>
      </c>
      <c r="E922" s="17">
        <f>D922*Premissas!$C$6</f>
        <v>0</v>
      </c>
      <c r="F922" s="15">
        <f t="shared" si="1351"/>
        <v>66.98</v>
      </c>
      <c r="G922" s="18">
        <f>F922*Premissas!$C$5</f>
        <v>2159.2097437519774</v>
      </c>
      <c r="M922" s="7" t="str">
        <f>Premissas!$E$12</f>
        <v>dezembro/18</v>
      </c>
      <c r="N922" s="29">
        <f t="shared" si="1358"/>
        <v>66</v>
      </c>
      <c r="O922" s="15">
        <f>Premissas!$I$12</f>
        <v>56.9</v>
      </c>
      <c r="P922" s="16">
        <f t="shared" si="1353"/>
        <v>0</v>
      </c>
      <c r="Q922" s="17">
        <f>P922*Premissas!$C$13</f>
        <v>0</v>
      </c>
      <c r="R922" s="15">
        <f t="shared" si="1354"/>
        <v>66</v>
      </c>
      <c r="S922" s="18">
        <f>R922*Premissas!$C$11</f>
        <v>3178.8990825688074</v>
      </c>
      <c r="Y922" s="7" t="str">
        <f>Premissas!$E$12</f>
        <v>dezembro/18</v>
      </c>
      <c r="Z922" s="29">
        <f t="shared" si="1359"/>
        <v>66</v>
      </c>
      <c r="AA922" s="15">
        <f>Premissas!$H$12</f>
        <v>66.98</v>
      </c>
      <c r="AB922" s="16">
        <f t="shared" si="1356"/>
        <v>0</v>
      </c>
      <c r="AC922" s="17">
        <f>AB922*Premissas!$C$6</f>
        <v>0</v>
      </c>
      <c r="AD922" s="15">
        <f t="shared" si="1357"/>
        <v>66.98</v>
      </c>
      <c r="AE922" s="18">
        <f>AD922*Premissas!$C$12</f>
        <v>2159.2097437519774</v>
      </c>
    </row>
    <row r="923" spans="1:33" x14ac:dyDescent="0.25">
      <c r="A923" s="7" t="str">
        <f>Premissas!$E$13</f>
        <v>novembro/18</v>
      </c>
      <c r="B923" s="29">
        <f t="shared" si="1360"/>
        <v>66</v>
      </c>
      <c r="C923" s="15">
        <f>LARGE(Premissas!$H$13:$I$13,1)</f>
        <v>66.42</v>
      </c>
      <c r="D923" s="16">
        <f t="shared" si="1350"/>
        <v>0</v>
      </c>
      <c r="E923" s="17">
        <f>D923*Premissas!$C$6</f>
        <v>0</v>
      </c>
      <c r="F923" s="15">
        <f t="shared" si="1351"/>
        <v>66.42</v>
      </c>
      <c r="G923" s="18">
        <f>F923*Premissas!$C$5</f>
        <v>2141.157228725087</v>
      </c>
      <c r="M923" s="7" t="str">
        <f>Premissas!$E$13</f>
        <v>novembro/18</v>
      </c>
      <c r="N923" s="29">
        <f t="shared" si="1358"/>
        <v>66</v>
      </c>
      <c r="O923" s="15">
        <f>Premissas!$I$13</f>
        <v>40.659999999999997</v>
      </c>
      <c r="P923" s="16">
        <f t="shared" si="1353"/>
        <v>0</v>
      </c>
      <c r="Q923" s="17">
        <f>P923*Premissas!$C$13</f>
        <v>0</v>
      </c>
      <c r="R923" s="15">
        <f t="shared" si="1354"/>
        <v>66</v>
      </c>
      <c r="S923" s="18">
        <f>R923*Premissas!$C$11</f>
        <v>3178.8990825688074</v>
      </c>
      <c r="Y923" s="7" t="str">
        <f>Premissas!$E$13</f>
        <v>novembro/18</v>
      </c>
      <c r="Z923" s="29">
        <f t="shared" si="1359"/>
        <v>66</v>
      </c>
      <c r="AA923" s="15">
        <f>Premissas!$H$13</f>
        <v>66.42</v>
      </c>
      <c r="AB923" s="16">
        <f t="shared" si="1356"/>
        <v>0</v>
      </c>
      <c r="AC923" s="17">
        <f>AB923*Premissas!$C$6</f>
        <v>0</v>
      </c>
      <c r="AD923" s="15">
        <f t="shared" si="1357"/>
        <v>66.42</v>
      </c>
      <c r="AE923" s="18">
        <f>AD923*Premissas!$C$12</f>
        <v>2141.157228725087</v>
      </c>
    </row>
    <row r="924" spans="1:33" x14ac:dyDescent="0.25">
      <c r="A924" s="26" t="s">
        <v>35</v>
      </c>
      <c r="B924" s="5"/>
      <c r="C924" s="5">
        <f>LARGE(C911:C923,1)</f>
        <v>89.49</v>
      </c>
      <c r="D924" s="5">
        <f>LARGE(D911:D923,1)</f>
        <v>23.489999999999995</v>
      </c>
      <c r="E924" s="27">
        <f>SUM(E912:E923)</f>
        <v>4273.9329326162615</v>
      </c>
      <c r="F924" s="5">
        <f>LARGE(F911:F923,1)</f>
        <v>89.49</v>
      </c>
      <c r="G924" s="27">
        <f t="shared" si="1274"/>
        <v>27713.511863334388</v>
      </c>
      <c r="H924" s="50">
        <f>E924+G924</f>
        <v>31987.444795950651</v>
      </c>
      <c r="I924">
        <f>B912</f>
        <v>66</v>
      </c>
      <c r="M924" s="26" t="s">
        <v>35</v>
      </c>
      <c r="N924" s="5"/>
      <c r="O924" s="5">
        <f t="shared" ref="O924:P924" si="1361">LARGE(O911:O923,1)</f>
        <v>77.73</v>
      </c>
      <c r="P924" s="5">
        <f t="shared" si="1361"/>
        <v>11.730000000000004</v>
      </c>
      <c r="Q924" s="27">
        <f t="shared" ref="Q924" si="1362">SUM(Q912:Q923)</f>
        <v>1129.9541284403674</v>
      </c>
      <c r="R924" s="5">
        <f t="shared" ref="R924" si="1363">LARGE(R911:R923,1)</f>
        <v>77.73</v>
      </c>
      <c r="S924" s="27">
        <f t="shared" si="1278"/>
        <v>38711.766055045882</v>
      </c>
      <c r="T924" s="50">
        <f t="shared" ref="T924" si="1364">Q924+S924</f>
        <v>39841.72018348625</v>
      </c>
      <c r="U924">
        <f t="shared" ref="U924" si="1365">N912</f>
        <v>66</v>
      </c>
      <c r="Y924" s="26" t="s">
        <v>35</v>
      </c>
      <c r="Z924" s="5"/>
      <c r="AA924" s="5">
        <f t="shared" ref="AA924:AB924" si="1366">LARGE(AA911:AA923,1)</f>
        <v>89.49</v>
      </c>
      <c r="AB924" s="5">
        <f t="shared" si="1366"/>
        <v>23.489999999999995</v>
      </c>
      <c r="AC924" s="27">
        <f t="shared" ref="AC924" si="1367">SUM(AC912:AC923)</f>
        <v>4266.840873141412</v>
      </c>
      <c r="AD924" s="5">
        <f t="shared" ref="AD924" si="1368">LARGE(AD911:AD923,1)</f>
        <v>89.49</v>
      </c>
      <c r="AE924" s="27">
        <f t="shared" si="1284"/>
        <v>27709.965833596962</v>
      </c>
      <c r="AF924" s="50">
        <f t="shared" ref="AF924" si="1369">AC924+AE924</f>
        <v>31976.806706738374</v>
      </c>
      <c r="AG924">
        <f t="shared" ref="AG924" si="1370">Z912</f>
        <v>66</v>
      </c>
    </row>
    <row r="925" spans="1:33" x14ac:dyDescent="0.25">
      <c r="A925" s="6" t="s">
        <v>12</v>
      </c>
      <c r="B925" s="6" t="s">
        <v>18</v>
      </c>
      <c r="C925" s="6" t="s">
        <v>19</v>
      </c>
      <c r="D925" s="14" t="s">
        <v>20</v>
      </c>
      <c r="E925" s="14" t="s">
        <v>21</v>
      </c>
      <c r="F925" s="6" t="s">
        <v>22</v>
      </c>
      <c r="G925" s="6" t="s">
        <v>23</v>
      </c>
      <c r="M925" s="6" t="s">
        <v>12</v>
      </c>
      <c r="N925" s="6" t="s">
        <v>18</v>
      </c>
      <c r="O925" s="6" t="s">
        <v>19</v>
      </c>
      <c r="P925" s="14" t="s">
        <v>20</v>
      </c>
      <c r="Q925" s="14" t="s">
        <v>21</v>
      </c>
      <c r="R925" s="6" t="s">
        <v>22</v>
      </c>
      <c r="S925" s="6" t="s">
        <v>23</v>
      </c>
      <c r="Y925" s="6" t="s">
        <v>12</v>
      </c>
      <c r="Z925" s="6" t="s">
        <v>18</v>
      </c>
      <c r="AA925" s="6" t="s">
        <v>19</v>
      </c>
      <c r="AB925" s="14" t="s">
        <v>20</v>
      </c>
      <c r="AC925" s="14" t="s">
        <v>21</v>
      </c>
      <c r="AD925" s="6" t="s">
        <v>22</v>
      </c>
      <c r="AE925" s="6" t="s">
        <v>23</v>
      </c>
    </row>
    <row r="926" spans="1:33" x14ac:dyDescent="0.25">
      <c r="A926" s="7" t="str">
        <f>Premissas!$E$2</f>
        <v>outubro/19</v>
      </c>
      <c r="B926" s="29">
        <f>B912+1</f>
        <v>67</v>
      </c>
      <c r="C926" s="15">
        <f>LARGE(Premissas!$H$2:$I$2,1)</f>
        <v>63.39</v>
      </c>
      <c r="D926" s="16">
        <f t="shared" ref="D926:D937" si="1371">IF(C926&gt;105%*B926,(C926-B926),0)</f>
        <v>0</v>
      </c>
      <c r="E926" s="17">
        <f>D926*Premissas!$C$6</f>
        <v>0</v>
      </c>
      <c r="F926" s="15">
        <f t="shared" ref="F926:F937" si="1372">IF(C926&gt;B926,C926,B926)</f>
        <v>67</v>
      </c>
      <c r="G926" s="18">
        <f>F926*Premissas!$C$5</f>
        <v>2159.8544764315088</v>
      </c>
      <c r="M926" s="7" t="str">
        <f>Premissas!$E$2</f>
        <v>outubro/19</v>
      </c>
      <c r="N926" s="29">
        <f t="shared" ref="N926" si="1373">N912+1</f>
        <v>67</v>
      </c>
      <c r="O926" s="15">
        <f>Premissas!$I$2</f>
        <v>63.39</v>
      </c>
      <c r="P926" s="16">
        <f t="shared" ref="P926:P937" si="1374">IF(O926&gt;105%*N926,(O926-N926),0)</f>
        <v>0</v>
      </c>
      <c r="Q926" s="17">
        <f>P926*Premissas!$C$13</f>
        <v>0</v>
      </c>
      <c r="R926" s="15">
        <f t="shared" ref="R926:R937" si="1375">IF(O926&gt;N926,O926,N926)</f>
        <v>67</v>
      </c>
      <c r="S926" s="18">
        <f>R926*Premissas!$C$11</f>
        <v>3227.0642201834862</v>
      </c>
      <c r="Y926" s="7" t="str">
        <f>Premissas!$E$2</f>
        <v>outubro/19</v>
      </c>
      <c r="Z926" s="29">
        <f t="shared" ref="Z926" si="1376">Z912+1</f>
        <v>67</v>
      </c>
      <c r="AA926" s="15">
        <f>Premissas!$H$2</f>
        <v>58.8</v>
      </c>
      <c r="AB926" s="16">
        <f t="shared" ref="AB926:AB937" si="1377">IF(AA926&gt;105%*Z926,(AA926-Z926),0)</f>
        <v>0</v>
      </c>
      <c r="AC926" s="17">
        <f>AB926*Premissas!$C$6</f>
        <v>0</v>
      </c>
      <c r="AD926" s="15">
        <f t="shared" ref="AD926:AD937" si="1378">IF(AA926&gt;Z926,AA926,Z926)</f>
        <v>67</v>
      </c>
      <c r="AE926" s="18">
        <f>AD926*Premissas!$C$12</f>
        <v>2159.8544764315088</v>
      </c>
    </row>
    <row r="927" spans="1:33" x14ac:dyDescent="0.25">
      <c r="A927" s="7" t="str">
        <f>Premissas!$E$3</f>
        <v>setembro/19</v>
      </c>
      <c r="B927" s="29">
        <f>B926</f>
        <v>67</v>
      </c>
      <c r="C927" s="15">
        <f>LARGE(Premissas!$H$3:$I$3,1)</f>
        <v>58.91</v>
      </c>
      <c r="D927" s="16">
        <f t="shared" si="1371"/>
        <v>0</v>
      </c>
      <c r="E927" s="17">
        <f>D927*Premissas!$C$6</f>
        <v>0</v>
      </c>
      <c r="F927" s="15">
        <f t="shared" si="1372"/>
        <v>67</v>
      </c>
      <c r="G927" s="18">
        <f>F927*Premissas!$C$5</f>
        <v>2159.8544764315088</v>
      </c>
      <c r="M927" s="7" t="str">
        <f>Premissas!$E$3</f>
        <v>setembro/19</v>
      </c>
      <c r="N927" s="29">
        <f t="shared" ref="N927:N937" si="1379">N926</f>
        <v>67</v>
      </c>
      <c r="O927" s="15">
        <f>Premissas!$I$3</f>
        <v>52.19</v>
      </c>
      <c r="P927" s="16">
        <f t="shared" si="1374"/>
        <v>0</v>
      </c>
      <c r="Q927" s="17">
        <f>P927*Premissas!$C$13</f>
        <v>0</v>
      </c>
      <c r="R927" s="15">
        <f t="shared" si="1375"/>
        <v>67</v>
      </c>
      <c r="S927" s="18">
        <f>R927*Premissas!$C$11</f>
        <v>3227.0642201834862</v>
      </c>
      <c r="Y927" s="7" t="str">
        <f>Premissas!$E$3</f>
        <v>setembro/19</v>
      </c>
      <c r="Z927" s="29">
        <f t="shared" ref="Z927:Z937" si="1380">Z926</f>
        <v>67</v>
      </c>
      <c r="AA927" s="15">
        <f>Premissas!$H$3</f>
        <v>58.91</v>
      </c>
      <c r="AB927" s="16">
        <f t="shared" si="1377"/>
        <v>0</v>
      </c>
      <c r="AC927" s="17">
        <f>AB927*Premissas!$C$6</f>
        <v>0</v>
      </c>
      <c r="AD927" s="15">
        <f t="shared" si="1378"/>
        <v>67</v>
      </c>
      <c r="AE927" s="18">
        <f>AD927*Premissas!$C$12</f>
        <v>2159.8544764315088</v>
      </c>
    </row>
    <row r="928" spans="1:33" x14ac:dyDescent="0.25">
      <c r="A928" s="7" t="str">
        <f>Premissas!$E$4</f>
        <v>agosto/19</v>
      </c>
      <c r="B928" s="29">
        <f t="shared" ref="B928:B937" si="1381">B927</f>
        <v>67</v>
      </c>
      <c r="C928" s="15">
        <f>LARGE(Premissas!$H$4:$I$4,1)</f>
        <v>46.48</v>
      </c>
      <c r="D928" s="16">
        <f t="shared" si="1371"/>
        <v>0</v>
      </c>
      <c r="E928" s="17">
        <f>D928*Premissas!$C$6</f>
        <v>0</v>
      </c>
      <c r="F928" s="15">
        <f t="shared" si="1372"/>
        <v>67</v>
      </c>
      <c r="G928" s="18">
        <f>F928*Premissas!$C$5</f>
        <v>2159.8544764315088</v>
      </c>
      <c r="M928" s="7" t="str">
        <f>Premissas!$E$4</f>
        <v>agosto/19</v>
      </c>
      <c r="N928" s="29">
        <f t="shared" si="1379"/>
        <v>67</v>
      </c>
      <c r="O928" s="15">
        <f>Premissas!$I$4</f>
        <v>20.16</v>
      </c>
      <c r="P928" s="16">
        <f t="shared" si="1374"/>
        <v>0</v>
      </c>
      <c r="Q928" s="17">
        <f>P928*Premissas!$C$13</f>
        <v>0</v>
      </c>
      <c r="R928" s="15">
        <f t="shared" si="1375"/>
        <v>67</v>
      </c>
      <c r="S928" s="18">
        <f>R928*Premissas!$C$11</f>
        <v>3227.0642201834862</v>
      </c>
      <c r="Y928" s="7" t="str">
        <f>Premissas!$E$4</f>
        <v>agosto/19</v>
      </c>
      <c r="Z928" s="29">
        <f t="shared" si="1380"/>
        <v>67</v>
      </c>
      <c r="AA928" s="15">
        <f>Premissas!$H$4</f>
        <v>46.48</v>
      </c>
      <c r="AB928" s="16">
        <f t="shared" si="1377"/>
        <v>0</v>
      </c>
      <c r="AC928" s="17">
        <f>AB928*Premissas!$C$6</f>
        <v>0</v>
      </c>
      <c r="AD928" s="15">
        <f t="shared" si="1378"/>
        <v>67</v>
      </c>
      <c r="AE928" s="18">
        <f>AD928*Premissas!$C$12</f>
        <v>2159.8544764315088</v>
      </c>
    </row>
    <row r="929" spans="1:33" x14ac:dyDescent="0.25">
      <c r="A929" s="7" t="str">
        <f>Premissas!$E$5</f>
        <v>julho/19</v>
      </c>
      <c r="B929" s="29">
        <f t="shared" si="1381"/>
        <v>67</v>
      </c>
      <c r="C929" s="15">
        <f>LARGE(Premissas!$H$5:$I$5,1)</f>
        <v>63.17</v>
      </c>
      <c r="D929" s="16">
        <f t="shared" si="1371"/>
        <v>0</v>
      </c>
      <c r="E929" s="17">
        <f>D929*Premissas!$C$6</f>
        <v>0</v>
      </c>
      <c r="F929" s="15">
        <f t="shared" si="1372"/>
        <v>67</v>
      </c>
      <c r="G929" s="18">
        <f>F929*Premissas!$C$5</f>
        <v>2159.8544764315088</v>
      </c>
      <c r="M929" s="7" t="str">
        <f>Premissas!$E$5</f>
        <v>julho/19</v>
      </c>
      <c r="N929" s="29">
        <f t="shared" si="1379"/>
        <v>67</v>
      </c>
      <c r="O929" s="15">
        <f>Premissas!$I$5</f>
        <v>39.979999999999997</v>
      </c>
      <c r="P929" s="16">
        <f t="shared" si="1374"/>
        <v>0</v>
      </c>
      <c r="Q929" s="17">
        <f>P929*Premissas!$C$13</f>
        <v>0</v>
      </c>
      <c r="R929" s="15">
        <f t="shared" si="1375"/>
        <v>67</v>
      </c>
      <c r="S929" s="18">
        <f>R929*Premissas!$C$11</f>
        <v>3227.0642201834862</v>
      </c>
      <c r="Y929" s="7" t="str">
        <f>Premissas!$E$5</f>
        <v>julho/19</v>
      </c>
      <c r="Z929" s="29">
        <f t="shared" si="1380"/>
        <v>67</v>
      </c>
      <c r="AA929" s="15">
        <f>Premissas!$H$5</f>
        <v>63.17</v>
      </c>
      <c r="AB929" s="16">
        <f t="shared" si="1377"/>
        <v>0</v>
      </c>
      <c r="AC929" s="17">
        <f>AB929*Premissas!$C$6</f>
        <v>0</v>
      </c>
      <c r="AD929" s="15">
        <f t="shared" si="1378"/>
        <v>67</v>
      </c>
      <c r="AE929" s="18">
        <f>AD929*Premissas!$C$12</f>
        <v>2159.8544764315088</v>
      </c>
    </row>
    <row r="930" spans="1:33" x14ac:dyDescent="0.25">
      <c r="A930" s="7" t="str">
        <f>Premissas!$E$6</f>
        <v>junho/19</v>
      </c>
      <c r="B930" s="29">
        <f t="shared" si="1381"/>
        <v>67</v>
      </c>
      <c r="C930" s="15">
        <f>LARGE(Premissas!$H$6:$I$6,1)</f>
        <v>59.47</v>
      </c>
      <c r="D930" s="16">
        <f t="shared" si="1371"/>
        <v>0</v>
      </c>
      <c r="E930" s="17">
        <f>D930*Premissas!$C$6</f>
        <v>0</v>
      </c>
      <c r="F930" s="15">
        <f t="shared" si="1372"/>
        <v>67</v>
      </c>
      <c r="G930" s="18">
        <f>F930*Premissas!$C$5</f>
        <v>2159.8544764315088</v>
      </c>
      <c r="M930" s="7" t="str">
        <f>Premissas!$E$6</f>
        <v>junho/19</v>
      </c>
      <c r="N930" s="29">
        <f t="shared" si="1379"/>
        <v>67</v>
      </c>
      <c r="O930" s="15">
        <f>Premissas!$I$6</f>
        <v>47.71</v>
      </c>
      <c r="P930" s="16">
        <f t="shared" si="1374"/>
        <v>0</v>
      </c>
      <c r="Q930" s="17">
        <f>P930*Premissas!$C$13</f>
        <v>0</v>
      </c>
      <c r="R930" s="15">
        <f t="shared" si="1375"/>
        <v>67</v>
      </c>
      <c r="S930" s="18">
        <f>R930*Premissas!$C$11</f>
        <v>3227.0642201834862</v>
      </c>
      <c r="Y930" s="7" t="str">
        <f>Premissas!$E$6</f>
        <v>junho/19</v>
      </c>
      <c r="Z930" s="29">
        <f t="shared" si="1380"/>
        <v>67</v>
      </c>
      <c r="AA930" s="15">
        <f>Premissas!$H$6</f>
        <v>59.47</v>
      </c>
      <c r="AB930" s="16">
        <f t="shared" si="1377"/>
        <v>0</v>
      </c>
      <c r="AC930" s="17">
        <f>AB930*Premissas!$C$6</f>
        <v>0</v>
      </c>
      <c r="AD930" s="15">
        <f t="shared" si="1378"/>
        <v>67</v>
      </c>
      <c r="AE930" s="18">
        <f>AD930*Premissas!$C$12</f>
        <v>2159.8544764315088</v>
      </c>
    </row>
    <row r="931" spans="1:33" x14ac:dyDescent="0.25">
      <c r="A931" s="7" t="str">
        <f>Premissas!$E$7</f>
        <v>maio/19</v>
      </c>
      <c r="B931" s="29">
        <f t="shared" si="1381"/>
        <v>67</v>
      </c>
      <c r="C931" s="15">
        <f>LARGE(Premissas!$H$7:$I$7,1)</f>
        <v>61.04</v>
      </c>
      <c r="D931" s="20">
        <f t="shared" si="1371"/>
        <v>0</v>
      </c>
      <c r="E931" s="17">
        <f>D931*Premissas!$C$6</f>
        <v>0</v>
      </c>
      <c r="F931" s="15">
        <f t="shared" si="1372"/>
        <v>67</v>
      </c>
      <c r="G931" s="18">
        <f>F931*Premissas!$C$5</f>
        <v>2159.8544764315088</v>
      </c>
      <c r="M931" s="7" t="str">
        <f>Premissas!$E$7</f>
        <v>maio/19</v>
      </c>
      <c r="N931" s="29">
        <f t="shared" si="1379"/>
        <v>67</v>
      </c>
      <c r="O931" s="15">
        <f>Premissas!$I$7</f>
        <v>46.37</v>
      </c>
      <c r="P931" s="20">
        <f t="shared" si="1374"/>
        <v>0</v>
      </c>
      <c r="Q931" s="17">
        <f>P931*Premissas!$C$13</f>
        <v>0</v>
      </c>
      <c r="R931" s="15">
        <f t="shared" si="1375"/>
        <v>67</v>
      </c>
      <c r="S931" s="18">
        <f>R931*Premissas!$C$11</f>
        <v>3227.0642201834862</v>
      </c>
      <c r="Y931" s="7" t="str">
        <f>Premissas!$E$7</f>
        <v>maio/19</v>
      </c>
      <c r="Z931" s="29">
        <f t="shared" si="1380"/>
        <v>67</v>
      </c>
      <c r="AA931" s="15">
        <f>Premissas!$H$7</f>
        <v>61.04</v>
      </c>
      <c r="AB931" s="20">
        <f t="shared" si="1377"/>
        <v>0</v>
      </c>
      <c r="AC931" s="17">
        <f>AB931*Premissas!$C$6</f>
        <v>0</v>
      </c>
      <c r="AD931" s="15">
        <f t="shared" si="1378"/>
        <v>67</v>
      </c>
      <c r="AE931" s="18">
        <f>AD931*Premissas!$C$12</f>
        <v>2159.8544764315088</v>
      </c>
    </row>
    <row r="932" spans="1:33" x14ac:dyDescent="0.25">
      <c r="A932" s="7" t="str">
        <f>Premissas!$E$8</f>
        <v>abril/19</v>
      </c>
      <c r="B932" s="29">
        <f t="shared" si="1381"/>
        <v>67</v>
      </c>
      <c r="C932" s="15">
        <f>LARGE(Premissas!$H$8:$I$8,1)</f>
        <v>81.98</v>
      </c>
      <c r="D932" s="20">
        <f t="shared" si="1371"/>
        <v>14.980000000000004</v>
      </c>
      <c r="E932" s="17">
        <f>D932*Premissas!$C$6</f>
        <v>965.80955393862723</v>
      </c>
      <c r="F932" s="15">
        <f t="shared" si="1372"/>
        <v>81.98</v>
      </c>
      <c r="G932" s="18">
        <f>F932*Premissas!$C$5</f>
        <v>2642.7592534008227</v>
      </c>
      <c r="M932" s="7" t="str">
        <f>Premissas!$E$8</f>
        <v>abril/19</v>
      </c>
      <c r="N932" s="29">
        <f t="shared" si="1379"/>
        <v>67</v>
      </c>
      <c r="O932" s="15">
        <f>Premissas!$I$8</f>
        <v>53.09</v>
      </c>
      <c r="P932" s="20">
        <f t="shared" si="1374"/>
        <v>0</v>
      </c>
      <c r="Q932" s="17">
        <f>P932*Premissas!$C$13</f>
        <v>0</v>
      </c>
      <c r="R932" s="15">
        <f t="shared" si="1375"/>
        <v>67</v>
      </c>
      <c r="S932" s="18">
        <f>R932*Premissas!$C$11</f>
        <v>3227.0642201834862</v>
      </c>
      <c r="Y932" s="7" t="str">
        <f>Premissas!$E$8</f>
        <v>abril/19</v>
      </c>
      <c r="Z932" s="29">
        <f t="shared" si="1380"/>
        <v>67</v>
      </c>
      <c r="AA932" s="15">
        <f>Premissas!$H$8</f>
        <v>81.98</v>
      </c>
      <c r="AB932" s="20">
        <f t="shared" si="1377"/>
        <v>14.980000000000004</v>
      </c>
      <c r="AC932" s="17">
        <f>AB932*Premissas!$C$6</f>
        <v>965.80955393862723</v>
      </c>
      <c r="AD932" s="15">
        <f t="shared" si="1378"/>
        <v>81.98</v>
      </c>
      <c r="AE932" s="18">
        <f>AD932*Premissas!$C$12</f>
        <v>2642.7592534008227</v>
      </c>
    </row>
    <row r="933" spans="1:33" x14ac:dyDescent="0.25">
      <c r="A933" s="7" t="str">
        <f>Premissas!$E$9</f>
        <v>março/19</v>
      </c>
      <c r="B933" s="29">
        <f t="shared" si="1381"/>
        <v>67</v>
      </c>
      <c r="C933" s="15">
        <f>LARGE(Premissas!$H$9:$I$9,1)</f>
        <v>77.73</v>
      </c>
      <c r="D933" s="20">
        <f t="shared" si="1371"/>
        <v>10.730000000000004</v>
      </c>
      <c r="E933" s="17">
        <f>D933*Premissas!$C$6</f>
        <v>691.79816513761489</v>
      </c>
      <c r="F933" s="15">
        <f t="shared" si="1372"/>
        <v>77.73</v>
      </c>
      <c r="G933" s="18">
        <f>F933*Premissas!$C$5</f>
        <v>2505.7535590003163</v>
      </c>
      <c r="M933" s="7" t="str">
        <f>Premissas!$E$9</f>
        <v>março/19</v>
      </c>
      <c r="N933" s="29">
        <f t="shared" si="1379"/>
        <v>67</v>
      </c>
      <c r="O933" s="15">
        <f>Premissas!$I$9</f>
        <v>77.73</v>
      </c>
      <c r="P933" s="20">
        <f t="shared" si="1374"/>
        <v>10.730000000000004</v>
      </c>
      <c r="Q933" s="17">
        <f>P933*Premissas!$C$13</f>
        <v>1033.6238532110094</v>
      </c>
      <c r="R933" s="15">
        <f t="shared" si="1375"/>
        <v>77.73</v>
      </c>
      <c r="S933" s="18">
        <f>R933*Premissas!$C$11</f>
        <v>3743.8761467889908</v>
      </c>
      <c r="Y933" s="7" t="str">
        <f>Premissas!$E$9</f>
        <v>março/19</v>
      </c>
      <c r="Z933" s="29">
        <f t="shared" si="1380"/>
        <v>67</v>
      </c>
      <c r="AA933" s="15">
        <f>Premissas!$H$9</f>
        <v>77.62</v>
      </c>
      <c r="AB933" s="20">
        <f t="shared" si="1377"/>
        <v>10.620000000000005</v>
      </c>
      <c r="AC933" s="17">
        <f>AB933*Premissas!$C$6</f>
        <v>684.70610566276525</v>
      </c>
      <c r="AD933" s="15">
        <f t="shared" si="1378"/>
        <v>77.62</v>
      </c>
      <c r="AE933" s="18">
        <f>AD933*Premissas!$C$12</f>
        <v>2502.2075292628915</v>
      </c>
    </row>
    <row r="934" spans="1:33" x14ac:dyDescent="0.25">
      <c r="A934" s="7" t="str">
        <f>Premissas!$E$10</f>
        <v>fevereiro/19</v>
      </c>
      <c r="B934" s="29">
        <f t="shared" si="1381"/>
        <v>67</v>
      </c>
      <c r="C934" s="15">
        <f>LARGE(Premissas!$H$10:$I$10,1)</f>
        <v>89.49</v>
      </c>
      <c r="D934" s="20">
        <f t="shared" si="1371"/>
        <v>22.489999999999995</v>
      </c>
      <c r="E934" s="17">
        <f>D934*Premissas!$C$6</f>
        <v>1450.0037962670037</v>
      </c>
      <c r="F934" s="15">
        <f t="shared" si="1372"/>
        <v>89.49</v>
      </c>
      <c r="G934" s="18">
        <f>F934*Premissas!$C$5</f>
        <v>2884.8563745650108</v>
      </c>
      <c r="M934" s="7" t="str">
        <f>Premissas!$E$10</f>
        <v>fevereiro/19</v>
      </c>
      <c r="N934" s="29">
        <f t="shared" si="1379"/>
        <v>67</v>
      </c>
      <c r="O934" s="15">
        <f>Premissas!$I$10</f>
        <v>61.82</v>
      </c>
      <c r="P934" s="20">
        <f t="shared" si="1374"/>
        <v>0</v>
      </c>
      <c r="Q934" s="17">
        <f>P934*Premissas!$C$13</f>
        <v>0</v>
      </c>
      <c r="R934" s="15">
        <f t="shared" si="1375"/>
        <v>67</v>
      </c>
      <c r="S934" s="18">
        <f>R934*Premissas!$C$11</f>
        <v>3227.0642201834862</v>
      </c>
      <c r="Y934" s="7" t="str">
        <f>Premissas!$E$10</f>
        <v>fevereiro/19</v>
      </c>
      <c r="Z934" s="29">
        <f t="shared" si="1380"/>
        <v>67</v>
      </c>
      <c r="AA934" s="15">
        <f>Premissas!$H$10</f>
        <v>89.49</v>
      </c>
      <c r="AB934" s="20">
        <f t="shared" si="1377"/>
        <v>22.489999999999995</v>
      </c>
      <c r="AC934" s="17">
        <f>AB934*Premissas!$C$6</f>
        <v>1450.0037962670037</v>
      </c>
      <c r="AD934" s="15">
        <f t="shared" si="1378"/>
        <v>89.49</v>
      </c>
      <c r="AE934" s="18">
        <f>AD934*Premissas!$C$12</f>
        <v>2884.8563745650108</v>
      </c>
    </row>
    <row r="935" spans="1:33" x14ac:dyDescent="0.25">
      <c r="A935" s="7" t="str">
        <f>Premissas!$E$11</f>
        <v>janeiro/19</v>
      </c>
      <c r="B935" s="29">
        <f t="shared" si="1381"/>
        <v>67</v>
      </c>
      <c r="C935" s="15">
        <f>LARGE(Premissas!$H$11:$I$11,1)</f>
        <v>81.09</v>
      </c>
      <c r="D935" s="16">
        <f t="shared" si="1371"/>
        <v>14.090000000000003</v>
      </c>
      <c r="E935" s="17">
        <f>D935*Premissas!$C$6</f>
        <v>908.42834546029758</v>
      </c>
      <c r="F935" s="15">
        <f t="shared" si="1372"/>
        <v>81.09</v>
      </c>
      <c r="G935" s="18">
        <f>F935*Premissas!$C$5</f>
        <v>2614.068649161658</v>
      </c>
      <c r="M935" s="7" t="str">
        <f>Premissas!$E$11</f>
        <v>janeiro/19</v>
      </c>
      <c r="N935" s="29">
        <f t="shared" si="1379"/>
        <v>67</v>
      </c>
      <c r="O935" s="15">
        <f>Premissas!$I$11</f>
        <v>57.12</v>
      </c>
      <c r="P935" s="16">
        <f t="shared" si="1374"/>
        <v>0</v>
      </c>
      <c r="Q935" s="17">
        <f>P935*Premissas!$C$13</f>
        <v>0</v>
      </c>
      <c r="R935" s="15">
        <f t="shared" si="1375"/>
        <v>67</v>
      </c>
      <c r="S935" s="18">
        <f>R935*Premissas!$C$11</f>
        <v>3227.0642201834862</v>
      </c>
      <c r="Y935" s="7" t="str">
        <f>Premissas!$E$11</f>
        <v>janeiro/19</v>
      </c>
      <c r="Z935" s="29">
        <f t="shared" si="1380"/>
        <v>67</v>
      </c>
      <c r="AA935" s="15">
        <f>Premissas!$H$11</f>
        <v>81.09</v>
      </c>
      <c r="AB935" s="16">
        <f t="shared" si="1377"/>
        <v>14.090000000000003</v>
      </c>
      <c r="AC935" s="17">
        <f>AB935*Premissas!$C$6</f>
        <v>908.42834546029758</v>
      </c>
      <c r="AD935" s="15">
        <f t="shared" si="1378"/>
        <v>81.09</v>
      </c>
      <c r="AE935" s="18">
        <f>AD935*Premissas!$C$12</f>
        <v>2614.068649161658</v>
      </c>
    </row>
    <row r="936" spans="1:33" x14ac:dyDescent="0.25">
      <c r="A936" s="7" t="str">
        <f>Premissas!$E$12</f>
        <v>dezembro/18</v>
      </c>
      <c r="B936" s="29">
        <f t="shared" si="1381"/>
        <v>67</v>
      </c>
      <c r="C936" s="15">
        <f>LARGE(Premissas!$H$12:$I$12,1)</f>
        <v>66.98</v>
      </c>
      <c r="D936" s="16">
        <f t="shared" si="1371"/>
        <v>0</v>
      </c>
      <c r="E936" s="17">
        <f>D936*Premissas!$C$6</f>
        <v>0</v>
      </c>
      <c r="F936" s="15">
        <f t="shared" si="1372"/>
        <v>67</v>
      </c>
      <c r="G936" s="18">
        <f>F936*Premissas!$C$5</f>
        <v>2159.8544764315088</v>
      </c>
      <c r="M936" s="7" t="str">
        <f>Premissas!$E$12</f>
        <v>dezembro/18</v>
      </c>
      <c r="N936" s="29">
        <f t="shared" si="1379"/>
        <v>67</v>
      </c>
      <c r="O936" s="15">
        <f>Premissas!$I$12</f>
        <v>56.9</v>
      </c>
      <c r="P936" s="16">
        <f t="shared" si="1374"/>
        <v>0</v>
      </c>
      <c r="Q936" s="17">
        <f>P936*Premissas!$C$13</f>
        <v>0</v>
      </c>
      <c r="R936" s="15">
        <f t="shared" si="1375"/>
        <v>67</v>
      </c>
      <c r="S936" s="18">
        <f>R936*Premissas!$C$11</f>
        <v>3227.0642201834862</v>
      </c>
      <c r="Y936" s="7" t="str">
        <f>Premissas!$E$12</f>
        <v>dezembro/18</v>
      </c>
      <c r="Z936" s="29">
        <f t="shared" si="1380"/>
        <v>67</v>
      </c>
      <c r="AA936" s="15">
        <f>Premissas!$H$12</f>
        <v>66.98</v>
      </c>
      <c r="AB936" s="16">
        <f t="shared" si="1377"/>
        <v>0</v>
      </c>
      <c r="AC936" s="17">
        <f>AB936*Premissas!$C$6</f>
        <v>0</v>
      </c>
      <c r="AD936" s="15">
        <f t="shared" si="1378"/>
        <v>67</v>
      </c>
      <c r="AE936" s="18">
        <f>AD936*Premissas!$C$12</f>
        <v>2159.8544764315088</v>
      </c>
    </row>
    <row r="937" spans="1:33" x14ac:dyDescent="0.25">
      <c r="A937" s="7" t="str">
        <f>Premissas!$E$13</f>
        <v>novembro/18</v>
      </c>
      <c r="B937" s="29">
        <f t="shared" si="1381"/>
        <v>67</v>
      </c>
      <c r="C937" s="15">
        <f>LARGE(Premissas!$H$13:$I$13,1)</f>
        <v>66.42</v>
      </c>
      <c r="D937" s="16">
        <f t="shared" si="1371"/>
        <v>0</v>
      </c>
      <c r="E937" s="17">
        <f>D937*Premissas!$C$6</f>
        <v>0</v>
      </c>
      <c r="F937" s="15">
        <f t="shared" si="1372"/>
        <v>67</v>
      </c>
      <c r="G937" s="18">
        <f>F937*Premissas!$C$5</f>
        <v>2159.8544764315088</v>
      </c>
      <c r="M937" s="7" t="str">
        <f>Premissas!$E$13</f>
        <v>novembro/18</v>
      </c>
      <c r="N937" s="29">
        <f t="shared" si="1379"/>
        <v>67</v>
      </c>
      <c r="O937" s="15">
        <f>Premissas!$I$13</f>
        <v>40.659999999999997</v>
      </c>
      <c r="P937" s="16">
        <f t="shared" si="1374"/>
        <v>0</v>
      </c>
      <c r="Q937" s="17">
        <f>P937*Premissas!$C$13</f>
        <v>0</v>
      </c>
      <c r="R937" s="15">
        <f t="shared" si="1375"/>
        <v>67</v>
      </c>
      <c r="S937" s="18">
        <f>R937*Premissas!$C$11</f>
        <v>3227.0642201834862</v>
      </c>
      <c r="Y937" s="7" t="str">
        <f>Premissas!$E$13</f>
        <v>novembro/18</v>
      </c>
      <c r="Z937" s="29">
        <f t="shared" si="1380"/>
        <v>67</v>
      </c>
      <c r="AA937" s="15">
        <f>Premissas!$H$13</f>
        <v>66.42</v>
      </c>
      <c r="AB937" s="16">
        <f t="shared" si="1377"/>
        <v>0</v>
      </c>
      <c r="AC937" s="17">
        <f>AB937*Premissas!$C$6</f>
        <v>0</v>
      </c>
      <c r="AD937" s="15">
        <f t="shared" si="1378"/>
        <v>67</v>
      </c>
      <c r="AE937" s="18">
        <f>AD937*Premissas!$C$12</f>
        <v>2159.8544764315088</v>
      </c>
    </row>
    <row r="938" spans="1:33" x14ac:dyDescent="0.25">
      <c r="A938" s="26" t="s">
        <v>35</v>
      </c>
      <c r="B938" s="5"/>
      <c r="C938" s="5">
        <f>LARGE(C925:C937,1)</f>
        <v>89.49</v>
      </c>
      <c r="D938" s="5">
        <f>LARGE(D925:D937,1)</f>
        <v>22.489999999999995</v>
      </c>
      <c r="E938" s="27">
        <f>SUM(E926:E937)</f>
        <v>4016.039860803543</v>
      </c>
      <c r="F938" s="5">
        <f>LARGE(F925:F937,1)</f>
        <v>89.49</v>
      </c>
      <c r="G938" s="27">
        <f t="shared" ref="G938:G994" si="1382">SUM(G926:G937)</f>
        <v>27926.273647579877</v>
      </c>
      <c r="H938" s="50">
        <f>E938+G938</f>
        <v>31942.31350838342</v>
      </c>
      <c r="I938">
        <f>B926</f>
        <v>67</v>
      </c>
      <c r="M938" s="26" t="s">
        <v>35</v>
      </c>
      <c r="N938" s="5"/>
      <c r="O938" s="5">
        <f t="shared" ref="O938:P938" si="1383">LARGE(O925:O937,1)</f>
        <v>77.73</v>
      </c>
      <c r="P938" s="5">
        <f t="shared" si="1383"/>
        <v>10.730000000000004</v>
      </c>
      <c r="Q938" s="27">
        <f t="shared" ref="Q938" si="1384">SUM(Q926:Q937)</f>
        <v>1033.6238532110094</v>
      </c>
      <c r="R938" s="5">
        <f t="shared" ref="R938" si="1385">LARGE(R925:R937,1)</f>
        <v>77.73</v>
      </c>
      <c r="S938" s="27">
        <f t="shared" ref="S938:S994" si="1386">SUM(S926:S937)</f>
        <v>39241.582568807331</v>
      </c>
      <c r="T938" s="50">
        <f t="shared" ref="T938" si="1387">Q938+S938</f>
        <v>40275.206422018338</v>
      </c>
      <c r="U938">
        <f t="shared" ref="U938" si="1388">N926</f>
        <v>67</v>
      </c>
      <c r="Y938" s="26" t="s">
        <v>35</v>
      </c>
      <c r="Z938" s="5"/>
      <c r="AA938" s="5">
        <f t="shared" ref="AA938:AB938" si="1389">LARGE(AA925:AA937,1)</f>
        <v>89.49</v>
      </c>
      <c r="AB938" s="5">
        <f t="shared" si="1389"/>
        <v>22.489999999999995</v>
      </c>
      <c r="AC938" s="27">
        <f t="shared" ref="AC938" si="1390">SUM(AC926:AC937)</f>
        <v>4008.9478013286935</v>
      </c>
      <c r="AD938" s="5">
        <f t="shared" ref="AD938" si="1391">LARGE(AD925:AD937,1)</f>
        <v>89.49</v>
      </c>
      <c r="AE938" s="27">
        <f t="shared" ref="AE938:AE994" si="1392">SUM(AE926:AE937)</f>
        <v>27922.727617842451</v>
      </c>
      <c r="AF938" s="50">
        <f t="shared" ref="AF938" si="1393">AC938+AE938</f>
        <v>31931.675419171144</v>
      </c>
      <c r="AG938">
        <f t="shared" ref="AG938" si="1394">Z926</f>
        <v>67</v>
      </c>
    </row>
    <row r="939" spans="1:33" x14ac:dyDescent="0.25">
      <c r="A939" s="6" t="s">
        <v>12</v>
      </c>
      <c r="B939" s="6" t="s">
        <v>18</v>
      </c>
      <c r="C939" s="6" t="s">
        <v>19</v>
      </c>
      <c r="D939" s="14" t="s">
        <v>20</v>
      </c>
      <c r="E939" s="14" t="s">
        <v>21</v>
      </c>
      <c r="F939" s="6" t="s">
        <v>22</v>
      </c>
      <c r="G939" s="6" t="s">
        <v>23</v>
      </c>
      <c r="M939" s="6" t="s">
        <v>12</v>
      </c>
      <c r="N939" s="6" t="s">
        <v>18</v>
      </c>
      <c r="O939" s="6" t="s">
        <v>19</v>
      </c>
      <c r="P939" s="14" t="s">
        <v>20</v>
      </c>
      <c r="Q939" s="14" t="s">
        <v>21</v>
      </c>
      <c r="R939" s="6" t="s">
        <v>22</v>
      </c>
      <c r="S939" s="6" t="s">
        <v>23</v>
      </c>
      <c r="Y939" s="6" t="s">
        <v>12</v>
      </c>
      <c r="Z939" s="6" t="s">
        <v>18</v>
      </c>
      <c r="AA939" s="6" t="s">
        <v>19</v>
      </c>
      <c r="AB939" s="14" t="s">
        <v>20</v>
      </c>
      <c r="AC939" s="14" t="s">
        <v>21</v>
      </c>
      <c r="AD939" s="6" t="s">
        <v>22</v>
      </c>
      <c r="AE939" s="6" t="s">
        <v>23</v>
      </c>
    </row>
    <row r="940" spans="1:33" x14ac:dyDescent="0.25">
      <c r="A940" s="7" t="str">
        <f>Premissas!$E$2</f>
        <v>outubro/19</v>
      </c>
      <c r="B940" s="29">
        <f>B926+1</f>
        <v>68</v>
      </c>
      <c r="C940" s="15">
        <f>LARGE(Premissas!$H$2:$I$2,1)</f>
        <v>63.39</v>
      </c>
      <c r="D940" s="16">
        <f t="shared" ref="D940:D951" si="1395">IF(C940&gt;105%*B940,(C940-B940),0)</f>
        <v>0</v>
      </c>
      <c r="E940" s="17">
        <f>D940*Premissas!$C$6</f>
        <v>0</v>
      </c>
      <c r="F940" s="15">
        <f t="shared" ref="F940:F951" si="1396">IF(C940&gt;B940,C940,B940)</f>
        <v>68</v>
      </c>
      <c r="G940" s="18">
        <f>F940*Premissas!$C$5</f>
        <v>2192.0911104080988</v>
      </c>
      <c r="M940" s="7" t="str">
        <f>Premissas!$E$2</f>
        <v>outubro/19</v>
      </c>
      <c r="N940" s="29">
        <f t="shared" ref="N940" si="1397">N926+1</f>
        <v>68</v>
      </c>
      <c r="O940" s="15">
        <f>Premissas!$I$2</f>
        <v>63.39</v>
      </c>
      <c r="P940" s="16">
        <f t="shared" ref="P940:P951" si="1398">IF(O940&gt;105%*N940,(O940-N940),0)</f>
        <v>0</v>
      </c>
      <c r="Q940" s="17">
        <f>P940*Premissas!$C$13</f>
        <v>0</v>
      </c>
      <c r="R940" s="15">
        <f t="shared" ref="R940:R951" si="1399">IF(O940&gt;N940,O940,N940)</f>
        <v>68</v>
      </c>
      <c r="S940" s="18">
        <f>R940*Premissas!$C$11</f>
        <v>3275.229357798165</v>
      </c>
      <c r="Y940" s="7" t="str">
        <f>Premissas!$E$2</f>
        <v>outubro/19</v>
      </c>
      <c r="Z940" s="29">
        <f t="shared" ref="Z940" si="1400">Z926+1</f>
        <v>68</v>
      </c>
      <c r="AA940" s="15">
        <f>Premissas!$H$2</f>
        <v>58.8</v>
      </c>
      <c r="AB940" s="16">
        <f t="shared" ref="AB940:AB951" si="1401">IF(AA940&gt;105%*Z940,(AA940-Z940),0)</f>
        <v>0</v>
      </c>
      <c r="AC940" s="17">
        <f>AB940*Premissas!$C$6</f>
        <v>0</v>
      </c>
      <c r="AD940" s="15">
        <f t="shared" ref="AD940:AD951" si="1402">IF(AA940&gt;Z940,AA940,Z940)</f>
        <v>68</v>
      </c>
      <c r="AE940" s="18">
        <f>AD940*Premissas!$C$12</f>
        <v>2192.0911104080988</v>
      </c>
    </row>
    <row r="941" spans="1:33" x14ac:dyDescent="0.25">
      <c r="A941" s="7" t="str">
        <f>Premissas!$E$3</f>
        <v>setembro/19</v>
      </c>
      <c r="B941" s="29">
        <f>B940</f>
        <v>68</v>
      </c>
      <c r="C941" s="15">
        <f>LARGE(Premissas!$H$3:$I$3,1)</f>
        <v>58.91</v>
      </c>
      <c r="D941" s="16">
        <f t="shared" si="1395"/>
        <v>0</v>
      </c>
      <c r="E941" s="17">
        <f>D941*Premissas!$C$6</f>
        <v>0</v>
      </c>
      <c r="F941" s="15">
        <f t="shared" si="1396"/>
        <v>68</v>
      </c>
      <c r="G941" s="18">
        <f>F941*Premissas!$C$5</f>
        <v>2192.0911104080988</v>
      </c>
      <c r="M941" s="7" t="str">
        <f>Premissas!$E$3</f>
        <v>setembro/19</v>
      </c>
      <c r="N941" s="29">
        <f t="shared" ref="N941:N951" si="1403">N940</f>
        <v>68</v>
      </c>
      <c r="O941" s="15">
        <f>Premissas!$I$3</f>
        <v>52.19</v>
      </c>
      <c r="P941" s="16">
        <f t="shared" si="1398"/>
        <v>0</v>
      </c>
      <c r="Q941" s="17">
        <f>P941*Premissas!$C$13</f>
        <v>0</v>
      </c>
      <c r="R941" s="15">
        <f t="shared" si="1399"/>
        <v>68</v>
      </c>
      <c r="S941" s="18">
        <f>R941*Premissas!$C$11</f>
        <v>3275.229357798165</v>
      </c>
      <c r="Y941" s="7" t="str">
        <f>Premissas!$E$3</f>
        <v>setembro/19</v>
      </c>
      <c r="Z941" s="29">
        <f t="shared" ref="Z941:Z951" si="1404">Z940</f>
        <v>68</v>
      </c>
      <c r="AA941" s="15">
        <f>Premissas!$H$3</f>
        <v>58.91</v>
      </c>
      <c r="AB941" s="16">
        <f t="shared" si="1401"/>
        <v>0</v>
      </c>
      <c r="AC941" s="17">
        <f>AB941*Premissas!$C$6</f>
        <v>0</v>
      </c>
      <c r="AD941" s="15">
        <f t="shared" si="1402"/>
        <v>68</v>
      </c>
      <c r="AE941" s="18">
        <f>AD941*Premissas!$C$12</f>
        <v>2192.0911104080988</v>
      </c>
    </row>
    <row r="942" spans="1:33" x14ac:dyDescent="0.25">
      <c r="A942" s="7" t="str">
        <f>Premissas!$E$4</f>
        <v>agosto/19</v>
      </c>
      <c r="B942" s="29">
        <f t="shared" ref="B942:B951" si="1405">B941</f>
        <v>68</v>
      </c>
      <c r="C942" s="15">
        <f>LARGE(Premissas!$H$4:$I$4,1)</f>
        <v>46.48</v>
      </c>
      <c r="D942" s="16">
        <f t="shared" si="1395"/>
        <v>0</v>
      </c>
      <c r="E942" s="17">
        <f>D942*Premissas!$C$6</f>
        <v>0</v>
      </c>
      <c r="F942" s="15">
        <f t="shared" si="1396"/>
        <v>68</v>
      </c>
      <c r="G942" s="18">
        <f>F942*Premissas!$C$5</f>
        <v>2192.0911104080988</v>
      </c>
      <c r="M942" s="7" t="str">
        <f>Premissas!$E$4</f>
        <v>agosto/19</v>
      </c>
      <c r="N942" s="29">
        <f t="shared" si="1403"/>
        <v>68</v>
      </c>
      <c r="O942" s="15">
        <f>Premissas!$I$4</f>
        <v>20.16</v>
      </c>
      <c r="P942" s="16">
        <f t="shared" si="1398"/>
        <v>0</v>
      </c>
      <c r="Q942" s="17">
        <f>P942*Premissas!$C$13</f>
        <v>0</v>
      </c>
      <c r="R942" s="15">
        <f t="shared" si="1399"/>
        <v>68</v>
      </c>
      <c r="S942" s="18">
        <f>R942*Premissas!$C$11</f>
        <v>3275.229357798165</v>
      </c>
      <c r="Y942" s="7" t="str">
        <f>Premissas!$E$4</f>
        <v>agosto/19</v>
      </c>
      <c r="Z942" s="29">
        <f t="shared" si="1404"/>
        <v>68</v>
      </c>
      <c r="AA942" s="15">
        <f>Premissas!$H$4</f>
        <v>46.48</v>
      </c>
      <c r="AB942" s="16">
        <f t="shared" si="1401"/>
        <v>0</v>
      </c>
      <c r="AC942" s="17">
        <f>AB942*Premissas!$C$6</f>
        <v>0</v>
      </c>
      <c r="AD942" s="15">
        <f t="shared" si="1402"/>
        <v>68</v>
      </c>
      <c r="AE942" s="18">
        <f>AD942*Premissas!$C$12</f>
        <v>2192.0911104080988</v>
      </c>
    </row>
    <row r="943" spans="1:33" x14ac:dyDescent="0.25">
      <c r="A943" s="7" t="str">
        <f>Premissas!$E$5</f>
        <v>julho/19</v>
      </c>
      <c r="B943" s="29">
        <f t="shared" si="1405"/>
        <v>68</v>
      </c>
      <c r="C943" s="15">
        <f>LARGE(Premissas!$H$5:$I$5,1)</f>
        <v>63.17</v>
      </c>
      <c r="D943" s="16">
        <f t="shared" si="1395"/>
        <v>0</v>
      </c>
      <c r="E943" s="17">
        <f>D943*Premissas!$C$6</f>
        <v>0</v>
      </c>
      <c r="F943" s="15">
        <f t="shared" si="1396"/>
        <v>68</v>
      </c>
      <c r="G943" s="18">
        <f>F943*Premissas!$C$5</f>
        <v>2192.0911104080988</v>
      </c>
      <c r="M943" s="7" t="str">
        <f>Premissas!$E$5</f>
        <v>julho/19</v>
      </c>
      <c r="N943" s="29">
        <f t="shared" si="1403"/>
        <v>68</v>
      </c>
      <c r="O943" s="15">
        <f>Premissas!$I$5</f>
        <v>39.979999999999997</v>
      </c>
      <c r="P943" s="16">
        <f t="shared" si="1398"/>
        <v>0</v>
      </c>
      <c r="Q943" s="17">
        <f>P943*Premissas!$C$13</f>
        <v>0</v>
      </c>
      <c r="R943" s="15">
        <f t="shared" si="1399"/>
        <v>68</v>
      </c>
      <c r="S943" s="18">
        <f>R943*Premissas!$C$11</f>
        <v>3275.229357798165</v>
      </c>
      <c r="Y943" s="7" t="str">
        <f>Premissas!$E$5</f>
        <v>julho/19</v>
      </c>
      <c r="Z943" s="29">
        <f t="shared" si="1404"/>
        <v>68</v>
      </c>
      <c r="AA943" s="15">
        <f>Premissas!$H$5</f>
        <v>63.17</v>
      </c>
      <c r="AB943" s="16">
        <f t="shared" si="1401"/>
        <v>0</v>
      </c>
      <c r="AC943" s="17">
        <f>AB943*Premissas!$C$6</f>
        <v>0</v>
      </c>
      <c r="AD943" s="15">
        <f t="shared" si="1402"/>
        <v>68</v>
      </c>
      <c r="AE943" s="18">
        <f>AD943*Premissas!$C$12</f>
        <v>2192.0911104080988</v>
      </c>
    </row>
    <row r="944" spans="1:33" x14ac:dyDescent="0.25">
      <c r="A944" s="7" t="str">
        <f>Premissas!$E$6</f>
        <v>junho/19</v>
      </c>
      <c r="B944" s="29">
        <f t="shared" si="1405"/>
        <v>68</v>
      </c>
      <c r="C944" s="15">
        <f>LARGE(Premissas!$H$6:$I$6,1)</f>
        <v>59.47</v>
      </c>
      <c r="D944" s="16">
        <f t="shared" si="1395"/>
        <v>0</v>
      </c>
      <c r="E944" s="17">
        <f>D944*Premissas!$C$6</f>
        <v>0</v>
      </c>
      <c r="F944" s="15">
        <f t="shared" si="1396"/>
        <v>68</v>
      </c>
      <c r="G944" s="18">
        <f>F944*Premissas!$C$5</f>
        <v>2192.0911104080988</v>
      </c>
      <c r="M944" s="7" t="str">
        <f>Premissas!$E$6</f>
        <v>junho/19</v>
      </c>
      <c r="N944" s="29">
        <f t="shared" si="1403"/>
        <v>68</v>
      </c>
      <c r="O944" s="15">
        <f>Premissas!$I$6</f>
        <v>47.71</v>
      </c>
      <c r="P944" s="16">
        <f t="shared" si="1398"/>
        <v>0</v>
      </c>
      <c r="Q944" s="17">
        <f>P944*Premissas!$C$13</f>
        <v>0</v>
      </c>
      <c r="R944" s="15">
        <f t="shared" si="1399"/>
        <v>68</v>
      </c>
      <c r="S944" s="18">
        <f>R944*Premissas!$C$11</f>
        <v>3275.229357798165</v>
      </c>
      <c r="Y944" s="7" t="str">
        <f>Premissas!$E$6</f>
        <v>junho/19</v>
      </c>
      <c r="Z944" s="29">
        <f t="shared" si="1404"/>
        <v>68</v>
      </c>
      <c r="AA944" s="15">
        <f>Premissas!$H$6</f>
        <v>59.47</v>
      </c>
      <c r="AB944" s="16">
        <f t="shared" si="1401"/>
        <v>0</v>
      </c>
      <c r="AC944" s="17">
        <f>AB944*Premissas!$C$6</f>
        <v>0</v>
      </c>
      <c r="AD944" s="15">
        <f t="shared" si="1402"/>
        <v>68</v>
      </c>
      <c r="AE944" s="18">
        <f>AD944*Premissas!$C$12</f>
        <v>2192.0911104080988</v>
      </c>
    </row>
    <row r="945" spans="1:33" x14ac:dyDescent="0.25">
      <c r="A945" s="7" t="str">
        <f>Premissas!$E$7</f>
        <v>maio/19</v>
      </c>
      <c r="B945" s="29">
        <f t="shared" si="1405"/>
        <v>68</v>
      </c>
      <c r="C945" s="15">
        <f>LARGE(Premissas!$H$7:$I$7,1)</f>
        <v>61.04</v>
      </c>
      <c r="D945" s="20">
        <f t="shared" si="1395"/>
        <v>0</v>
      </c>
      <c r="E945" s="17">
        <f>D945*Premissas!$C$6</f>
        <v>0</v>
      </c>
      <c r="F945" s="15">
        <f t="shared" si="1396"/>
        <v>68</v>
      </c>
      <c r="G945" s="18">
        <f>F945*Premissas!$C$5</f>
        <v>2192.0911104080988</v>
      </c>
      <c r="M945" s="7" t="str">
        <f>Premissas!$E$7</f>
        <v>maio/19</v>
      </c>
      <c r="N945" s="29">
        <f t="shared" si="1403"/>
        <v>68</v>
      </c>
      <c r="O945" s="15">
        <f>Premissas!$I$7</f>
        <v>46.37</v>
      </c>
      <c r="P945" s="20">
        <f t="shared" si="1398"/>
        <v>0</v>
      </c>
      <c r="Q945" s="17">
        <f>P945*Premissas!$C$13</f>
        <v>0</v>
      </c>
      <c r="R945" s="15">
        <f t="shared" si="1399"/>
        <v>68</v>
      </c>
      <c r="S945" s="18">
        <f>R945*Premissas!$C$11</f>
        <v>3275.229357798165</v>
      </c>
      <c r="Y945" s="7" t="str">
        <f>Premissas!$E$7</f>
        <v>maio/19</v>
      </c>
      <c r="Z945" s="29">
        <f t="shared" si="1404"/>
        <v>68</v>
      </c>
      <c r="AA945" s="15">
        <f>Premissas!$H$7</f>
        <v>61.04</v>
      </c>
      <c r="AB945" s="20">
        <f t="shared" si="1401"/>
        <v>0</v>
      </c>
      <c r="AC945" s="17">
        <f>AB945*Premissas!$C$6</f>
        <v>0</v>
      </c>
      <c r="AD945" s="15">
        <f t="shared" si="1402"/>
        <v>68</v>
      </c>
      <c r="AE945" s="18">
        <f>AD945*Premissas!$C$12</f>
        <v>2192.0911104080988</v>
      </c>
    </row>
    <row r="946" spans="1:33" x14ac:dyDescent="0.25">
      <c r="A946" s="7" t="str">
        <f>Premissas!$E$8</f>
        <v>abril/19</v>
      </c>
      <c r="B946" s="29">
        <f t="shared" si="1405"/>
        <v>68</v>
      </c>
      <c r="C946" s="15">
        <f>LARGE(Premissas!$H$8:$I$8,1)</f>
        <v>81.98</v>
      </c>
      <c r="D946" s="20">
        <f t="shared" si="1395"/>
        <v>13.980000000000004</v>
      </c>
      <c r="E946" s="17">
        <f>D946*Premissas!$C$6</f>
        <v>901.33628598544794</v>
      </c>
      <c r="F946" s="15">
        <f t="shared" si="1396"/>
        <v>81.98</v>
      </c>
      <c r="G946" s="18">
        <f>F946*Premissas!$C$5</f>
        <v>2642.7592534008227</v>
      </c>
      <c r="M946" s="7" t="str">
        <f>Premissas!$E$8</f>
        <v>abril/19</v>
      </c>
      <c r="N946" s="29">
        <f t="shared" si="1403"/>
        <v>68</v>
      </c>
      <c r="O946" s="15">
        <f>Premissas!$I$8</f>
        <v>53.09</v>
      </c>
      <c r="P946" s="20">
        <f t="shared" si="1398"/>
        <v>0</v>
      </c>
      <c r="Q946" s="17">
        <f>P946*Premissas!$C$13</f>
        <v>0</v>
      </c>
      <c r="R946" s="15">
        <f t="shared" si="1399"/>
        <v>68</v>
      </c>
      <c r="S946" s="18">
        <f>R946*Premissas!$C$11</f>
        <v>3275.229357798165</v>
      </c>
      <c r="Y946" s="7" t="str">
        <f>Premissas!$E$8</f>
        <v>abril/19</v>
      </c>
      <c r="Z946" s="29">
        <f t="shared" si="1404"/>
        <v>68</v>
      </c>
      <c r="AA946" s="15">
        <f>Premissas!$H$8</f>
        <v>81.98</v>
      </c>
      <c r="AB946" s="20">
        <f t="shared" si="1401"/>
        <v>13.980000000000004</v>
      </c>
      <c r="AC946" s="17">
        <f>AB946*Premissas!$C$6</f>
        <v>901.33628598544794</v>
      </c>
      <c r="AD946" s="15">
        <f t="shared" si="1402"/>
        <v>81.98</v>
      </c>
      <c r="AE946" s="18">
        <f>AD946*Premissas!$C$12</f>
        <v>2642.7592534008227</v>
      </c>
    </row>
    <row r="947" spans="1:33" x14ac:dyDescent="0.25">
      <c r="A947" s="7" t="str">
        <f>Premissas!$E$9</f>
        <v>março/19</v>
      </c>
      <c r="B947" s="29">
        <f t="shared" si="1405"/>
        <v>68</v>
      </c>
      <c r="C947" s="15">
        <f>LARGE(Premissas!$H$9:$I$9,1)</f>
        <v>77.73</v>
      </c>
      <c r="D947" s="20">
        <f t="shared" si="1395"/>
        <v>9.730000000000004</v>
      </c>
      <c r="E947" s="17">
        <f>D947*Premissas!$C$6</f>
        <v>627.3248971844356</v>
      </c>
      <c r="F947" s="15">
        <f t="shared" si="1396"/>
        <v>77.73</v>
      </c>
      <c r="G947" s="18">
        <f>F947*Premissas!$C$5</f>
        <v>2505.7535590003163</v>
      </c>
      <c r="M947" s="7" t="str">
        <f>Premissas!$E$9</f>
        <v>março/19</v>
      </c>
      <c r="N947" s="29">
        <f t="shared" si="1403"/>
        <v>68</v>
      </c>
      <c r="O947" s="15">
        <f>Premissas!$I$9</f>
        <v>77.73</v>
      </c>
      <c r="P947" s="20">
        <f t="shared" si="1398"/>
        <v>9.730000000000004</v>
      </c>
      <c r="Q947" s="17">
        <f>P947*Premissas!$C$13</f>
        <v>937.29357798165177</v>
      </c>
      <c r="R947" s="15">
        <f t="shared" si="1399"/>
        <v>77.73</v>
      </c>
      <c r="S947" s="18">
        <f>R947*Premissas!$C$11</f>
        <v>3743.8761467889908</v>
      </c>
      <c r="Y947" s="7" t="str">
        <f>Premissas!$E$9</f>
        <v>março/19</v>
      </c>
      <c r="Z947" s="29">
        <f t="shared" si="1404"/>
        <v>68</v>
      </c>
      <c r="AA947" s="15">
        <f>Premissas!$H$9</f>
        <v>77.62</v>
      </c>
      <c r="AB947" s="20">
        <f t="shared" si="1401"/>
        <v>9.6200000000000045</v>
      </c>
      <c r="AC947" s="17">
        <f>AB947*Premissas!$C$6</f>
        <v>620.23283770958585</v>
      </c>
      <c r="AD947" s="15">
        <f t="shared" si="1402"/>
        <v>77.62</v>
      </c>
      <c r="AE947" s="18">
        <f>AD947*Premissas!$C$12</f>
        <v>2502.2075292628915</v>
      </c>
    </row>
    <row r="948" spans="1:33" x14ac:dyDescent="0.25">
      <c r="A948" s="7" t="str">
        <f>Premissas!$E$10</f>
        <v>fevereiro/19</v>
      </c>
      <c r="B948" s="29">
        <f t="shared" si="1405"/>
        <v>68</v>
      </c>
      <c r="C948" s="15">
        <f>LARGE(Premissas!$H$10:$I$10,1)</f>
        <v>89.49</v>
      </c>
      <c r="D948" s="20">
        <f t="shared" si="1395"/>
        <v>21.489999999999995</v>
      </c>
      <c r="E948" s="17">
        <f>D948*Premissas!$C$6</f>
        <v>1385.5305283138243</v>
      </c>
      <c r="F948" s="15">
        <f t="shared" si="1396"/>
        <v>89.49</v>
      </c>
      <c r="G948" s="18">
        <f>F948*Premissas!$C$5</f>
        <v>2884.8563745650108</v>
      </c>
      <c r="M948" s="7" t="str">
        <f>Premissas!$E$10</f>
        <v>fevereiro/19</v>
      </c>
      <c r="N948" s="29">
        <f t="shared" si="1403"/>
        <v>68</v>
      </c>
      <c r="O948" s="15">
        <f>Premissas!$I$10</f>
        <v>61.82</v>
      </c>
      <c r="P948" s="20">
        <f t="shared" si="1398"/>
        <v>0</v>
      </c>
      <c r="Q948" s="17">
        <f>P948*Premissas!$C$13</f>
        <v>0</v>
      </c>
      <c r="R948" s="15">
        <f t="shared" si="1399"/>
        <v>68</v>
      </c>
      <c r="S948" s="18">
        <f>R948*Premissas!$C$11</f>
        <v>3275.229357798165</v>
      </c>
      <c r="Y948" s="7" t="str">
        <f>Premissas!$E$10</f>
        <v>fevereiro/19</v>
      </c>
      <c r="Z948" s="29">
        <f t="shared" si="1404"/>
        <v>68</v>
      </c>
      <c r="AA948" s="15">
        <f>Premissas!$H$10</f>
        <v>89.49</v>
      </c>
      <c r="AB948" s="20">
        <f t="shared" si="1401"/>
        <v>21.489999999999995</v>
      </c>
      <c r="AC948" s="17">
        <f>AB948*Premissas!$C$6</f>
        <v>1385.5305283138243</v>
      </c>
      <c r="AD948" s="15">
        <f t="shared" si="1402"/>
        <v>89.49</v>
      </c>
      <c r="AE948" s="18">
        <f>AD948*Premissas!$C$12</f>
        <v>2884.8563745650108</v>
      </c>
    </row>
    <row r="949" spans="1:33" x14ac:dyDescent="0.25">
      <c r="A949" s="7" t="str">
        <f>Premissas!$E$11</f>
        <v>janeiro/19</v>
      </c>
      <c r="B949" s="29">
        <f t="shared" si="1405"/>
        <v>68</v>
      </c>
      <c r="C949" s="15">
        <f>LARGE(Premissas!$H$11:$I$11,1)</f>
        <v>81.09</v>
      </c>
      <c r="D949" s="16">
        <f t="shared" si="1395"/>
        <v>13.090000000000003</v>
      </c>
      <c r="E949" s="17">
        <f>D949*Premissas!$C$6</f>
        <v>843.95507750711818</v>
      </c>
      <c r="F949" s="15">
        <f t="shared" si="1396"/>
        <v>81.09</v>
      </c>
      <c r="G949" s="18">
        <f>F949*Premissas!$C$5</f>
        <v>2614.068649161658</v>
      </c>
      <c r="M949" s="7" t="str">
        <f>Premissas!$E$11</f>
        <v>janeiro/19</v>
      </c>
      <c r="N949" s="29">
        <f t="shared" si="1403"/>
        <v>68</v>
      </c>
      <c r="O949" s="15">
        <f>Premissas!$I$11</f>
        <v>57.12</v>
      </c>
      <c r="P949" s="16">
        <f t="shared" si="1398"/>
        <v>0</v>
      </c>
      <c r="Q949" s="17">
        <f>P949*Premissas!$C$13</f>
        <v>0</v>
      </c>
      <c r="R949" s="15">
        <f t="shared" si="1399"/>
        <v>68</v>
      </c>
      <c r="S949" s="18">
        <f>R949*Premissas!$C$11</f>
        <v>3275.229357798165</v>
      </c>
      <c r="Y949" s="7" t="str">
        <f>Premissas!$E$11</f>
        <v>janeiro/19</v>
      </c>
      <c r="Z949" s="29">
        <f t="shared" si="1404"/>
        <v>68</v>
      </c>
      <c r="AA949" s="15">
        <f>Premissas!$H$11</f>
        <v>81.09</v>
      </c>
      <c r="AB949" s="16">
        <f t="shared" si="1401"/>
        <v>13.090000000000003</v>
      </c>
      <c r="AC949" s="17">
        <f>AB949*Premissas!$C$6</f>
        <v>843.95507750711818</v>
      </c>
      <c r="AD949" s="15">
        <f t="shared" si="1402"/>
        <v>81.09</v>
      </c>
      <c r="AE949" s="18">
        <f>AD949*Premissas!$C$12</f>
        <v>2614.068649161658</v>
      </c>
    </row>
    <row r="950" spans="1:33" x14ac:dyDescent="0.25">
      <c r="A950" s="7" t="str">
        <f>Premissas!$E$12</f>
        <v>dezembro/18</v>
      </c>
      <c r="B950" s="29">
        <f t="shared" si="1405"/>
        <v>68</v>
      </c>
      <c r="C950" s="15">
        <f>LARGE(Premissas!$H$12:$I$12,1)</f>
        <v>66.98</v>
      </c>
      <c r="D950" s="16">
        <f t="shared" si="1395"/>
        <v>0</v>
      </c>
      <c r="E950" s="17">
        <f>D950*Premissas!$C$6</f>
        <v>0</v>
      </c>
      <c r="F950" s="15">
        <f t="shared" si="1396"/>
        <v>68</v>
      </c>
      <c r="G950" s="18">
        <f>F950*Premissas!$C$5</f>
        <v>2192.0911104080988</v>
      </c>
      <c r="M950" s="7" t="str">
        <f>Premissas!$E$12</f>
        <v>dezembro/18</v>
      </c>
      <c r="N950" s="29">
        <f t="shared" si="1403"/>
        <v>68</v>
      </c>
      <c r="O950" s="15">
        <f>Premissas!$I$12</f>
        <v>56.9</v>
      </c>
      <c r="P950" s="16">
        <f t="shared" si="1398"/>
        <v>0</v>
      </c>
      <c r="Q950" s="17">
        <f>P950*Premissas!$C$13</f>
        <v>0</v>
      </c>
      <c r="R950" s="15">
        <f t="shared" si="1399"/>
        <v>68</v>
      </c>
      <c r="S950" s="18">
        <f>R950*Premissas!$C$11</f>
        <v>3275.229357798165</v>
      </c>
      <c r="Y950" s="7" t="str">
        <f>Premissas!$E$12</f>
        <v>dezembro/18</v>
      </c>
      <c r="Z950" s="29">
        <f t="shared" si="1404"/>
        <v>68</v>
      </c>
      <c r="AA950" s="15">
        <f>Premissas!$H$12</f>
        <v>66.98</v>
      </c>
      <c r="AB950" s="16">
        <f t="shared" si="1401"/>
        <v>0</v>
      </c>
      <c r="AC950" s="17">
        <f>AB950*Premissas!$C$6</f>
        <v>0</v>
      </c>
      <c r="AD950" s="15">
        <f t="shared" si="1402"/>
        <v>68</v>
      </c>
      <c r="AE950" s="18">
        <f>AD950*Premissas!$C$12</f>
        <v>2192.0911104080988</v>
      </c>
    </row>
    <row r="951" spans="1:33" x14ac:dyDescent="0.25">
      <c r="A951" s="7" t="str">
        <f>Premissas!$E$13</f>
        <v>novembro/18</v>
      </c>
      <c r="B951" s="29">
        <f t="shared" si="1405"/>
        <v>68</v>
      </c>
      <c r="C951" s="15">
        <f>LARGE(Premissas!$H$13:$I$13,1)</f>
        <v>66.42</v>
      </c>
      <c r="D951" s="16">
        <f t="shared" si="1395"/>
        <v>0</v>
      </c>
      <c r="E951" s="17">
        <f>D951*Premissas!$C$6</f>
        <v>0</v>
      </c>
      <c r="F951" s="15">
        <f t="shared" si="1396"/>
        <v>68</v>
      </c>
      <c r="G951" s="18">
        <f>F951*Premissas!$C$5</f>
        <v>2192.0911104080988</v>
      </c>
      <c r="M951" s="7" t="str">
        <f>Premissas!$E$13</f>
        <v>novembro/18</v>
      </c>
      <c r="N951" s="29">
        <f t="shared" si="1403"/>
        <v>68</v>
      </c>
      <c r="O951" s="15">
        <f>Premissas!$I$13</f>
        <v>40.659999999999997</v>
      </c>
      <c r="P951" s="16">
        <f t="shared" si="1398"/>
        <v>0</v>
      </c>
      <c r="Q951" s="17">
        <f>P951*Premissas!$C$13</f>
        <v>0</v>
      </c>
      <c r="R951" s="15">
        <f t="shared" si="1399"/>
        <v>68</v>
      </c>
      <c r="S951" s="18">
        <f>R951*Premissas!$C$11</f>
        <v>3275.229357798165</v>
      </c>
      <c r="Y951" s="7" t="str">
        <f>Premissas!$E$13</f>
        <v>novembro/18</v>
      </c>
      <c r="Z951" s="29">
        <f t="shared" si="1404"/>
        <v>68</v>
      </c>
      <c r="AA951" s="15">
        <f>Premissas!$H$13</f>
        <v>66.42</v>
      </c>
      <c r="AB951" s="16">
        <f t="shared" si="1401"/>
        <v>0</v>
      </c>
      <c r="AC951" s="17">
        <f>AB951*Premissas!$C$6</f>
        <v>0</v>
      </c>
      <c r="AD951" s="15">
        <f t="shared" si="1402"/>
        <v>68</v>
      </c>
      <c r="AE951" s="18">
        <f>AD951*Premissas!$C$12</f>
        <v>2192.0911104080988</v>
      </c>
    </row>
    <row r="952" spans="1:33" x14ac:dyDescent="0.25">
      <c r="A952" s="26" t="s">
        <v>35</v>
      </c>
      <c r="B952" s="5"/>
      <c r="C952" s="5">
        <f>LARGE(C939:C951,1)</f>
        <v>89.49</v>
      </c>
      <c r="D952" s="5">
        <f>LARGE(D939:D951,1)</f>
        <v>21.489999999999995</v>
      </c>
      <c r="E952" s="27">
        <f>SUM(E940:E951)</f>
        <v>3758.1467889908263</v>
      </c>
      <c r="F952" s="5">
        <f>LARGE(F939:F951,1)</f>
        <v>89.49</v>
      </c>
      <c r="G952" s="27">
        <f t="shared" si="1382"/>
        <v>28184.166719392597</v>
      </c>
      <c r="H952" s="50">
        <f>E952+G952</f>
        <v>31942.313508383424</v>
      </c>
      <c r="I952">
        <f>B940</f>
        <v>68</v>
      </c>
      <c r="M952" s="26" t="s">
        <v>35</v>
      </c>
      <c r="N952" s="5"/>
      <c r="O952" s="5">
        <f t="shared" ref="O952:P952" si="1406">LARGE(O939:O951,1)</f>
        <v>77.73</v>
      </c>
      <c r="P952" s="5">
        <f t="shared" si="1406"/>
        <v>9.730000000000004</v>
      </c>
      <c r="Q952" s="27">
        <f t="shared" ref="Q952" si="1407">SUM(Q940:Q951)</f>
        <v>937.29357798165177</v>
      </c>
      <c r="R952" s="5">
        <f t="shared" ref="R952" si="1408">LARGE(R939:R951,1)</f>
        <v>77.73</v>
      </c>
      <c r="S952" s="27">
        <f t="shared" si="1386"/>
        <v>39771.399082568802</v>
      </c>
      <c r="T952" s="50">
        <f t="shared" ref="T952" si="1409">Q952+S952</f>
        <v>40708.692660550456</v>
      </c>
      <c r="U952">
        <f t="shared" ref="U952" si="1410">N940</f>
        <v>68</v>
      </c>
      <c r="Y952" s="26" t="s">
        <v>35</v>
      </c>
      <c r="Z952" s="5"/>
      <c r="AA952" s="5">
        <f t="shared" ref="AA952:AB952" si="1411">LARGE(AA939:AA951,1)</f>
        <v>89.49</v>
      </c>
      <c r="AB952" s="5">
        <f t="shared" si="1411"/>
        <v>21.489999999999995</v>
      </c>
      <c r="AC952" s="27">
        <f t="shared" ref="AC952" si="1412">SUM(AC940:AC951)</f>
        <v>3751.0547295159768</v>
      </c>
      <c r="AD952" s="5">
        <f t="shared" ref="AD952" si="1413">LARGE(AD939:AD951,1)</f>
        <v>89.49</v>
      </c>
      <c r="AE952" s="27">
        <f t="shared" si="1392"/>
        <v>28180.62068965517</v>
      </c>
      <c r="AF952" s="50">
        <f t="shared" ref="AF952" si="1414">AC952+AE952</f>
        <v>31931.675419171148</v>
      </c>
      <c r="AG952">
        <f t="shared" ref="AG952" si="1415">Z940</f>
        <v>68</v>
      </c>
    </row>
    <row r="953" spans="1:33" x14ac:dyDescent="0.25">
      <c r="A953" s="6" t="s">
        <v>12</v>
      </c>
      <c r="B953" s="6" t="s">
        <v>18</v>
      </c>
      <c r="C953" s="6" t="s">
        <v>19</v>
      </c>
      <c r="D953" s="14" t="s">
        <v>20</v>
      </c>
      <c r="E953" s="14" t="s">
        <v>21</v>
      </c>
      <c r="F953" s="6" t="s">
        <v>22</v>
      </c>
      <c r="G953" s="6" t="s">
        <v>23</v>
      </c>
      <c r="M953" s="6" t="s">
        <v>12</v>
      </c>
      <c r="N953" s="6" t="s">
        <v>18</v>
      </c>
      <c r="O953" s="6" t="s">
        <v>19</v>
      </c>
      <c r="P953" s="14" t="s">
        <v>20</v>
      </c>
      <c r="Q953" s="14" t="s">
        <v>21</v>
      </c>
      <c r="R953" s="6" t="s">
        <v>22</v>
      </c>
      <c r="S953" s="6" t="s">
        <v>23</v>
      </c>
      <c r="Y953" s="6" t="s">
        <v>12</v>
      </c>
      <c r="Z953" s="6" t="s">
        <v>18</v>
      </c>
      <c r="AA953" s="6" t="s">
        <v>19</v>
      </c>
      <c r="AB953" s="14" t="s">
        <v>20</v>
      </c>
      <c r="AC953" s="14" t="s">
        <v>21</v>
      </c>
      <c r="AD953" s="6" t="s">
        <v>22</v>
      </c>
      <c r="AE953" s="6" t="s">
        <v>23</v>
      </c>
    </row>
    <row r="954" spans="1:33" x14ac:dyDescent="0.25">
      <c r="A954" s="7" t="str">
        <f>Premissas!$E$2</f>
        <v>outubro/19</v>
      </c>
      <c r="B954" s="29">
        <f>B940+1</f>
        <v>69</v>
      </c>
      <c r="C954" s="15">
        <f>LARGE(Premissas!$H$2:$I$2,1)</f>
        <v>63.39</v>
      </c>
      <c r="D954" s="16">
        <f t="shared" ref="D954:D965" si="1416">IF(C954&gt;105%*B954,(C954-B954),0)</f>
        <v>0</v>
      </c>
      <c r="E954" s="17">
        <f>D954*Premissas!$C$6</f>
        <v>0</v>
      </c>
      <c r="F954" s="15">
        <f t="shared" ref="F954:F965" si="1417">IF(C954&gt;B954,C954,B954)</f>
        <v>69</v>
      </c>
      <c r="G954" s="18">
        <f>F954*Premissas!$C$5</f>
        <v>2224.3277443846882</v>
      </c>
      <c r="M954" s="7" t="str">
        <f>Premissas!$E$2</f>
        <v>outubro/19</v>
      </c>
      <c r="N954" s="29">
        <f t="shared" ref="N954" si="1418">N940+1</f>
        <v>69</v>
      </c>
      <c r="O954" s="15">
        <f>Premissas!$I$2</f>
        <v>63.39</v>
      </c>
      <c r="P954" s="16">
        <f t="shared" ref="P954:P965" si="1419">IF(O954&gt;105%*N954,(O954-N954),0)</f>
        <v>0</v>
      </c>
      <c r="Q954" s="17">
        <f>P954*Premissas!$C$13</f>
        <v>0</v>
      </c>
      <c r="R954" s="15">
        <f t="shared" ref="R954:R965" si="1420">IF(O954&gt;N954,O954,N954)</f>
        <v>69</v>
      </c>
      <c r="S954" s="18">
        <f>R954*Premissas!$C$11</f>
        <v>3323.3944954128438</v>
      </c>
      <c r="Y954" s="7" t="str">
        <f>Premissas!$E$2</f>
        <v>outubro/19</v>
      </c>
      <c r="Z954" s="29">
        <f t="shared" ref="Z954" si="1421">Z940+1</f>
        <v>69</v>
      </c>
      <c r="AA954" s="15">
        <f>Premissas!$H$2</f>
        <v>58.8</v>
      </c>
      <c r="AB954" s="16">
        <f t="shared" ref="AB954:AB965" si="1422">IF(AA954&gt;105%*Z954,(AA954-Z954),0)</f>
        <v>0</v>
      </c>
      <c r="AC954" s="17">
        <f>AB954*Premissas!$C$6</f>
        <v>0</v>
      </c>
      <c r="AD954" s="15">
        <f t="shared" ref="AD954:AD965" si="1423">IF(AA954&gt;Z954,AA954,Z954)</f>
        <v>69</v>
      </c>
      <c r="AE954" s="18">
        <f>AD954*Premissas!$C$12</f>
        <v>2224.3277443846882</v>
      </c>
    </row>
    <row r="955" spans="1:33" x14ac:dyDescent="0.25">
      <c r="A955" s="7" t="str">
        <f>Premissas!$E$3</f>
        <v>setembro/19</v>
      </c>
      <c r="B955" s="29">
        <f>B954</f>
        <v>69</v>
      </c>
      <c r="C955" s="15">
        <f>LARGE(Premissas!$H$3:$I$3,1)</f>
        <v>58.91</v>
      </c>
      <c r="D955" s="16">
        <f t="shared" si="1416"/>
        <v>0</v>
      </c>
      <c r="E955" s="17">
        <f>D955*Premissas!$C$6</f>
        <v>0</v>
      </c>
      <c r="F955" s="15">
        <f t="shared" si="1417"/>
        <v>69</v>
      </c>
      <c r="G955" s="18">
        <f>F955*Premissas!$C$5</f>
        <v>2224.3277443846882</v>
      </c>
      <c r="M955" s="7" t="str">
        <f>Premissas!$E$3</f>
        <v>setembro/19</v>
      </c>
      <c r="N955" s="29">
        <f t="shared" ref="N955:N965" si="1424">N954</f>
        <v>69</v>
      </c>
      <c r="O955" s="15">
        <f>Premissas!$I$3</f>
        <v>52.19</v>
      </c>
      <c r="P955" s="16">
        <f t="shared" si="1419"/>
        <v>0</v>
      </c>
      <c r="Q955" s="17">
        <f>P955*Premissas!$C$13</f>
        <v>0</v>
      </c>
      <c r="R955" s="15">
        <f t="shared" si="1420"/>
        <v>69</v>
      </c>
      <c r="S955" s="18">
        <f>R955*Premissas!$C$11</f>
        <v>3323.3944954128438</v>
      </c>
      <c r="Y955" s="7" t="str">
        <f>Premissas!$E$3</f>
        <v>setembro/19</v>
      </c>
      <c r="Z955" s="29">
        <f t="shared" ref="Z955:Z965" si="1425">Z954</f>
        <v>69</v>
      </c>
      <c r="AA955" s="15">
        <f>Premissas!$H$3</f>
        <v>58.91</v>
      </c>
      <c r="AB955" s="16">
        <f t="shared" si="1422"/>
        <v>0</v>
      </c>
      <c r="AC955" s="17">
        <f>AB955*Premissas!$C$6</f>
        <v>0</v>
      </c>
      <c r="AD955" s="15">
        <f t="shared" si="1423"/>
        <v>69</v>
      </c>
      <c r="AE955" s="18">
        <f>AD955*Premissas!$C$12</f>
        <v>2224.3277443846882</v>
      </c>
    </row>
    <row r="956" spans="1:33" x14ac:dyDescent="0.25">
      <c r="A956" s="7" t="str">
        <f>Premissas!$E$4</f>
        <v>agosto/19</v>
      </c>
      <c r="B956" s="29">
        <f t="shared" ref="B956:B965" si="1426">B955</f>
        <v>69</v>
      </c>
      <c r="C956" s="15">
        <f>LARGE(Premissas!$H$4:$I$4,1)</f>
        <v>46.48</v>
      </c>
      <c r="D956" s="16">
        <f t="shared" si="1416"/>
        <v>0</v>
      </c>
      <c r="E956" s="17">
        <f>D956*Premissas!$C$6</f>
        <v>0</v>
      </c>
      <c r="F956" s="15">
        <f t="shared" si="1417"/>
        <v>69</v>
      </c>
      <c r="G956" s="18">
        <f>F956*Premissas!$C$5</f>
        <v>2224.3277443846882</v>
      </c>
      <c r="M956" s="7" t="str">
        <f>Premissas!$E$4</f>
        <v>agosto/19</v>
      </c>
      <c r="N956" s="29">
        <f t="shared" si="1424"/>
        <v>69</v>
      </c>
      <c r="O956" s="15">
        <f>Premissas!$I$4</f>
        <v>20.16</v>
      </c>
      <c r="P956" s="16">
        <f t="shared" si="1419"/>
        <v>0</v>
      </c>
      <c r="Q956" s="17">
        <f>P956*Premissas!$C$13</f>
        <v>0</v>
      </c>
      <c r="R956" s="15">
        <f t="shared" si="1420"/>
        <v>69</v>
      </c>
      <c r="S956" s="18">
        <f>R956*Premissas!$C$11</f>
        <v>3323.3944954128438</v>
      </c>
      <c r="Y956" s="7" t="str">
        <f>Premissas!$E$4</f>
        <v>agosto/19</v>
      </c>
      <c r="Z956" s="29">
        <f t="shared" si="1425"/>
        <v>69</v>
      </c>
      <c r="AA956" s="15">
        <f>Premissas!$H$4</f>
        <v>46.48</v>
      </c>
      <c r="AB956" s="16">
        <f t="shared" si="1422"/>
        <v>0</v>
      </c>
      <c r="AC956" s="17">
        <f>AB956*Premissas!$C$6</f>
        <v>0</v>
      </c>
      <c r="AD956" s="15">
        <f t="shared" si="1423"/>
        <v>69</v>
      </c>
      <c r="AE956" s="18">
        <f>AD956*Premissas!$C$12</f>
        <v>2224.3277443846882</v>
      </c>
    </row>
    <row r="957" spans="1:33" x14ac:dyDescent="0.25">
      <c r="A957" s="7" t="str">
        <f>Premissas!$E$5</f>
        <v>julho/19</v>
      </c>
      <c r="B957" s="29">
        <f t="shared" si="1426"/>
        <v>69</v>
      </c>
      <c r="C957" s="15">
        <f>LARGE(Premissas!$H$5:$I$5,1)</f>
        <v>63.17</v>
      </c>
      <c r="D957" s="16">
        <f t="shared" si="1416"/>
        <v>0</v>
      </c>
      <c r="E957" s="17">
        <f>D957*Premissas!$C$6</f>
        <v>0</v>
      </c>
      <c r="F957" s="15">
        <f t="shared" si="1417"/>
        <v>69</v>
      </c>
      <c r="G957" s="18">
        <f>F957*Premissas!$C$5</f>
        <v>2224.3277443846882</v>
      </c>
      <c r="M957" s="7" t="str">
        <f>Premissas!$E$5</f>
        <v>julho/19</v>
      </c>
      <c r="N957" s="29">
        <f t="shared" si="1424"/>
        <v>69</v>
      </c>
      <c r="O957" s="15">
        <f>Premissas!$I$5</f>
        <v>39.979999999999997</v>
      </c>
      <c r="P957" s="16">
        <f t="shared" si="1419"/>
        <v>0</v>
      </c>
      <c r="Q957" s="17">
        <f>P957*Premissas!$C$13</f>
        <v>0</v>
      </c>
      <c r="R957" s="15">
        <f t="shared" si="1420"/>
        <v>69</v>
      </c>
      <c r="S957" s="18">
        <f>R957*Premissas!$C$11</f>
        <v>3323.3944954128438</v>
      </c>
      <c r="Y957" s="7" t="str">
        <f>Premissas!$E$5</f>
        <v>julho/19</v>
      </c>
      <c r="Z957" s="29">
        <f t="shared" si="1425"/>
        <v>69</v>
      </c>
      <c r="AA957" s="15">
        <f>Premissas!$H$5</f>
        <v>63.17</v>
      </c>
      <c r="AB957" s="16">
        <f t="shared" si="1422"/>
        <v>0</v>
      </c>
      <c r="AC957" s="17">
        <f>AB957*Premissas!$C$6</f>
        <v>0</v>
      </c>
      <c r="AD957" s="15">
        <f t="shared" si="1423"/>
        <v>69</v>
      </c>
      <c r="AE957" s="18">
        <f>AD957*Premissas!$C$12</f>
        <v>2224.3277443846882</v>
      </c>
    </row>
    <row r="958" spans="1:33" x14ac:dyDescent="0.25">
      <c r="A958" s="7" t="str">
        <f>Premissas!$E$6</f>
        <v>junho/19</v>
      </c>
      <c r="B958" s="29">
        <f t="shared" si="1426"/>
        <v>69</v>
      </c>
      <c r="C958" s="15">
        <f>LARGE(Premissas!$H$6:$I$6,1)</f>
        <v>59.47</v>
      </c>
      <c r="D958" s="16">
        <f t="shared" si="1416"/>
        <v>0</v>
      </c>
      <c r="E958" s="17">
        <f>D958*Premissas!$C$6</f>
        <v>0</v>
      </c>
      <c r="F958" s="15">
        <f t="shared" si="1417"/>
        <v>69</v>
      </c>
      <c r="G958" s="18">
        <f>F958*Premissas!$C$5</f>
        <v>2224.3277443846882</v>
      </c>
      <c r="M958" s="7" t="str">
        <f>Premissas!$E$6</f>
        <v>junho/19</v>
      </c>
      <c r="N958" s="29">
        <f t="shared" si="1424"/>
        <v>69</v>
      </c>
      <c r="O958" s="15">
        <f>Premissas!$I$6</f>
        <v>47.71</v>
      </c>
      <c r="P958" s="16">
        <f t="shared" si="1419"/>
        <v>0</v>
      </c>
      <c r="Q958" s="17">
        <f>P958*Premissas!$C$13</f>
        <v>0</v>
      </c>
      <c r="R958" s="15">
        <f t="shared" si="1420"/>
        <v>69</v>
      </c>
      <c r="S958" s="18">
        <f>R958*Premissas!$C$11</f>
        <v>3323.3944954128438</v>
      </c>
      <c r="Y958" s="7" t="str">
        <f>Premissas!$E$6</f>
        <v>junho/19</v>
      </c>
      <c r="Z958" s="29">
        <f t="shared" si="1425"/>
        <v>69</v>
      </c>
      <c r="AA958" s="15">
        <f>Premissas!$H$6</f>
        <v>59.47</v>
      </c>
      <c r="AB958" s="16">
        <f t="shared" si="1422"/>
        <v>0</v>
      </c>
      <c r="AC958" s="17">
        <f>AB958*Premissas!$C$6</f>
        <v>0</v>
      </c>
      <c r="AD958" s="15">
        <f t="shared" si="1423"/>
        <v>69</v>
      </c>
      <c r="AE958" s="18">
        <f>AD958*Premissas!$C$12</f>
        <v>2224.3277443846882</v>
      </c>
    </row>
    <row r="959" spans="1:33" x14ac:dyDescent="0.25">
      <c r="A959" s="7" t="str">
        <f>Premissas!$E$7</f>
        <v>maio/19</v>
      </c>
      <c r="B959" s="29">
        <f t="shared" si="1426"/>
        <v>69</v>
      </c>
      <c r="C959" s="15">
        <f>LARGE(Premissas!$H$7:$I$7,1)</f>
        <v>61.04</v>
      </c>
      <c r="D959" s="20">
        <f t="shared" si="1416"/>
        <v>0</v>
      </c>
      <c r="E959" s="17">
        <f>D959*Premissas!$C$6</f>
        <v>0</v>
      </c>
      <c r="F959" s="15">
        <f t="shared" si="1417"/>
        <v>69</v>
      </c>
      <c r="G959" s="18">
        <f>F959*Premissas!$C$5</f>
        <v>2224.3277443846882</v>
      </c>
      <c r="M959" s="7" t="str">
        <f>Premissas!$E$7</f>
        <v>maio/19</v>
      </c>
      <c r="N959" s="29">
        <f t="shared" si="1424"/>
        <v>69</v>
      </c>
      <c r="O959" s="15">
        <f>Premissas!$I$7</f>
        <v>46.37</v>
      </c>
      <c r="P959" s="20">
        <f t="shared" si="1419"/>
        <v>0</v>
      </c>
      <c r="Q959" s="17">
        <f>P959*Premissas!$C$13</f>
        <v>0</v>
      </c>
      <c r="R959" s="15">
        <f t="shared" si="1420"/>
        <v>69</v>
      </c>
      <c r="S959" s="18">
        <f>R959*Premissas!$C$11</f>
        <v>3323.3944954128438</v>
      </c>
      <c r="Y959" s="7" t="str">
        <f>Premissas!$E$7</f>
        <v>maio/19</v>
      </c>
      <c r="Z959" s="29">
        <f t="shared" si="1425"/>
        <v>69</v>
      </c>
      <c r="AA959" s="15">
        <f>Premissas!$H$7</f>
        <v>61.04</v>
      </c>
      <c r="AB959" s="20">
        <f t="shared" si="1422"/>
        <v>0</v>
      </c>
      <c r="AC959" s="17">
        <f>AB959*Premissas!$C$6</f>
        <v>0</v>
      </c>
      <c r="AD959" s="15">
        <f t="shared" si="1423"/>
        <v>69</v>
      </c>
      <c r="AE959" s="18">
        <f>AD959*Premissas!$C$12</f>
        <v>2224.3277443846882</v>
      </c>
    </row>
    <row r="960" spans="1:33" x14ac:dyDescent="0.25">
      <c r="A960" s="7" t="str">
        <f>Premissas!$E$8</f>
        <v>abril/19</v>
      </c>
      <c r="B960" s="29">
        <f t="shared" si="1426"/>
        <v>69</v>
      </c>
      <c r="C960" s="15">
        <f>LARGE(Premissas!$H$8:$I$8,1)</f>
        <v>81.98</v>
      </c>
      <c r="D960" s="20">
        <f t="shared" si="1416"/>
        <v>12.980000000000004</v>
      </c>
      <c r="E960" s="17">
        <f>D960*Premissas!$C$6</f>
        <v>836.86301803226854</v>
      </c>
      <c r="F960" s="15">
        <f t="shared" si="1417"/>
        <v>81.98</v>
      </c>
      <c r="G960" s="18">
        <f>F960*Premissas!$C$5</f>
        <v>2642.7592534008227</v>
      </c>
      <c r="M960" s="7" t="str">
        <f>Premissas!$E$8</f>
        <v>abril/19</v>
      </c>
      <c r="N960" s="29">
        <f t="shared" si="1424"/>
        <v>69</v>
      </c>
      <c r="O960" s="15">
        <f>Premissas!$I$8</f>
        <v>53.09</v>
      </c>
      <c r="P960" s="20">
        <f t="shared" si="1419"/>
        <v>0</v>
      </c>
      <c r="Q960" s="17">
        <f>P960*Premissas!$C$13</f>
        <v>0</v>
      </c>
      <c r="R960" s="15">
        <f t="shared" si="1420"/>
        <v>69</v>
      </c>
      <c r="S960" s="18">
        <f>R960*Premissas!$C$11</f>
        <v>3323.3944954128438</v>
      </c>
      <c r="Y960" s="7" t="str">
        <f>Premissas!$E$8</f>
        <v>abril/19</v>
      </c>
      <c r="Z960" s="29">
        <f t="shared" si="1425"/>
        <v>69</v>
      </c>
      <c r="AA960" s="15">
        <f>Premissas!$H$8</f>
        <v>81.98</v>
      </c>
      <c r="AB960" s="20">
        <f t="shared" si="1422"/>
        <v>12.980000000000004</v>
      </c>
      <c r="AC960" s="17">
        <f>AB960*Premissas!$C$6</f>
        <v>836.86301803226854</v>
      </c>
      <c r="AD960" s="15">
        <f t="shared" si="1423"/>
        <v>81.98</v>
      </c>
      <c r="AE960" s="18">
        <f>AD960*Premissas!$C$12</f>
        <v>2642.7592534008227</v>
      </c>
    </row>
    <row r="961" spans="1:33" x14ac:dyDescent="0.25">
      <c r="A961" s="7" t="str">
        <f>Premissas!$E$9</f>
        <v>março/19</v>
      </c>
      <c r="B961" s="29">
        <f t="shared" si="1426"/>
        <v>69</v>
      </c>
      <c r="C961" s="15">
        <f>LARGE(Premissas!$H$9:$I$9,1)</f>
        <v>77.73</v>
      </c>
      <c r="D961" s="20">
        <f t="shared" si="1416"/>
        <v>8.730000000000004</v>
      </c>
      <c r="E961" s="17">
        <f>D961*Premissas!$C$6</f>
        <v>562.8516292312562</v>
      </c>
      <c r="F961" s="15">
        <f t="shared" si="1417"/>
        <v>77.73</v>
      </c>
      <c r="G961" s="18">
        <f>F961*Premissas!$C$5</f>
        <v>2505.7535590003163</v>
      </c>
      <c r="M961" s="7" t="str">
        <f>Premissas!$E$9</f>
        <v>março/19</v>
      </c>
      <c r="N961" s="29">
        <f t="shared" si="1424"/>
        <v>69</v>
      </c>
      <c r="O961" s="15">
        <f>Premissas!$I$9</f>
        <v>77.73</v>
      </c>
      <c r="P961" s="20">
        <f t="shared" si="1419"/>
        <v>8.730000000000004</v>
      </c>
      <c r="Q961" s="17">
        <f>P961*Premissas!$C$13</f>
        <v>840.96330275229388</v>
      </c>
      <c r="R961" s="15">
        <f t="shared" si="1420"/>
        <v>77.73</v>
      </c>
      <c r="S961" s="18">
        <f>R961*Premissas!$C$11</f>
        <v>3743.8761467889908</v>
      </c>
      <c r="Y961" s="7" t="str">
        <f>Premissas!$E$9</f>
        <v>março/19</v>
      </c>
      <c r="Z961" s="29">
        <f t="shared" si="1425"/>
        <v>69</v>
      </c>
      <c r="AA961" s="15">
        <f>Premissas!$H$9</f>
        <v>77.62</v>
      </c>
      <c r="AB961" s="20">
        <f t="shared" si="1422"/>
        <v>8.6200000000000045</v>
      </c>
      <c r="AC961" s="17">
        <f>AB961*Premissas!$C$6</f>
        <v>555.75956975640645</v>
      </c>
      <c r="AD961" s="15">
        <f t="shared" si="1423"/>
        <v>77.62</v>
      </c>
      <c r="AE961" s="18">
        <f>AD961*Premissas!$C$12</f>
        <v>2502.2075292628915</v>
      </c>
    </row>
    <row r="962" spans="1:33" x14ac:dyDescent="0.25">
      <c r="A962" s="7" t="str">
        <f>Premissas!$E$10</f>
        <v>fevereiro/19</v>
      </c>
      <c r="B962" s="29">
        <f t="shared" si="1426"/>
        <v>69</v>
      </c>
      <c r="C962" s="15">
        <f>LARGE(Premissas!$H$10:$I$10,1)</f>
        <v>89.49</v>
      </c>
      <c r="D962" s="20">
        <f t="shared" si="1416"/>
        <v>20.489999999999995</v>
      </c>
      <c r="E962" s="17">
        <f>D962*Premissas!$C$6</f>
        <v>1321.0572603606449</v>
      </c>
      <c r="F962" s="15">
        <f t="shared" si="1417"/>
        <v>89.49</v>
      </c>
      <c r="G962" s="18">
        <f>F962*Premissas!$C$5</f>
        <v>2884.8563745650108</v>
      </c>
      <c r="M962" s="7" t="str">
        <f>Premissas!$E$10</f>
        <v>fevereiro/19</v>
      </c>
      <c r="N962" s="29">
        <f t="shared" si="1424"/>
        <v>69</v>
      </c>
      <c r="O962" s="15">
        <f>Premissas!$I$10</f>
        <v>61.82</v>
      </c>
      <c r="P962" s="20">
        <f t="shared" si="1419"/>
        <v>0</v>
      </c>
      <c r="Q962" s="17">
        <f>P962*Premissas!$C$13</f>
        <v>0</v>
      </c>
      <c r="R962" s="15">
        <f t="shared" si="1420"/>
        <v>69</v>
      </c>
      <c r="S962" s="18">
        <f>R962*Premissas!$C$11</f>
        <v>3323.3944954128438</v>
      </c>
      <c r="Y962" s="7" t="str">
        <f>Premissas!$E$10</f>
        <v>fevereiro/19</v>
      </c>
      <c r="Z962" s="29">
        <f t="shared" si="1425"/>
        <v>69</v>
      </c>
      <c r="AA962" s="15">
        <f>Premissas!$H$10</f>
        <v>89.49</v>
      </c>
      <c r="AB962" s="20">
        <f t="shared" si="1422"/>
        <v>20.489999999999995</v>
      </c>
      <c r="AC962" s="17">
        <f>AB962*Premissas!$C$6</f>
        <v>1321.0572603606449</v>
      </c>
      <c r="AD962" s="15">
        <f t="shared" si="1423"/>
        <v>89.49</v>
      </c>
      <c r="AE962" s="18">
        <f>AD962*Premissas!$C$12</f>
        <v>2884.8563745650108</v>
      </c>
    </row>
    <row r="963" spans="1:33" x14ac:dyDescent="0.25">
      <c r="A963" s="7" t="str">
        <f>Premissas!$E$11</f>
        <v>janeiro/19</v>
      </c>
      <c r="B963" s="29">
        <f t="shared" si="1426"/>
        <v>69</v>
      </c>
      <c r="C963" s="15">
        <f>LARGE(Premissas!$H$11:$I$11,1)</f>
        <v>81.09</v>
      </c>
      <c r="D963" s="16">
        <f t="shared" si="1416"/>
        <v>12.090000000000003</v>
      </c>
      <c r="E963" s="17">
        <f>D963*Premissas!$C$6</f>
        <v>779.48180955393889</v>
      </c>
      <c r="F963" s="15">
        <f t="shared" si="1417"/>
        <v>81.09</v>
      </c>
      <c r="G963" s="18">
        <f>F963*Premissas!$C$5</f>
        <v>2614.068649161658</v>
      </c>
      <c r="M963" s="7" t="str">
        <f>Premissas!$E$11</f>
        <v>janeiro/19</v>
      </c>
      <c r="N963" s="29">
        <f t="shared" si="1424"/>
        <v>69</v>
      </c>
      <c r="O963" s="15">
        <f>Premissas!$I$11</f>
        <v>57.12</v>
      </c>
      <c r="P963" s="16">
        <f t="shared" si="1419"/>
        <v>0</v>
      </c>
      <c r="Q963" s="17">
        <f>P963*Premissas!$C$13</f>
        <v>0</v>
      </c>
      <c r="R963" s="15">
        <f t="shared" si="1420"/>
        <v>69</v>
      </c>
      <c r="S963" s="18">
        <f>R963*Premissas!$C$11</f>
        <v>3323.3944954128438</v>
      </c>
      <c r="Y963" s="7" t="str">
        <f>Premissas!$E$11</f>
        <v>janeiro/19</v>
      </c>
      <c r="Z963" s="29">
        <f t="shared" si="1425"/>
        <v>69</v>
      </c>
      <c r="AA963" s="15">
        <f>Premissas!$H$11</f>
        <v>81.09</v>
      </c>
      <c r="AB963" s="16">
        <f t="shared" si="1422"/>
        <v>12.090000000000003</v>
      </c>
      <c r="AC963" s="17">
        <f>AB963*Premissas!$C$6</f>
        <v>779.48180955393889</v>
      </c>
      <c r="AD963" s="15">
        <f t="shared" si="1423"/>
        <v>81.09</v>
      </c>
      <c r="AE963" s="18">
        <f>AD963*Premissas!$C$12</f>
        <v>2614.068649161658</v>
      </c>
    </row>
    <row r="964" spans="1:33" x14ac:dyDescent="0.25">
      <c r="A964" s="7" t="str">
        <f>Premissas!$E$12</f>
        <v>dezembro/18</v>
      </c>
      <c r="B964" s="29">
        <f t="shared" si="1426"/>
        <v>69</v>
      </c>
      <c r="C964" s="15">
        <f>LARGE(Premissas!$H$12:$I$12,1)</f>
        <v>66.98</v>
      </c>
      <c r="D964" s="16">
        <f t="shared" si="1416"/>
        <v>0</v>
      </c>
      <c r="E964" s="17">
        <f>D964*Premissas!$C$6</f>
        <v>0</v>
      </c>
      <c r="F964" s="15">
        <f t="shared" si="1417"/>
        <v>69</v>
      </c>
      <c r="G964" s="18">
        <f>F964*Premissas!$C$5</f>
        <v>2224.3277443846882</v>
      </c>
      <c r="M964" s="7" t="str">
        <f>Premissas!$E$12</f>
        <v>dezembro/18</v>
      </c>
      <c r="N964" s="29">
        <f t="shared" si="1424"/>
        <v>69</v>
      </c>
      <c r="O964" s="15">
        <f>Premissas!$I$12</f>
        <v>56.9</v>
      </c>
      <c r="P964" s="16">
        <f t="shared" si="1419"/>
        <v>0</v>
      </c>
      <c r="Q964" s="17">
        <f>P964*Premissas!$C$13</f>
        <v>0</v>
      </c>
      <c r="R964" s="15">
        <f t="shared" si="1420"/>
        <v>69</v>
      </c>
      <c r="S964" s="18">
        <f>R964*Premissas!$C$11</f>
        <v>3323.3944954128438</v>
      </c>
      <c r="Y964" s="7" t="str">
        <f>Premissas!$E$12</f>
        <v>dezembro/18</v>
      </c>
      <c r="Z964" s="29">
        <f t="shared" si="1425"/>
        <v>69</v>
      </c>
      <c r="AA964" s="15">
        <f>Premissas!$H$12</f>
        <v>66.98</v>
      </c>
      <c r="AB964" s="16">
        <f t="shared" si="1422"/>
        <v>0</v>
      </c>
      <c r="AC964" s="17">
        <f>AB964*Premissas!$C$6</f>
        <v>0</v>
      </c>
      <c r="AD964" s="15">
        <f t="shared" si="1423"/>
        <v>69</v>
      </c>
      <c r="AE964" s="18">
        <f>AD964*Premissas!$C$12</f>
        <v>2224.3277443846882</v>
      </c>
    </row>
    <row r="965" spans="1:33" x14ac:dyDescent="0.25">
      <c r="A965" s="7" t="str">
        <f>Premissas!$E$13</f>
        <v>novembro/18</v>
      </c>
      <c r="B965" s="29">
        <f t="shared" si="1426"/>
        <v>69</v>
      </c>
      <c r="C965" s="15">
        <f>LARGE(Premissas!$H$13:$I$13,1)</f>
        <v>66.42</v>
      </c>
      <c r="D965" s="16">
        <f t="shared" si="1416"/>
        <v>0</v>
      </c>
      <c r="E965" s="17">
        <f>D965*Premissas!$C$6</f>
        <v>0</v>
      </c>
      <c r="F965" s="15">
        <f t="shared" si="1417"/>
        <v>69</v>
      </c>
      <c r="G965" s="18">
        <f>F965*Premissas!$C$5</f>
        <v>2224.3277443846882</v>
      </c>
      <c r="M965" s="7" t="str">
        <f>Premissas!$E$13</f>
        <v>novembro/18</v>
      </c>
      <c r="N965" s="29">
        <f t="shared" si="1424"/>
        <v>69</v>
      </c>
      <c r="O965" s="15">
        <f>Premissas!$I$13</f>
        <v>40.659999999999997</v>
      </c>
      <c r="P965" s="16">
        <f t="shared" si="1419"/>
        <v>0</v>
      </c>
      <c r="Q965" s="17">
        <f>P965*Premissas!$C$13</f>
        <v>0</v>
      </c>
      <c r="R965" s="15">
        <f t="shared" si="1420"/>
        <v>69</v>
      </c>
      <c r="S965" s="18">
        <f>R965*Premissas!$C$11</f>
        <v>3323.3944954128438</v>
      </c>
      <c r="Y965" s="7" t="str">
        <f>Premissas!$E$13</f>
        <v>novembro/18</v>
      </c>
      <c r="Z965" s="29">
        <f t="shared" si="1425"/>
        <v>69</v>
      </c>
      <c r="AA965" s="15">
        <f>Premissas!$H$13</f>
        <v>66.42</v>
      </c>
      <c r="AB965" s="16">
        <f t="shared" si="1422"/>
        <v>0</v>
      </c>
      <c r="AC965" s="17">
        <f>AB965*Premissas!$C$6</f>
        <v>0</v>
      </c>
      <c r="AD965" s="15">
        <f t="shared" si="1423"/>
        <v>69</v>
      </c>
      <c r="AE965" s="18">
        <f>AD965*Premissas!$C$12</f>
        <v>2224.3277443846882</v>
      </c>
    </row>
    <row r="966" spans="1:33" x14ac:dyDescent="0.25">
      <c r="A966" s="26" t="s">
        <v>35</v>
      </c>
      <c r="B966" s="5"/>
      <c r="C966" s="5">
        <f>LARGE(C953:C965,1)</f>
        <v>89.49</v>
      </c>
      <c r="D966" s="5">
        <f>LARGE(D953:D965,1)</f>
        <v>20.489999999999995</v>
      </c>
      <c r="E966" s="27">
        <f>SUM(E954:E965)</f>
        <v>3500.2537171781087</v>
      </c>
      <c r="F966" s="5">
        <f>LARGE(F953:F965,1)</f>
        <v>89.49</v>
      </c>
      <c r="G966" s="27">
        <f t="shared" si="1382"/>
        <v>28442.059791205316</v>
      </c>
      <c r="H966" s="50">
        <f>E966+G966</f>
        <v>31942.313508383424</v>
      </c>
      <c r="I966">
        <f>B954</f>
        <v>69</v>
      </c>
      <c r="M966" s="26" t="s">
        <v>35</v>
      </c>
      <c r="N966" s="5"/>
      <c r="O966" s="5">
        <f t="shared" ref="O966:P966" si="1427">LARGE(O953:O965,1)</f>
        <v>77.73</v>
      </c>
      <c r="P966" s="5">
        <f t="shared" si="1427"/>
        <v>8.730000000000004</v>
      </c>
      <c r="Q966" s="27">
        <f t="shared" ref="Q966" si="1428">SUM(Q954:Q965)</f>
        <v>840.96330275229388</v>
      </c>
      <c r="R966" s="5">
        <f t="shared" ref="R966" si="1429">LARGE(R953:R965,1)</f>
        <v>77.73</v>
      </c>
      <c r="S966" s="27">
        <f t="shared" si="1386"/>
        <v>40301.215596330287</v>
      </c>
      <c r="T966" s="50">
        <f t="shared" ref="T966" si="1430">Q966+S966</f>
        <v>41142.178899082581</v>
      </c>
      <c r="U966">
        <f t="shared" ref="U966" si="1431">N954</f>
        <v>69</v>
      </c>
      <c r="Y966" s="26" t="s">
        <v>35</v>
      </c>
      <c r="Z966" s="5"/>
      <c r="AA966" s="5">
        <f t="shared" ref="AA966:AB966" si="1432">LARGE(AA953:AA965,1)</f>
        <v>89.49</v>
      </c>
      <c r="AB966" s="5">
        <f t="shared" si="1432"/>
        <v>20.489999999999995</v>
      </c>
      <c r="AC966" s="27">
        <f t="shared" ref="AC966" si="1433">SUM(AC954:AC965)</f>
        <v>3493.1616577032587</v>
      </c>
      <c r="AD966" s="5">
        <f t="shared" ref="AD966" si="1434">LARGE(AD953:AD965,1)</f>
        <v>89.49</v>
      </c>
      <c r="AE966" s="27">
        <f t="shared" si="1392"/>
        <v>28438.51376146789</v>
      </c>
      <c r="AF966" s="50">
        <f t="shared" ref="AF966" si="1435">AC966+AE966</f>
        <v>31931.675419171148</v>
      </c>
      <c r="AG966">
        <f t="shared" ref="AG966" si="1436">Z954</f>
        <v>69</v>
      </c>
    </row>
    <row r="967" spans="1:33" x14ac:dyDescent="0.25">
      <c r="A967" s="6" t="s">
        <v>12</v>
      </c>
      <c r="B967" s="6" t="s">
        <v>18</v>
      </c>
      <c r="C967" s="6" t="s">
        <v>19</v>
      </c>
      <c r="D967" s="14" t="s">
        <v>20</v>
      </c>
      <c r="E967" s="14" t="s">
        <v>21</v>
      </c>
      <c r="F967" s="6" t="s">
        <v>22</v>
      </c>
      <c r="G967" s="6" t="s">
        <v>23</v>
      </c>
      <c r="M967" s="6" t="s">
        <v>12</v>
      </c>
      <c r="N967" s="6" t="s">
        <v>18</v>
      </c>
      <c r="O967" s="6" t="s">
        <v>19</v>
      </c>
      <c r="P967" s="14" t="s">
        <v>20</v>
      </c>
      <c r="Q967" s="14" t="s">
        <v>21</v>
      </c>
      <c r="R967" s="6" t="s">
        <v>22</v>
      </c>
      <c r="S967" s="6" t="s">
        <v>23</v>
      </c>
      <c r="Y967" s="6" t="s">
        <v>12</v>
      </c>
      <c r="Z967" s="6" t="s">
        <v>18</v>
      </c>
      <c r="AA967" s="6" t="s">
        <v>19</v>
      </c>
      <c r="AB967" s="14" t="s">
        <v>20</v>
      </c>
      <c r="AC967" s="14" t="s">
        <v>21</v>
      </c>
      <c r="AD967" s="6" t="s">
        <v>22</v>
      </c>
      <c r="AE967" s="6" t="s">
        <v>23</v>
      </c>
    </row>
    <row r="968" spans="1:33" x14ac:dyDescent="0.25">
      <c r="A968" s="7" t="str">
        <f>Premissas!$E$2</f>
        <v>outubro/19</v>
      </c>
      <c r="B968" s="29">
        <f>B954+1</f>
        <v>70</v>
      </c>
      <c r="C968" s="15">
        <f>LARGE(Premissas!$H$2:$I$2,1)</f>
        <v>63.39</v>
      </c>
      <c r="D968" s="16">
        <f t="shared" ref="D968:D979" si="1437">IF(C968&gt;105%*B968,(C968-B968),0)</f>
        <v>0</v>
      </c>
      <c r="E968" s="17">
        <f>D968*Premissas!$C$6</f>
        <v>0</v>
      </c>
      <c r="F968" s="15">
        <f t="shared" ref="F968:F979" si="1438">IF(C968&gt;B968,C968,B968)</f>
        <v>70</v>
      </c>
      <c r="G968" s="18">
        <f>F968*Premissas!$C$5</f>
        <v>2256.5643783612782</v>
      </c>
      <c r="M968" s="7" t="str">
        <f>Premissas!$E$2</f>
        <v>outubro/19</v>
      </c>
      <c r="N968" s="29">
        <f t="shared" ref="N968" si="1439">N954+1</f>
        <v>70</v>
      </c>
      <c r="O968" s="15">
        <f>Premissas!$I$2</f>
        <v>63.39</v>
      </c>
      <c r="P968" s="16">
        <f t="shared" ref="P968:P979" si="1440">IF(O968&gt;105%*N968,(O968-N968),0)</f>
        <v>0</v>
      </c>
      <c r="Q968" s="17">
        <f>P968*Premissas!$C$13</f>
        <v>0</v>
      </c>
      <c r="R968" s="15">
        <f t="shared" ref="R968:R979" si="1441">IF(O968&gt;N968,O968,N968)</f>
        <v>70</v>
      </c>
      <c r="S968" s="18">
        <f>R968*Premissas!$C$11</f>
        <v>3371.559633027523</v>
      </c>
      <c r="Y968" s="7" t="str">
        <f>Premissas!$E$2</f>
        <v>outubro/19</v>
      </c>
      <c r="Z968" s="29">
        <f t="shared" ref="Z968" si="1442">Z954+1</f>
        <v>70</v>
      </c>
      <c r="AA968" s="15">
        <f>Premissas!$H$2</f>
        <v>58.8</v>
      </c>
      <c r="AB968" s="16">
        <f t="shared" ref="AB968:AB979" si="1443">IF(AA968&gt;105%*Z968,(AA968-Z968),0)</f>
        <v>0</v>
      </c>
      <c r="AC968" s="17">
        <f>AB968*Premissas!$C$6</f>
        <v>0</v>
      </c>
      <c r="AD968" s="15">
        <f t="shared" ref="AD968:AD979" si="1444">IF(AA968&gt;Z968,AA968,Z968)</f>
        <v>70</v>
      </c>
      <c r="AE968" s="18">
        <f>AD968*Premissas!$C$12</f>
        <v>2256.5643783612782</v>
      </c>
    </row>
    <row r="969" spans="1:33" x14ac:dyDescent="0.25">
      <c r="A969" s="7" t="str">
        <f>Premissas!$E$3</f>
        <v>setembro/19</v>
      </c>
      <c r="B969" s="29">
        <f>B968</f>
        <v>70</v>
      </c>
      <c r="C969" s="15">
        <f>LARGE(Premissas!$H$3:$I$3,1)</f>
        <v>58.91</v>
      </c>
      <c r="D969" s="16">
        <f t="shared" si="1437"/>
        <v>0</v>
      </c>
      <c r="E969" s="17">
        <f>D969*Premissas!$C$6</f>
        <v>0</v>
      </c>
      <c r="F969" s="15">
        <f t="shared" si="1438"/>
        <v>70</v>
      </c>
      <c r="G969" s="18">
        <f>F969*Premissas!$C$5</f>
        <v>2256.5643783612782</v>
      </c>
      <c r="M969" s="7" t="str">
        <f>Premissas!$E$3</f>
        <v>setembro/19</v>
      </c>
      <c r="N969" s="29">
        <f t="shared" ref="N969:N979" si="1445">N968</f>
        <v>70</v>
      </c>
      <c r="O969" s="15">
        <f>Premissas!$I$3</f>
        <v>52.19</v>
      </c>
      <c r="P969" s="16">
        <f t="shared" si="1440"/>
        <v>0</v>
      </c>
      <c r="Q969" s="17">
        <f>P969*Premissas!$C$13</f>
        <v>0</v>
      </c>
      <c r="R969" s="15">
        <f t="shared" si="1441"/>
        <v>70</v>
      </c>
      <c r="S969" s="18">
        <f>R969*Premissas!$C$11</f>
        <v>3371.559633027523</v>
      </c>
      <c r="Y969" s="7" t="str">
        <f>Premissas!$E$3</f>
        <v>setembro/19</v>
      </c>
      <c r="Z969" s="29">
        <f t="shared" ref="Z969:Z979" si="1446">Z968</f>
        <v>70</v>
      </c>
      <c r="AA969" s="15">
        <f>Premissas!$H$3</f>
        <v>58.91</v>
      </c>
      <c r="AB969" s="16">
        <f t="shared" si="1443"/>
        <v>0</v>
      </c>
      <c r="AC969" s="17">
        <f>AB969*Premissas!$C$6</f>
        <v>0</v>
      </c>
      <c r="AD969" s="15">
        <f t="shared" si="1444"/>
        <v>70</v>
      </c>
      <c r="AE969" s="18">
        <f>AD969*Premissas!$C$12</f>
        <v>2256.5643783612782</v>
      </c>
    </row>
    <row r="970" spans="1:33" x14ac:dyDescent="0.25">
      <c r="A970" s="7" t="str">
        <f>Premissas!$E$4</f>
        <v>agosto/19</v>
      </c>
      <c r="B970" s="29">
        <f t="shared" ref="B970:B979" si="1447">B969</f>
        <v>70</v>
      </c>
      <c r="C970" s="15">
        <f>LARGE(Premissas!$H$4:$I$4,1)</f>
        <v>46.48</v>
      </c>
      <c r="D970" s="16">
        <f t="shared" si="1437"/>
        <v>0</v>
      </c>
      <c r="E970" s="17">
        <f>D970*Premissas!$C$6</f>
        <v>0</v>
      </c>
      <c r="F970" s="15">
        <f t="shared" si="1438"/>
        <v>70</v>
      </c>
      <c r="G970" s="18">
        <f>F970*Premissas!$C$5</f>
        <v>2256.5643783612782</v>
      </c>
      <c r="M970" s="7" t="str">
        <f>Premissas!$E$4</f>
        <v>agosto/19</v>
      </c>
      <c r="N970" s="29">
        <f t="shared" si="1445"/>
        <v>70</v>
      </c>
      <c r="O970" s="15">
        <f>Premissas!$I$4</f>
        <v>20.16</v>
      </c>
      <c r="P970" s="16">
        <f t="shared" si="1440"/>
        <v>0</v>
      </c>
      <c r="Q970" s="17">
        <f>P970*Premissas!$C$13</f>
        <v>0</v>
      </c>
      <c r="R970" s="15">
        <f t="shared" si="1441"/>
        <v>70</v>
      </c>
      <c r="S970" s="18">
        <f>R970*Premissas!$C$11</f>
        <v>3371.559633027523</v>
      </c>
      <c r="Y970" s="7" t="str">
        <f>Premissas!$E$4</f>
        <v>agosto/19</v>
      </c>
      <c r="Z970" s="29">
        <f t="shared" si="1446"/>
        <v>70</v>
      </c>
      <c r="AA970" s="15">
        <f>Premissas!$H$4</f>
        <v>46.48</v>
      </c>
      <c r="AB970" s="16">
        <f t="shared" si="1443"/>
        <v>0</v>
      </c>
      <c r="AC970" s="17">
        <f>AB970*Premissas!$C$6</f>
        <v>0</v>
      </c>
      <c r="AD970" s="15">
        <f t="shared" si="1444"/>
        <v>70</v>
      </c>
      <c r="AE970" s="18">
        <f>AD970*Premissas!$C$12</f>
        <v>2256.5643783612782</v>
      </c>
    </row>
    <row r="971" spans="1:33" x14ac:dyDescent="0.25">
      <c r="A971" s="7" t="str">
        <f>Premissas!$E$5</f>
        <v>julho/19</v>
      </c>
      <c r="B971" s="29">
        <f t="shared" si="1447"/>
        <v>70</v>
      </c>
      <c r="C971" s="15">
        <f>LARGE(Premissas!$H$5:$I$5,1)</f>
        <v>63.17</v>
      </c>
      <c r="D971" s="16">
        <f t="shared" si="1437"/>
        <v>0</v>
      </c>
      <c r="E971" s="17">
        <f>D971*Premissas!$C$6</f>
        <v>0</v>
      </c>
      <c r="F971" s="15">
        <f t="shared" si="1438"/>
        <v>70</v>
      </c>
      <c r="G971" s="18">
        <f>F971*Premissas!$C$5</f>
        <v>2256.5643783612782</v>
      </c>
      <c r="M971" s="7" t="str">
        <f>Premissas!$E$5</f>
        <v>julho/19</v>
      </c>
      <c r="N971" s="29">
        <f t="shared" si="1445"/>
        <v>70</v>
      </c>
      <c r="O971" s="15">
        <f>Premissas!$I$5</f>
        <v>39.979999999999997</v>
      </c>
      <c r="P971" s="16">
        <f t="shared" si="1440"/>
        <v>0</v>
      </c>
      <c r="Q971" s="17">
        <f>P971*Premissas!$C$13</f>
        <v>0</v>
      </c>
      <c r="R971" s="15">
        <f t="shared" si="1441"/>
        <v>70</v>
      </c>
      <c r="S971" s="18">
        <f>R971*Premissas!$C$11</f>
        <v>3371.559633027523</v>
      </c>
      <c r="Y971" s="7" t="str">
        <f>Premissas!$E$5</f>
        <v>julho/19</v>
      </c>
      <c r="Z971" s="29">
        <f t="shared" si="1446"/>
        <v>70</v>
      </c>
      <c r="AA971" s="15">
        <f>Premissas!$H$5</f>
        <v>63.17</v>
      </c>
      <c r="AB971" s="16">
        <f t="shared" si="1443"/>
        <v>0</v>
      </c>
      <c r="AC971" s="17">
        <f>AB971*Premissas!$C$6</f>
        <v>0</v>
      </c>
      <c r="AD971" s="15">
        <f t="shared" si="1444"/>
        <v>70</v>
      </c>
      <c r="AE971" s="18">
        <f>AD971*Premissas!$C$12</f>
        <v>2256.5643783612782</v>
      </c>
    </row>
    <row r="972" spans="1:33" x14ac:dyDescent="0.25">
      <c r="A972" s="7" t="str">
        <f>Premissas!$E$6</f>
        <v>junho/19</v>
      </c>
      <c r="B972" s="29">
        <f t="shared" si="1447"/>
        <v>70</v>
      </c>
      <c r="C972" s="15">
        <f>LARGE(Premissas!$H$6:$I$6,1)</f>
        <v>59.47</v>
      </c>
      <c r="D972" s="16">
        <f t="shared" si="1437"/>
        <v>0</v>
      </c>
      <c r="E972" s="17">
        <f>D972*Premissas!$C$6</f>
        <v>0</v>
      </c>
      <c r="F972" s="15">
        <f t="shared" si="1438"/>
        <v>70</v>
      </c>
      <c r="G972" s="18">
        <f>F972*Premissas!$C$5</f>
        <v>2256.5643783612782</v>
      </c>
      <c r="M972" s="7" t="str">
        <f>Premissas!$E$6</f>
        <v>junho/19</v>
      </c>
      <c r="N972" s="29">
        <f t="shared" si="1445"/>
        <v>70</v>
      </c>
      <c r="O972" s="15">
        <f>Premissas!$I$6</f>
        <v>47.71</v>
      </c>
      <c r="P972" s="16">
        <f t="shared" si="1440"/>
        <v>0</v>
      </c>
      <c r="Q972" s="17">
        <f>P972*Premissas!$C$13</f>
        <v>0</v>
      </c>
      <c r="R972" s="15">
        <f t="shared" si="1441"/>
        <v>70</v>
      </c>
      <c r="S972" s="18">
        <f>R972*Premissas!$C$11</f>
        <v>3371.559633027523</v>
      </c>
      <c r="Y972" s="7" t="str">
        <f>Premissas!$E$6</f>
        <v>junho/19</v>
      </c>
      <c r="Z972" s="29">
        <f t="shared" si="1446"/>
        <v>70</v>
      </c>
      <c r="AA972" s="15">
        <f>Premissas!$H$6</f>
        <v>59.47</v>
      </c>
      <c r="AB972" s="16">
        <f t="shared" si="1443"/>
        <v>0</v>
      </c>
      <c r="AC972" s="17">
        <f>AB972*Premissas!$C$6</f>
        <v>0</v>
      </c>
      <c r="AD972" s="15">
        <f t="shared" si="1444"/>
        <v>70</v>
      </c>
      <c r="AE972" s="18">
        <f>AD972*Premissas!$C$12</f>
        <v>2256.5643783612782</v>
      </c>
    </row>
    <row r="973" spans="1:33" x14ac:dyDescent="0.25">
      <c r="A973" s="7" t="str">
        <f>Premissas!$E$7</f>
        <v>maio/19</v>
      </c>
      <c r="B973" s="29">
        <f t="shared" si="1447"/>
        <v>70</v>
      </c>
      <c r="C973" s="15">
        <f>LARGE(Premissas!$H$7:$I$7,1)</f>
        <v>61.04</v>
      </c>
      <c r="D973" s="20">
        <f t="shared" si="1437"/>
        <v>0</v>
      </c>
      <c r="E973" s="17">
        <f>D973*Premissas!$C$6</f>
        <v>0</v>
      </c>
      <c r="F973" s="15">
        <f t="shared" si="1438"/>
        <v>70</v>
      </c>
      <c r="G973" s="18">
        <f>F973*Premissas!$C$5</f>
        <v>2256.5643783612782</v>
      </c>
      <c r="M973" s="7" t="str">
        <f>Premissas!$E$7</f>
        <v>maio/19</v>
      </c>
      <c r="N973" s="29">
        <f t="shared" si="1445"/>
        <v>70</v>
      </c>
      <c r="O973" s="15">
        <f>Premissas!$I$7</f>
        <v>46.37</v>
      </c>
      <c r="P973" s="20">
        <f t="shared" si="1440"/>
        <v>0</v>
      </c>
      <c r="Q973" s="17">
        <f>P973*Premissas!$C$13</f>
        <v>0</v>
      </c>
      <c r="R973" s="15">
        <f t="shared" si="1441"/>
        <v>70</v>
      </c>
      <c r="S973" s="18">
        <f>R973*Premissas!$C$11</f>
        <v>3371.559633027523</v>
      </c>
      <c r="Y973" s="7" t="str">
        <f>Premissas!$E$7</f>
        <v>maio/19</v>
      </c>
      <c r="Z973" s="29">
        <f t="shared" si="1446"/>
        <v>70</v>
      </c>
      <c r="AA973" s="15">
        <f>Premissas!$H$7</f>
        <v>61.04</v>
      </c>
      <c r="AB973" s="20">
        <f t="shared" si="1443"/>
        <v>0</v>
      </c>
      <c r="AC973" s="17">
        <f>AB973*Premissas!$C$6</f>
        <v>0</v>
      </c>
      <c r="AD973" s="15">
        <f t="shared" si="1444"/>
        <v>70</v>
      </c>
      <c r="AE973" s="18">
        <f>AD973*Premissas!$C$12</f>
        <v>2256.5643783612782</v>
      </c>
    </row>
    <row r="974" spans="1:33" x14ac:dyDescent="0.25">
      <c r="A974" s="7" t="str">
        <f>Premissas!$E$8</f>
        <v>abril/19</v>
      </c>
      <c r="B974" s="29">
        <f t="shared" si="1447"/>
        <v>70</v>
      </c>
      <c r="C974" s="15">
        <f>LARGE(Premissas!$H$8:$I$8,1)</f>
        <v>81.98</v>
      </c>
      <c r="D974" s="20">
        <f t="shared" si="1437"/>
        <v>11.980000000000004</v>
      </c>
      <c r="E974" s="17">
        <f>D974*Premissas!$C$6</f>
        <v>772.38975007908914</v>
      </c>
      <c r="F974" s="15">
        <f t="shared" si="1438"/>
        <v>81.98</v>
      </c>
      <c r="G974" s="18">
        <f>F974*Premissas!$C$5</f>
        <v>2642.7592534008227</v>
      </c>
      <c r="M974" s="7" t="str">
        <f>Premissas!$E$8</f>
        <v>abril/19</v>
      </c>
      <c r="N974" s="29">
        <f t="shared" si="1445"/>
        <v>70</v>
      </c>
      <c r="O974" s="15">
        <f>Premissas!$I$8</f>
        <v>53.09</v>
      </c>
      <c r="P974" s="20">
        <f t="shared" si="1440"/>
        <v>0</v>
      </c>
      <c r="Q974" s="17">
        <f>P974*Premissas!$C$13</f>
        <v>0</v>
      </c>
      <c r="R974" s="15">
        <f t="shared" si="1441"/>
        <v>70</v>
      </c>
      <c r="S974" s="18">
        <f>R974*Premissas!$C$11</f>
        <v>3371.559633027523</v>
      </c>
      <c r="Y974" s="7" t="str">
        <f>Premissas!$E$8</f>
        <v>abril/19</v>
      </c>
      <c r="Z974" s="29">
        <f t="shared" si="1446"/>
        <v>70</v>
      </c>
      <c r="AA974" s="15">
        <f>Premissas!$H$8</f>
        <v>81.98</v>
      </c>
      <c r="AB974" s="20">
        <f t="shared" si="1443"/>
        <v>11.980000000000004</v>
      </c>
      <c r="AC974" s="17">
        <f>AB974*Premissas!$C$6</f>
        <v>772.38975007908914</v>
      </c>
      <c r="AD974" s="15">
        <f t="shared" si="1444"/>
        <v>81.98</v>
      </c>
      <c r="AE974" s="18">
        <f>AD974*Premissas!$C$12</f>
        <v>2642.7592534008227</v>
      </c>
    </row>
    <row r="975" spans="1:33" x14ac:dyDescent="0.25">
      <c r="A975" s="7" t="str">
        <f>Premissas!$E$9</f>
        <v>março/19</v>
      </c>
      <c r="B975" s="29">
        <f t="shared" si="1447"/>
        <v>70</v>
      </c>
      <c r="C975" s="15">
        <f>LARGE(Premissas!$H$9:$I$9,1)</f>
        <v>77.73</v>
      </c>
      <c r="D975" s="20">
        <f t="shared" si="1437"/>
        <v>7.730000000000004</v>
      </c>
      <c r="E975" s="17">
        <f>D975*Premissas!$C$6</f>
        <v>498.3783612780768</v>
      </c>
      <c r="F975" s="15">
        <f t="shared" si="1438"/>
        <v>77.73</v>
      </c>
      <c r="G975" s="18">
        <f>F975*Premissas!$C$5</f>
        <v>2505.7535590003163</v>
      </c>
      <c r="M975" s="7" t="str">
        <f>Premissas!$E$9</f>
        <v>março/19</v>
      </c>
      <c r="N975" s="29">
        <f t="shared" si="1445"/>
        <v>70</v>
      </c>
      <c r="O975" s="15">
        <f>Premissas!$I$9</f>
        <v>77.73</v>
      </c>
      <c r="P975" s="20">
        <f t="shared" si="1440"/>
        <v>7.730000000000004</v>
      </c>
      <c r="Q975" s="17">
        <f>P975*Premissas!$C$13</f>
        <v>744.63302752293612</v>
      </c>
      <c r="R975" s="15">
        <f t="shared" si="1441"/>
        <v>77.73</v>
      </c>
      <c r="S975" s="18">
        <f>R975*Premissas!$C$11</f>
        <v>3743.8761467889908</v>
      </c>
      <c r="Y975" s="7" t="str">
        <f>Premissas!$E$9</f>
        <v>março/19</v>
      </c>
      <c r="Z975" s="29">
        <f t="shared" si="1446"/>
        <v>70</v>
      </c>
      <c r="AA975" s="15">
        <f>Premissas!$H$9</f>
        <v>77.62</v>
      </c>
      <c r="AB975" s="20">
        <f t="shared" si="1443"/>
        <v>7.6200000000000045</v>
      </c>
      <c r="AC975" s="17">
        <f>AB975*Premissas!$C$6</f>
        <v>491.2863018032271</v>
      </c>
      <c r="AD975" s="15">
        <f t="shared" si="1444"/>
        <v>77.62</v>
      </c>
      <c r="AE975" s="18">
        <f>AD975*Premissas!$C$12</f>
        <v>2502.2075292628915</v>
      </c>
    </row>
    <row r="976" spans="1:33" x14ac:dyDescent="0.25">
      <c r="A976" s="7" t="str">
        <f>Premissas!$E$10</f>
        <v>fevereiro/19</v>
      </c>
      <c r="B976" s="29">
        <f t="shared" si="1447"/>
        <v>70</v>
      </c>
      <c r="C976" s="15">
        <f>LARGE(Premissas!$H$10:$I$10,1)</f>
        <v>89.49</v>
      </c>
      <c r="D976" s="20">
        <f t="shared" si="1437"/>
        <v>19.489999999999995</v>
      </c>
      <c r="E976" s="17">
        <f>D976*Premissas!$C$6</f>
        <v>1256.5839924074658</v>
      </c>
      <c r="F976" s="15">
        <f t="shared" si="1438"/>
        <v>89.49</v>
      </c>
      <c r="G976" s="18">
        <f>F976*Premissas!$C$5</f>
        <v>2884.8563745650108</v>
      </c>
      <c r="M976" s="7" t="str">
        <f>Premissas!$E$10</f>
        <v>fevereiro/19</v>
      </c>
      <c r="N976" s="29">
        <f t="shared" si="1445"/>
        <v>70</v>
      </c>
      <c r="O976" s="15">
        <f>Premissas!$I$10</f>
        <v>61.82</v>
      </c>
      <c r="P976" s="20">
        <f t="shared" si="1440"/>
        <v>0</v>
      </c>
      <c r="Q976" s="17">
        <f>P976*Premissas!$C$13</f>
        <v>0</v>
      </c>
      <c r="R976" s="15">
        <f t="shared" si="1441"/>
        <v>70</v>
      </c>
      <c r="S976" s="18">
        <f>R976*Premissas!$C$11</f>
        <v>3371.559633027523</v>
      </c>
      <c r="Y976" s="7" t="str">
        <f>Premissas!$E$10</f>
        <v>fevereiro/19</v>
      </c>
      <c r="Z976" s="29">
        <f t="shared" si="1446"/>
        <v>70</v>
      </c>
      <c r="AA976" s="15">
        <f>Premissas!$H$10</f>
        <v>89.49</v>
      </c>
      <c r="AB976" s="20">
        <f t="shared" si="1443"/>
        <v>19.489999999999995</v>
      </c>
      <c r="AC976" s="17">
        <f>AB976*Premissas!$C$6</f>
        <v>1256.5839924074658</v>
      </c>
      <c r="AD976" s="15">
        <f t="shared" si="1444"/>
        <v>89.49</v>
      </c>
      <c r="AE976" s="18">
        <f>AD976*Premissas!$C$12</f>
        <v>2884.8563745650108</v>
      </c>
    </row>
    <row r="977" spans="1:33" x14ac:dyDescent="0.25">
      <c r="A977" s="7" t="str">
        <f>Premissas!$E$11</f>
        <v>janeiro/19</v>
      </c>
      <c r="B977" s="29">
        <f t="shared" si="1447"/>
        <v>70</v>
      </c>
      <c r="C977" s="15">
        <f>LARGE(Premissas!$H$11:$I$11,1)</f>
        <v>81.09</v>
      </c>
      <c r="D977" s="16">
        <f t="shared" si="1437"/>
        <v>11.090000000000003</v>
      </c>
      <c r="E977" s="17">
        <f>D977*Premissas!$C$6</f>
        <v>715.00854160075949</v>
      </c>
      <c r="F977" s="15">
        <f t="shared" si="1438"/>
        <v>81.09</v>
      </c>
      <c r="G977" s="18">
        <f>F977*Premissas!$C$5</f>
        <v>2614.068649161658</v>
      </c>
      <c r="M977" s="7" t="str">
        <f>Premissas!$E$11</f>
        <v>janeiro/19</v>
      </c>
      <c r="N977" s="29">
        <f t="shared" si="1445"/>
        <v>70</v>
      </c>
      <c r="O977" s="15">
        <f>Premissas!$I$11</f>
        <v>57.12</v>
      </c>
      <c r="P977" s="16">
        <f t="shared" si="1440"/>
        <v>0</v>
      </c>
      <c r="Q977" s="17">
        <f>P977*Premissas!$C$13</f>
        <v>0</v>
      </c>
      <c r="R977" s="15">
        <f t="shared" si="1441"/>
        <v>70</v>
      </c>
      <c r="S977" s="18">
        <f>R977*Premissas!$C$11</f>
        <v>3371.559633027523</v>
      </c>
      <c r="Y977" s="7" t="str">
        <f>Premissas!$E$11</f>
        <v>janeiro/19</v>
      </c>
      <c r="Z977" s="29">
        <f t="shared" si="1446"/>
        <v>70</v>
      </c>
      <c r="AA977" s="15">
        <f>Premissas!$H$11</f>
        <v>81.09</v>
      </c>
      <c r="AB977" s="16">
        <f t="shared" si="1443"/>
        <v>11.090000000000003</v>
      </c>
      <c r="AC977" s="17">
        <f>AB977*Premissas!$C$6</f>
        <v>715.00854160075949</v>
      </c>
      <c r="AD977" s="15">
        <f t="shared" si="1444"/>
        <v>81.09</v>
      </c>
      <c r="AE977" s="18">
        <f>AD977*Premissas!$C$12</f>
        <v>2614.068649161658</v>
      </c>
    </row>
    <row r="978" spans="1:33" x14ac:dyDescent="0.25">
      <c r="A978" s="7" t="str">
        <f>Premissas!$E$12</f>
        <v>dezembro/18</v>
      </c>
      <c r="B978" s="29">
        <f t="shared" si="1447"/>
        <v>70</v>
      </c>
      <c r="C978" s="15">
        <f>LARGE(Premissas!$H$12:$I$12,1)</f>
        <v>66.98</v>
      </c>
      <c r="D978" s="16">
        <f t="shared" si="1437"/>
        <v>0</v>
      </c>
      <c r="E978" s="17">
        <f>D978*Premissas!$C$6</f>
        <v>0</v>
      </c>
      <c r="F978" s="15">
        <f t="shared" si="1438"/>
        <v>70</v>
      </c>
      <c r="G978" s="18">
        <f>F978*Premissas!$C$5</f>
        <v>2256.5643783612782</v>
      </c>
      <c r="M978" s="7" t="str">
        <f>Premissas!$E$12</f>
        <v>dezembro/18</v>
      </c>
      <c r="N978" s="29">
        <f t="shared" si="1445"/>
        <v>70</v>
      </c>
      <c r="O978" s="15">
        <f>Premissas!$I$12</f>
        <v>56.9</v>
      </c>
      <c r="P978" s="16">
        <f t="shared" si="1440"/>
        <v>0</v>
      </c>
      <c r="Q978" s="17">
        <f>P978*Premissas!$C$13</f>
        <v>0</v>
      </c>
      <c r="R978" s="15">
        <f t="shared" si="1441"/>
        <v>70</v>
      </c>
      <c r="S978" s="18">
        <f>R978*Premissas!$C$11</f>
        <v>3371.559633027523</v>
      </c>
      <c r="Y978" s="7" t="str">
        <f>Premissas!$E$12</f>
        <v>dezembro/18</v>
      </c>
      <c r="Z978" s="29">
        <f t="shared" si="1446"/>
        <v>70</v>
      </c>
      <c r="AA978" s="15">
        <f>Premissas!$H$12</f>
        <v>66.98</v>
      </c>
      <c r="AB978" s="16">
        <f t="shared" si="1443"/>
        <v>0</v>
      </c>
      <c r="AC978" s="17">
        <f>AB978*Premissas!$C$6</f>
        <v>0</v>
      </c>
      <c r="AD978" s="15">
        <f t="shared" si="1444"/>
        <v>70</v>
      </c>
      <c r="AE978" s="18">
        <f>AD978*Premissas!$C$12</f>
        <v>2256.5643783612782</v>
      </c>
    </row>
    <row r="979" spans="1:33" x14ac:dyDescent="0.25">
      <c r="A979" s="7" t="str">
        <f>Premissas!$E$13</f>
        <v>novembro/18</v>
      </c>
      <c r="B979" s="29">
        <f t="shared" si="1447"/>
        <v>70</v>
      </c>
      <c r="C979" s="15">
        <f>LARGE(Premissas!$H$13:$I$13,1)</f>
        <v>66.42</v>
      </c>
      <c r="D979" s="16">
        <f t="shared" si="1437"/>
        <v>0</v>
      </c>
      <c r="E979" s="17">
        <f>D979*Premissas!$C$6</f>
        <v>0</v>
      </c>
      <c r="F979" s="15">
        <f t="shared" si="1438"/>
        <v>70</v>
      </c>
      <c r="G979" s="18">
        <f>F979*Premissas!$C$5</f>
        <v>2256.5643783612782</v>
      </c>
      <c r="M979" s="7" t="str">
        <f>Premissas!$E$13</f>
        <v>novembro/18</v>
      </c>
      <c r="N979" s="29">
        <f t="shared" si="1445"/>
        <v>70</v>
      </c>
      <c r="O979" s="15">
        <f>Premissas!$I$13</f>
        <v>40.659999999999997</v>
      </c>
      <c r="P979" s="16">
        <f t="shared" si="1440"/>
        <v>0</v>
      </c>
      <c r="Q979" s="17">
        <f>P979*Premissas!$C$13</f>
        <v>0</v>
      </c>
      <c r="R979" s="15">
        <f t="shared" si="1441"/>
        <v>70</v>
      </c>
      <c r="S979" s="18">
        <f>R979*Premissas!$C$11</f>
        <v>3371.559633027523</v>
      </c>
      <c r="Y979" s="7" t="str">
        <f>Premissas!$E$13</f>
        <v>novembro/18</v>
      </c>
      <c r="Z979" s="29">
        <f t="shared" si="1446"/>
        <v>70</v>
      </c>
      <c r="AA979" s="15">
        <f>Premissas!$H$13</f>
        <v>66.42</v>
      </c>
      <c r="AB979" s="16">
        <f t="shared" si="1443"/>
        <v>0</v>
      </c>
      <c r="AC979" s="17">
        <f>AB979*Premissas!$C$6</f>
        <v>0</v>
      </c>
      <c r="AD979" s="15">
        <f t="shared" si="1444"/>
        <v>70</v>
      </c>
      <c r="AE979" s="18">
        <f>AD979*Premissas!$C$12</f>
        <v>2256.5643783612782</v>
      </c>
    </row>
    <row r="980" spans="1:33" x14ac:dyDescent="0.25">
      <c r="A980" s="26" t="s">
        <v>35</v>
      </c>
      <c r="B980" s="5"/>
      <c r="C980" s="5">
        <f>LARGE(C967:C979,1)</f>
        <v>89.49</v>
      </c>
      <c r="D980" s="5">
        <f>LARGE(D967:D979,1)</f>
        <v>19.489999999999995</v>
      </c>
      <c r="E980" s="27">
        <f>SUM(E968:E979)</f>
        <v>3242.3606453653911</v>
      </c>
      <c r="F980" s="5">
        <f>LARGE(F967:F979,1)</f>
        <v>89.49</v>
      </c>
      <c r="G980" s="27">
        <f t="shared" si="1382"/>
        <v>28699.952863018036</v>
      </c>
      <c r="H980" s="50">
        <f>E980+G980</f>
        <v>31942.313508383428</v>
      </c>
      <c r="I980">
        <f>B968</f>
        <v>70</v>
      </c>
      <c r="M980" s="26" t="s">
        <v>35</v>
      </c>
      <c r="N980" s="5"/>
      <c r="O980" s="5">
        <f t="shared" ref="O980:P980" si="1448">LARGE(O967:O979,1)</f>
        <v>77.73</v>
      </c>
      <c r="P980" s="5">
        <f t="shared" si="1448"/>
        <v>7.730000000000004</v>
      </c>
      <c r="Q980" s="27">
        <f t="shared" ref="Q980" si="1449">SUM(Q968:Q979)</f>
        <v>744.63302752293612</v>
      </c>
      <c r="R980" s="5">
        <f t="shared" ref="R980" si="1450">LARGE(R967:R979,1)</f>
        <v>77.73</v>
      </c>
      <c r="S980" s="27">
        <f t="shared" si="1386"/>
        <v>40831.032110091735</v>
      </c>
      <c r="T980" s="50">
        <f t="shared" ref="T980" si="1451">Q980+S980</f>
        <v>41575.665137614669</v>
      </c>
      <c r="U980">
        <f t="shared" ref="U980" si="1452">N968</f>
        <v>70</v>
      </c>
      <c r="Y980" s="26" t="s">
        <v>35</v>
      </c>
      <c r="Z980" s="5"/>
      <c r="AA980" s="5">
        <f t="shared" ref="AA980:AB980" si="1453">LARGE(AA967:AA979,1)</f>
        <v>89.49</v>
      </c>
      <c r="AB980" s="5">
        <f t="shared" si="1453"/>
        <v>19.489999999999995</v>
      </c>
      <c r="AC980" s="27">
        <f t="shared" ref="AC980" si="1454">SUM(AC968:AC979)</f>
        <v>3235.2685858905415</v>
      </c>
      <c r="AD980" s="5">
        <f t="shared" ref="AD980" si="1455">LARGE(AD967:AD979,1)</f>
        <v>89.49</v>
      </c>
      <c r="AE980" s="27">
        <f t="shared" si="1392"/>
        <v>28696.406833280609</v>
      </c>
      <c r="AF980" s="50">
        <f t="shared" ref="AF980" si="1456">AC980+AE980</f>
        <v>31931.675419171152</v>
      </c>
      <c r="AG980">
        <f t="shared" ref="AG980" si="1457">Z968</f>
        <v>70</v>
      </c>
    </row>
    <row r="981" spans="1:33" x14ac:dyDescent="0.25">
      <c r="A981" s="6" t="s">
        <v>12</v>
      </c>
      <c r="B981" s="6" t="s">
        <v>18</v>
      </c>
      <c r="C981" s="6" t="s">
        <v>19</v>
      </c>
      <c r="D981" s="14" t="s">
        <v>20</v>
      </c>
      <c r="E981" s="14" t="s">
        <v>21</v>
      </c>
      <c r="F981" s="6" t="s">
        <v>22</v>
      </c>
      <c r="G981" s="6" t="s">
        <v>23</v>
      </c>
      <c r="M981" s="6" t="s">
        <v>12</v>
      </c>
      <c r="N981" s="6" t="s">
        <v>18</v>
      </c>
      <c r="O981" s="6" t="s">
        <v>19</v>
      </c>
      <c r="P981" s="14" t="s">
        <v>20</v>
      </c>
      <c r="Q981" s="14" t="s">
        <v>21</v>
      </c>
      <c r="R981" s="6" t="s">
        <v>22</v>
      </c>
      <c r="S981" s="6" t="s">
        <v>23</v>
      </c>
      <c r="Y981" s="6" t="s">
        <v>12</v>
      </c>
      <c r="Z981" s="6" t="s">
        <v>18</v>
      </c>
      <c r="AA981" s="6" t="s">
        <v>19</v>
      </c>
      <c r="AB981" s="14" t="s">
        <v>20</v>
      </c>
      <c r="AC981" s="14" t="s">
        <v>21</v>
      </c>
      <c r="AD981" s="6" t="s">
        <v>22</v>
      </c>
      <c r="AE981" s="6" t="s">
        <v>23</v>
      </c>
    </row>
    <row r="982" spans="1:33" x14ac:dyDescent="0.25">
      <c r="A982" s="7" t="str">
        <f>Premissas!$E$2</f>
        <v>outubro/19</v>
      </c>
      <c r="B982" s="29">
        <f>B968+1</f>
        <v>71</v>
      </c>
      <c r="C982" s="15">
        <f>LARGE(Premissas!$H$2:$I$2,1)</f>
        <v>63.39</v>
      </c>
      <c r="D982" s="16">
        <f t="shared" ref="D982:D993" si="1458">IF(C982&gt;105%*B982,(C982-B982),0)</f>
        <v>0</v>
      </c>
      <c r="E982" s="17">
        <f>D982*Premissas!$C$6</f>
        <v>0</v>
      </c>
      <c r="F982" s="15">
        <f t="shared" ref="F982:F993" si="1459">IF(C982&gt;B982,C982,B982)</f>
        <v>71</v>
      </c>
      <c r="G982" s="18">
        <f>F982*Premissas!$C$5</f>
        <v>2288.8010123378676</v>
      </c>
      <c r="M982" s="7" t="str">
        <f>Premissas!$E$2</f>
        <v>outubro/19</v>
      </c>
      <c r="N982" s="29">
        <f t="shared" ref="N982" si="1460">N968+1</f>
        <v>71</v>
      </c>
      <c r="O982" s="15">
        <f>Premissas!$I$2</f>
        <v>63.39</v>
      </c>
      <c r="P982" s="16">
        <f t="shared" ref="P982:P993" si="1461">IF(O982&gt;105%*N982,(O982-N982),0)</f>
        <v>0</v>
      </c>
      <c r="Q982" s="17">
        <f>P982*Premissas!$C$13</f>
        <v>0</v>
      </c>
      <c r="R982" s="15">
        <f t="shared" ref="R982:R993" si="1462">IF(O982&gt;N982,O982,N982)</f>
        <v>71</v>
      </c>
      <c r="S982" s="18">
        <f>R982*Premissas!$C$11</f>
        <v>3419.7247706422017</v>
      </c>
      <c r="Y982" s="7" t="str">
        <f>Premissas!$E$2</f>
        <v>outubro/19</v>
      </c>
      <c r="Z982" s="29">
        <f t="shared" ref="Z982" si="1463">Z968+1</f>
        <v>71</v>
      </c>
      <c r="AA982" s="15">
        <f>Premissas!$H$2</f>
        <v>58.8</v>
      </c>
      <c r="AB982" s="16">
        <f t="shared" ref="AB982:AB993" si="1464">IF(AA982&gt;105%*Z982,(AA982-Z982),0)</f>
        <v>0</v>
      </c>
      <c r="AC982" s="17">
        <f>AB982*Premissas!$C$6</f>
        <v>0</v>
      </c>
      <c r="AD982" s="15">
        <f t="shared" ref="AD982:AD993" si="1465">IF(AA982&gt;Z982,AA982,Z982)</f>
        <v>71</v>
      </c>
      <c r="AE982" s="18">
        <f>AD982*Premissas!$C$12</f>
        <v>2288.8010123378676</v>
      </c>
    </row>
    <row r="983" spans="1:33" x14ac:dyDescent="0.25">
      <c r="A983" s="7" t="str">
        <f>Premissas!$E$3</f>
        <v>setembro/19</v>
      </c>
      <c r="B983" s="29">
        <f>B982</f>
        <v>71</v>
      </c>
      <c r="C983" s="15">
        <f>LARGE(Premissas!$H$3:$I$3,1)</f>
        <v>58.91</v>
      </c>
      <c r="D983" s="16">
        <f t="shared" si="1458"/>
        <v>0</v>
      </c>
      <c r="E983" s="17">
        <f>D983*Premissas!$C$6</f>
        <v>0</v>
      </c>
      <c r="F983" s="15">
        <f t="shared" si="1459"/>
        <v>71</v>
      </c>
      <c r="G983" s="18">
        <f>F983*Premissas!$C$5</f>
        <v>2288.8010123378676</v>
      </c>
      <c r="M983" s="7" t="str">
        <f>Premissas!$E$3</f>
        <v>setembro/19</v>
      </c>
      <c r="N983" s="29">
        <f t="shared" ref="N983:N993" si="1466">N982</f>
        <v>71</v>
      </c>
      <c r="O983" s="15">
        <f>Premissas!$I$3</f>
        <v>52.19</v>
      </c>
      <c r="P983" s="16">
        <f t="shared" si="1461"/>
        <v>0</v>
      </c>
      <c r="Q983" s="17">
        <f>P983*Premissas!$C$13</f>
        <v>0</v>
      </c>
      <c r="R983" s="15">
        <f t="shared" si="1462"/>
        <v>71</v>
      </c>
      <c r="S983" s="18">
        <f>R983*Premissas!$C$11</f>
        <v>3419.7247706422017</v>
      </c>
      <c r="Y983" s="7" t="str">
        <f>Premissas!$E$3</f>
        <v>setembro/19</v>
      </c>
      <c r="Z983" s="29">
        <f t="shared" ref="Z983:Z993" si="1467">Z982</f>
        <v>71</v>
      </c>
      <c r="AA983" s="15">
        <f>Premissas!$H$3</f>
        <v>58.91</v>
      </c>
      <c r="AB983" s="16">
        <f t="shared" si="1464"/>
        <v>0</v>
      </c>
      <c r="AC983" s="17">
        <f>AB983*Premissas!$C$6</f>
        <v>0</v>
      </c>
      <c r="AD983" s="15">
        <f t="shared" si="1465"/>
        <v>71</v>
      </c>
      <c r="AE983" s="18">
        <f>AD983*Premissas!$C$12</f>
        <v>2288.8010123378676</v>
      </c>
    </row>
    <row r="984" spans="1:33" x14ac:dyDescent="0.25">
      <c r="A984" s="7" t="str">
        <f>Premissas!$E$4</f>
        <v>agosto/19</v>
      </c>
      <c r="B984" s="29">
        <f t="shared" ref="B984:B993" si="1468">B983</f>
        <v>71</v>
      </c>
      <c r="C984" s="15">
        <f>LARGE(Premissas!$H$4:$I$4,1)</f>
        <v>46.48</v>
      </c>
      <c r="D984" s="16">
        <f t="shared" si="1458"/>
        <v>0</v>
      </c>
      <c r="E984" s="17">
        <f>D984*Premissas!$C$6</f>
        <v>0</v>
      </c>
      <c r="F984" s="15">
        <f t="shared" si="1459"/>
        <v>71</v>
      </c>
      <c r="G984" s="18">
        <f>F984*Premissas!$C$5</f>
        <v>2288.8010123378676</v>
      </c>
      <c r="M984" s="7" t="str">
        <f>Premissas!$E$4</f>
        <v>agosto/19</v>
      </c>
      <c r="N984" s="29">
        <f t="shared" si="1466"/>
        <v>71</v>
      </c>
      <c r="O984" s="15">
        <f>Premissas!$I$4</f>
        <v>20.16</v>
      </c>
      <c r="P984" s="16">
        <f t="shared" si="1461"/>
        <v>0</v>
      </c>
      <c r="Q984" s="17">
        <f>P984*Premissas!$C$13</f>
        <v>0</v>
      </c>
      <c r="R984" s="15">
        <f t="shared" si="1462"/>
        <v>71</v>
      </c>
      <c r="S984" s="18">
        <f>R984*Premissas!$C$11</f>
        <v>3419.7247706422017</v>
      </c>
      <c r="Y984" s="7" t="str">
        <f>Premissas!$E$4</f>
        <v>agosto/19</v>
      </c>
      <c r="Z984" s="29">
        <f t="shared" si="1467"/>
        <v>71</v>
      </c>
      <c r="AA984" s="15">
        <f>Premissas!$H$4</f>
        <v>46.48</v>
      </c>
      <c r="AB984" s="16">
        <f t="shared" si="1464"/>
        <v>0</v>
      </c>
      <c r="AC984" s="17">
        <f>AB984*Premissas!$C$6</f>
        <v>0</v>
      </c>
      <c r="AD984" s="15">
        <f t="shared" si="1465"/>
        <v>71</v>
      </c>
      <c r="AE984" s="18">
        <f>AD984*Premissas!$C$12</f>
        <v>2288.8010123378676</v>
      </c>
    </row>
    <row r="985" spans="1:33" x14ac:dyDescent="0.25">
      <c r="A985" s="7" t="str">
        <f>Premissas!$E$5</f>
        <v>julho/19</v>
      </c>
      <c r="B985" s="29">
        <f t="shared" si="1468"/>
        <v>71</v>
      </c>
      <c r="C985" s="15">
        <f>LARGE(Premissas!$H$5:$I$5,1)</f>
        <v>63.17</v>
      </c>
      <c r="D985" s="16">
        <f t="shared" si="1458"/>
        <v>0</v>
      </c>
      <c r="E985" s="17">
        <f>D985*Premissas!$C$6</f>
        <v>0</v>
      </c>
      <c r="F985" s="15">
        <f t="shared" si="1459"/>
        <v>71</v>
      </c>
      <c r="G985" s="18">
        <f>F985*Premissas!$C$5</f>
        <v>2288.8010123378676</v>
      </c>
      <c r="M985" s="7" t="str">
        <f>Premissas!$E$5</f>
        <v>julho/19</v>
      </c>
      <c r="N985" s="29">
        <f t="shared" si="1466"/>
        <v>71</v>
      </c>
      <c r="O985" s="15">
        <f>Premissas!$I$5</f>
        <v>39.979999999999997</v>
      </c>
      <c r="P985" s="16">
        <f t="shared" si="1461"/>
        <v>0</v>
      </c>
      <c r="Q985" s="17">
        <f>P985*Premissas!$C$13</f>
        <v>0</v>
      </c>
      <c r="R985" s="15">
        <f t="shared" si="1462"/>
        <v>71</v>
      </c>
      <c r="S985" s="18">
        <f>R985*Premissas!$C$11</f>
        <v>3419.7247706422017</v>
      </c>
      <c r="Y985" s="7" t="str">
        <f>Premissas!$E$5</f>
        <v>julho/19</v>
      </c>
      <c r="Z985" s="29">
        <f t="shared" si="1467"/>
        <v>71</v>
      </c>
      <c r="AA985" s="15">
        <f>Premissas!$H$5</f>
        <v>63.17</v>
      </c>
      <c r="AB985" s="16">
        <f t="shared" si="1464"/>
        <v>0</v>
      </c>
      <c r="AC985" s="17">
        <f>AB985*Premissas!$C$6</f>
        <v>0</v>
      </c>
      <c r="AD985" s="15">
        <f t="shared" si="1465"/>
        <v>71</v>
      </c>
      <c r="AE985" s="18">
        <f>AD985*Premissas!$C$12</f>
        <v>2288.8010123378676</v>
      </c>
    </row>
    <row r="986" spans="1:33" x14ac:dyDescent="0.25">
      <c r="A986" s="7" t="str">
        <f>Premissas!$E$6</f>
        <v>junho/19</v>
      </c>
      <c r="B986" s="29">
        <f t="shared" si="1468"/>
        <v>71</v>
      </c>
      <c r="C986" s="15">
        <f>LARGE(Premissas!$H$6:$I$6,1)</f>
        <v>59.47</v>
      </c>
      <c r="D986" s="16">
        <f t="shared" si="1458"/>
        <v>0</v>
      </c>
      <c r="E986" s="17">
        <f>D986*Premissas!$C$6</f>
        <v>0</v>
      </c>
      <c r="F986" s="15">
        <f t="shared" si="1459"/>
        <v>71</v>
      </c>
      <c r="G986" s="18">
        <f>F986*Premissas!$C$5</f>
        <v>2288.8010123378676</v>
      </c>
      <c r="M986" s="7" t="str">
        <f>Premissas!$E$6</f>
        <v>junho/19</v>
      </c>
      <c r="N986" s="29">
        <f t="shared" si="1466"/>
        <v>71</v>
      </c>
      <c r="O986" s="15">
        <f>Premissas!$I$6</f>
        <v>47.71</v>
      </c>
      <c r="P986" s="16">
        <f t="shared" si="1461"/>
        <v>0</v>
      </c>
      <c r="Q986" s="17">
        <f>P986*Premissas!$C$13</f>
        <v>0</v>
      </c>
      <c r="R986" s="15">
        <f t="shared" si="1462"/>
        <v>71</v>
      </c>
      <c r="S986" s="18">
        <f>R986*Premissas!$C$11</f>
        <v>3419.7247706422017</v>
      </c>
      <c r="Y986" s="7" t="str">
        <f>Premissas!$E$6</f>
        <v>junho/19</v>
      </c>
      <c r="Z986" s="29">
        <f t="shared" si="1467"/>
        <v>71</v>
      </c>
      <c r="AA986" s="15">
        <f>Premissas!$H$6</f>
        <v>59.47</v>
      </c>
      <c r="AB986" s="16">
        <f t="shared" si="1464"/>
        <v>0</v>
      </c>
      <c r="AC986" s="17">
        <f>AB986*Premissas!$C$6</f>
        <v>0</v>
      </c>
      <c r="AD986" s="15">
        <f t="shared" si="1465"/>
        <v>71</v>
      </c>
      <c r="AE986" s="18">
        <f>AD986*Premissas!$C$12</f>
        <v>2288.8010123378676</v>
      </c>
    </row>
    <row r="987" spans="1:33" x14ac:dyDescent="0.25">
      <c r="A987" s="7" t="str">
        <f>Premissas!$E$7</f>
        <v>maio/19</v>
      </c>
      <c r="B987" s="29">
        <f t="shared" si="1468"/>
        <v>71</v>
      </c>
      <c r="C987" s="15">
        <f>LARGE(Premissas!$H$7:$I$7,1)</f>
        <v>61.04</v>
      </c>
      <c r="D987" s="20">
        <f t="shared" si="1458"/>
        <v>0</v>
      </c>
      <c r="E987" s="17">
        <f>D987*Premissas!$C$6</f>
        <v>0</v>
      </c>
      <c r="F987" s="15">
        <f t="shared" si="1459"/>
        <v>71</v>
      </c>
      <c r="G987" s="18">
        <f>F987*Premissas!$C$5</f>
        <v>2288.8010123378676</v>
      </c>
      <c r="M987" s="7" t="str">
        <f>Premissas!$E$7</f>
        <v>maio/19</v>
      </c>
      <c r="N987" s="29">
        <f t="shared" si="1466"/>
        <v>71</v>
      </c>
      <c r="O987" s="15">
        <f>Premissas!$I$7</f>
        <v>46.37</v>
      </c>
      <c r="P987" s="20">
        <f t="shared" si="1461"/>
        <v>0</v>
      </c>
      <c r="Q987" s="17">
        <f>P987*Premissas!$C$13</f>
        <v>0</v>
      </c>
      <c r="R987" s="15">
        <f t="shared" si="1462"/>
        <v>71</v>
      </c>
      <c r="S987" s="18">
        <f>R987*Premissas!$C$11</f>
        <v>3419.7247706422017</v>
      </c>
      <c r="Y987" s="7" t="str">
        <f>Premissas!$E$7</f>
        <v>maio/19</v>
      </c>
      <c r="Z987" s="29">
        <f t="shared" si="1467"/>
        <v>71</v>
      </c>
      <c r="AA987" s="15">
        <f>Premissas!$H$7</f>
        <v>61.04</v>
      </c>
      <c r="AB987" s="20">
        <f t="shared" si="1464"/>
        <v>0</v>
      </c>
      <c r="AC987" s="17">
        <f>AB987*Premissas!$C$6</f>
        <v>0</v>
      </c>
      <c r="AD987" s="15">
        <f t="shared" si="1465"/>
        <v>71</v>
      </c>
      <c r="AE987" s="18">
        <f>AD987*Premissas!$C$12</f>
        <v>2288.8010123378676</v>
      </c>
    </row>
    <row r="988" spans="1:33" x14ac:dyDescent="0.25">
      <c r="A988" s="7" t="str">
        <f>Premissas!$E$8</f>
        <v>abril/19</v>
      </c>
      <c r="B988" s="29">
        <f t="shared" si="1468"/>
        <v>71</v>
      </c>
      <c r="C988" s="15">
        <f>LARGE(Premissas!$H$8:$I$8,1)</f>
        <v>81.98</v>
      </c>
      <c r="D988" s="20">
        <f t="shared" si="1458"/>
        <v>10.980000000000004</v>
      </c>
      <c r="E988" s="17">
        <f>D988*Premissas!$C$6</f>
        <v>707.91648212590974</v>
      </c>
      <c r="F988" s="15">
        <f t="shared" si="1459"/>
        <v>81.98</v>
      </c>
      <c r="G988" s="18">
        <f>F988*Premissas!$C$5</f>
        <v>2642.7592534008227</v>
      </c>
      <c r="M988" s="7" t="str">
        <f>Premissas!$E$8</f>
        <v>abril/19</v>
      </c>
      <c r="N988" s="29">
        <f t="shared" si="1466"/>
        <v>71</v>
      </c>
      <c r="O988" s="15">
        <f>Premissas!$I$8</f>
        <v>53.09</v>
      </c>
      <c r="P988" s="20">
        <f t="shared" si="1461"/>
        <v>0</v>
      </c>
      <c r="Q988" s="17">
        <f>P988*Premissas!$C$13</f>
        <v>0</v>
      </c>
      <c r="R988" s="15">
        <f t="shared" si="1462"/>
        <v>71</v>
      </c>
      <c r="S988" s="18">
        <f>R988*Premissas!$C$11</f>
        <v>3419.7247706422017</v>
      </c>
      <c r="Y988" s="7" t="str">
        <f>Premissas!$E$8</f>
        <v>abril/19</v>
      </c>
      <c r="Z988" s="29">
        <f t="shared" si="1467"/>
        <v>71</v>
      </c>
      <c r="AA988" s="15">
        <f>Premissas!$H$8</f>
        <v>81.98</v>
      </c>
      <c r="AB988" s="20">
        <f t="shared" si="1464"/>
        <v>10.980000000000004</v>
      </c>
      <c r="AC988" s="17">
        <f>AB988*Premissas!$C$6</f>
        <v>707.91648212590974</v>
      </c>
      <c r="AD988" s="15">
        <f t="shared" si="1465"/>
        <v>81.98</v>
      </c>
      <c r="AE988" s="18">
        <f>AD988*Premissas!$C$12</f>
        <v>2642.7592534008227</v>
      </c>
    </row>
    <row r="989" spans="1:33" x14ac:dyDescent="0.25">
      <c r="A989" s="7" t="str">
        <f>Premissas!$E$9</f>
        <v>março/19</v>
      </c>
      <c r="B989" s="29">
        <f t="shared" si="1468"/>
        <v>71</v>
      </c>
      <c r="C989" s="15">
        <f>LARGE(Premissas!$H$9:$I$9,1)</f>
        <v>77.73</v>
      </c>
      <c r="D989" s="20">
        <f t="shared" si="1458"/>
        <v>6.730000000000004</v>
      </c>
      <c r="E989" s="17">
        <f>D989*Premissas!$C$6</f>
        <v>433.90509332489745</v>
      </c>
      <c r="F989" s="15">
        <f t="shared" si="1459"/>
        <v>77.73</v>
      </c>
      <c r="G989" s="18">
        <f>F989*Premissas!$C$5</f>
        <v>2505.7535590003163</v>
      </c>
      <c r="M989" s="7" t="str">
        <f>Premissas!$E$9</f>
        <v>março/19</v>
      </c>
      <c r="N989" s="29">
        <f t="shared" si="1466"/>
        <v>71</v>
      </c>
      <c r="O989" s="15">
        <f>Premissas!$I$9</f>
        <v>77.73</v>
      </c>
      <c r="P989" s="20">
        <f t="shared" si="1461"/>
        <v>6.730000000000004</v>
      </c>
      <c r="Q989" s="17">
        <f>P989*Premissas!$C$13</f>
        <v>648.30275229357835</v>
      </c>
      <c r="R989" s="15">
        <f t="shared" si="1462"/>
        <v>77.73</v>
      </c>
      <c r="S989" s="18">
        <f>R989*Premissas!$C$11</f>
        <v>3743.8761467889908</v>
      </c>
      <c r="Y989" s="7" t="str">
        <f>Premissas!$E$9</f>
        <v>março/19</v>
      </c>
      <c r="Z989" s="29">
        <f t="shared" si="1467"/>
        <v>71</v>
      </c>
      <c r="AA989" s="15">
        <f>Premissas!$H$9</f>
        <v>77.62</v>
      </c>
      <c r="AB989" s="20">
        <f t="shared" si="1464"/>
        <v>6.6200000000000045</v>
      </c>
      <c r="AC989" s="17">
        <f>AB989*Premissas!$C$6</f>
        <v>426.81303385004776</v>
      </c>
      <c r="AD989" s="15">
        <f t="shared" si="1465"/>
        <v>77.62</v>
      </c>
      <c r="AE989" s="18">
        <f>AD989*Premissas!$C$12</f>
        <v>2502.2075292628915</v>
      </c>
    </row>
    <row r="990" spans="1:33" x14ac:dyDescent="0.25">
      <c r="A990" s="7" t="str">
        <f>Premissas!$E$10</f>
        <v>fevereiro/19</v>
      </c>
      <c r="B990" s="29">
        <f t="shared" si="1468"/>
        <v>71</v>
      </c>
      <c r="C990" s="15">
        <f>LARGE(Premissas!$H$10:$I$10,1)</f>
        <v>89.49</v>
      </c>
      <c r="D990" s="20">
        <f t="shared" si="1458"/>
        <v>18.489999999999995</v>
      </c>
      <c r="E990" s="17">
        <f>D990*Premissas!$C$6</f>
        <v>1192.1107244542864</v>
      </c>
      <c r="F990" s="15">
        <f t="shared" si="1459"/>
        <v>89.49</v>
      </c>
      <c r="G990" s="18">
        <f>F990*Premissas!$C$5</f>
        <v>2884.8563745650108</v>
      </c>
      <c r="M990" s="7" t="str">
        <f>Premissas!$E$10</f>
        <v>fevereiro/19</v>
      </c>
      <c r="N990" s="29">
        <f t="shared" si="1466"/>
        <v>71</v>
      </c>
      <c r="O990" s="15">
        <f>Premissas!$I$10</f>
        <v>61.82</v>
      </c>
      <c r="P990" s="20">
        <f t="shared" si="1461"/>
        <v>0</v>
      </c>
      <c r="Q990" s="17">
        <f>P990*Premissas!$C$13</f>
        <v>0</v>
      </c>
      <c r="R990" s="15">
        <f t="shared" si="1462"/>
        <v>71</v>
      </c>
      <c r="S990" s="18">
        <f>R990*Premissas!$C$11</f>
        <v>3419.7247706422017</v>
      </c>
      <c r="Y990" s="7" t="str">
        <f>Premissas!$E$10</f>
        <v>fevereiro/19</v>
      </c>
      <c r="Z990" s="29">
        <f t="shared" si="1467"/>
        <v>71</v>
      </c>
      <c r="AA990" s="15">
        <f>Premissas!$H$10</f>
        <v>89.49</v>
      </c>
      <c r="AB990" s="20">
        <f t="shared" si="1464"/>
        <v>18.489999999999995</v>
      </c>
      <c r="AC990" s="17">
        <f>AB990*Premissas!$C$6</f>
        <v>1192.1107244542864</v>
      </c>
      <c r="AD990" s="15">
        <f t="shared" si="1465"/>
        <v>89.49</v>
      </c>
      <c r="AE990" s="18">
        <f>AD990*Premissas!$C$12</f>
        <v>2884.8563745650108</v>
      </c>
    </row>
    <row r="991" spans="1:33" x14ac:dyDescent="0.25">
      <c r="A991" s="7" t="str">
        <f>Premissas!$E$11</f>
        <v>janeiro/19</v>
      </c>
      <c r="B991" s="29">
        <f t="shared" si="1468"/>
        <v>71</v>
      </c>
      <c r="C991" s="15">
        <f>LARGE(Premissas!$H$11:$I$11,1)</f>
        <v>81.09</v>
      </c>
      <c r="D991" s="16">
        <f t="shared" si="1458"/>
        <v>10.090000000000003</v>
      </c>
      <c r="E991" s="17">
        <f>D991*Premissas!$C$6</f>
        <v>650.53527364758008</v>
      </c>
      <c r="F991" s="15">
        <f t="shared" si="1459"/>
        <v>81.09</v>
      </c>
      <c r="G991" s="18">
        <f>F991*Premissas!$C$5</f>
        <v>2614.068649161658</v>
      </c>
      <c r="M991" s="7" t="str">
        <f>Premissas!$E$11</f>
        <v>janeiro/19</v>
      </c>
      <c r="N991" s="29">
        <f t="shared" si="1466"/>
        <v>71</v>
      </c>
      <c r="O991" s="15">
        <f>Premissas!$I$11</f>
        <v>57.12</v>
      </c>
      <c r="P991" s="16">
        <f t="shared" si="1461"/>
        <v>0</v>
      </c>
      <c r="Q991" s="17">
        <f>P991*Premissas!$C$13</f>
        <v>0</v>
      </c>
      <c r="R991" s="15">
        <f t="shared" si="1462"/>
        <v>71</v>
      </c>
      <c r="S991" s="18">
        <f>R991*Premissas!$C$11</f>
        <v>3419.7247706422017</v>
      </c>
      <c r="Y991" s="7" t="str">
        <f>Premissas!$E$11</f>
        <v>janeiro/19</v>
      </c>
      <c r="Z991" s="29">
        <f t="shared" si="1467"/>
        <v>71</v>
      </c>
      <c r="AA991" s="15">
        <f>Premissas!$H$11</f>
        <v>81.09</v>
      </c>
      <c r="AB991" s="16">
        <f t="shared" si="1464"/>
        <v>10.090000000000003</v>
      </c>
      <c r="AC991" s="17">
        <f>AB991*Premissas!$C$6</f>
        <v>650.53527364758008</v>
      </c>
      <c r="AD991" s="15">
        <f t="shared" si="1465"/>
        <v>81.09</v>
      </c>
      <c r="AE991" s="18">
        <f>AD991*Premissas!$C$12</f>
        <v>2614.068649161658</v>
      </c>
    </row>
    <row r="992" spans="1:33" x14ac:dyDescent="0.25">
      <c r="A992" s="7" t="str">
        <f>Premissas!$E$12</f>
        <v>dezembro/18</v>
      </c>
      <c r="B992" s="29">
        <f t="shared" si="1468"/>
        <v>71</v>
      </c>
      <c r="C992" s="15">
        <f>LARGE(Premissas!$H$12:$I$12,1)</f>
        <v>66.98</v>
      </c>
      <c r="D992" s="16">
        <f t="shared" si="1458"/>
        <v>0</v>
      </c>
      <c r="E992" s="17">
        <f>D992*Premissas!$C$6</f>
        <v>0</v>
      </c>
      <c r="F992" s="15">
        <f t="shared" si="1459"/>
        <v>71</v>
      </c>
      <c r="G992" s="18">
        <f>F992*Premissas!$C$5</f>
        <v>2288.8010123378676</v>
      </c>
      <c r="M992" s="7" t="str">
        <f>Premissas!$E$12</f>
        <v>dezembro/18</v>
      </c>
      <c r="N992" s="29">
        <f t="shared" si="1466"/>
        <v>71</v>
      </c>
      <c r="O992" s="15">
        <f>Premissas!$I$12</f>
        <v>56.9</v>
      </c>
      <c r="P992" s="16">
        <f t="shared" si="1461"/>
        <v>0</v>
      </c>
      <c r="Q992" s="17">
        <f>P992*Premissas!$C$13</f>
        <v>0</v>
      </c>
      <c r="R992" s="15">
        <f t="shared" si="1462"/>
        <v>71</v>
      </c>
      <c r="S992" s="18">
        <f>R992*Premissas!$C$11</f>
        <v>3419.7247706422017</v>
      </c>
      <c r="Y992" s="7" t="str">
        <f>Premissas!$E$12</f>
        <v>dezembro/18</v>
      </c>
      <c r="Z992" s="29">
        <f t="shared" si="1467"/>
        <v>71</v>
      </c>
      <c r="AA992" s="15">
        <f>Premissas!$H$12</f>
        <v>66.98</v>
      </c>
      <c r="AB992" s="16">
        <f t="shared" si="1464"/>
        <v>0</v>
      </c>
      <c r="AC992" s="17">
        <f>AB992*Premissas!$C$6</f>
        <v>0</v>
      </c>
      <c r="AD992" s="15">
        <f t="shared" si="1465"/>
        <v>71</v>
      </c>
      <c r="AE992" s="18">
        <f>AD992*Premissas!$C$12</f>
        <v>2288.8010123378676</v>
      </c>
    </row>
    <row r="993" spans="1:33" x14ac:dyDescent="0.25">
      <c r="A993" s="7" t="str">
        <f>Premissas!$E$13</f>
        <v>novembro/18</v>
      </c>
      <c r="B993" s="29">
        <f t="shared" si="1468"/>
        <v>71</v>
      </c>
      <c r="C993" s="15">
        <f>LARGE(Premissas!$H$13:$I$13,1)</f>
        <v>66.42</v>
      </c>
      <c r="D993" s="16">
        <f t="shared" si="1458"/>
        <v>0</v>
      </c>
      <c r="E993" s="17">
        <f>D993*Premissas!$C$6</f>
        <v>0</v>
      </c>
      <c r="F993" s="15">
        <f t="shared" si="1459"/>
        <v>71</v>
      </c>
      <c r="G993" s="18">
        <f>F993*Premissas!$C$5</f>
        <v>2288.8010123378676</v>
      </c>
      <c r="M993" s="7" t="str">
        <f>Premissas!$E$13</f>
        <v>novembro/18</v>
      </c>
      <c r="N993" s="29">
        <f t="shared" si="1466"/>
        <v>71</v>
      </c>
      <c r="O993" s="15">
        <f>Premissas!$I$13</f>
        <v>40.659999999999997</v>
      </c>
      <c r="P993" s="16">
        <f t="shared" si="1461"/>
        <v>0</v>
      </c>
      <c r="Q993" s="17">
        <f>P993*Premissas!$C$13</f>
        <v>0</v>
      </c>
      <c r="R993" s="15">
        <f t="shared" si="1462"/>
        <v>71</v>
      </c>
      <c r="S993" s="18">
        <f>R993*Premissas!$C$11</f>
        <v>3419.7247706422017</v>
      </c>
      <c r="Y993" s="7" t="str">
        <f>Premissas!$E$13</f>
        <v>novembro/18</v>
      </c>
      <c r="Z993" s="29">
        <f t="shared" si="1467"/>
        <v>71</v>
      </c>
      <c r="AA993" s="15">
        <f>Premissas!$H$13</f>
        <v>66.42</v>
      </c>
      <c r="AB993" s="16">
        <f t="shared" si="1464"/>
        <v>0</v>
      </c>
      <c r="AC993" s="17">
        <f>AB993*Premissas!$C$6</f>
        <v>0</v>
      </c>
      <c r="AD993" s="15">
        <f t="shared" si="1465"/>
        <v>71</v>
      </c>
      <c r="AE993" s="18">
        <f>AD993*Premissas!$C$12</f>
        <v>2288.8010123378676</v>
      </c>
    </row>
    <row r="994" spans="1:33" x14ac:dyDescent="0.25">
      <c r="A994" s="26" t="s">
        <v>35</v>
      </c>
      <c r="B994" s="5"/>
      <c r="C994" s="5">
        <f>LARGE(C981:C993,1)</f>
        <v>89.49</v>
      </c>
      <c r="D994" s="5">
        <f>LARGE(D981:D993,1)</f>
        <v>18.489999999999995</v>
      </c>
      <c r="E994" s="27">
        <f>SUM(E982:E993)</f>
        <v>2984.4675735526739</v>
      </c>
      <c r="F994" s="5">
        <f>LARGE(F981:F993,1)</f>
        <v>89.49</v>
      </c>
      <c r="G994" s="27">
        <f t="shared" si="1382"/>
        <v>28957.845934830748</v>
      </c>
      <c r="H994" s="50">
        <f>E994+G994</f>
        <v>31942.31350838342</v>
      </c>
      <c r="I994">
        <f>B982</f>
        <v>71</v>
      </c>
      <c r="M994" s="26" t="s">
        <v>35</v>
      </c>
      <c r="N994" s="5"/>
      <c r="O994" s="5">
        <f t="shared" ref="O994:P994" si="1469">LARGE(O981:O993,1)</f>
        <v>77.73</v>
      </c>
      <c r="P994" s="5">
        <f t="shared" si="1469"/>
        <v>6.730000000000004</v>
      </c>
      <c r="Q994" s="27">
        <f t="shared" ref="Q994" si="1470">SUM(Q982:Q993)</f>
        <v>648.30275229357835</v>
      </c>
      <c r="R994" s="5">
        <f t="shared" ref="R994" si="1471">LARGE(R981:R993,1)</f>
        <v>77.73</v>
      </c>
      <c r="S994" s="27">
        <f t="shared" si="1386"/>
        <v>41360.848623853206</v>
      </c>
      <c r="T994" s="50">
        <f t="shared" ref="T994" si="1472">Q994+S994</f>
        <v>42009.151376146787</v>
      </c>
      <c r="U994">
        <f t="shared" ref="U994" si="1473">N982</f>
        <v>71</v>
      </c>
      <c r="Y994" s="26" t="s">
        <v>35</v>
      </c>
      <c r="Z994" s="5"/>
      <c r="AA994" s="5">
        <f t="shared" ref="AA994:AB994" si="1474">LARGE(AA981:AA993,1)</f>
        <v>89.49</v>
      </c>
      <c r="AB994" s="5">
        <f t="shared" si="1474"/>
        <v>18.489999999999995</v>
      </c>
      <c r="AC994" s="27">
        <f t="shared" ref="AC994" si="1475">SUM(AC982:AC993)</f>
        <v>2977.3755140778239</v>
      </c>
      <c r="AD994" s="5">
        <f t="shared" ref="AD994" si="1476">LARGE(AD981:AD993,1)</f>
        <v>89.49</v>
      </c>
      <c r="AE994" s="27">
        <f t="shared" si="1392"/>
        <v>28954.299905093321</v>
      </c>
      <c r="AF994" s="50">
        <f t="shared" ref="AF994" si="1477">AC994+AE994</f>
        <v>31931.675419171144</v>
      </c>
      <c r="AG994">
        <f t="shared" ref="AG994" si="1478">Z982</f>
        <v>71</v>
      </c>
    </row>
    <row r="995" spans="1:33" x14ac:dyDescent="0.25">
      <c r="A995" s="6" t="s">
        <v>12</v>
      </c>
      <c r="B995" s="6" t="s">
        <v>18</v>
      </c>
      <c r="C995" s="6" t="s">
        <v>19</v>
      </c>
      <c r="D995" s="14" t="s">
        <v>20</v>
      </c>
      <c r="E995" s="14" t="s">
        <v>21</v>
      </c>
      <c r="F995" s="6" t="s">
        <v>22</v>
      </c>
      <c r="G995" s="6" t="s">
        <v>23</v>
      </c>
      <c r="M995" s="6" t="s">
        <v>12</v>
      </c>
      <c r="N995" s="6" t="s">
        <v>18</v>
      </c>
      <c r="O995" s="6" t="s">
        <v>19</v>
      </c>
      <c r="P995" s="14" t="s">
        <v>20</v>
      </c>
      <c r="Q995" s="14" t="s">
        <v>21</v>
      </c>
      <c r="R995" s="6" t="s">
        <v>22</v>
      </c>
      <c r="S995" s="6" t="s">
        <v>23</v>
      </c>
      <c r="Y995" s="6" t="s">
        <v>12</v>
      </c>
      <c r="Z995" s="6" t="s">
        <v>18</v>
      </c>
      <c r="AA995" s="6" t="s">
        <v>19</v>
      </c>
      <c r="AB995" s="14" t="s">
        <v>20</v>
      </c>
      <c r="AC995" s="14" t="s">
        <v>21</v>
      </c>
      <c r="AD995" s="6" t="s">
        <v>22</v>
      </c>
      <c r="AE995" s="6" t="s">
        <v>23</v>
      </c>
    </row>
    <row r="996" spans="1:33" x14ac:dyDescent="0.25">
      <c r="A996" s="7" t="str">
        <f>Premissas!$E$2</f>
        <v>outubro/19</v>
      </c>
      <c r="B996" s="29">
        <f>B982+1</f>
        <v>72</v>
      </c>
      <c r="C996" s="15">
        <f>LARGE(Premissas!$H$2:$I$2,1)</f>
        <v>63.39</v>
      </c>
      <c r="D996" s="16">
        <f t="shared" ref="D996:D1007" si="1479">IF(C996&gt;105%*B996,(C996-B996),0)</f>
        <v>0</v>
      </c>
      <c r="E996" s="17">
        <f>D996*Premissas!$C$6</f>
        <v>0</v>
      </c>
      <c r="F996" s="15">
        <f t="shared" ref="F996:F1007" si="1480">IF(C996&gt;B996,C996,B996)</f>
        <v>72</v>
      </c>
      <c r="G996" s="18">
        <f>F996*Premissas!$C$5</f>
        <v>2321.0376463144576</v>
      </c>
      <c r="M996" s="7" t="str">
        <f>Premissas!$E$2</f>
        <v>outubro/19</v>
      </c>
      <c r="N996" s="29">
        <f t="shared" ref="N996" si="1481">N982+1</f>
        <v>72</v>
      </c>
      <c r="O996" s="15">
        <f>Premissas!$I$2</f>
        <v>63.39</v>
      </c>
      <c r="P996" s="16">
        <f t="shared" ref="P996:P1007" si="1482">IF(O996&gt;105%*N996,(O996-N996),0)</f>
        <v>0</v>
      </c>
      <c r="Q996" s="17">
        <f>P996*Premissas!$C$13</f>
        <v>0</v>
      </c>
      <c r="R996" s="15">
        <f t="shared" ref="R996:R1007" si="1483">IF(O996&gt;N996,O996,N996)</f>
        <v>72</v>
      </c>
      <c r="S996" s="18">
        <f>R996*Premissas!$C$11</f>
        <v>3467.8899082568805</v>
      </c>
      <c r="Y996" s="7" t="str">
        <f>Premissas!$E$2</f>
        <v>outubro/19</v>
      </c>
      <c r="Z996" s="29">
        <f t="shared" ref="Z996" si="1484">Z982+1</f>
        <v>72</v>
      </c>
      <c r="AA996" s="15">
        <f>Premissas!$H$2</f>
        <v>58.8</v>
      </c>
      <c r="AB996" s="16">
        <f t="shared" ref="AB996:AB1007" si="1485">IF(AA996&gt;105%*Z996,(AA996-Z996),0)</f>
        <v>0</v>
      </c>
      <c r="AC996" s="17">
        <f>AB996*Premissas!$C$6</f>
        <v>0</v>
      </c>
      <c r="AD996" s="15">
        <f t="shared" ref="AD996:AD1007" si="1486">IF(AA996&gt;Z996,AA996,Z996)</f>
        <v>72</v>
      </c>
      <c r="AE996" s="18">
        <f>AD996*Premissas!$C$12</f>
        <v>2321.0376463144576</v>
      </c>
    </row>
    <row r="997" spans="1:33" x14ac:dyDescent="0.25">
      <c r="A997" s="7" t="str">
        <f>Premissas!$E$3</f>
        <v>setembro/19</v>
      </c>
      <c r="B997" s="29">
        <f>B996</f>
        <v>72</v>
      </c>
      <c r="C997" s="15">
        <f>LARGE(Premissas!$H$3:$I$3,1)</f>
        <v>58.91</v>
      </c>
      <c r="D997" s="16">
        <f t="shared" si="1479"/>
        <v>0</v>
      </c>
      <c r="E997" s="17">
        <f>D997*Premissas!$C$6</f>
        <v>0</v>
      </c>
      <c r="F997" s="15">
        <f t="shared" si="1480"/>
        <v>72</v>
      </c>
      <c r="G997" s="18">
        <f>F997*Premissas!$C$5</f>
        <v>2321.0376463144576</v>
      </c>
      <c r="M997" s="7" t="str">
        <f>Premissas!$E$3</f>
        <v>setembro/19</v>
      </c>
      <c r="N997" s="29">
        <f t="shared" ref="N997:N1007" si="1487">N996</f>
        <v>72</v>
      </c>
      <c r="O997" s="15">
        <f>Premissas!$I$3</f>
        <v>52.19</v>
      </c>
      <c r="P997" s="16">
        <f t="shared" si="1482"/>
        <v>0</v>
      </c>
      <c r="Q997" s="17">
        <f>P997*Premissas!$C$13</f>
        <v>0</v>
      </c>
      <c r="R997" s="15">
        <f t="shared" si="1483"/>
        <v>72</v>
      </c>
      <c r="S997" s="18">
        <f>R997*Premissas!$C$11</f>
        <v>3467.8899082568805</v>
      </c>
      <c r="Y997" s="7" t="str">
        <f>Premissas!$E$3</f>
        <v>setembro/19</v>
      </c>
      <c r="Z997" s="29">
        <f t="shared" ref="Z997:Z1007" si="1488">Z996</f>
        <v>72</v>
      </c>
      <c r="AA997" s="15">
        <f>Premissas!$H$3</f>
        <v>58.91</v>
      </c>
      <c r="AB997" s="16">
        <f t="shared" si="1485"/>
        <v>0</v>
      </c>
      <c r="AC997" s="17">
        <f>AB997*Premissas!$C$6</f>
        <v>0</v>
      </c>
      <c r="AD997" s="15">
        <f t="shared" si="1486"/>
        <v>72</v>
      </c>
      <c r="AE997" s="18">
        <f>AD997*Premissas!$C$12</f>
        <v>2321.0376463144576</v>
      </c>
    </row>
    <row r="998" spans="1:33" x14ac:dyDescent="0.25">
      <c r="A998" s="7" t="str">
        <f>Premissas!$E$4</f>
        <v>agosto/19</v>
      </c>
      <c r="B998" s="29">
        <f t="shared" ref="B998:B1007" si="1489">B997</f>
        <v>72</v>
      </c>
      <c r="C998" s="15">
        <f>LARGE(Premissas!$H$4:$I$4,1)</f>
        <v>46.48</v>
      </c>
      <c r="D998" s="16">
        <f t="shared" si="1479"/>
        <v>0</v>
      </c>
      <c r="E998" s="17">
        <f>D998*Premissas!$C$6</f>
        <v>0</v>
      </c>
      <c r="F998" s="15">
        <f t="shared" si="1480"/>
        <v>72</v>
      </c>
      <c r="G998" s="18">
        <f>F998*Premissas!$C$5</f>
        <v>2321.0376463144576</v>
      </c>
      <c r="M998" s="7" t="str">
        <f>Premissas!$E$4</f>
        <v>agosto/19</v>
      </c>
      <c r="N998" s="29">
        <f t="shared" si="1487"/>
        <v>72</v>
      </c>
      <c r="O998" s="15">
        <f>Premissas!$I$4</f>
        <v>20.16</v>
      </c>
      <c r="P998" s="16">
        <f t="shared" si="1482"/>
        <v>0</v>
      </c>
      <c r="Q998" s="17">
        <f>P998*Premissas!$C$13</f>
        <v>0</v>
      </c>
      <c r="R998" s="15">
        <f t="shared" si="1483"/>
        <v>72</v>
      </c>
      <c r="S998" s="18">
        <f>R998*Premissas!$C$11</f>
        <v>3467.8899082568805</v>
      </c>
      <c r="Y998" s="7" t="str">
        <f>Premissas!$E$4</f>
        <v>agosto/19</v>
      </c>
      <c r="Z998" s="29">
        <f t="shared" si="1488"/>
        <v>72</v>
      </c>
      <c r="AA998" s="15">
        <f>Premissas!$H$4</f>
        <v>46.48</v>
      </c>
      <c r="AB998" s="16">
        <f t="shared" si="1485"/>
        <v>0</v>
      </c>
      <c r="AC998" s="17">
        <f>AB998*Premissas!$C$6</f>
        <v>0</v>
      </c>
      <c r="AD998" s="15">
        <f t="shared" si="1486"/>
        <v>72</v>
      </c>
      <c r="AE998" s="18">
        <f>AD998*Premissas!$C$12</f>
        <v>2321.0376463144576</v>
      </c>
    </row>
    <row r="999" spans="1:33" x14ac:dyDescent="0.25">
      <c r="A999" s="7" t="str">
        <f>Premissas!$E$5</f>
        <v>julho/19</v>
      </c>
      <c r="B999" s="29">
        <f t="shared" si="1489"/>
        <v>72</v>
      </c>
      <c r="C999" s="15">
        <f>LARGE(Premissas!$H$5:$I$5,1)</f>
        <v>63.17</v>
      </c>
      <c r="D999" s="16">
        <f t="shared" si="1479"/>
        <v>0</v>
      </c>
      <c r="E999" s="17">
        <f>D999*Premissas!$C$6</f>
        <v>0</v>
      </c>
      <c r="F999" s="15">
        <f t="shared" si="1480"/>
        <v>72</v>
      </c>
      <c r="G999" s="18">
        <f>F999*Premissas!$C$5</f>
        <v>2321.0376463144576</v>
      </c>
      <c r="M999" s="7" t="str">
        <f>Premissas!$E$5</f>
        <v>julho/19</v>
      </c>
      <c r="N999" s="29">
        <f t="shared" si="1487"/>
        <v>72</v>
      </c>
      <c r="O999" s="15">
        <f>Premissas!$I$5</f>
        <v>39.979999999999997</v>
      </c>
      <c r="P999" s="16">
        <f t="shared" si="1482"/>
        <v>0</v>
      </c>
      <c r="Q999" s="17">
        <f>P999*Premissas!$C$13</f>
        <v>0</v>
      </c>
      <c r="R999" s="15">
        <f t="shared" si="1483"/>
        <v>72</v>
      </c>
      <c r="S999" s="18">
        <f>R999*Premissas!$C$11</f>
        <v>3467.8899082568805</v>
      </c>
      <c r="Y999" s="7" t="str">
        <f>Premissas!$E$5</f>
        <v>julho/19</v>
      </c>
      <c r="Z999" s="29">
        <f t="shared" si="1488"/>
        <v>72</v>
      </c>
      <c r="AA999" s="15">
        <f>Premissas!$H$5</f>
        <v>63.17</v>
      </c>
      <c r="AB999" s="16">
        <f t="shared" si="1485"/>
        <v>0</v>
      </c>
      <c r="AC999" s="17">
        <f>AB999*Premissas!$C$6</f>
        <v>0</v>
      </c>
      <c r="AD999" s="15">
        <f t="shared" si="1486"/>
        <v>72</v>
      </c>
      <c r="AE999" s="18">
        <f>AD999*Premissas!$C$12</f>
        <v>2321.0376463144576</v>
      </c>
    </row>
    <row r="1000" spans="1:33" x14ac:dyDescent="0.25">
      <c r="A1000" s="7" t="str">
        <f>Premissas!$E$6</f>
        <v>junho/19</v>
      </c>
      <c r="B1000" s="29">
        <f t="shared" si="1489"/>
        <v>72</v>
      </c>
      <c r="C1000" s="15">
        <f>LARGE(Premissas!$H$6:$I$6,1)</f>
        <v>59.47</v>
      </c>
      <c r="D1000" s="16">
        <f t="shared" si="1479"/>
        <v>0</v>
      </c>
      <c r="E1000" s="17">
        <f>D1000*Premissas!$C$6</f>
        <v>0</v>
      </c>
      <c r="F1000" s="15">
        <f t="shared" si="1480"/>
        <v>72</v>
      </c>
      <c r="G1000" s="18">
        <f>F1000*Premissas!$C$5</f>
        <v>2321.0376463144576</v>
      </c>
      <c r="M1000" s="7" t="str">
        <f>Premissas!$E$6</f>
        <v>junho/19</v>
      </c>
      <c r="N1000" s="29">
        <f t="shared" si="1487"/>
        <v>72</v>
      </c>
      <c r="O1000" s="15">
        <f>Premissas!$I$6</f>
        <v>47.71</v>
      </c>
      <c r="P1000" s="16">
        <f t="shared" si="1482"/>
        <v>0</v>
      </c>
      <c r="Q1000" s="17">
        <f>P1000*Premissas!$C$13</f>
        <v>0</v>
      </c>
      <c r="R1000" s="15">
        <f t="shared" si="1483"/>
        <v>72</v>
      </c>
      <c r="S1000" s="18">
        <f>R1000*Premissas!$C$11</f>
        <v>3467.8899082568805</v>
      </c>
      <c r="Y1000" s="7" t="str">
        <f>Premissas!$E$6</f>
        <v>junho/19</v>
      </c>
      <c r="Z1000" s="29">
        <f t="shared" si="1488"/>
        <v>72</v>
      </c>
      <c r="AA1000" s="15">
        <f>Premissas!$H$6</f>
        <v>59.47</v>
      </c>
      <c r="AB1000" s="16">
        <f t="shared" si="1485"/>
        <v>0</v>
      </c>
      <c r="AC1000" s="17">
        <f>AB1000*Premissas!$C$6</f>
        <v>0</v>
      </c>
      <c r="AD1000" s="15">
        <f t="shared" si="1486"/>
        <v>72</v>
      </c>
      <c r="AE1000" s="18">
        <f>AD1000*Premissas!$C$12</f>
        <v>2321.0376463144576</v>
      </c>
    </row>
    <row r="1001" spans="1:33" x14ac:dyDescent="0.25">
      <c r="A1001" s="7" t="str">
        <f>Premissas!$E$7</f>
        <v>maio/19</v>
      </c>
      <c r="B1001" s="29">
        <f t="shared" si="1489"/>
        <v>72</v>
      </c>
      <c r="C1001" s="15">
        <f>LARGE(Premissas!$H$7:$I$7,1)</f>
        <v>61.04</v>
      </c>
      <c r="D1001" s="20">
        <f t="shared" si="1479"/>
        <v>0</v>
      </c>
      <c r="E1001" s="17">
        <f>D1001*Premissas!$C$6</f>
        <v>0</v>
      </c>
      <c r="F1001" s="15">
        <f t="shared" si="1480"/>
        <v>72</v>
      </c>
      <c r="G1001" s="18">
        <f>F1001*Premissas!$C$5</f>
        <v>2321.0376463144576</v>
      </c>
      <c r="M1001" s="7" t="str">
        <f>Premissas!$E$7</f>
        <v>maio/19</v>
      </c>
      <c r="N1001" s="29">
        <f t="shared" si="1487"/>
        <v>72</v>
      </c>
      <c r="O1001" s="15">
        <f>Premissas!$I$7</f>
        <v>46.37</v>
      </c>
      <c r="P1001" s="20">
        <f t="shared" si="1482"/>
        <v>0</v>
      </c>
      <c r="Q1001" s="17">
        <f>P1001*Premissas!$C$13</f>
        <v>0</v>
      </c>
      <c r="R1001" s="15">
        <f t="shared" si="1483"/>
        <v>72</v>
      </c>
      <c r="S1001" s="18">
        <f>R1001*Premissas!$C$11</f>
        <v>3467.8899082568805</v>
      </c>
      <c r="Y1001" s="7" t="str">
        <f>Premissas!$E$7</f>
        <v>maio/19</v>
      </c>
      <c r="Z1001" s="29">
        <f t="shared" si="1488"/>
        <v>72</v>
      </c>
      <c r="AA1001" s="15">
        <f>Premissas!$H$7</f>
        <v>61.04</v>
      </c>
      <c r="AB1001" s="20">
        <f t="shared" si="1485"/>
        <v>0</v>
      </c>
      <c r="AC1001" s="17">
        <f>AB1001*Premissas!$C$6</f>
        <v>0</v>
      </c>
      <c r="AD1001" s="15">
        <f t="shared" si="1486"/>
        <v>72</v>
      </c>
      <c r="AE1001" s="18">
        <f>AD1001*Premissas!$C$12</f>
        <v>2321.0376463144576</v>
      </c>
    </row>
    <row r="1002" spans="1:33" x14ac:dyDescent="0.25">
      <c r="A1002" s="7" t="str">
        <f>Premissas!$E$8</f>
        <v>abril/19</v>
      </c>
      <c r="B1002" s="29">
        <f t="shared" si="1489"/>
        <v>72</v>
      </c>
      <c r="C1002" s="15">
        <f>LARGE(Premissas!$H$8:$I$8,1)</f>
        <v>81.98</v>
      </c>
      <c r="D1002" s="20">
        <f t="shared" si="1479"/>
        <v>9.980000000000004</v>
      </c>
      <c r="E1002" s="17">
        <f>D1002*Premissas!$C$6</f>
        <v>643.44321417273045</v>
      </c>
      <c r="F1002" s="15">
        <f t="shared" si="1480"/>
        <v>81.98</v>
      </c>
      <c r="G1002" s="18">
        <f>F1002*Premissas!$C$5</f>
        <v>2642.7592534008227</v>
      </c>
      <c r="M1002" s="7" t="str">
        <f>Premissas!$E$8</f>
        <v>abril/19</v>
      </c>
      <c r="N1002" s="29">
        <f t="shared" si="1487"/>
        <v>72</v>
      </c>
      <c r="O1002" s="15">
        <f>Premissas!$I$8</f>
        <v>53.09</v>
      </c>
      <c r="P1002" s="20">
        <f t="shared" si="1482"/>
        <v>0</v>
      </c>
      <c r="Q1002" s="17">
        <f>P1002*Premissas!$C$13</f>
        <v>0</v>
      </c>
      <c r="R1002" s="15">
        <f t="shared" si="1483"/>
        <v>72</v>
      </c>
      <c r="S1002" s="18">
        <f>R1002*Premissas!$C$11</f>
        <v>3467.8899082568805</v>
      </c>
      <c r="Y1002" s="7" t="str">
        <f>Premissas!$E$8</f>
        <v>abril/19</v>
      </c>
      <c r="Z1002" s="29">
        <f t="shared" si="1488"/>
        <v>72</v>
      </c>
      <c r="AA1002" s="15">
        <f>Premissas!$H$8</f>
        <v>81.98</v>
      </c>
      <c r="AB1002" s="20">
        <f t="shared" si="1485"/>
        <v>9.980000000000004</v>
      </c>
      <c r="AC1002" s="17">
        <f>AB1002*Premissas!$C$6</f>
        <v>643.44321417273045</v>
      </c>
      <c r="AD1002" s="15">
        <f t="shared" si="1486"/>
        <v>81.98</v>
      </c>
      <c r="AE1002" s="18">
        <f>AD1002*Premissas!$C$12</f>
        <v>2642.7592534008227</v>
      </c>
    </row>
    <row r="1003" spans="1:33" x14ac:dyDescent="0.25">
      <c r="A1003" s="7" t="str">
        <f>Premissas!$E$9</f>
        <v>março/19</v>
      </c>
      <c r="B1003" s="29">
        <f t="shared" si="1489"/>
        <v>72</v>
      </c>
      <c r="C1003" s="15">
        <f>LARGE(Premissas!$H$9:$I$9,1)</f>
        <v>77.73</v>
      </c>
      <c r="D1003" s="20">
        <f t="shared" si="1479"/>
        <v>5.730000000000004</v>
      </c>
      <c r="E1003" s="17">
        <f>D1003*Premissas!$C$6</f>
        <v>369.43182537171805</v>
      </c>
      <c r="F1003" s="15">
        <f t="shared" si="1480"/>
        <v>77.73</v>
      </c>
      <c r="G1003" s="18">
        <f>F1003*Premissas!$C$5</f>
        <v>2505.7535590003163</v>
      </c>
      <c r="M1003" s="7" t="str">
        <f>Premissas!$E$9</f>
        <v>março/19</v>
      </c>
      <c r="N1003" s="29">
        <f t="shared" si="1487"/>
        <v>72</v>
      </c>
      <c r="O1003" s="15">
        <f>Premissas!$I$9</f>
        <v>77.73</v>
      </c>
      <c r="P1003" s="20">
        <f t="shared" si="1482"/>
        <v>5.730000000000004</v>
      </c>
      <c r="Q1003" s="17">
        <f>P1003*Premissas!$C$13</f>
        <v>551.97247706422058</v>
      </c>
      <c r="R1003" s="15">
        <f t="shared" si="1483"/>
        <v>77.73</v>
      </c>
      <c r="S1003" s="18">
        <f>R1003*Premissas!$C$11</f>
        <v>3743.8761467889908</v>
      </c>
      <c r="Y1003" s="7" t="str">
        <f>Premissas!$E$9</f>
        <v>março/19</v>
      </c>
      <c r="Z1003" s="29">
        <f t="shared" si="1488"/>
        <v>72</v>
      </c>
      <c r="AA1003" s="15">
        <f>Premissas!$H$9</f>
        <v>77.62</v>
      </c>
      <c r="AB1003" s="20">
        <f t="shared" si="1485"/>
        <v>5.6200000000000045</v>
      </c>
      <c r="AC1003" s="17">
        <f>AB1003*Premissas!$C$6</f>
        <v>362.33976589686836</v>
      </c>
      <c r="AD1003" s="15">
        <f t="shared" si="1486"/>
        <v>77.62</v>
      </c>
      <c r="AE1003" s="18">
        <f>AD1003*Premissas!$C$12</f>
        <v>2502.2075292628915</v>
      </c>
    </row>
    <row r="1004" spans="1:33" x14ac:dyDescent="0.25">
      <c r="A1004" s="7" t="str">
        <f>Premissas!$E$10</f>
        <v>fevereiro/19</v>
      </c>
      <c r="B1004" s="29">
        <f t="shared" si="1489"/>
        <v>72</v>
      </c>
      <c r="C1004" s="15">
        <f>LARGE(Premissas!$H$10:$I$10,1)</f>
        <v>89.49</v>
      </c>
      <c r="D1004" s="20">
        <f t="shared" si="1479"/>
        <v>17.489999999999995</v>
      </c>
      <c r="E1004" s="17">
        <f>D1004*Premissas!$C$6</f>
        <v>1127.637456501107</v>
      </c>
      <c r="F1004" s="15">
        <f t="shared" si="1480"/>
        <v>89.49</v>
      </c>
      <c r="G1004" s="18">
        <f>F1004*Premissas!$C$5</f>
        <v>2884.8563745650108</v>
      </c>
      <c r="M1004" s="7" t="str">
        <f>Premissas!$E$10</f>
        <v>fevereiro/19</v>
      </c>
      <c r="N1004" s="29">
        <f t="shared" si="1487"/>
        <v>72</v>
      </c>
      <c r="O1004" s="15">
        <f>Premissas!$I$10</f>
        <v>61.82</v>
      </c>
      <c r="P1004" s="20">
        <f t="shared" si="1482"/>
        <v>0</v>
      </c>
      <c r="Q1004" s="17">
        <f>P1004*Premissas!$C$13</f>
        <v>0</v>
      </c>
      <c r="R1004" s="15">
        <f t="shared" si="1483"/>
        <v>72</v>
      </c>
      <c r="S1004" s="18">
        <f>R1004*Premissas!$C$11</f>
        <v>3467.8899082568805</v>
      </c>
      <c r="Y1004" s="7" t="str">
        <f>Premissas!$E$10</f>
        <v>fevereiro/19</v>
      </c>
      <c r="Z1004" s="29">
        <f t="shared" si="1488"/>
        <v>72</v>
      </c>
      <c r="AA1004" s="15">
        <f>Premissas!$H$10</f>
        <v>89.49</v>
      </c>
      <c r="AB1004" s="20">
        <f t="shared" si="1485"/>
        <v>17.489999999999995</v>
      </c>
      <c r="AC1004" s="17">
        <f>AB1004*Premissas!$C$6</f>
        <v>1127.637456501107</v>
      </c>
      <c r="AD1004" s="15">
        <f t="shared" si="1486"/>
        <v>89.49</v>
      </c>
      <c r="AE1004" s="18">
        <f>AD1004*Premissas!$C$12</f>
        <v>2884.8563745650108</v>
      </c>
    </row>
    <row r="1005" spans="1:33" x14ac:dyDescent="0.25">
      <c r="A1005" s="7" t="str">
        <f>Premissas!$E$11</f>
        <v>janeiro/19</v>
      </c>
      <c r="B1005" s="29">
        <f t="shared" si="1489"/>
        <v>72</v>
      </c>
      <c r="C1005" s="15">
        <f>LARGE(Premissas!$H$11:$I$11,1)</f>
        <v>81.09</v>
      </c>
      <c r="D1005" s="16">
        <f t="shared" si="1479"/>
        <v>9.0900000000000034</v>
      </c>
      <c r="E1005" s="17">
        <f>D1005*Premissas!$C$6</f>
        <v>586.06200569440068</v>
      </c>
      <c r="F1005" s="15">
        <f t="shared" si="1480"/>
        <v>81.09</v>
      </c>
      <c r="G1005" s="18">
        <f>F1005*Premissas!$C$5</f>
        <v>2614.068649161658</v>
      </c>
      <c r="M1005" s="7" t="str">
        <f>Premissas!$E$11</f>
        <v>janeiro/19</v>
      </c>
      <c r="N1005" s="29">
        <f t="shared" si="1487"/>
        <v>72</v>
      </c>
      <c r="O1005" s="15">
        <f>Premissas!$I$11</f>
        <v>57.12</v>
      </c>
      <c r="P1005" s="16">
        <f t="shared" si="1482"/>
        <v>0</v>
      </c>
      <c r="Q1005" s="17">
        <f>P1005*Premissas!$C$13</f>
        <v>0</v>
      </c>
      <c r="R1005" s="15">
        <f t="shared" si="1483"/>
        <v>72</v>
      </c>
      <c r="S1005" s="18">
        <f>R1005*Premissas!$C$11</f>
        <v>3467.8899082568805</v>
      </c>
      <c r="Y1005" s="7" t="str">
        <f>Premissas!$E$11</f>
        <v>janeiro/19</v>
      </c>
      <c r="Z1005" s="29">
        <f t="shared" si="1488"/>
        <v>72</v>
      </c>
      <c r="AA1005" s="15">
        <f>Premissas!$H$11</f>
        <v>81.09</v>
      </c>
      <c r="AB1005" s="16">
        <f t="shared" si="1485"/>
        <v>9.0900000000000034</v>
      </c>
      <c r="AC1005" s="17">
        <f>AB1005*Premissas!$C$6</f>
        <v>586.06200569440068</v>
      </c>
      <c r="AD1005" s="15">
        <f t="shared" si="1486"/>
        <v>81.09</v>
      </c>
      <c r="AE1005" s="18">
        <f>AD1005*Premissas!$C$12</f>
        <v>2614.068649161658</v>
      </c>
    </row>
    <row r="1006" spans="1:33" x14ac:dyDescent="0.25">
      <c r="A1006" s="7" t="str">
        <f>Premissas!$E$12</f>
        <v>dezembro/18</v>
      </c>
      <c r="B1006" s="29">
        <f t="shared" si="1489"/>
        <v>72</v>
      </c>
      <c r="C1006" s="15">
        <f>LARGE(Premissas!$H$12:$I$12,1)</f>
        <v>66.98</v>
      </c>
      <c r="D1006" s="16">
        <f t="shared" si="1479"/>
        <v>0</v>
      </c>
      <c r="E1006" s="17">
        <f>D1006*Premissas!$C$6</f>
        <v>0</v>
      </c>
      <c r="F1006" s="15">
        <f t="shared" si="1480"/>
        <v>72</v>
      </c>
      <c r="G1006" s="18">
        <f>F1006*Premissas!$C$5</f>
        <v>2321.0376463144576</v>
      </c>
      <c r="M1006" s="7" t="str">
        <f>Premissas!$E$12</f>
        <v>dezembro/18</v>
      </c>
      <c r="N1006" s="29">
        <f t="shared" si="1487"/>
        <v>72</v>
      </c>
      <c r="O1006" s="15">
        <f>Premissas!$I$12</f>
        <v>56.9</v>
      </c>
      <c r="P1006" s="16">
        <f t="shared" si="1482"/>
        <v>0</v>
      </c>
      <c r="Q1006" s="17">
        <f>P1006*Premissas!$C$13</f>
        <v>0</v>
      </c>
      <c r="R1006" s="15">
        <f t="shared" si="1483"/>
        <v>72</v>
      </c>
      <c r="S1006" s="18">
        <f>R1006*Premissas!$C$11</f>
        <v>3467.8899082568805</v>
      </c>
      <c r="Y1006" s="7" t="str">
        <f>Premissas!$E$12</f>
        <v>dezembro/18</v>
      </c>
      <c r="Z1006" s="29">
        <f t="shared" si="1488"/>
        <v>72</v>
      </c>
      <c r="AA1006" s="15">
        <f>Premissas!$H$12</f>
        <v>66.98</v>
      </c>
      <c r="AB1006" s="16">
        <f t="shared" si="1485"/>
        <v>0</v>
      </c>
      <c r="AC1006" s="17">
        <f>AB1006*Premissas!$C$6</f>
        <v>0</v>
      </c>
      <c r="AD1006" s="15">
        <f t="shared" si="1486"/>
        <v>72</v>
      </c>
      <c r="AE1006" s="18">
        <f>AD1006*Premissas!$C$12</f>
        <v>2321.0376463144576</v>
      </c>
    </row>
    <row r="1007" spans="1:33" x14ac:dyDescent="0.25">
      <c r="A1007" s="7" t="str">
        <f>Premissas!$E$13</f>
        <v>novembro/18</v>
      </c>
      <c r="B1007" s="29">
        <f t="shared" si="1489"/>
        <v>72</v>
      </c>
      <c r="C1007" s="15">
        <f>LARGE(Premissas!$H$13:$I$13,1)</f>
        <v>66.42</v>
      </c>
      <c r="D1007" s="16">
        <f t="shared" si="1479"/>
        <v>0</v>
      </c>
      <c r="E1007" s="17">
        <f>D1007*Premissas!$C$6</f>
        <v>0</v>
      </c>
      <c r="F1007" s="15">
        <f t="shared" si="1480"/>
        <v>72</v>
      </c>
      <c r="G1007" s="18">
        <f>F1007*Premissas!$C$5</f>
        <v>2321.0376463144576</v>
      </c>
      <c r="M1007" s="7" t="str">
        <f>Premissas!$E$13</f>
        <v>novembro/18</v>
      </c>
      <c r="N1007" s="29">
        <f t="shared" si="1487"/>
        <v>72</v>
      </c>
      <c r="O1007" s="15">
        <f>Premissas!$I$13</f>
        <v>40.659999999999997</v>
      </c>
      <c r="P1007" s="16">
        <f t="shared" si="1482"/>
        <v>0</v>
      </c>
      <c r="Q1007" s="17">
        <f>P1007*Premissas!$C$13</f>
        <v>0</v>
      </c>
      <c r="R1007" s="15">
        <f t="shared" si="1483"/>
        <v>72</v>
      </c>
      <c r="S1007" s="18">
        <f>R1007*Premissas!$C$11</f>
        <v>3467.8899082568805</v>
      </c>
      <c r="Y1007" s="7" t="str">
        <f>Premissas!$E$13</f>
        <v>novembro/18</v>
      </c>
      <c r="Z1007" s="29">
        <f t="shared" si="1488"/>
        <v>72</v>
      </c>
      <c r="AA1007" s="15">
        <f>Premissas!$H$13</f>
        <v>66.42</v>
      </c>
      <c r="AB1007" s="16">
        <f t="shared" si="1485"/>
        <v>0</v>
      </c>
      <c r="AC1007" s="17">
        <f>AB1007*Premissas!$C$6</f>
        <v>0</v>
      </c>
      <c r="AD1007" s="15">
        <f t="shared" si="1486"/>
        <v>72</v>
      </c>
      <c r="AE1007" s="18">
        <f>AD1007*Premissas!$C$12</f>
        <v>2321.0376463144576</v>
      </c>
    </row>
    <row r="1008" spans="1:33" x14ac:dyDescent="0.25">
      <c r="A1008" s="26" t="s">
        <v>35</v>
      </c>
      <c r="B1008" s="5"/>
      <c r="C1008" s="5">
        <f>LARGE(C995:C1007,1)</f>
        <v>89.49</v>
      </c>
      <c r="D1008" s="5">
        <f>LARGE(D995:D1007,1)</f>
        <v>17.489999999999995</v>
      </c>
      <c r="E1008" s="27">
        <f>SUM(E996:E1007)</f>
        <v>2726.5745017399563</v>
      </c>
      <c r="F1008" s="5">
        <f>LARGE(F995:F1007,1)</f>
        <v>89.49</v>
      </c>
      <c r="G1008" s="27">
        <f t="shared" ref="G1008:G1064" si="1490">SUM(G996:G1007)</f>
        <v>29215.739006643464</v>
      </c>
      <c r="H1008" s="50">
        <f>E1008+G1008</f>
        <v>31942.31350838342</v>
      </c>
      <c r="I1008">
        <f>B996</f>
        <v>72</v>
      </c>
      <c r="M1008" s="26" t="s">
        <v>35</v>
      </c>
      <c r="N1008" s="5"/>
      <c r="O1008" s="5">
        <f t="shared" ref="O1008:P1008" si="1491">LARGE(O995:O1007,1)</f>
        <v>77.73</v>
      </c>
      <c r="P1008" s="5">
        <f t="shared" si="1491"/>
        <v>5.730000000000004</v>
      </c>
      <c r="Q1008" s="27">
        <f t="shared" ref="Q1008" si="1492">SUM(Q996:Q1007)</f>
        <v>551.97247706422058</v>
      </c>
      <c r="R1008" s="5">
        <f t="shared" ref="R1008" si="1493">LARGE(R995:R1007,1)</f>
        <v>77.73</v>
      </c>
      <c r="S1008" s="27">
        <f t="shared" ref="S1008:S1064" si="1494">SUM(S996:S1007)</f>
        <v>41890.665137614691</v>
      </c>
      <c r="T1008" s="50">
        <f t="shared" ref="T1008" si="1495">Q1008+S1008</f>
        <v>42442.637614678912</v>
      </c>
      <c r="U1008">
        <f t="shared" ref="U1008" si="1496">N996</f>
        <v>72</v>
      </c>
      <c r="Y1008" s="26" t="s">
        <v>35</v>
      </c>
      <c r="Z1008" s="5"/>
      <c r="AA1008" s="5">
        <f t="shared" ref="AA1008:AB1008" si="1497">LARGE(AA995:AA1007,1)</f>
        <v>89.49</v>
      </c>
      <c r="AB1008" s="5">
        <f t="shared" si="1497"/>
        <v>17.489999999999995</v>
      </c>
      <c r="AC1008" s="27">
        <f t="shared" ref="AC1008" si="1498">SUM(AC996:AC1007)</f>
        <v>2719.4824422651063</v>
      </c>
      <c r="AD1008" s="5">
        <f t="shared" ref="AD1008" si="1499">LARGE(AD995:AD1007,1)</f>
        <v>89.49</v>
      </c>
      <c r="AE1008" s="27">
        <f t="shared" ref="AE1008:AE1064" si="1500">SUM(AE996:AE1007)</f>
        <v>29212.192976906037</v>
      </c>
      <c r="AF1008" s="50">
        <f t="shared" ref="AF1008" si="1501">AC1008+AE1008</f>
        <v>31931.675419171144</v>
      </c>
      <c r="AG1008">
        <f t="shared" ref="AG1008" si="1502">Z996</f>
        <v>72</v>
      </c>
    </row>
    <row r="1009" spans="1:33" x14ac:dyDescent="0.25">
      <c r="A1009" s="6" t="s">
        <v>12</v>
      </c>
      <c r="B1009" s="6" t="s">
        <v>18</v>
      </c>
      <c r="C1009" s="6" t="s">
        <v>19</v>
      </c>
      <c r="D1009" s="14" t="s">
        <v>20</v>
      </c>
      <c r="E1009" s="14" t="s">
        <v>21</v>
      </c>
      <c r="F1009" s="6" t="s">
        <v>22</v>
      </c>
      <c r="G1009" s="6" t="s">
        <v>23</v>
      </c>
      <c r="M1009" s="6" t="s">
        <v>12</v>
      </c>
      <c r="N1009" s="6" t="s">
        <v>18</v>
      </c>
      <c r="O1009" s="6" t="s">
        <v>19</v>
      </c>
      <c r="P1009" s="14" t="s">
        <v>20</v>
      </c>
      <c r="Q1009" s="14" t="s">
        <v>21</v>
      </c>
      <c r="R1009" s="6" t="s">
        <v>22</v>
      </c>
      <c r="S1009" s="6" t="s">
        <v>23</v>
      </c>
      <c r="Y1009" s="6" t="s">
        <v>12</v>
      </c>
      <c r="Z1009" s="6" t="s">
        <v>18</v>
      </c>
      <c r="AA1009" s="6" t="s">
        <v>19</v>
      </c>
      <c r="AB1009" s="14" t="s">
        <v>20</v>
      </c>
      <c r="AC1009" s="14" t="s">
        <v>21</v>
      </c>
      <c r="AD1009" s="6" t="s">
        <v>22</v>
      </c>
      <c r="AE1009" s="6" t="s">
        <v>23</v>
      </c>
    </row>
    <row r="1010" spans="1:33" x14ac:dyDescent="0.25">
      <c r="A1010" s="7" t="str">
        <f>Premissas!$E$2</f>
        <v>outubro/19</v>
      </c>
      <c r="B1010" s="29">
        <f>B996+1</f>
        <v>73</v>
      </c>
      <c r="C1010" s="15">
        <f>LARGE(Premissas!$H$2:$I$2,1)</f>
        <v>63.39</v>
      </c>
      <c r="D1010" s="16">
        <f t="shared" ref="D1010:D1021" si="1503">IF(C1010&gt;105%*B1010,(C1010-B1010),0)</f>
        <v>0</v>
      </c>
      <c r="E1010" s="17">
        <f>D1010*Premissas!$C$6</f>
        <v>0</v>
      </c>
      <c r="F1010" s="15">
        <f t="shared" ref="F1010:F1021" si="1504">IF(C1010&gt;B1010,C1010,B1010)</f>
        <v>73</v>
      </c>
      <c r="G1010" s="18">
        <f>F1010*Premissas!$C$5</f>
        <v>2353.274280291047</v>
      </c>
      <c r="M1010" s="7" t="str">
        <f>Premissas!$E$2</f>
        <v>outubro/19</v>
      </c>
      <c r="N1010" s="29">
        <f t="shared" ref="N1010" si="1505">N996+1</f>
        <v>73</v>
      </c>
      <c r="O1010" s="15">
        <f>Premissas!$I$2</f>
        <v>63.39</v>
      </c>
      <c r="P1010" s="16">
        <f t="shared" ref="P1010:P1021" si="1506">IF(O1010&gt;105%*N1010,(O1010-N1010),0)</f>
        <v>0</v>
      </c>
      <c r="Q1010" s="17">
        <f>P1010*Premissas!$C$13</f>
        <v>0</v>
      </c>
      <c r="R1010" s="15">
        <f t="shared" ref="R1010:R1021" si="1507">IF(O1010&gt;N1010,O1010,N1010)</f>
        <v>73</v>
      </c>
      <c r="S1010" s="18">
        <f>R1010*Premissas!$C$11</f>
        <v>3516.0550458715597</v>
      </c>
      <c r="Y1010" s="7" t="str">
        <f>Premissas!$E$2</f>
        <v>outubro/19</v>
      </c>
      <c r="Z1010" s="29">
        <f t="shared" ref="Z1010" si="1508">Z996+1</f>
        <v>73</v>
      </c>
      <c r="AA1010" s="15">
        <f>Premissas!$H$2</f>
        <v>58.8</v>
      </c>
      <c r="AB1010" s="16">
        <f t="shared" ref="AB1010:AB1021" si="1509">IF(AA1010&gt;105%*Z1010,(AA1010-Z1010),0)</f>
        <v>0</v>
      </c>
      <c r="AC1010" s="17">
        <f>AB1010*Premissas!$C$6</f>
        <v>0</v>
      </c>
      <c r="AD1010" s="15">
        <f t="shared" ref="AD1010:AD1021" si="1510">IF(AA1010&gt;Z1010,AA1010,Z1010)</f>
        <v>73</v>
      </c>
      <c r="AE1010" s="18">
        <f>AD1010*Premissas!$C$12</f>
        <v>2353.274280291047</v>
      </c>
    </row>
    <row r="1011" spans="1:33" x14ac:dyDescent="0.25">
      <c r="A1011" s="7" t="str">
        <f>Premissas!$E$3</f>
        <v>setembro/19</v>
      </c>
      <c r="B1011" s="29">
        <f>B1010</f>
        <v>73</v>
      </c>
      <c r="C1011" s="15">
        <f>LARGE(Premissas!$H$3:$I$3,1)</f>
        <v>58.91</v>
      </c>
      <c r="D1011" s="16">
        <f t="shared" si="1503"/>
        <v>0</v>
      </c>
      <c r="E1011" s="17">
        <f>D1011*Premissas!$C$6</f>
        <v>0</v>
      </c>
      <c r="F1011" s="15">
        <f t="shared" si="1504"/>
        <v>73</v>
      </c>
      <c r="G1011" s="18">
        <f>F1011*Premissas!$C$5</f>
        <v>2353.274280291047</v>
      </c>
      <c r="M1011" s="7" t="str">
        <f>Premissas!$E$3</f>
        <v>setembro/19</v>
      </c>
      <c r="N1011" s="29">
        <f t="shared" ref="N1011:N1021" si="1511">N1010</f>
        <v>73</v>
      </c>
      <c r="O1011" s="15">
        <f>Premissas!$I$3</f>
        <v>52.19</v>
      </c>
      <c r="P1011" s="16">
        <f t="shared" si="1506"/>
        <v>0</v>
      </c>
      <c r="Q1011" s="17">
        <f>P1011*Premissas!$C$13</f>
        <v>0</v>
      </c>
      <c r="R1011" s="15">
        <f t="shared" si="1507"/>
        <v>73</v>
      </c>
      <c r="S1011" s="18">
        <f>R1011*Premissas!$C$11</f>
        <v>3516.0550458715597</v>
      </c>
      <c r="Y1011" s="7" t="str">
        <f>Premissas!$E$3</f>
        <v>setembro/19</v>
      </c>
      <c r="Z1011" s="29">
        <f t="shared" ref="Z1011:Z1021" si="1512">Z1010</f>
        <v>73</v>
      </c>
      <c r="AA1011" s="15">
        <f>Premissas!$H$3</f>
        <v>58.91</v>
      </c>
      <c r="AB1011" s="16">
        <f t="shared" si="1509"/>
        <v>0</v>
      </c>
      <c r="AC1011" s="17">
        <f>AB1011*Premissas!$C$6</f>
        <v>0</v>
      </c>
      <c r="AD1011" s="15">
        <f t="shared" si="1510"/>
        <v>73</v>
      </c>
      <c r="AE1011" s="18">
        <f>AD1011*Premissas!$C$12</f>
        <v>2353.274280291047</v>
      </c>
    </row>
    <row r="1012" spans="1:33" x14ac:dyDescent="0.25">
      <c r="A1012" s="7" t="str">
        <f>Premissas!$E$4</f>
        <v>agosto/19</v>
      </c>
      <c r="B1012" s="29">
        <f t="shared" ref="B1012:B1021" si="1513">B1011</f>
        <v>73</v>
      </c>
      <c r="C1012" s="15">
        <f>LARGE(Premissas!$H$4:$I$4,1)</f>
        <v>46.48</v>
      </c>
      <c r="D1012" s="16">
        <f t="shared" si="1503"/>
        <v>0</v>
      </c>
      <c r="E1012" s="17">
        <f>D1012*Premissas!$C$6</f>
        <v>0</v>
      </c>
      <c r="F1012" s="15">
        <f t="shared" si="1504"/>
        <v>73</v>
      </c>
      <c r="G1012" s="18">
        <f>F1012*Premissas!$C$5</f>
        <v>2353.274280291047</v>
      </c>
      <c r="M1012" s="7" t="str">
        <f>Premissas!$E$4</f>
        <v>agosto/19</v>
      </c>
      <c r="N1012" s="29">
        <f t="shared" si="1511"/>
        <v>73</v>
      </c>
      <c r="O1012" s="15">
        <f>Premissas!$I$4</f>
        <v>20.16</v>
      </c>
      <c r="P1012" s="16">
        <f t="shared" si="1506"/>
        <v>0</v>
      </c>
      <c r="Q1012" s="17">
        <f>P1012*Premissas!$C$13</f>
        <v>0</v>
      </c>
      <c r="R1012" s="15">
        <f t="shared" si="1507"/>
        <v>73</v>
      </c>
      <c r="S1012" s="18">
        <f>R1012*Premissas!$C$11</f>
        <v>3516.0550458715597</v>
      </c>
      <c r="Y1012" s="7" t="str">
        <f>Premissas!$E$4</f>
        <v>agosto/19</v>
      </c>
      <c r="Z1012" s="29">
        <f t="shared" si="1512"/>
        <v>73</v>
      </c>
      <c r="AA1012" s="15">
        <f>Premissas!$H$4</f>
        <v>46.48</v>
      </c>
      <c r="AB1012" s="16">
        <f t="shared" si="1509"/>
        <v>0</v>
      </c>
      <c r="AC1012" s="17">
        <f>AB1012*Premissas!$C$6</f>
        <v>0</v>
      </c>
      <c r="AD1012" s="15">
        <f t="shared" si="1510"/>
        <v>73</v>
      </c>
      <c r="AE1012" s="18">
        <f>AD1012*Premissas!$C$12</f>
        <v>2353.274280291047</v>
      </c>
    </row>
    <row r="1013" spans="1:33" x14ac:dyDescent="0.25">
      <c r="A1013" s="7" t="str">
        <f>Premissas!$E$5</f>
        <v>julho/19</v>
      </c>
      <c r="B1013" s="29">
        <f t="shared" si="1513"/>
        <v>73</v>
      </c>
      <c r="C1013" s="15">
        <f>LARGE(Premissas!$H$5:$I$5,1)</f>
        <v>63.17</v>
      </c>
      <c r="D1013" s="16">
        <f t="shared" si="1503"/>
        <v>0</v>
      </c>
      <c r="E1013" s="17">
        <f>D1013*Premissas!$C$6</f>
        <v>0</v>
      </c>
      <c r="F1013" s="15">
        <f t="shared" si="1504"/>
        <v>73</v>
      </c>
      <c r="G1013" s="18">
        <f>F1013*Premissas!$C$5</f>
        <v>2353.274280291047</v>
      </c>
      <c r="M1013" s="7" t="str">
        <f>Premissas!$E$5</f>
        <v>julho/19</v>
      </c>
      <c r="N1013" s="29">
        <f t="shared" si="1511"/>
        <v>73</v>
      </c>
      <c r="O1013" s="15">
        <f>Premissas!$I$5</f>
        <v>39.979999999999997</v>
      </c>
      <c r="P1013" s="16">
        <f t="shared" si="1506"/>
        <v>0</v>
      </c>
      <c r="Q1013" s="17">
        <f>P1013*Premissas!$C$13</f>
        <v>0</v>
      </c>
      <c r="R1013" s="15">
        <f t="shared" si="1507"/>
        <v>73</v>
      </c>
      <c r="S1013" s="18">
        <f>R1013*Premissas!$C$11</f>
        <v>3516.0550458715597</v>
      </c>
      <c r="Y1013" s="7" t="str">
        <f>Premissas!$E$5</f>
        <v>julho/19</v>
      </c>
      <c r="Z1013" s="29">
        <f t="shared" si="1512"/>
        <v>73</v>
      </c>
      <c r="AA1013" s="15">
        <f>Premissas!$H$5</f>
        <v>63.17</v>
      </c>
      <c r="AB1013" s="16">
        <f t="shared" si="1509"/>
        <v>0</v>
      </c>
      <c r="AC1013" s="17">
        <f>AB1013*Premissas!$C$6</f>
        <v>0</v>
      </c>
      <c r="AD1013" s="15">
        <f t="shared" si="1510"/>
        <v>73</v>
      </c>
      <c r="AE1013" s="18">
        <f>AD1013*Premissas!$C$12</f>
        <v>2353.274280291047</v>
      </c>
    </row>
    <row r="1014" spans="1:33" x14ac:dyDescent="0.25">
      <c r="A1014" s="7" t="str">
        <f>Premissas!$E$6</f>
        <v>junho/19</v>
      </c>
      <c r="B1014" s="29">
        <f t="shared" si="1513"/>
        <v>73</v>
      </c>
      <c r="C1014" s="15">
        <f>LARGE(Premissas!$H$6:$I$6,1)</f>
        <v>59.47</v>
      </c>
      <c r="D1014" s="16">
        <f t="shared" si="1503"/>
        <v>0</v>
      </c>
      <c r="E1014" s="17">
        <f>D1014*Premissas!$C$6</f>
        <v>0</v>
      </c>
      <c r="F1014" s="15">
        <f t="shared" si="1504"/>
        <v>73</v>
      </c>
      <c r="G1014" s="18">
        <f>F1014*Premissas!$C$5</f>
        <v>2353.274280291047</v>
      </c>
      <c r="M1014" s="7" t="str">
        <f>Premissas!$E$6</f>
        <v>junho/19</v>
      </c>
      <c r="N1014" s="29">
        <f t="shared" si="1511"/>
        <v>73</v>
      </c>
      <c r="O1014" s="15">
        <f>Premissas!$I$6</f>
        <v>47.71</v>
      </c>
      <c r="P1014" s="16">
        <f t="shared" si="1506"/>
        <v>0</v>
      </c>
      <c r="Q1014" s="17">
        <f>P1014*Premissas!$C$13</f>
        <v>0</v>
      </c>
      <c r="R1014" s="15">
        <f t="shared" si="1507"/>
        <v>73</v>
      </c>
      <c r="S1014" s="18">
        <f>R1014*Premissas!$C$11</f>
        <v>3516.0550458715597</v>
      </c>
      <c r="Y1014" s="7" t="str">
        <f>Premissas!$E$6</f>
        <v>junho/19</v>
      </c>
      <c r="Z1014" s="29">
        <f t="shared" si="1512"/>
        <v>73</v>
      </c>
      <c r="AA1014" s="15">
        <f>Premissas!$H$6</f>
        <v>59.47</v>
      </c>
      <c r="AB1014" s="16">
        <f t="shared" si="1509"/>
        <v>0</v>
      </c>
      <c r="AC1014" s="17">
        <f>AB1014*Premissas!$C$6</f>
        <v>0</v>
      </c>
      <c r="AD1014" s="15">
        <f t="shared" si="1510"/>
        <v>73</v>
      </c>
      <c r="AE1014" s="18">
        <f>AD1014*Premissas!$C$12</f>
        <v>2353.274280291047</v>
      </c>
    </row>
    <row r="1015" spans="1:33" x14ac:dyDescent="0.25">
      <c r="A1015" s="7" t="str">
        <f>Premissas!$E$7</f>
        <v>maio/19</v>
      </c>
      <c r="B1015" s="29">
        <f t="shared" si="1513"/>
        <v>73</v>
      </c>
      <c r="C1015" s="15">
        <f>LARGE(Premissas!$H$7:$I$7,1)</f>
        <v>61.04</v>
      </c>
      <c r="D1015" s="20">
        <f t="shared" si="1503"/>
        <v>0</v>
      </c>
      <c r="E1015" s="17">
        <f>D1015*Premissas!$C$6</f>
        <v>0</v>
      </c>
      <c r="F1015" s="15">
        <f t="shared" si="1504"/>
        <v>73</v>
      </c>
      <c r="G1015" s="18">
        <f>F1015*Premissas!$C$5</f>
        <v>2353.274280291047</v>
      </c>
      <c r="M1015" s="7" t="str">
        <f>Premissas!$E$7</f>
        <v>maio/19</v>
      </c>
      <c r="N1015" s="29">
        <f t="shared" si="1511"/>
        <v>73</v>
      </c>
      <c r="O1015" s="15">
        <f>Premissas!$I$7</f>
        <v>46.37</v>
      </c>
      <c r="P1015" s="20">
        <f t="shared" si="1506"/>
        <v>0</v>
      </c>
      <c r="Q1015" s="17">
        <f>P1015*Premissas!$C$13</f>
        <v>0</v>
      </c>
      <c r="R1015" s="15">
        <f t="shared" si="1507"/>
        <v>73</v>
      </c>
      <c r="S1015" s="18">
        <f>R1015*Premissas!$C$11</f>
        <v>3516.0550458715597</v>
      </c>
      <c r="Y1015" s="7" t="str">
        <f>Premissas!$E$7</f>
        <v>maio/19</v>
      </c>
      <c r="Z1015" s="29">
        <f t="shared" si="1512"/>
        <v>73</v>
      </c>
      <c r="AA1015" s="15">
        <f>Premissas!$H$7</f>
        <v>61.04</v>
      </c>
      <c r="AB1015" s="20">
        <f t="shared" si="1509"/>
        <v>0</v>
      </c>
      <c r="AC1015" s="17">
        <f>AB1015*Premissas!$C$6</f>
        <v>0</v>
      </c>
      <c r="AD1015" s="15">
        <f t="shared" si="1510"/>
        <v>73</v>
      </c>
      <c r="AE1015" s="18">
        <f>AD1015*Premissas!$C$12</f>
        <v>2353.274280291047</v>
      </c>
    </row>
    <row r="1016" spans="1:33" x14ac:dyDescent="0.25">
      <c r="A1016" s="7" t="str">
        <f>Premissas!$E$8</f>
        <v>abril/19</v>
      </c>
      <c r="B1016" s="29">
        <f t="shared" si="1513"/>
        <v>73</v>
      </c>
      <c r="C1016" s="15">
        <f>LARGE(Premissas!$H$8:$I$8,1)</f>
        <v>81.98</v>
      </c>
      <c r="D1016" s="20">
        <f t="shared" si="1503"/>
        <v>8.980000000000004</v>
      </c>
      <c r="E1016" s="17">
        <f>D1016*Premissas!$C$6</f>
        <v>578.96994621955105</v>
      </c>
      <c r="F1016" s="15">
        <f t="shared" si="1504"/>
        <v>81.98</v>
      </c>
      <c r="G1016" s="18">
        <f>F1016*Premissas!$C$5</f>
        <v>2642.7592534008227</v>
      </c>
      <c r="M1016" s="7" t="str">
        <f>Premissas!$E$8</f>
        <v>abril/19</v>
      </c>
      <c r="N1016" s="29">
        <f t="shared" si="1511"/>
        <v>73</v>
      </c>
      <c r="O1016" s="15">
        <f>Premissas!$I$8</f>
        <v>53.09</v>
      </c>
      <c r="P1016" s="20">
        <f t="shared" si="1506"/>
        <v>0</v>
      </c>
      <c r="Q1016" s="17">
        <f>P1016*Premissas!$C$13</f>
        <v>0</v>
      </c>
      <c r="R1016" s="15">
        <f t="shared" si="1507"/>
        <v>73</v>
      </c>
      <c r="S1016" s="18">
        <f>R1016*Premissas!$C$11</f>
        <v>3516.0550458715597</v>
      </c>
      <c r="Y1016" s="7" t="str">
        <f>Premissas!$E$8</f>
        <v>abril/19</v>
      </c>
      <c r="Z1016" s="29">
        <f t="shared" si="1512"/>
        <v>73</v>
      </c>
      <c r="AA1016" s="15">
        <f>Premissas!$H$8</f>
        <v>81.98</v>
      </c>
      <c r="AB1016" s="20">
        <f t="shared" si="1509"/>
        <v>8.980000000000004</v>
      </c>
      <c r="AC1016" s="17">
        <f>AB1016*Premissas!$C$6</f>
        <v>578.96994621955105</v>
      </c>
      <c r="AD1016" s="15">
        <f t="shared" si="1510"/>
        <v>81.98</v>
      </c>
      <c r="AE1016" s="18">
        <f>AD1016*Premissas!$C$12</f>
        <v>2642.7592534008227</v>
      </c>
    </row>
    <row r="1017" spans="1:33" x14ac:dyDescent="0.25">
      <c r="A1017" s="7" t="str">
        <f>Premissas!$E$9</f>
        <v>março/19</v>
      </c>
      <c r="B1017" s="29">
        <f t="shared" si="1513"/>
        <v>73</v>
      </c>
      <c r="C1017" s="15">
        <f>LARGE(Premissas!$H$9:$I$9,1)</f>
        <v>77.73</v>
      </c>
      <c r="D1017" s="20">
        <f t="shared" si="1503"/>
        <v>4.730000000000004</v>
      </c>
      <c r="E1017" s="17">
        <f>D1017*Premissas!$C$6</f>
        <v>304.9585574185387</v>
      </c>
      <c r="F1017" s="15">
        <f t="shared" si="1504"/>
        <v>77.73</v>
      </c>
      <c r="G1017" s="18">
        <f>F1017*Premissas!$C$5</f>
        <v>2505.7535590003163</v>
      </c>
      <c r="M1017" s="7" t="str">
        <f>Premissas!$E$9</f>
        <v>março/19</v>
      </c>
      <c r="N1017" s="29">
        <f t="shared" si="1511"/>
        <v>73</v>
      </c>
      <c r="O1017" s="15">
        <f>Premissas!$I$9</f>
        <v>77.73</v>
      </c>
      <c r="P1017" s="20">
        <f t="shared" si="1506"/>
        <v>4.730000000000004</v>
      </c>
      <c r="Q1017" s="17">
        <f>P1017*Premissas!$C$13</f>
        <v>455.64220183486276</v>
      </c>
      <c r="R1017" s="15">
        <f t="shared" si="1507"/>
        <v>77.73</v>
      </c>
      <c r="S1017" s="18">
        <f>R1017*Premissas!$C$11</f>
        <v>3743.8761467889908</v>
      </c>
      <c r="Y1017" s="7" t="str">
        <f>Premissas!$E$9</f>
        <v>março/19</v>
      </c>
      <c r="Z1017" s="29">
        <f t="shared" si="1512"/>
        <v>73</v>
      </c>
      <c r="AA1017" s="15">
        <f>Premissas!$H$9</f>
        <v>77.62</v>
      </c>
      <c r="AB1017" s="20">
        <f t="shared" si="1509"/>
        <v>4.6200000000000045</v>
      </c>
      <c r="AC1017" s="17">
        <f>AB1017*Premissas!$C$6</f>
        <v>297.86649794368901</v>
      </c>
      <c r="AD1017" s="15">
        <f t="shared" si="1510"/>
        <v>77.62</v>
      </c>
      <c r="AE1017" s="18">
        <f>AD1017*Premissas!$C$12</f>
        <v>2502.2075292628915</v>
      </c>
    </row>
    <row r="1018" spans="1:33" x14ac:dyDescent="0.25">
      <c r="A1018" s="7" t="str">
        <f>Premissas!$E$10</f>
        <v>fevereiro/19</v>
      </c>
      <c r="B1018" s="29">
        <f t="shared" si="1513"/>
        <v>73</v>
      </c>
      <c r="C1018" s="15">
        <f>LARGE(Premissas!$H$10:$I$10,1)</f>
        <v>89.49</v>
      </c>
      <c r="D1018" s="20">
        <f t="shared" si="1503"/>
        <v>16.489999999999995</v>
      </c>
      <c r="E1018" s="17">
        <f>D1018*Premissas!$C$6</f>
        <v>1063.1641885479276</v>
      </c>
      <c r="F1018" s="15">
        <f t="shared" si="1504"/>
        <v>89.49</v>
      </c>
      <c r="G1018" s="18">
        <f>F1018*Premissas!$C$5</f>
        <v>2884.8563745650108</v>
      </c>
      <c r="M1018" s="7" t="str">
        <f>Premissas!$E$10</f>
        <v>fevereiro/19</v>
      </c>
      <c r="N1018" s="29">
        <f t="shared" si="1511"/>
        <v>73</v>
      </c>
      <c r="O1018" s="15">
        <f>Premissas!$I$10</f>
        <v>61.82</v>
      </c>
      <c r="P1018" s="20">
        <f t="shared" si="1506"/>
        <v>0</v>
      </c>
      <c r="Q1018" s="17">
        <f>P1018*Premissas!$C$13</f>
        <v>0</v>
      </c>
      <c r="R1018" s="15">
        <f t="shared" si="1507"/>
        <v>73</v>
      </c>
      <c r="S1018" s="18">
        <f>R1018*Premissas!$C$11</f>
        <v>3516.0550458715597</v>
      </c>
      <c r="Y1018" s="7" t="str">
        <f>Premissas!$E$10</f>
        <v>fevereiro/19</v>
      </c>
      <c r="Z1018" s="29">
        <f t="shared" si="1512"/>
        <v>73</v>
      </c>
      <c r="AA1018" s="15">
        <f>Premissas!$H$10</f>
        <v>89.49</v>
      </c>
      <c r="AB1018" s="20">
        <f t="shared" si="1509"/>
        <v>16.489999999999995</v>
      </c>
      <c r="AC1018" s="17">
        <f>AB1018*Premissas!$C$6</f>
        <v>1063.1641885479276</v>
      </c>
      <c r="AD1018" s="15">
        <f t="shared" si="1510"/>
        <v>89.49</v>
      </c>
      <c r="AE1018" s="18">
        <f>AD1018*Premissas!$C$12</f>
        <v>2884.8563745650108</v>
      </c>
    </row>
    <row r="1019" spans="1:33" x14ac:dyDescent="0.25">
      <c r="A1019" s="7" t="str">
        <f>Premissas!$E$11</f>
        <v>janeiro/19</v>
      </c>
      <c r="B1019" s="29">
        <f t="shared" si="1513"/>
        <v>73</v>
      </c>
      <c r="C1019" s="15">
        <f>LARGE(Premissas!$H$11:$I$11,1)</f>
        <v>81.09</v>
      </c>
      <c r="D1019" s="16">
        <f t="shared" si="1503"/>
        <v>8.0900000000000034</v>
      </c>
      <c r="E1019" s="17">
        <f>D1019*Premissas!$C$6</f>
        <v>521.58873774122139</v>
      </c>
      <c r="F1019" s="15">
        <f t="shared" si="1504"/>
        <v>81.09</v>
      </c>
      <c r="G1019" s="18">
        <f>F1019*Premissas!$C$5</f>
        <v>2614.068649161658</v>
      </c>
      <c r="M1019" s="7" t="str">
        <f>Premissas!$E$11</f>
        <v>janeiro/19</v>
      </c>
      <c r="N1019" s="29">
        <f t="shared" si="1511"/>
        <v>73</v>
      </c>
      <c r="O1019" s="15">
        <f>Premissas!$I$11</f>
        <v>57.12</v>
      </c>
      <c r="P1019" s="16">
        <f t="shared" si="1506"/>
        <v>0</v>
      </c>
      <c r="Q1019" s="17">
        <f>P1019*Premissas!$C$13</f>
        <v>0</v>
      </c>
      <c r="R1019" s="15">
        <f t="shared" si="1507"/>
        <v>73</v>
      </c>
      <c r="S1019" s="18">
        <f>R1019*Premissas!$C$11</f>
        <v>3516.0550458715597</v>
      </c>
      <c r="Y1019" s="7" t="str">
        <f>Premissas!$E$11</f>
        <v>janeiro/19</v>
      </c>
      <c r="Z1019" s="29">
        <f t="shared" si="1512"/>
        <v>73</v>
      </c>
      <c r="AA1019" s="15">
        <f>Premissas!$H$11</f>
        <v>81.09</v>
      </c>
      <c r="AB1019" s="16">
        <f t="shared" si="1509"/>
        <v>8.0900000000000034</v>
      </c>
      <c r="AC1019" s="17">
        <f>AB1019*Premissas!$C$6</f>
        <v>521.58873774122139</v>
      </c>
      <c r="AD1019" s="15">
        <f t="shared" si="1510"/>
        <v>81.09</v>
      </c>
      <c r="AE1019" s="18">
        <f>AD1019*Premissas!$C$12</f>
        <v>2614.068649161658</v>
      </c>
    </row>
    <row r="1020" spans="1:33" x14ac:dyDescent="0.25">
      <c r="A1020" s="7" t="str">
        <f>Premissas!$E$12</f>
        <v>dezembro/18</v>
      </c>
      <c r="B1020" s="29">
        <f t="shared" si="1513"/>
        <v>73</v>
      </c>
      <c r="C1020" s="15">
        <f>LARGE(Premissas!$H$12:$I$12,1)</f>
        <v>66.98</v>
      </c>
      <c r="D1020" s="16">
        <f t="shared" si="1503"/>
        <v>0</v>
      </c>
      <c r="E1020" s="17">
        <f>D1020*Premissas!$C$6</f>
        <v>0</v>
      </c>
      <c r="F1020" s="15">
        <f t="shared" si="1504"/>
        <v>73</v>
      </c>
      <c r="G1020" s="18">
        <f>F1020*Premissas!$C$5</f>
        <v>2353.274280291047</v>
      </c>
      <c r="M1020" s="7" t="str">
        <f>Premissas!$E$12</f>
        <v>dezembro/18</v>
      </c>
      <c r="N1020" s="29">
        <f t="shared" si="1511"/>
        <v>73</v>
      </c>
      <c r="O1020" s="15">
        <f>Premissas!$I$12</f>
        <v>56.9</v>
      </c>
      <c r="P1020" s="16">
        <f t="shared" si="1506"/>
        <v>0</v>
      </c>
      <c r="Q1020" s="17">
        <f>P1020*Premissas!$C$13</f>
        <v>0</v>
      </c>
      <c r="R1020" s="15">
        <f t="shared" si="1507"/>
        <v>73</v>
      </c>
      <c r="S1020" s="18">
        <f>R1020*Premissas!$C$11</f>
        <v>3516.0550458715597</v>
      </c>
      <c r="Y1020" s="7" t="str">
        <f>Premissas!$E$12</f>
        <v>dezembro/18</v>
      </c>
      <c r="Z1020" s="29">
        <f t="shared" si="1512"/>
        <v>73</v>
      </c>
      <c r="AA1020" s="15">
        <f>Premissas!$H$12</f>
        <v>66.98</v>
      </c>
      <c r="AB1020" s="16">
        <f t="shared" si="1509"/>
        <v>0</v>
      </c>
      <c r="AC1020" s="17">
        <f>AB1020*Premissas!$C$6</f>
        <v>0</v>
      </c>
      <c r="AD1020" s="15">
        <f t="shared" si="1510"/>
        <v>73</v>
      </c>
      <c r="AE1020" s="18">
        <f>AD1020*Premissas!$C$12</f>
        <v>2353.274280291047</v>
      </c>
    </row>
    <row r="1021" spans="1:33" x14ac:dyDescent="0.25">
      <c r="A1021" s="7" t="str">
        <f>Premissas!$E$13</f>
        <v>novembro/18</v>
      </c>
      <c r="B1021" s="29">
        <f t="shared" si="1513"/>
        <v>73</v>
      </c>
      <c r="C1021" s="15">
        <f>LARGE(Premissas!$H$13:$I$13,1)</f>
        <v>66.42</v>
      </c>
      <c r="D1021" s="16">
        <f t="shared" si="1503"/>
        <v>0</v>
      </c>
      <c r="E1021" s="17">
        <f>D1021*Premissas!$C$6</f>
        <v>0</v>
      </c>
      <c r="F1021" s="15">
        <f t="shared" si="1504"/>
        <v>73</v>
      </c>
      <c r="G1021" s="18">
        <f>F1021*Premissas!$C$5</f>
        <v>2353.274280291047</v>
      </c>
      <c r="M1021" s="7" t="str">
        <f>Premissas!$E$13</f>
        <v>novembro/18</v>
      </c>
      <c r="N1021" s="29">
        <f t="shared" si="1511"/>
        <v>73</v>
      </c>
      <c r="O1021" s="15">
        <f>Premissas!$I$13</f>
        <v>40.659999999999997</v>
      </c>
      <c r="P1021" s="16">
        <f t="shared" si="1506"/>
        <v>0</v>
      </c>
      <c r="Q1021" s="17">
        <f>P1021*Premissas!$C$13</f>
        <v>0</v>
      </c>
      <c r="R1021" s="15">
        <f t="shared" si="1507"/>
        <v>73</v>
      </c>
      <c r="S1021" s="18">
        <f>R1021*Premissas!$C$11</f>
        <v>3516.0550458715597</v>
      </c>
      <c r="Y1021" s="7" t="str">
        <f>Premissas!$E$13</f>
        <v>novembro/18</v>
      </c>
      <c r="Z1021" s="29">
        <f t="shared" si="1512"/>
        <v>73</v>
      </c>
      <c r="AA1021" s="15">
        <f>Premissas!$H$13</f>
        <v>66.42</v>
      </c>
      <c r="AB1021" s="16">
        <f t="shared" si="1509"/>
        <v>0</v>
      </c>
      <c r="AC1021" s="17">
        <f>AB1021*Premissas!$C$6</f>
        <v>0</v>
      </c>
      <c r="AD1021" s="15">
        <f t="shared" si="1510"/>
        <v>73</v>
      </c>
      <c r="AE1021" s="18">
        <f>AD1021*Premissas!$C$12</f>
        <v>2353.274280291047</v>
      </c>
    </row>
    <row r="1022" spans="1:33" x14ac:dyDescent="0.25">
      <c r="A1022" s="26" t="s">
        <v>35</v>
      </c>
      <c r="B1022" s="5"/>
      <c r="C1022" s="5">
        <f>LARGE(C1009:C1021,1)</f>
        <v>89.49</v>
      </c>
      <c r="D1022" s="5">
        <f>LARGE(D1009:D1021,1)</f>
        <v>16.489999999999995</v>
      </c>
      <c r="E1022" s="27">
        <f>SUM(E1010:E1021)</f>
        <v>2468.6814299272387</v>
      </c>
      <c r="F1022" s="5">
        <f>LARGE(F1009:F1021,1)</f>
        <v>89.49</v>
      </c>
      <c r="G1022" s="27">
        <f t="shared" si="1490"/>
        <v>29473.632078456183</v>
      </c>
      <c r="H1022" s="50">
        <f>E1022+G1022</f>
        <v>31942.31350838342</v>
      </c>
      <c r="I1022">
        <f>B1010</f>
        <v>73</v>
      </c>
      <c r="M1022" s="26" t="s">
        <v>35</v>
      </c>
      <c r="N1022" s="5"/>
      <c r="O1022" s="5">
        <f t="shared" ref="O1022:P1022" si="1514">LARGE(O1009:O1021,1)</f>
        <v>77.73</v>
      </c>
      <c r="P1022" s="5">
        <f t="shared" si="1514"/>
        <v>4.730000000000004</v>
      </c>
      <c r="Q1022" s="27">
        <f t="shared" ref="Q1022" si="1515">SUM(Q1010:Q1021)</f>
        <v>455.64220183486276</v>
      </c>
      <c r="R1022" s="5">
        <f t="shared" ref="R1022" si="1516">LARGE(R1009:R1021,1)</f>
        <v>77.73</v>
      </c>
      <c r="S1022" s="27">
        <f t="shared" si="1494"/>
        <v>42420.48165137614</v>
      </c>
      <c r="T1022" s="50">
        <f t="shared" ref="T1022" si="1517">Q1022+S1022</f>
        <v>42876.123853211</v>
      </c>
      <c r="U1022">
        <f t="shared" ref="U1022" si="1518">N1010</f>
        <v>73</v>
      </c>
      <c r="Y1022" s="26" t="s">
        <v>35</v>
      </c>
      <c r="Z1022" s="5"/>
      <c r="AA1022" s="5">
        <f t="shared" ref="AA1022:AB1022" si="1519">LARGE(AA1009:AA1021,1)</f>
        <v>89.49</v>
      </c>
      <c r="AB1022" s="5">
        <f t="shared" si="1519"/>
        <v>16.489999999999995</v>
      </c>
      <c r="AC1022" s="27">
        <f t="shared" ref="AC1022" si="1520">SUM(AC1010:AC1021)</f>
        <v>2461.5893704523887</v>
      </c>
      <c r="AD1022" s="5">
        <f t="shared" ref="AD1022" si="1521">LARGE(AD1009:AD1021,1)</f>
        <v>89.49</v>
      </c>
      <c r="AE1022" s="27">
        <f t="shared" si="1500"/>
        <v>29470.086048718757</v>
      </c>
      <c r="AF1022" s="50">
        <f t="shared" ref="AF1022" si="1522">AC1022+AE1022</f>
        <v>31931.675419171144</v>
      </c>
      <c r="AG1022">
        <f t="shared" ref="AG1022" si="1523">Z1010</f>
        <v>73</v>
      </c>
    </row>
    <row r="1023" spans="1:33" x14ac:dyDescent="0.25">
      <c r="A1023" s="6" t="s">
        <v>12</v>
      </c>
      <c r="B1023" s="6" t="s">
        <v>18</v>
      </c>
      <c r="C1023" s="6" t="s">
        <v>19</v>
      </c>
      <c r="D1023" s="14" t="s">
        <v>20</v>
      </c>
      <c r="E1023" s="14" t="s">
        <v>21</v>
      </c>
      <c r="F1023" s="6" t="s">
        <v>22</v>
      </c>
      <c r="G1023" s="6" t="s">
        <v>23</v>
      </c>
      <c r="M1023" s="6" t="s">
        <v>12</v>
      </c>
      <c r="N1023" s="6" t="s">
        <v>18</v>
      </c>
      <c r="O1023" s="6" t="s">
        <v>19</v>
      </c>
      <c r="P1023" s="14" t="s">
        <v>20</v>
      </c>
      <c r="Q1023" s="14" t="s">
        <v>21</v>
      </c>
      <c r="R1023" s="6" t="s">
        <v>22</v>
      </c>
      <c r="S1023" s="6" t="s">
        <v>23</v>
      </c>
      <c r="Y1023" s="6" t="s">
        <v>12</v>
      </c>
      <c r="Z1023" s="6" t="s">
        <v>18</v>
      </c>
      <c r="AA1023" s="6" t="s">
        <v>19</v>
      </c>
      <c r="AB1023" s="14" t="s">
        <v>20</v>
      </c>
      <c r="AC1023" s="14" t="s">
        <v>21</v>
      </c>
      <c r="AD1023" s="6" t="s">
        <v>22</v>
      </c>
      <c r="AE1023" s="6" t="s">
        <v>23</v>
      </c>
    </row>
    <row r="1024" spans="1:33" x14ac:dyDescent="0.25">
      <c r="A1024" s="7" t="str">
        <f>Premissas!$E$2</f>
        <v>outubro/19</v>
      </c>
      <c r="B1024" s="29">
        <f>B1010+1</f>
        <v>74</v>
      </c>
      <c r="C1024" s="15">
        <f>LARGE(Premissas!$H$2:$I$2,1)</f>
        <v>63.39</v>
      </c>
      <c r="D1024" s="16">
        <f t="shared" ref="D1024:D1035" si="1524">IF(C1024&gt;105%*B1024,(C1024-B1024),0)</f>
        <v>0</v>
      </c>
      <c r="E1024" s="17">
        <f>D1024*Premissas!$C$6</f>
        <v>0</v>
      </c>
      <c r="F1024" s="15">
        <f t="shared" ref="F1024:F1035" si="1525">IF(C1024&gt;B1024,C1024,B1024)</f>
        <v>74</v>
      </c>
      <c r="G1024" s="18">
        <f>F1024*Premissas!$C$5</f>
        <v>2385.510914267637</v>
      </c>
      <c r="M1024" s="7" t="str">
        <f>Premissas!$E$2</f>
        <v>outubro/19</v>
      </c>
      <c r="N1024" s="29">
        <f t="shared" ref="N1024" si="1526">N1010+1</f>
        <v>74</v>
      </c>
      <c r="O1024" s="15">
        <f>Premissas!$I$2</f>
        <v>63.39</v>
      </c>
      <c r="P1024" s="16">
        <f t="shared" ref="P1024:P1035" si="1527">IF(O1024&gt;105%*N1024,(O1024-N1024),0)</f>
        <v>0</v>
      </c>
      <c r="Q1024" s="17">
        <f>P1024*Premissas!$C$13</f>
        <v>0</v>
      </c>
      <c r="R1024" s="15">
        <f t="shared" ref="R1024:R1035" si="1528">IF(O1024&gt;N1024,O1024,N1024)</f>
        <v>74</v>
      </c>
      <c r="S1024" s="18">
        <f>R1024*Premissas!$C$11</f>
        <v>3564.2201834862385</v>
      </c>
      <c r="Y1024" s="7" t="str">
        <f>Premissas!$E$2</f>
        <v>outubro/19</v>
      </c>
      <c r="Z1024" s="29">
        <f t="shared" ref="Z1024" si="1529">Z1010+1</f>
        <v>74</v>
      </c>
      <c r="AA1024" s="15">
        <f>Premissas!$H$2</f>
        <v>58.8</v>
      </c>
      <c r="AB1024" s="16">
        <f t="shared" ref="AB1024:AB1035" si="1530">IF(AA1024&gt;105%*Z1024,(AA1024-Z1024),0)</f>
        <v>0</v>
      </c>
      <c r="AC1024" s="17">
        <f>AB1024*Premissas!$C$6</f>
        <v>0</v>
      </c>
      <c r="AD1024" s="15">
        <f t="shared" ref="AD1024:AD1035" si="1531">IF(AA1024&gt;Z1024,AA1024,Z1024)</f>
        <v>74</v>
      </c>
      <c r="AE1024" s="18">
        <f>AD1024*Premissas!$C$12</f>
        <v>2385.510914267637</v>
      </c>
    </row>
    <row r="1025" spans="1:33" x14ac:dyDescent="0.25">
      <c r="A1025" s="7" t="str">
        <f>Premissas!$E$3</f>
        <v>setembro/19</v>
      </c>
      <c r="B1025" s="29">
        <f>B1024</f>
        <v>74</v>
      </c>
      <c r="C1025" s="15">
        <f>LARGE(Premissas!$H$3:$I$3,1)</f>
        <v>58.91</v>
      </c>
      <c r="D1025" s="16">
        <f t="shared" si="1524"/>
        <v>0</v>
      </c>
      <c r="E1025" s="17">
        <f>D1025*Premissas!$C$6</f>
        <v>0</v>
      </c>
      <c r="F1025" s="15">
        <f t="shared" si="1525"/>
        <v>74</v>
      </c>
      <c r="G1025" s="18">
        <f>F1025*Premissas!$C$5</f>
        <v>2385.510914267637</v>
      </c>
      <c r="M1025" s="7" t="str">
        <f>Premissas!$E$3</f>
        <v>setembro/19</v>
      </c>
      <c r="N1025" s="29">
        <f t="shared" ref="N1025:N1035" si="1532">N1024</f>
        <v>74</v>
      </c>
      <c r="O1025" s="15">
        <f>Premissas!$I$3</f>
        <v>52.19</v>
      </c>
      <c r="P1025" s="16">
        <f t="shared" si="1527"/>
        <v>0</v>
      </c>
      <c r="Q1025" s="17">
        <f>P1025*Premissas!$C$13</f>
        <v>0</v>
      </c>
      <c r="R1025" s="15">
        <f t="shared" si="1528"/>
        <v>74</v>
      </c>
      <c r="S1025" s="18">
        <f>R1025*Premissas!$C$11</f>
        <v>3564.2201834862385</v>
      </c>
      <c r="Y1025" s="7" t="str">
        <f>Premissas!$E$3</f>
        <v>setembro/19</v>
      </c>
      <c r="Z1025" s="29">
        <f t="shared" ref="Z1025:Z1035" si="1533">Z1024</f>
        <v>74</v>
      </c>
      <c r="AA1025" s="15">
        <f>Premissas!$H$3</f>
        <v>58.91</v>
      </c>
      <c r="AB1025" s="16">
        <f t="shared" si="1530"/>
        <v>0</v>
      </c>
      <c r="AC1025" s="17">
        <f>AB1025*Premissas!$C$6</f>
        <v>0</v>
      </c>
      <c r="AD1025" s="15">
        <f t="shared" si="1531"/>
        <v>74</v>
      </c>
      <c r="AE1025" s="18">
        <f>AD1025*Premissas!$C$12</f>
        <v>2385.510914267637</v>
      </c>
    </row>
    <row r="1026" spans="1:33" x14ac:dyDescent="0.25">
      <c r="A1026" s="7" t="str">
        <f>Premissas!$E$4</f>
        <v>agosto/19</v>
      </c>
      <c r="B1026" s="29">
        <f t="shared" ref="B1026:B1035" si="1534">B1025</f>
        <v>74</v>
      </c>
      <c r="C1026" s="15">
        <f>LARGE(Premissas!$H$4:$I$4,1)</f>
        <v>46.48</v>
      </c>
      <c r="D1026" s="16">
        <f t="shared" si="1524"/>
        <v>0</v>
      </c>
      <c r="E1026" s="17">
        <f>D1026*Premissas!$C$6</f>
        <v>0</v>
      </c>
      <c r="F1026" s="15">
        <f t="shared" si="1525"/>
        <v>74</v>
      </c>
      <c r="G1026" s="18">
        <f>F1026*Premissas!$C$5</f>
        <v>2385.510914267637</v>
      </c>
      <c r="M1026" s="7" t="str">
        <f>Premissas!$E$4</f>
        <v>agosto/19</v>
      </c>
      <c r="N1026" s="29">
        <f t="shared" si="1532"/>
        <v>74</v>
      </c>
      <c r="O1026" s="15">
        <f>Premissas!$I$4</f>
        <v>20.16</v>
      </c>
      <c r="P1026" s="16">
        <f t="shared" si="1527"/>
        <v>0</v>
      </c>
      <c r="Q1026" s="17">
        <f>P1026*Premissas!$C$13</f>
        <v>0</v>
      </c>
      <c r="R1026" s="15">
        <f t="shared" si="1528"/>
        <v>74</v>
      </c>
      <c r="S1026" s="18">
        <f>R1026*Premissas!$C$11</f>
        <v>3564.2201834862385</v>
      </c>
      <c r="Y1026" s="7" t="str">
        <f>Premissas!$E$4</f>
        <v>agosto/19</v>
      </c>
      <c r="Z1026" s="29">
        <f t="shared" si="1533"/>
        <v>74</v>
      </c>
      <c r="AA1026" s="15">
        <f>Premissas!$H$4</f>
        <v>46.48</v>
      </c>
      <c r="AB1026" s="16">
        <f t="shared" si="1530"/>
        <v>0</v>
      </c>
      <c r="AC1026" s="17">
        <f>AB1026*Premissas!$C$6</f>
        <v>0</v>
      </c>
      <c r="AD1026" s="15">
        <f t="shared" si="1531"/>
        <v>74</v>
      </c>
      <c r="AE1026" s="18">
        <f>AD1026*Premissas!$C$12</f>
        <v>2385.510914267637</v>
      </c>
    </row>
    <row r="1027" spans="1:33" x14ac:dyDescent="0.25">
      <c r="A1027" s="7" t="str">
        <f>Premissas!$E$5</f>
        <v>julho/19</v>
      </c>
      <c r="B1027" s="29">
        <f t="shared" si="1534"/>
        <v>74</v>
      </c>
      <c r="C1027" s="15">
        <f>LARGE(Premissas!$H$5:$I$5,1)</f>
        <v>63.17</v>
      </c>
      <c r="D1027" s="16">
        <f t="shared" si="1524"/>
        <v>0</v>
      </c>
      <c r="E1027" s="17">
        <f>D1027*Premissas!$C$6</f>
        <v>0</v>
      </c>
      <c r="F1027" s="15">
        <f t="shared" si="1525"/>
        <v>74</v>
      </c>
      <c r="G1027" s="18">
        <f>F1027*Premissas!$C$5</f>
        <v>2385.510914267637</v>
      </c>
      <c r="M1027" s="7" t="str">
        <f>Premissas!$E$5</f>
        <v>julho/19</v>
      </c>
      <c r="N1027" s="29">
        <f t="shared" si="1532"/>
        <v>74</v>
      </c>
      <c r="O1027" s="15">
        <f>Premissas!$I$5</f>
        <v>39.979999999999997</v>
      </c>
      <c r="P1027" s="16">
        <f t="shared" si="1527"/>
        <v>0</v>
      </c>
      <c r="Q1027" s="17">
        <f>P1027*Premissas!$C$13</f>
        <v>0</v>
      </c>
      <c r="R1027" s="15">
        <f t="shared" si="1528"/>
        <v>74</v>
      </c>
      <c r="S1027" s="18">
        <f>R1027*Premissas!$C$11</f>
        <v>3564.2201834862385</v>
      </c>
      <c r="Y1027" s="7" t="str">
        <f>Premissas!$E$5</f>
        <v>julho/19</v>
      </c>
      <c r="Z1027" s="29">
        <f t="shared" si="1533"/>
        <v>74</v>
      </c>
      <c r="AA1027" s="15">
        <f>Premissas!$H$5</f>
        <v>63.17</v>
      </c>
      <c r="AB1027" s="16">
        <f t="shared" si="1530"/>
        <v>0</v>
      </c>
      <c r="AC1027" s="17">
        <f>AB1027*Premissas!$C$6</f>
        <v>0</v>
      </c>
      <c r="AD1027" s="15">
        <f t="shared" si="1531"/>
        <v>74</v>
      </c>
      <c r="AE1027" s="18">
        <f>AD1027*Premissas!$C$12</f>
        <v>2385.510914267637</v>
      </c>
    </row>
    <row r="1028" spans="1:33" x14ac:dyDescent="0.25">
      <c r="A1028" s="7" t="str">
        <f>Premissas!$E$6</f>
        <v>junho/19</v>
      </c>
      <c r="B1028" s="29">
        <f t="shared" si="1534"/>
        <v>74</v>
      </c>
      <c r="C1028" s="15">
        <f>LARGE(Premissas!$H$6:$I$6,1)</f>
        <v>59.47</v>
      </c>
      <c r="D1028" s="16">
        <f t="shared" si="1524"/>
        <v>0</v>
      </c>
      <c r="E1028" s="17">
        <f>D1028*Premissas!$C$6</f>
        <v>0</v>
      </c>
      <c r="F1028" s="15">
        <f t="shared" si="1525"/>
        <v>74</v>
      </c>
      <c r="G1028" s="18">
        <f>F1028*Premissas!$C$5</f>
        <v>2385.510914267637</v>
      </c>
      <c r="M1028" s="7" t="str">
        <f>Premissas!$E$6</f>
        <v>junho/19</v>
      </c>
      <c r="N1028" s="29">
        <f t="shared" si="1532"/>
        <v>74</v>
      </c>
      <c r="O1028" s="15">
        <f>Premissas!$I$6</f>
        <v>47.71</v>
      </c>
      <c r="P1028" s="16">
        <f t="shared" si="1527"/>
        <v>0</v>
      </c>
      <c r="Q1028" s="17">
        <f>P1028*Premissas!$C$13</f>
        <v>0</v>
      </c>
      <c r="R1028" s="15">
        <f t="shared" si="1528"/>
        <v>74</v>
      </c>
      <c r="S1028" s="18">
        <f>R1028*Premissas!$C$11</f>
        <v>3564.2201834862385</v>
      </c>
      <c r="Y1028" s="7" t="str">
        <f>Premissas!$E$6</f>
        <v>junho/19</v>
      </c>
      <c r="Z1028" s="29">
        <f t="shared" si="1533"/>
        <v>74</v>
      </c>
      <c r="AA1028" s="15">
        <f>Premissas!$H$6</f>
        <v>59.47</v>
      </c>
      <c r="AB1028" s="16">
        <f t="shared" si="1530"/>
        <v>0</v>
      </c>
      <c r="AC1028" s="17">
        <f>AB1028*Premissas!$C$6</f>
        <v>0</v>
      </c>
      <c r="AD1028" s="15">
        <f t="shared" si="1531"/>
        <v>74</v>
      </c>
      <c r="AE1028" s="18">
        <f>AD1028*Premissas!$C$12</f>
        <v>2385.510914267637</v>
      </c>
    </row>
    <row r="1029" spans="1:33" x14ac:dyDescent="0.25">
      <c r="A1029" s="7" t="str">
        <f>Premissas!$E$7</f>
        <v>maio/19</v>
      </c>
      <c r="B1029" s="29">
        <f t="shared" si="1534"/>
        <v>74</v>
      </c>
      <c r="C1029" s="15">
        <f>LARGE(Premissas!$H$7:$I$7,1)</f>
        <v>61.04</v>
      </c>
      <c r="D1029" s="20">
        <f t="shared" si="1524"/>
        <v>0</v>
      </c>
      <c r="E1029" s="17">
        <f>D1029*Premissas!$C$6</f>
        <v>0</v>
      </c>
      <c r="F1029" s="15">
        <f t="shared" si="1525"/>
        <v>74</v>
      </c>
      <c r="G1029" s="18">
        <f>F1029*Premissas!$C$5</f>
        <v>2385.510914267637</v>
      </c>
      <c r="M1029" s="7" t="str">
        <f>Premissas!$E$7</f>
        <v>maio/19</v>
      </c>
      <c r="N1029" s="29">
        <f t="shared" si="1532"/>
        <v>74</v>
      </c>
      <c r="O1029" s="15">
        <f>Premissas!$I$7</f>
        <v>46.37</v>
      </c>
      <c r="P1029" s="20">
        <f t="shared" si="1527"/>
        <v>0</v>
      </c>
      <c r="Q1029" s="17">
        <f>P1029*Premissas!$C$13</f>
        <v>0</v>
      </c>
      <c r="R1029" s="15">
        <f t="shared" si="1528"/>
        <v>74</v>
      </c>
      <c r="S1029" s="18">
        <f>R1029*Premissas!$C$11</f>
        <v>3564.2201834862385</v>
      </c>
      <c r="Y1029" s="7" t="str">
        <f>Premissas!$E$7</f>
        <v>maio/19</v>
      </c>
      <c r="Z1029" s="29">
        <f t="shared" si="1533"/>
        <v>74</v>
      </c>
      <c r="AA1029" s="15">
        <f>Premissas!$H$7</f>
        <v>61.04</v>
      </c>
      <c r="AB1029" s="20">
        <f t="shared" si="1530"/>
        <v>0</v>
      </c>
      <c r="AC1029" s="17">
        <f>AB1029*Premissas!$C$6</f>
        <v>0</v>
      </c>
      <c r="AD1029" s="15">
        <f t="shared" si="1531"/>
        <v>74</v>
      </c>
      <c r="AE1029" s="18">
        <f>AD1029*Premissas!$C$12</f>
        <v>2385.510914267637</v>
      </c>
    </row>
    <row r="1030" spans="1:33" x14ac:dyDescent="0.25">
      <c r="A1030" s="7" t="str">
        <f>Premissas!$E$8</f>
        <v>abril/19</v>
      </c>
      <c r="B1030" s="29">
        <f t="shared" si="1534"/>
        <v>74</v>
      </c>
      <c r="C1030" s="15">
        <f>LARGE(Premissas!$H$8:$I$8,1)</f>
        <v>81.98</v>
      </c>
      <c r="D1030" s="20">
        <f t="shared" si="1524"/>
        <v>7.980000000000004</v>
      </c>
      <c r="E1030" s="17">
        <f>D1030*Premissas!$C$6</f>
        <v>514.49667826637165</v>
      </c>
      <c r="F1030" s="15">
        <f t="shared" si="1525"/>
        <v>81.98</v>
      </c>
      <c r="G1030" s="18">
        <f>F1030*Premissas!$C$5</f>
        <v>2642.7592534008227</v>
      </c>
      <c r="M1030" s="7" t="str">
        <f>Premissas!$E$8</f>
        <v>abril/19</v>
      </c>
      <c r="N1030" s="29">
        <f t="shared" si="1532"/>
        <v>74</v>
      </c>
      <c r="O1030" s="15">
        <f>Premissas!$I$8</f>
        <v>53.09</v>
      </c>
      <c r="P1030" s="20">
        <f t="shared" si="1527"/>
        <v>0</v>
      </c>
      <c r="Q1030" s="17">
        <f>P1030*Premissas!$C$13</f>
        <v>0</v>
      </c>
      <c r="R1030" s="15">
        <f t="shared" si="1528"/>
        <v>74</v>
      </c>
      <c r="S1030" s="18">
        <f>R1030*Premissas!$C$11</f>
        <v>3564.2201834862385</v>
      </c>
      <c r="Y1030" s="7" t="str">
        <f>Premissas!$E$8</f>
        <v>abril/19</v>
      </c>
      <c r="Z1030" s="29">
        <f t="shared" si="1533"/>
        <v>74</v>
      </c>
      <c r="AA1030" s="15">
        <f>Premissas!$H$8</f>
        <v>81.98</v>
      </c>
      <c r="AB1030" s="20">
        <f t="shared" si="1530"/>
        <v>7.980000000000004</v>
      </c>
      <c r="AC1030" s="17">
        <f>AB1030*Premissas!$C$6</f>
        <v>514.49667826637165</v>
      </c>
      <c r="AD1030" s="15">
        <f t="shared" si="1531"/>
        <v>81.98</v>
      </c>
      <c r="AE1030" s="18">
        <f>AD1030*Premissas!$C$12</f>
        <v>2642.7592534008227</v>
      </c>
    </row>
    <row r="1031" spans="1:33" x14ac:dyDescent="0.25">
      <c r="A1031" s="7" t="str">
        <f>Premissas!$E$9</f>
        <v>março/19</v>
      </c>
      <c r="B1031" s="29">
        <f t="shared" si="1534"/>
        <v>74</v>
      </c>
      <c r="C1031" s="15">
        <f>LARGE(Premissas!$H$9:$I$9,1)</f>
        <v>77.73</v>
      </c>
      <c r="D1031" s="20">
        <f t="shared" si="1524"/>
        <v>3.730000000000004</v>
      </c>
      <c r="E1031" s="17">
        <f>D1031*Premissas!$C$6</f>
        <v>240.48528946535933</v>
      </c>
      <c r="F1031" s="15">
        <f t="shared" si="1525"/>
        <v>77.73</v>
      </c>
      <c r="G1031" s="18">
        <f>F1031*Premissas!$C$5</f>
        <v>2505.7535590003163</v>
      </c>
      <c r="M1031" s="7" t="str">
        <f>Premissas!$E$9</f>
        <v>março/19</v>
      </c>
      <c r="N1031" s="29">
        <f t="shared" si="1532"/>
        <v>74</v>
      </c>
      <c r="O1031" s="15">
        <f>Premissas!$I$9</f>
        <v>77.73</v>
      </c>
      <c r="P1031" s="20">
        <f t="shared" si="1527"/>
        <v>3.730000000000004</v>
      </c>
      <c r="Q1031" s="17">
        <f>P1031*Premissas!$C$13</f>
        <v>359.31192660550494</v>
      </c>
      <c r="R1031" s="15">
        <f t="shared" si="1528"/>
        <v>77.73</v>
      </c>
      <c r="S1031" s="18">
        <f>R1031*Premissas!$C$11</f>
        <v>3743.8761467889908</v>
      </c>
      <c r="Y1031" s="7" t="str">
        <f>Premissas!$E$9</f>
        <v>março/19</v>
      </c>
      <c r="Z1031" s="29">
        <f t="shared" si="1533"/>
        <v>74</v>
      </c>
      <c r="AA1031" s="15">
        <f>Premissas!$H$9</f>
        <v>77.62</v>
      </c>
      <c r="AB1031" s="20">
        <f t="shared" si="1530"/>
        <v>0</v>
      </c>
      <c r="AC1031" s="17">
        <f>AB1031*Premissas!$C$6</f>
        <v>0</v>
      </c>
      <c r="AD1031" s="15">
        <f t="shared" si="1531"/>
        <v>77.62</v>
      </c>
      <c r="AE1031" s="18">
        <f>AD1031*Premissas!$C$12</f>
        <v>2502.2075292628915</v>
      </c>
    </row>
    <row r="1032" spans="1:33" x14ac:dyDescent="0.25">
      <c r="A1032" s="7" t="str">
        <f>Premissas!$E$10</f>
        <v>fevereiro/19</v>
      </c>
      <c r="B1032" s="29">
        <f t="shared" si="1534"/>
        <v>74</v>
      </c>
      <c r="C1032" s="15">
        <f>LARGE(Premissas!$H$10:$I$10,1)</f>
        <v>89.49</v>
      </c>
      <c r="D1032" s="20">
        <f t="shared" si="1524"/>
        <v>15.489999999999995</v>
      </c>
      <c r="E1032" s="17">
        <f>D1032*Premissas!$C$6</f>
        <v>998.69092059474815</v>
      </c>
      <c r="F1032" s="15">
        <f t="shared" si="1525"/>
        <v>89.49</v>
      </c>
      <c r="G1032" s="18">
        <f>F1032*Premissas!$C$5</f>
        <v>2884.8563745650108</v>
      </c>
      <c r="M1032" s="7" t="str">
        <f>Premissas!$E$10</f>
        <v>fevereiro/19</v>
      </c>
      <c r="N1032" s="29">
        <f t="shared" si="1532"/>
        <v>74</v>
      </c>
      <c r="O1032" s="15">
        <f>Premissas!$I$10</f>
        <v>61.82</v>
      </c>
      <c r="P1032" s="20">
        <f t="shared" si="1527"/>
        <v>0</v>
      </c>
      <c r="Q1032" s="17">
        <f>P1032*Premissas!$C$13</f>
        <v>0</v>
      </c>
      <c r="R1032" s="15">
        <f t="shared" si="1528"/>
        <v>74</v>
      </c>
      <c r="S1032" s="18">
        <f>R1032*Premissas!$C$11</f>
        <v>3564.2201834862385</v>
      </c>
      <c r="Y1032" s="7" t="str">
        <f>Premissas!$E$10</f>
        <v>fevereiro/19</v>
      </c>
      <c r="Z1032" s="29">
        <f t="shared" si="1533"/>
        <v>74</v>
      </c>
      <c r="AA1032" s="15">
        <f>Premissas!$H$10</f>
        <v>89.49</v>
      </c>
      <c r="AB1032" s="20">
        <f t="shared" si="1530"/>
        <v>15.489999999999995</v>
      </c>
      <c r="AC1032" s="17">
        <f>AB1032*Premissas!$C$6</f>
        <v>998.69092059474815</v>
      </c>
      <c r="AD1032" s="15">
        <f t="shared" si="1531"/>
        <v>89.49</v>
      </c>
      <c r="AE1032" s="18">
        <f>AD1032*Premissas!$C$12</f>
        <v>2884.8563745650108</v>
      </c>
    </row>
    <row r="1033" spans="1:33" x14ac:dyDescent="0.25">
      <c r="A1033" s="7" t="str">
        <f>Premissas!$E$11</f>
        <v>janeiro/19</v>
      </c>
      <c r="B1033" s="29">
        <f t="shared" si="1534"/>
        <v>74</v>
      </c>
      <c r="C1033" s="15">
        <f>LARGE(Premissas!$H$11:$I$11,1)</f>
        <v>81.09</v>
      </c>
      <c r="D1033" s="16">
        <f t="shared" si="1524"/>
        <v>7.0900000000000034</v>
      </c>
      <c r="E1033" s="17">
        <f>D1033*Premissas!$C$6</f>
        <v>457.11546978804199</v>
      </c>
      <c r="F1033" s="15">
        <f t="shared" si="1525"/>
        <v>81.09</v>
      </c>
      <c r="G1033" s="18">
        <f>F1033*Premissas!$C$5</f>
        <v>2614.068649161658</v>
      </c>
      <c r="M1033" s="7" t="str">
        <f>Premissas!$E$11</f>
        <v>janeiro/19</v>
      </c>
      <c r="N1033" s="29">
        <f t="shared" si="1532"/>
        <v>74</v>
      </c>
      <c r="O1033" s="15">
        <f>Premissas!$I$11</f>
        <v>57.12</v>
      </c>
      <c r="P1033" s="16">
        <f t="shared" si="1527"/>
        <v>0</v>
      </c>
      <c r="Q1033" s="17">
        <f>P1033*Premissas!$C$13</f>
        <v>0</v>
      </c>
      <c r="R1033" s="15">
        <f t="shared" si="1528"/>
        <v>74</v>
      </c>
      <c r="S1033" s="18">
        <f>R1033*Premissas!$C$11</f>
        <v>3564.2201834862385</v>
      </c>
      <c r="Y1033" s="7" t="str">
        <f>Premissas!$E$11</f>
        <v>janeiro/19</v>
      </c>
      <c r="Z1033" s="29">
        <f t="shared" si="1533"/>
        <v>74</v>
      </c>
      <c r="AA1033" s="15">
        <f>Premissas!$H$11</f>
        <v>81.09</v>
      </c>
      <c r="AB1033" s="16">
        <f t="shared" si="1530"/>
        <v>7.0900000000000034</v>
      </c>
      <c r="AC1033" s="17">
        <f>AB1033*Premissas!$C$6</f>
        <v>457.11546978804199</v>
      </c>
      <c r="AD1033" s="15">
        <f t="shared" si="1531"/>
        <v>81.09</v>
      </c>
      <c r="AE1033" s="18">
        <f>AD1033*Premissas!$C$12</f>
        <v>2614.068649161658</v>
      </c>
    </row>
    <row r="1034" spans="1:33" x14ac:dyDescent="0.25">
      <c r="A1034" s="7" t="str">
        <f>Premissas!$E$12</f>
        <v>dezembro/18</v>
      </c>
      <c r="B1034" s="29">
        <f t="shared" si="1534"/>
        <v>74</v>
      </c>
      <c r="C1034" s="15">
        <f>LARGE(Premissas!$H$12:$I$12,1)</f>
        <v>66.98</v>
      </c>
      <c r="D1034" s="16">
        <f t="shared" si="1524"/>
        <v>0</v>
      </c>
      <c r="E1034" s="17">
        <f>D1034*Premissas!$C$6</f>
        <v>0</v>
      </c>
      <c r="F1034" s="15">
        <f t="shared" si="1525"/>
        <v>74</v>
      </c>
      <c r="G1034" s="18">
        <f>F1034*Premissas!$C$5</f>
        <v>2385.510914267637</v>
      </c>
      <c r="M1034" s="7" t="str">
        <f>Premissas!$E$12</f>
        <v>dezembro/18</v>
      </c>
      <c r="N1034" s="29">
        <f t="shared" si="1532"/>
        <v>74</v>
      </c>
      <c r="O1034" s="15">
        <f>Premissas!$I$12</f>
        <v>56.9</v>
      </c>
      <c r="P1034" s="16">
        <f t="shared" si="1527"/>
        <v>0</v>
      </c>
      <c r="Q1034" s="17">
        <f>P1034*Premissas!$C$13</f>
        <v>0</v>
      </c>
      <c r="R1034" s="15">
        <f t="shared" si="1528"/>
        <v>74</v>
      </c>
      <c r="S1034" s="18">
        <f>R1034*Premissas!$C$11</f>
        <v>3564.2201834862385</v>
      </c>
      <c r="Y1034" s="7" t="str">
        <f>Premissas!$E$12</f>
        <v>dezembro/18</v>
      </c>
      <c r="Z1034" s="29">
        <f t="shared" si="1533"/>
        <v>74</v>
      </c>
      <c r="AA1034" s="15">
        <f>Premissas!$H$12</f>
        <v>66.98</v>
      </c>
      <c r="AB1034" s="16">
        <f t="shared" si="1530"/>
        <v>0</v>
      </c>
      <c r="AC1034" s="17">
        <f>AB1034*Premissas!$C$6</f>
        <v>0</v>
      </c>
      <c r="AD1034" s="15">
        <f t="shared" si="1531"/>
        <v>74</v>
      </c>
      <c r="AE1034" s="18">
        <f>AD1034*Premissas!$C$12</f>
        <v>2385.510914267637</v>
      </c>
    </row>
    <row r="1035" spans="1:33" x14ac:dyDescent="0.25">
      <c r="A1035" s="7" t="str">
        <f>Premissas!$E$13</f>
        <v>novembro/18</v>
      </c>
      <c r="B1035" s="29">
        <f t="shared" si="1534"/>
        <v>74</v>
      </c>
      <c r="C1035" s="15">
        <f>LARGE(Premissas!$H$13:$I$13,1)</f>
        <v>66.42</v>
      </c>
      <c r="D1035" s="16">
        <f t="shared" si="1524"/>
        <v>0</v>
      </c>
      <c r="E1035" s="17">
        <f>D1035*Premissas!$C$6</f>
        <v>0</v>
      </c>
      <c r="F1035" s="15">
        <f t="shared" si="1525"/>
        <v>74</v>
      </c>
      <c r="G1035" s="18">
        <f>F1035*Premissas!$C$5</f>
        <v>2385.510914267637</v>
      </c>
      <c r="M1035" s="7" t="str">
        <f>Premissas!$E$13</f>
        <v>novembro/18</v>
      </c>
      <c r="N1035" s="29">
        <f t="shared" si="1532"/>
        <v>74</v>
      </c>
      <c r="O1035" s="15">
        <f>Premissas!$I$13</f>
        <v>40.659999999999997</v>
      </c>
      <c r="P1035" s="16">
        <f t="shared" si="1527"/>
        <v>0</v>
      </c>
      <c r="Q1035" s="17">
        <f>P1035*Premissas!$C$13</f>
        <v>0</v>
      </c>
      <c r="R1035" s="15">
        <f t="shared" si="1528"/>
        <v>74</v>
      </c>
      <c r="S1035" s="18">
        <f>R1035*Premissas!$C$11</f>
        <v>3564.2201834862385</v>
      </c>
      <c r="Y1035" s="7" t="str">
        <f>Premissas!$E$13</f>
        <v>novembro/18</v>
      </c>
      <c r="Z1035" s="29">
        <f t="shared" si="1533"/>
        <v>74</v>
      </c>
      <c r="AA1035" s="15">
        <f>Premissas!$H$13</f>
        <v>66.42</v>
      </c>
      <c r="AB1035" s="16">
        <f t="shared" si="1530"/>
        <v>0</v>
      </c>
      <c r="AC1035" s="17">
        <f>AB1035*Premissas!$C$6</f>
        <v>0</v>
      </c>
      <c r="AD1035" s="15">
        <f t="shared" si="1531"/>
        <v>74</v>
      </c>
      <c r="AE1035" s="18">
        <f>AD1035*Premissas!$C$12</f>
        <v>2385.510914267637</v>
      </c>
    </row>
    <row r="1036" spans="1:33" x14ac:dyDescent="0.25">
      <c r="A1036" s="26" t="s">
        <v>35</v>
      </c>
      <c r="B1036" s="5"/>
      <c r="C1036" s="5">
        <f>LARGE(C1023:C1035,1)</f>
        <v>89.49</v>
      </c>
      <c r="D1036" s="5">
        <f>LARGE(D1023:D1035,1)</f>
        <v>15.489999999999995</v>
      </c>
      <c r="E1036" s="27">
        <f>SUM(E1024:E1035)</f>
        <v>2210.7883581145211</v>
      </c>
      <c r="F1036" s="5">
        <f>LARGE(F1023:F1035,1)</f>
        <v>89.49</v>
      </c>
      <c r="G1036" s="27">
        <f t="shared" si="1490"/>
        <v>29731.525150268906</v>
      </c>
      <c r="H1036" s="50">
        <f>E1036+G1036</f>
        <v>31942.313508383428</v>
      </c>
      <c r="I1036">
        <f>B1024</f>
        <v>74</v>
      </c>
      <c r="M1036" s="26" t="s">
        <v>35</v>
      </c>
      <c r="N1036" s="5"/>
      <c r="O1036" s="5">
        <f t="shared" ref="O1036:P1036" si="1535">LARGE(O1023:O1035,1)</f>
        <v>77.73</v>
      </c>
      <c r="P1036" s="5">
        <f t="shared" si="1535"/>
        <v>3.730000000000004</v>
      </c>
      <c r="Q1036" s="27">
        <f t="shared" ref="Q1036" si="1536">SUM(Q1024:Q1035)</f>
        <v>359.31192660550494</v>
      </c>
      <c r="R1036" s="5">
        <f t="shared" ref="R1036" si="1537">LARGE(R1023:R1035,1)</f>
        <v>77.73</v>
      </c>
      <c r="S1036" s="27">
        <f t="shared" si="1494"/>
        <v>42950.29816513761</v>
      </c>
      <c r="T1036" s="50">
        <f t="shared" ref="T1036" si="1538">Q1036+S1036</f>
        <v>43309.610091743118</v>
      </c>
      <c r="U1036">
        <f t="shared" ref="U1036" si="1539">N1024</f>
        <v>74</v>
      </c>
      <c r="Y1036" s="26" t="s">
        <v>35</v>
      </c>
      <c r="Z1036" s="5"/>
      <c r="AA1036" s="5">
        <f t="shared" ref="AA1036:AB1036" si="1540">LARGE(AA1023:AA1035,1)</f>
        <v>89.49</v>
      </c>
      <c r="AB1036" s="5">
        <f t="shared" si="1540"/>
        <v>15.489999999999995</v>
      </c>
      <c r="AC1036" s="27">
        <f t="shared" ref="AC1036" si="1541">SUM(AC1024:AC1035)</f>
        <v>1970.3030686491618</v>
      </c>
      <c r="AD1036" s="5">
        <f t="shared" ref="AD1036" si="1542">LARGE(AD1023:AD1035,1)</f>
        <v>89.49</v>
      </c>
      <c r="AE1036" s="27">
        <f t="shared" si="1500"/>
        <v>29727.97912053148</v>
      </c>
      <c r="AF1036" s="50">
        <f t="shared" ref="AF1036" si="1543">AC1036+AE1036</f>
        <v>31698.282189180642</v>
      </c>
      <c r="AG1036">
        <f t="shared" ref="AG1036" si="1544">Z1024</f>
        <v>74</v>
      </c>
    </row>
    <row r="1037" spans="1:33" x14ac:dyDescent="0.25">
      <c r="A1037" s="6" t="s">
        <v>12</v>
      </c>
      <c r="B1037" s="6" t="s">
        <v>18</v>
      </c>
      <c r="C1037" s="6" t="s">
        <v>19</v>
      </c>
      <c r="D1037" s="14" t="s">
        <v>20</v>
      </c>
      <c r="E1037" s="14" t="s">
        <v>21</v>
      </c>
      <c r="F1037" s="6" t="s">
        <v>22</v>
      </c>
      <c r="G1037" s="6" t="s">
        <v>23</v>
      </c>
      <c r="M1037" s="6" t="s">
        <v>12</v>
      </c>
      <c r="N1037" s="6" t="s">
        <v>18</v>
      </c>
      <c r="O1037" s="6" t="s">
        <v>19</v>
      </c>
      <c r="P1037" s="14" t="s">
        <v>20</v>
      </c>
      <c r="Q1037" s="14" t="s">
        <v>21</v>
      </c>
      <c r="R1037" s="6" t="s">
        <v>22</v>
      </c>
      <c r="S1037" s="6" t="s">
        <v>23</v>
      </c>
      <c r="Y1037" s="6" t="s">
        <v>12</v>
      </c>
      <c r="Z1037" s="6" t="s">
        <v>18</v>
      </c>
      <c r="AA1037" s="6" t="s">
        <v>19</v>
      </c>
      <c r="AB1037" s="14" t="s">
        <v>20</v>
      </c>
      <c r="AC1037" s="14" t="s">
        <v>21</v>
      </c>
      <c r="AD1037" s="6" t="s">
        <v>22</v>
      </c>
      <c r="AE1037" s="6" t="s">
        <v>23</v>
      </c>
    </row>
    <row r="1038" spans="1:33" x14ac:dyDescent="0.25">
      <c r="A1038" s="7" t="str">
        <f>Premissas!$E$2</f>
        <v>outubro/19</v>
      </c>
      <c r="B1038" s="29">
        <f>B1024+1</f>
        <v>75</v>
      </c>
      <c r="C1038" s="15">
        <f>LARGE(Premissas!$H$2:$I$2,1)</f>
        <v>63.39</v>
      </c>
      <c r="D1038" s="16">
        <f t="shared" ref="D1038:D1049" si="1545">IF(C1038&gt;105%*B1038,(C1038-B1038),0)</f>
        <v>0</v>
      </c>
      <c r="E1038" s="17">
        <f>D1038*Premissas!$C$6</f>
        <v>0</v>
      </c>
      <c r="F1038" s="15">
        <f t="shared" ref="F1038:F1049" si="1546">IF(C1038&gt;B1038,C1038,B1038)</f>
        <v>75</v>
      </c>
      <c r="G1038" s="18">
        <f>F1038*Premissas!$C$5</f>
        <v>2417.7475482442264</v>
      </c>
      <c r="M1038" s="7" t="str">
        <f>Premissas!$E$2</f>
        <v>outubro/19</v>
      </c>
      <c r="N1038" s="29">
        <f t="shared" ref="N1038" si="1547">N1024+1</f>
        <v>75</v>
      </c>
      <c r="O1038" s="15">
        <f>Premissas!$I$2</f>
        <v>63.39</v>
      </c>
      <c r="P1038" s="16">
        <f t="shared" ref="P1038:P1049" si="1548">IF(O1038&gt;105%*N1038,(O1038-N1038),0)</f>
        <v>0</v>
      </c>
      <c r="Q1038" s="17">
        <f>P1038*Premissas!$C$13</f>
        <v>0</v>
      </c>
      <c r="R1038" s="15">
        <f t="shared" ref="R1038:R1049" si="1549">IF(O1038&gt;N1038,O1038,N1038)</f>
        <v>75</v>
      </c>
      <c r="S1038" s="18">
        <f>R1038*Premissas!$C$11</f>
        <v>3612.3853211009173</v>
      </c>
      <c r="Y1038" s="7" t="str">
        <f>Premissas!$E$2</f>
        <v>outubro/19</v>
      </c>
      <c r="Z1038" s="29">
        <f t="shared" ref="Z1038" si="1550">Z1024+1</f>
        <v>75</v>
      </c>
      <c r="AA1038" s="15">
        <f>Premissas!$H$2</f>
        <v>58.8</v>
      </c>
      <c r="AB1038" s="16">
        <f t="shared" ref="AB1038:AB1049" si="1551">IF(AA1038&gt;105%*Z1038,(AA1038-Z1038),0)</f>
        <v>0</v>
      </c>
      <c r="AC1038" s="17">
        <f>AB1038*Premissas!$C$6</f>
        <v>0</v>
      </c>
      <c r="AD1038" s="15">
        <f t="shared" ref="AD1038:AD1049" si="1552">IF(AA1038&gt;Z1038,AA1038,Z1038)</f>
        <v>75</v>
      </c>
      <c r="AE1038" s="18">
        <f>AD1038*Premissas!$C$12</f>
        <v>2417.7475482442264</v>
      </c>
    </row>
    <row r="1039" spans="1:33" x14ac:dyDescent="0.25">
      <c r="A1039" s="7" t="str">
        <f>Premissas!$E$3</f>
        <v>setembro/19</v>
      </c>
      <c r="B1039" s="29">
        <f>B1038</f>
        <v>75</v>
      </c>
      <c r="C1039" s="15">
        <f>LARGE(Premissas!$H$3:$I$3,1)</f>
        <v>58.91</v>
      </c>
      <c r="D1039" s="16">
        <f t="shared" si="1545"/>
        <v>0</v>
      </c>
      <c r="E1039" s="17">
        <f>D1039*Premissas!$C$6</f>
        <v>0</v>
      </c>
      <c r="F1039" s="15">
        <f t="shared" si="1546"/>
        <v>75</v>
      </c>
      <c r="G1039" s="18">
        <f>F1039*Premissas!$C$5</f>
        <v>2417.7475482442264</v>
      </c>
      <c r="M1039" s="7" t="str">
        <f>Premissas!$E$3</f>
        <v>setembro/19</v>
      </c>
      <c r="N1039" s="29">
        <f t="shared" ref="N1039:N1049" si="1553">N1038</f>
        <v>75</v>
      </c>
      <c r="O1039" s="15">
        <f>Premissas!$I$3</f>
        <v>52.19</v>
      </c>
      <c r="P1039" s="16">
        <f t="shared" si="1548"/>
        <v>0</v>
      </c>
      <c r="Q1039" s="17">
        <f>P1039*Premissas!$C$13</f>
        <v>0</v>
      </c>
      <c r="R1039" s="15">
        <f t="shared" si="1549"/>
        <v>75</v>
      </c>
      <c r="S1039" s="18">
        <f>R1039*Premissas!$C$11</f>
        <v>3612.3853211009173</v>
      </c>
      <c r="Y1039" s="7" t="str">
        <f>Premissas!$E$3</f>
        <v>setembro/19</v>
      </c>
      <c r="Z1039" s="29">
        <f t="shared" ref="Z1039:Z1049" si="1554">Z1038</f>
        <v>75</v>
      </c>
      <c r="AA1039" s="15">
        <f>Premissas!$H$3</f>
        <v>58.91</v>
      </c>
      <c r="AB1039" s="16">
        <f t="shared" si="1551"/>
        <v>0</v>
      </c>
      <c r="AC1039" s="17">
        <f>AB1039*Premissas!$C$6</f>
        <v>0</v>
      </c>
      <c r="AD1039" s="15">
        <f t="shared" si="1552"/>
        <v>75</v>
      </c>
      <c r="AE1039" s="18">
        <f>AD1039*Premissas!$C$12</f>
        <v>2417.7475482442264</v>
      </c>
    </row>
    <row r="1040" spans="1:33" x14ac:dyDescent="0.25">
      <c r="A1040" s="7" t="str">
        <f>Premissas!$E$4</f>
        <v>agosto/19</v>
      </c>
      <c r="B1040" s="29">
        <f t="shared" ref="B1040:B1049" si="1555">B1039</f>
        <v>75</v>
      </c>
      <c r="C1040" s="15">
        <f>LARGE(Premissas!$H$4:$I$4,1)</f>
        <v>46.48</v>
      </c>
      <c r="D1040" s="16">
        <f t="shared" si="1545"/>
        <v>0</v>
      </c>
      <c r="E1040" s="17">
        <f>D1040*Premissas!$C$6</f>
        <v>0</v>
      </c>
      <c r="F1040" s="15">
        <f t="shared" si="1546"/>
        <v>75</v>
      </c>
      <c r="G1040" s="18">
        <f>F1040*Premissas!$C$5</f>
        <v>2417.7475482442264</v>
      </c>
      <c r="M1040" s="7" t="str">
        <f>Premissas!$E$4</f>
        <v>agosto/19</v>
      </c>
      <c r="N1040" s="29">
        <f t="shared" si="1553"/>
        <v>75</v>
      </c>
      <c r="O1040" s="15">
        <f>Premissas!$I$4</f>
        <v>20.16</v>
      </c>
      <c r="P1040" s="16">
        <f t="shared" si="1548"/>
        <v>0</v>
      </c>
      <c r="Q1040" s="17">
        <f>P1040*Premissas!$C$13</f>
        <v>0</v>
      </c>
      <c r="R1040" s="15">
        <f t="shared" si="1549"/>
        <v>75</v>
      </c>
      <c r="S1040" s="18">
        <f>R1040*Premissas!$C$11</f>
        <v>3612.3853211009173</v>
      </c>
      <c r="Y1040" s="7" t="str">
        <f>Premissas!$E$4</f>
        <v>agosto/19</v>
      </c>
      <c r="Z1040" s="29">
        <f t="shared" si="1554"/>
        <v>75</v>
      </c>
      <c r="AA1040" s="15">
        <f>Premissas!$H$4</f>
        <v>46.48</v>
      </c>
      <c r="AB1040" s="16">
        <f t="shared" si="1551"/>
        <v>0</v>
      </c>
      <c r="AC1040" s="17">
        <f>AB1040*Premissas!$C$6</f>
        <v>0</v>
      </c>
      <c r="AD1040" s="15">
        <f t="shared" si="1552"/>
        <v>75</v>
      </c>
      <c r="AE1040" s="18">
        <f>AD1040*Premissas!$C$12</f>
        <v>2417.7475482442264</v>
      </c>
    </row>
    <row r="1041" spans="1:33" x14ac:dyDescent="0.25">
      <c r="A1041" s="7" t="str">
        <f>Premissas!$E$5</f>
        <v>julho/19</v>
      </c>
      <c r="B1041" s="29">
        <f t="shared" si="1555"/>
        <v>75</v>
      </c>
      <c r="C1041" s="15">
        <f>LARGE(Premissas!$H$5:$I$5,1)</f>
        <v>63.17</v>
      </c>
      <c r="D1041" s="16">
        <f t="shared" si="1545"/>
        <v>0</v>
      </c>
      <c r="E1041" s="17">
        <f>D1041*Premissas!$C$6</f>
        <v>0</v>
      </c>
      <c r="F1041" s="15">
        <f t="shared" si="1546"/>
        <v>75</v>
      </c>
      <c r="G1041" s="18">
        <f>F1041*Premissas!$C$5</f>
        <v>2417.7475482442264</v>
      </c>
      <c r="M1041" s="7" t="str">
        <f>Premissas!$E$5</f>
        <v>julho/19</v>
      </c>
      <c r="N1041" s="29">
        <f t="shared" si="1553"/>
        <v>75</v>
      </c>
      <c r="O1041" s="15">
        <f>Premissas!$I$5</f>
        <v>39.979999999999997</v>
      </c>
      <c r="P1041" s="16">
        <f t="shared" si="1548"/>
        <v>0</v>
      </c>
      <c r="Q1041" s="17">
        <f>P1041*Premissas!$C$13</f>
        <v>0</v>
      </c>
      <c r="R1041" s="15">
        <f t="shared" si="1549"/>
        <v>75</v>
      </c>
      <c r="S1041" s="18">
        <f>R1041*Premissas!$C$11</f>
        <v>3612.3853211009173</v>
      </c>
      <c r="Y1041" s="7" t="str">
        <f>Premissas!$E$5</f>
        <v>julho/19</v>
      </c>
      <c r="Z1041" s="29">
        <f t="shared" si="1554"/>
        <v>75</v>
      </c>
      <c r="AA1041" s="15">
        <f>Premissas!$H$5</f>
        <v>63.17</v>
      </c>
      <c r="AB1041" s="16">
        <f t="shared" si="1551"/>
        <v>0</v>
      </c>
      <c r="AC1041" s="17">
        <f>AB1041*Premissas!$C$6</f>
        <v>0</v>
      </c>
      <c r="AD1041" s="15">
        <f t="shared" si="1552"/>
        <v>75</v>
      </c>
      <c r="AE1041" s="18">
        <f>AD1041*Premissas!$C$12</f>
        <v>2417.7475482442264</v>
      </c>
    </row>
    <row r="1042" spans="1:33" x14ac:dyDescent="0.25">
      <c r="A1042" s="7" t="str">
        <f>Premissas!$E$6</f>
        <v>junho/19</v>
      </c>
      <c r="B1042" s="29">
        <f t="shared" si="1555"/>
        <v>75</v>
      </c>
      <c r="C1042" s="15">
        <f>LARGE(Premissas!$H$6:$I$6,1)</f>
        <v>59.47</v>
      </c>
      <c r="D1042" s="16">
        <f t="shared" si="1545"/>
        <v>0</v>
      </c>
      <c r="E1042" s="17">
        <f>D1042*Premissas!$C$6</f>
        <v>0</v>
      </c>
      <c r="F1042" s="15">
        <f t="shared" si="1546"/>
        <v>75</v>
      </c>
      <c r="G1042" s="18">
        <f>F1042*Premissas!$C$5</f>
        <v>2417.7475482442264</v>
      </c>
      <c r="M1042" s="7" t="str">
        <f>Premissas!$E$6</f>
        <v>junho/19</v>
      </c>
      <c r="N1042" s="29">
        <f t="shared" si="1553"/>
        <v>75</v>
      </c>
      <c r="O1042" s="15">
        <f>Premissas!$I$6</f>
        <v>47.71</v>
      </c>
      <c r="P1042" s="16">
        <f t="shared" si="1548"/>
        <v>0</v>
      </c>
      <c r="Q1042" s="17">
        <f>P1042*Premissas!$C$13</f>
        <v>0</v>
      </c>
      <c r="R1042" s="15">
        <f t="shared" si="1549"/>
        <v>75</v>
      </c>
      <c r="S1042" s="18">
        <f>R1042*Premissas!$C$11</f>
        <v>3612.3853211009173</v>
      </c>
      <c r="Y1042" s="7" t="str">
        <f>Premissas!$E$6</f>
        <v>junho/19</v>
      </c>
      <c r="Z1042" s="29">
        <f t="shared" si="1554"/>
        <v>75</v>
      </c>
      <c r="AA1042" s="15">
        <f>Premissas!$H$6</f>
        <v>59.47</v>
      </c>
      <c r="AB1042" s="16">
        <f t="shared" si="1551"/>
        <v>0</v>
      </c>
      <c r="AC1042" s="17">
        <f>AB1042*Premissas!$C$6</f>
        <v>0</v>
      </c>
      <c r="AD1042" s="15">
        <f t="shared" si="1552"/>
        <v>75</v>
      </c>
      <c r="AE1042" s="18">
        <f>AD1042*Premissas!$C$12</f>
        <v>2417.7475482442264</v>
      </c>
    </row>
    <row r="1043" spans="1:33" x14ac:dyDescent="0.25">
      <c r="A1043" s="7" t="str">
        <f>Premissas!$E$7</f>
        <v>maio/19</v>
      </c>
      <c r="B1043" s="29">
        <f t="shared" si="1555"/>
        <v>75</v>
      </c>
      <c r="C1043" s="15">
        <f>LARGE(Premissas!$H$7:$I$7,1)</f>
        <v>61.04</v>
      </c>
      <c r="D1043" s="20">
        <f t="shared" si="1545"/>
        <v>0</v>
      </c>
      <c r="E1043" s="17">
        <f>D1043*Premissas!$C$6</f>
        <v>0</v>
      </c>
      <c r="F1043" s="15">
        <f t="shared" si="1546"/>
        <v>75</v>
      </c>
      <c r="G1043" s="18">
        <f>F1043*Premissas!$C$5</f>
        <v>2417.7475482442264</v>
      </c>
      <c r="M1043" s="7" t="str">
        <f>Premissas!$E$7</f>
        <v>maio/19</v>
      </c>
      <c r="N1043" s="29">
        <f t="shared" si="1553"/>
        <v>75</v>
      </c>
      <c r="O1043" s="15">
        <f>Premissas!$I$7</f>
        <v>46.37</v>
      </c>
      <c r="P1043" s="20">
        <f t="shared" si="1548"/>
        <v>0</v>
      </c>
      <c r="Q1043" s="17">
        <f>P1043*Premissas!$C$13</f>
        <v>0</v>
      </c>
      <c r="R1043" s="15">
        <f t="shared" si="1549"/>
        <v>75</v>
      </c>
      <c r="S1043" s="18">
        <f>R1043*Premissas!$C$11</f>
        <v>3612.3853211009173</v>
      </c>
      <c r="Y1043" s="7" t="str">
        <f>Premissas!$E$7</f>
        <v>maio/19</v>
      </c>
      <c r="Z1043" s="29">
        <f t="shared" si="1554"/>
        <v>75</v>
      </c>
      <c r="AA1043" s="15">
        <f>Premissas!$H$7</f>
        <v>61.04</v>
      </c>
      <c r="AB1043" s="20">
        <f t="shared" si="1551"/>
        <v>0</v>
      </c>
      <c r="AC1043" s="17">
        <f>AB1043*Premissas!$C$6</f>
        <v>0</v>
      </c>
      <c r="AD1043" s="15">
        <f t="shared" si="1552"/>
        <v>75</v>
      </c>
      <c r="AE1043" s="18">
        <f>AD1043*Premissas!$C$12</f>
        <v>2417.7475482442264</v>
      </c>
    </row>
    <row r="1044" spans="1:33" x14ac:dyDescent="0.25">
      <c r="A1044" s="7" t="str">
        <f>Premissas!$E$8</f>
        <v>abril/19</v>
      </c>
      <c r="B1044" s="29">
        <f t="shared" si="1555"/>
        <v>75</v>
      </c>
      <c r="C1044" s="15">
        <f>LARGE(Premissas!$H$8:$I$8,1)</f>
        <v>81.98</v>
      </c>
      <c r="D1044" s="20">
        <f t="shared" si="1545"/>
        <v>6.980000000000004</v>
      </c>
      <c r="E1044" s="17">
        <f>D1044*Premissas!$C$6</f>
        <v>450.0234103131923</v>
      </c>
      <c r="F1044" s="15">
        <f t="shared" si="1546"/>
        <v>81.98</v>
      </c>
      <c r="G1044" s="18">
        <f>F1044*Premissas!$C$5</f>
        <v>2642.7592534008227</v>
      </c>
      <c r="M1044" s="7" t="str">
        <f>Premissas!$E$8</f>
        <v>abril/19</v>
      </c>
      <c r="N1044" s="29">
        <f t="shared" si="1553"/>
        <v>75</v>
      </c>
      <c r="O1044" s="15">
        <f>Premissas!$I$8</f>
        <v>53.09</v>
      </c>
      <c r="P1044" s="20">
        <f t="shared" si="1548"/>
        <v>0</v>
      </c>
      <c r="Q1044" s="17">
        <f>P1044*Premissas!$C$13</f>
        <v>0</v>
      </c>
      <c r="R1044" s="15">
        <f t="shared" si="1549"/>
        <v>75</v>
      </c>
      <c r="S1044" s="18">
        <f>R1044*Premissas!$C$11</f>
        <v>3612.3853211009173</v>
      </c>
      <c r="Y1044" s="7" t="str">
        <f>Premissas!$E$8</f>
        <v>abril/19</v>
      </c>
      <c r="Z1044" s="29">
        <f t="shared" si="1554"/>
        <v>75</v>
      </c>
      <c r="AA1044" s="15">
        <f>Premissas!$H$8</f>
        <v>81.98</v>
      </c>
      <c r="AB1044" s="20">
        <f t="shared" si="1551"/>
        <v>6.980000000000004</v>
      </c>
      <c r="AC1044" s="17">
        <f>AB1044*Premissas!$C$6</f>
        <v>450.0234103131923</v>
      </c>
      <c r="AD1044" s="15">
        <f t="shared" si="1552"/>
        <v>81.98</v>
      </c>
      <c r="AE1044" s="18">
        <f>AD1044*Premissas!$C$12</f>
        <v>2642.7592534008227</v>
      </c>
    </row>
    <row r="1045" spans="1:33" x14ac:dyDescent="0.25">
      <c r="A1045" s="7" t="str">
        <f>Premissas!$E$9</f>
        <v>março/19</v>
      </c>
      <c r="B1045" s="29">
        <f t="shared" si="1555"/>
        <v>75</v>
      </c>
      <c r="C1045" s="15">
        <f>LARGE(Premissas!$H$9:$I$9,1)</f>
        <v>77.73</v>
      </c>
      <c r="D1045" s="20">
        <f t="shared" si="1545"/>
        <v>0</v>
      </c>
      <c r="E1045" s="17">
        <f>D1045*Premissas!$C$6</f>
        <v>0</v>
      </c>
      <c r="F1045" s="15">
        <f t="shared" si="1546"/>
        <v>77.73</v>
      </c>
      <c r="G1045" s="18">
        <f>F1045*Premissas!$C$5</f>
        <v>2505.7535590003163</v>
      </c>
      <c r="M1045" s="7" t="str">
        <f>Premissas!$E$9</f>
        <v>março/19</v>
      </c>
      <c r="N1045" s="29">
        <f t="shared" si="1553"/>
        <v>75</v>
      </c>
      <c r="O1045" s="15">
        <f>Premissas!$I$9</f>
        <v>77.73</v>
      </c>
      <c r="P1045" s="20">
        <f t="shared" si="1548"/>
        <v>0</v>
      </c>
      <c r="Q1045" s="17">
        <f>P1045*Premissas!$C$13</f>
        <v>0</v>
      </c>
      <c r="R1045" s="15">
        <f t="shared" si="1549"/>
        <v>77.73</v>
      </c>
      <c r="S1045" s="18">
        <f>R1045*Premissas!$C$11</f>
        <v>3743.8761467889908</v>
      </c>
      <c r="Y1045" s="7" t="str">
        <f>Premissas!$E$9</f>
        <v>março/19</v>
      </c>
      <c r="Z1045" s="29">
        <f t="shared" si="1554"/>
        <v>75</v>
      </c>
      <c r="AA1045" s="15">
        <f>Premissas!$H$9</f>
        <v>77.62</v>
      </c>
      <c r="AB1045" s="20">
        <f t="shared" si="1551"/>
        <v>0</v>
      </c>
      <c r="AC1045" s="17">
        <f>AB1045*Premissas!$C$6</f>
        <v>0</v>
      </c>
      <c r="AD1045" s="15">
        <f t="shared" si="1552"/>
        <v>77.62</v>
      </c>
      <c r="AE1045" s="18">
        <f>AD1045*Premissas!$C$12</f>
        <v>2502.2075292628915</v>
      </c>
    </row>
    <row r="1046" spans="1:33" x14ac:dyDescent="0.25">
      <c r="A1046" s="7" t="str">
        <f>Premissas!$E$10</f>
        <v>fevereiro/19</v>
      </c>
      <c r="B1046" s="29">
        <f t="shared" si="1555"/>
        <v>75</v>
      </c>
      <c r="C1046" s="15">
        <f>LARGE(Premissas!$H$10:$I$10,1)</f>
        <v>89.49</v>
      </c>
      <c r="D1046" s="20">
        <f t="shared" si="1545"/>
        <v>14.489999999999995</v>
      </c>
      <c r="E1046" s="17">
        <f>D1046*Premissas!$C$6</f>
        <v>934.21765264156875</v>
      </c>
      <c r="F1046" s="15">
        <f t="shared" si="1546"/>
        <v>89.49</v>
      </c>
      <c r="G1046" s="18">
        <f>F1046*Premissas!$C$5</f>
        <v>2884.8563745650108</v>
      </c>
      <c r="M1046" s="7" t="str">
        <f>Premissas!$E$10</f>
        <v>fevereiro/19</v>
      </c>
      <c r="N1046" s="29">
        <f t="shared" si="1553"/>
        <v>75</v>
      </c>
      <c r="O1046" s="15">
        <f>Premissas!$I$10</f>
        <v>61.82</v>
      </c>
      <c r="P1046" s="20">
        <f t="shared" si="1548"/>
        <v>0</v>
      </c>
      <c r="Q1046" s="17">
        <f>P1046*Premissas!$C$13</f>
        <v>0</v>
      </c>
      <c r="R1046" s="15">
        <f t="shared" si="1549"/>
        <v>75</v>
      </c>
      <c r="S1046" s="18">
        <f>R1046*Premissas!$C$11</f>
        <v>3612.3853211009173</v>
      </c>
      <c r="Y1046" s="7" t="str">
        <f>Premissas!$E$10</f>
        <v>fevereiro/19</v>
      </c>
      <c r="Z1046" s="29">
        <f t="shared" si="1554"/>
        <v>75</v>
      </c>
      <c r="AA1046" s="15">
        <f>Premissas!$H$10</f>
        <v>89.49</v>
      </c>
      <c r="AB1046" s="20">
        <f t="shared" si="1551"/>
        <v>14.489999999999995</v>
      </c>
      <c r="AC1046" s="17">
        <f>AB1046*Premissas!$C$6</f>
        <v>934.21765264156875</v>
      </c>
      <c r="AD1046" s="15">
        <f t="shared" si="1552"/>
        <v>89.49</v>
      </c>
      <c r="AE1046" s="18">
        <f>AD1046*Premissas!$C$12</f>
        <v>2884.8563745650108</v>
      </c>
    </row>
    <row r="1047" spans="1:33" x14ac:dyDescent="0.25">
      <c r="A1047" s="7" t="str">
        <f>Premissas!$E$11</f>
        <v>janeiro/19</v>
      </c>
      <c r="B1047" s="29">
        <f t="shared" si="1555"/>
        <v>75</v>
      </c>
      <c r="C1047" s="15">
        <f>LARGE(Premissas!$H$11:$I$11,1)</f>
        <v>81.09</v>
      </c>
      <c r="D1047" s="16">
        <f t="shared" si="1545"/>
        <v>6.0900000000000034</v>
      </c>
      <c r="E1047" s="17">
        <f>D1047*Premissas!$C$6</f>
        <v>392.64220183486259</v>
      </c>
      <c r="F1047" s="15">
        <f t="shared" si="1546"/>
        <v>81.09</v>
      </c>
      <c r="G1047" s="18">
        <f>F1047*Premissas!$C$5</f>
        <v>2614.068649161658</v>
      </c>
      <c r="M1047" s="7" t="str">
        <f>Premissas!$E$11</f>
        <v>janeiro/19</v>
      </c>
      <c r="N1047" s="29">
        <f t="shared" si="1553"/>
        <v>75</v>
      </c>
      <c r="O1047" s="15">
        <f>Premissas!$I$11</f>
        <v>57.12</v>
      </c>
      <c r="P1047" s="16">
        <f t="shared" si="1548"/>
        <v>0</v>
      </c>
      <c r="Q1047" s="17">
        <f>P1047*Premissas!$C$13</f>
        <v>0</v>
      </c>
      <c r="R1047" s="15">
        <f t="shared" si="1549"/>
        <v>75</v>
      </c>
      <c r="S1047" s="18">
        <f>R1047*Premissas!$C$11</f>
        <v>3612.3853211009173</v>
      </c>
      <c r="Y1047" s="7" t="str">
        <f>Premissas!$E$11</f>
        <v>janeiro/19</v>
      </c>
      <c r="Z1047" s="29">
        <f t="shared" si="1554"/>
        <v>75</v>
      </c>
      <c r="AA1047" s="15">
        <f>Premissas!$H$11</f>
        <v>81.09</v>
      </c>
      <c r="AB1047" s="16">
        <f t="shared" si="1551"/>
        <v>6.0900000000000034</v>
      </c>
      <c r="AC1047" s="17">
        <f>AB1047*Premissas!$C$6</f>
        <v>392.64220183486259</v>
      </c>
      <c r="AD1047" s="15">
        <f t="shared" si="1552"/>
        <v>81.09</v>
      </c>
      <c r="AE1047" s="18">
        <f>AD1047*Premissas!$C$12</f>
        <v>2614.068649161658</v>
      </c>
    </row>
    <row r="1048" spans="1:33" x14ac:dyDescent="0.25">
      <c r="A1048" s="7" t="str">
        <f>Premissas!$E$12</f>
        <v>dezembro/18</v>
      </c>
      <c r="B1048" s="29">
        <f t="shared" si="1555"/>
        <v>75</v>
      </c>
      <c r="C1048" s="15">
        <f>LARGE(Premissas!$H$12:$I$12,1)</f>
        <v>66.98</v>
      </c>
      <c r="D1048" s="16">
        <f t="shared" si="1545"/>
        <v>0</v>
      </c>
      <c r="E1048" s="17">
        <f>D1048*Premissas!$C$6</f>
        <v>0</v>
      </c>
      <c r="F1048" s="15">
        <f t="shared" si="1546"/>
        <v>75</v>
      </c>
      <c r="G1048" s="18">
        <f>F1048*Premissas!$C$5</f>
        <v>2417.7475482442264</v>
      </c>
      <c r="M1048" s="7" t="str">
        <f>Premissas!$E$12</f>
        <v>dezembro/18</v>
      </c>
      <c r="N1048" s="29">
        <f t="shared" si="1553"/>
        <v>75</v>
      </c>
      <c r="O1048" s="15">
        <f>Premissas!$I$12</f>
        <v>56.9</v>
      </c>
      <c r="P1048" s="16">
        <f t="shared" si="1548"/>
        <v>0</v>
      </c>
      <c r="Q1048" s="17">
        <f>P1048*Premissas!$C$13</f>
        <v>0</v>
      </c>
      <c r="R1048" s="15">
        <f t="shared" si="1549"/>
        <v>75</v>
      </c>
      <c r="S1048" s="18">
        <f>R1048*Premissas!$C$11</f>
        <v>3612.3853211009173</v>
      </c>
      <c r="Y1048" s="7" t="str">
        <f>Premissas!$E$12</f>
        <v>dezembro/18</v>
      </c>
      <c r="Z1048" s="29">
        <f t="shared" si="1554"/>
        <v>75</v>
      </c>
      <c r="AA1048" s="15">
        <f>Premissas!$H$12</f>
        <v>66.98</v>
      </c>
      <c r="AB1048" s="16">
        <f t="shared" si="1551"/>
        <v>0</v>
      </c>
      <c r="AC1048" s="17">
        <f>AB1048*Premissas!$C$6</f>
        <v>0</v>
      </c>
      <c r="AD1048" s="15">
        <f t="shared" si="1552"/>
        <v>75</v>
      </c>
      <c r="AE1048" s="18">
        <f>AD1048*Premissas!$C$12</f>
        <v>2417.7475482442264</v>
      </c>
    </row>
    <row r="1049" spans="1:33" x14ac:dyDescent="0.25">
      <c r="A1049" s="7" t="str">
        <f>Premissas!$E$13</f>
        <v>novembro/18</v>
      </c>
      <c r="B1049" s="29">
        <f t="shared" si="1555"/>
        <v>75</v>
      </c>
      <c r="C1049" s="15">
        <f>LARGE(Premissas!$H$13:$I$13,1)</f>
        <v>66.42</v>
      </c>
      <c r="D1049" s="16">
        <f t="shared" si="1545"/>
        <v>0</v>
      </c>
      <c r="E1049" s="17">
        <f>D1049*Premissas!$C$6</f>
        <v>0</v>
      </c>
      <c r="F1049" s="15">
        <f t="shared" si="1546"/>
        <v>75</v>
      </c>
      <c r="G1049" s="18">
        <f>F1049*Premissas!$C$5</f>
        <v>2417.7475482442264</v>
      </c>
      <c r="M1049" s="7" t="str">
        <f>Premissas!$E$13</f>
        <v>novembro/18</v>
      </c>
      <c r="N1049" s="29">
        <f t="shared" si="1553"/>
        <v>75</v>
      </c>
      <c r="O1049" s="15">
        <f>Premissas!$I$13</f>
        <v>40.659999999999997</v>
      </c>
      <c r="P1049" s="16">
        <f t="shared" si="1548"/>
        <v>0</v>
      </c>
      <c r="Q1049" s="17">
        <f>P1049*Premissas!$C$13</f>
        <v>0</v>
      </c>
      <c r="R1049" s="15">
        <f t="shared" si="1549"/>
        <v>75</v>
      </c>
      <c r="S1049" s="18">
        <f>R1049*Premissas!$C$11</f>
        <v>3612.3853211009173</v>
      </c>
      <c r="Y1049" s="7" t="str">
        <f>Premissas!$E$13</f>
        <v>novembro/18</v>
      </c>
      <c r="Z1049" s="29">
        <f t="shared" si="1554"/>
        <v>75</v>
      </c>
      <c r="AA1049" s="15">
        <f>Premissas!$H$13</f>
        <v>66.42</v>
      </c>
      <c r="AB1049" s="16">
        <f t="shared" si="1551"/>
        <v>0</v>
      </c>
      <c r="AC1049" s="17">
        <f>AB1049*Premissas!$C$6</f>
        <v>0</v>
      </c>
      <c r="AD1049" s="15">
        <f t="shared" si="1552"/>
        <v>75</v>
      </c>
      <c r="AE1049" s="18">
        <f>AD1049*Premissas!$C$12</f>
        <v>2417.7475482442264</v>
      </c>
    </row>
    <row r="1050" spans="1:33" x14ac:dyDescent="0.25">
      <c r="A1050" s="26" t="s">
        <v>35</v>
      </c>
      <c r="B1050" s="5"/>
      <c r="C1050" s="5">
        <f>LARGE(C1037:C1049,1)</f>
        <v>89.49</v>
      </c>
      <c r="D1050" s="5">
        <f>LARGE(D1037:D1049,1)</f>
        <v>14.489999999999995</v>
      </c>
      <c r="E1050" s="27">
        <f>SUM(E1038:E1049)</f>
        <v>1776.8832647896236</v>
      </c>
      <c r="F1050" s="5">
        <f>LARGE(F1037:F1049,1)</f>
        <v>89.49</v>
      </c>
      <c r="G1050" s="27">
        <f t="shared" si="1490"/>
        <v>29989.418222081622</v>
      </c>
      <c r="H1050" s="50">
        <f>E1050+G1050</f>
        <v>31766.301486871245</v>
      </c>
      <c r="I1050">
        <f>B1038</f>
        <v>75</v>
      </c>
      <c r="M1050" s="26" t="s">
        <v>35</v>
      </c>
      <c r="N1050" s="5"/>
      <c r="O1050" s="5">
        <f t="shared" ref="O1050:P1050" si="1556">LARGE(O1037:O1049,1)</f>
        <v>77.73</v>
      </c>
      <c r="P1050" s="5">
        <f t="shared" si="1556"/>
        <v>0</v>
      </c>
      <c r="Q1050" s="27">
        <f t="shared" ref="Q1050" si="1557">SUM(Q1038:Q1049)</f>
        <v>0</v>
      </c>
      <c r="R1050" s="5">
        <f t="shared" ref="R1050" si="1558">LARGE(R1037:R1049,1)</f>
        <v>77.73</v>
      </c>
      <c r="S1050" s="27">
        <f t="shared" si="1494"/>
        <v>43480.114678899095</v>
      </c>
      <c r="T1050" s="50">
        <f t="shared" ref="T1050" si="1559">Q1050+S1050</f>
        <v>43480.114678899095</v>
      </c>
      <c r="U1050">
        <f t="shared" ref="U1050" si="1560">N1038</f>
        <v>75</v>
      </c>
      <c r="Y1050" s="26" t="s">
        <v>35</v>
      </c>
      <c r="Z1050" s="5"/>
      <c r="AA1050" s="5">
        <f t="shared" ref="AA1050:AB1050" si="1561">LARGE(AA1037:AA1049,1)</f>
        <v>89.49</v>
      </c>
      <c r="AB1050" s="5">
        <f t="shared" si="1561"/>
        <v>14.489999999999995</v>
      </c>
      <c r="AC1050" s="27">
        <f t="shared" ref="AC1050" si="1562">SUM(AC1038:AC1049)</f>
        <v>1776.8832647896236</v>
      </c>
      <c r="AD1050" s="5">
        <f t="shared" ref="AD1050" si="1563">LARGE(AD1037:AD1049,1)</f>
        <v>89.49</v>
      </c>
      <c r="AE1050" s="27">
        <f t="shared" si="1500"/>
        <v>29985.872192344195</v>
      </c>
      <c r="AF1050" s="50">
        <f t="shared" ref="AF1050" si="1564">AC1050+AE1050</f>
        <v>31762.755457133819</v>
      </c>
      <c r="AG1050">
        <f t="shared" ref="AG1050" si="1565">Z1038</f>
        <v>75</v>
      </c>
    </row>
    <row r="1051" spans="1:33" x14ac:dyDescent="0.25">
      <c r="A1051" s="6" t="s">
        <v>12</v>
      </c>
      <c r="B1051" s="6" t="s">
        <v>18</v>
      </c>
      <c r="C1051" s="6" t="s">
        <v>19</v>
      </c>
      <c r="D1051" s="14" t="s">
        <v>20</v>
      </c>
      <c r="E1051" s="14" t="s">
        <v>21</v>
      </c>
      <c r="F1051" s="6" t="s">
        <v>22</v>
      </c>
      <c r="G1051" s="6" t="s">
        <v>23</v>
      </c>
      <c r="M1051" s="6" t="s">
        <v>12</v>
      </c>
      <c r="N1051" s="6" t="s">
        <v>18</v>
      </c>
      <c r="O1051" s="6" t="s">
        <v>19</v>
      </c>
      <c r="P1051" s="14" t="s">
        <v>20</v>
      </c>
      <c r="Q1051" s="14" t="s">
        <v>21</v>
      </c>
      <c r="R1051" s="6" t="s">
        <v>22</v>
      </c>
      <c r="S1051" s="6" t="s">
        <v>23</v>
      </c>
      <c r="Y1051" s="6" t="s">
        <v>12</v>
      </c>
      <c r="Z1051" s="6" t="s">
        <v>18</v>
      </c>
      <c r="AA1051" s="6" t="s">
        <v>19</v>
      </c>
      <c r="AB1051" s="14" t="s">
        <v>20</v>
      </c>
      <c r="AC1051" s="14" t="s">
        <v>21</v>
      </c>
      <c r="AD1051" s="6" t="s">
        <v>22</v>
      </c>
      <c r="AE1051" s="6" t="s">
        <v>23</v>
      </c>
    </row>
    <row r="1052" spans="1:33" x14ac:dyDescent="0.25">
      <c r="A1052" s="7" t="str">
        <f>Premissas!$E$2</f>
        <v>outubro/19</v>
      </c>
      <c r="B1052" s="29">
        <f>B1038+1</f>
        <v>76</v>
      </c>
      <c r="C1052" s="15">
        <f>LARGE(Premissas!$H$2:$I$2,1)</f>
        <v>63.39</v>
      </c>
      <c r="D1052" s="16">
        <f t="shared" ref="D1052:D1063" si="1566">IF(C1052&gt;105%*B1052,(C1052-B1052),0)</f>
        <v>0</v>
      </c>
      <c r="E1052" s="17">
        <f>D1052*Premissas!$C$6</f>
        <v>0</v>
      </c>
      <c r="F1052" s="15">
        <f t="shared" ref="F1052:F1063" si="1567">IF(C1052&gt;B1052,C1052,B1052)</f>
        <v>76</v>
      </c>
      <c r="G1052" s="18">
        <f>F1052*Premissas!$C$5</f>
        <v>2449.9841822208164</v>
      </c>
      <c r="M1052" s="7" t="str">
        <f>Premissas!$E$2</f>
        <v>outubro/19</v>
      </c>
      <c r="N1052" s="29">
        <f t="shared" ref="N1052" si="1568">N1038+1</f>
        <v>76</v>
      </c>
      <c r="O1052" s="15">
        <f>Premissas!$I$2</f>
        <v>63.39</v>
      </c>
      <c r="P1052" s="16">
        <f t="shared" ref="P1052:P1063" si="1569">IF(O1052&gt;105%*N1052,(O1052-N1052),0)</f>
        <v>0</v>
      </c>
      <c r="Q1052" s="17">
        <f>P1052*Premissas!$C$13</f>
        <v>0</v>
      </c>
      <c r="R1052" s="15">
        <f t="shared" ref="R1052:R1063" si="1570">IF(O1052&gt;N1052,O1052,N1052)</f>
        <v>76</v>
      </c>
      <c r="S1052" s="18">
        <f>R1052*Premissas!$C$11</f>
        <v>3660.5504587155961</v>
      </c>
      <c r="Y1052" s="7" t="str">
        <f>Premissas!$E$2</f>
        <v>outubro/19</v>
      </c>
      <c r="Z1052" s="29">
        <f t="shared" ref="Z1052" si="1571">Z1038+1</f>
        <v>76</v>
      </c>
      <c r="AA1052" s="15">
        <f>Premissas!$H$2</f>
        <v>58.8</v>
      </c>
      <c r="AB1052" s="16">
        <f t="shared" ref="AB1052:AB1063" si="1572">IF(AA1052&gt;105%*Z1052,(AA1052-Z1052),0)</f>
        <v>0</v>
      </c>
      <c r="AC1052" s="17">
        <f>AB1052*Premissas!$C$6</f>
        <v>0</v>
      </c>
      <c r="AD1052" s="15">
        <f t="shared" ref="AD1052:AD1063" si="1573">IF(AA1052&gt;Z1052,AA1052,Z1052)</f>
        <v>76</v>
      </c>
      <c r="AE1052" s="18">
        <f>AD1052*Premissas!$C$12</f>
        <v>2449.9841822208164</v>
      </c>
    </row>
    <row r="1053" spans="1:33" x14ac:dyDescent="0.25">
      <c r="A1053" s="7" t="str">
        <f>Premissas!$E$3</f>
        <v>setembro/19</v>
      </c>
      <c r="B1053" s="29">
        <f>B1052</f>
        <v>76</v>
      </c>
      <c r="C1053" s="15">
        <f>LARGE(Premissas!$H$3:$I$3,1)</f>
        <v>58.91</v>
      </c>
      <c r="D1053" s="16">
        <f t="shared" si="1566"/>
        <v>0</v>
      </c>
      <c r="E1053" s="17">
        <f>D1053*Premissas!$C$6</f>
        <v>0</v>
      </c>
      <c r="F1053" s="15">
        <f t="shared" si="1567"/>
        <v>76</v>
      </c>
      <c r="G1053" s="18">
        <f>F1053*Premissas!$C$5</f>
        <v>2449.9841822208164</v>
      </c>
      <c r="M1053" s="7" t="str">
        <f>Premissas!$E$3</f>
        <v>setembro/19</v>
      </c>
      <c r="N1053" s="29">
        <f t="shared" ref="N1053:N1063" si="1574">N1052</f>
        <v>76</v>
      </c>
      <c r="O1053" s="15">
        <f>Premissas!$I$3</f>
        <v>52.19</v>
      </c>
      <c r="P1053" s="16">
        <f t="shared" si="1569"/>
        <v>0</v>
      </c>
      <c r="Q1053" s="17">
        <f>P1053*Premissas!$C$13</f>
        <v>0</v>
      </c>
      <c r="R1053" s="15">
        <f t="shared" si="1570"/>
        <v>76</v>
      </c>
      <c r="S1053" s="18">
        <f>R1053*Premissas!$C$11</f>
        <v>3660.5504587155961</v>
      </c>
      <c r="Y1053" s="7" t="str">
        <f>Premissas!$E$3</f>
        <v>setembro/19</v>
      </c>
      <c r="Z1053" s="29">
        <f t="shared" ref="Z1053:Z1063" si="1575">Z1052</f>
        <v>76</v>
      </c>
      <c r="AA1053" s="15">
        <f>Premissas!$H$3</f>
        <v>58.91</v>
      </c>
      <c r="AB1053" s="16">
        <f t="shared" si="1572"/>
        <v>0</v>
      </c>
      <c r="AC1053" s="17">
        <f>AB1053*Premissas!$C$6</f>
        <v>0</v>
      </c>
      <c r="AD1053" s="15">
        <f t="shared" si="1573"/>
        <v>76</v>
      </c>
      <c r="AE1053" s="18">
        <f>AD1053*Premissas!$C$12</f>
        <v>2449.9841822208164</v>
      </c>
    </row>
    <row r="1054" spans="1:33" x14ac:dyDescent="0.25">
      <c r="A1054" s="7" t="str">
        <f>Premissas!$E$4</f>
        <v>agosto/19</v>
      </c>
      <c r="B1054" s="29">
        <f t="shared" ref="B1054:B1063" si="1576">B1053</f>
        <v>76</v>
      </c>
      <c r="C1054" s="15">
        <f>LARGE(Premissas!$H$4:$I$4,1)</f>
        <v>46.48</v>
      </c>
      <c r="D1054" s="16">
        <f t="shared" si="1566"/>
        <v>0</v>
      </c>
      <c r="E1054" s="17">
        <f>D1054*Premissas!$C$6</f>
        <v>0</v>
      </c>
      <c r="F1054" s="15">
        <f t="shared" si="1567"/>
        <v>76</v>
      </c>
      <c r="G1054" s="18">
        <f>F1054*Premissas!$C$5</f>
        <v>2449.9841822208164</v>
      </c>
      <c r="M1054" s="7" t="str">
        <f>Premissas!$E$4</f>
        <v>agosto/19</v>
      </c>
      <c r="N1054" s="29">
        <f t="shared" si="1574"/>
        <v>76</v>
      </c>
      <c r="O1054" s="15">
        <f>Premissas!$I$4</f>
        <v>20.16</v>
      </c>
      <c r="P1054" s="16">
        <f t="shared" si="1569"/>
        <v>0</v>
      </c>
      <c r="Q1054" s="17">
        <f>P1054*Premissas!$C$13</f>
        <v>0</v>
      </c>
      <c r="R1054" s="15">
        <f t="shared" si="1570"/>
        <v>76</v>
      </c>
      <c r="S1054" s="18">
        <f>R1054*Premissas!$C$11</f>
        <v>3660.5504587155961</v>
      </c>
      <c r="Y1054" s="7" t="str">
        <f>Premissas!$E$4</f>
        <v>agosto/19</v>
      </c>
      <c r="Z1054" s="29">
        <f t="shared" si="1575"/>
        <v>76</v>
      </c>
      <c r="AA1054" s="15">
        <f>Premissas!$H$4</f>
        <v>46.48</v>
      </c>
      <c r="AB1054" s="16">
        <f t="shared" si="1572"/>
        <v>0</v>
      </c>
      <c r="AC1054" s="17">
        <f>AB1054*Premissas!$C$6</f>
        <v>0</v>
      </c>
      <c r="AD1054" s="15">
        <f t="shared" si="1573"/>
        <v>76</v>
      </c>
      <c r="AE1054" s="18">
        <f>AD1054*Premissas!$C$12</f>
        <v>2449.9841822208164</v>
      </c>
    </row>
    <row r="1055" spans="1:33" x14ac:dyDescent="0.25">
      <c r="A1055" s="7" t="str">
        <f>Premissas!$E$5</f>
        <v>julho/19</v>
      </c>
      <c r="B1055" s="29">
        <f t="shared" si="1576"/>
        <v>76</v>
      </c>
      <c r="C1055" s="15">
        <f>LARGE(Premissas!$H$5:$I$5,1)</f>
        <v>63.17</v>
      </c>
      <c r="D1055" s="16">
        <f t="shared" si="1566"/>
        <v>0</v>
      </c>
      <c r="E1055" s="17">
        <f>D1055*Premissas!$C$6</f>
        <v>0</v>
      </c>
      <c r="F1055" s="15">
        <f t="shared" si="1567"/>
        <v>76</v>
      </c>
      <c r="G1055" s="18">
        <f>F1055*Premissas!$C$5</f>
        <v>2449.9841822208164</v>
      </c>
      <c r="M1055" s="7" t="str">
        <f>Premissas!$E$5</f>
        <v>julho/19</v>
      </c>
      <c r="N1055" s="29">
        <f t="shared" si="1574"/>
        <v>76</v>
      </c>
      <c r="O1055" s="15">
        <f>Premissas!$I$5</f>
        <v>39.979999999999997</v>
      </c>
      <c r="P1055" s="16">
        <f t="shared" si="1569"/>
        <v>0</v>
      </c>
      <c r="Q1055" s="17">
        <f>P1055*Premissas!$C$13</f>
        <v>0</v>
      </c>
      <c r="R1055" s="15">
        <f t="shared" si="1570"/>
        <v>76</v>
      </c>
      <c r="S1055" s="18">
        <f>R1055*Premissas!$C$11</f>
        <v>3660.5504587155961</v>
      </c>
      <c r="Y1055" s="7" t="str">
        <f>Premissas!$E$5</f>
        <v>julho/19</v>
      </c>
      <c r="Z1055" s="29">
        <f t="shared" si="1575"/>
        <v>76</v>
      </c>
      <c r="AA1055" s="15">
        <f>Premissas!$H$5</f>
        <v>63.17</v>
      </c>
      <c r="AB1055" s="16">
        <f t="shared" si="1572"/>
        <v>0</v>
      </c>
      <c r="AC1055" s="17">
        <f>AB1055*Premissas!$C$6</f>
        <v>0</v>
      </c>
      <c r="AD1055" s="15">
        <f t="shared" si="1573"/>
        <v>76</v>
      </c>
      <c r="AE1055" s="18">
        <f>AD1055*Premissas!$C$12</f>
        <v>2449.9841822208164</v>
      </c>
    </row>
    <row r="1056" spans="1:33" x14ac:dyDescent="0.25">
      <c r="A1056" s="7" t="str">
        <f>Premissas!$E$6</f>
        <v>junho/19</v>
      </c>
      <c r="B1056" s="29">
        <f t="shared" si="1576"/>
        <v>76</v>
      </c>
      <c r="C1056" s="15">
        <f>LARGE(Premissas!$H$6:$I$6,1)</f>
        <v>59.47</v>
      </c>
      <c r="D1056" s="16">
        <f t="shared" si="1566"/>
        <v>0</v>
      </c>
      <c r="E1056" s="17">
        <f>D1056*Premissas!$C$6</f>
        <v>0</v>
      </c>
      <c r="F1056" s="15">
        <f t="shared" si="1567"/>
        <v>76</v>
      </c>
      <c r="G1056" s="18">
        <f>F1056*Premissas!$C$5</f>
        <v>2449.9841822208164</v>
      </c>
      <c r="M1056" s="7" t="str">
        <f>Premissas!$E$6</f>
        <v>junho/19</v>
      </c>
      <c r="N1056" s="29">
        <f t="shared" si="1574"/>
        <v>76</v>
      </c>
      <c r="O1056" s="15">
        <f>Premissas!$I$6</f>
        <v>47.71</v>
      </c>
      <c r="P1056" s="16">
        <f t="shared" si="1569"/>
        <v>0</v>
      </c>
      <c r="Q1056" s="17">
        <f>P1056*Premissas!$C$13</f>
        <v>0</v>
      </c>
      <c r="R1056" s="15">
        <f t="shared" si="1570"/>
        <v>76</v>
      </c>
      <c r="S1056" s="18">
        <f>R1056*Premissas!$C$11</f>
        <v>3660.5504587155961</v>
      </c>
      <c r="Y1056" s="7" t="str">
        <f>Premissas!$E$6</f>
        <v>junho/19</v>
      </c>
      <c r="Z1056" s="29">
        <f t="shared" si="1575"/>
        <v>76</v>
      </c>
      <c r="AA1056" s="15">
        <f>Premissas!$H$6</f>
        <v>59.47</v>
      </c>
      <c r="AB1056" s="16">
        <f t="shared" si="1572"/>
        <v>0</v>
      </c>
      <c r="AC1056" s="17">
        <f>AB1056*Premissas!$C$6</f>
        <v>0</v>
      </c>
      <c r="AD1056" s="15">
        <f t="shared" si="1573"/>
        <v>76</v>
      </c>
      <c r="AE1056" s="18">
        <f>AD1056*Premissas!$C$12</f>
        <v>2449.9841822208164</v>
      </c>
    </row>
    <row r="1057" spans="1:33" x14ac:dyDescent="0.25">
      <c r="A1057" s="7" t="str">
        <f>Premissas!$E$7</f>
        <v>maio/19</v>
      </c>
      <c r="B1057" s="29">
        <f t="shared" si="1576"/>
        <v>76</v>
      </c>
      <c r="C1057" s="15">
        <f>LARGE(Premissas!$H$7:$I$7,1)</f>
        <v>61.04</v>
      </c>
      <c r="D1057" s="20">
        <f t="shared" si="1566"/>
        <v>0</v>
      </c>
      <c r="E1057" s="17">
        <f>D1057*Premissas!$C$6</f>
        <v>0</v>
      </c>
      <c r="F1057" s="15">
        <f t="shared" si="1567"/>
        <v>76</v>
      </c>
      <c r="G1057" s="18">
        <f>F1057*Premissas!$C$5</f>
        <v>2449.9841822208164</v>
      </c>
      <c r="M1057" s="7" t="str">
        <f>Premissas!$E$7</f>
        <v>maio/19</v>
      </c>
      <c r="N1057" s="29">
        <f t="shared" si="1574"/>
        <v>76</v>
      </c>
      <c r="O1057" s="15">
        <f>Premissas!$I$7</f>
        <v>46.37</v>
      </c>
      <c r="P1057" s="20">
        <f t="shared" si="1569"/>
        <v>0</v>
      </c>
      <c r="Q1057" s="17">
        <f>P1057*Premissas!$C$13</f>
        <v>0</v>
      </c>
      <c r="R1057" s="15">
        <f t="shared" si="1570"/>
        <v>76</v>
      </c>
      <c r="S1057" s="18">
        <f>R1057*Premissas!$C$11</f>
        <v>3660.5504587155961</v>
      </c>
      <c r="Y1057" s="7" t="str">
        <f>Premissas!$E$7</f>
        <v>maio/19</v>
      </c>
      <c r="Z1057" s="29">
        <f t="shared" si="1575"/>
        <v>76</v>
      </c>
      <c r="AA1057" s="15">
        <f>Premissas!$H$7</f>
        <v>61.04</v>
      </c>
      <c r="AB1057" s="20">
        <f t="shared" si="1572"/>
        <v>0</v>
      </c>
      <c r="AC1057" s="17">
        <f>AB1057*Premissas!$C$6</f>
        <v>0</v>
      </c>
      <c r="AD1057" s="15">
        <f t="shared" si="1573"/>
        <v>76</v>
      </c>
      <c r="AE1057" s="18">
        <f>AD1057*Premissas!$C$12</f>
        <v>2449.9841822208164</v>
      </c>
    </row>
    <row r="1058" spans="1:33" x14ac:dyDescent="0.25">
      <c r="A1058" s="7" t="str">
        <f>Premissas!$E$8</f>
        <v>abril/19</v>
      </c>
      <c r="B1058" s="29">
        <f t="shared" si="1576"/>
        <v>76</v>
      </c>
      <c r="C1058" s="15">
        <f>LARGE(Premissas!$H$8:$I$8,1)</f>
        <v>81.98</v>
      </c>
      <c r="D1058" s="20">
        <f t="shared" si="1566"/>
        <v>5.980000000000004</v>
      </c>
      <c r="E1058" s="17">
        <f>D1058*Premissas!$C$6</f>
        <v>385.5501423600129</v>
      </c>
      <c r="F1058" s="15">
        <f t="shared" si="1567"/>
        <v>81.98</v>
      </c>
      <c r="G1058" s="18">
        <f>F1058*Premissas!$C$5</f>
        <v>2642.7592534008227</v>
      </c>
      <c r="M1058" s="7" t="str">
        <f>Premissas!$E$8</f>
        <v>abril/19</v>
      </c>
      <c r="N1058" s="29">
        <f t="shared" si="1574"/>
        <v>76</v>
      </c>
      <c r="O1058" s="15">
        <f>Premissas!$I$8</f>
        <v>53.09</v>
      </c>
      <c r="P1058" s="20">
        <f t="shared" si="1569"/>
        <v>0</v>
      </c>
      <c r="Q1058" s="17">
        <f>P1058*Premissas!$C$13</f>
        <v>0</v>
      </c>
      <c r="R1058" s="15">
        <f t="shared" si="1570"/>
        <v>76</v>
      </c>
      <c r="S1058" s="18">
        <f>R1058*Premissas!$C$11</f>
        <v>3660.5504587155961</v>
      </c>
      <c r="Y1058" s="7" t="str">
        <f>Premissas!$E$8</f>
        <v>abril/19</v>
      </c>
      <c r="Z1058" s="29">
        <f t="shared" si="1575"/>
        <v>76</v>
      </c>
      <c r="AA1058" s="15">
        <f>Premissas!$H$8</f>
        <v>81.98</v>
      </c>
      <c r="AB1058" s="20">
        <f t="shared" si="1572"/>
        <v>5.980000000000004</v>
      </c>
      <c r="AC1058" s="17">
        <f>AB1058*Premissas!$C$6</f>
        <v>385.5501423600129</v>
      </c>
      <c r="AD1058" s="15">
        <f t="shared" si="1573"/>
        <v>81.98</v>
      </c>
      <c r="AE1058" s="18">
        <f>AD1058*Premissas!$C$12</f>
        <v>2642.7592534008227</v>
      </c>
    </row>
    <row r="1059" spans="1:33" x14ac:dyDescent="0.25">
      <c r="A1059" s="7" t="str">
        <f>Premissas!$E$9</f>
        <v>março/19</v>
      </c>
      <c r="B1059" s="29">
        <f t="shared" si="1576"/>
        <v>76</v>
      </c>
      <c r="C1059" s="15">
        <f>LARGE(Premissas!$H$9:$I$9,1)</f>
        <v>77.73</v>
      </c>
      <c r="D1059" s="20">
        <f t="shared" si="1566"/>
        <v>0</v>
      </c>
      <c r="E1059" s="17">
        <f>D1059*Premissas!$C$6</f>
        <v>0</v>
      </c>
      <c r="F1059" s="15">
        <f t="shared" si="1567"/>
        <v>77.73</v>
      </c>
      <c r="G1059" s="18">
        <f>F1059*Premissas!$C$5</f>
        <v>2505.7535590003163</v>
      </c>
      <c r="M1059" s="7" t="str">
        <f>Premissas!$E$9</f>
        <v>março/19</v>
      </c>
      <c r="N1059" s="29">
        <f t="shared" si="1574"/>
        <v>76</v>
      </c>
      <c r="O1059" s="15">
        <f>Premissas!$I$9</f>
        <v>77.73</v>
      </c>
      <c r="P1059" s="20">
        <f t="shared" si="1569"/>
        <v>0</v>
      </c>
      <c r="Q1059" s="17">
        <f>P1059*Premissas!$C$13</f>
        <v>0</v>
      </c>
      <c r="R1059" s="15">
        <f t="shared" si="1570"/>
        <v>77.73</v>
      </c>
      <c r="S1059" s="18">
        <f>R1059*Premissas!$C$11</f>
        <v>3743.8761467889908</v>
      </c>
      <c r="Y1059" s="7" t="str">
        <f>Premissas!$E$9</f>
        <v>março/19</v>
      </c>
      <c r="Z1059" s="29">
        <f t="shared" si="1575"/>
        <v>76</v>
      </c>
      <c r="AA1059" s="15">
        <f>Premissas!$H$9</f>
        <v>77.62</v>
      </c>
      <c r="AB1059" s="20">
        <f t="shared" si="1572"/>
        <v>0</v>
      </c>
      <c r="AC1059" s="17">
        <f>AB1059*Premissas!$C$6</f>
        <v>0</v>
      </c>
      <c r="AD1059" s="15">
        <f t="shared" si="1573"/>
        <v>77.62</v>
      </c>
      <c r="AE1059" s="18">
        <f>AD1059*Premissas!$C$12</f>
        <v>2502.2075292628915</v>
      </c>
    </row>
    <row r="1060" spans="1:33" x14ac:dyDescent="0.25">
      <c r="A1060" s="7" t="str">
        <f>Premissas!$E$10</f>
        <v>fevereiro/19</v>
      </c>
      <c r="B1060" s="29">
        <f t="shared" si="1576"/>
        <v>76</v>
      </c>
      <c r="C1060" s="15">
        <f>LARGE(Premissas!$H$10:$I$10,1)</f>
        <v>89.49</v>
      </c>
      <c r="D1060" s="20">
        <f t="shared" si="1566"/>
        <v>13.489999999999995</v>
      </c>
      <c r="E1060" s="17">
        <f>D1060*Premissas!$C$6</f>
        <v>869.74438468838946</v>
      </c>
      <c r="F1060" s="15">
        <f t="shared" si="1567"/>
        <v>89.49</v>
      </c>
      <c r="G1060" s="18">
        <f>F1060*Premissas!$C$5</f>
        <v>2884.8563745650108</v>
      </c>
      <c r="M1060" s="7" t="str">
        <f>Premissas!$E$10</f>
        <v>fevereiro/19</v>
      </c>
      <c r="N1060" s="29">
        <f t="shared" si="1574"/>
        <v>76</v>
      </c>
      <c r="O1060" s="15">
        <f>Premissas!$I$10</f>
        <v>61.82</v>
      </c>
      <c r="P1060" s="20">
        <f t="shared" si="1569"/>
        <v>0</v>
      </c>
      <c r="Q1060" s="17">
        <f>P1060*Premissas!$C$13</f>
        <v>0</v>
      </c>
      <c r="R1060" s="15">
        <f t="shared" si="1570"/>
        <v>76</v>
      </c>
      <c r="S1060" s="18">
        <f>R1060*Premissas!$C$11</f>
        <v>3660.5504587155961</v>
      </c>
      <c r="Y1060" s="7" t="str">
        <f>Premissas!$E$10</f>
        <v>fevereiro/19</v>
      </c>
      <c r="Z1060" s="29">
        <f t="shared" si="1575"/>
        <v>76</v>
      </c>
      <c r="AA1060" s="15">
        <f>Premissas!$H$10</f>
        <v>89.49</v>
      </c>
      <c r="AB1060" s="20">
        <f t="shared" si="1572"/>
        <v>13.489999999999995</v>
      </c>
      <c r="AC1060" s="17">
        <f>AB1060*Premissas!$C$6</f>
        <v>869.74438468838946</v>
      </c>
      <c r="AD1060" s="15">
        <f t="shared" si="1573"/>
        <v>89.49</v>
      </c>
      <c r="AE1060" s="18">
        <f>AD1060*Premissas!$C$12</f>
        <v>2884.8563745650108</v>
      </c>
    </row>
    <row r="1061" spans="1:33" x14ac:dyDescent="0.25">
      <c r="A1061" s="7" t="str">
        <f>Premissas!$E$11</f>
        <v>janeiro/19</v>
      </c>
      <c r="B1061" s="29">
        <f t="shared" si="1576"/>
        <v>76</v>
      </c>
      <c r="C1061" s="15">
        <f>LARGE(Premissas!$H$11:$I$11,1)</f>
        <v>81.09</v>
      </c>
      <c r="D1061" s="16">
        <f t="shared" si="1566"/>
        <v>5.0900000000000034</v>
      </c>
      <c r="E1061" s="17">
        <f>D1061*Premissas!$C$6</f>
        <v>328.16893388168324</v>
      </c>
      <c r="F1061" s="15">
        <f t="shared" si="1567"/>
        <v>81.09</v>
      </c>
      <c r="G1061" s="18">
        <f>F1061*Premissas!$C$5</f>
        <v>2614.068649161658</v>
      </c>
      <c r="M1061" s="7" t="str">
        <f>Premissas!$E$11</f>
        <v>janeiro/19</v>
      </c>
      <c r="N1061" s="29">
        <f t="shared" si="1574"/>
        <v>76</v>
      </c>
      <c r="O1061" s="15">
        <f>Premissas!$I$11</f>
        <v>57.12</v>
      </c>
      <c r="P1061" s="16">
        <f t="shared" si="1569"/>
        <v>0</v>
      </c>
      <c r="Q1061" s="17">
        <f>P1061*Premissas!$C$13</f>
        <v>0</v>
      </c>
      <c r="R1061" s="15">
        <f t="shared" si="1570"/>
        <v>76</v>
      </c>
      <c r="S1061" s="18">
        <f>R1061*Premissas!$C$11</f>
        <v>3660.5504587155961</v>
      </c>
      <c r="Y1061" s="7" t="str">
        <f>Premissas!$E$11</f>
        <v>janeiro/19</v>
      </c>
      <c r="Z1061" s="29">
        <f t="shared" si="1575"/>
        <v>76</v>
      </c>
      <c r="AA1061" s="15">
        <f>Premissas!$H$11</f>
        <v>81.09</v>
      </c>
      <c r="AB1061" s="16">
        <f t="shared" si="1572"/>
        <v>5.0900000000000034</v>
      </c>
      <c r="AC1061" s="17">
        <f>AB1061*Premissas!$C$6</f>
        <v>328.16893388168324</v>
      </c>
      <c r="AD1061" s="15">
        <f t="shared" si="1573"/>
        <v>81.09</v>
      </c>
      <c r="AE1061" s="18">
        <f>AD1061*Premissas!$C$12</f>
        <v>2614.068649161658</v>
      </c>
    </row>
    <row r="1062" spans="1:33" x14ac:dyDescent="0.25">
      <c r="A1062" s="7" t="str">
        <f>Premissas!$E$12</f>
        <v>dezembro/18</v>
      </c>
      <c r="B1062" s="29">
        <f t="shared" si="1576"/>
        <v>76</v>
      </c>
      <c r="C1062" s="15">
        <f>LARGE(Premissas!$H$12:$I$12,1)</f>
        <v>66.98</v>
      </c>
      <c r="D1062" s="16">
        <f t="shared" si="1566"/>
        <v>0</v>
      </c>
      <c r="E1062" s="17">
        <f>D1062*Premissas!$C$6</f>
        <v>0</v>
      </c>
      <c r="F1062" s="15">
        <f t="shared" si="1567"/>
        <v>76</v>
      </c>
      <c r="G1062" s="18">
        <f>F1062*Premissas!$C$5</f>
        <v>2449.9841822208164</v>
      </c>
      <c r="M1062" s="7" t="str">
        <f>Premissas!$E$12</f>
        <v>dezembro/18</v>
      </c>
      <c r="N1062" s="29">
        <f t="shared" si="1574"/>
        <v>76</v>
      </c>
      <c r="O1062" s="15">
        <f>Premissas!$I$12</f>
        <v>56.9</v>
      </c>
      <c r="P1062" s="16">
        <f t="shared" si="1569"/>
        <v>0</v>
      </c>
      <c r="Q1062" s="17">
        <f>P1062*Premissas!$C$13</f>
        <v>0</v>
      </c>
      <c r="R1062" s="15">
        <f t="shared" si="1570"/>
        <v>76</v>
      </c>
      <c r="S1062" s="18">
        <f>R1062*Premissas!$C$11</f>
        <v>3660.5504587155961</v>
      </c>
      <c r="Y1062" s="7" t="str">
        <f>Premissas!$E$12</f>
        <v>dezembro/18</v>
      </c>
      <c r="Z1062" s="29">
        <f t="shared" si="1575"/>
        <v>76</v>
      </c>
      <c r="AA1062" s="15">
        <f>Premissas!$H$12</f>
        <v>66.98</v>
      </c>
      <c r="AB1062" s="16">
        <f t="shared" si="1572"/>
        <v>0</v>
      </c>
      <c r="AC1062" s="17">
        <f>AB1062*Premissas!$C$6</f>
        <v>0</v>
      </c>
      <c r="AD1062" s="15">
        <f t="shared" si="1573"/>
        <v>76</v>
      </c>
      <c r="AE1062" s="18">
        <f>AD1062*Premissas!$C$12</f>
        <v>2449.9841822208164</v>
      </c>
    </row>
    <row r="1063" spans="1:33" x14ac:dyDescent="0.25">
      <c r="A1063" s="7" t="str">
        <f>Premissas!$E$13</f>
        <v>novembro/18</v>
      </c>
      <c r="B1063" s="29">
        <f t="shared" si="1576"/>
        <v>76</v>
      </c>
      <c r="C1063" s="15">
        <f>LARGE(Premissas!$H$13:$I$13,1)</f>
        <v>66.42</v>
      </c>
      <c r="D1063" s="16">
        <f t="shared" si="1566"/>
        <v>0</v>
      </c>
      <c r="E1063" s="17">
        <f>D1063*Premissas!$C$6</f>
        <v>0</v>
      </c>
      <c r="F1063" s="15">
        <f t="shared" si="1567"/>
        <v>76</v>
      </c>
      <c r="G1063" s="18">
        <f>F1063*Premissas!$C$5</f>
        <v>2449.9841822208164</v>
      </c>
      <c r="M1063" s="7" t="str">
        <f>Premissas!$E$13</f>
        <v>novembro/18</v>
      </c>
      <c r="N1063" s="29">
        <f t="shared" si="1574"/>
        <v>76</v>
      </c>
      <c r="O1063" s="15">
        <f>Premissas!$I$13</f>
        <v>40.659999999999997</v>
      </c>
      <c r="P1063" s="16">
        <f t="shared" si="1569"/>
        <v>0</v>
      </c>
      <c r="Q1063" s="17">
        <f>P1063*Premissas!$C$13</f>
        <v>0</v>
      </c>
      <c r="R1063" s="15">
        <f t="shared" si="1570"/>
        <v>76</v>
      </c>
      <c r="S1063" s="18">
        <f>R1063*Premissas!$C$11</f>
        <v>3660.5504587155961</v>
      </c>
      <c r="Y1063" s="7" t="str">
        <f>Premissas!$E$13</f>
        <v>novembro/18</v>
      </c>
      <c r="Z1063" s="29">
        <f t="shared" si="1575"/>
        <v>76</v>
      </c>
      <c r="AA1063" s="15">
        <f>Premissas!$H$13</f>
        <v>66.42</v>
      </c>
      <c r="AB1063" s="16">
        <f t="shared" si="1572"/>
        <v>0</v>
      </c>
      <c r="AC1063" s="17">
        <f>AB1063*Premissas!$C$6</f>
        <v>0</v>
      </c>
      <c r="AD1063" s="15">
        <f t="shared" si="1573"/>
        <v>76</v>
      </c>
      <c r="AE1063" s="18">
        <f>AD1063*Premissas!$C$12</f>
        <v>2449.9841822208164</v>
      </c>
    </row>
    <row r="1064" spans="1:33" x14ac:dyDescent="0.25">
      <c r="A1064" s="26" t="s">
        <v>35</v>
      </c>
      <c r="B1064" s="5"/>
      <c r="C1064" s="5">
        <f>LARGE(C1051:C1063,1)</f>
        <v>89.49</v>
      </c>
      <c r="D1064" s="5">
        <f>LARGE(D1051:D1063,1)</f>
        <v>13.489999999999995</v>
      </c>
      <c r="E1064" s="27">
        <f>SUM(E1052:E1063)</f>
        <v>1583.4634609300856</v>
      </c>
      <c r="F1064" s="5">
        <f>LARGE(F1051:F1063,1)</f>
        <v>89.49</v>
      </c>
      <c r="G1064" s="27">
        <f t="shared" si="1490"/>
        <v>30247.311293894338</v>
      </c>
      <c r="H1064" s="50">
        <f>E1064+G1064</f>
        <v>31830.774754824422</v>
      </c>
      <c r="I1064">
        <f>B1052</f>
        <v>76</v>
      </c>
      <c r="M1064" s="26" t="s">
        <v>35</v>
      </c>
      <c r="N1064" s="5"/>
      <c r="O1064" s="5">
        <f t="shared" ref="O1064:P1064" si="1577">LARGE(O1051:O1063,1)</f>
        <v>77.73</v>
      </c>
      <c r="P1064" s="5">
        <f t="shared" si="1577"/>
        <v>0</v>
      </c>
      <c r="Q1064" s="27">
        <f t="shared" ref="Q1064" si="1578">SUM(Q1052:Q1063)</f>
        <v>0</v>
      </c>
      <c r="R1064" s="5">
        <f t="shared" ref="R1064" si="1579">LARGE(R1051:R1063,1)</f>
        <v>77.73</v>
      </c>
      <c r="S1064" s="27">
        <f t="shared" si="1494"/>
        <v>44009.931192660544</v>
      </c>
      <c r="T1064" s="50">
        <f t="shared" ref="T1064" si="1580">Q1064+S1064</f>
        <v>44009.931192660544</v>
      </c>
      <c r="U1064">
        <f t="shared" ref="U1064" si="1581">N1052</f>
        <v>76</v>
      </c>
      <c r="Y1064" s="26" t="s">
        <v>35</v>
      </c>
      <c r="Z1064" s="5"/>
      <c r="AA1064" s="5">
        <f t="shared" ref="AA1064:AB1064" si="1582">LARGE(AA1051:AA1063,1)</f>
        <v>89.49</v>
      </c>
      <c r="AB1064" s="5">
        <f t="shared" si="1582"/>
        <v>13.489999999999995</v>
      </c>
      <c r="AC1064" s="27">
        <f t="shared" ref="AC1064" si="1583">SUM(AC1052:AC1063)</f>
        <v>1583.4634609300856</v>
      </c>
      <c r="AD1064" s="5">
        <f t="shared" ref="AD1064" si="1584">LARGE(AD1051:AD1063,1)</f>
        <v>89.49</v>
      </c>
      <c r="AE1064" s="27">
        <f t="shared" si="1500"/>
        <v>30243.765264156915</v>
      </c>
      <c r="AF1064" s="50">
        <f t="shared" ref="AF1064" si="1585">AC1064+AE1064</f>
        <v>31827.228725086999</v>
      </c>
      <c r="AG1064">
        <f t="shared" ref="AG1064" si="1586">Z1052</f>
        <v>76</v>
      </c>
    </row>
    <row r="1065" spans="1:33" x14ac:dyDescent="0.25">
      <c r="A1065" s="6" t="s">
        <v>12</v>
      </c>
      <c r="B1065" s="6" t="s">
        <v>18</v>
      </c>
      <c r="C1065" s="6" t="s">
        <v>19</v>
      </c>
      <c r="D1065" s="14" t="s">
        <v>20</v>
      </c>
      <c r="E1065" s="14" t="s">
        <v>21</v>
      </c>
      <c r="F1065" s="6" t="s">
        <v>22</v>
      </c>
      <c r="G1065" s="6" t="s">
        <v>23</v>
      </c>
      <c r="M1065" s="6" t="s">
        <v>12</v>
      </c>
      <c r="N1065" s="6" t="s">
        <v>18</v>
      </c>
      <c r="O1065" s="6" t="s">
        <v>19</v>
      </c>
      <c r="P1065" s="14" t="s">
        <v>20</v>
      </c>
      <c r="Q1065" s="14" t="s">
        <v>21</v>
      </c>
      <c r="R1065" s="6" t="s">
        <v>22</v>
      </c>
      <c r="S1065" s="6" t="s">
        <v>23</v>
      </c>
      <c r="Y1065" s="6" t="s">
        <v>12</v>
      </c>
      <c r="Z1065" s="6" t="s">
        <v>18</v>
      </c>
      <c r="AA1065" s="6" t="s">
        <v>19</v>
      </c>
      <c r="AB1065" s="14" t="s">
        <v>20</v>
      </c>
      <c r="AC1065" s="14" t="s">
        <v>21</v>
      </c>
      <c r="AD1065" s="6" t="s">
        <v>22</v>
      </c>
      <c r="AE1065" s="6" t="s">
        <v>23</v>
      </c>
    </row>
    <row r="1066" spans="1:33" x14ac:dyDescent="0.25">
      <c r="A1066" s="7" t="str">
        <f>Premissas!$E$2</f>
        <v>outubro/19</v>
      </c>
      <c r="B1066" s="29">
        <f>B1052+1</f>
        <v>77</v>
      </c>
      <c r="C1066" s="15">
        <f>LARGE(Premissas!$H$2:$I$2,1)</f>
        <v>63.39</v>
      </c>
      <c r="D1066" s="16">
        <f t="shared" ref="D1066:D1077" si="1587">IF(C1066&gt;105%*B1066,(C1066-B1066),0)</f>
        <v>0</v>
      </c>
      <c r="E1066" s="17">
        <f>D1066*Premissas!$C$6</f>
        <v>0</v>
      </c>
      <c r="F1066" s="15">
        <f t="shared" ref="F1066:F1077" si="1588">IF(C1066&gt;B1066,C1066,B1066)</f>
        <v>77</v>
      </c>
      <c r="G1066" s="18">
        <f>F1066*Premissas!$C$5</f>
        <v>2482.2208161974058</v>
      </c>
      <c r="M1066" s="7" t="str">
        <f>Premissas!$E$2</f>
        <v>outubro/19</v>
      </c>
      <c r="N1066" s="29">
        <f t="shared" ref="N1066" si="1589">N1052+1</f>
        <v>77</v>
      </c>
      <c r="O1066" s="15">
        <f>Premissas!$I$2</f>
        <v>63.39</v>
      </c>
      <c r="P1066" s="16">
        <f t="shared" ref="P1066:P1077" si="1590">IF(O1066&gt;105%*N1066,(O1066-N1066),0)</f>
        <v>0</v>
      </c>
      <c r="Q1066" s="17">
        <f>P1066*Premissas!$C$13</f>
        <v>0</v>
      </c>
      <c r="R1066" s="15">
        <f t="shared" ref="R1066:R1077" si="1591">IF(O1066&gt;N1066,O1066,N1066)</f>
        <v>77</v>
      </c>
      <c r="S1066" s="18">
        <f>R1066*Premissas!$C$11</f>
        <v>3708.7155963302753</v>
      </c>
      <c r="Y1066" s="7" t="str">
        <f>Premissas!$E$2</f>
        <v>outubro/19</v>
      </c>
      <c r="Z1066" s="29">
        <f t="shared" ref="Z1066" si="1592">Z1052+1</f>
        <v>77</v>
      </c>
      <c r="AA1066" s="15">
        <f>Premissas!$H$2</f>
        <v>58.8</v>
      </c>
      <c r="AB1066" s="16">
        <f t="shared" ref="AB1066:AB1077" si="1593">IF(AA1066&gt;105%*Z1066,(AA1066-Z1066),0)</f>
        <v>0</v>
      </c>
      <c r="AC1066" s="17">
        <f>AB1066*Premissas!$C$6</f>
        <v>0</v>
      </c>
      <c r="AD1066" s="15">
        <f t="shared" ref="AD1066:AD1077" si="1594">IF(AA1066&gt;Z1066,AA1066,Z1066)</f>
        <v>77</v>
      </c>
      <c r="AE1066" s="18">
        <f>AD1066*Premissas!$C$12</f>
        <v>2482.2208161974058</v>
      </c>
    </row>
    <row r="1067" spans="1:33" x14ac:dyDescent="0.25">
      <c r="A1067" s="7" t="str">
        <f>Premissas!$E$3</f>
        <v>setembro/19</v>
      </c>
      <c r="B1067" s="29">
        <f>B1066</f>
        <v>77</v>
      </c>
      <c r="C1067" s="15">
        <f>LARGE(Premissas!$H$3:$I$3,1)</f>
        <v>58.91</v>
      </c>
      <c r="D1067" s="16">
        <f t="shared" si="1587"/>
        <v>0</v>
      </c>
      <c r="E1067" s="17">
        <f>D1067*Premissas!$C$6</f>
        <v>0</v>
      </c>
      <c r="F1067" s="15">
        <f t="shared" si="1588"/>
        <v>77</v>
      </c>
      <c r="G1067" s="18">
        <f>F1067*Premissas!$C$5</f>
        <v>2482.2208161974058</v>
      </c>
      <c r="M1067" s="7" t="str">
        <f>Premissas!$E$3</f>
        <v>setembro/19</v>
      </c>
      <c r="N1067" s="29">
        <f t="shared" ref="N1067:N1077" si="1595">N1066</f>
        <v>77</v>
      </c>
      <c r="O1067" s="15">
        <f>Premissas!$I$3</f>
        <v>52.19</v>
      </c>
      <c r="P1067" s="16">
        <f t="shared" si="1590"/>
        <v>0</v>
      </c>
      <c r="Q1067" s="17">
        <f>P1067*Premissas!$C$13</f>
        <v>0</v>
      </c>
      <c r="R1067" s="15">
        <f t="shared" si="1591"/>
        <v>77</v>
      </c>
      <c r="S1067" s="18">
        <f>R1067*Premissas!$C$11</f>
        <v>3708.7155963302753</v>
      </c>
      <c r="Y1067" s="7" t="str">
        <f>Premissas!$E$3</f>
        <v>setembro/19</v>
      </c>
      <c r="Z1067" s="29">
        <f t="shared" ref="Z1067:Z1077" si="1596">Z1066</f>
        <v>77</v>
      </c>
      <c r="AA1067" s="15">
        <f>Premissas!$H$3</f>
        <v>58.91</v>
      </c>
      <c r="AB1067" s="16">
        <f t="shared" si="1593"/>
        <v>0</v>
      </c>
      <c r="AC1067" s="17">
        <f>AB1067*Premissas!$C$6</f>
        <v>0</v>
      </c>
      <c r="AD1067" s="15">
        <f t="shared" si="1594"/>
        <v>77</v>
      </c>
      <c r="AE1067" s="18">
        <f>AD1067*Premissas!$C$12</f>
        <v>2482.2208161974058</v>
      </c>
    </row>
    <row r="1068" spans="1:33" x14ac:dyDescent="0.25">
      <c r="A1068" s="7" t="str">
        <f>Premissas!$E$4</f>
        <v>agosto/19</v>
      </c>
      <c r="B1068" s="29">
        <f t="shared" ref="B1068:B1077" si="1597">B1067</f>
        <v>77</v>
      </c>
      <c r="C1068" s="15">
        <f>LARGE(Premissas!$H$4:$I$4,1)</f>
        <v>46.48</v>
      </c>
      <c r="D1068" s="16">
        <f t="shared" si="1587"/>
        <v>0</v>
      </c>
      <c r="E1068" s="17">
        <f>D1068*Premissas!$C$6</f>
        <v>0</v>
      </c>
      <c r="F1068" s="15">
        <f t="shared" si="1588"/>
        <v>77</v>
      </c>
      <c r="G1068" s="18">
        <f>F1068*Premissas!$C$5</f>
        <v>2482.2208161974058</v>
      </c>
      <c r="M1068" s="7" t="str">
        <f>Premissas!$E$4</f>
        <v>agosto/19</v>
      </c>
      <c r="N1068" s="29">
        <f t="shared" si="1595"/>
        <v>77</v>
      </c>
      <c r="O1068" s="15">
        <f>Premissas!$I$4</f>
        <v>20.16</v>
      </c>
      <c r="P1068" s="16">
        <f t="shared" si="1590"/>
        <v>0</v>
      </c>
      <c r="Q1068" s="17">
        <f>P1068*Premissas!$C$13</f>
        <v>0</v>
      </c>
      <c r="R1068" s="15">
        <f t="shared" si="1591"/>
        <v>77</v>
      </c>
      <c r="S1068" s="18">
        <f>R1068*Premissas!$C$11</f>
        <v>3708.7155963302753</v>
      </c>
      <c r="Y1068" s="7" t="str">
        <f>Premissas!$E$4</f>
        <v>agosto/19</v>
      </c>
      <c r="Z1068" s="29">
        <f t="shared" si="1596"/>
        <v>77</v>
      </c>
      <c r="AA1068" s="15">
        <f>Premissas!$H$4</f>
        <v>46.48</v>
      </c>
      <c r="AB1068" s="16">
        <f t="shared" si="1593"/>
        <v>0</v>
      </c>
      <c r="AC1068" s="17">
        <f>AB1068*Premissas!$C$6</f>
        <v>0</v>
      </c>
      <c r="AD1068" s="15">
        <f t="shared" si="1594"/>
        <v>77</v>
      </c>
      <c r="AE1068" s="18">
        <f>AD1068*Premissas!$C$12</f>
        <v>2482.2208161974058</v>
      </c>
    </row>
    <row r="1069" spans="1:33" x14ac:dyDescent="0.25">
      <c r="A1069" s="7" t="str">
        <f>Premissas!$E$5</f>
        <v>julho/19</v>
      </c>
      <c r="B1069" s="29">
        <f t="shared" si="1597"/>
        <v>77</v>
      </c>
      <c r="C1069" s="15">
        <f>LARGE(Premissas!$H$5:$I$5,1)</f>
        <v>63.17</v>
      </c>
      <c r="D1069" s="16">
        <f t="shared" si="1587"/>
        <v>0</v>
      </c>
      <c r="E1069" s="17">
        <f>D1069*Premissas!$C$6</f>
        <v>0</v>
      </c>
      <c r="F1069" s="15">
        <f t="shared" si="1588"/>
        <v>77</v>
      </c>
      <c r="G1069" s="18">
        <f>F1069*Premissas!$C$5</f>
        <v>2482.2208161974058</v>
      </c>
      <c r="M1069" s="7" t="str">
        <f>Premissas!$E$5</f>
        <v>julho/19</v>
      </c>
      <c r="N1069" s="29">
        <f t="shared" si="1595"/>
        <v>77</v>
      </c>
      <c r="O1069" s="15">
        <f>Premissas!$I$5</f>
        <v>39.979999999999997</v>
      </c>
      <c r="P1069" s="16">
        <f t="shared" si="1590"/>
        <v>0</v>
      </c>
      <c r="Q1069" s="17">
        <f>P1069*Premissas!$C$13</f>
        <v>0</v>
      </c>
      <c r="R1069" s="15">
        <f t="shared" si="1591"/>
        <v>77</v>
      </c>
      <c r="S1069" s="18">
        <f>R1069*Premissas!$C$11</f>
        <v>3708.7155963302753</v>
      </c>
      <c r="Y1069" s="7" t="str">
        <f>Premissas!$E$5</f>
        <v>julho/19</v>
      </c>
      <c r="Z1069" s="29">
        <f t="shared" si="1596"/>
        <v>77</v>
      </c>
      <c r="AA1069" s="15">
        <f>Premissas!$H$5</f>
        <v>63.17</v>
      </c>
      <c r="AB1069" s="16">
        <f t="shared" si="1593"/>
        <v>0</v>
      </c>
      <c r="AC1069" s="17">
        <f>AB1069*Premissas!$C$6</f>
        <v>0</v>
      </c>
      <c r="AD1069" s="15">
        <f t="shared" si="1594"/>
        <v>77</v>
      </c>
      <c r="AE1069" s="18">
        <f>AD1069*Premissas!$C$12</f>
        <v>2482.2208161974058</v>
      </c>
    </row>
    <row r="1070" spans="1:33" x14ac:dyDescent="0.25">
      <c r="A1070" s="7" t="str">
        <f>Premissas!$E$6</f>
        <v>junho/19</v>
      </c>
      <c r="B1070" s="29">
        <f t="shared" si="1597"/>
        <v>77</v>
      </c>
      <c r="C1070" s="15">
        <f>LARGE(Premissas!$H$6:$I$6,1)</f>
        <v>59.47</v>
      </c>
      <c r="D1070" s="16">
        <f t="shared" si="1587"/>
        <v>0</v>
      </c>
      <c r="E1070" s="17">
        <f>D1070*Premissas!$C$6</f>
        <v>0</v>
      </c>
      <c r="F1070" s="15">
        <f t="shared" si="1588"/>
        <v>77</v>
      </c>
      <c r="G1070" s="18">
        <f>F1070*Premissas!$C$5</f>
        <v>2482.2208161974058</v>
      </c>
      <c r="M1070" s="7" t="str">
        <f>Premissas!$E$6</f>
        <v>junho/19</v>
      </c>
      <c r="N1070" s="29">
        <f t="shared" si="1595"/>
        <v>77</v>
      </c>
      <c r="O1070" s="15">
        <f>Premissas!$I$6</f>
        <v>47.71</v>
      </c>
      <c r="P1070" s="16">
        <f t="shared" si="1590"/>
        <v>0</v>
      </c>
      <c r="Q1070" s="17">
        <f>P1070*Premissas!$C$13</f>
        <v>0</v>
      </c>
      <c r="R1070" s="15">
        <f t="shared" si="1591"/>
        <v>77</v>
      </c>
      <c r="S1070" s="18">
        <f>R1070*Premissas!$C$11</f>
        <v>3708.7155963302753</v>
      </c>
      <c r="Y1070" s="7" t="str">
        <f>Premissas!$E$6</f>
        <v>junho/19</v>
      </c>
      <c r="Z1070" s="29">
        <f t="shared" si="1596"/>
        <v>77</v>
      </c>
      <c r="AA1070" s="15">
        <f>Premissas!$H$6</f>
        <v>59.47</v>
      </c>
      <c r="AB1070" s="16">
        <f t="shared" si="1593"/>
        <v>0</v>
      </c>
      <c r="AC1070" s="17">
        <f>AB1070*Premissas!$C$6</f>
        <v>0</v>
      </c>
      <c r="AD1070" s="15">
        <f t="shared" si="1594"/>
        <v>77</v>
      </c>
      <c r="AE1070" s="18">
        <f>AD1070*Premissas!$C$12</f>
        <v>2482.2208161974058</v>
      </c>
    </row>
    <row r="1071" spans="1:33" x14ac:dyDescent="0.25">
      <c r="A1071" s="7" t="str">
        <f>Premissas!$E$7</f>
        <v>maio/19</v>
      </c>
      <c r="B1071" s="29">
        <f t="shared" si="1597"/>
        <v>77</v>
      </c>
      <c r="C1071" s="15">
        <f>LARGE(Premissas!$H$7:$I$7,1)</f>
        <v>61.04</v>
      </c>
      <c r="D1071" s="20">
        <f t="shared" si="1587"/>
        <v>0</v>
      </c>
      <c r="E1071" s="17">
        <f>D1071*Premissas!$C$6</f>
        <v>0</v>
      </c>
      <c r="F1071" s="15">
        <f t="shared" si="1588"/>
        <v>77</v>
      </c>
      <c r="G1071" s="18">
        <f>F1071*Premissas!$C$5</f>
        <v>2482.2208161974058</v>
      </c>
      <c r="M1071" s="7" t="str">
        <f>Premissas!$E$7</f>
        <v>maio/19</v>
      </c>
      <c r="N1071" s="29">
        <f t="shared" si="1595"/>
        <v>77</v>
      </c>
      <c r="O1071" s="15">
        <f>Premissas!$I$7</f>
        <v>46.37</v>
      </c>
      <c r="P1071" s="20">
        <f t="shared" si="1590"/>
        <v>0</v>
      </c>
      <c r="Q1071" s="17">
        <f>P1071*Premissas!$C$13</f>
        <v>0</v>
      </c>
      <c r="R1071" s="15">
        <f t="shared" si="1591"/>
        <v>77</v>
      </c>
      <c r="S1071" s="18">
        <f>R1071*Premissas!$C$11</f>
        <v>3708.7155963302753</v>
      </c>
      <c r="Y1071" s="7" t="str">
        <f>Premissas!$E$7</f>
        <v>maio/19</v>
      </c>
      <c r="Z1071" s="29">
        <f t="shared" si="1596"/>
        <v>77</v>
      </c>
      <c r="AA1071" s="15">
        <f>Premissas!$H$7</f>
        <v>61.04</v>
      </c>
      <c r="AB1071" s="20">
        <f t="shared" si="1593"/>
        <v>0</v>
      </c>
      <c r="AC1071" s="17">
        <f>AB1071*Premissas!$C$6</f>
        <v>0</v>
      </c>
      <c r="AD1071" s="15">
        <f t="shared" si="1594"/>
        <v>77</v>
      </c>
      <c r="AE1071" s="18">
        <f>AD1071*Premissas!$C$12</f>
        <v>2482.2208161974058</v>
      </c>
    </row>
    <row r="1072" spans="1:33" x14ac:dyDescent="0.25">
      <c r="A1072" s="7" t="str">
        <f>Premissas!$E$8</f>
        <v>abril/19</v>
      </c>
      <c r="B1072" s="29">
        <f t="shared" si="1597"/>
        <v>77</v>
      </c>
      <c r="C1072" s="15">
        <f>LARGE(Premissas!$H$8:$I$8,1)</f>
        <v>81.98</v>
      </c>
      <c r="D1072" s="20">
        <f t="shared" si="1587"/>
        <v>4.980000000000004</v>
      </c>
      <c r="E1072" s="17">
        <f>D1072*Premissas!$C$6</f>
        <v>321.07687440683355</v>
      </c>
      <c r="F1072" s="15">
        <f t="shared" si="1588"/>
        <v>81.98</v>
      </c>
      <c r="G1072" s="18">
        <f>F1072*Premissas!$C$5</f>
        <v>2642.7592534008227</v>
      </c>
      <c r="M1072" s="7" t="str">
        <f>Premissas!$E$8</f>
        <v>abril/19</v>
      </c>
      <c r="N1072" s="29">
        <f t="shared" si="1595"/>
        <v>77</v>
      </c>
      <c r="O1072" s="15">
        <f>Premissas!$I$8</f>
        <v>53.09</v>
      </c>
      <c r="P1072" s="20">
        <f t="shared" si="1590"/>
        <v>0</v>
      </c>
      <c r="Q1072" s="17">
        <f>P1072*Premissas!$C$13</f>
        <v>0</v>
      </c>
      <c r="R1072" s="15">
        <f t="shared" si="1591"/>
        <v>77</v>
      </c>
      <c r="S1072" s="18">
        <f>R1072*Premissas!$C$11</f>
        <v>3708.7155963302753</v>
      </c>
      <c r="Y1072" s="7" t="str">
        <f>Premissas!$E$8</f>
        <v>abril/19</v>
      </c>
      <c r="Z1072" s="29">
        <f t="shared" si="1596"/>
        <v>77</v>
      </c>
      <c r="AA1072" s="15">
        <f>Premissas!$H$8</f>
        <v>81.98</v>
      </c>
      <c r="AB1072" s="20">
        <f t="shared" si="1593"/>
        <v>4.980000000000004</v>
      </c>
      <c r="AC1072" s="17">
        <f>AB1072*Premissas!$C$6</f>
        <v>321.07687440683355</v>
      </c>
      <c r="AD1072" s="15">
        <f t="shared" si="1594"/>
        <v>81.98</v>
      </c>
      <c r="AE1072" s="18">
        <f>AD1072*Premissas!$C$12</f>
        <v>2642.7592534008227</v>
      </c>
    </row>
    <row r="1073" spans="1:33" x14ac:dyDescent="0.25">
      <c r="A1073" s="7" t="str">
        <f>Premissas!$E$9</f>
        <v>março/19</v>
      </c>
      <c r="B1073" s="29">
        <f t="shared" si="1597"/>
        <v>77</v>
      </c>
      <c r="C1073" s="15">
        <f>LARGE(Premissas!$H$9:$I$9,1)</f>
        <v>77.73</v>
      </c>
      <c r="D1073" s="20">
        <f t="shared" si="1587"/>
        <v>0</v>
      </c>
      <c r="E1073" s="17">
        <f>D1073*Premissas!$C$6</f>
        <v>0</v>
      </c>
      <c r="F1073" s="15">
        <f t="shared" si="1588"/>
        <v>77.73</v>
      </c>
      <c r="G1073" s="18">
        <f>F1073*Premissas!$C$5</f>
        <v>2505.7535590003163</v>
      </c>
      <c r="M1073" s="7" t="str">
        <f>Premissas!$E$9</f>
        <v>março/19</v>
      </c>
      <c r="N1073" s="29">
        <f t="shared" si="1595"/>
        <v>77</v>
      </c>
      <c r="O1073" s="15">
        <f>Premissas!$I$9</f>
        <v>77.73</v>
      </c>
      <c r="P1073" s="20">
        <f t="shared" si="1590"/>
        <v>0</v>
      </c>
      <c r="Q1073" s="17">
        <f>P1073*Premissas!$C$13</f>
        <v>0</v>
      </c>
      <c r="R1073" s="15">
        <f t="shared" si="1591"/>
        <v>77.73</v>
      </c>
      <c r="S1073" s="18">
        <f>R1073*Premissas!$C$11</f>
        <v>3743.8761467889908</v>
      </c>
      <c r="Y1073" s="7" t="str">
        <f>Premissas!$E$9</f>
        <v>março/19</v>
      </c>
      <c r="Z1073" s="29">
        <f t="shared" si="1596"/>
        <v>77</v>
      </c>
      <c r="AA1073" s="15">
        <f>Premissas!$H$9</f>
        <v>77.62</v>
      </c>
      <c r="AB1073" s="20">
        <f t="shared" si="1593"/>
        <v>0</v>
      </c>
      <c r="AC1073" s="17">
        <f>AB1073*Premissas!$C$6</f>
        <v>0</v>
      </c>
      <c r="AD1073" s="15">
        <f t="shared" si="1594"/>
        <v>77.62</v>
      </c>
      <c r="AE1073" s="18">
        <f>AD1073*Premissas!$C$12</f>
        <v>2502.2075292628915</v>
      </c>
    </row>
    <row r="1074" spans="1:33" x14ac:dyDescent="0.25">
      <c r="A1074" s="7" t="str">
        <f>Premissas!$E$10</f>
        <v>fevereiro/19</v>
      </c>
      <c r="B1074" s="29">
        <f t="shared" si="1597"/>
        <v>77</v>
      </c>
      <c r="C1074" s="15">
        <f>LARGE(Premissas!$H$10:$I$10,1)</f>
        <v>89.49</v>
      </c>
      <c r="D1074" s="20">
        <f t="shared" si="1587"/>
        <v>12.489999999999995</v>
      </c>
      <c r="E1074" s="17">
        <f>D1074*Premissas!$C$6</f>
        <v>805.27111673521006</v>
      </c>
      <c r="F1074" s="15">
        <f t="shared" si="1588"/>
        <v>89.49</v>
      </c>
      <c r="G1074" s="18">
        <f>F1074*Premissas!$C$5</f>
        <v>2884.8563745650108</v>
      </c>
      <c r="M1074" s="7" t="str">
        <f>Premissas!$E$10</f>
        <v>fevereiro/19</v>
      </c>
      <c r="N1074" s="29">
        <f t="shared" si="1595"/>
        <v>77</v>
      </c>
      <c r="O1074" s="15">
        <f>Premissas!$I$10</f>
        <v>61.82</v>
      </c>
      <c r="P1074" s="20">
        <f t="shared" si="1590"/>
        <v>0</v>
      </c>
      <c r="Q1074" s="17">
        <f>P1074*Premissas!$C$13</f>
        <v>0</v>
      </c>
      <c r="R1074" s="15">
        <f t="shared" si="1591"/>
        <v>77</v>
      </c>
      <c r="S1074" s="18">
        <f>R1074*Premissas!$C$11</f>
        <v>3708.7155963302753</v>
      </c>
      <c r="Y1074" s="7" t="str">
        <f>Premissas!$E$10</f>
        <v>fevereiro/19</v>
      </c>
      <c r="Z1074" s="29">
        <f t="shared" si="1596"/>
        <v>77</v>
      </c>
      <c r="AA1074" s="15">
        <f>Premissas!$H$10</f>
        <v>89.49</v>
      </c>
      <c r="AB1074" s="20">
        <f t="shared" si="1593"/>
        <v>12.489999999999995</v>
      </c>
      <c r="AC1074" s="17">
        <f>AB1074*Premissas!$C$6</f>
        <v>805.27111673521006</v>
      </c>
      <c r="AD1074" s="15">
        <f t="shared" si="1594"/>
        <v>89.49</v>
      </c>
      <c r="AE1074" s="18">
        <f>AD1074*Premissas!$C$12</f>
        <v>2884.8563745650108</v>
      </c>
    </row>
    <row r="1075" spans="1:33" x14ac:dyDescent="0.25">
      <c r="A1075" s="7" t="str">
        <f>Premissas!$E$11</f>
        <v>janeiro/19</v>
      </c>
      <c r="B1075" s="29">
        <f t="shared" si="1597"/>
        <v>77</v>
      </c>
      <c r="C1075" s="15">
        <f>LARGE(Premissas!$H$11:$I$11,1)</f>
        <v>81.09</v>
      </c>
      <c r="D1075" s="16">
        <f t="shared" si="1587"/>
        <v>4.0900000000000034</v>
      </c>
      <c r="E1075" s="17">
        <f>D1075*Premissas!$C$6</f>
        <v>263.69566592850384</v>
      </c>
      <c r="F1075" s="15">
        <f t="shared" si="1588"/>
        <v>81.09</v>
      </c>
      <c r="G1075" s="18">
        <f>F1075*Premissas!$C$5</f>
        <v>2614.068649161658</v>
      </c>
      <c r="M1075" s="7" t="str">
        <f>Premissas!$E$11</f>
        <v>janeiro/19</v>
      </c>
      <c r="N1075" s="29">
        <f t="shared" si="1595"/>
        <v>77</v>
      </c>
      <c r="O1075" s="15">
        <f>Premissas!$I$11</f>
        <v>57.12</v>
      </c>
      <c r="P1075" s="16">
        <f t="shared" si="1590"/>
        <v>0</v>
      </c>
      <c r="Q1075" s="17">
        <f>P1075*Premissas!$C$13</f>
        <v>0</v>
      </c>
      <c r="R1075" s="15">
        <f t="shared" si="1591"/>
        <v>77</v>
      </c>
      <c r="S1075" s="18">
        <f>R1075*Premissas!$C$11</f>
        <v>3708.7155963302753</v>
      </c>
      <c r="Y1075" s="7" t="str">
        <f>Premissas!$E$11</f>
        <v>janeiro/19</v>
      </c>
      <c r="Z1075" s="29">
        <f t="shared" si="1596"/>
        <v>77</v>
      </c>
      <c r="AA1075" s="15">
        <f>Premissas!$H$11</f>
        <v>81.09</v>
      </c>
      <c r="AB1075" s="16">
        <f t="shared" si="1593"/>
        <v>4.0900000000000034</v>
      </c>
      <c r="AC1075" s="17">
        <f>AB1075*Premissas!$C$6</f>
        <v>263.69566592850384</v>
      </c>
      <c r="AD1075" s="15">
        <f t="shared" si="1594"/>
        <v>81.09</v>
      </c>
      <c r="AE1075" s="18">
        <f>AD1075*Premissas!$C$12</f>
        <v>2614.068649161658</v>
      </c>
    </row>
    <row r="1076" spans="1:33" x14ac:dyDescent="0.25">
      <c r="A1076" s="7" t="str">
        <f>Premissas!$E$12</f>
        <v>dezembro/18</v>
      </c>
      <c r="B1076" s="29">
        <f t="shared" si="1597"/>
        <v>77</v>
      </c>
      <c r="C1076" s="15">
        <f>LARGE(Premissas!$H$12:$I$12,1)</f>
        <v>66.98</v>
      </c>
      <c r="D1076" s="16">
        <f t="shared" si="1587"/>
        <v>0</v>
      </c>
      <c r="E1076" s="17">
        <f>D1076*Premissas!$C$6</f>
        <v>0</v>
      </c>
      <c r="F1076" s="15">
        <f t="shared" si="1588"/>
        <v>77</v>
      </c>
      <c r="G1076" s="18">
        <f>F1076*Premissas!$C$5</f>
        <v>2482.2208161974058</v>
      </c>
      <c r="M1076" s="7" t="str">
        <f>Premissas!$E$12</f>
        <v>dezembro/18</v>
      </c>
      <c r="N1076" s="29">
        <f t="shared" si="1595"/>
        <v>77</v>
      </c>
      <c r="O1076" s="15">
        <f>Premissas!$I$12</f>
        <v>56.9</v>
      </c>
      <c r="P1076" s="16">
        <f t="shared" si="1590"/>
        <v>0</v>
      </c>
      <c r="Q1076" s="17">
        <f>P1076*Premissas!$C$13</f>
        <v>0</v>
      </c>
      <c r="R1076" s="15">
        <f t="shared" si="1591"/>
        <v>77</v>
      </c>
      <c r="S1076" s="18">
        <f>R1076*Premissas!$C$11</f>
        <v>3708.7155963302753</v>
      </c>
      <c r="Y1076" s="7" t="str">
        <f>Premissas!$E$12</f>
        <v>dezembro/18</v>
      </c>
      <c r="Z1076" s="29">
        <f t="shared" si="1596"/>
        <v>77</v>
      </c>
      <c r="AA1076" s="15">
        <f>Premissas!$H$12</f>
        <v>66.98</v>
      </c>
      <c r="AB1076" s="16">
        <f t="shared" si="1593"/>
        <v>0</v>
      </c>
      <c r="AC1076" s="17">
        <f>AB1076*Premissas!$C$6</f>
        <v>0</v>
      </c>
      <c r="AD1076" s="15">
        <f t="shared" si="1594"/>
        <v>77</v>
      </c>
      <c r="AE1076" s="18">
        <f>AD1076*Premissas!$C$12</f>
        <v>2482.2208161974058</v>
      </c>
    </row>
    <row r="1077" spans="1:33" x14ac:dyDescent="0.25">
      <c r="A1077" s="7" t="str">
        <f>Premissas!$E$13</f>
        <v>novembro/18</v>
      </c>
      <c r="B1077" s="29">
        <f t="shared" si="1597"/>
        <v>77</v>
      </c>
      <c r="C1077" s="15">
        <f>LARGE(Premissas!$H$13:$I$13,1)</f>
        <v>66.42</v>
      </c>
      <c r="D1077" s="16">
        <f t="shared" si="1587"/>
        <v>0</v>
      </c>
      <c r="E1077" s="17">
        <f>D1077*Premissas!$C$6</f>
        <v>0</v>
      </c>
      <c r="F1077" s="15">
        <f t="shared" si="1588"/>
        <v>77</v>
      </c>
      <c r="G1077" s="18">
        <f>F1077*Premissas!$C$5</f>
        <v>2482.2208161974058</v>
      </c>
      <c r="M1077" s="7" t="str">
        <f>Premissas!$E$13</f>
        <v>novembro/18</v>
      </c>
      <c r="N1077" s="29">
        <f t="shared" si="1595"/>
        <v>77</v>
      </c>
      <c r="O1077" s="15">
        <f>Premissas!$I$13</f>
        <v>40.659999999999997</v>
      </c>
      <c r="P1077" s="16">
        <f t="shared" si="1590"/>
        <v>0</v>
      </c>
      <c r="Q1077" s="17">
        <f>P1077*Premissas!$C$13</f>
        <v>0</v>
      </c>
      <c r="R1077" s="15">
        <f t="shared" si="1591"/>
        <v>77</v>
      </c>
      <c r="S1077" s="18">
        <f>R1077*Premissas!$C$11</f>
        <v>3708.7155963302753</v>
      </c>
      <c r="Y1077" s="7" t="str">
        <f>Premissas!$E$13</f>
        <v>novembro/18</v>
      </c>
      <c r="Z1077" s="29">
        <f t="shared" si="1596"/>
        <v>77</v>
      </c>
      <c r="AA1077" s="15">
        <f>Premissas!$H$13</f>
        <v>66.42</v>
      </c>
      <c r="AB1077" s="16">
        <f t="shared" si="1593"/>
        <v>0</v>
      </c>
      <c r="AC1077" s="17">
        <f>AB1077*Premissas!$C$6</f>
        <v>0</v>
      </c>
      <c r="AD1077" s="15">
        <f t="shared" si="1594"/>
        <v>77</v>
      </c>
      <c r="AE1077" s="18">
        <f>AD1077*Premissas!$C$12</f>
        <v>2482.2208161974058</v>
      </c>
    </row>
    <row r="1078" spans="1:33" x14ac:dyDescent="0.25">
      <c r="A1078" s="26" t="s">
        <v>35</v>
      </c>
      <c r="B1078" s="5"/>
      <c r="C1078" s="5">
        <f>LARGE(C1065:C1077,1)</f>
        <v>89.49</v>
      </c>
      <c r="D1078" s="5">
        <f>LARGE(D1065:D1077,1)</f>
        <v>12.489999999999995</v>
      </c>
      <c r="E1078" s="27">
        <f>SUM(E1066:E1077)</f>
        <v>1390.0436570705474</v>
      </c>
      <c r="F1078" s="5">
        <f>LARGE(F1065:F1077,1)</f>
        <v>89.49</v>
      </c>
      <c r="G1078" s="27">
        <f t="shared" ref="G1078:G1134" si="1598">SUM(G1066:G1077)</f>
        <v>30505.20436570705</v>
      </c>
      <c r="H1078" s="50">
        <f>E1078+G1078</f>
        <v>31895.248022777596</v>
      </c>
      <c r="I1078">
        <f>B1066</f>
        <v>77</v>
      </c>
      <c r="M1078" s="26" t="s">
        <v>35</v>
      </c>
      <c r="N1078" s="5"/>
      <c r="O1078" s="5">
        <f t="shared" ref="O1078:P1078" si="1599">LARGE(O1065:O1077,1)</f>
        <v>77.73</v>
      </c>
      <c r="P1078" s="5">
        <f t="shared" si="1599"/>
        <v>0</v>
      </c>
      <c r="Q1078" s="27">
        <f t="shared" ref="Q1078" si="1600">SUM(Q1066:Q1077)</f>
        <v>0</v>
      </c>
      <c r="R1078" s="5">
        <f t="shared" ref="R1078" si="1601">LARGE(R1065:R1077,1)</f>
        <v>77.73</v>
      </c>
      <c r="S1078" s="27">
        <f t="shared" ref="S1078:S1134" si="1602">SUM(S1066:S1077)</f>
        <v>44539.747706422007</v>
      </c>
      <c r="T1078" s="50">
        <f t="shared" ref="T1078" si="1603">Q1078+S1078</f>
        <v>44539.747706422007</v>
      </c>
      <c r="U1078">
        <f t="shared" ref="U1078" si="1604">N1066</f>
        <v>77</v>
      </c>
      <c r="Y1078" s="26" t="s">
        <v>35</v>
      </c>
      <c r="Z1078" s="5"/>
      <c r="AA1078" s="5">
        <f t="shared" ref="AA1078:AB1078" si="1605">LARGE(AA1065:AA1077,1)</f>
        <v>89.49</v>
      </c>
      <c r="AB1078" s="5">
        <f t="shared" si="1605"/>
        <v>12.489999999999995</v>
      </c>
      <c r="AC1078" s="27">
        <f t="shared" ref="AC1078" si="1606">SUM(AC1066:AC1077)</f>
        <v>1390.0436570705474</v>
      </c>
      <c r="AD1078" s="5">
        <f t="shared" ref="AD1078" si="1607">LARGE(AD1065:AD1077,1)</f>
        <v>89.49</v>
      </c>
      <c r="AE1078" s="27">
        <f t="shared" ref="AE1078:AE1134" si="1608">SUM(AE1066:AE1077)</f>
        <v>30501.658335969623</v>
      </c>
      <c r="AF1078" s="50">
        <f t="shared" ref="AF1078" si="1609">AC1078+AE1078</f>
        <v>31891.701993040169</v>
      </c>
      <c r="AG1078">
        <f t="shared" ref="AG1078" si="1610">Z1066</f>
        <v>77</v>
      </c>
    </row>
    <row r="1079" spans="1:33" x14ac:dyDescent="0.25">
      <c r="A1079" s="6" t="s">
        <v>12</v>
      </c>
      <c r="B1079" s="6" t="s">
        <v>18</v>
      </c>
      <c r="C1079" s="6" t="s">
        <v>19</v>
      </c>
      <c r="D1079" s="14" t="s">
        <v>20</v>
      </c>
      <c r="E1079" s="14" t="s">
        <v>21</v>
      </c>
      <c r="F1079" s="6" t="s">
        <v>22</v>
      </c>
      <c r="G1079" s="6" t="s">
        <v>23</v>
      </c>
      <c r="M1079" s="6" t="s">
        <v>12</v>
      </c>
      <c r="N1079" s="6" t="s">
        <v>18</v>
      </c>
      <c r="O1079" s="6" t="s">
        <v>19</v>
      </c>
      <c r="P1079" s="14" t="s">
        <v>20</v>
      </c>
      <c r="Q1079" s="14" t="s">
        <v>21</v>
      </c>
      <c r="R1079" s="6" t="s">
        <v>22</v>
      </c>
      <c r="S1079" s="6" t="s">
        <v>23</v>
      </c>
      <c r="Y1079" s="6" t="s">
        <v>12</v>
      </c>
      <c r="Z1079" s="6" t="s">
        <v>18</v>
      </c>
      <c r="AA1079" s="6" t="s">
        <v>19</v>
      </c>
      <c r="AB1079" s="14" t="s">
        <v>20</v>
      </c>
      <c r="AC1079" s="14" t="s">
        <v>21</v>
      </c>
      <c r="AD1079" s="6" t="s">
        <v>22</v>
      </c>
      <c r="AE1079" s="6" t="s">
        <v>23</v>
      </c>
    </row>
    <row r="1080" spans="1:33" x14ac:dyDescent="0.25">
      <c r="A1080" s="7" t="str">
        <f>Premissas!$E$2</f>
        <v>outubro/19</v>
      </c>
      <c r="B1080" s="29">
        <f>B1066+1</f>
        <v>78</v>
      </c>
      <c r="C1080" s="15">
        <f>LARGE(Premissas!$H$2:$I$2,1)</f>
        <v>63.39</v>
      </c>
      <c r="D1080" s="16">
        <f t="shared" ref="D1080:D1091" si="1611">IF(C1080&gt;105%*B1080,(C1080-B1080),0)</f>
        <v>0</v>
      </c>
      <c r="E1080" s="17">
        <f>D1080*Premissas!$C$6</f>
        <v>0</v>
      </c>
      <c r="F1080" s="15">
        <f t="shared" ref="F1080:F1091" si="1612">IF(C1080&gt;B1080,C1080,B1080)</f>
        <v>78</v>
      </c>
      <c r="G1080" s="18">
        <f>F1080*Premissas!$C$5</f>
        <v>2514.4574501739958</v>
      </c>
      <c r="M1080" s="7" t="str">
        <f>Premissas!$E$2</f>
        <v>outubro/19</v>
      </c>
      <c r="N1080" s="29">
        <f t="shared" ref="N1080" si="1613">N1066+1</f>
        <v>78</v>
      </c>
      <c r="O1080" s="15">
        <f>Premissas!$I$2</f>
        <v>63.39</v>
      </c>
      <c r="P1080" s="16">
        <f t="shared" ref="P1080:P1091" si="1614">IF(O1080&gt;105%*N1080,(O1080-N1080),0)</f>
        <v>0</v>
      </c>
      <c r="Q1080" s="17">
        <f>P1080*Premissas!$C$13</f>
        <v>0</v>
      </c>
      <c r="R1080" s="15">
        <f t="shared" ref="R1080:R1091" si="1615">IF(O1080&gt;N1080,O1080,N1080)</f>
        <v>78</v>
      </c>
      <c r="S1080" s="18">
        <f>R1080*Premissas!$C$11</f>
        <v>3756.880733944954</v>
      </c>
      <c r="Y1080" s="7" t="str">
        <f>Premissas!$E$2</f>
        <v>outubro/19</v>
      </c>
      <c r="Z1080" s="29">
        <f t="shared" ref="Z1080" si="1616">Z1066+1</f>
        <v>78</v>
      </c>
      <c r="AA1080" s="15">
        <f>Premissas!$H$2</f>
        <v>58.8</v>
      </c>
      <c r="AB1080" s="16">
        <f t="shared" ref="AB1080:AB1091" si="1617">IF(AA1080&gt;105%*Z1080,(AA1080-Z1080),0)</f>
        <v>0</v>
      </c>
      <c r="AC1080" s="17">
        <f>AB1080*Premissas!$C$6</f>
        <v>0</v>
      </c>
      <c r="AD1080" s="15">
        <f t="shared" ref="AD1080:AD1091" si="1618">IF(AA1080&gt;Z1080,AA1080,Z1080)</f>
        <v>78</v>
      </c>
      <c r="AE1080" s="18">
        <f>AD1080*Premissas!$C$12</f>
        <v>2514.4574501739958</v>
      </c>
    </row>
    <row r="1081" spans="1:33" x14ac:dyDescent="0.25">
      <c r="A1081" s="7" t="str">
        <f>Premissas!$E$3</f>
        <v>setembro/19</v>
      </c>
      <c r="B1081" s="29">
        <f>B1080</f>
        <v>78</v>
      </c>
      <c r="C1081" s="15">
        <f>LARGE(Premissas!$H$3:$I$3,1)</f>
        <v>58.91</v>
      </c>
      <c r="D1081" s="16">
        <f t="shared" si="1611"/>
        <v>0</v>
      </c>
      <c r="E1081" s="17">
        <f>D1081*Premissas!$C$6</f>
        <v>0</v>
      </c>
      <c r="F1081" s="15">
        <f t="shared" si="1612"/>
        <v>78</v>
      </c>
      <c r="G1081" s="18">
        <f>F1081*Premissas!$C$5</f>
        <v>2514.4574501739958</v>
      </c>
      <c r="M1081" s="7" t="str">
        <f>Premissas!$E$3</f>
        <v>setembro/19</v>
      </c>
      <c r="N1081" s="29">
        <f t="shared" ref="N1081:N1091" si="1619">N1080</f>
        <v>78</v>
      </c>
      <c r="O1081" s="15">
        <f>Premissas!$I$3</f>
        <v>52.19</v>
      </c>
      <c r="P1081" s="16">
        <f t="shared" si="1614"/>
        <v>0</v>
      </c>
      <c r="Q1081" s="17">
        <f>P1081*Premissas!$C$13</f>
        <v>0</v>
      </c>
      <c r="R1081" s="15">
        <f t="shared" si="1615"/>
        <v>78</v>
      </c>
      <c r="S1081" s="18">
        <f>R1081*Premissas!$C$11</f>
        <v>3756.880733944954</v>
      </c>
      <c r="Y1081" s="7" t="str">
        <f>Premissas!$E$3</f>
        <v>setembro/19</v>
      </c>
      <c r="Z1081" s="29">
        <f t="shared" ref="Z1081:Z1091" si="1620">Z1080</f>
        <v>78</v>
      </c>
      <c r="AA1081" s="15">
        <f>Premissas!$H$3</f>
        <v>58.91</v>
      </c>
      <c r="AB1081" s="16">
        <f t="shared" si="1617"/>
        <v>0</v>
      </c>
      <c r="AC1081" s="17">
        <f>AB1081*Premissas!$C$6</f>
        <v>0</v>
      </c>
      <c r="AD1081" s="15">
        <f t="shared" si="1618"/>
        <v>78</v>
      </c>
      <c r="AE1081" s="18">
        <f>AD1081*Premissas!$C$12</f>
        <v>2514.4574501739958</v>
      </c>
    </row>
    <row r="1082" spans="1:33" x14ac:dyDescent="0.25">
      <c r="A1082" s="7" t="str">
        <f>Premissas!$E$4</f>
        <v>agosto/19</v>
      </c>
      <c r="B1082" s="29">
        <f t="shared" ref="B1082:B1091" si="1621">B1081</f>
        <v>78</v>
      </c>
      <c r="C1082" s="15">
        <f>LARGE(Premissas!$H$4:$I$4,1)</f>
        <v>46.48</v>
      </c>
      <c r="D1082" s="16">
        <f t="shared" si="1611"/>
        <v>0</v>
      </c>
      <c r="E1082" s="17">
        <f>D1082*Premissas!$C$6</f>
        <v>0</v>
      </c>
      <c r="F1082" s="15">
        <f t="shared" si="1612"/>
        <v>78</v>
      </c>
      <c r="G1082" s="18">
        <f>F1082*Premissas!$C$5</f>
        <v>2514.4574501739958</v>
      </c>
      <c r="M1082" s="7" t="str">
        <f>Premissas!$E$4</f>
        <v>agosto/19</v>
      </c>
      <c r="N1082" s="29">
        <f t="shared" si="1619"/>
        <v>78</v>
      </c>
      <c r="O1082" s="15">
        <f>Premissas!$I$4</f>
        <v>20.16</v>
      </c>
      <c r="P1082" s="16">
        <f t="shared" si="1614"/>
        <v>0</v>
      </c>
      <c r="Q1082" s="17">
        <f>P1082*Premissas!$C$13</f>
        <v>0</v>
      </c>
      <c r="R1082" s="15">
        <f t="shared" si="1615"/>
        <v>78</v>
      </c>
      <c r="S1082" s="18">
        <f>R1082*Premissas!$C$11</f>
        <v>3756.880733944954</v>
      </c>
      <c r="Y1082" s="7" t="str">
        <f>Premissas!$E$4</f>
        <v>agosto/19</v>
      </c>
      <c r="Z1082" s="29">
        <f t="shared" si="1620"/>
        <v>78</v>
      </c>
      <c r="AA1082" s="15">
        <f>Premissas!$H$4</f>
        <v>46.48</v>
      </c>
      <c r="AB1082" s="16">
        <f t="shared" si="1617"/>
        <v>0</v>
      </c>
      <c r="AC1082" s="17">
        <f>AB1082*Premissas!$C$6</f>
        <v>0</v>
      </c>
      <c r="AD1082" s="15">
        <f t="shared" si="1618"/>
        <v>78</v>
      </c>
      <c r="AE1082" s="18">
        <f>AD1082*Premissas!$C$12</f>
        <v>2514.4574501739958</v>
      </c>
    </row>
    <row r="1083" spans="1:33" x14ac:dyDescent="0.25">
      <c r="A1083" s="7" t="str">
        <f>Premissas!$E$5</f>
        <v>julho/19</v>
      </c>
      <c r="B1083" s="29">
        <f t="shared" si="1621"/>
        <v>78</v>
      </c>
      <c r="C1083" s="15">
        <f>LARGE(Premissas!$H$5:$I$5,1)</f>
        <v>63.17</v>
      </c>
      <c r="D1083" s="16">
        <f t="shared" si="1611"/>
        <v>0</v>
      </c>
      <c r="E1083" s="17">
        <f>D1083*Premissas!$C$6</f>
        <v>0</v>
      </c>
      <c r="F1083" s="15">
        <f t="shared" si="1612"/>
        <v>78</v>
      </c>
      <c r="G1083" s="18">
        <f>F1083*Premissas!$C$5</f>
        <v>2514.4574501739958</v>
      </c>
      <c r="M1083" s="7" t="str">
        <f>Premissas!$E$5</f>
        <v>julho/19</v>
      </c>
      <c r="N1083" s="29">
        <f t="shared" si="1619"/>
        <v>78</v>
      </c>
      <c r="O1083" s="15">
        <f>Premissas!$I$5</f>
        <v>39.979999999999997</v>
      </c>
      <c r="P1083" s="16">
        <f t="shared" si="1614"/>
        <v>0</v>
      </c>
      <c r="Q1083" s="17">
        <f>P1083*Premissas!$C$13</f>
        <v>0</v>
      </c>
      <c r="R1083" s="15">
        <f t="shared" si="1615"/>
        <v>78</v>
      </c>
      <c r="S1083" s="18">
        <f>R1083*Premissas!$C$11</f>
        <v>3756.880733944954</v>
      </c>
      <c r="Y1083" s="7" t="str">
        <f>Premissas!$E$5</f>
        <v>julho/19</v>
      </c>
      <c r="Z1083" s="29">
        <f t="shared" si="1620"/>
        <v>78</v>
      </c>
      <c r="AA1083" s="15">
        <f>Premissas!$H$5</f>
        <v>63.17</v>
      </c>
      <c r="AB1083" s="16">
        <f t="shared" si="1617"/>
        <v>0</v>
      </c>
      <c r="AC1083" s="17">
        <f>AB1083*Premissas!$C$6</f>
        <v>0</v>
      </c>
      <c r="AD1083" s="15">
        <f t="shared" si="1618"/>
        <v>78</v>
      </c>
      <c r="AE1083" s="18">
        <f>AD1083*Premissas!$C$12</f>
        <v>2514.4574501739958</v>
      </c>
    </row>
    <row r="1084" spans="1:33" x14ac:dyDescent="0.25">
      <c r="A1084" s="7" t="str">
        <f>Premissas!$E$6</f>
        <v>junho/19</v>
      </c>
      <c r="B1084" s="29">
        <f t="shared" si="1621"/>
        <v>78</v>
      </c>
      <c r="C1084" s="15">
        <f>LARGE(Premissas!$H$6:$I$6,1)</f>
        <v>59.47</v>
      </c>
      <c r="D1084" s="16">
        <f t="shared" si="1611"/>
        <v>0</v>
      </c>
      <c r="E1084" s="17">
        <f>D1084*Premissas!$C$6</f>
        <v>0</v>
      </c>
      <c r="F1084" s="15">
        <f t="shared" si="1612"/>
        <v>78</v>
      </c>
      <c r="G1084" s="18">
        <f>F1084*Premissas!$C$5</f>
        <v>2514.4574501739958</v>
      </c>
      <c r="M1084" s="7" t="str">
        <f>Premissas!$E$6</f>
        <v>junho/19</v>
      </c>
      <c r="N1084" s="29">
        <f t="shared" si="1619"/>
        <v>78</v>
      </c>
      <c r="O1084" s="15">
        <f>Premissas!$I$6</f>
        <v>47.71</v>
      </c>
      <c r="P1084" s="16">
        <f t="shared" si="1614"/>
        <v>0</v>
      </c>
      <c r="Q1084" s="17">
        <f>P1084*Premissas!$C$13</f>
        <v>0</v>
      </c>
      <c r="R1084" s="15">
        <f t="shared" si="1615"/>
        <v>78</v>
      </c>
      <c r="S1084" s="18">
        <f>R1084*Premissas!$C$11</f>
        <v>3756.880733944954</v>
      </c>
      <c r="Y1084" s="7" t="str">
        <f>Premissas!$E$6</f>
        <v>junho/19</v>
      </c>
      <c r="Z1084" s="29">
        <f t="shared" si="1620"/>
        <v>78</v>
      </c>
      <c r="AA1084" s="15">
        <f>Premissas!$H$6</f>
        <v>59.47</v>
      </c>
      <c r="AB1084" s="16">
        <f t="shared" si="1617"/>
        <v>0</v>
      </c>
      <c r="AC1084" s="17">
        <f>AB1084*Premissas!$C$6</f>
        <v>0</v>
      </c>
      <c r="AD1084" s="15">
        <f t="shared" si="1618"/>
        <v>78</v>
      </c>
      <c r="AE1084" s="18">
        <f>AD1084*Premissas!$C$12</f>
        <v>2514.4574501739958</v>
      </c>
    </row>
    <row r="1085" spans="1:33" x14ac:dyDescent="0.25">
      <c r="A1085" s="7" t="str">
        <f>Premissas!$E$7</f>
        <v>maio/19</v>
      </c>
      <c r="B1085" s="29">
        <f t="shared" si="1621"/>
        <v>78</v>
      </c>
      <c r="C1085" s="15">
        <f>LARGE(Premissas!$H$7:$I$7,1)</f>
        <v>61.04</v>
      </c>
      <c r="D1085" s="20">
        <f t="shared" si="1611"/>
        <v>0</v>
      </c>
      <c r="E1085" s="17">
        <f>D1085*Premissas!$C$6</f>
        <v>0</v>
      </c>
      <c r="F1085" s="15">
        <f t="shared" si="1612"/>
        <v>78</v>
      </c>
      <c r="G1085" s="18">
        <f>F1085*Premissas!$C$5</f>
        <v>2514.4574501739958</v>
      </c>
      <c r="M1085" s="7" t="str">
        <f>Premissas!$E$7</f>
        <v>maio/19</v>
      </c>
      <c r="N1085" s="29">
        <f t="shared" si="1619"/>
        <v>78</v>
      </c>
      <c r="O1085" s="15">
        <f>Premissas!$I$7</f>
        <v>46.37</v>
      </c>
      <c r="P1085" s="20">
        <f t="shared" si="1614"/>
        <v>0</v>
      </c>
      <c r="Q1085" s="17">
        <f>P1085*Premissas!$C$13</f>
        <v>0</v>
      </c>
      <c r="R1085" s="15">
        <f t="shared" si="1615"/>
        <v>78</v>
      </c>
      <c r="S1085" s="18">
        <f>R1085*Premissas!$C$11</f>
        <v>3756.880733944954</v>
      </c>
      <c r="Y1085" s="7" t="str">
        <f>Premissas!$E$7</f>
        <v>maio/19</v>
      </c>
      <c r="Z1085" s="29">
        <f t="shared" si="1620"/>
        <v>78</v>
      </c>
      <c r="AA1085" s="15">
        <f>Premissas!$H$7</f>
        <v>61.04</v>
      </c>
      <c r="AB1085" s="20">
        <f t="shared" si="1617"/>
        <v>0</v>
      </c>
      <c r="AC1085" s="17">
        <f>AB1085*Premissas!$C$6</f>
        <v>0</v>
      </c>
      <c r="AD1085" s="15">
        <f t="shared" si="1618"/>
        <v>78</v>
      </c>
      <c r="AE1085" s="18">
        <f>AD1085*Premissas!$C$12</f>
        <v>2514.4574501739958</v>
      </c>
    </row>
    <row r="1086" spans="1:33" x14ac:dyDescent="0.25">
      <c r="A1086" s="7" t="str">
        <f>Premissas!$E$8</f>
        <v>abril/19</v>
      </c>
      <c r="B1086" s="29">
        <f t="shared" si="1621"/>
        <v>78</v>
      </c>
      <c r="C1086" s="15">
        <f>LARGE(Premissas!$H$8:$I$8,1)</f>
        <v>81.98</v>
      </c>
      <c r="D1086" s="20">
        <f t="shared" si="1611"/>
        <v>3.980000000000004</v>
      </c>
      <c r="E1086" s="17">
        <f>D1086*Premissas!$C$6</f>
        <v>256.60360645365415</v>
      </c>
      <c r="F1086" s="15">
        <f t="shared" si="1612"/>
        <v>81.98</v>
      </c>
      <c r="G1086" s="18">
        <f>F1086*Premissas!$C$5</f>
        <v>2642.7592534008227</v>
      </c>
      <c r="M1086" s="7" t="str">
        <f>Premissas!$E$8</f>
        <v>abril/19</v>
      </c>
      <c r="N1086" s="29">
        <f t="shared" si="1619"/>
        <v>78</v>
      </c>
      <c r="O1086" s="15">
        <f>Premissas!$I$8</f>
        <v>53.09</v>
      </c>
      <c r="P1086" s="20">
        <f t="shared" si="1614"/>
        <v>0</v>
      </c>
      <c r="Q1086" s="17">
        <f>P1086*Premissas!$C$13</f>
        <v>0</v>
      </c>
      <c r="R1086" s="15">
        <f t="shared" si="1615"/>
        <v>78</v>
      </c>
      <c r="S1086" s="18">
        <f>R1086*Premissas!$C$11</f>
        <v>3756.880733944954</v>
      </c>
      <c r="Y1086" s="7" t="str">
        <f>Premissas!$E$8</f>
        <v>abril/19</v>
      </c>
      <c r="Z1086" s="29">
        <f t="shared" si="1620"/>
        <v>78</v>
      </c>
      <c r="AA1086" s="15">
        <f>Premissas!$H$8</f>
        <v>81.98</v>
      </c>
      <c r="AB1086" s="20">
        <f t="shared" si="1617"/>
        <v>3.980000000000004</v>
      </c>
      <c r="AC1086" s="17">
        <f>AB1086*Premissas!$C$6</f>
        <v>256.60360645365415</v>
      </c>
      <c r="AD1086" s="15">
        <f t="shared" si="1618"/>
        <v>81.98</v>
      </c>
      <c r="AE1086" s="18">
        <f>AD1086*Premissas!$C$12</f>
        <v>2642.7592534008227</v>
      </c>
    </row>
    <row r="1087" spans="1:33" x14ac:dyDescent="0.25">
      <c r="A1087" s="7" t="str">
        <f>Premissas!$E$9</f>
        <v>março/19</v>
      </c>
      <c r="B1087" s="29">
        <f t="shared" si="1621"/>
        <v>78</v>
      </c>
      <c r="C1087" s="15">
        <f>LARGE(Premissas!$H$9:$I$9,1)</f>
        <v>77.73</v>
      </c>
      <c r="D1087" s="20">
        <f t="shared" si="1611"/>
        <v>0</v>
      </c>
      <c r="E1087" s="17">
        <f>D1087*Premissas!$C$6</f>
        <v>0</v>
      </c>
      <c r="F1087" s="15">
        <f t="shared" si="1612"/>
        <v>78</v>
      </c>
      <c r="G1087" s="18">
        <f>F1087*Premissas!$C$5</f>
        <v>2514.4574501739958</v>
      </c>
      <c r="M1087" s="7" t="str">
        <f>Premissas!$E$9</f>
        <v>março/19</v>
      </c>
      <c r="N1087" s="29">
        <f t="shared" si="1619"/>
        <v>78</v>
      </c>
      <c r="O1087" s="15">
        <f>Premissas!$I$9</f>
        <v>77.73</v>
      </c>
      <c r="P1087" s="20">
        <f t="shared" si="1614"/>
        <v>0</v>
      </c>
      <c r="Q1087" s="17">
        <f>P1087*Premissas!$C$13</f>
        <v>0</v>
      </c>
      <c r="R1087" s="15">
        <f t="shared" si="1615"/>
        <v>78</v>
      </c>
      <c r="S1087" s="18">
        <f>R1087*Premissas!$C$11</f>
        <v>3756.880733944954</v>
      </c>
      <c r="Y1087" s="7" t="str">
        <f>Premissas!$E$9</f>
        <v>março/19</v>
      </c>
      <c r="Z1087" s="29">
        <f t="shared" si="1620"/>
        <v>78</v>
      </c>
      <c r="AA1087" s="15">
        <f>Premissas!$H$9</f>
        <v>77.62</v>
      </c>
      <c r="AB1087" s="20">
        <f t="shared" si="1617"/>
        <v>0</v>
      </c>
      <c r="AC1087" s="17">
        <f>AB1087*Premissas!$C$6</f>
        <v>0</v>
      </c>
      <c r="AD1087" s="15">
        <f t="shared" si="1618"/>
        <v>78</v>
      </c>
      <c r="AE1087" s="18">
        <f>AD1087*Premissas!$C$12</f>
        <v>2514.4574501739958</v>
      </c>
    </row>
    <row r="1088" spans="1:33" x14ac:dyDescent="0.25">
      <c r="A1088" s="7" t="str">
        <f>Premissas!$E$10</f>
        <v>fevereiro/19</v>
      </c>
      <c r="B1088" s="29">
        <f t="shared" si="1621"/>
        <v>78</v>
      </c>
      <c r="C1088" s="15">
        <f>LARGE(Premissas!$H$10:$I$10,1)</f>
        <v>89.49</v>
      </c>
      <c r="D1088" s="20">
        <f t="shared" si="1611"/>
        <v>11.489999999999995</v>
      </c>
      <c r="E1088" s="17">
        <f>D1088*Premissas!$C$6</f>
        <v>740.79784878203066</v>
      </c>
      <c r="F1088" s="15">
        <f t="shared" si="1612"/>
        <v>89.49</v>
      </c>
      <c r="G1088" s="18">
        <f>F1088*Premissas!$C$5</f>
        <v>2884.8563745650108</v>
      </c>
      <c r="M1088" s="7" t="str">
        <f>Premissas!$E$10</f>
        <v>fevereiro/19</v>
      </c>
      <c r="N1088" s="29">
        <f t="shared" si="1619"/>
        <v>78</v>
      </c>
      <c r="O1088" s="15">
        <f>Premissas!$I$10</f>
        <v>61.82</v>
      </c>
      <c r="P1088" s="20">
        <f t="shared" si="1614"/>
        <v>0</v>
      </c>
      <c r="Q1088" s="17">
        <f>P1088*Premissas!$C$13</f>
        <v>0</v>
      </c>
      <c r="R1088" s="15">
        <f t="shared" si="1615"/>
        <v>78</v>
      </c>
      <c r="S1088" s="18">
        <f>R1088*Premissas!$C$11</f>
        <v>3756.880733944954</v>
      </c>
      <c r="Y1088" s="7" t="str">
        <f>Premissas!$E$10</f>
        <v>fevereiro/19</v>
      </c>
      <c r="Z1088" s="29">
        <f t="shared" si="1620"/>
        <v>78</v>
      </c>
      <c r="AA1088" s="15">
        <f>Premissas!$H$10</f>
        <v>89.49</v>
      </c>
      <c r="AB1088" s="20">
        <f t="shared" si="1617"/>
        <v>11.489999999999995</v>
      </c>
      <c r="AC1088" s="17">
        <f>AB1088*Premissas!$C$6</f>
        <v>740.79784878203066</v>
      </c>
      <c r="AD1088" s="15">
        <f t="shared" si="1618"/>
        <v>89.49</v>
      </c>
      <c r="AE1088" s="18">
        <f>AD1088*Premissas!$C$12</f>
        <v>2884.8563745650108</v>
      </c>
    </row>
    <row r="1089" spans="1:33" x14ac:dyDescent="0.25">
      <c r="A1089" s="7" t="str">
        <f>Premissas!$E$11</f>
        <v>janeiro/19</v>
      </c>
      <c r="B1089" s="29">
        <f t="shared" si="1621"/>
        <v>78</v>
      </c>
      <c r="C1089" s="15">
        <f>LARGE(Premissas!$H$11:$I$11,1)</f>
        <v>81.09</v>
      </c>
      <c r="D1089" s="16">
        <f t="shared" si="1611"/>
        <v>0</v>
      </c>
      <c r="E1089" s="17">
        <f>D1089*Premissas!$C$6</f>
        <v>0</v>
      </c>
      <c r="F1089" s="15">
        <f t="shared" si="1612"/>
        <v>81.09</v>
      </c>
      <c r="G1089" s="18">
        <f>F1089*Premissas!$C$5</f>
        <v>2614.068649161658</v>
      </c>
      <c r="M1089" s="7" t="str">
        <f>Premissas!$E$11</f>
        <v>janeiro/19</v>
      </c>
      <c r="N1089" s="29">
        <f t="shared" si="1619"/>
        <v>78</v>
      </c>
      <c r="O1089" s="15">
        <f>Premissas!$I$11</f>
        <v>57.12</v>
      </c>
      <c r="P1089" s="16">
        <f t="shared" si="1614"/>
        <v>0</v>
      </c>
      <c r="Q1089" s="17">
        <f>P1089*Premissas!$C$13</f>
        <v>0</v>
      </c>
      <c r="R1089" s="15">
        <f t="shared" si="1615"/>
        <v>78</v>
      </c>
      <c r="S1089" s="18">
        <f>R1089*Premissas!$C$11</f>
        <v>3756.880733944954</v>
      </c>
      <c r="Y1089" s="7" t="str">
        <f>Premissas!$E$11</f>
        <v>janeiro/19</v>
      </c>
      <c r="Z1089" s="29">
        <f t="shared" si="1620"/>
        <v>78</v>
      </c>
      <c r="AA1089" s="15">
        <f>Premissas!$H$11</f>
        <v>81.09</v>
      </c>
      <c r="AB1089" s="16">
        <f t="shared" si="1617"/>
        <v>0</v>
      </c>
      <c r="AC1089" s="17">
        <f>AB1089*Premissas!$C$6</f>
        <v>0</v>
      </c>
      <c r="AD1089" s="15">
        <f t="shared" si="1618"/>
        <v>81.09</v>
      </c>
      <c r="AE1089" s="18">
        <f>AD1089*Premissas!$C$12</f>
        <v>2614.068649161658</v>
      </c>
    </row>
    <row r="1090" spans="1:33" x14ac:dyDescent="0.25">
      <c r="A1090" s="7" t="str">
        <f>Premissas!$E$12</f>
        <v>dezembro/18</v>
      </c>
      <c r="B1090" s="29">
        <f t="shared" si="1621"/>
        <v>78</v>
      </c>
      <c r="C1090" s="15">
        <f>LARGE(Premissas!$H$12:$I$12,1)</f>
        <v>66.98</v>
      </c>
      <c r="D1090" s="16">
        <f t="shared" si="1611"/>
        <v>0</v>
      </c>
      <c r="E1090" s="17">
        <f>D1090*Premissas!$C$6</f>
        <v>0</v>
      </c>
      <c r="F1090" s="15">
        <f t="shared" si="1612"/>
        <v>78</v>
      </c>
      <c r="G1090" s="18">
        <f>F1090*Premissas!$C$5</f>
        <v>2514.4574501739958</v>
      </c>
      <c r="M1090" s="7" t="str">
        <f>Premissas!$E$12</f>
        <v>dezembro/18</v>
      </c>
      <c r="N1090" s="29">
        <f t="shared" si="1619"/>
        <v>78</v>
      </c>
      <c r="O1090" s="15">
        <f>Premissas!$I$12</f>
        <v>56.9</v>
      </c>
      <c r="P1090" s="16">
        <f t="shared" si="1614"/>
        <v>0</v>
      </c>
      <c r="Q1090" s="17">
        <f>P1090*Premissas!$C$13</f>
        <v>0</v>
      </c>
      <c r="R1090" s="15">
        <f t="shared" si="1615"/>
        <v>78</v>
      </c>
      <c r="S1090" s="18">
        <f>R1090*Premissas!$C$11</f>
        <v>3756.880733944954</v>
      </c>
      <c r="Y1090" s="7" t="str">
        <f>Premissas!$E$12</f>
        <v>dezembro/18</v>
      </c>
      <c r="Z1090" s="29">
        <f t="shared" si="1620"/>
        <v>78</v>
      </c>
      <c r="AA1090" s="15">
        <f>Premissas!$H$12</f>
        <v>66.98</v>
      </c>
      <c r="AB1090" s="16">
        <f t="shared" si="1617"/>
        <v>0</v>
      </c>
      <c r="AC1090" s="17">
        <f>AB1090*Premissas!$C$6</f>
        <v>0</v>
      </c>
      <c r="AD1090" s="15">
        <f t="shared" si="1618"/>
        <v>78</v>
      </c>
      <c r="AE1090" s="18">
        <f>AD1090*Premissas!$C$12</f>
        <v>2514.4574501739958</v>
      </c>
    </row>
    <row r="1091" spans="1:33" x14ac:dyDescent="0.25">
      <c r="A1091" s="7" t="str">
        <f>Premissas!$E$13</f>
        <v>novembro/18</v>
      </c>
      <c r="B1091" s="29">
        <f t="shared" si="1621"/>
        <v>78</v>
      </c>
      <c r="C1091" s="15">
        <f>LARGE(Premissas!$H$13:$I$13,1)</f>
        <v>66.42</v>
      </c>
      <c r="D1091" s="16">
        <f t="shared" si="1611"/>
        <v>0</v>
      </c>
      <c r="E1091" s="17">
        <f>D1091*Premissas!$C$6</f>
        <v>0</v>
      </c>
      <c r="F1091" s="15">
        <f t="shared" si="1612"/>
        <v>78</v>
      </c>
      <c r="G1091" s="18">
        <f>F1091*Premissas!$C$5</f>
        <v>2514.4574501739958</v>
      </c>
      <c r="M1091" s="7" t="str">
        <f>Premissas!$E$13</f>
        <v>novembro/18</v>
      </c>
      <c r="N1091" s="29">
        <f t="shared" si="1619"/>
        <v>78</v>
      </c>
      <c r="O1091" s="15">
        <f>Premissas!$I$13</f>
        <v>40.659999999999997</v>
      </c>
      <c r="P1091" s="16">
        <f t="shared" si="1614"/>
        <v>0</v>
      </c>
      <c r="Q1091" s="17">
        <f>P1091*Premissas!$C$13</f>
        <v>0</v>
      </c>
      <c r="R1091" s="15">
        <f t="shared" si="1615"/>
        <v>78</v>
      </c>
      <c r="S1091" s="18">
        <f>R1091*Premissas!$C$11</f>
        <v>3756.880733944954</v>
      </c>
      <c r="Y1091" s="7" t="str">
        <f>Premissas!$E$13</f>
        <v>novembro/18</v>
      </c>
      <c r="Z1091" s="29">
        <f t="shared" si="1620"/>
        <v>78</v>
      </c>
      <c r="AA1091" s="15">
        <f>Premissas!$H$13</f>
        <v>66.42</v>
      </c>
      <c r="AB1091" s="16">
        <f t="shared" si="1617"/>
        <v>0</v>
      </c>
      <c r="AC1091" s="17">
        <f>AB1091*Premissas!$C$6</f>
        <v>0</v>
      </c>
      <c r="AD1091" s="15">
        <f t="shared" si="1618"/>
        <v>78</v>
      </c>
      <c r="AE1091" s="18">
        <f>AD1091*Premissas!$C$12</f>
        <v>2514.4574501739958</v>
      </c>
    </row>
    <row r="1092" spans="1:33" x14ac:dyDescent="0.25">
      <c r="A1092" s="26" t="s">
        <v>35</v>
      </c>
      <c r="B1092" s="5"/>
      <c r="C1092" s="5">
        <f>LARGE(C1079:C1091,1)</f>
        <v>89.49</v>
      </c>
      <c r="D1092" s="5">
        <f>LARGE(D1079:D1091,1)</f>
        <v>11.489999999999995</v>
      </c>
      <c r="E1092" s="27">
        <f>SUM(E1080:E1091)</f>
        <v>997.40145523568481</v>
      </c>
      <c r="F1092" s="5">
        <f>LARGE(F1079:F1091,1)</f>
        <v>89.49</v>
      </c>
      <c r="G1092" s="27">
        <f t="shared" si="1598"/>
        <v>30771.801328693451</v>
      </c>
      <c r="H1092" s="50">
        <f>E1092+G1092</f>
        <v>31769.202783929137</v>
      </c>
      <c r="I1092">
        <f>B1080</f>
        <v>78</v>
      </c>
      <c r="M1092" s="26" t="s">
        <v>35</v>
      </c>
      <c r="N1092" s="5"/>
      <c r="O1092" s="5">
        <f t="shared" ref="O1092:P1092" si="1622">LARGE(O1079:O1091,1)</f>
        <v>77.73</v>
      </c>
      <c r="P1092" s="5">
        <f t="shared" si="1622"/>
        <v>0</v>
      </c>
      <c r="Q1092" s="27">
        <f t="shared" ref="Q1092" si="1623">SUM(Q1080:Q1091)</f>
        <v>0</v>
      </c>
      <c r="R1092" s="5">
        <f t="shared" ref="R1092" si="1624">LARGE(R1079:R1091,1)</f>
        <v>78</v>
      </c>
      <c r="S1092" s="27">
        <f t="shared" si="1602"/>
        <v>45082.568807339463</v>
      </c>
      <c r="T1092" s="50">
        <f t="shared" ref="T1092" si="1625">Q1092+S1092</f>
        <v>45082.568807339463</v>
      </c>
      <c r="U1092">
        <f t="shared" ref="U1092" si="1626">N1080</f>
        <v>78</v>
      </c>
      <c r="Y1092" s="26" t="s">
        <v>35</v>
      </c>
      <c r="Z1092" s="5"/>
      <c r="AA1092" s="5">
        <f t="shared" ref="AA1092:AB1092" si="1627">LARGE(AA1079:AA1091,1)</f>
        <v>89.49</v>
      </c>
      <c r="AB1092" s="5">
        <f t="shared" si="1627"/>
        <v>11.489999999999995</v>
      </c>
      <c r="AC1092" s="27">
        <f t="shared" ref="AC1092" si="1628">SUM(AC1080:AC1091)</f>
        <v>997.40145523568481</v>
      </c>
      <c r="AD1092" s="5">
        <f t="shared" ref="AD1092" si="1629">LARGE(AD1079:AD1091,1)</f>
        <v>89.49</v>
      </c>
      <c r="AE1092" s="27">
        <f t="shared" si="1608"/>
        <v>30771.801328693451</v>
      </c>
      <c r="AF1092" s="50">
        <f t="shared" ref="AF1092" si="1630">AC1092+AE1092</f>
        <v>31769.202783929137</v>
      </c>
      <c r="AG1092">
        <f t="shared" ref="AG1092" si="1631">Z1080</f>
        <v>78</v>
      </c>
    </row>
    <row r="1093" spans="1:33" x14ac:dyDescent="0.25">
      <c r="A1093" s="6" t="s">
        <v>12</v>
      </c>
      <c r="B1093" s="6" t="s">
        <v>18</v>
      </c>
      <c r="C1093" s="6" t="s">
        <v>19</v>
      </c>
      <c r="D1093" s="14" t="s">
        <v>20</v>
      </c>
      <c r="E1093" s="14" t="s">
        <v>21</v>
      </c>
      <c r="F1093" s="6" t="s">
        <v>22</v>
      </c>
      <c r="G1093" s="6" t="s">
        <v>23</v>
      </c>
      <c r="M1093" s="6" t="s">
        <v>12</v>
      </c>
      <c r="N1093" s="6" t="s">
        <v>18</v>
      </c>
      <c r="O1093" s="6" t="s">
        <v>19</v>
      </c>
      <c r="P1093" s="14" t="s">
        <v>20</v>
      </c>
      <c r="Q1093" s="14" t="s">
        <v>21</v>
      </c>
      <c r="R1093" s="6" t="s">
        <v>22</v>
      </c>
      <c r="S1093" s="6" t="s">
        <v>23</v>
      </c>
      <c r="Y1093" s="6" t="s">
        <v>12</v>
      </c>
      <c r="Z1093" s="6" t="s">
        <v>18</v>
      </c>
      <c r="AA1093" s="6" t="s">
        <v>19</v>
      </c>
      <c r="AB1093" s="14" t="s">
        <v>20</v>
      </c>
      <c r="AC1093" s="14" t="s">
        <v>21</v>
      </c>
      <c r="AD1093" s="6" t="s">
        <v>22</v>
      </c>
      <c r="AE1093" s="6" t="s">
        <v>23</v>
      </c>
    </row>
    <row r="1094" spans="1:33" x14ac:dyDescent="0.25">
      <c r="A1094" s="7" t="str">
        <f>Premissas!$E$2</f>
        <v>outubro/19</v>
      </c>
      <c r="B1094" s="29">
        <f>B1080+1</f>
        <v>79</v>
      </c>
      <c r="C1094" s="15">
        <f>LARGE(Premissas!$H$2:$I$2,1)</f>
        <v>63.39</v>
      </c>
      <c r="D1094" s="16">
        <f t="shared" ref="D1094:D1105" si="1632">IF(C1094&gt;105%*B1094,(C1094-B1094),0)</f>
        <v>0</v>
      </c>
      <c r="E1094" s="17">
        <f>D1094*Premissas!$C$6</f>
        <v>0</v>
      </c>
      <c r="F1094" s="15">
        <f t="shared" ref="F1094:F1105" si="1633">IF(C1094&gt;B1094,C1094,B1094)</f>
        <v>79</v>
      </c>
      <c r="G1094" s="18">
        <f>F1094*Premissas!$C$5</f>
        <v>2546.6940841505852</v>
      </c>
      <c r="M1094" s="7" t="str">
        <f>Premissas!$E$2</f>
        <v>outubro/19</v>
      </c>
      <c r="N1094" s="29">
        <f t="shared" ref="N1094" si="1634">N1080+1</f>
        <v>79</v>
      </c>
      <c r="O1094" s="15">
        <f>Premissas!$I$2</f>
        <v>63.39</v>
      </c>
      <c r="P1094" s="16">
        <f t="shared" ref="P1094:P1105" si="1635">IF(O1094&gt;105%*N1094,(O1094-N1094),0)</f>
        <v>0</v>
      </c>
      <c r="Q1094" s="17">
        <f>P1094*Premissas!$C$13</f>
        <v>0</v>
      </c>
      <c r="R1094" s="15">
        <f t="shared" ref="R1094:R1105" si="1636">IF(O1094&gt;N1094,O1094,N1094)</f>
        <v>79</v>
      </c>
      <c r="S1094" s="18">
        <f>R1094*Premissas!$C$11</f>
        <v>3805.0458715596328</v>
      </c>
      <c r="Y1094" s="7" t="str">
        <f>Premissas!$E$2</f>
        <v>outubro/19</v>
      </c>
      <c r="Z1094" s="29">
        <f t="shared" ref="Z1094" si="1637">Z1080+1</f>
        <v>79</v>
      </c>
      <c r="AA1094" s="15">
        <f>Premissas!$H$2</f>
        <v>58.8</v>
      </c>
      <c r="AB1094" s="16">
        <f t="shared" ref="AB1094:AB1105" si="1638">IF(AA1094&gt;105%*Z1094,(AA1094-Z1094),0)</f>
        <v>0</v>
      </c>
      <c r="AC1094" s="17">
        <f>AB1094*Premissas!$C$6</f>
        <v>0</v>
      </c>
      <c r="AD1094" s="15">
        <f t="shared" ref="AD1094:AD1105" si="1639">IF(AA1094&gt;Z1094,AA1094,Z1094)</f>
        <v>79</v>
      </c>
      <c r="AE1094" s="18">
        <f>AD1094*Premissas!$C$12</f>
        <v>2546.6940841505852</v>
      </c>
    </row>
    <row r="1095" spans="1:33" x14ac:dyDescent="0.25">
      <c r="A1095" s="7" t="str">
        <f>Premissas!$E$3</f>
        <v>setembro/19</v>
      </c>
      <c r="B1095" s="29">
        <f>B1094</f>
        <v>79</v>
      </c>
      <c r="C1095" s="15">
        <f>LARGE(Premissas!$H$3:$I$3,1)</f>
        <v>58.91</v>
      </c>
      <c r="D1095" s="16">
        <f t="shared" si="1632"/>
        <v>0</v>
      </c>
      <c r="E1095" s="17">
        <f>D1095*Premissas!$C$6</f>
        <v>0</v>
      </c>
      <c r="F1095" s="15">
        <f t="shared" si="1633"/>
        <v>79</v>
      </c>
      <c r="G1095" s="18">
        <f>F1095*Premissas!$C$5</f>
        <v>2546.6940841505852</v>
      </c>
      <c r="M1095" s="7" t="str">
        <f>Premissas!$E$3</f>
        <v>setembro/19</v>
      </c>
      <c r="N1095" s="29">
        <f t="shared" ref="N1095:N1105" si="1640">N1094</f>
        <v>79</v>
      </c>
      <c r="O1095" s="15">
        <f>Premissas!$I$3</f>
        <v>52.19</v>
      </c>
      <c r="P1095" s="16">
        <f t="shared" si="1635"/>
        <v>0</v>
      </c>
      <c r="Q1095" s="17">
        <f>P1095*Premissas!$C$13</f>
        <v>0</v>
      </c>
      <c r="R1095" s="15">
        <f t="shared" si="1636"/>
        <v>79</v>
      </c>
      <c r="S1095" s="18">
        <f>R1095*Premissas!$C$11</f>
        <v>3805.0458715596328</v>
      </c>
      <c r="Y1095" s="7" t="str">
        <f>Premissas!$E$3</f>
        <v>setembro/19</v>
      </c>
      <c r="Z1095" s="29">
        <f t="shared" ref="Z1095:Z1105" si="1641">Z1094</f>
        <v>79</v>
      </c>
      <c r="AA1095" s="15">
        <f>Premissas!$H$3</f>
        <v>58.91</v>
      </c>
      <c r="AB1095" s="16">
        <f t="shared" si="1638"/>
        <v>0</v>
      </c>
      <c r="AC1095" s="17">
        <f>AB1095*Premissas!$C$6</f>
        <v>0</v>
      </c>
      <c r="AD1095" s="15">
        <f t="shared" si="1639"/>
        <v>79</v>
      </c>
      <c r="AE1095" s="18">
        <f>AD1095*Premissas!$C$12</f>
        <v>2546.6940841505852</v>
      </c>
    </row>
    <row r="1096" spans="1:33" x14ac:dyDescent="0.25">
      <c r="A1096" s="7" t="str">
        <f>Premissas!$E$4</f>
        <v>agosto/19</v>
      </c>
      <c r="B1096" s="29">
        <f t="shared" ref="B1096:B1105" si="1642">B1095</f>
        <v>79</v>
      </c>
      <c r="C1096" s="15">
        <f>LARGE(Premissas!$H$4:$I$4,1)</f>
        <v>46.48</v>
      </c>
      <c r="D1096" s="16">
        <f t="shared" si="1632"/>
        <v>0</v>
      </c>
      <c r="E1096" s="17">
        <f>D1096*Premissas!$C$6</f>
        <v>0</v>
      </c>
      <c r="F1096" s="15">
        <f t="shared" si="1633"/>
        <v>79</v>
      </c>
      <c r="G1096" s="18">
        <f>F1096*Premissas!$C$5</f>
        <v>2546.6940841505852</v>
      </c>
      <c r="M1096" s="7" t="str">
        <f>Premissas!$E$4</f>
        <v>agosto/19</v>
      </c>
      <c r="N1096" s="29">
        <f t="shared" si="1640"/>
        <v>79</v>
      </c>
      <c r="O1096" s="15">
        <f>Premissas!$I$4</f>
        <v>20.16</v>
      </c>
      <c r="P1096" s="16">
        <f t="shared" si="1635"/>
        <v>0</v>
      </c>
      <c r="Q1096" s="17">
        <f>P1096*Premissas!$C$13</f>
        <v>0</v>
      </c>
      <c r="R1096" s="15">
        <f t="shared" si="1636"/>
        <v>79</v>
      </c>
      <c r="S1096" s="18">
        <f>R1096*Premissas!$C$11</f>
        <v>3805.0458715596328</v>
      </c>
      <c r="Y1096" s="7" t="str">
        <f>Premissas!$E$4</f>
        <v>agosto/19</v>
      </c>
      <c r="Z1096" s="29">
        <f t="shared" si="1641"/>
        <v>79</v>
      </c>
      <c r="AA1096" s="15">
        <f>Premissas!$H$4</f>
        <v>46.48</v>
      </c>
      <c r="AB1096" s="16">
        <f t="shared" si="1638"/>
        <v>0</v>
      </c>
      <c r="AC1096" s="17">
        <f>AB1096*Premissas!$C$6</f>
        <v>0</v>
      </c>
      <c r="AD1096" s="15">
        <f t="shared" si="1639"/>
        <v>79</v>
      </c>
      <c r="AE1096" s="18">
        <f>AD1096*Premissas!$C$12</f>
        <v>2546.6940841505852</v>
      </c>
    </row>
    <row r="1097" spans="1:33" x14ac:dyDescent="0.25">
      <c r="A1097" s="7" t="str">
        <f>Premissas!$E$5</f>
        <v>julho/19</v>
      </c>
      <c r="B1097" s="29">
        <f t="shared" si="1642"/>
        <v>79</v>
      </c>
      <c r="C1097" s="15">
        <f>LARGE(Premissas!$H$5:$I$5,1)</f>
        <v>63.17</v>
      </c>
      <c r="D1097" s="16">
        <f t="shared" si="1632"/>
        <v>0</v>
      </c>
      <c r="E1097" s="17">
        <f>D1097*Premissas!$C$6</f>
        <v>0</v>
      </c>
      <c r="F1097" s="15">
        <f t="shared" si="1633"/>
        <v>79</v>
      </c>
      <c r="G1097" s="18">
        <f>F1097*Premissas!$C$5</f>
        <v>2546.6940841505852</v>
      </c>
      <c r="M1097" s="7" t="str">
        <f>Premissas!$E$5</f>
        <v>julho/19</v>
      </c>
      <c r="N1097" s="29">
        <f t="shared" si="1640"/>
        <v>79</v>
      </c>
      <c r="O1097" s="15">
        <f>Premissas!$I$5</f>
        <v>39.979999999999997</v>
      </c>
      <c r="P1097" s="16">
        <f t="shared" si="1635"/>
        <v>0</v>
      </c>
      <c r="Q1097" s="17">
        <f>P1097*Premissas!$C$13</f>
        <v>0</v>
      </c>
      <c r="R1097" s="15">
        <f t="shared" si="1636"/>
        <v>79</v>
      </c>
      <c r="S1097" s="18">
        <f>R1097*Premissas!$C$11</f>
        <v>3805.0458715596328</v>
      </c>
      <c r="Y1097" s="7" t="str">
        <f>Premissas!$E$5</f>
        <v>julho/19</v>
      </c>
      <c r="Z1097" s="29">
        <f t="shared" si="1641"/>
        <v>79</v>
      </c>
      <c r="AA1097" s="15">
        <f>Premissas!$H$5</f>
        <v>63.17</v>
      </c>
      <c r="AB1097" s="16">
        <f t="shared" si="1638"/>
        <v>0</v>
      </c>
      <c r="AC1097" s="17">
        <f>AB1097*Premissas!$C$6</f>
        <v>0</v>
      </c>
      <c r="AD1097" s="15">
        <f t="shared" si="1639"/>
        <v>79</v>
      </c>
      <c r="AE1097" s="18">
        <f>AD1097*Premissas!$C$12</f>
        <v>2546.6940841505852</v>
      </c>
    </row>
    <row r="1098" spans="1:33" x14ac:dyDescent="0.25">
      <c r="A1098" s="7" t="str">
        <f>Premissas!$E$6</f>
        <v>junho/19</v>
      </c>
      <c r="B1098" s="29">
        <f t="shared" si="1642"/>
        <v>79</v>
      </c>
      <c r="C1098" s="15">
        <f>LARGE(Premissas!$H$6:$I$6,1)</f>
        <v>59.47</v>
      </c>
      <c r="D1098" s="16">
        <f t="shared" si="1632"/>
        <v>0</v>
      </c>
      <c r="E1098" s="17">
        <f>D1098*Premissas!$C$6</f>
        <v>0</v>
      </c>
      <c r="F1098" s="15">
        <f t="shared" si="1633"/>
        <v>79</v>
      </c>
      <c r="G1098" s="18">
        <f>F1098*Premissas!$C$5</f>
        <v>2546.6940841505852</v>
      </c>
      <c r="M1098" s="7" t="str">
        <f>Premissas!$E$6</f>
        <v>junho/19</v>
      </c>
      <c r="N1098" s="29">
        <f t="shared" si="1640"/>
        <v>79</v>
      </c>
      <c r="O1098" s="15">
        <f>Premissas!$I$6</f>
        <v>47.71</v>
      </c>
      <c r="P1098" s="16">
        <f t="shared" si="1635"/>
        <v>0</v>
      </c>
      <c r="Q1098" s="17">
        <f>P1098*Premissas!$C$13</f>
        <v>0</v>
      </c>
      <c r="R1098" s="15">
        <f t="shared" si="1636"/>
        <v>79</v>
      </c>
      <c r="S1098" s="18">
        <f>R1098*Premissas!$C$11</f>
        <v>3805.0458715596328</v>
      </c>
      <c r="Y1098" s="7" t="str">
        <f>Premissas!$E$6</f>
        <v>junho/19</v>
      </c>
      <c r="Z1098" s="29">
        <f t="shared" si="1641"/>
        <v>79</v>
      </c>
      <c r="AA1098" s="15">
        <f>Premissas!$H$6</f>
        <v>59.47</v>
      </c>
      <c r="AB1098" s="16">
        <f t="shared" si="1638"/>
        <v>0</v>
      </c>
      <c r="AC1098" s="17">
        <f>AB1098*Premissas!$C$6</f>
        <v>0</v>
      </c>
      <c r="AD1098" s="15">
        <f t="shared" si="1639"/>
        <v>79</v>
      </c>
      <c r="AE1098" s="18">
        <f>AD1098*Premissas!$C$12</f>
        <v>2546.6940841505852</v>
      </c>
    </row>
    <row r="1099" spans="1:33" x14ac:dyDescent="0.25">
      <c r="A1099" s="7" t="str">
        <f>Premissas!$E$7</f>
        <v>maio/19</v>
      </c>
      <c r="B1099" s="29">
        <f t="shared" si="1642"/>
        <v>79</v>
      </c>
      <c r="C1099" s="15">
        <f>LARGE(Premissas!$H$7:$I$7,1)</f>
        <v>61.04</v>
      </c>
      <c r="D1099" s="20">
        <f t="shared" si="1632"/>
        <v>0</v>
      </c>
      <c r="E1099" s="17">
        <f>D1099*Premissas!$C$6</f>
        <v>0</v>
      </c>
      <c r="F1099" s="15">
        <f t="shared" si="1633"/>
        <v>79</v>
      </c>
      <c r="G1099" s="18">
        <f>F1099*Premissas!$C$5</f>
        <v>2546.6940841505852</v>
      </c>
      <c r="M1099" s="7" t="str">
        <f>Premissas!$E$7</f>
        <v>maio/19</v>
      </c>
      <c r="N1099" s="29">
        <f t="shared" si="1640"/>
        <v>79</v>
      </c>
      <c r="O1099" s="15">
        <f>Premissas!$I$7</f>
        <v>46.37</v>
      </c>
      <c r="P1099" s="20">
        <f t="shared" si="1635"/>
        <v>0</v>
      </c>
      <c r="Q1099" s="17">
        <f>P1099*Premissas!$C$13</f>
        <v>0</v>
      </c>
      <c r="R1099" s="15">
        <f t="shared" si="1636"/>
        <v>79</v>
      </c>
      <c r="S1099" s="18">
        <f>R1099*Premissas!$C$11</f>
        <v>3805.0458715596328</v>
      </c>
      <c r="Y1099" s="7" t="str">
        <f>Premissas!$E$7</f>
        <v>maio/19</v>
      </c>
      <c r="Z1099" s="29">
        <f t="shared" si="1641"/>
        <v>79</v>
      </c>
      <c r="AA1099" s="15">
        <f>Premissas!$H$7</f>
        <v>61.04</v>
      </c>
      <c r="AB1099" s="20">
        <f t="shared" si="1638"/>
        <v>0</v>
      </c>
      <c r="AC1099" s="17">
        <f>AB1099*Premissas!$C$6</f>
        <v>0</v>
      </c>
      <c r="AD1099" s="15">
        <f t="shared" si="1639"/>
        <v>79</v>
      </c>
      <c r="AE1099" s="18">
        <f>AD1099*Premissas!$C$12</f>
        <v>2546.6940841505852</v>
      </c>
    </row>
    <row r="1100" spans="1:33" x14ac:dyDescent="0.25">
      <c r="A1100" s="7" t="str">
        <f>Premissas!$E$8</f>
        <v>abril/19</v>
      </c>
      <c r="B1100" s="29">
        <f t="shared" si="1642"/>
        <v>79</v>
      </c>
      <c r="C1100" s="15">
        <f>LARGE(Premissas!$H$8:$I$8,1)</f>
        <v>81.98</v>
      </c>
      <c r="D1100" s="20">
        <f t="shared" si="1632"/>
        <v>0</v>
      </c>
      <c r="E1100" s="17">
        <f>D1100*Premissas!$C$6</f>
        <v>0</v>
      </c>
      <c r="F1100" s="15">
        <f t="shared" si="1633"/>
        <v>81.98</v>
      </c>
      <c r="G1100" s="18">
        <f>F1100*Premissas!$C$5</f>
        <v>2642.7592534008227</v>
      </c>
      <c r="M1100" s="7" t="str">
        <f>Premissas!$E$8</f>
        <v>abril/19</v>
      </c>
      <c r="N1100" s="29">
        <f t="shared" si="1640"/>
        <v>79</v>
      </c>
      <c r="O1100" s="15">
        <f>Premissas!$I$8</f>
        <v>53.09</v>
      </c>
      <c r="P1100" s="20">
        <f t="shared" si="1635"/>
        <v>0</v>
      </c>
      <c r="Q1100" s="17">
        <f>P1100*Premissas!$C$13</f>
        <v>0</v>
      </c>
      <c r="R1100" s="15">
        <f t="shared" si="1636"/>
        <v>79</v>
      </c>
      <c r="S1100" s="18">
        <f>R1100*Premissas!$C$11</f>
        <v>3805.0458715596328</v>
      </c>
      <c r="Y1100" s="7" t="str">
        <f>Premissas!$E$8</f>
        <v>abril/19</v>
      </c>
      <c r="Z1100" s="29">
        <f t="shared" si="1641"/>
        <v>79</v>
      </c>
      <c r="AA1100" s="15">
        <f>Premissas!$H$8</f>
        <v>81.98</v>
      </c>
      <c r="AB1100" s="20">
        <f t="shared" si="1638"/>
        <v>0</v>
      </c>
      <c r="AC1100" s="17">
        <f>AB1100*Premissas!$C$6</f>
        <v>0</v>
      </c>
      <c r="AD1100" s="15">
        <f t="shared" si="1639"/>
        <v>81.98</v>
      </c>
      <c r="AE1100" s="18">
        <f>AD1100*Premissas!$C$12</f>
        <v>2642.7592534008227</v>
      </c>
    </row>
    <row r="1101" spans="1:33" x14ac:dyDescent="0.25">
      <c r="A1101" s="7" t="str">
        <f>Premissas!$E$9</f>
        <v>março/19</v>
      </c>
      <c r="B1101" s="29">
        <f t="shared" si="1642"/>
        <v>79</v>
      </c>
      <c r="C1101" s="15">
        <f>LARGE(Premissas!$H$9:$I$9,1)</f>
        <v>77.73</v>
      </c>
      <c r="D1101" s="20">
        <f t="shared" si="1632"/>
        <v>0</v>
      </c>
      <c r="E1101" s="17">
        <f>D1101*Premissas!$C$6</f>
        <v>0</v>
      </c>
      <c r="F1101" s="15">
        <f t="shared" si="1633"/>
        <v>79</v>
      </c>
      <c r="G1101" s="18">
        <f>F1101*Premissas!$C$5</f>
        <v>2546.6940841505852</v>
      </c>
      <c r="M1101" s="7" t="str">
        <f>Premissas!$E$9</f>
        <v>março/19</v>
      </c>
      <c r="N1101" s="29">
        <f t="shared" si="1640"/>
        <v>79</v>
      </c>
      <c r="O1101" s="15">
        <f>Premissas!$I$9</f>
        <v>77.73</v>
      </c>
      <c r="P1101" s="20">
        <f t="shared" si="1635"/>
        <v>0</v>
      </c>
      <c r="Q1101" s="17">
        <f>P1101*Premissas!$C$13</f>
        <v>0</v>
      </c>
      <c r="R1101" s="15">
        <f t="shared" si="1636"/>
        <v>79</v>
      </c>
      <c r="S1101" s="18">
        <f>R1101*Premissas!$C$11</f>
        <v>3805.0458715596328</v>
      </c>
      <c r="Y1101" s="7" t="str">
        <f>Premissas!$E$9</f>
        <v>março/19</v>
      </c>
      <c r="Z1101" s="29">
        <f t="shared" si="1641"/>
        <v>79</v>
      </c>
      <c r="AA1101" s="15">
        <f>Premissas!$H$9</f>
        <v>77.62</v>
      </c>
      <c r="AB1101" s="20">
        <f t="shared" si="1638"/>
        <v>0</v>
      </c>
      <c r="AC1101" s="17">
        <f>AB1101*Premissas!$C$6</f>
        <v>0</v>
      </c>
      <c r="AD1101" s="15">
        <f t="shared" si="1639"/>
        <v>79</v>
      </c>
      <c r="AE1101" s="18">
        <f>AD1101*Premissas!$C$12</f>
        <v>2546.6940841505852</v>
      </c>
    </row>
    <row r="1102" spans="1:33" x14ac:dyDescent="0.25">
      <c r="A1102" s="7" t="str">
        <f>Premissas!$E$10</f>
        <v>fevereiro/19</v>
      </c>
      <c r="B1102" s="29">
        <f t="shared" si="1642"/>
        <v>79</v>
      </c>
      <c r="C1102" s="15">
        <f>LARGE(Premissas!$H$10:$I$10,1)</f>
        <v>89.49</v>
      </c>
      <c r="D1102" s="20">
        <f t="shared" si="1632"/>
        <v>10.489999999999995</v>
      </c>
      <c r="E1102" s="17">
        <f>D1102*Premissas!$C$6</f>
        <v>676.32458082885125</v>
      </c>
      <c r="F1102" s="15">
        <f t="shared" si="1633"/>
        <v>89.49</v>
      </c>
      <c r="G1102" s="18">
        <f>F1102*Premissas!$C$5</f>
        <v>2884.8563745650108</v>
      </c>
      <c r="M1102" s="7" t="str">
        <f>Premissas!$E$10</f>
        <v>fevereiro/19</v>
      </c>
      <c r="N1102" s="29">
        <f t="shared" si="1640"/>
        <v>79</v>
      </c>
      <c r="O1102" s="15">
        <f>Premissas!$I$10</f>
        <v>61.82</v>
      </c>
      <c r="P1102" s="20">
        <f t="shared" si="1635"/>
        <v>0</v>
      </c>
      <c r="Q1102" s="17">
        <f>P1102*Premissas!$C$13</f>
        <v>0</v>
      </c>
      <c r="R1102" s="15">
        <f t="shared" si="1636"/>
        <v>79</v>
      </c>
      <c r="S1102" s="18">
        <f>R1102*Premissas!$C$11</f>
        <v>3805.0458715596328</v>
      </c>
      <c r="Y1102" s="7" t="str">
        <f>Premissas!$E$10</f>
        <v>fevereiro/19</v>
      </c>
      <c r="Z1102" s="29">
        <f t="shared" si="1641"/>
        <v>79</v>
      </c>
      <c r="AA1102" s="15">
        <f>Premissas!$H$10</f>
        <v>89.49</v>
      </c>
      <c r="AB1102" s="20">
        <f t="shared" si="1638"/>
        <v>10.489999999999995</v>
      </c>
      <c r="AC1102" s="17">
        <f>AB1102*Premissas!$C$6</f>
        <v>676.32458082885125</v>
      </c>
      <c r="AD1102" s="15">
        <f t="shared" si="1639"/>
        <v>89.49</v>
      </c>
      <c r="AE1102" s="18">
        <f>AD1102*Premissas!$C$12</f>
        <v>2884.8563745650108</v>
      </c>
    </row>
    <row r="1103" spans="1:33" x14ac:dyDescent="0.25">
      <c r="A1103" s="7" t="str">
        <f>Premissas!$E$11</f>
        <v>janeiro/19</v>
      </c>
      <c r="B1103" s="29">
        <f t="shared" si="1642"/>
        <v>79</v>
      </c>
      <c r="C1103" s="15">
        <f>LARGE(Premissas!$H$11:$I$11,1)</f>
        <v>81.09</v>
      </c>
      <c r="D1103" s="16">
        <f t="shared" si="1632"/>
        <v>0</v>
      </c>
      <c r="E1103" s="17">
        <f>D1103*Premissas!$C$6</f>
        <v>0</v>
      </c>
      <c r="F1103" s="15">
        <f t="shared" si="1633"/>
        <v>81.09</v>
      </c>
      <c r="G1103" s="18">
        <f>F1103*Premissas!$C$5</f>
        <v>2614.068649161658</v>
      </c>
      <c r="M1103" s="7" t="str">
        <f>Premissas!$E$11</f>
        <v>janeiro/19</v>
      </c>
      <c r="N1103" s="29">
        <f t="shared" si="1640"/>
        <v>79</v>
      </c>
      <c r="O1103" s="15">
        <f>Premissas!$I$11</f>
        <v>57.12</v>
      </c>
      <c r="P1103" s="16">
        <f t="shared" si="1635"/>
        <v>0</v>
      </c>
      <c r="Q1103" s="17">
        <f>P1103*Premissas!$C$13</f>
        <v>0</v>
      </c>
      <c r="R1103" s="15">
        <f t="shared" si="1636"/>
        <v>79</v>
      </c>
      <c r="S1103" s="18">
        <f>R1103*Premissas!$C$11</f>
        <v>3805.0458715596328</v>
      </c>
      <c r="Y1103" s="7" t="str">
        <f>Premissas!$E$11</f>
        <v>janeiro/19</v>
      </c>
      <c r="Z1103" s="29">
        <f t="shared" si="1641"/>
        <v>79</v>
      </c>
      <c r="AA1103" s="15">
        <f>Premissas!$H$11</f>
        <v>81.09</v>
      </c>
      <c r="AB1103" s="16">
        <f t="shared" si="1638"/>
        <v>0</v>
      </c>
      <c r="AC1103" s="17">
        <f>AB1103*Premissas!$C$6</f>
        <v>0</v>
      </c>
      <c r="AD1103" s="15">
        <f t="shared" si="1639"/>
        <v>81.09</v>
      </c>
      <c r="AE1103" s="18">
        <f>AD1103*Premissas!$C$12</f>
        <v>2614.068649161658</v>
      </c>
    </row>
    <row r="1104" spans="1:33" x14ac:dyDescent="0.25">
      <c r="A1104" s="7" t="str">
        <f>Premissas!$E$12</f>
        <v>dezembro/18</v>
      </c>
      <c r="B1104" s="29">
        <f t="shared" si="1642"/>
        <v>79</v>
      </c>
      <c r="C1104" s="15">
        <f>LARGE(Premissas!$H$12:$I$12,1)</f>
        <v>66.98</v>
      </c>
      <c r="D1104" s="16">
        <f t="shared" si="1632"/>
        <v>0</v>
      </c>
      <c r="E1104" s="17">
        <f>D1104*Premissas!$C$6</f>
        <v>0</v>
      </c>
      <c r="F1104" s="15">
        <f t="shared" si="1633"/>
        <v>79</v>
      </c>
      <c r="G1104" s="18">
        <f>F1104*Premissas!$C$5</f>
        <v>2546.6940841505852</v>
      </c>
      <c r="M1104" s="7" t="str">
        <f>Premissas!$E$12</f>
        <v>dezembro/18</v>
      </c>
      <c r="N1104" s="29">
        <f t="shared" si="1640"/>
        <v>79</v>
      </c>
      <c r="O1104" s="15">
        <f>Premissas!$I$12</f>
        <v>56.9</v>
      </c>
      <c r="P1104" s="16">
        <f t="shared" si="1635"/>
        <v>0</v>
      </c>
      <c r="Q1104" s="17">
        <f>P1104*Premissas!$C$13</f>
        <v>0</v>
      </c>
      <c r="R1104" s="15">
        <f t="shared" si="1636"/>
        <v>79</v>
      </c>
      <c r="S1104" s="18">
        <f>R1104*Premissas!$C$11</f>
        <v>3805.0458715596328</v>
      </c>
      <c r="Y1104" s="7" t="str">
        <f>Premissas!$E$12</f>
        <v>dezembro/18</v>
      </c>
      <c r="Z1104" s="29">
        <f t="shared" si="1641"/>
        <v>79</v>
      </c>
      <c r="AA1104" s="15">
        <f>Premissas!$H$12</f>
        <v>66.98</v>
      </c>
      <c r="AB1104" s="16">
        <f t="shared" si="1638"/>
        <v>0</v>
      </c>
      <c r="AC1104" s="17">
        <f>AB1104*Premissas!$C$6</f>
        <v>0</v>
      </c>
      <c r="AD1104" s="15">
        <f t="shared" si="1639"/>
        <v>79</v>
      </c>
      <c r="AE1104" s="18">
        <f>AD1104*Premissas!$C$12</f>
        <v>2546.6940841505852</v>
      </c>
    </row>
    <row r="1105" spans="1:33" x14ac:dyDescent="0.25">
      <c r="A1105" s="7" t="str">
        <f>Premissas!$E$13</f>
        <v>novembro/18</v>
      </c>
      <c r="B1105" s="29">
        <f t="shared" si="1642"/>
        <v>79</v>
      </c>
      <c r="C1105" s="15">
        <f>LARGE(Premissas!$H$13:$I$13,1)</f>
        <v>66.42</v>
      </c>
      <c r="D1105" s="16">
        <f t="shared" si="1632"/>
        <v>0</v>
      </c>
      <c r="E1105" s="17">
        <f>D1105*Premissas!$C$6</f>
        <v>0</v>
      </c>
      <c r="F1105" s="15">
        <f t="shared" si="1633"/>
        <v>79</v>
      </c>
      <c r="G1105" s="18">
        <f>F1105*Premissas!$C$5</f>
        <v>2546.6940841505852</v>
      </c>
      <c r="M1105" s="7" t="str">
        <f>Premissas!$E$13</f>
        <v>novembro/18</v>
      </c>
      <c r="N1105" s="29">
        <f t="shared" si="1640"/>
        <v>79</v>
      </c>
      <c r="O1105" s="15">
        <f>Premissas!$I$13</f>
        <v>40.659999999999997</v>
      </c>
      <c r="P1105" s="16">
        <f t="shared" si="1635"/>
        <v>0</v>
      </c>
      <c r="Q1105" s="17">
        <f>P1105*Premissas!$C$13</f>
        <v>0</v>
      </c>
      <c r="R1105" s="15">
        <f t="shared" si="1636"/>
        <v>79</v>
      </c>
      <c r="S1105" s="18">
        <f>R1105*Premissas!$C$11</f>
        <v>3805.0458715596328</v>
      </c>
      <c r="Y1105" s="7" t="str">
        <f>Premissas!$E$13</f>
        <v>novembro/18</v>
      </c>
      <c r="Z1105" s="29">
        <f t="shared" si="1641"/>
        <v>79</v>
      </c>
      <c r="AA1105" s="15">
        <f>Premissas!$H$13</f>
        <v>66.42</v>
      </c>
      <c r="AB1105" s="16">
        <f t="shared" si="1638"/>
        <v>0</v>
      </c>
      <c r="AC1105" s="17">
        <f>AB1105*Premissas!$C$6</f>
        <v>0</v>
      </c>
      <c r="AD1105" s="15">
        <f t="shared" si="1639"/>
        <v>79</v>
      </c>
      <c r="AE1105" s="18">
        <f>AD1105*Premissas!$C$12</f>
        <v>2546.6940841505852</v>
      </c>
    </row>
    <row r="1106" spans="1:33" x14ac:dyDescent="0.25">
      <c r="A1106" s="26" t="s">
        <v>35</v>
      </c>
      <c r="B1106" s="5"/>
      <c r="C1106" s="5">
        <f>LARGE(C1093:C1105,1)</f>
        <v>89.49</v>
      </c>
      <c r="D1106" s="5">
        <f>LARGE(D1093:D1105,1)</f>
        <v>10.489999999999995</v>
      </c>
      <c r="E1106" s="27">
        <f>SUM(E1094:E1105)</f>
        <v>676.32458082885125</v>
      </c>
      <c r="F1106" s="5">
        <f>LARGE(F1093:F1105,1)</f>
        <v>89.49</v>
      </c>
      <c r="G1106" s="27">
        <f t="shared" si="1598"/>
        <v>31061.931034482761</v>
      </c>
      <c r="H1106" s="50">
        <f>E1106+G1106</f>
        <v>31738.255615311613</v>
      </c>
      <c r="I1106">
        <f>B1094</f>
        <v>79</v>
      </c>
      <c r="M1106" s="26" t="s">
        <v>35</v>
      </c>
      <c r="N1106" s="5"/>
      <c r="O1106" s="5">
        <f t="shared" ref="O1106:P1106" si="1643">LARGE(O1093:O1105,1)</f>
        <v>77.73</v>
      </c>
      <c r="P1106" s="5">
        <f t="shared" si="1643"/>
        <v>0</v>
      </c>
      <c r="Q1106" s="27">
        <f t="shared" ref="Q1106" si="1644">SUM(Q1094:Q1105)</f>
        <v>0</v>
      </c>
      <c r="R1106" s="5">
        <f t="shared" ref="R1106" si="1645">LARGE(R1093:R1105,1)</f>
        <v>79</v>
      </c>
      <c r="S1106" s="27">
        <f t="shared" si="1602"/>
        <v>45660.550458715596</v>
      </c>
      <c r="T1106" s="50">
        <f t="shared" ref="T1106" si="1646">Q1106+S1106</f>
        <v>45660.550458715596</v>
      </c>
      <c r="U1106">
        <f t="shared" ref="U1106" si="1647">N1094</f>
        <v>79</v>
      </c>
      <c r="Y1106" s="26" t="s">
        <v>35</v>
      </c>
      <c r="Z1106" s="5"/>
      <c r="AA1106" s="5">
        <f t="shared" ref="AA1106:AB1106" si="1648">LARGE(AA1093:AA1105,1)</f>
        <v>89.49</v>
      </c>
      <c r="AB1106" s="5">
        <f t="shared" si="1648"/>
        <v>10.489999999999995</v>
      </c>
      <c r="AC1106" s="27">
        <f t="shared" ref="AC1106" si="1649">SUM(AC1094:AC1105)</f>
        <v>676.32458082885125</v>
      </c>
      <c r="AD1106" s="5">
        <f t="shared" ref="AD1106" si="1650">LARGE(AD1093:AD1105,1)</f>
        <v>89.49</v>
      </c>
      <c r="AE1106" s="27">
        <f t="shared" si="1608"/>
        <v>31061.931034482761</v>
      </c>
      <c r="AF1106" s="50">
        <f t="shared" ref="AF1106" si="1651">AC1106+AE1106</f>
        <v>31738.255615311613</v>
      </c>
      <c r="AG1106">
        <f t="shared" ref="AG1106" si="1652">Z1094</f>
        <v>79</v>
      </c>
    </row>
    <row r="1107" spans="1:33" x14ac:dyDescent="0.25">
      <c r="A1107" s="6" t="s">
        <v>12</v>
      </c>
      <c r="B1107" s="6" t="s">
        <v>18</v>
      </c>
      <c r="C1107" s="6" t="s">
        <v>19</v>
      </c>
      <c r="D1107" s="14" t="s">
        <v>20</v>
      </c>
      <c r="E1107" s="14" t="s">
        <v>21</v>
      </c>
      <c r="F1107" s="6" t="s">
        <v>22</v>
      </c>
      <c r="G1107" s="6" t="s">
        <v>23</v>
      </c>
      <c r="M1107" s="6" t="s">
        <v>12</v>
      </c>
      <c r="N1107" s="6" t="s">
        <v>18</v>
      </c>
      <c r="O1107" s="6" t="s">
        <v>19</v>
      </c>
      <c r="P1107" s="14" t="s">
        <v>20</v>
      </c>
      <c r="Q1107" s="14" t="s">
        <v>21</v>
      </c>
      <c r="R1107" s="6" t="s">
        <v>22</v>
      </c>
      <c r="S1107" s="6" t="s">
        <v>23</v>
      </c>
      <c r="Y1107" s="6" t="s">
        <v>12</v>
      </c>
      <c r="Z1107" s="6" t="s">
        <v>18</v>
      </c>
      <c r="AA1107" s="6" t="s">
        <v>19</v>
      </c>
      <c r="AB1107" s="14" t="s">
        <v>20</v>
      </c>
      <c r="AC1107" s="14" t="s">
        <v>21</v>
      </c>
      <c r="AD1107" s="6" t="s">
        <v>22</v>
      </c>
      <c r="AE1107" s="6" t="s">
        <v>23</v>
      </c>
    </row>
    <row r="1108" spans="1:33" x14ac:dyDescent="0.25">
      <c r="A1108" s="7" t="str">
        <f>Premissas!$E$2</f>
        <v>outubro/19</v>
      </c>
      <c r="B1108" s="29">
        <f>B1094+1</f>
        <v>80</v>
      </c>
      <c r="C1108" s="15">
        <f>LARGE(Premissas!$H$2:$I$2,1)</f>
        <v>63.39</v>
      </c>
      <c r="D1108" s="16">
        <f t="shared" ref="D1108:D1119" si="1653">IF(C1108&gt;105%*B1108,(C1108-B1108),0)</f>
        <v>0</v>
      </c>
      <c r="E1108" s="17">
        <f>D1108*Premissas!$C$6</f>
        <v>0</v>
      </c>
      <c r="F1108" s="15">
        <f t="shared" ref="F1108:F1119" si="1654">IF(C1108&gt;B1108,C1108,B1108)</f>
        <v>80</v>
      </c>
      <c r="G1108" s="18">
        <f>F1108*Premissas!$C$5</f>
        <v>2578.9307181271752</v>
      </c>
      <c r="M1108" s="7" t="str">
        <f>Premissas!$E$2</f>
        <v>outubro/19</v>
      </c>
      <c r="N1108" s="29">
        <f t="shared" ref="N1108" si="1655">N1094+1</f>
        <v>80</v>
      </c>
      <c r="O1108" s="15">
        <f>Premissas!$I$2</f>
        <v>63.39</v>
      </c>
      <c r="P1108" s="16">
        <f t="shared" ref="P1108:P1119" si="1656">IF(O1108&gt;105%*N1108,(O1108-N1108),0)</f>
        <v>0</v>
      </c>
      <c r="Q1108" s="17">
        <f>P1108*Premissas!$C$13</f>
        <v>0</v>
      </c>
      <c r="R1108" s="15">
        <f t="shared" ref="R1108:R1119" si="1657">IF(O1108&gt;N1108,O1108,N1108)</f>
        <v>80</v>
      </c>
      <c r="S1108" s="18">
        <f>R1108*Premissas!$C$11</f>
        <v>3853.2110091743116</v>
      </c>
      <c r="Y1108" s="7" t="str">
        <f>Premissas!$E$2</f>
        <v>outubro/19</v>
      </c>
      <c r="Z1108" s="29">
        <f t="shared" ref="Z1108" si="1658">Z1094+1</f>
        <v>80</v>
      </c>
      <c r="AA1108" s="15">
        <f>Premissas!$H$2</f>
        <v>58.8</v>
      </c>
      <c r="AB1108" s="16">
        <f t="shared" ref="AB1108:AB1119" si="1659">IF(AA1108&gt;105%*Z1108,(AA1108-Z1108),0)</f>
        <v>0</v>
      </c>
      <c r="AC1108" s="17">
        <f>AB1108*Premissas!$C$6</f>
        <v>0</v>
      </c>
      <c r="AD1108" s="15">
        <f t="shared" ref="AD1108:AD1119" si="1660">IF(AA1108&gt;Z1108,AA1108,Z1108)</f>
        <v>80</v>
      </c>
      <c r="AE1108" s="18">
        <f>AD1108*Premissas!$C$12</f>
        <v>2578.9307181271752</v>
      </c>
    </row>
    <row r="1109" spans="1:33" x14ac:dyDescent="0.25">
      <c r="A1109" s="7" t="str">
        <f>Premissas!$E$3</f>
        <v>setembro/19</v>
      </c>
      <c r="B1109" s="29">
        <f>B1108</f>
        <v>80</v>
      </c>
      <c r="C1109" s="15">
        <f>LARGE(Premissas!$H$3:$I$3,1)</f>
        <v>58.91</v>
      </c>
      <c r="D1109" s="16">
        <f t="shared" si="1653"/>
        <v>0</v>
      </c>
      <c r="E1109" s="17">
        <f>D1109*Premissas!$C$6</f>
        <v>0</v>
      </c>
      <c r="F1109" s="15">
        <f t="shared" si="1654"/>
        <v>80</v>
      </c>
      <c r="G1109" s="18">
        <f>F1109*Premissas!$C$5</f>
        <v>2578.9307181271752</v>
      </c>
      <c r="M1109" s="7" t="str">
        <f>Premissas!$E$3</f>
        <v>setembro/19</v>
      </c>
      <c r="N1109" s="29">
        <f t="shared" ref="N1109:N1119" si="1661">N1108</f>
        <v>80</v>
      </c>
      <c r="O1109" s="15">
        <f>Premissas!$I$3</f>
        <v>52.19</v>
      </c>
      <c r="P1109" s="16">
        <f t="shared" si="1656"/>
        <v>0</v>
      </c>
      <c r="Q1109" s="17">
        <f>P1109*Premissas!$C$13</f>
        <v>0</v>
      </c>
      <c r="R1109" s="15">
        <f t="shared" si="1657"/>
        <v>80</v>
      </c>
      <c r="S1109" s="18">
        <f>R1109*Premissas!$C$11</f>
        <v>3853.2110091743116</v>
      </c>
      <c r="Y1109" s="7" t="str">
        <f>Premissas!$E$3</f>
        <v>setembro/19</v>
      </c>
      <c r="Z1109" s="29">
        <f t="shared" ref="Z1109:Z1119" si="1662">Z1108</f>
        <v>80</v>
      </c>
      <c r="AA1109" s="15">
        <f>Premissas!$H$3</f>
        <v>58.91</v>
      </c>
      <c r="AB1109" s="16">
        <f t="shared" si="1659"/>
        <v>0</v>
      </c>
      <c r="AC1109" s="17">
        <f>AB1109*Premissas!$C$6</f>
        <v>0</v>
      </c>
      <c r="AD1109" s="15">
        <f t="shared" si="1660"/>
        <v>80</v>
      </c>
      <c r="AE1109" s="18">
        <f>AD1109*Premissas!$C$12</f>
        <v>2578.9307181271752</v>
      </c>
    </row>
    <row r="1110" spans="1:33" x14ac:dyDescent="0.25">
      <c r="A1110" s="7" t="str">
        <f>Premissas!$E$4</f>
        <v>agosto/19</v>
      </c>
      <c r="B1110" s="29">
        <f t="shared" ref="B1110:B1119" si="1663">B1109</f>
        <v>80</v>
      </c>
      <c r="C1110" s="15">
        <f>LARGE(Premissas!$H$4:$I$4,1)</f>
        <v>46.48</v>
      </c>
      <c r="D1110" s="16">
        <f t="shared" si="1653"/>
        <v>0</v>
      </c>
      <c r="E1110" s="17">
        <f>D1110*Premissas!$C$6</f>
        <v>0</v>
      </c>
      <c r="F1110" s="15">
        <f t="shared" si="1654"/>
        <v>80</v>
      </c>
      <c r="G1110" s="18">
        <f>F1110*Premissas!$C$5</f>
        <v>2578.9307181271752</v>
      </c>
      <c r="M1110" s="7" t="str">
        <f>Premissas!$E$4</f>
        <v>agosto/19</v>
      </c>
      <c r="N1110" s="29">
        <f t="shared" si="1661"/>
        <v>80</v>
      </c>
      <c r="O1110" s="15">
        <f>Premissas!$I$4</f>
        <v>20.16</v>
      </c>
      <c r="P1110" s="16">
        <f t="shared" si="1656"/>
        <v>0</v>
      </c>
      <c r="Q1110" s="17">
        <f>P1110*Premissas!$C$13</f>
        <v>0</v>
      </c>
      <c r="R1110" s="15">
        <f t="shared" si="1657"/>
        <v>80</v>
      </c>
      <c r="S1110" s="18">
        <f>R1110*Premissas!$C$11</f>
        <v>3853.2110091743116</v>
      </c>
      <c r="Y1110" s="7" t="str">
        <f>Premissas!$E$4</f>
        <v>agosto/19</v>
      </c>
      <c r="Z1110" s="29">
        <f t="shared" si="1662"/>
        <v>80</v>
      </c>
      <c r="AA1110" s="15">
        <f>Premissas!$H$4</f>
        <v>46.48</v>
      </c>
      <c r="AB1110" s="16">
        <f t="shared" si="1659"/>
        <v>0</v>
      </c>
      <c r="AC1110" s="17">
        <f>AB1110*Premissas!$C$6</f>
        <v>0</v>
      </c>
      <c r="AD1110" s="15">
        <f t="shared" si="1660"/>
        <v>80</v>
      </c>
      <c r="AE1110" s="18">
        <f>AD1110*Premissas!$C$12</f>
        <v>2578.9307181271752</v>
      </c>
    </row>
    <row r="1111" spans="1:33" x14ac:dyDescent="0.25">
      <c r="A1111" s="7" t="str">
        <f>Premissas!$E$5</f>
        <v>julho/19</v>
      </c>
      <c r="B1111" s="29">
        <f t="shared" si="1663"/>
        <v>80</v>
      </c>
      <c r="C1111" s="15">
        <f>LARGE(Premissas!$H$5:$I$5,1)</f>
        <v>63.17</v>
      </c>
      <c r="D1111" s="16">
        <f t="shared" si="1653"/>
        <v>0</v>
      </c>
      <c r="E1111" s="17">
        <f>D1111*Premissas!$C$6</f>
        <v>0</v>
      </c>
      <c r="F1111" s="15">
        <f t="shared" si="1654"/>
        <v>80</v>
      </c>
      <c r="G1111" s="18">
        <f>F1111*Premissas!$C$5</f>
        <v>2578.9307181271752</v>
      </c>
      <c r="M1111" s="7" t="str">
        <f>Premissas!$E$5</f>
        <v>julho/19</v>
      </c>
      <c r="N1111" s="29">
        <f t="shared" si="1661"/>
        <v>80</v>
      </c>
      <c r="O1111" s="15">
        <f>Premissas!$I$5</f>
        <v>39.979999999999997</v>
      </c>
      <c r="P1111" s="16">
        <f t="shared" si="1656"/>
        <v>0</v>
      </c>
      <c r="Q1111" s="17">
        <f>P1111*Premissas!$C$13</f>
        <v>0</v>
      </c>
      <c r="R1111" s="15">
        <f t="shared" si="1657"/>
        <v>80</v>
      </c>
      <c r="S1111" s="18">
        <f>R1111*Premissas!$C$11</f>
        <v>3853.2110091743116</v>
      </c>
      <c r="Y1111" s="7" t="str">
        <f>Premissas!$E$5</f>
        <v>julho/19</v>
      </c>
      <c r="Z1111" s="29">
        <f t="shared" si="1662"/>
        <v>80</v>
      </c>
      <c r="AA1111" s="15">
        <f>Premissas!$H$5</f>
        <v>63.17</v>
      </c>
      <c r="AB1111" s="16">
        <f t="shared" si="1659"/>
        <v>0</v>
      </c>
      <c r="AC1111" s="17">
        <f>AB1111*Premissas!$C$6</f>
        <v>0</v>
      </c>
      <c r="AD1111" s="15">
        <f t="shared" si="1660"/>
        <v>80</v>
      </c>
      <c r="AE1111" s="18">
        <f>AD1111*Premissas!$C$12</f>
        <v>2578.9307181271752</v>
      </c>
    </row>
    <row r="1112" spans="1:33" x14ac:dyDescent="0.25">
      <c r="A1112" s="7" t="str">
        <f>Premissas!$E$6</f>
        <v>junho/19</v>
      </c>
      <c r="B1112" s="29">
        <f t="shared" si="1663"/>
        <v>80</v>
      </c>
      <c r="C1112" s="15">
        <f>LARGE(Premissas!$H$6:$I$6,1)</f>
        <v>59.47</v>
      </c>
      <c r="D1112" s="16">
        <f t="shared" si="1653"/>
        <v>0</v>
      </c>
      <c r="E1112" s="17">
        <f>D1112*Premissas!$C$6</f>
        <v>0</v>
      </c>
      <c r="F1112" s="15">
        <f t="shared" si="1654"/>
        <v>80</v>
      </c>
      <c r="G1112" s="18">
        <f>F1112*Premissas!$C$5</f>
        <v>2578.9307181271752</v>
      </c>
      <c r="M1112" s="7" t="str">
        <f>Premissas!$E$6</f>
        <v>junho/19</v>
      </c>
      <c r="N1112" s="29">
        <f t="shared" si="1661"/>
        <v>80</v>
      </c>
      <c r="O1112" s="15">
        <f>Premissas!$I$6</f>
        <v>47.71</v>
      </c>
      <c r="P1112" s="16">
        <f t="shared" si="1656"/>
        <v>0</v>
      </c>
      <c r="Q1112" s="17">
        <f>P1112*Premissas!$C$13</f>
        <v>0</v>
      </c>
      <c r="R1112" s="15">
        <f t="shared" si="1657"/>
        <v>80</v>
      </c>
      <c r="S1112" s="18">
        <f>R1112*Premissas!$C$11</f>
        <v>3853.2110091743116</v>
      </c>
      <c r="Y1112" s="7" t="str">
        <f>Premissas!$E$6</f>
        <v>junho/19</v>
      </c>
      <c r="Z1112" s="29">
        <f t="shared" si="1662"/>
        <v>80</v>
      </c>
      <c r="AA1112" s="15">
        <f>Premissas!$H$6</f>
        <v>59.47</v>
      </c>
      <c r="AB1112" s="16">
        <f t="shared" si="1659"/>
        <v>0</v>
      </c>
      <c r="AC1112" s="17">
        <f>AB1112*Premissas!$C$6</f>
        <v>0</v>
      </c>
      <c r="AD1112" s="15">
        <f t="shared" si="1660"/>
        <v>80</v>
      </c>
      <c r="AE1112" s="18">
        <f>AD1112*Premissas!$C$12</f>
        <v>2578.9307181271752</v>
      </c>
    </row>
    <row r="1113" spans="1:33" x14ac:dyDescent="0.25">
      <c r="A1113" s="7" t="str">
        <f>Premissas!$E$7</f>
        <v>maio/19</v>
      </c>
      <c r="B1113" s="29">
        <f t="shared" si="1663"/>
        <v>80</v>
      </c>
      <c r="C1113" s="15">
        <f>LARGE(Premissas!$H$7:$I$7,1)</f>
        <v>61.04</v>
      </c>
      <c r="D1113" s="20">
        <f t="shared" si="1653"/>
        <v>0</v>
      </c>
      <c r="E1113" s="17">
        <f>D1113*Premissas!$C$6</f>
        <v>0</v>
      </c>
      <c r="F1113" s="15">
        <f t="shared" si="1654"/>
        <v>80</v>
      </c>
      <c r="G1113" s="18">
        <f>F1113*Premissas!$C$5</f>
        <v>2578.9307181271752</v>
      </c>
      <c r="M1113" s="7" t="str">
        <f>Premissas!$E$7</f>
        <v>maio/19</v>
      </c>
      <c r="N1113" s="29">
        <f t="shared" si="1661"/>
        <v>80</v>
      </c>
      <c r="O1113" s="15">
        <f>Premissas!$I$7</f>
        <v>46.37</v>
      </c>
      <c r="P1113" s="20">
        <f t="shared" si="1656"/>
        <v>0</v>
      </c>
      <c r="Q1113" s="17">
        <f>P1113*Premissas!$C$13</f>
        <v>0</v>
      </c>
      <c r="R1113" s="15">
        <f t="shared" si="1657"/>
        <v>80</v>
      </c>
      <c r="S1113" s="18">
        <f>R1113*Premissas!$C$11</f>
        <v>3853.2110091743116</v>
      </c>
      <c r="Y1113" s="7" t="str">
        <f>Premissas!$E$7</f>
        <v>maio/19</v>
      </c>
      <c r="Z1113" s="29">
        <f t="shared" si="1662"/>
        <v>80</v>
      </c>
      <c r="AA1113" s="15">
        <f>Premissas!$H$7</f>
        <v>61.04</v>
      </c>
      <c r="AB1113" s="20">
        <f t="shared" si="1659"/>
        <v>0</v>
      </c>
      <c r="AC1113" s="17">
        <f>AB1113*Premissas!$C$6</f>
        <v>0</v>
      </c>
      <c r="AD1113" s="15">
        <f t="shared" si="1660"/>
        <v>80</v>
      </c>
      <c r="AE1113" s="18">
        <f>AD1113*Premissas!$C$12</f>
        <v>2578.9307181271752</v>
      </c>
    </row>
    <row r="1114" spans="1:33" x14ac:dyDescent="0.25">
      <c r="A1114" s="7" t="str">
        <f>Premissas!$E$8</f>
        <v>abril/19</v>
      </c>
      <c r="B1114" s="29">
        <f t="shared" si="1663"/>
        <v>80</v>
      </c>
      <c r="C1114" s="15">
        <f>LARGE(Premissas!$H$8:$I$8,1)</f>
        <v>81.98</v>
      </c>
      <c r="D1114" s="20">
        <f t="shared" si="1653"/>
        <v>0</v>
      </c>
      <c r="E1114" s="17">
        <f>D1114*Premissas!$C$6</f>
        <v>0</v>
      </c>
      <c r="F1114" s="15">
        <f t="shared" si="1654"/>
        <v>81.98</v>
      </c>
      <c r="G1114" s="18">
        <f>F1114*Premissas!$C$5</f>
        <v>2642.7592534008227</v>
      </c>
      <c r="M1114" s="7" t="str">
        <f>Premissas!$E$8</f>
        <v>abril/19</v>
      </c>
      <c r="N1114" s="29">
        <f t="shared" si="1661"/>
        <v>80</v>
      </c>
      <c r="O1114" s="15">
        <f>Premissas!$I$8</f>
        <v>53.09</v>
      </c>
      <c r="P1114" s="20">
        <f t="shared" si="1656"/>
        <v>0</v>
      </c>
      <c r="Q1114" s="17">
        <f>P1114*Premissas!$C$13</f>
        <v>0</v>
      </c>
      <c r="R1114" s="15">
        <f t="shared" si="1657"/>
        <v>80</v>
      </c>
      <c r="S1114" s="18">
        <f>R1114*Premissas!$C$11</f>
        <v>3853.2110091743116</v>
      </c>
      <c r="Y1114" s="7" t="str">
        <f>Premissas!$E$8</f>
        <v>abril/19</v>
      </c>
      <c r="Z1114" s="29">
        <f t="shared" si="1662"/>
        <v>80</v>
      </c>
      <c r="AA1114" s="15">
        <f>Premissas!$H$8</f>
        <v>81.98</v>
      </c>
      <c r="AB1114" s="20">
        <f t="shared" si="1659"/>
        <v>0</v>
      </c>
      <c r="AC1114" s="17">
        <f>AB1114*Premissas!$C$6</f>
        <v>0</v>
      </c>
      <c r="AD1114" s="15">
        <f t="shared" si="1660"/>
        <v>81.98</v>
      </c>
      <c r="AE1114" s="18">
        <f>AD1114*Premissas!$C$12</f>
        <v>2642.7592534008227</v>
      </c>
    </row>
    <row r="1115" spans="1:33" x14ac:dyDescent="0.25">
      <c r="A1115" s="7" t="str">
        <f>Premissas!$E$9</f>
        <v>março/19</v>
      </c>
      <c r="B1115" s="29">
        <f t="shared" si="1663"/>
        <v>80</v>
      </c>
      <c r="C1115" s="15">
        <f>LARGE(Premissas!$H$9:$I$9,1)</f>
        <v>77.73</v>
      </c>
      <c r="D1115" s="20">
        <f t="shared" si="1653"/>
        <v>0</v>
      </c>
      <c r="E1115" s="17">
        <f>D1115*Premissas!$C$6</f>
        <v>0</v>
      </c>
      <c r="F1115" s="15">
        <f t="shared" si="1654"/>
        <v>80</v>
      </c>
      <c r="G1115" s="18">
        <f>F1115*Premissas!$C$5</f>
        <v>2578.9307181271752</v>
      </c>
      <c r="M1115" s="7" t="str">
        <f>Premissas!$E$9</f>
        <v>março/19</v>
      </c>
      <c r="N1115" s="29">
        <f t="shared" si="1661"/>
        <v>80</v>
      </c>
      <c r="O1115" s="15">
        <f>Premissas!$I$9</f>
        <v>77.73</v>
      </c>
      <c r="P1115" s="20">
        <f t="shared" si="1656"/>
        <v>0</v>
      </c>
      <c r="Q1115" s="17">
        <f>P1115*Premissas!$C$13</f>
        <v>0</v>
      </c>
      <c r="R1115" s="15">
        <f t="shared" si="1657"/>
        <v>80</v>
      </c>
      <c r="S1115" s="18">
        <f>R1115*Premissas!$C$11</f>
        <v>3853.2110091743116</v>
      </c>
      <c r="Y1115" s="7" t="str">
        <f>Premissas!$E$9</f>
        <v>março/19</v>
      </c>
      <c r="Z1115" s="29">
        <f t="shared" si="1662"/>
        <v>80</v>
      </c>
      <c r="AA1115" s="15">
        <f>Premissas!$H$9</f>
        <v>77.62</v>
      </c>
      <c r="AB1115" s="20">
        <f t="shared" si="1659"/>
        <v>0</v>
      </c>
      <c r="AC1115" s="17">
        <f>AB1115*Premissas!$C$6</f>
        <v>0</v>
      </c>
      <c r="AD1115" s="15">
        <f t="shared" si="1660"/>
        <v>80</v>
      </c>
      <c r="AE1115" s="18">
        <f>AD1115*Premissas!$C$12</f>
        <v>2578.9307181271752</v>
      </c>
    </row>
    <row r="1116" spans="1:33" x14ac:dyDescent="0.25">
      <c r="A1116" s="7" t="str">
        <f>Premissas!$E$10</f>
        <v>fevereiro/19</v>
      </c>
      <c r="B1116" s="29">
        <f t="shared" si="1663"/>
        <v>80</v>
      </c>
      <c r="C1116" s="15">
        <f>LARGE(Premissas!$H$10:$I$10,1)</f>
        <v>89.49</v>
      </c>
      <c r="D1116" s="20">
        <f t="shared" si="1653"/>
        <v>9.4899999999999949</v>
      </c>
      <c r="E1116" s="17">
        <f>D1116*Premissas!$C$6</f>
        <v>611.85131287567197</v>
      </c>
      <c r="F1116" s="15">
        <f t="shared" si="1654"/>
        <v>89.49</v>
      </c>
      <c r="G1116" s="18">
        <f>F1116*Premissas!$C$5</f>
        <v>2884.8563745650108</v>
      </c>
      <c r="M1116" s="7" t="str">
        <f>Premissas!$E$10</f>
        <v>fevereiro/19</v>
      </c>
      <c r="N1116" s="29">
        <f t="shared" si="1661"/>
        <v>80</v>
      </c>
      <c r="O1116" s="15">
        <f>Premissas!$I$10</f>
        <v>61.82</v>
      </c>
      <c r="P1116" s="20">
        <f t="shared" si="1656"/>
        <v>0</v>
      </c>
      <c r="Q1116" s="17">
        <f>P1116*Premissas!$C$13</f>
        <v>0</v>
      </c>
      <c r="R1116" s="15">
        <f t="shared" si="1657"/>
        <v>80</v>
      </c>
      <c r="S1116" s="18">
        <f>R1116*Premissas!$C$11</f>
        <v>3853.2110091743116</v>
      </c>
      <c r="Y1116" s="7" t="str">
        <f>Premissas!$E$10</f>
        <v>fevereiro/19</v>
      </c>
      <c r="Z1116" s="29">
        <f t="shared" si="1662"/>
        <v>80</v>
      </c>
      <c r="AA1116" s="15">
        <f>Premissas!$H$10</f>
        <v>89.49</v>
      </c>
      <c r="AB1116" s="20">
        <f t="shared" si="1659"/>
        <v>9.4899999999999949</v>
      </c>
      <c r="AC1116" s="17">
        <f>AB1116*Premissas!$C$6</f>
        <v>611.85131287567197</v>
      </c>
      <c r="AD1116" s="15">
        <f t="shared" si="1660"/>
        <v>89.49</v>
      </c>
      <c r="AE1116" s="18">
        <f>AD1116*Premissas!$C$12</f>
        <v>2884.8563745650108</v>
      </c>
    </row>
    <row r="1117" spans="1:33" x14ac:dyDescent="0.25">
      <c r="A1117" s="7" t="str">
        <f>Premissas!$E$11</f>
        <v>janeiro/19</v>
      </c>
      <c r="B1117" s="29">
        <f t="shared" si="1663"/>
        <v>80</v>
      </c>
      <c r="C1117" s="15">
        <f>LARGE(Premissas!$H$11:$I$11,1)</f>
        <v>81.09</v>
      </c>
      <c r="D1117" s="16">
        <f t="shared" si="1653"/>
        <v>0</v>
      </c>
      <c r="E1117" s="17">
        <f>D1117*Premissas!$C$6</f>
        <v>0</v>
      </c>
      <c r="F1117" s="15">
        <f t="shared" si="1654"/>
        <v>81.09</v>
      </c>
      <c r="G1117" s="18">
        <f>F1117*Premissas!$C$5</f>
        <v>2614.068649161658</v>
      </c>
      <c r="M1117" s="7" t="str">
        <f>Premissas!$E$11</f>
        <v>janeiro/19</v>
      </c>
      <c r="N1117" s="29">
        <f t="shared" si="1661"/>
        <v>80</v>
      </c>
      <c r="O1117" s="15">
        <f>Premissas!$I$11</f>
        <v>57.12</v>
      </c>
      <c r="P1117" s="16">
        <f t="shared" si="1656"/>
        <v>0</v>
      </c>
      <c r="Q1117" s="17">
        <f>P1117*Premissas!$C$13</f>
        <v>0</v>
      </c>
      <c r="R1117" s="15">
        <f t="shared" si="1657"/>
        <v>80</v>
      </c>
      <c r="S1117" s="18">
        <f>R1117*Premissas!$C$11</f>
        <v>3853.2110091743116</v>
      </c>
      <c r="Y1117" s="7" t="str">
        <f>Premissas!$E$11</f>
        <v>janeiro/19</v>
      </c>
      <c r="Z1117" s="29">
        <f t="shared" si="1662"/>
        <v>80</v>
      </c>
      <c r="AA1117" s="15">
        <f>Premissas!$H$11</f>
        <v>81.09</v>
      </c>
      <c r="AB1117" s="16">
        <f t="shared" si="1659"/>
        <v>0</v>
      </c>
      <c r="AC1117" s="17">
        <f>AB1117*Premissas!$C$6</f>
        <v>0</v>
      </c>
      <c r="AD1117" s="15">
        <f t="shared" si="1660"/>
        <v>81.09</v>
      </c>
      <c r="AE1117" s="18">
        <f>AD1117*Premissas!$C$12</f>
        <v>2614.068649161658</v>
      </c>
    </row>
    <row r="1118" spans="1:33" x14ac:dyDescent="0.25">
      <c r="A1118" s="7" t="str">
        <f>Premissas!$E$12</f>
        <v>dezembro/18</v>
      </c>
      <c r="B1118" s="29">
        <f t="shared" si="1663"/>
        <v>80</v>
      </c>
      <c r="C1118" s="15">
        <f>LARGE(Premissas!$H$12:$I$12,1)</f>
        <v>66.98</v>
      </c>
      <c r="D1118" s="16">
        <f t="shared" si="1653"/>
        <v>0</v>
      </c>
      <c r="E1118" s="17">
        <f>D1118*Premissas!$C$6</f>
        <v>0</v>
      </c>
      <c r="F1118" s="15">
        <f t="shared" si="1654"/>
        <v>80</v>
      </c>
      <c r="G1118" s="18">
        <f>F1118*Premissas!$C$5</f>
        <v>2578.9307181271752</v>
      </c>
      <c r="M1118" s="7" t="str">
        <f>Premissas!$E$12</f>
        <v>dezembro/18</v>
      </c>
      <c r="N1118" s="29">
        <f t="shared" si="1661"/>
        <v>80</v>
      </c>
      <c r="O1118" s="15">
        <f>Premissas!$I$12</f>
        <v>56.9</v>
      </c>
      <c r="P1118" s="16">
        <f t="shared" si="1656"/>
        <v>0</v>
      </c>
      <c r="Q1118" s="17">
        <f>P1118*Premissas!$C$13</f>
        <v>0</v>
      </c>
      <c r="R1118" s="15">
        <f t="shared" si="1657"/>
        <v>80</v>
      </c>
      <c r="S1118" s="18">
        <f>R1118*Premissas!$C$11</f>
        <v>3853.2110091743116</v>
      </c>
      <c r="Y1118" s="7" t="str">
        <f>Premissas!$E$12</f>
        <v>dezembro/18</v>
      </c>
      <c r="Z1118" s="29">
        <f t="shared" si="1662"/>
        <v>80</v>
      </c>
      <c r="AA1118" s="15">
        <f>Premissas!$H$12</f>
        <v>66.98</v>
      </c>
      <c r="AB1118" s="16">
        <f t="shared" si="1659"/>
        <v>0</v>
      </c>
      <c r="AC1118" s="17">
        <f>AB1118*Premissas!$C$6</f>
        <v>0</v>
      </c>
      <c r="AD1118" s="15">
        <f t="shared" si="1660"/>
        <v>80</v>
      </c>
      <c r="AE1118" s="18">
        <f>AD1118*Premissas!$C$12</f>
        <v>2578.9307181271752</v>
      </c>
    </row>
    <row r="1119" spans="1:33" x14ac:dyDescent="0.25">
      <c r="A1119" s="7" t="str">
        <f>Premissas!$E$13</f>
        <v>novembro/18</v>
      </c>
      <c r="B1119" s="29">
        <f t="shared" si="1663"/>
        <v>80</v>
      </c>
      <c r="C1119" s="15">
        <f>LARGE(Premissas!$H$13:$I$13,1)</f>
        <v>66.42</v>
      </c>
      <c r="D1119" s="16">
        <f t="shared" si="1653"/>
        <v>0</v>
      </c>
      <c r="E1119" s="17">
        <f>D1119*Premissas!$C$6</f>
        <v>0</v>
      </c>
      <c r="F1119" s="15">
        <f t="shared" si="1654"/>
        <v>80</v>
      </c>
      <c r="G1119" s="18">
        <f>F1119*Premissas!$C$5</f>
        <v>2578.9307181271752</v>
      </c>
      <c r="M1119" s="7" t="str">
        <f>Premissas!$E$13</f>
        <v>novembro/18</v>
      </c>
      <c r="N1119" s="29">
        <f t="shared" si="1661"/>
        <v>80</v>
      </c>
      <c r="O1119" s="15">
        <f>Premissas!$I$13</f>
        <v>40.659999999999997</v>
      </c>
      <c r="P1119" s="16">
        <f t="shared" si="1656"/>
        <v>0</v>
      </c>
      <c r="Q1119" s="17">
        <f>P1119*Premissas!$C$13</f>
        <v>0</v>
      </c>
      <c r="R1119" s="15">
        <f t="shared" si="1657"/>
        <v>80</v>
      </c>
      <c r="S1119" s="18">
        <f>R1119*Premissas!$C$11</f>
        <v>3853.2110091743116</v>
      </c>
      <c r="Y1119" s="7" t="str">
        <f>Premissas!$E$13</f>
        <v>novembro/18</v>
      </c>
      <c r="Z1119" s="29">
        <f t="shared" si="1662"/>
        <v>80</v>
      </c>
      <c r="AA1119" s="15">
        <f>Premissas!$H$13</f>
        <v>66.42</v>
      </c>
      <c r="AB1119" s="16">
        <f t="shared" si="1659"/>
        <v>0</v>
      </c>
      <c r="AC1119" s="17">
        <f>AB1119*Premissas!$C$6</f>
        <v>0</v>
      </c>
      <c r="AD1119" s="15">
        <f t="shared" si="1660"/>
        <v>80</v>
      </c>
      <c r="AE1119" s="18">
        <f>AD1119*Premissas!$C$12</f>
        <v>2578.9307181271752</v>
      </c>
    </row>
    <row r="1120" spans="1:33" x14ac:dyDescent="0.25">
      <c r="A1120" s="26" t="s">
        <v>35</v>
      </c>
      <c r="B1120" s="5"/>
      <c r="C1120" s="5">
        <f>LARGE(C1107:C1119,1)</f>
        <v>89.49</v>
      </c>
      <c r="D1120" s="5">
        <f>LARGE(D1107:D1119,1)</f>
        <v>9.4899999999999949</v>
      </c>
      <c r="E1120" s="27">
        <f>SUM(E1108:E1119)</f>
        <v>611.85131287567197</v>
      </c>
      <c r="F1120" s="5">
        <f>LARGE(F1107:F1119,1)</f>
        <v>89.49</v>
      </c>
      <c r="G1120" s="27">
        <f t="shared" si="1598"/>
        <v>31352.060740272071</v>
      </c>
      <c r="H1120" s="50">
        <f>E1120+G1120</f>
        <v>31963.912053147742</v>
      </c>
      <c r="I1120">
        <f>B1108</f>
        <v>80</v>
      </c>
      <c r="M1120" s="26" t="s">
        <v>35</v>
      </c>
      <c r="N1120" s="5"/>
      <c r="O1120" s="5">
        <f t="shared" ref="O1120:P1120" si="1664">LARGE(O1107:O1119,1)</f>
        <v>77.73</v>
      </c>
      <c r="P1120" s="5">
        <f t="shared" si="1664"/>
        <v>0</v>
      </c>
      <c r="Q1120" s="27">
        <f t="shared" ref="Q1120" si="1665">SUM(Q1108:Q1119)</f>
        <v>0</v>
      </c>
      <c r="R1120" s="5">
        <f t="shared" ref="R1120" si="1666">LARGE(R1107:R1119,1)</f>
        <v>80</v>
      </c>
      <c r="S1120" s="27">
        <f t="shared" si="1602"/>
        <v>46238.532110091735</v>
      </c>
      <c r="T1120" s="50">
        <f t="shared" ref="T1120" si="1667">Q1120+S1120</f>
        <v>46238.532110091735</v>
      </c>
      <c r="U1120">
        <f t="shared" ref="U1120" si="1668">N1108</f>
        <v>80</v>
      </c>
      <c r="Y1120" s="26" t="s">
        <v>35</v>
      </c>
      <c r="Z1120" s="5"/>
      <c r="AA1120" s="5">
        <f t="shared" ref="AA1120:AB1120" si="1669">LARGE(AA1107:AA1119,1)</f>
        <v>89.49</v>
      </c>
      <c r="AB1120" s="5">
        <f t="shared" si="1669"/>
        <v>9.4899999999999949</v>
      </c>
      <c r="AC1120" s="27">
        <f t="shared" ref="AC1120" si="1670">SUM(AC1108:AC1119)</f>
        <v>611.85131287567197</v>
      </c>
      <c r="AD1120" s="5">
        <f t="shared" ref="AD1120" si="1671">LARGE(AD1107:AD1119,1)</f>
        <v>89.49</v>
      </c>
      <c r="AE1120" s="27">
        <f t="shared" si="1608"/>
        <v>31352.060740272071</v>
      </c>
      <c r="AF1120" s="50">
        <f t="shared" ref="AF1120" si="1672">AC1120+AE1120</f>
        <v>31963.912053147742</v>
      </c>
      <c r="AG1120">
        <f t="shared" ref="AG1120" si="1673">Z1108</f>
        <v>80</v>
      </c>
    </row>
    <row r="1121" spans="1:33" x14ac:dyDescent="0.25">
      <c r="A1121" s="6" t="s">
        <v>12</v>
      </c>
      <c r="B1121" s="6" t="s">
        <v>18</v>
      </c>
      <c r="C1121" s="6" t="s">
        <v>19</v>
      </c>
      <c r="D1121" s="14" t="s">
        <v>20</v>
      </c>
      <c r="E1121" s="14" t="s">
        <v>21</v>
      </c>
      <c r="F1121" s="6" t="s">
        <v>22</v>
      </c>
      <c r="G1121" s="6" t="s">
        <v>23</v>
      </c>
      <c r="M1121" s="6" t="s">
        <v>12</v>
      </c>
      <c r="N1121" s="6" t="s">
        <v>18</v>
      </c>
      <c r="O1121" s="6" t="s">
        <v>19</v>
      </c>
      <c r="P1121" s="14" t="s">
        <v>20</v>
      </c>
      <c r="Q1121" s="14" t="s">
        <v>21</v>
      </c>
      <c r="R1121" s="6" t="s">
        <v>22</v>
      </c>
      <c r="S1121" s="6" t="s">
        <v>23</v>
      </c>
      <c r="Y1121" s="6" t="s">
        <v>12</v>
      </c>
      <c r="Z1121" s="6" t="s">
        <v>18</v>
      </c>
      <c r="AA1121" s="6" t="s">
        <v>19</v>
      </c>
      <c r="AB1121" s="14" t="s">
        <v>20</v>
      </c>
      <c r="AC1121" s="14" t="s">
        <v>21</v>
      </c>
      <c r="AD1121" s="6" t="s">
        <v>22</v>
      </c>
      <c r="AE1121" s="6" t="s">
        <v>23</v>
      </c>
    </row>
    <row r="1122" spans="1:33" x14ac:dyDescent="0.25">
      <c r="A1122" s="7" t="str">
        <f>Premissas!$E$2</f>
        <v>outubro/19</v>
      </c>
      <c r="B1122" s="29">
        <f>B1108+1</f>
        <v>81</v>
      </c>
      <c r="C1122" s="15">
        <f>LARGE(Premissas!$H$2:$I$2,1)</f>
        <v>63.39</v>
      </c>
      <c r="D1122" s="16">
        <f t="shared" ref="D1122:D1133" si="1674">IF(C1122&gt;105%*B1122,(C1122-B1122),0)</f>
        <v>0</v>
      </c>
      <c r="E1122" s="17">
        <f>D1122*Premissas!$C$6</f>
        <v>0</v>
      </c>
      <c r="F1122" s="15">
        <f t="shared" ref="F1122:F1133" si="1675">IF(C1122&gt;B1122,C1122,B1122)</f>
        <v>81</v>
      </c>
      <c r="G1122" s="18">
        <f>F1122*Premissas!$C$5</f>
        <v>2611.1673521037646</v>
      </c>
      <c r="M1122" s="7" t="str">
        <f>Premissas!$E$2</f>
        <v>outubro/19</v>
      </c>
      <c r="N1122" s="29">
        <f t="shared" ref="N1122" si="1676">N1108+1</f>
        <v>81</v>
      </c>
      <c r="O1122" s="15">
        <f>Premissas!$I$2</f>
        <v>63.39</v>
      </c>
      <c r="P1122" s="16">
        <f t="shared" ref="P1122:P1133" si="1677">IF(O1122&gt;105%*N1122,(O1122-N1122),0)</f>
        <v>0</v>
      </c>
      <c r="Q1122" s="17">
        <f>P1122*Premissas!$C$13</f>
        <v>0</v>
      </c>
      <c r="R1122" s="15">
        <f t="shared" ref="R1122:R1133" si="1678">IF(O1122&gt;N1122,O1122,N1122)</f>
        <v>81</v>
      </c>
      <c r="S1122" s="18">
        <f>R1122*Premissas!$C$11</f>
        <v>3901.3761467889908</v>
      </c>
      <c r="Y1122" s="7" t="str">
        <f>Premissas!$E$2</f>
        <v>outubro/19</v>
      </c>
      <c r="Z1122" s="29">
        <f t="shared" ref="Z1122" si="1679">Z1108+1</f>
        <v>81</v>
      </c>
      <c r="AA1122" s="15">
        <f>Premissas!$H$2</f>
        <v>58.8</v>
      </c>
      <c r="AB1122" s="16">
        <f t="shared" ref="AB1122:AB1133" si="1680">IF(AA1122&gt;105%*Z1122,(AA1122-Z1122),0)</f>
        <v>0</v>
      </c>
      <c r="AC1122" s="17">
        <f>AB1122*Premissas!$C$6</f>
        <v>0</v>
      </c>
      <c r="AD1122" s="15">
        <f t="shared" ref="AD1122:AD1133" si="1681">IF(AA1122&gt;Z1122,AA1122,Z1122)</f>
        <v>81</v>
      </c>
      <c r="AE1122" s="18">
        <f>AD1122*Premissas!$C$12</f>
        <v>2611.1673521037646</v>
      </c>
    </row>
    <row r="1123" spans="1:33" x14ac:dyDescent="0.25">
      <c r="A1123" s="7" t="str">
        <f>Premissas!$E$3</f>
        <v>setembro/19</v>
      </c>
      <c r="B1123" s="29">
        <f>B1122</f>
        <v>81</v>
      </c>
      <c r="C1123" s="15">
        <f>LARGE(Premissas!$H$3:$I$3,1)</f>
        <v>58.91</v>
      </c>
      <c r="D1123" s="16">
        <f t="shared" si="1674"/>
        <v>0</v>
      </c>
      <c r="E1123" s="17">
        <f>D1123*Premissas!$C$6</f>
        <v>0</v>
      </c>
      <c r="F1123" s="15">
        <f t="shared" si="1675"/>
        <v>81</v>
      </c>
      <c r="G1123" s="18">
        <f>F1123*Premissas!$C$5</f>
        <v>2611.1673521037646</v>
      </c>
      <c r="M1123" s="7" t="str">
        <f>Premissas!$E$3</f>
        <v>setembro/19</v>
      </c>
      <c r="N1123" s="29">
        <f t="shared" ref="N1123:N1133" si="1682">N1122</f>
        <v>81</v>
      </c>
      <c r="O1123" s="15">
        <f>Premissas!$I$3</f>
        <v>52.19</v>
      </c>
      <c r="P1123" s="16">
        <f t="shared" si="1677"/>
        <v>0</v>
      </c>
      <c r="Q1123" s="17">
        <f>P1123*Premissas!$C$13</f>
        <v>0</v>
      </c>
      <c r="R1123" s="15">
        <f t="shared" si="1678"/>
        <v>81</v>
      </c>
      <c r="S1123" s="18">
        <f>R1123*Premissas!$C$11</f>
        <v>3901.3761467889908</v>
      </c>
      <c r="Y1123" s="7" t="str">
        <f>Premissas!$E$3</f>
        <v>setembro/19</v>
      </c>
      <c r="Z1123" s="29">
        <f t="shared" ref="Z1123:Z1133" si="1683">Z1122</f>
        <v>81</v>
      </c>
      <c r="AA1123" s="15">
        <f>Premissas!$H$3</f>
        <v>58.91</v>
      </c>
      <c r="AB1123" s="16">
        <f t="shared" si="1680"/>
        <v>0</v>
      </c>
      <c r="AC1123" s="17">
        <f>AB1123*Premissas!$C$6</f>
        <v>0</v>
      </c>
      <c r="AD1123" s="15">
        <f t="shared" si="1681"/>
        <v>81</v>
      </c>
      <c r="AE1123" s="18">
        <f>AD1123*Premissas!$C$12</f>
        <v>2611.1673521037646</v>
      </c>
    </row>
    <row r="1124" spans="1:33" x14ac:dyDescent="0.25">
      <c r="A1124" s="7" t="str">
        <f>Premissas!$E$4</f>
        <v>agosto/19</v>
      </c>
      <c r="B1124" s="29">
        <f t="shared" ref="B1124:B1133" si="1684">B1123</f>
        <v>81</v>
      </c>
      <c r="C1124" s="15">
        <f>LARGE(Premissas!$H$4:$I$4,1)</f>
        <v>46.48</v>
      </c>
      <c r="D1124" s="16">
        <f t="shared" si="1674"/>
        <v>0</v>
      </c>
      <c r="E1124" s="17">
        <f>D1124*Premissas!$C$6</f>
        <v>0</v>
      </c>
      <c r="F1124" s="15">
        <f t="shared" si="1675"/>
        <v>81</v>
      </c>
      <c r="G1124" s="18">
        <f>F1124*Premissas!$C$5</f>
        <v>2611.1673521037646</v>
      </c>
      <c r="M1124" s="7" t="str">
        <f>Premissas!$E$4</f>
        <v>agosto/19</v>
      </c>
      <c r="N1124" s="29">
        <f t="shared" si="1682"/>
        <v>81</v>
      </c>
      <c r="O1124" s="15">
        <f>Premissas!$I$4</f>
        <v>20.16</v>
      </c>
      <c r="P1124" s="16">
        <f t="shared" si="1677"/>
        <v>0</v>
      </c>
      <c r="Q1124" s="17">
        <f>P1124*Premissas!$C$13</f>
        <v>0</v>
      </c>
      <c r="R1124" s="15">
        <f t="shared" si="1678"/>
        <v>81</v>
      </c>
      <c r="S1124" s="18">
        <f>R1124*Premissas!$C$11</f>
        <v>3901.3761467889908</v>
      </c>
      <c r="Y1124" s="7" t="str">
        <f>Premissas!$E$4</f>
        <v>agosto/19</v>
      </c>
      <c r="Z1124" s="29">
        <f t="shared" si="1683"/>
        <v>81</v>
      </c>
      <c r="AA1124" s="15">
        <f>Premissas!$H$4</f>
        <v>46.48</v>
      </c>
      <c r="AB1124" s="16">
        <f t="shared" si="1680"/>
        <v>0</v>
      </c>
      <c r="AC1124" s="17">
        <f>AB1124*Premissas!$C$6</f>
        <v>0</v>
      </c>
      <c r="AD1124" s="15">
        <f t="shared" si="1681"/>
        <v>81</v>
      </c>
      <c r="AE1124" s="18">
        <f>AD1124*Premissas!$C$12</f>
        <v>2611.1673521037646</v>
      </c>
    </row>
    <row r="1125" spans="1:33" x14ac:dyDescent="0.25">
      <c r="A1125" s="7" t="str">
        <f>Premissas!$E$5</f>
        <v>julho/19</v>
      </c>
      <c r="B1125" s="29">
        <f t="shared" si="1684"/>
        <v>81</v>
      </c>
      <c r="C1125" s="15">
        <f>LARGE(Premissas!$H$5:$I$5,1)</f>
        <v>63.17</v>
      </c>
      <c r="D1125" s="16">
        <f t="shared" si="1674"/>
        <v>0</v>
      </c>
      <c r="E1125" s="17">
        <f>D1125*Premissas!$C$6</f>
        <v>0</v>
      </c>
      <c r="F1125" s="15">
        <f t="shared" si="1675"/>
        <v>81</v>
      </c>
      <c r="G1125" s="18">
        <f>F1125*Premissas!$C$5</f>
        <v>2611.1673521037646</v>
      </c>
      <c r="M1125" s="7" t="str">
        <f>Premissas!$E$5</f>
        <v>julho/19</v>
      </c>
      <c r="N1125" s="29">
        <f t="shared" si="1682"/>
        <v>81</v>
      </c>
      <c r="O1125" s="15">
        <f>Premissas!$I$5</f>
        <v>39.979999999999997</v>
      </c>
      <c r="P1125" s="16">
        <f t="shared" si="1677"/>
        <v>0</v>
      </c>
      <c r="Q1125" s="17">
        <f>P1125*Premissas!$C$13</f>
        <v>0</v>
      </c>
      <c r="R1125" s="15">
        <f t="shared" si="1678"/>
        <v>81</v>
      </c>
      <c r="S1125" s="18">
        <f>R1125*Premissas!$C$11</f>
        <v>3901.3761467889908</v>
      </c>
      <c r="Y1125" s="7" t="str">
        <f>Premissas!$E$5</f>
        <v>julho/19</v>
      </c>
      <c r="Z1125" s="29">
        <f t="shared" si="1683"/>
        <v>81</v>
      </c>
      <c r="AA1125" s="15">
        <f>Premissas!$H$5</f>
        <v>63.17</v>
      </c>
      <c r="AB1125" s="16">
        <f t="shared" si="1680"/>
        <v>0</v>
      </c>
      <c r="AC1125" s="17">
        <f>AB1125*Premissas!$C$6</f>
        <v>0</v>
      </c>
      <c r="AD1125" s="15">
        <f t="shared" si="1681"/>
        <v>81</v>
      </c>
      <c r="AE1125" s="18">
        <f>AD1125*Premissas!$C$12</f>
        <v>2611.1673521037646</v>
      </c>
    </row>
    <row r="1126" spans="1:33" x14ac:dyDescent="0.25">
      <c r="A1126" s="7" t="str">
        <f>Premissas!$E$6</f>
        <v>junho/19</v>
      </c>
      <c r="B1126" s="29">
        <f t="shared" si="1684"/>
        <v>81</v>
      </c>
      <c r="C1126" s="15">
        <f>LARGE(Premissas!$H$6:$I$6,1)</f>
        <v>59.47</v>
      </c>
      <c r="D1126" s="16">
        <f t="shared" si="1674"/>
        <v>0</v>
      </c>
      <c r="E1126" s="17">
        <f>D1126*Premissas!$C$6</f>
        <v>0</v>
      </c>
      <c r="F1126" s="15">
        <f t="shared" si="1675"/>
        <v>81</v>
      </c>
      <c r="G1126" s="18">
        <f>F1126*Premissas!$C$5</f>
        <v>2611.1673521037646</v>
      </c>
      <c r="M1126" s="7" t="str">
        <f>Premissas!$E$6</f>
        <v>junho/19</v>
      </c>
      <c r="N1126" s="29">
        <f t="shared" si="1682"/>
        <v>81</v>
      </c>
      <c r="O1126" s="15">
        <f>Premissas!$I$6</f>
        <v>47.71</v>
      </c>
      <c r="P1126" s="16">
        <f t="shared" si="1677"/>
        <v>0</v>
      </c>
      <c r="Q1126" s="17">
        <f>P1126*Premissas!$C$13</f>
        <v>0</v>
      </c>
      <c r="R1126" s="15">
        <f t="shared" si="1678"/>
        <v>81</v>
      </c>
      <c r="S1126" s="18">
        <f>R1126*Premissas!$C$11</f>
        <v>3901.3761467889908</v>
      </c>
      <c r="Y1126" s="7" t="str">
        <f>Premissas!$E$6</f>
        <v>junho/19</v>
      </c>
      <c r="Z1126" s="29">
        <f t="shared" si="1683"/>
        <v>81</v>
      </c>
      <c r="AA1126" s="15">
        <f>Premissas!$H$6</f>
        <v>59.47</v>
      </c>
      <c r="AB1126" s="16">
        <f t="shared" si="1680"/>
        <v>0</v>
      </c>
      <c r="AC1126" s="17">
        <f>AB1126*Premissas!$C$6</f>
        <v>0</v>
      </c>
      <c r="AD1126" s="15">
        <f t="shared" si="1681"/>
        <v>81</v>
      </c>
      <c r="AE1126" s="18">
        <f>AD1126*Premissas!$C$12</f>
        <v>2611.1673521037646</v>
      </c>
    </row>
    <row r="1127" spans="1:33" x14ac:dyDescent="0.25">
      <c r="A1127" s="7" t="str">
        <f>Premissas!$E$7</f>
        <v>maio/19</v>
      </c>
      <c r="B1127" s="29">
        <f t="shared" si="1684"/>
        <v>81</v>
      </c>
      <c r="C1127" s="15">
        <f>LARGE(Premissas!$H$7:$I$7,1)</f>
        <v>61.04</v>
      </c>
      <c r="D1127" s="20">
        <f t="shared" si="1674"/>
        <v>0</v>
      </c>
      <c r="E1127" s="17">
        <f>D1127*Premissas!$C$6</f>
        <v>0</v>
      </c>
      <c r="F1127" s="15">
        <f t="shared" si="1675"/>
        <v>81</v>
      </c>
      <c r="G1127" s="18">
        <f>F1127*Premissas!$C$5</f>
        <v>2611.1673521037646</v>
      </c>
      <c r="M1127" s="7" t="str">
        <f>Premissas!$E$7</f>
        <v>maio/19</v>
      </c>
      <c r="N1127" s="29">
        <f t="shared" si="1682"/>
        <v>81</v>
      </c>
      <c r="O1127" s="15">
        <f>Premissas!$I$7</f>
        <v>46.37</v>
      </c>
      <c r="P1127" s="20">
        <f t="shared" si="1677"/>
        <v>0</v>
      </c>
      <c r="Q1127" s="17">
        <f>P1127*Premissas!$C$13</f>
        <v>0</v>
      </c>
      <c r="R1127" s="15">
        <f t="shared" si="1678"/>
        <v>81</v>
      </c>
      <c r="S1127" s="18">
        <f>R1127*Premissas!$C$11</f>
        <v>3901.3761467889908</v>
      </c>
      <c r="Y1127" s="7" t="str">
        <f>Premissas!$E$7</f>
        <v>maio/19</v>
      </c>
      <c r="Z1127" s="29">
        <f t="shared" si="1683"/>
        <v>81</v>
      </c>
      <c r="AA1127" s="15">
        <f>Premissas!$H$7</f>
        <v>61.04</v>
      </c>
      <c r="AB1127" s="20">
        <f t="shared" si="1680"/>
        <v>0</v>
      </c>
      <c r="AC1127" s="17">
        <f>AB1127*Premissas!$C$6</f>
        <v>0</v>
      </c>
      <c r="AD1127" s="15">
        <f t="shared" si="1681"/>
        <v>81</v>
      </c>
      <c r="AE1127" s="18">
        <f>AD1127*Premissas!$C$12</f>
        <v>2611.1673521037646</v>
      </c>
    </row>
    <row r="1128" spans="1:33" x14ac:dyDescent="0.25">
      <c r="A1128" s="7" t="str">
        <f>Premissas!$E$8</f>
        <v>abril/19</v>
      </c>
      <c r="B1128" s="29">
        <f t="shared" si="1684"/>
        <v>81</v>
      </c>
      <c r="C1128" s="15">
        <f>LARGE(Premissas!$H$8:$I$8,1)</f>
        <v>81.98</v>
      </c>
      <c r="D1128" s="20">
        <f t="shared" si="1674"/>
        <v>0</v>
      </c>
      <c r="E1128" s="17">
        <f>D1128*Premissas!$C$6</f>
        <v>0</v>
      </c>
      <c r="F1128" s="15">
        <f t="shared" si="1675"/>
        <v>81.98</v>
      </c>
      <c r="G1128" s="18">
        <f>F1128*Premissas!$C$5</f>
        <v>2642.7592534008227</v>
      </c>
      <c r="M1128" s="7" t="str">
        <f>Premissas!$E$8</f>
        <v>abril/19</v>
      </c>
      <c r="N1128" s="29">
        <f t="shared" si="1682"/>
        <v>81</v>
      </c>
      <c r="O1128" s="15">
        <f>Premissas!$I$8</f>
        <v>53.09</v>
      </c>
      <c r="P1128" s="20">
        <f t="shared" si="1677"/>
        <v>0</v>
      </c>
      <c r="Q1128" s="17">
        <f>P1128*Premissas!$C$13</f>
        <v>0</v>
      </c>
      <c r="R1128" s="15">
        <f t="shared" si="1678"/>
        <v>81</v>
      </c>
      <c r="S1128" s="18">
        <f>R1128*Premissas!$C$11</f>
        <v>3901.3761467889908</v>
      </c>
      <c r="Y1128" s="7" t="str">
        <f>Premissas!$E$8</f>
        <v>abril/19</v>
      </c>
      <c r="Z1128" s="29">
        <f t="shared" si="1683"/>
        <v>81</v>
      </c>
      <c r="AA1128" s="15">
        <f>Premissas!$H$8</f>
        <v>81.98</v>
      </c>
      <c r="AB1128" s="20">
        <f t="shared" si="1680"/>
        <v>0</v>
      </c>
      <c r="AC1128" s="17">
        <f>AB1128*Premissas!$C$6</f>
        <v>0</v>
      </c>
      <c r="AD1128" s="15">
        <f t="shared" si="1681"/>
        <v>81.98</v>
      </c>
      <c r="AE1128" s="18">
        <f>AD1128*Premissas!$C$12</f>
        <v>2642.7592534008227</v>
      </c>
    </row>
    <row r="1129" spans="1:33" x14ac:dyDescent="0.25">
      <c r="A1129" s="7" t="str">
        <f>Premissas!$E$9</f>
        <v>março/19</v>
      </c>
      <c r="B1129" s="29">
        <f t="shared" si="1684"/>
        <v>81</v>
      </c>
      <c r="C1129" s="15">
        <f>LARGE(Premissas!$H$9:$I$9,1)</f>
        <v>77.73</v>
      </c>
      <c r="D1129" s="20">
        <f t="shared" si="1674"/>
        <v>0</v>
      </c>
      <c r="E1129" s="17">
        <f>D1129*Premissas!$C$6</f>
        <v>0</v>
      </c>
      <c r="F1129" s="15">
        <f t="shared" si="1675"/>
        <v>81</v>
      </c>
      <c r="G1129" s="18">
        <f>F1129*Premissas!$C$5</f>
        <v>2611.1673521037646</v>
      </c>
      <c r="M1129" s="7" t="str">
        <f>Premissas!$E$9</f>
        <v>março/19</v>
      </c>
      <c r="N1129" s="29">
        <f t="shared" si="1682"/>
        <v>81</v>
      </c>
      <c r="O1129" s="15">
        <f>Premissas!$I$9</f>
        <v>77.73</v>
      </c>
      <c r="P1129" s="20">
        <f t="shared" si="1677"/>
        <v>0</v>
      </c>
      <c r="Q1129" s="17">
        <f>P1129*Premissas!$C$13</f>
        <v>0</v>
      </c>
      <c r="R1129" s="15">
        <f t="shared" si="1678"/>
        <v>81</v>
      </c>
      <c r="S1129" s="18">
        <f>R1129*Premissas!$C$11</f>
        <v>3901.3761467889908</v>
      </c>
      <c r="Y1129" s="7" t="str">
        <f>Premissas!$E$9</f>
        <v>março/19</v>
      </c>
      <c r="Z1129" s="29">
        <f t="shared" si="1683"/>
        <v>81</v>
      </c>
      <c r="AA1129" s="15">
        <f>Premissas!$H$9</f>
        <v>77.62</v>
      </c>
      <c r="AB1129" s="20">
        <f t="shared" si="1680"/>
        <v>0</v>
      </c>
      <c r="AC1129" s="17">
        <f>AB1129*Premissas!$C$6</f>
        <v>0</v>
      </c>
      <c r="AD1129" s="15">
        <f t="shared" si="1681"/>
        <v>81</v>
      </c>
      <c r="AE1129" s="18">
        <f>AD1129*Premissas!$C$12</f>
        <v>2611.1673521037646</v>
      </c>
    </row>
    <row r="1130" spans="1:33" x14ac:dyDescent="0.25">
      <c r="A1130" s="7" t="str">
        <f>Premissas!$E$10</f>
        <v>fevereiro/19</v>
      </c>
      <c r="B1130" s="29">
        <f t="shared" si="1684"/>
        <v>81</v>
      </c>
      <c r="C1130" s="15">
        <f>LARGE(Premissas!$H$10:$I$10,1)</f>
        <v>89.49</v>
      </c>
      <c r="D1130" s="20">
        <f t="shared" si="1674"/>
        <v>8.4899999999999949</v>
      </c>
      <c r="E1130" s="17">
        <f>D1130*Premissas!$C$6</f>
        <v>547.37804492249256</v>
      </c>
      <c r="F1130" s="15">
        <f t="shared" si="1675"/>
        <v>89.49</v>
      </c>
      <c r="G1130" s="18">
        <f>F1130*Premissas!$C$5</f>
        <v>2884.8563745650108</v>
      </c>
      <c r="M1130" s="7" t="str">
        <f>Premissas!$E$10</f>
        <v>fevereiro/19</v>
      </c>
      <c r="N1130" s="29">
        <f t="shared" si="1682"/>
        <v>81</v>
      </c>
      <c r="O1130" s="15">
        <f>Premissas!$I$10</f>
        <v>61.82</v>
      </c>
      <c r="P1130" s="20">
        <f t="shared" si="1677"/>
        <v>0</v>
      </c>
      <c r="Q1130" s="17">
        <f>P1130*Premissas!$C$13</f>
        <v>0</v>
      </c>
      <c r="R1130" s="15">
        <f t="shared" si="1678"/>
        <v>81</v>
      </c>
      <c r="S1130" s="18">
        <f>R1130*Premissas!$C$11</f>
        <v>3901.3761467889908</v>
      </c>
      <c r="Y1130" s="7" t="str">
        <f>Premissas!$E$10</f>
        <v>fevereiro/19</v>
      </c>
      <c r="Z1130" s="29">
        <f t="shared" si="1683"/>
        <v>81</v>
      </c>
      <c r="AA1130" s="15">
        <f>Premissas!$H$10</f>
        <v>89.49</v>
      </c>
      <c r="AB1130" s="20">
        <f t="shared" si="1680"/>
        <v>8.4899999999999949</v>
      </c>
      <c r="AC1130" s="17">
        <f>AB1130*Premissas!$C$6</f>
        <v>547.37804492249256</v>
      </c>
      <c r="AD1130" s="15">
        <f t="shared" si="1681"/>
        <v>89.49</v>
      </c>
      <c r="AE1130" s="18">
        <f>AD1130*Premissas!$C$12</f>
        <v>2884.8563745650108</v>
      </c>
    </row>
    <row r="1131" spans="1:33" x14ac:dyDescent="0.25">
      <c r="A1131" s="7" t="str">
        <f>Premissas!$E$11</f>
        <v>janeiro/19</v>
      </c>
      <c r="B1131" s="29">
        <f t="shared" si="1684"/>
        <v>81</v>
      </c>
      <c r="C1131" s="15">
        <f>LARGE(Premissas!$H$11:$I$11,1)</f>
        <v>81.09</v>
      </c>
      <c r="D1131" s="16">
        <f t="shared" si="1674"/>
        <v>0</v>
      </c>
      <c r="E1131" s="17">
        <f>D1131*Premissas!$C$6</f>
        <v>0</v>
      </c>
      <c r="F1131" s="15">
        <f t="shared" si="1675"/>
        <v>81.09</v>
      </c>
      <c r="G1131" s="18">
        <f>F1131*Premissas!$C$5</f>
        <v>2614.068649161658</v>
      </c>
      <c r="M1131" s="7" t="str">
        <f>Premissas!$E$11</f>
        <v>janeiro/19</v>
      </c>
      <c r="N1131" s="29">
        <f t="shared" si="1682"/>
        <v>81</v>
      </c>
      <c r="O1131" s="15">
        <f>Premissas!$I$11</f>
        <v>57.12</v>
      </c>
      <c r="P1131" s="16">
        <f t="shared" si="1677"/>
        <v>0</v>
      </c>
      <c r="Q1131" s="17">
        <f>P1131*Premissas!$C$13</f>
        <v>0</v>
      </c>
      <c r="R1131" s="15">
        <f t="shared" si="1678"/>
        <v>81</v>
      </c>
      <c r="S1131" s="18">
        <f>R1131*Premissas!$C$11</f>
        <v>3901.3761467889908</v>
      </c>
      <c r="Y1131" s="7" t="str">
        <f>Premissas!$E$11</f>
        <v>janeiro/19</v>
      </c>
      <c r="Z1131" s="29">
        <f t="shared" si="1683"/>
        <v>81</v>
      </c>
      <c r="AA1131" s="15">
        <f>Premissas!$H$11</f>
        <v>81.09</v>
      </c>
      <c r="AB1131" s="16">
        <f t="shared" si="1680"/>
        <v>0</v>
      </c>
      <c r="AC1131" s="17">
        <f>AB1131*Premissas!$C$6</f>
        <v>0</v>
      </c>
      <c r="AD1131" s="15">
        <f t="shared" si="1681"/>
        <v>81.09</v>
      </c>
      <c r="AE1131" s="18">
        <f>AD1131*Premissas!$C$12</f>
        <v>2614.068649161658</v>
      </c>
    </row>
    <row r="1132" spans="1:33" x14ac:dyDescent="0.25">
      <c r="A1132" s="7" t="str">
        <f>Premissas!$E$12</f>
        <v>dezembro/18</v>
      </c>
      <c r="B1132" s="29">
        <f t="shared" si="1684"/>
        <v>81</v>
      </c>
      <c r="C1132" s="15">
        <f>LARGE(Premissas!$H$12:$I$12,1)</f>
        <v>66.98</v>
      </c>
      <c r="D1132" s="16">
        <f t="shared" si="1674"/>
        <v>0</v>
      </c>
      <c r="E1132" s="17">
        <f>D1132*Premissas!$C$6</f>
        <v>0</v>
      </c>
      <c r="F1132" s="15">
        <f t="shared" si="1675"/>
        <v>81</v>
      </c>
      <c r="G1132" s="18">
        <f>F1132*Premissas!$C$5</f>
        <v>2611.1673521037646</v>
      </c>
      <c r="M1132" s="7" t="str">
        <f>Premissas!$E$12</f>
        <v>dezembro/18</v>
      </c>
      <c r="N1132" s="29">
        <f t="shared" si="1682"/>
        <v>81</v>
      </c>
      <c r="O1132" s="15">
        <f>Premissas!$I$12</f>
        <v>56.9</v>
      </c>
      <c r="P1132" s="16">
        <f t="shared" si="1677"/>
        <v>0</v>
      </c>
      <c r="Q1132" s="17">
        <f>P1132*Premissas!$C$13</f>
        <v>0</v>
      </c>
      <c r="R1132" s="15">
        <f t="shared" si="1678"/>
        <v>81</v>
      </c>
      <c r="S1132" s="18">
        <f>R1132*Premissas!$C$11</f>
        <v>3901.3761467889908</v>
      </c>
      <c r="Y1132" s="7" t="str">
        <f>Premissas!$E$12</f>
        <v>dezembro/18</v>
      </c>
      <c r="Z1132" s="29">
        <f t="shared" si="1683"/>
        <v>81</v>
      </c>
      <c r="AA1132" s="15">
        <f>Premissas!$H$12</f>
        <v>66.98</v>
      </c>
      <c r="AB1132" s="16">
        <f t="shared" si="1680"/>
        <v>0</v>
      </c>
      <c r="AC1132" s="17">
        <f>AB1132*Premissas!$C$6</f>
        <v>0</v>
      </c>
      <c r="AD1132" s="15">
        <f t="shared" si="1681"/>
        <v>81</v>
      </c>
      <c r="AE1132" s="18">
        <f>AD1132*Premissas!$C$12</f>
        <v>2611.1673521037646</v>
      </c>
    </row>
    <row r="1133" spans="1:33" x14ac:dyDescent="0.25">
      <c r="A1133" s="7" t="str">
        <f>Premissas!$E$13</f>
        <v>novembro/18</v>
      </c>
      <c r="B1133" s="29">
        <f t="shared" si="1684"/>
        <v>81</v>
      </c>
      <c r="C1133" s="15">
        <f>LARGE(Premissas!$H$13:$I$13,1)</f>
        <v>66.42</v>
      </c>
      <c r="D1133" s="16">
        <f t="shared" si="1674"/>
        <v>0</v>
      </c>
      <c r="E1133" s="17">
        <f>D1133*Premissas!$C$6</f>
        <v>0</v>
      </c>
      <c r="F1133" s="15">
        <f t="shared" si="1675"/>
        <v>81</v>
      </c>
      <c r="G1133" s="18">
        <f>F1133*Premissas!$C$5</f>
        <v>2611.1673521037646</v>
      </c>
      <c r="M1133" s="7" t="str">
        <f>Premissas!$E$13</f>
        <v>novembro/18</v>
      </c>
      <c r="N1133" s="29">
        <f t="shared" si="1682"/>
        <v>81</v>
      </c>
      <c r="O1133" s="15">
        <f>Premissas!$I$13</f>
        <v>40.659999999999997</v>
      </c>
      <c r="P1133" s="16">
        <f t="shared" si="1677"/>
        <v>0</v>
      </c>
      <c r="Q1133" s="17">
        <f>P1133*Premissas!$C$13</f>
        <v>0</v>
      </c>
      <c r="R1133" s="15">
        <f t="shared" si="1678"/>
        <v>81</v>
      </c>
      <c r="S1133" s="18">
        <f>R1133*Premissas!$C$11</f>
        <v>3901.3761467889908</v>
      </c>
      <c r="Y1133" s="7" t="str">
        <f>Premissas!$E$13</f>
        <v>novembro/18</v>
      </c>
      <c r="Z1133" s="29">
        <f t="shared" si="1683"/>
        <v>81</v>
      </c>
      <c r="AA1133" s="15">
        <f>Premissas!$H$13</f>
        <v>66.42</v>
      </c>
      <c r="AB1133" s="16">
        <f t="shared" si="1680"/>
        <v>0</v>
      </c>
      <c r="AC1133" s="17">
        <f>AB1133*Premissas!$C$6</f>
        <v>0</v>
      </c>
      <c r="AD1133" s="15">
        <f t="shared" si="1681"/>
        <v>81</v>
      </c>
      <c r="AE1133" s="18">
        <f>AD1133*Premissas!$C$12</f>
        <v>2611.1673521037646</v>
      </c>
    </row>
    <row r="1134" spans="1:33" x14ac:dyDescent="0.25">
      <c r="A1134" s="26" t="s">
        <v>35</v>
      </c>
      <c r="B1134" s="5"/>
      <c r="C1134" s="5">
        <f>LARGE(C1121:C1133,1)</f>
        <v>89.49</v>
      </c>
      <c r="D1134" s="5">
        <f>LARGE(D1121:D1133,1)</f>
        <v>8.4899999999999949</v>
      </c>
      <c r="E1134" s="27">
        <f>SUM(E1122:E1133)</f>
        <v>547.37804492249256</v>
      </c>
      <c r="F1134" s="5">
        <f>LARGE(F1121:F1133,1)</f>
        <v>89.49</v>
      </c>
      <c r="G1134" s="27">
        <f t="shared" si="1598"/>
        <v>31642.190446061373</v>
      </c>
      <c r="H1134" s="50">
        <f>E1134+G1134</f>
        <v>32189.568490983867</v>
      </c>
      <c r="I1134">
        <f>B1122</f>
        <v>81</v>
      </c>
      <c r="M1134" s="26" t="s">
        <v>35</v>
      </c>
      <c r="N1134" s="5"/>
      <c r="O1134" s="5">
        <f t="shared" ref="O1134:P1134" si="1685">LARGE(O1121:O1133,1)</f>
        <v>77.73</v>
      </c>
      <c r="P1134" s="5">
        <f t="shared" si="1685"/>
        <v>0</v>
      </c>
      <c r="Q1134" s="27">
        <f t="shared" ref="Q1134" si="1686">SUM(Q1122:Q1133)</f>
        <v>0</v>
      </c>
      <c r="R1134" s="5">
        <f t="shared" ref="R1134" si="1687">LARGE(R1121:R1133,1)</f>
        <v>81</v>
      </c>
      <c r="S1134" s="27">
        <f t="shared" si="1602"/>
        <v>46816.513761467904</v>
      </c>
      <c r="T1134" s="50">
        <f t="shared" ref="T1134" si="1688">Q1134+S1134</f>
        <v>46816.513761467904</v>
      </c>
      <c r="U1134">
        <f t="shared" ref="U1134" si="1689">N1122</f>
        <v>81</v>
      </c>
      <c r="Y1134" s="26" t="s">
        <v>35</v>
      </c>
      <c r="Z1134" s="5"/>
      <c r="AA1134" s="5">
        <f t="shared" ref="AA1134:AB1134" si="1690">LARGE(AA1121:AA1133,1)</f>
        <v>89.49</v>
      </c>
      <c r="AB1134" s="5">
        <f t="shared" si="1690"/>
        <v>8.4899999999999949</v>
      </c>
      <c r="AC1134" s="27">
        <f t="shared" ref="AC1134" si="1691">SUM(AC1122:AC1133)</f>
        <v>547.37804492249256</v>
      </c>
      <c r="AD1134" s="5">
        <f t="shared" ref="AD1134" si="1692">LARGE(AD1121:AD1133,1)</f>
        <v>89.49</v>
      </c>
      <c r="AE1134" s="27">
        <f t="shared" si="1608"/>
        <v>31642.190446061373</v>
      </c>
      <c r="AF1134" s="50">
        <f t="shared" ref="AF1134" si="1693">AC1134+AE1134</f>
        <v>32189.568490983867</v>
      </c>
      <c r="AG1134">
        <f t="shared" ref="AG1134" si="1694">Z1122</f>
        <v>81</v>
      </c>
    </row>
    <row r="1135" spans="1:33" x14ac:dyDescent="0.25">
      <c r="A1135" s="6" t="s">
        <v>12</v>
      </c>
      <c r="B1135" s="6" t="s">
        <v>18</v>
      </c>
      <c r="C1135" s="6" t="s">
        <v>19</v>
      </c>
      <c r="D1135" s="14" t="s">
        <v>20</v>
      </c>
      <c r="E1135" s="14" t="s">
        <v>21</v>
      </c>
      <c r="F1135" s="6" t="s">
        <v>22</v>
      </c>
      <c r="G1135" s="6" t="s">
        <v>23</v>
      </c>
      <c r="M1135" s="6" t="s">
        <v>12</v>
      </c>
      <c r="N1135" s="6" t="s">
        <v>18</v>
      </c>
      <c r="O1135" s="6" t="s">
        <v>19</v>
      </c>
      <c r="P1135" s="14" t="s">
        <v>20</v>
      </c>
      <c r="Q1135" s="14" t="s">
        <v>21</v>
      </c>
      <c r="R1135" s="6" t="s">
        <v>22</v>
      </c>
      <c r="S1135" s="6" t="s">
        <v>23</v>
      </c>
      <c r="Y1135" s="6" t="s">
        <v>12</v>
      </c>
      <c r="Z1135" s="6" t="s">
        <v>18</v>
      </c>
      <c r="AA1135" s="6" t="s">
        <v>19</v>
      </c>
      <c r="AB1135" s="14" t="s">
        <v>20</v>
      </c>
      <c r="AC1135" s="14" t="s">
        <v>21</v>
      </c>
      <c r="AD1135" s="6" t="s">
        <v>22</v>
      </c>
      <c r="AE1135" s="6" t="s">
        <v>23</v>
      </c>
    </row>
    <row r="1136" spans="1:33" x14ac:dyDescent="0.25">
      <c r="A1136" s="7" t="str">
        <f>Premissas!$E$2</f>
        <v>outubro/19</v>
      </c>
      <c r="B1136" s="29">
        <f>B1122+1</f>
        <v>82</v>
      </c>
      <c r="C1136" s="15">
        <f>LARGE(Premissas!$H$2:$I$2,1)</f>
        <v>63.39</v>
      </c>
      <c r="D1136" s="16">
        <f t="shared" ref="D1136:D1147" si="1695">IF(C1136&gt;105%*B1136,(C1136-B1136),0)</f>
        <v>0</v>
      </c>
      <c r="E1136" s="17">
        <f>D1136*Premissas!$C$6</f>
        <v>0</v>
      </c>
      <c r="F1136" s="15">
        <f t="shared" ref="F1136:F1147" si="1696">IF(C1136&gt;B1136,C1136,B1136)</f>
        <v>82</v>
      </c>
      <c r="G1136" s="18">
        <f>F1136*Premissas!$C$5</f>
        <v>2643.4039860803541</v>
      </c>
      <c r="M1136" s="7" t="str">
        <f>Premissas!$E$2</f>
        <v>outubro/19</v>
      </c>
      <c r="N1136" s="29">
        <f t="shared" ref="N1136" si="1697">N1122+1</f>
        <v>82</v>
      </c>
      <c r="O1136" s="15">
        <f>Premissas!$I$2</f>
        <v>63.39</v>
      </c>
      <c r="P1136" s="16">
        <f t="shared" ref="P1136:P1147" si="1698">IF(O1136&gt;105%*N1136,(O1136-N1136),0)</f>
        <v>0</v>
      </c>
      <c r="Q1136" s="17">
        <f>P1136*Premissas!$C$13</f>
        <v>0</v>
      </c>
      <c r="R1136" s="15">
        <f t="shared" ref="R1136:R1147" si="1699">IF(O1136&gt;N1136,O1136,N1136)</f>
        <v>82</v>
      </c>
      <c r="S1136" s="18">
        <f>R1136*Premissas!$C$11</f>
        <v>3949.5412844036696</v>
      </c>
      <c r="Y1136" s="7" t="str">
        <f>Premissas!$E$2</f>
        <v>outubro/19</v>
      </c>
      <c r="Z1136" s="29">
        <f t="shared" ref="Z1136" si="1700">Z1122+1</f>
        <v>82</v>
      </c>
      <c r="AA1136" s="15">
        <f>Premissas!$H$2</f>
        <v>58.8</v>
      </c>
      <c r="AB1136" s="16">
        <f t="shared" ref="AB1136:AB1147" si="1701">IF(AA1136&gt;105%*Z1136,(AA1136-Z1136),0)</f>
        <v>0</v>
      </c>
      <c r="AC1136" s="17">
        <f>AB1136*Premissas!$C$6</f>
        <v>0</v>
      </c>
      <c r="AD1136" s="15">
        <f t="shared" ref="AD1136:AD1147" si="1702">IF(AA1136&gt;Z1136,AA1136,Z1136)</f>
        <v>82</v>
      </c>
      <c r="AE1136" s="18">
        <f>AD1136*Premissas!$C$12</f>
        <v>2643.4039860803541</v>
      </c>
    </row>
    <row r="1137" spans="1:33" x14ac:dyDescent="0.25">
      <c r="A1137" s="7" t="str">
        <f>Premissas!$E$3</f>
        <v>setembro/19</v>
      </c>
      <c r="B1137" s="29">
        <f>B1136</f>
        <v>82</v>
      </c>
      <c r="C1137" s="15">
        <f>LARGE(Premissas!$H$3:$I$3,1)</f>
        <v>58.91</v>
      </c>
      <c r="D1137" s="16">
        <f t="shared" si="1695"/>
        <v>0</v>
      </c>
      <c r="E1137" s="17">
        <f>D1137*Premissas!$C$6</f>
        <v>0</v>
      </c>
      <c r="F1137" s="15">
        <f t="shared" si="1696"/>
        <v>82</v>
      </c>
      <c r="G1137" s="18">
        <f>F1137*Premissas!$C$5</f>
        <v>2643.4039860803541</v>
      </c>
      <c r="M1137" s="7" t="str">
        <f>Premissas!$E$3</f>
        <v>setembro/19</v>
      </c>
      <c r="N1137" s="29">
        <f t="shared" ref="N1137:N1147" si="1703">N1136</f>
        <v>82</v>
      </c>
      <c r="O1137" s="15">
        <f>Premissas!$I$3</f>
        <v>52.19</v>
      </c>
      <c r="P1137" s="16">
        <f t="shared" si="1698"/>
        <v>0</v>
      </c>
      <c r="Q1137" s="17">
        <f>P1137*Premissas!$C$13</f>
        <v>0</v>
      </c>
      <c r="R1137" s="15">
        <f t="shared" si="1699"/>
        <v>82</v>
      </c>
      <c r="S1137" s="18">
        <f>R1137*Premissas!$C$11</f>
        <v>3949.5412844036696</v>
      </c>
      <c r="Y1137" s="7" t="str">
        <f>Premissas!$E$3</f>
        <v>setembro/19</v>
      </c>
      <c r="Z1137" s="29">
        <f t="shared" ref="Z1137:Z1147" si="1704">Z1136</f>
        <v>82</v>
      </c>
      <c r="AA1137" s="15">
        <f>Premissas!$H$3</f>
        <v>58.91</v>
      </c>
      <c r="AB1137" s="16">
        <f t="shared" si="1701"/>
        <v>0</v>
      </c>
      <c r="AC1137" s="17">
        <f>AB1137*Premissas!$C$6</f>
        <v>0</v>
      </c>
      <c r="AD1137" s="15">
        <f t="shared" si="1702"/>
        <v>82</v>
      </c>
      <c r="AE1137" s="18">
        <f>AD1137*Premissas!$C$12</f>
        <v>2643.4039860803541</v>
      </c>
    </row>
    <row r="1138" spans="1:33" x14ac:dyDescent="0.25">
      <c r="A1138" s="7" t="str">
        <f>Premissas!$E$4</f>
        <v>agosto/19</v>
      </c>
      <c r="B1138" s="29">
        <f t="shared" ref="B1138:B1147" si="1705">B1137</f>
        <v>82</v>
      </c>
      <c r="C1138" s="15">
        <f>LARGE(Premissas!$H$4:$I$4,1)</f>
        <v>46.48</v>
      </c>
      <c r="D1138" s="16">
        <f t="shared" si="1695"/>
        <v>0</v>
      </c>
      <c r="E1138" s="17">
        <f>D1138*Premissas!$C$6</f>
        <v>0</v>
      </c>
      <c r="F1138" s="15">
        <f t="shared" si="1696"/>
        <v>82</v>
      </c>
      <c r="G1138" s="18">
        <f>F1138*Premissas!$C$5</f>
        <v>2643.4039860803541</v>
      </c>
      <c r="M1138" s="7" t="str">
        <f>Premissas!$E$4</f>
        <v>agosto/19</v>
      </c>
      <c r="N1138" s="29">
        <f t="shared" si="1703"/>
        <v>82</v>
      </c>
      <c r="O1138" s="15">
        <f>Premissas!$I$4</f>
        <v>20.16</v>
      </c>
      <c r="P1138" s="16">
        <f t="shared" si="1698"/>
        <v>0</v>
      </c>
      <c r="Q1138" s="17">
        <f>P1138*Premissas!$C$13</f>
        <v>0</v>
      </c>
      <c r="R1138" s="15">
        <f t="shared" si="1699"/>
        <v>82</v>
      </c>
      <c r="S1138" s="18">
        <f>R1138*Premissas!$C$11</f>
        <v>3949.5412844036696</v>
      </c>
      <c r="Y1138" s="7" t="str">
        <f>Premissas!$E$4</f>
        <v>agosto/19</v>
      </c>
      <c r="Z1138" s="29">
        <f t="shared" si="1704"/>
        <v>82</v>
      </c>
      <c r="AA1138" s="15">
        <f>Premissas!$H$4</f>
        <v>46.48</v>
      </c>
      <c r="AB1138" s="16">
        <f t="shared" si="1701"/>
        <v>0</v>
      </c>
      <c r="AC1138" s="17">
        <f>AB1138*Premissas!$C$6</f>
        <v>0</v>
      </c>
      <c r="AD1138" s="15">
        <f t="shared" si="1702"/>
        <v>82</v>
      </c>
      <c r="AE1138" s="18">
        <f>AD1138*Premissas!$C$12</f>
        <v>2643.4039860803541</v>
      </c>
    </row>
    <row r="1139" spans="1:33" x14ac:dyDescent="0.25">
      <c r="A1139" s="7" t="str">
        <f>Premissas!$E$5</f>
        <v>julho/19</v>
      </c>
      <c r="B1139" s="29">
        <f t="shared" si="1705"/>
        <v>82</v>
      </c>
      <c r="C1139" s="15">
        <f>LARGE(Premissas!$H$5:$I$5,1)</f>
        <v>63.17</v>
      </c>
      <c r="D1139" s="16">
        <f t="shared" si="1695"/>
        <v>0</v>
      </c>
      <c r="E1139" s="17">
        <f>D1139*Premissas!$C$6</f>
        <v>0</v>
      </c>
      <c r="F1139" s="15">
        <f t="shared" si="1696"/>
        <v>82</v>
      </c>
      <c r="G1139" s="18">
        <f>F1139*Premissas!$C$5</f>
        <v>2643.4039860803541</v>
      </c>
      <c r="M1139" s="7" t="str">
        <f>Premissas!$E$5</f>
        <v>julho/19</v>
      </c>
      <c r="N1139" s="29">
        <f t="shared" si="1703"/>
        <v>82</v>
      </c>
      <c r="O1139" s="15">
        <f>Premissas!$I$5</f>
        <v>39.979999999999997</v>
      </c>
      <c r="P1139" s="16">
        <f t="shared" si="1698"/>
        <v>0</v>
      </c>
      <c r="Q1139" s="17">
        <f>P1139*Premissas!$C$13</f>
        <v>0</v>
      </c>
      <c r="R1139" s="15">
        <f t="shared" si="1699"/>
        <v>82</v>
      </c>
      <c r="S1139" s="18">
        <f>R1139*Premissas!$C$11</f>
        <v>3949.5412844036696</v>
      </c>
      <c r="Y1139" s="7" t="str">
        <f>Premissas!$E$5</f>
        <v>julho/19</v>
      </c>
      <c r="Z1139" s="29">
        <f t="shared" si="1704"/>
        <v>82</v>
      </c>
      <c r="AA1139" s="15">
        <f>Premissas!$H$5</f>
        <v>63.17</v>
      </c>
      <c r="AB1139" s="16">
        <f t="shared" si="1701"/>
        <v>0</v>
      </c>
      <c r="AC1139" s="17">
        <f>AB1139*Premissas!$C$6</f>
        <v>0</v>
      </c>
      <c r="AD1139" s="15">
        <f t="shared" si="1702"/>
        <v>82</v>
      </c>
      <c r="AE1139" s="18">
        <f>AD1139*Premissas!$C$12</f>
        <v>2643.4039860803541</v>
      </c>
    </row>
    <row r="1140" spans="1:33" x14ac:dyDescent="0.25">
      <c r="A1140" s="7" t="str">
        <f>Premissas!$E$6</f>
        <v>junho/19</v>
      </c>
      <c r="B1140" s="29">
        <f t="shared" si="1705"/>
        <v>82</v>
      </c>
      <c r="C1140" s="15">
        <f>LARGE(Premissas!$H$6:$I$6,1)</f>
        <v>59.47</v>
      </c>
      <c r="D1140" s="16">
        <f t="shared" si="1695"/>
        <v>0</v>
      </c>
      <c r="E1140" s="17">
        <f>D1140*Premissas!$C$6</f>
        <v>0</v>
      </c>
      <c r="F1140" s="15">
        <f t="shared" si="1696"/>
        <v>82</v>
      </c>
      <c r="G1140" s="18">
        <f>F1140*Premissas!$C$5</f>
        <v>2643.4039860803541</v>
      </c>
      <c r="M1140" s="7" t="str">
        <f>Premissas!$E$6</f>
        <v>junho/19</v>
      </c>
      <c r="N1140" s="29">
        <f t="shared" si="1703"/>
        <v>82</v>
      </c>
      <c r="O1140" s="15">
        <f>Premissas!$I$6</f>
        <v>47.71</v>
      </c>
      <c r="P1140" s="16">
        <f t="shared" si="1698"/>
        <v>0</v>
      </c>
      <c r="Q1140" s="17">
        <f>P1140*Premissas!$C$13</f>
        <v>0</v>
      </c>
      <c r="R1140" s="15">
        <f t="shared" si="1699"/>
        <v>82</v>
      </c>
      <c r="S1140" s="18">
        <f>R1140*Premissas!$C$11</f>
        <v>3949.5412844036696</v>
      </c>
      <c r="Y1140" s="7" t="str">
        <f>Premissas!$E$6</f>
        <v>junho/19</v>
      </c>
      <c r="Z1140" s="29">
        <f t="shared" si="1704"/>
        <v>82</v>
      </c>
      <c r="AA1140" s="15">
        <f>Premissas!$H$6</f>
        <v>59.47</v>
      </c>
      <c r="AB1140" s="16">
        <f t="shared" si="1701"/>
        <v>0</v>
      </c>
      <c r="AC1140" s="17">
        <f>AB1140*Premissas!$C$6</f>
        <v>0</v>
      </c>
      <c r="AD1140" s="15">
        <f t="shared" si="1702"/>
        <v>82</v>
      </c>
      <c r="AE1140" s="18">
        <f>AD1140*Premissas!$C$12</f>
        <v>2643.4039860803541</v>
      </c>
    </row>
    <row r="1141" spans="1:33" x14ac:dyDescent="0.25">
      <c r="A1141" s="7" t="str">
        <f>Premissas!$E$7</f>
        <v>maio/19</v>
      </c>
      <c r="B1141" s="29">
        <f t="shared" si="1705"/>
        <v>82</v>
      </c>
      <c r="C1141" s="15">
        <f>LARGE(Premissas!$H$7:$I$7,1)</f>
        <v>61.04</v>
      </c>
      <c r="D1141" s="20">
        <f t="shared" si="1695"/>
        <v>0</v>
      </c>
      <c r="E1141" s="17">
        <f>D1141*Premissas!$C$6</f>
        <v>0</v>
      </c>
      <c r="F1141" s="15">
        <f t="shared" si="1696"/>
        <v>82</v>
      </c>
      <c r="G1141" s="18">
        <f>F1141*Premissas!$C$5</f>
        <v>2643.4039860803541</v>
      </c>
      <c r="M1141" s="7" t="str">
        <f>Premissas!$E$7</f>
        <v>maio/19</v>
      </c>
      <c r="N1141" s="29">
        <f t="shared" si="1703"/>
        <v>82</v>
      </c>
      <c r="O1141" s="15">
        <f>Premissas!$I$7</f>
        <v>46.37</v>
      </c>
      <c r="P1141" s="20">
        <f t="shared" si="1698"/>
        <v>0</v>
      </c>
      <c r="Q1141" s="17">
        <f>P1141*Premissas!$C$13</f>
        <v>0</v>
      </c>
      <c r="R1141" s="15">
        <f t="shared" si="1699"/>
        <v>82</v>
      </c>
      <c r="S1141" s="18">
        <f>R1141*Premissas!$C$11</f>
        <v>3949.5412844036696</v>
      </c>
      <c r="Y1141" s="7" t="str">
        <f>Premissas!$E$7</f>
        <v>maio/19</v>
      </c>
      <c r="Z1141" s="29">
        <f t="shared" si="1704"/>
        <v>82</v>
      </c>
      <c r="AA1141" s="15">
        <f>Premissas!$H$7</f>
        <v>61.04</v>
      </c>
      <c r="AB1141" s="20">
        <f t="shared" si="1701"/>
        <v>0</v>
      </c>
      <c r="AC1141" s="17">
        <f>AB1141*Premissas!$C$6</f>
        <v>0</v>
      </c>
      <c r="AD1141" s="15">
        <f t="shared" si="1702"/>
        <v>82</v>
      </c>
      <c r="AE1141" s="18">
        <f>AD1141*Premissas!$C$12</f>
        <v>2643.4039860803541</v>
      </c>
    </row>
    <row r="1142" spans="1:33" x14ac:dyDescent="0.25">
      <c r="A1142" s="7" t="str">
        <f>Premissas!$E$8</f>
        <v>abril/19</v>
      </c>
      <c r="B1142" s="29">
        <f t="shared" si="1705"/>
        <v>82</v>
      </c>
      <c r="C1142" s="15">
        <f>LARGE(Premissas!$H$8:$I$8,1)</f>
        <v>81.98</v>
      </c>
      <c r="D1142" s="20">
        <f t="shared" si="1695"/>
        <v>0</v>
      </c>
      <c r="E1142" s="17">
        <f>D1142*Premissas!$C$6</f>
        <v>0</v>
      </c>
      <c r="F1142" s="15">
        <f t="shared" si="1696"/>
        <v>82</v>
      </c>
      <c r="G1142" s="18">
        <f>F1142*Premissas!$C$5</f>
        <v>2643.4039860803541</v>
      </c>
      <c r="M1142" s="7" t="str">
        <f>Premissas!$E$8</f>
        <v>abril/19</v>
      </c>
      <c r="N1142" s="29">
        <f t="shared" si="1703"/>
        <v>82</v>
      </c>
      <c r="O1142" s="15">
        <f>Premissas!$I$8</f>
        <v>53.09</v>
      </c>
      <c r="P1142" s="20">
        <f t="shared" si="1698"/>
        <v>0</v>
      </c>
      <c r="Q1142" s="17">
        <f>P1142*Premissas!$C$13</f>
        <v>0</v>
      </c>
      <c r="R1142" s="15">
        <f t="shared" si="1699"/>
        <v>82</v>
      </c>
      <c r="S1142" s="18">
        <f>R1142*Premissas!$C$11</f>
        <v>3949.5412844036696</v>
      </c>
      <c r="Y1142" s="7" t="str">
        <f>Premissas!$E$8</f>
        <v>abril/19</v>
      </c>
      <c r="Z1142" s="29">
        <f t="shared" si="1704"/>
        <v>82</v>
      </c>
      <c r="AA1142" s="15">
        <f>Premissas!$H$8</f>
        <v>81.98</v>
      </c>
      <c r="AB1142" s="20">
        <f t="shared" si="1701"/>
        <v>0</v>
      </c>
      <c r="AC1142" s="17">
        <f>AB1142*Premissas!$C$6</f>
        <v>0</v>
      </c>
      <c r="AD1142" s="15">
        <f t="shared" si="1702"/>
        <v>82</v>
      </c>
      <c r="AE1142" s="18">
        <f>AD1142*Premissas!$C$12</f>
        <v>2643.4039860803541</v>
      </c>
    </row>
    <row r="1143" spans="1:33" x14ac:dyDescent="0.25">
      <c r="A1143" s="7" t="str">
        <f>Premissas!$E$9</f>
        <v>março/19</v>
      </c>
      <c r="B1143" s="29">
        <f t="shared" si="1705"/>
        <v>82</v>
      </c>
      <c r="C1143" s="15">
        <f>LARGE(Premissas!$H$9:$I$9,1)</f>
        <v>77.73</v>
      </c>
      <c r="D1143" s="20">
        <f t="shared" si="1695"/>
        <v>0</v>
      </c>
      <c r="E1143" s="17">
        <f>D1143*Premissas!$C$6</f>
        <v>0</v>
      </c>
      <c r="F1143" s="15">
        <f t="shared" si="1696"/>
        <v>82</v>
      </c>
      <c r="G1143" s="18">
        <f>F1143*Premissas!$C$5</f>
        <v>2643.4039860803541</v>
      </c>
      <c r="M1143" s="7" t="str">
        <f>Premissas!$E$9</f>
        <v>março/19</v>
      </c>
      <c r="N1143" s="29">
        <f t="shared" si="1703"/>
        <v>82</v>
      </c>
      <c r="O1143" s="15">
        <f>Premissas!$I$9</f>
        <v>77.73</v>
      </c>
      <c r="P1143" s="20">
        <f t="shared" si="1698"/>
        <v>0</v>
      </c>
      <c r="Q1143" s="17">
        <f>P1143*Premissas!$C$13</f>
        <v>0</v>
      </c>
      <c r="R1143" s="15">
        <f t="shared" si="1699"/>
        <v>82</v>
      </c>
      <c r="S1143" s="18">
        <f>R1143*Premissas!$C$11</f>
        <v>3949.5412844036696</v>
      </c>
      <c r="Y1143" s="7" t="str">
        <f>Premissas!$E$9</f>
        <v>março/19</v>
      </c>
      <c r="Z1143" s="29">
        <f t="shared" si="1704"/>
        <v>82</v>
      </c>
      <c r="AA1143" s="15">
        <f>Premissas!$H$9</f>
        <v>77.62</v>
      </c>
      <c r="AB1143" s="20">
        <f t="shared" si="1701"/>
        <v>0</v>
      </c>
      <c r="AC1143" s="17">
        <f>AB1143*Premissas!$C$6</f>
        <v>0</v>
      </c>
      <c r="AD1143" s="15">
        <f t="shared" si="1702"/>
        <v>82</v>
      </c>
      <c r="AE1143" s="18">
        <f>AD1143*Premissas!$C$12</f>
        <v>2643.4039860803541</v>
      </c>
    </row>
    <row r="1144" spans="1:33" x14ac:dyDescent="0.25">
      <c r="A1144" s="7" t="str">
        <f>Premissas!$E$10</f>
        <v>fevereiro/19</v>
      </c>
      <c r="B1144" s="29">
        <f t="shared" si="1705"/>
        <v>82</v>
      </c>
      <c r="C1144" s="15">
        <f>LARGE(Premissas!$H$10:$I$10,1)</f>
        <v>89.49</v>
      </c>
      <c r="D1144" s="20">
        <f t="shared" si="1695"/>
        <v>7.4899999999999949</v>
      </c>
      <c r="E1144" s="17">
        <f>D1144*Premissas!$C$6</f>
        <v>482.90477696931316</v>
      </c>
      <c r="F1144" s="15">
        <f t="shared" si="1696"/>
        <v>89.49</v>
      </c>
      <c r="G1144" s="18">
        <f>F1144*Premissas!$C$5</f>
        <v>2884.8563745650108</v>
      </c>
      <c r="M1144" s="7" t="str">
        <f>Premissas!$E$10</f>
        <v>fevereiro/19</v>
      </c>
      <c r="N1144" s="29">
        <f t="shared" si="1703"/>
        <v>82</v>
      </c>
      <c r="O1144" s="15">
        <f>Premissas!$I$10</f>
        <v>61.82</v>
      </c>
      <c r="P1144" s="20">
        <f t="shared" si="1698"/>
        <v>0</v>
      </c>
      <c r="Q1144" s="17">
        <f>P1144*Premissas!$C$13</f>
        <v>0</v>
      </c>
      <c r="R1144" s="15">
        <f t="shared" si="1699"/>
        <v>82</v>
      </c>
      <c r="S1144" s="18">
        <f>R1144*Premissas!$C$11</f>
        <v>3949.5412844036696</v>
      </c>
      <c r="Y1144" s="7" t="str">
        <f>Premissas!$E$10</f>
        <v>fevereiro/19</v>
      </c>
      <c r="Z1144" s="29">
        <f t="shared" si="1704"/>
        <v>82</v>
      </c>
      <c r="AA1144" s="15">
        <f>Premissas!$H$10</f>
        <v>89.49</v>
      </c>
      <c r="AB1144" s="20">
        <f t="shared" si="1701"/>
        <v>7.4899999999999949</v>
      </c>
      <c r="AC1144" s="17">
        <f>AB1144*Premissas!$C$6</f>
        <v>482.90477696931316</v>
      </c>
      <c r="AD1144" s="15">
        <f t="shared" si="1702"/>
        <v>89.49</v>
      </c>
      <c r="AE1144" s="18">
        <f>AD1144*Premissas!$C$12</f>
        <v>2884.8563745650108</v>
      </c>
    </row>
    <row r="1145" spans="1:33" x14ac:dyDescent="0.25">
      <c r="A1145" s="7" t="str">
        <f>Premissas!$E$11</f>
        <v>janeiro/19</v>
      </c>
      <c r="B1145" s="29">
        <f t="shared" si="1705"/>
        <v>82</v>
      </c>
      <c r="C1145" s="15">
        <f>LARGE(Premissas!$H$11:$I$11,1)</f>
        <v>81.09</v>
      </c>
      <c r="D1145" s="16">
        <f t="shared" si="1695"/>
        <v>0</v>
      </c>
      <c r="E1145" s="17">
        <f>D1145*Premissas!$C$6</f>
        <v>0</v>
      </c>
      <c r="F1145" s="15">
        <f t="shared" si="1696"/>
        <v>82</v>
      </c>
      <c r="G1145" s="18">
        <f>F1145*Premissas!$C$5</f>
        <v>2643.4039860803541</v>
      </c>
      <c r="M1145" s="7" t="str">
        <f>Premissas!$E$11</f>
        <v>janeiro/19</v>
      </c>
      <c r="N1145" s="29">
        <f t="shared" si="1703"/>
        <v>82</v>
      </c>
      <c r="O1145" s="15">
        <f>Premissas!$I$11</f>
        <v>57.12</v>
      </c>
      <c r="P1145" s="16">
        <f t="shared" si="1698"/>
        <v>0</v>
      </c>
      <c r="Q1145" s="17">
        <f>P1145*Premissas!$C$13</f>
        <v>0</v>
      </c>
      <c r="R1145" s="15">
        <f t="shared" si="1699"/>
        <v>82</v>
      </c>
      <c r="S1145" s="18">
        <f>R1145*Premissas!$C$11</f>
        <v>3949.5412844036696</v>
      </c>
      <c r="Y1145" s="7" t="str">
        <f>Premissas!$E$11</f>
        <v>janeiro/19</v>
      </c>
      <c r="Z1145" s="29">
        <f t="shared" si="1704"/>
        <v>82</v>
      </c>
      <c r="AA1145" s="15">
        <f>Premissas!$H$11</f>
        <v>81.09</v>
      </c>
      <c r="AB1145" s="16">
        <f t="shared" si="1701"/>
        <v>0</v>
      </c>
      <c r="AC1145" s="17">
        <f>AB1145*Premissas!$C$6</f>
        <v>0</v>
      </c>
      <c r="AD1145" s="15">
        <f t="shared" si="1702"/>
        <v>82</v>
      </c>
      <c r="AE1145" s="18">
        <f>AD1145*Premissas!$C$12</f>
        <v>2643.4039860803541</v>
      </c>
    </row>
    <row r="1146" spans="1:33" x14ac:dyDescent="0.25">
      <c r="A1146" s="7" t="str">
        <f>Premissas!$E$12</f>
        <v>dezembro/18</v>
      </c>
      <c r="B1146" s="29">
        <f t="shared" si="1705"/>
        <v>82</v>
      </c>
      <c r="C1146" s="15">
        <f>LARGE(Premissas!$H$12:$I$12,1)</f>
        <v>66.98</v>
      </c>
      <c r="D1146" s="16">
        <f t="shared" si="1695"/>
        <v>0</v>
      </c>
      <c r="E1146" s="17">
        <f>D1146*Premissas!$C$6</f>
        <v>0</v>
      </c>
      <c r="F1146" s="15">
        <f t="shared" si="1696"/>
        <v>82</v>
      </c>
      <c r="G1146" s="18">
        <f>F1146*Premissas!$C$5</f>
        <v>2643.4039860803541</v>
      </c>
      <c r="M1146" s="7" t="str">
        <f>Premissas!$E$12</f>
        <v>dezembro/18</v>
      </c>
      <c r="N1146" s="29">
        <f t="shared" si="1703"/>
        <v>82</v>
      </c>
      <c r="O1146" s="15">
        <f>Premissas!$I$12</f>
        <v>56.9</v>
      </c>
      <c r="P1146" s="16">
        <f t="shared" si="1698"/>
        <v>0</v>
      </c>
      <c r="Q1146" s="17">
        <f>P1146*Premissas!$C$13</f>
        <v>0</v>
      </c>
      <c r="R1146" s="15">
        <f t="shared" si="1699"/>
        <v>82</v>
      </c>
      <c r="S1146" s="18">
        <f>R1146*Premissas!$C$11</f>
        <v>3949.5412844036696</v>
      </c>
      <c r="Y1146" s="7" t="str">
        <f>Premissas!$E$12</f>
        <v>dezembro/18</v>
      </c>
      <c r="Z1146" s="29">
        <f t="shared" si="1704"/>
        <v>82</v>
      </c>
      <c r="AA1146" s="15">
        <f>Premissas!$H$12</f>
        <v>66.98</v>
      </c>
      <c r="AB1146" s="16">
        <f t="shared" si="1701"/>
        <v>0</v>
      </c>
      <c r="AC1146" s="17">
        <f>AB1146*Premissas!$C$6</f>
        <v>0</v>
      </c>
      <c r="AD1146" s="15">
        <f t="shared" si="1702"/>
        <v>82</v>
      </c>
      <c r="AE1146" s="18">
        <f>AD1146*Premissas!$C$12</f>
        <v>2643.4039860803541</v>
      </c>
    </row>
    <row r="1147" spans="1:33" x14ac:dyDescent="0.25">
      <c r="A1147" s="7" t="str">
        <f>Premissas!$E$13</f>
        <v>novembro/18</v>
      </c>
      <c r="B1147" s="29">
        <f t="shared" si="1705"/>
        <v>82</v>
      </c>
      <c r="C1147" s="15">
        <f>LARGE(Premissas!$H$13:$I$13,1)</f>
        <v>66.42</v>
      </c>
      <c r="D1147" s="16">
        <f t="shared" si="1695"/>
        <v>0</v>
      </c>
      <c r="E1147" s="17">
        <f>D1147*Premissas!$C$6</f>
        <v>0</v>
      </c>
      <c r="F1147" s="15">
        <f t="shared" si="1696"/>
        <v>82</v>
      </c>
      <c r="G1147" s="18">
        <f>F1147*Premissas!$C$5</f>
        <v>2643.4039860803541</v>
      </c>
      <c r="M1147" s="7" t="str">
        <f>Premissas!$E$13</f>
        <v>novembro/18</v>
      </c>
      <c r="N1147" s="29">
        <f t="shared" si="1703"/>
        <v>82</v>
      </c>
      <c r="O1147" s="15">
        <f>Premissas!$I$13</f>
        <v>40.659999999999997</v>
      </c>
      <c r="P1147" s="16">
        <f t="shared" si="1698"/>
        <v>0</v>
      </c>
      <c r="Q1147" s="17">
        <f>P1147*Premissas!$C$13</f>
        <v>0</v>
      </c>
      <c r="R1147" s="15">
        <f t="shared" si="1699"/>
        <v>82</v>
      </c>
      <c r="S1147" s="18">
        <f>R1147*Premissas!$C$11</f>
        <v>3949.5412844036696</v>
      </c>
      <c r="Y1147" s="7" t="str">
        <f>Premissas!$E$13</f>
        <v>novembro/18</v>
      </c>
      <c r="Z1147" s="29">
        <f t="shared" si="1704"/>
        <v>82</v>
      </c>
      <c r="AA1147" s="15">
        <f>Premissas!$H$13</f>
        <v>66.42</v>
      </c>
      <c r="AB1147" s="16">
        <f t="shared" si="1701"/>
        <v>0</v>
      </c>
      <c r="AC1147" s="17">
        <f>AB1147*Premissas!$C$6</f>
        <v>0</v>
      </c>
      <c r="AD1147" s="15">
        <f t="shared" si="1702"/>
        <v>82</v>
      </c>
      <c r="AE1147" s="18">
        <f>AD1147*Premissas!$C$12</f>
        <v>2643.4039860803541</v>
      </c>
    </row>
    <row r="1148" spans="1:33" x14ac:dyDescent="0.25">
      <c r="A1148" s="26" t="s">
        <v>35</v>
      </c>
      <c r="B1148" s="5"/>
      <c r="C1148" s="5">
        <f>LARGE(C1135:C1147,1)</f>
        <v>89.49</v>
      </c>
      <c r="D1148" s="5">
        <f>LARGE(D1135:D1147,1)</f>
        <v>7.4899999999999949</v>
      </c>
      <c r="E1148" s="27">
        <f>SUM(E1136:E1147)</f>
        <v>482.90477696931316</v>
      </c>
      <c r="F1148" s="5">
        <f>LARGE(F1135:F1147,1)</f>
        <v>89.49</v>
      </c>
      <c r="G1148" s="27">
        <f t="shared" ref="G1148:G1204" si="1706">SUM(G1136:G1147)</f>
        <v>31962.300221448899</v>
      </c>
      <c r="H1148" s="50">
        <f>E1148+G1148</f>
        <v>32445.204998418212</v>
      </c>
      <c r="I1148">
        <f>B1136</f>
        <v>82</v>
      </c>
      <c r="M1148" s="26" t="s">
        <v>35</v>
      </c>
      <c r="N1148" s="5"/>
      <c r="O1148" s="5">
        <f t="shared" ref="O1148:P1148" si="1707">LARGE(O1135:O1147,1)</f>
        <v>77.73</v>
      </c>
      <c r="P1148" s="5">
        <f t="shared" si="1707"/>
        <v>0</v>
      </c>
      <c r="Q1148" s="27">
        <f t="shared" ref="Q1148" si="1708">SUM(Q1136:Q1147)</f>
        <v>0</v>
      </c>
      <c r="R1148" s="5">
        <f t="shared" ref="R1148" si="1709">LARGE(R1135:R1147,1)</f>
        <v>82</v>
      </c>
      <c r="S1148" s="27">
        <f t="shared" ref="S1148:S1204" si="1710">SUM(S1136:S1147)</f>
        <v>47394.495412844037</v>
      </c>
      <c r="T1148" s="50">
        <f t="shared" ref="T1148" si="1711">Q1148+S1148</f>
        <v>47394.495412844037</v>
      </c>
      <c r="U1148">
        <f t="shared" ref="U1148" si="1712">N1136</f>
        <v>82</v>
      </c>
      <c r="Y1148" s="26" t="s">
        <v>35</v>
      </c>
      <c r="Z1148" s="5"/>
      <c r="AA1148" s="5">
        <f t="shared" ref="AA1148:AB1148" si="1713">LARGE(AA1135:AA1147,1)</f>
        <v>89.49</v>
      </c>
      <c r="AB1148" s="5">
        <f t="shared" si="1713"/>
        <v>7.4899999999999949</v>
      </c>
      <c r="AC1148" s="27">
        <f t="shared" ref="AC1148" si="1714">SUM(AC1136:AC1147)</f>
        <v>482.90477696931316</v>
      </c>
      <c r="AD1148" s="5">
        <f t="shared" ref="AD1148" si="1715">LARGE(AD1135:AD1147,1)</f>
        <v>89.49</v>
      </c>
      <c r="AE1148" s="27">
        <f t="shared" ref="AE1148:AE1204" si="1716">SUM(AE1136:AE1147)</f>
        <v>31962.300221448899</v>
      </c>
      <c r="AF1148" s="50">
        <f t="shared" ref="AF1148" si="1717">AC1148+AE1148</f>
        <v>32445.204998418212</v>
      </c>
      <c r="AG1148">
        <f t="shared" ref="AG1148" si="1718">Z1136</f>
        <v>82</v>
      </c>
    </row>
    <row r="1149" spans="1:33" x14ac:dyDescent="0.25">
      <c r="A1149" s="6" t="s">
        <v>12</v>
      </c>
      <c r="B1149" s="6" t="s">
        <v>18</v>
      </c>
      <c r="C1149" s="6" t="s">
        <v>19</v>
      </c>
      <c r="D1149" s="14" t="s">
        <v>20</v>
      </c>
      <c r="E1149" s="14" t="s">
        <v>21</v>
      </c>
      <c r="F1149" s="6" t="s">
        <v>22</v>
      </c>
      <c r="G1149" s="6" t="s">
        <v>23</v>
      </c>
      <c r="M1149" s="6" t="s">
        <v>12</v>
      </c>
      <c r="N1149" s="6" t="s">
        <v>18</v>
      </c>
      <c r="O1149" s="6" t="s">
        <v>19</v>
      </c>
      <c r="P1149" s="14" t="s">
        <v>20</v>
      </c>
      <c r="Q1149" s="14" t="s">
        <v>21</v>
      </c>
      <c r="R1149" s="6" t="s">
        <v>22</v>
      </c>
      <c r="S1149" s="6" t="s">
        <v>23</v>
      </c>
      <c r="Y1149" s="6" t="s">
        <v>12</v>
      </c>
      <c r="Z1149" s="6" t="s">
        <v>18</v>
      </c>
      <c r="AA1149" s="6" t="s">
        <v>19</v>
      </c>
      <c r="AB1149" s="14" t="s">
        <v>20</v>
      </c>
      <c r="AC1149" s="14" t="s">
        <v>21</v>
      </c>
      <c r="AD1149" s="6" t="s">
        <v>22</v>
      </c>
      <c r="AE1149" s="6" t="s">
        <v>23</v>
      </c>
    </row>
    <row r="1150" spans="1:33" x14ac:dyDescent="0.25">
      <c r="A1150" s="7" t="str">
        <f>Premissas!$E$2</f>
        <v>outubro/19</v>
      </c>
      <c r="B1150" s="29">
        <f>B1136+1</f>
        <v>83</v>
      </c>
      <c r="C1150" s="15">
        <f>LARGE(Premissas!$H$2:$I$2,1)</f>
        <v>63.39</v>
      </c>
      <c r="D1150" s="16">
        <f t="shared" ref="D1150:D1161" si="1719">IF(C1150&gt;105%*B1150,(C1150-B1150),0)</f>
        <v>0</v>
      </c>
      <c r="E1150" s="17">
        <f>D1150*Premissas!$C$6</f>
        <v>0</v>
      </c>
      <c r="F1150" s="15">
        <f t="shared" ref="F1150:F1161" si="1720">IF(C1150&gt;B1150,C1150,B1150)</f>
        <v>83</v>
      </c>
      <c r="G1150" s="18">
        <f>F1150*Premissas!$C$5</f>
        <v>2675.640620056944</v>
      </c>
      <c r="M1150" s="7" t="str">
        <f>Premissas!$E$2</f>
        <v>outubro/19</v>
      </c>
      <c r="N1150" s="29">
        <f t="shared" ref="N1150" si="1721">N1136+1</f>
        <v>83</v>
      </c>
      <c r="O1150" s="15">
        <f>Premissas!$I$2</f>
        <v>63.39</v>
      </c>
      <c r="P1150" s="16">
        <f t="shared" ref="P1150:P1161" si="1722">IF(O1150&gt;105%*N1150,(O1150-N1150),0)</f>
        <v>0</v>
      </c>
      <c r="Q1150" s="17">
        <f>P1150*Premissas!$C$13</f>
        <v>0</v>
      </c>
      <c r="R1150" s="15">
        <f t="shared" ref="R1150:R1161" si="1723">IF(O1150&gt;N1150,O1150,N1150)</f>
        <v>83</v>
      </c>
      <c r="S1150" s="18">
        <f>R1150*Premissas!$C$11</f>
        <v>3997.7064220183483</v>
      </c>
      <c r="Y1150" s="7" t="str">
        <f>Premissas!$E$2</f>
        <v>outubro/19</v>
      </c>
      <c r="Z1150" s="29">
        <f t="shared" ref="Z1150" si="1724">Z1136+1</f>
        <v>83</v>
      </c>
      <c r="AA1150" s="15">
        <f>Premissas!$H$2</f>
        <v>58.8</v>
      </c>
      <c r="AB1150" s="16">
        <f t="shared" ref="AB1150:AB1161" si="1725">IF(AA1150&gt;105%*Z1150,(AA1150-Z1150),0)</f>
        <v>0</v>
      </c>
      <c r="AC1150" s="17">
        <f>AB1150*Premissas!$C$6</f>
        <v>0</v>
      </c>
      <c r="AD1150" s="15">
        <f t="shared" ref="AD1150:AD1161" si="1726">IF(AA1150&gt;Z1150,AA1150,Z1150)</f>
        <v>83</v>
      </c>
      <c r="AE1150" s="18">
        <f>AD1150*Premissas!$C$12</f>
        <v>2675.640620056944</v>
      </c>
    </row>
    <row r="1151" spans="1:33" x14ac:dyDescent="0.25">
      <c r="A1151" s="7" t="str">
        <f>Premissas!$E$3</f>
        <v>setembro/19</v>
      </c>
      <c r="B1151" s="29">
        <f>B1150</f>
        <v>83</v>
      </c>
      <c r="C1151" s="15">
        <f>LARGE(Premissas!$H$3:$I$3,1)</f>
        <v>58.91</v>
      </c>
      <c r="D1151" s="16">
        <f t="shared" si="1719"/>
        <v>0</v>
      </c>
      <c r="E1151" s="17">
        <f>D1151*Premissas!$C$6</f>
        <v>0</v>
      </c>
      <c r="F1151" s="15">
        <f t="shared" si="1720"/>
        <v>83</v>
      </c>
      <c r="G1151" s="18">
        <f>F1151*Premissas!$C$5</f>
        <v>2675.640620056944</v>
      </c>
      <c r="M1151" s="7" t="str">
        <f>Premissas!$E$3</f>
        <v>setembro/19</v>
      </c>
      <c r="N1151" s="29">
        <f t="shared" ref="N1151:N1161" si="1727">N1150</f>
        <v>83</v>
      </c>
      <c r="O1151" s="15">
        <f>Premissas!$I$3</f>
        <v>52.19</v>
      </c>
      <c r="P1151" s="16">
        <f t="shared" si="1722"/>
        <v>0</v>
      </c>
      <c r="Q1151" s="17">
        <f>P1151*Premissas!$C$13</f>
        <v>0</v>
      </c>
      <c r="R1151" s="15">
        <f t="shared" si="1723"/>
        <v>83</v>
      </c>
      <c r="S1151" s="18">
        <f>R1151*Premissas!$C$11</f>
        <v>3997.7064220183483</v>
      </c>
      <c r="Y1151" s="7" t="str">
        <f>Premissas!$E$3</f>
        <v>setembro/19</v>
      </c>
      <c r="Z1151" s="29">
        <f t="shared" ref="Z1151:Z1161" si="1728">Z1150</f>
        <v>83</v>
      </c>
      <c r="AA1151" s="15">
        <f>Premissas!$H$3</f>
        <v>58.91</v>
      </c>
      <c r="AB1151" s="16">
        <f t="shared" si="1725"/>
        <v>0</v>
      </c>
      <c r="AC1151" s="17">
        <f>AB1151*Premissas!$C$6</f>
        <v>0</v>
      </c>
      <c r="AD1151" s="15">
        <f t="shared" si="1726"/>
        <v>83</v>
      </c>
      <c r="AE1151" s="18">
        <f>AD1151*Premissas!$C$12</f>
        <v>2675.640620056944</v>
      </c>
    </row>
    <row r="1152" spans="1:33" x14ac:dyDescent="0.25">
      <c r="A1152" s="7" t="str">
        <f>Premissas!$E$4</f>
        <v>agosto/19</v>
      </c>
      <c r="B1152" s="29">
        <f t="shared" ref="B1152:B1161" si="1729">B1151</f>
        <v>83</v>
      </c>
      <c r="C1152" s="15">
        <f>LARGE(Premissas!$H$4:$I$4,1)</f>
        <v>46.48</v>
      </c>
      <c r="D1152" s="16">
        <f t="shared" si="1719"/>
        <v>0</v>
      </c>
      <c r="E1152" s="17">
        <f>D1152*Premissas!$C$6</f>
        <v>0</v>
      </c>
      <c r="F1152" s="15">
        <f t="shared" si="1720"/>
        <v>83</v>
      </c>
      <c r="G1152" s="18">
        <f>F1152*Premissas!$C$5</f>
        <v>2675.640620056944</v>
      </c>
      <c r="M1152" s="7" t="str">
        <f>Premissas!$E$4</f>
        <v>agosto/19</v>
      </c>
      <c r="N1152" s="29">
        <f t="shared" si="1727"/>
        <v>83</v>
      </c>
      <c r="O1152" s="15">
        <f>Premissas!$I$4</f>
        <v>20.16</v>
      </c>
      <c r="P1152" s="16">
        <f t="shared" si="1722"/>
        <v>0</v>
      </c>
      <c r="Q1152" s="17">
        <f>P1152*Premissas!$C$13</f>
        <v>0</v>
      </c>
      <c r="R1152" s="15">
        <f t="shared" si="1723"/>
        <v>83</v>
      </c>
      <c r="S1152" s="18">
        <f>R1152*Premissas!$C$11</f>
        <v>3997.7064220183483</v>
      </c>
      <c r="Y1152" s="7" t="str">
        <f>Premissas!$E$4</f>
        <v>agosto/19</v>
      </c>
      <c r="Z1152" s="29">
        <f t="shared" si="1728"/>
        <v>83</v>
      </c>
      <c r="AA1152" s="15">
        <f>Premissas!$H$4</f>
        <v>46.48</v>
      </c>
      <c r="AB1152" s="16">
        <f t="shared" si="1725"/>
        <v>0</v>
      </c>
      <c r="AC1152" s="17">
        <f>AB1152*Premissas!$C$6</f>
        <v>0</v>
      </c>
      <c r="AD1152" s="15">
        <f t="shared" si="1726"/>
        <v>83</v>
      </c>
      <c r="AE1152" s="18">
        <f>AD1152*Premissas!$C$12</f>
        <v>2675.640620056944</v>
      </c>
    </row>
    <row r="1153" spans="1:33" x14ac:dyDescent="0.25">
      <c r="A1153" s="7" t="str">
        <f>Premissas!$E$5</f>
        <v>julho/19</v>
      </c>
      <c r="B1153" s="29">
        <f t="shared" si="1729"/>
        <v>83</v>
      </c>
      <c r="C1153" s="15">
        <f>LARGE(Premissas!$H$5:$I$5,1)</f>
        <v>63.17</v>
      </c>
      <c r="D1153" s="16">
        <f t="shared" si="1719"/>
        <v>0</v>
      </c>
      <c r="E1153" s="17">
        <f>D1153*Premissas!$C$6</f>
        <v>0</v>
      </c>
      <c r="F1153" s="15">
        <f t="shared" si="1720"/>
        <v>83</v>
      </c>
      <c r="G1153" s="18">
        <f>F1153*Premissas!$C$5</f>
        <v>2675.640620056944</v>
      </c>
      <c r="M1153" s="7" t="str">
        <f>Premissas!$E$5</f>
        <v>julho/19</v>
      </c>
      <c r="N1153" s="29">
        <f t="shared" si="1727"/>
        <v>83</v>
      </c>
      <c r="O1153" s="15">
        <f>Premissas!$I$5</f>
        <v>39.979999999999997</v>
      </c>
      <c r="P1153" s="16">
        <f t="shared" si="1722"/>
        <v>0</v>
      </c>
      <c r="Q1153" s="17">
        <f>P1153*Premissas!$C$13</f>
        <v>0</v>
      </c>
      <c r="R1153" s="15">
        <f t="shared" si="1723"/>
        <v>83</v>
      </c>
      <c r="S1153" s="18">
        <f>R1153*Premissas!$C$11</f>
        <v>3997.7064220183483</v>
      </c>
      <c r="Y1153" s="7" t="str">
        <f>Premissas!$E$5</f>
        <v>julho/19</v>
      </c>
      <c r="Z1153" s="29">
        <f t="shared" si="1728"/>
        <v>83</v>
      </c>
      <c r="AA1153" s="15">
        <f>Premissas!$H$5</f>
        <v>63.17</v>
      </c>
      <c r="AB1153" s="16">
        <f t="shared" si="1725"/>
        <v>0</v>
      </c>
      <c r="AC1153" s="17">
        <f>AB1153*Premissas!$C$6</f>
        <v>0</v>
      </c>
      <c r="AD1153" s="15">
        <f t="shared" si="1726"/>
        <v>83</v>
      </c>
      <c r="AE1153" s="18">
        <f>AD1153*Premissas!$C$12</f>
        <v>2675.640620056944</v>
      </c>
    </row>
    <row r="1154" spans="1:33" x14ac:dyDescent="0.25">
      <c r="A1154" s="7" t="str">
        <f>Premissas!$E$6</f>
        <v>junho/19</v>
      </c>
      <c r="B1154" s="29">
        <f t="shared" si="1729"/>
        <v>83</v>
      </c>
      <c r="C1154" s="15">
        <f>LARGE(Premissas!$H$6:$I$6,1)</f>
        <v>59.47</v>
      </c>
      <c r="D1154" s="16">
        <f t="shared" si="1719"/>
        <v>0</v>
      </c>
      <c r="E1154" s="17">
        <f>D1154*Premissas!$C$6</f>
        <v>0</v>
      </c>
      <c r="F1154" s="15">
        <f t="shared" si="1720"/>
        <v>83</v>
      </c>
      <c r="G1154" s="18">
        <f>F1154*Premissas!$C$5</f>
        <v>2675.640620056944</v>
      </c>
      <c r="M1154" s="7" t="str">
        <f>Premissas!$E$6</f>
        <v>junho/19</v>
      </c>
      <c r="N1154" s="29">
        <f t="shared" si="1727"/>
        <v>83</v>
      </c>
      <c r="O1154" s="15">
        <f>Premissas!$I$6</f>
        <v>47.71</v>
      </c>
      <c r="P1154" s="16">
        <f t="shared" si="1722"/>
        <v>0</v>
      </c>
      <c r="Q1154" s="17">
        <f>P1154*Premissas!$C$13</f>
        <v>0</v>
      </c>
      <c r="R1154" s="15">
        <f t="shared" si="1723"/>
        <v>83</v>
      </c>
      <c r="S1154" s="18">
        <f>R1154*Premissas!$C$11</f>
        <v>3997.7064220183483</v>
      </c>
      <c r="Y1154" s="7" t="str">
        <f>Premissas!$E$6</f>
        <v>junho/19</v>
      </c>
      <c r="Z1154" s="29">
        <f t="shared" si="1728"/>
        <v>83</v>
      </c>
      <c r="AA1154" s="15">
        <f>Premissas!$H$6</f>
        <v>59.47</v>
      </c>
      <c r="AB1154" s="16">
        <f t="shared" si="1725"/>
        <v>0</v>
      </c>
      <c r="AC1154" s="17">
        <f>AB1154*Premissas!$C$6</f>
        <v>0</v>
      </c>
      <c r="AD1154" s="15">
        <f t="shared" si="1726"/>
        <v>83</v>
      </c>
      <c r="AE1154" s="18">
        <f>AD1154*Premissas!$C$12</f>
        <v>2675.640620056944</v>
      </c>
    </row>
    <row r="1155" spans="1:33" x14ac:dyDescent="0.25">
      <c r="A1155" s="7" t="str">
        <f>Premissas!$E$7</f>
        <v>maio/19</v>
      </c>
      <c r="B1155" s="29">
        <f t="shared" si="1729"/>
        <v>83</v>
      </c>
      <c r="C1155" s="15">
        <f>LARGE(Premissas!$H$7:$I$7,1)</f>
        <v>61.04</v>
      </c>
      <c r="D1155" s="20">
        <f t="shared" si="1719"/>
        <v>0</v>
      </c>
      <c r="E1155" s="17">
        <f>D1155*Premissas!$C$6</f>
        <v>0</v>
      </c>
      <c r="F1155" s="15">
        <f t="shared" si="1720"/>
        <v>83</v>
      </c>
      <c r="G1155" s="18">
        <f>F1155*Premissas!$C$5</f>
        <v>2675.640620056944</v>
      </c>
      <c r="M1155" s="7" t="str">
        <f>Premissas!$E$7</f>
        <v>maio/19</v>
      </c>
      <c r="N1155" s="29">
        <f t="shared" si="1727"/>
        <v>83</v>
      </c>
      <c r="O1155" s="15">
        <f>Premissas!$I$7</f>
        <v>46.37</v>
      </c>
      <c r="P1155" s="20">
        <f t="shared" si="1722"/>
        <v>0</v>
      </c>
      <c r="Q1155" s="17">
        <f>P1155*Premissas!$C$13</f>
        <v>0</v>
      </c>
      <c r="R1155" s="15">
        <f t="shared" si="1723"/>
        <v>83</v>
      </c>
      <c r="S1155" s="18">
        <f>R1155*Premissas!$C$11</f>
        <v>3997.7064220183483</v>
      </c>
      <c r="Y1155" s="7" t="str">
        <f>Premissas!$E$7</f>
        <v>maio/19</v>
      </c>
      <c r="Z1155" s="29">
        <f t="shared" si="1728"/>
        <v>83</v>
      </c>
      <c r="AA1155" s="15">
        <f>Premissas!$H$7</f>
        <v>61.04</v>
      </c>
      <c r="AB1155" s="20">
        <f t="shared" si="1725"/>
        <v>0</v>
      </c>
      <c r="AC1155" s="17">
        <f>AB1155*Premissas!$C$6</f>
        <v>0</v>
      </c>
      <c r="AD1155" s="15">
        <f t="shared" si="1726"/>
        <v>83</v>
      </c>
      <c r="AE1155" s="18">
        <f>AD1155*Premissas!$C$12</f>
        <v>2675.640620056944</v>
      </c>
    </row>
    <row r="1156" spans="1:33" x14ac:dyDescent="0.25">
      <c r="A1156" s="7" t="str">
        <f>Premissas!$E$8</f>
        <v>abril/19</v>
      </c>
      <c r="B1156" s="29">
        <f t="shared" si="1729"/>
        <v>83</v>
      </c>
      <c r="C1156" s="15">
        <f>LARGE(Premissas!$H$8:$I$8,1)</f>
        <v>81.98</v>
      </c>
      <c r="D1156" s="20">
        <f t="shared" si="1719"/>
        <v>0</v>
      </c>
      <c r="E1156" s="17">
        <f>D1156*Premissas!$C$6</f>
        <v>0</v>
      </c>
      <c r="F1156" s="15">
        <f t="shared" si="1720"/>
        <v>83</v>
      </c>
      <c r="G1156" s="18">
        <f>F1156*Premissas!$C$5</f>
        <v>2675.640620056944</v>
      </c>
      <c r="M1156" s="7" t="str">
        <f>Premissas!$E$8</f>
        <v>abril/19</v>
      </c>
      <c r="N1156" s="29">
        <f t="shared" si="1727"/>
        <v>83</v>
      </c>
      <c r="O1156" s="15">
        <f>Premissas!$I$8</f>
        <v>53.09</v>
      </c>
      <c r="P1156" s="20">
        <f t="shared" si="1722"/>
        <v>0</v>
      </c>
      <c r="Q1156" s="17">
        <f>P1156*Premissas!$C$13</f>
        <v>0</v>
      </c>
      <c r="R1156" s="15">
        <f t="shared" si="1723"/>
        <v>83</v>
      </c>
      <c r="S1156" s="18">
        <f>R1156*Premissas!$C$11</f>
        <v>3997.7064220183483</v>
      </c>
      <c r="Y1156" s="7" t="str">
        <f>Premissas!$E$8</f>
        <v>abril/19</v>
      </c>
      <c r="Z1156" s="29">
        <f t="shared" si="1728"/>
        <v>83</v>
      </c>
      <c r="AA1156" s="15">
        <f>Premissas!$H$8</f>
        <v>81.98</v>
      </c>
      <c r="AB1156" s="20">
        <f t="shared" si="1725"/>
        <v>0</v>
      </c>
      <c r="AC1156" s="17">
        <f>AB1156*Premissas!$C$6</f>
        <v>0</v>
      </c>
      <c r="AD1156" s="15">
        <f t="shared" si="1726"/>
        <v>83</v>
      </c>
      <c r="AE1156" s="18">
        <f>AD1156*Premissas!$C$12</f>
        <v>2675.640620056944</v>
      </c>
    </row>
    <row r="1157" spans="1:33" x14ac:dyDescent="0.25">
      <c r="A1157" s="7" t="str">
        <f>Premissas!$E$9</f>
        <v>março/19</v>
      </c>
      <c r="B1157" s="29">
        <f t="shared" si="1729"/>
        <v>83</v>
      </c>
      <c r="C1157" s="15">
        <f>LARGE(Premissas!$H$9:$I$9,1)</f>
        <v>77.73</v>
      </c>
      <c r="D1157" s="20">
        <f t="shared" si="1719"/>
        <v>0</v>
      </c>
      <c r="E1157" s="17">
        <f>D1157*Premissas!$C$6</f>
        <v>0</v>
      </c>
      <c r="F1157" s="15">
        <f t="shared" si="1720"/>
        <v>83</v>
      </c>
      <c r="G1157" s="18">
        <f>F1157*Premissas!$C$5</f>
        <v>2675.640620056944</v>
      </c>
      <c r="M1157" s="7" t="str">
        <f>Premissas!$E$9</f>
        <v>março/19</v>
      </c>
      <c r="N1157" s="29">
        <f t="shared" si="1727"/>
        <v>83</v>
      </c>
      <c r="O1157" s="15">
        <f>Premissas!$I$9</f>
        <v>77.73</v>
      </c>
      <c r="P1157" s="20">
        <f t="shared" si="1722"/>
        <v>0</v>
      </c>
      <c r="Q1157" s="17">
        <f>P1157*Premissas!$C$13</f>
        <v>0</v>
      </c>
      <c r="R1157" s="15">
        <f t="shared" si="1723"/>
        <v>83</v>
      </c>
      <c r="S1157" s="18">
        <f>R1157*Premissas!$C$11</f>
        <v>3997.7064220183483</v>
      </c>
      <c r="Y1157" s="7" t="str">
        <f>Premissas!$E$9</f>
        <v>março/19</v>
      </c>
      <c r="Z1157" s="29">
        <f t="shared" si="1728"/>
        <v>83</v>
      </c>
      <c r="AA1157" s="15">
        <f>Premissas!$H$9</f>
        <v>77.62</v>
      </c>
      <c r="AB1157" s="20">
        <f t="shared" si="1725"/>
        <v>0</v>
      </c>
      <c r="AC1157" s="17">
        <f>AB1157*Premissas!$C$6</f>
        <v>0</v>
      </c>
      <c r="AD1157" s="15">
        <f t="shared" si="1726"/>
        <v>83</v>
      </c>
      <c r="AE1157" s="18">
        <f>AD1157*Premissas!$C$12</f>
        <v>2675.640620056944</v>
      </c>
    </row>
    <row r="1158" spans="1:33" x14ac:dyDescent="0.25">
      <c r="A1158" s="7" t="str">
        <f>Premissas!$E$10</f>
        <v>fevereiro/19</v>
      </c>
      <c r="B1158" s="29">
        <f t="shared" si="1729"/>
        <v>83</v>
      </c>
      <c r="C1158" s="15">
        <f>LARGE(Premissas!$H$10:$I$10,1)</f>
        <v>89.49</v>
      </c>
      <c r="D1158" s="20">
        <f t="shared" si="1719"/>
        <v>6.4899999999999949</v>
      </c>
      <c r="E1158" s="17">
        <f>D1158*Premissas!$C$6</f>
        <v>418.43150901613382</v>
      </c>
      <c r="F1158" s="15">
        <f t="shared" si="1720"/>
        <v>89.49</v>
      </c>
      <c r="G1158" s="18">
        <f>F1158*Premissas!$C$5</f>
        <v>2884.8563745650108</v>
      </c>
      <c r="M1158" s="7" t="str">
        <f>Premissas!$E$10</f>
        <v>fevereiro/19</v>
      </c>
      <c r="N1158" s="29">
        <f t="shared" si="1727"/>
        <v>83</v>
      </c>
      <c r="O1158" s="15">
        <f>Premissas!$I$10</f>
        <v>61.82</v>
      </c>
      <c r="P1158" s="20">
        <f t="shared" si="1722"/>
        <v>0</v>
      </c>
      <c r="Q1158" s="17">
        <f>P1158*Premissas!$C$13</f>
        <v>0</v>
      </c>
      <c r="R1158" s="15">
        <f t="shared" si="1723"/>
        <v>83</v>
      </c>
      <c r="S1158" s="18">
        <f>R1158*Premissas!$C$11</f>
        <v>3997.7064220183483</v>
      </c>
      <c r="Y1158" s="7" t="str">
        <f>Premissas!$E$10</f>
        <v>fevereiro/19</v>
      </c>
      <c r="Z1158" s="29">
        <f t="shared" si="1728"/>
        <v>83</v>
      </c>
      <c r="AA1158" s="15">
        <f>Premissas!$H$10</f>
        <v>89.49</v>
      </c>
      <c r="AB1158" s="20">
        <f t="shared" si="1725"/>
        <v>6.4899999999999949</v>
      </c>
      <c r="AC1158" s="17">
        <f>AB1158*Premissas!$C$6</f>
        <v>418.43150901613382</v>
      </c>
      <c r="AD1158" s="15">
        <f t="shared" si="1726"/>
        <v>89.49</v>
      </c>
      <c r="AE1158" s="18">
        <f>AD1158*Premissas!$C$12</f>
        <v>2884.8563745650108</v>
      </c>
    </row>
    <row r="1159" spans="1:33" x14ac:dyDescent="0.25">
      <c r="A1159" s="7" t="str">
        <f>Premissas!$E$11</f>
        <v>janeiro/19</v>
      </c>
      <c r="B1159" s="29">
        <f t="shared" si="1729"/>
        <v>83</v>
      </c>
      <c r="C1159" s="15">
        <f>LARGE(Premissas!$H$11:$I$11,1)</f>
        <v>81.09</v>
      </c>
      <c r="D1159" s="16">
        <f t="shared" si="1719"/>
        <v>0</v>
      </c>
      <c r="E1159" s="17">
        <f>D1159*Premissas!$C$6</f>
        <v>0</v>
      </c>
      <c r="F1159" s="15">
        <f t="shared" si="1720"/>
        <v>83</v>
      </c>
      <c r="G1159" s="18">
        <f>F1159*Premissas!$C$5</f>
        <v>2675.640620056944</v>
      </c>
      <c r="M1159" s="7" t="str">
        <f>Premissas!$E$11</f>
        <v>janeiro/19</v>
      </c>
      <c r="N1159" s="29">
        <f t="shared" si="1727"/>
        <v>83</v>
      </c>
      <c r="O1159" s="15">
        <f>Premissas!$I$11</f>
        <v>57.12</v>
      </c>
      <c r="P1159" s="16">
        <f t="shared" si="1722"/>
        <v>0</v>
      </c>
      <c r="Q1159" s="17">
        <f>P1159*Premissas!$C$13</f>
        <v>0</v>
      </c>
      <c r="R1159" s="15">
        <f t="shared" si="1723"/>
        <v>83</v>
      </c>
      <c r="S1159" s="18">
        <f>R1159*Premissas!$C$11</f>
        <v>3997.7064220183483</v>
      </c>
      <c r="Y1159" s="7" t="str">
        <f>Premissas!$E$11</f>
        <v>janeiro/19</v>
      </c>
      <c r="Z1159" s="29">
        <f t="shared" si="1728"/>
        <v>83</v>
      </c>
      <c r="AA1159" s="15">
        <f>Premissas!$H$11</f>
        <v>81.09</v>
      </c>
      <c r="AB1159" s="16">
        <f t="shared" si="1725"/>
        <v>0</v>
      </c>
      <c r="AC1159" s="17">
        <f>AB1159*Premissas!$C$6</f>
        <v>0</v>
      </c>
      <c r="AD1159" s="15">
        <f t="shared" si="1726"/>
        <v>83</v>
      </c>
      <c r="AE1159" s="18">
        <f>AD1159*Premissas!$C$12</f>
        <v>2675.640620056944</v>
      </c>
    </row>
    <row r="1160" spans="1:33" x14ac:dyDescent="0.25">
      <c r="A1160" s="7" t="str">
        <f>Premissas!$E$12</f>
        <v>dezembro/18</v>
      </c>
      <c r="B1160" s="29">
        <f t="shared" si="1729"/>
        <v>83</v>
      </c>
      <c r="C1160" s="15">
        <f>LARGE(Premissas!$H$12:$I$12,1)</f>
        <v>66.98</v>
      </c>
      <c r="D1160" s="16">
        <f t="shared" si="1719"/>
        <v>0</v>
      </c>
      <c r="E1160" s="17">
        <f>D1160*Premissas!$C$6</f>
        <v>0</v>
      </c>
      <c r="F1160" s="15">
        <f t="shared" si="1720"/>
        <v>83</v>
      </c>
      <c r="G1160" s="18">
        <f>F1160*Premissas!$C$5</f>
        <v>2675.640620056944</v>
      </c>
      <c r="M1160" s="7" t="str">
        <f>Premissas!$E$12</f>
        <v>dezembro/18</v>
      </c>
      <c r="N1160" s="29">
        <f t="shared" si="1727"/>
        <v>83</v>
      </c>
      <c r="O1160" s="15">
        <f>Premissas!$I$12</f>
        <v>56.9</v>
      </c>
      <c r="P1160" s="16">
        <f t="shared" si="1722"/>
        <v>0</v>
      </c>
      <c r="Q1160" s="17">
        <f>P1160*Premissas!$C$13</f>
        <v>0</v>
      </c>
      <c r="R1160" s="15">
        <f t="shared" si="1723"/>
        <v>83</v>
      </c>
      <c r="S1160" s="18">
        <f>R1160*Premissas!$C$11</f>
        <v>3997.7064220183483</v>
      </c>
      <c r="Y1160" s="7" t="str">
        <f>Premissas!$E$12</f>
        <v>dezembro/18</v>
      </c>
      <c r="Z1160" s="29">
        <f t="shared" si="1728"/>
        <v>83</v>
      </c>
      <c r="AA1160" s="15">
        <f>Premissas!$H$12</f>
        <v>66.98</v>
      </c>
      <c r="AB1160" s="16">
        <f t="shared" si="1725"/>
        <v>0</v>
      </c>
      <c r="AC1160" s="17">
        <f>AB1160*Premissas!$C$6</f>
        <v>0</v>
      </c>
      <c r="AD1160" s="15">
        <f t="shared" si="1726"/>
        <v>83</v>
      </c>
      <c r="AE1160" s="18">
        <f>AD1160*Premissas!$C$12</f>
        <v>2675.640620056944</v>
      </c>
    </row>
    <row r="1161" spans="1:33" x14ac:dyDescent="0.25">
      <c r="A1161" s="7" t="str">
        <f>Premissas!$E$13</f>
        <v>novembro/18</v>
      </c>
      <c r="B1161" s="29">
        <f t="shared" si="1729"/>
        <v>83</v>
      </c>
      <c r="C1161" s="15">
        <f>LARGE(Premissas!$H$13:$I$13,1)</f>
        <v>66.42</v>
      </c>
      <c r="D1161" s="16">
        <f t="shared" si="1719"/>
        <v>0</v>
      </c>
      <c r="E1161" s="17">
        <f>D1161*Premissas!$C$6</f>
        <v>0</v>
      </c>
      <c r="F1161" s="15">
        <f t="shared" si="1720"/>
        <v>83</v>
      </c>
      <c r="G1161" s="18">
        <f>F1161*Premissas!$C$5</f>
        <v>2675.640620056944</v>
      </c>
      <c r="M1161" s="7" t="str">
        <f>Premissas!$E$13</f>
        <v>novembro/18</v>
      </c>
      <c r="N1161" s="29">
        <f t="shared" si="1727"/>
        <v>83</v>
      </c>
      <c r="O1161" s="15">
        <f>Premissas!$I$13</f>
        <v>40.659999999999997</v>
      </c>
      <c r="P1161" s="16">
        <f t="shared" si="1722"/>
        <v>0</v>
      </c>
      <c r="Q1161" s="17">
        <f>P1161*Premissas!$C$13</f>
        <v>0</v>
      </c>
      <c r="R1161" s="15">
        <f t="shared" si="1723"/>
        <v>83</v>
      </c>
      <c r="S1161" s="18">
        <f>R1161*Premissas!$C$11</f>
        <v>3997.7064220183483</v>
      </c>
      <c r="Y1161" s="7" t="str">
        <f>Premissas!$E$13</f>
        <v>novembro/18</v>
      </c>
      <c r="Z1161" s="29">
        <f t="shared" si="1728"/>
        <v>83</v>
      </c>
      <c r="AA1161" s="15">
        <f>Premissas!$H$13</f>
        <v>66.42</v>
      </c>
      <c r="AB1161" s="16">
        <f t="shared" si="1725"/>
        <v>0</v>
      </c>
      <c r="AC1161" s="17">
        <f>AB1161*Premissas!$C$6</f>
        <v>0</v>
      </c>
      <c r="AD1161" s="15">
        <f t="shared" si="1726"/>
        <v>83</v>
      </c>
      <c r="AE1161" s="18">
        <f>AD1161*Premissas!$C$12</f>
        <v>2675.640620056944</v>
      </c>
    </row>
    <row r="1162" spans="1:33" x14ac:dyDescent="0.25">
      <c r="A1162" s="26" t="s">
        <v>35</v>
      </c>
      <c r="B1162" s="5"/>
      <c r="C1162" s="5">
        <f>LARGE(C1149:C1161,1)</f>
        <v>89.49</v>
      </c>
      <c r="D1162" s="5">
        <f>LARGE(D1149:D1161,1)</f>
        <v>6.4899999999999949</v>
      </c>
      <c r="E1162" s="27">
        <f>SUM(E1150:E1161)</f>
        <v>418.43150901613382</v>
      </c>
      <c r="F1162" s="5">
        <f>LARGE(F1149:F1161,1)</f>
        <v>89.49</v>
      </c>
      <c r="G1162" s="27">
        <f t="shared" si="1706"/>
        <v>32316.903195191393</v>
      </c>
      <c r="H1162" s="50">
        <f>E1162+G1162</f>
        <v>32735.334704207526</v>
      </c>
      <c r="I1162">
        <f>B1150</f>
        <v>83</v>
      </c>
      <c r="M1162" s="26" t="s">
        <v>35</v>
      </c>
      <c r="N1162" s="5"/>
      <c r="O1162" s="5">
        <f t="shared" ref="O1162:P1162" si="1730">LARGE(O1149:O1161,1)</f>
        <v>77.73</v>
      </c>
      <c r="P1162" s="5">
        <f t="shared" si="1730"/>
        <v>0</v>
      </c>
      <c r="Q1162" s="27">
        <f t="shared" ref="Q1162" si="1731">SUM(Q1150:Q1161)</f>
        <v>0</v>
      </c>
      <c r="R1162" s="5">
        <f t="shared" ref="R1162" si="1732">LARGE(R1149:R1161,1)</f>
        <v>83</v>
      </c>
      <c r="S1162" s="27">
        <f t="shared" si="1710"/>
        <v>47972.477064220177</v>
      </c>
      <c r="T1162" s="50">
        <f t="shared" ref="T1162" si="1733">Q1162+S1162</f>
        <v>47972.477064220177</v>
      </c>
      <c r="U1162">
        <f t="shared" ref="U1162" si="1734">N1150</f>
        <v>83</v>
      </c>
      <c r="Y1162" s="26" t="s">
        <v>35</v>
      </c>
      <c r="Z1162" s="5"/>
      <c r="AA1162" s="5">
        <f t="shared" ref="AA1162:AB1162" si="1735">LARGE(AA1149:AA1161,1)</f>
        <v>89.49</v>
      </c>
      <c r="AB1162" s="5">
        <f t="shared" si="1735"/>
        <v>6.4899999999999949</v>
      </c>
      <c r="AC1162" s="27">
        <f t="shared" ref="AC1162" si="1736">SUM(AC1150:AC1161)</f>
        <v>418.43150901613382</v>
      </c>
      <c r="AD1162" s="5">
        <f t="shared" ref="AD1162" si="1737">LARGE(AD1149:AD1161,1)</f>
        <v>89.49</v>
      </c>
      <c r="AE1162" s="27">
        <f t="shared" si="1716"/>
        <v>32316.903195191393</v>
      </c>
      <c r="AF1162" s="50">
        <f t="shared" ref="AF1162" si="1738">AC1162+AE1162</f>
        <v>32735.334704207526</v>
      </c>
      <c r="AG1162">
        <f t="shared" ref="AG1162" si="1739">Z1150</f>
        <v>83</v>
      </c>
    </row>
    <row r="1163" spans="1:33" x14ac:dyDescent="0.25">
      <c r="A1163" s="6" t="s">
        <v>12</v>
      </c>
      <c r="B1163" s="6" t="s">
        <v>18</v>
      </c>
      <c r="C1163" s="6" t="s">
        <v>19</v>
      </c>
      <c r="D1163" s="14" t="s">
        <v>20</v>
      </c>
      <c r="E1163" s="14" t="s">
        <v>21</v>
      </c>
      <c r="F1163" s="6" t="s">
        <v>22</v>
      </c>
      <c r="G1163" s="6" t="s">
        <v>23</v>
      </c>
      <c r="M1163" s="6" t="s">
        <v>12</v>
      </c>
      <c r="N1163" s="6" t="s">
        <v>18</v>
      </c>
      <c r="O1163" s="6" t="s">
        <v>19</v>
      </c>
      <c r="P1163" s="14" t="s">
        <v>20</v>
      </c>
      <c r="Q1163" s="14" t="s">
        <v>21</v>
      </c>
      <c r="R1163" s="6" t="s">
        <v>22</v>
      </c>
      <c r="S1163" s="6" t="s">
        <v>23</v>
      </c>
      <c r="Y1163" s="6" t="s">
        <v>12</v>
      </c>
      <c r="Z1163" s="6" t="s">
        <v>18</v>
      </c>
      <c r="AA1163" s="6" t="s">
        <v>19</v>
      </c>
      <c r="AB1163" s="14" t="s">
        <v>20</v>
      </c>
      <c r="AC1163" s="14" t="s">
        <v>21</v>
      </c>
      <c r="AD1163" s="6" t="s">
        <v>22</v>
      </c>
      <c r="AE1163" s="6" t="s">
        <v>23</v>
      </c>
    </row>
    <row r="1164" spans="1:33" x14ac:dyDescent="0.25">
      <c r="A1164" s="7" t="str">
        <f>Premissas!$E$2</f>
        <v>outubro/19</v>
      </c>
      <c r="B1164" s="29">
        <f>B1150+1</f>
        <v>84</v>
      </c>
      <c r="C1164" s="15">
        <f>LARGE(Premissas!$H$2:$I$2,1)</f>
        <v>63.39</v>
      </c>
      <c r="D1164" s="16">
        <f t="shared" ref="D1164:D1175" si="1740">IF(C1164&gt;105%*B1164,(C1164-B1164),0)</f>
        <v>0</v>
      </c>
      <c r="E1164" s="17">
        <f>D1164*Premissas!$C$6</f>
        <v>0</v>
      </c>
      <c r="F1164" s="15">
        <f t="shared" ref="F1164:F1175" si="1741">IF(C1164&gt;B1164,C1164,B1164)</f>
        <v>84</v>
      </c>
      <c r="G1164" s="18">
        <f>F1164*Premissas!$C$5</f>
        <v>2707.8772540335335</v>
      </c>
      <c r="M1164" s="7" t="str">
        <f>Premissas!$E$2</f>
        <v>outubro/19</v>
      </c>
      <c r="N1164" s="29">
        <f t="shared" ref="N1164" si="1742">N1150+1</f>
        <v>84</v>
      </c>
      <c r="O1164" s="15">
        <f>Premissas!$I$2</f>
        <v>63.39</v>
      </c>
      <c r="P1164" s="16">
        <f t="shared" ref="P1164:P1175" si="1743">IF(O1164&gt;105%*N1164,(O1164-N1164),0)</f>
        <v>0</v>
      </c>
      <c r="Q1164" s="17">
        <f>P1164*Premissas!$C$13</f>
        <v>0</v>
      </c>
      <c r="R1164" s="15">
        <f t="shared" ref="R1164:R1175" si="1744">IF(O1164&gt;N1164,O1164,N1164)</f>
        <v>84</v>
      </c>
      <c r="S1164" s="18">
        <f>R1164*Premissas!$C$11</f>
        <v>4045.8715596330276</v>
      </c>
      <c r="Y1164" s="7" t="str">
        <f>Premissas!$E$2</f>
        <v>outubro/19</v>
      </c>
      <c r="Z1164" s="29">
        <f t="shared" ref="Z1164" si="1745">Z1150+1</f>
        <v>84</v>
      </c>
      <c r="AA1164" s="15">
        <f>Premissas!$H$2</f>
        <v>58.8</v>
      </c>
      <c r="AB1164" s="16">
        <f t="shared" ref="AB1164:AB1175" si="1746">IF(AA1164&gt;105%*Z1164,(AA1164-Z1164),0)</f>
        <v>0</v>
      </c>
      <c r="AC1164" s="17">
        <f>AB1164*Premissas!$C$6</f>
        <v>0</v>
      </c>
      <c r="AD1164" s="15">
        <f t="shared" ref="AD1164:AD1175" si="1747">IF(AA1164&gt;Z1164,AA1164,Z1164)</f>
        <v>84</v>
      </c>
      <c r="AE1164" s="18">
        <f>AD1164*Premissas!$C$12</f>
        <v>2707.8772540335335</v>
      </c>
    </row>
    <row r="1165" spans="1:33" x14ac:dyDescent="0.25">
      <c r="A1165" s="7" t="str">
        <f>Premissas!$E$3</f>
        <v>setembro/19</v>
      </c>
      <c r="B1165" s="29">
        <f>B1164</f>
        <v>84</v>
      </c>
      <c r="C1165" s="15">
        <f>LARGE(Premissas!$H$3:$I$3,1)</f>
        <v>58.91</v>
      </c>
      <c r="D1165" s="16">
        <f t="shared" si="1740"/>
        <v>0</v>
      </c>
      <c r="E1165" s="17">
        <f>D1165*Premissas!$C$6</f>
        <v>0</v>
      </c>
      <c r="F1165" s="15">
        <f t="shared" si="1741"/>
        <v>84</v>
      </c>
      <c r="G1165" s="18">
        <f>F1165*Premissas!$C$5</f>
        <v>2707.8772540335335</v>
      </c>
      <c r="M1165" s="7" t="str">
        <f>Premissas!$E$3</f>
        <v>setembro/19</v>
      </c>
      <c r="N1165" s="29">
        <f t="shared" ref="N1165:N1175" si="1748">N1164</f>
        <v>84</v>
      </c>
      <c r="O1165" s="15">
        <f>Premissas!$I$3</f>
        <v>52.19</v>
      </c>
      <c r="P1165" s="16">
        <f t="shared" si="1743"/>
        <v>0</v>
      </c>
      <c r="Q1165" s="17">
        <f>P1165*Premissas!$C$13</f>
        <v>0</v>
      </c>
      <c r="R1165" s="15">
        <f t="shared" si="1744"/>
        <v>84</v>
      </c>
      <c r="S1165" s="18">
        <f>R1165*Premissas!$C$11</f>
        <v>4045.8715596330276</v>
      </c>
      <c r="Y1165" s="7" t="str">
        <f>Premissas!$E$3</f>
        <v>setembro/19</v>
      </c>
      <c r="Z1165" s="29">
        <f t="shared" ref="Z1165:Z1175" si="1749">Z1164</f>
        <v>84</v>
      </c>
      <c r="AA1165" s="15">
        <f>Premissas!$H$3</f>
        <v>58.91</v>
      </c>
      <c r="AB1165" s="16">
        <f t="shared" si="1746"/>
        <v>0</v>
      </c>
      <c r="AC1165" s="17">
        <f>AB1165*Premissas!$C$6</f>
        <v>0</v>
      </c>
      <c r="AD1165" s="15">
        <f t="shared" si="1747"/>
        <v>84</v>
      </c>
      <c r="AE1165" s="18">
        <f>AD1165*Premissas!$C$12</f>
        <v>2707.8772540335335</v>
      </c>
    </row>
    <row r="1166" spans="1:33" x14ac:dyDescent="0.25">
      <c r="A1166" s="7" t="str">
        <f>Premissas!$E$4</f>
        <v>agosto/19</v>
      </c>
      <c r="B1166" s="29">
        <f t="shared" ref="B1166:B1175" si="1750">B1165</f>
        <v>84</v>
      </c>
      <c r="C1166" s="15">
        <f>LARGE(Premissas!$H$4:$I$4,1)</f>
        <v>46.48</v>
      </c>
      <c r="D1166" s="16">
        <f t="shared" si="1740"/>
        <v>0</v>
      </c>
      <c r="E1166" s="17">
        <f>D1166*Premissas!$C$6</f>
        <v>0</v>
      </c>
      <c r="F1166" s="15">
        <f t="shared" si="1741"/>
        <v>84</v>
      </c>
      <c r="G1166" s="18">
        <f>F1166*Premissas!$C$5</f>
        <v>2707.8772540335335</v>
      </c>
      <c r="M1166" s="7" t="str">
        <f>Premissas!$E$4</f>
        <v>agosto/19</v>
      </c>
      <c r="N1166" s="29">
        <f t="shared" si="1748"/>
        <v>84</v>
      </c>
      <c r="O1166" s="15">
        <f>Premissas!$I$4</f>
        <v>20.16</v>
      </c>
      <c r="P1166" s="16">
        <f t="shared" si="1743"/>
        <v>0</v>
      </c>
      <c r="Q1166" s="17">
        <f>P1166*Premissas!$C$13</f>
        <v>0</v>
      </c>
      <c r="R1166" s="15">
        <f t="shared" si="1744"/>
        <v>84</v>
      </c>
      <c r="S1166" s="18">
        <f>R1166*Premissas!$C$11</f>
        <v>4045.8715596330276</v>
      </c>
      <c r="Y1166" s="7" t="str">
        <f>Premissas!$E$4</f>
        <v>agosto/19</v>
      </c>
      <c r="Z1166" s="29">
        <f t="shared" si="1749"/>
        <v>84</v>
      </c>
      <c r="AA1166" s="15">
        <f>Premissas!$H$4</f>
        <v>46.48</v>
      </c>
      <c r="AB1166" s="16">
        <f t="shared" si="1746"/>
        <v>0</v>
      </c>
      <c r="AC1166" s="17">
        <f>AB1166*Premissas!$C$6</f>
        <v>0</v>
      </c>
      <c r="AD1166" s="15">
        <f t="shared" si="1747"/>
        <v>84</v>
      </c>
      <c r="AE1166" s="18">
        <f>AD1166*Premissas!$C$12</f>
        <v>2707.8772540335335</v>
      </c>
    </row>
    <row r="1167" spans="1:33" x14ac:dyDescent="0.25">
      <c r="A1167" s="7" t="str">
        <f>Premissas!$E$5</f>
        <v>julho/19</v>
      </c>
      <c r="B1167" s="29">
        <f t="shared" si="1750"/>
        <v>84</v>
      </c>
      <c r="C1167" s="15">
        <f>LARGE(Premissas!$H$5:$I$5,1)</f>
        <v>63.17</v>
      </c>
      <c r="D1167" s="16">
        <f t="shared" si="1740"/>
        <v>0</v>
      </c>
      <c r="E1167" s="17">
        <f>D1167*Premissas!$C$6</f>
        <v>0</v>
      </c>
      <c r="F1167" s="15">
        <f t="shared" si="1741"/>
        <v>84</v>
      </c>
      <c r="G1167" s="18">
        <f>F1167*Premissas!$C$5</f>
        <v>2707.8772540335335</v>
      </c>
      <c r="M1167" s="7" t="str">
        <f>Premissas!$E$5</f>
        <v>julho/19</v>
      </c>
      <c r="N1167" s="29">
        <f t="shared" si="1748"/>
        <v>84</v>
      </c>
      <c r="O1167" s="15">
        <f>Premissas!$I$5</f>
        <v>39.979999999999997</v>
      </c>
      <c r="P1167" s="16">
        <f t="shared" si="1743"/>
        <v>0</v>
      </c>
      <c r="Q1167" s="17">
        <f>P1167*Premissas!$C$13</f>
        <v>0</v>
      </c>
      <c r="R1167" s="15">
        <f t="shared" si="1744"/>
        <v>84</v>
      </c>
      <c r="S1167" s="18">
        <f>R1167*Premissas!$C$11</f>
        <v>4045.8715596330276</v>
      </c>
      <c r="Y1167" s="7" t="str">
        <f>Premissas!$E$5</f>
        <v>julho/19</v>
      </c>
      <c r="Z1167" s="29">
        <f t="shared" si="1749"/>
        <v>84</v>
      </c>
      <c r="AA1167" s="15">
        <f>Premissas!$H$5</f>
        <v>63.17</v>
      </c>
      <c r="AB1167" s="16">
        <f t="shared" si="1746"/>
        <v>0</v>
      </c>
      <c r="AC1167" s="17">
        <f>AB1167*Premissas!$C$6</f>
        <v>0</v>
      </c>
      <c r="AD1167" s="15">
        <f t="shared" si="1747"/>
        <v>84</v>
      </c>
      <c r="AE1167" s="18">
        <f>AD1167*Premissas!$C$12</f>
        <v>2707.8772540335335</v>
      </c>
    </row>
    <row r="1168" spans="1:33" x14ac:dyDescent="0.25">
      <c r="A1168" s="7" t="str">
        <f>Premissas!$E$6</f>
        <v>junho/19</v>
      </c>
      <c r="B1168" s="29">
        <f t="shared" si="1750"/>
        <v>84</v>
      </c>
      <c r="C1168" s="15">
        <f>LARGE(Premissas!$H$6:$I$6,1)</f>
        <v>59.47</v>
      </c>
      <c r="D1168" s="16">
        <f t="shared" si="1740"/>
        <v>0</v>
      </c>
      <c r="E1168" s="17">
        <f>D1168*Premissas!$C$6</f>
        <v>0</v>
      </c>
      <c r="F1168" s="15">
        <f t="shared" si="1741"/>
        <v>84</v>
      </c>
      <c r="G1168" s="18">
        <f>F1168*Premissas!$C$5</f>
        <v>2707.8772540335335</v>
      </c>
      <c r="M1168" s="7" t="str">
        <f>Premissas!$E$6</f>
        <v>junho/19</v>
      </c>
      <c r="N1168" s="29">
        <f t="shared" si="1748"/>
        <v>84</v>
      </c>
      <c r="O1168" s="15">
        <f>Premissas!$I$6</f>
        <v>47.71</v>
      </c>
      <c r="P1168" s="16">
        <f t="shared" si="1743"/>
        <v>0</v>
      </c>
      <c r="Q1168" s="17">
        <f>P1168*Premissas!$C$13</f>
        <v>0</v>
      </c>
      <c r="R1168" s="15">
        <f t="shared" si="1744"/>
        <v>84</v>
      </c>
      <c r="S1168" s="18">
        <f>R1168*Premissas!$C$11</f>
        <v>4045.8715596330276</v>
      </c>
      <c r="Y1168" s="7" t="str">
        <f>Premissas!$E$6</f>
        <v>junho/19</v>
      </c>
      <c r="Z1168" s="29">
        <f t="shared" si="1749"/>
        <v>84</v>
      </c>
      <c r="AA1168" s="15">
        <f>Premissas!$H$6</f>
        <v>59.47</v>
      </c>
      <c r="AB1168" s="16">
        <f t="shared" si="1746"/>
        <v>0</v>
      </c>
      <c r="AC1168" s="17">
        <f>AB1168*Premissas!$C$6</f>
        <v>0</v>
      </c>
      <c r="AD1168" s="15">
        <f t="shared" si="1747"/>
        <v>84</v>
      </c>
      <c r="AE1168" s="18">
        <f>AD1168*Premissas!$C$12</f>
        <v>2707.8772540335335</v>
      </c>
    </row>
    <row r="1169" spans="1:33" x14ac:dyDescent="0.25">
      <c r="A1169" s="7" t="str">
        <f>Premissas!$E$7</f>
        <v>maio/19</v>
      </c>
      <c r="B1169" s="29">
        <f t="shared" si="1750"/>
        <v>84</v>
      </c>
      <c r="C1169" s="15">
        <f>LARGE(Premissas!$H$7:$I$7,1)</f>
        <v>61.04</v>
      </c>
      <c r="D1169" s="20">
        <f t="shared" si="1740"/>
        <v>0</v>
      </c>
      <c r="E1169" s="17">
        <f>D1169*Premissas!$C$6</f>
        <v>0</v>
      </c>
      <c r="F1169" s="15">
        <f t="shared" si="1741"/>
        <v>84</v>
      </c>
      <c r="G1169" s="18">
        <f>F1169*Premissas!$C$5</f>
        <v>2707.8772540335335</v>
      </c>
      <c r="M1169" s="7" t="str">
        <f>Premissas!$E$7</f>
        <v>maio/19</v>
      </c>
      <c r="N1169" s="29">
        <f t="shared" si="1748"/>
        <v>84</v>
      </c>
      <c r="O1169" s="15">
        <f>Premissas!$I$7</f>
        <v>46.37</v>
      </c>
      <c r="P1169" s="20">
        <f t="shared" si="1743"/>
        <v>0</v>
      </c>
      <c r="Q1169" s="17">
        <f>P1169*Premissas!$C$13</f>
        <v>0</v>
      </c>
      <c r="R1169" s="15">
        <f t="shared" si="1744"/>
        <v>84</v>
      </c>
      <c r="S1169" s="18">
        <f>R1169*Premissas!$C$11</f>
        <v>4045.8715596330276</v>
      </c>
      <c r="Y1169" s="7" t="str">
        <f>Premissas!$E$7</f>
        <v>maio/19</v>
      </c>
      <c r="Z1169" s="29">
        <f t="shared" si="1749"/>
        <v>84</v>
      </c>
      <c r="AA1169" s="15">
        <f>Premissas!$H$7</f>
        <v>61.04</v>
      </c>
      <c r="AB1169" s="20">
        <f t="shared" si="1746"/>
        <v>0</v>
      </c>
      <c r="AC1169" s="17">
        <f>AB1169*Premissas!$C$6</f>
        <v>0</v>
      </c>
      <c r="AD1169" s="15">
        <f t="shared" si="1747"/>
        <v>84</v>
      </c>
      <c r="AE1169" s="18">
        <f>AD1169*Premissas!$C$12</f>
        <v>2707.8772540335335</v>
      </c>
    </row>
    <row r="1170" spans="1:33" x14ac:dyDescent="0.25">
      <c r="A1170" s="7" t="str">
        <f>Premissas!$E$8</f>
        <v>abril/19</v>
      </c>
      <c r="B1170" s="29">
        <f t="shared" si="1750"/>
        <v>84</v>
      </c>
      <c r="C1170" s="15">
        <f>LARGE(Premissas!$H$8:$I$8,1)</f>
        <v>81.98</v>
      </c>
      <c r="D1170" s="20">
        <f t="shared" si="1740"/>
        <v>0</v>
      </c>
      <c r="E1170" s="17">
        <f>D1170*Premissas!$C$6</f>
        <v>0</v>
      </c>
      <c r="F1170" s="15">
        <f t="shared" si="1741"/>
        <v>84</v>
      </c>
      <c r="G1170" s="18">
        <f>F1170*Premissas!$C$5</f>
        <v>2707.8772540335335</v>
      </c>
      <c r="M1170" s="7" t="str">
        <f>Premissas!$E$8</f>
        <v>abril/19</v>
      </c>
      <c r="N1170" s="29">
        <f t="shared" si="1748"/>
        <v>84</v>
      </c>
      <c r="O1170" s="15">
        <f>Premissas!$I$8</f>
        <v>53.09</v>
      </c>
      <c r="P1170" s="20">
        <f t="shared" si="1743"/>
        <v>0</v>
      </c>
      <c r="Q1170" s="17">
        <f>P1170*Premissas!$C$13</f>
        <v>0</v>
      </c>
      <c r="R1170" s="15">
        <f t="shared" si="1744"/>
        <v>84</v>
      </c>
      <c r="S1170" s="18">
        <f>R1170*Premissas!$C$11</f>
        <v>4045.8715596330276</v>
      </c>
      <c r="Y1170" s="7" t="str">
        <f>Premissas!$E$8</f>
        <v>abril/19</v>
      </c>
      <c r="Z1170" s="29">
        <f t="shared" si="1749"/>
        <v>84</v>
      </c>
      <c r="AA1170" s="15">
        <f>Premissas!$H$8</f>
        <v>81.98</v>
      </c>
      <c r="AB1170" s="20">
        <f t="shared" si="1746"/>
        <v>0</v>
      </c>
      <c r="AC1170" s="17">
        <f>AB1170*Premissas!$C$6</f>
        <v>0</v>
      </c>
      <c r="AD1170" s="15">
        <f t="shared" si="1747"/>
        <v>84</v>
      </c>
      <c r="AE1170" s="18">
        <f>AD1170*Premissas!$C$12</f>
        <v>2707.8772540335335</v>
      </c>
    </row>
    <row r="1171" spans="1:33" x14ac:dyDescent="0.25">
      <c r="A1171" s="7" t="str">
        <f>Premissas!$E$9</f>
        <v>março/19</v>
      </c>
      <c r="B1171" s="29">
        <f t="shared" si="1750"/>
        <v>84</v>
      </c>
      <c r="C1171" s="15">
        <f>LARGE(Premissas!$H$9:$I$9,1)</f>
        <v>77.73</v>
      </c>
      <c r="D1171" s="20">
        <f t="shared" si="1740"/>
        <v>0</v>
      </c>
      <c r="E1171" s="17">
        <f>D1171*Premissas!$C$6</f>
        <v>0</v>
      </c>
      <c r="F1171" s="15">
        <f t="shared" si="1741"/>
        <v>84</v>
      </c>
      <c r="G1171" s="18">
        <f>F1171*Premissas!$C$5</f>
        <v>2707.8772540335335</v>
      </c>
      <c r="M1171" s="7" t="str">
        <f>Premissas!$E$9</f>
        <v>março/19</v>
      </c>
      <c r="N1171" s="29">
        <f t="shared" si="1748"/>
        <v>84</v>
      </c>
      <c r="O1171" s="15">
        <f>Premissas!$I$9</f>
        <v>77.73</v>
      </c>
      <c r="P1171" s="20">
        <f t="shared" si="1743"/>
        <v>0</v>
      </c>
      <c r="Q1171" s="17">
        <f>P1171*Premissas!$C$13</f>
        <v>0</v>
      </c>
      <c r="R1171" s="15">
        <f t="shared" si="1744"/>
        <v>84</v>
      </c>
      <c r="S1171" s="18">
        <f>R1171*Premissas!$C$11</f>
        <v>4045.8715596330276</v>
      </c>
      <c r="Y1171" s="7" t="str">
        <f>Premissas!$E$9</f>
        <v>março/19</v>
      </c>
      <c r="Z1171" s="29">
        <f t="shared" si="1749"/>
        <v>84</v>
      </c>
      <c r="AA1171" s="15">
        <f>Premissas!$H$9</f>
        <v>77.62</v>
      </c>
      <c r="AB1171" s="20">
        <f t="shared" si="1746"/>
        <v>0</v>
      </c>
      <c r="AC1171" s="17">
        <f>AB1171*Premissas!$C$6</f>
        <v>0</v>
      </c>
      <c r="AD1171" s="15">
        <f t="shared" si="1747"/>
        <v>84</v>
      </c>
      <c r="AE1171" s="18">
        <f>AD1171*Premissas!$C$12</f>
        <v>2707.8772540335335</v>
      </c>
    </row>
    <row r="1172" spans="1:33" x14ac:dyDescent="0.25">
      <c r="A1172" s="7" t="str">
        <f>Premissas!$E$10</f>
        <v>fevereiro/19</v>
      </c>
      <c r="B1172" s="29">
        <f t="shared" si="1750"/>
        <v>84</v>
      </c>
      <c r="C1172" s="15">
        <f>LARGE(Premissas!$H$10:$I$10,1)</f>
        <v>89.49</v>
      </c>
      <c r="D1172" s="20">
        <f t="shared" si="1740"/>
        <v>5.4899999999999949</v>
      </c>
      <c r="E1172" s="17">
        <f>D1172*Premissas!$C$6</f>
        <v>353.95824106295441</v>
      </c>
      <c r="F1172" s="15">
        <f t="shared" si="1741"/>
        <v>89.49</v>
      </c>
      <c r="G1172" s="18">
        <f>F1172*Premissas!$C$5</f>
        <v>2884.8563745650108</v>
      </c>
      <c r="M1172" s="7" t="str">
        <f>Premissas!$E$10</f>
        <v>fevereiro/19</v>
      </c>
      <c r="N1172" s="29">
        <f t="shared" si="1748"/>
        <v>84</v>
      </c>
      <c r="O1172" s="15">
        <f>Premissas!$I$10</f>
        <v>61.82</v>
      </c>
      <c r="P1172" s="20">
        <f t="shared" si="1743"/>
        <v>0</v>
      </c>
      <c r="Q1172" s="17">
        <f>P1172*Premissas!$C$13</f>
        <v>0</v>
      </c>
      <c r="R1172" s="15">
        <f t="shared" si="1744"/>
        <v>84</v>
      </c>
      <c r="S1172" s="18">
        <f>R1172*Premissas!$C$11</f>
        <v>4045.8715596330276</v>
      </c>
      <c r="Y1172" s="7" t="str">
        <f>Premissas!$E$10</f>
        <v>fevereiro/19</v>
      </c>
      <c r="Z1172" s="29">
        <f t="shared" si="1749"/>
        <v>84</v>
      </c>
      <c r="AA1172" s="15">
        <f>Premissas!$H$10</f>
        <v>89.49</v>
      </c>
      <c r="AB1172" s="20">
        <f t="shared" si="1746"/>
        <v>5.4899999999999949</v>
      </c>
      <c r="AC1172" s="17">
        <f>AB1172*Premissas!$C$6</f>
        <v>353.95824106295441</v>
      </c>
      <c r="AD1172" s="15">
        <f t="shared" si="1747"/>
        <v>89.49</v>
      </c>
      <c r="AE1172" s="18">
        <f>AD1172*Premissas!$C$12</f>
        <v>2884.8563745650108</v>
      </c>
    </row>
    <row r="1173" spans="1:33" x14ac:dyDescent="0.25">
      <c r="A1173" s="7" t="str">
        <f>Premissas!$E$11</f>
        <v>janeiro/19</v>
      </c>
      <c r="B1173" s="29">
        <f t="shared" si="1750"/>
        <v>84</v>
      </c>
      <c r="C1173" s="15">
        <f>LARGE(Premissas!$H$11:$I$11,1)</f>
        <v>81.09</v>
      </c>
      <c r="D1173" s="16">
        <f t="shared" si="1740"/>
        <v>0</v>
      </c>
      <c r="E1173" s="17">
        <f>D1173*Premissas!$C$6</f>
        <v>0</v>
      </c>
      <c r="F1173" s="15">
        <f t="shared" si="1741"/>
        <v>84</v>
      </c>
      <c r="G1173" s="18">
        <f>F1173*Premissas!$C$5</f>
        <v>2707.8772540335335</v>
      </c>
      <c r="M1173" s="7" t="str">
        <f>Premissas!$E$11</f>
        <v>janeiro/19</v>
      </c>
      <c r="N1173" s="29">
        <f t="shared" si="1748"/>
        <v>84</v>
      </c>
      <c r="O1173" s="15">
        <f>Premissas!$I$11</f>
        <v>57.12</v>
      </c>
      <c r="P1173" s="16">
        <f t="shared" si="1743"/>
        <v>0</v>
      </c>
      <c r="Q1173" s="17">
        <f>P1173*Premissas!$C$13</f>
        <v>0</v>
      </c>
      <c r="R1173" s="15">
        <f t="shared" si="1744"/>
        <v>84</v>
      </c>
      <c r="S1173" s="18">
        <f>R1173*Premissas!$C$11</f>
        <v>4045.8715596330276</v>
      </c>
      <c r="Y1173" s="7" t="str">
        <f>Premissas!$E$11</f>
        <v>janeiro/19</v>
      </c>
      <c r="Z1173" s="29">
        <f t="shared" si="1749"/>
        <v>84</v>
      </c>
      <c r="AA1173" s="15">
        <f>Premissas!$H$11</f>
        <v>81.09</v>
      </c>
      <c r="AB1173" s="16">
        <f t="shared" si="1746"/>
        <v>0</v>
      </c>
      <c r="AC1173" s="17">
        <f>AB1173*Premissas!$C$6</f>
        <v>0</v>
      </c>
      <c r="AD1173" s="15">
        <f t="shared" si="1747"/>
        <v>84</v>
      </c>
      <c r="AE1173" s="18">
        <f>AD1173*Premissas!$C$12</f>
        <v>2707.8772540335335</v>
      </c>
    </row>
    <row r="1174" spans="1:33" x14ac:dyDescent="0.25">
      <c r="A1174" s="7" t="str">
        <f>Premissas!$E$12</f>
        <v>dezembro/18</v>
      </c>
      <c r="B1174" s="29">
        <f t="shared" si="1750"/>
        <v>84</v>
      </c>
      <c r="C1174" s="15">
        <f>LARGE(Premissas!$H$12:$I$12,1)</f>
        <v>66.98</v>
      </c>
      <c r="D1174" s="16">
        <f t="shared" si="1740"/>
        <v>0</v>
      </c>
      <c r="E1174" s="17">
        <f>D1174*Premissas!$C$6</f>
        <v>0</v>
      </c>
      <c r="F1174" s="15">
        <f t="shared" si="1741"/>
        <v>84</v>
      </c>
      <c r="G1174" s="18">
        <f>F1174*Premissas!$C$5</f>
        <v>2707.8772540335335</v>
      </c>
      <c r="M1174" s="7" t="str">
        <f>Premissas!$E$12</f>
        <v>dezembro/18</v>
      </c>
      <c r="N1174" s="29">
        <f t="shared" si="1748"/>
        <v>84</v>
      </c>
      <c r="O1174" s="15">
        <f>Premissas!$I$12</f>
        <v>56.9</v>
      </c>
      <c r="P1174" s="16">
        <f t="shared" si="1743"/>
        <v>0</v>
      </c>
      <c r="Q1174" s="17">
        <f>P1174*Premissas!$C$13</f>
        <v>0</v>
      </c>
      <c r="R1174" s="15">
        <f t="shared" si="1744"/>
        <v>84</v>
      </c>
      <c r="S1174" s="18">
        <f>R1174*Premissas!$C$11</f>
        <v>4045.8715596330276</v>
      </c>
      <c r="Y1174" s="7" t="str">
        <f>Premissas!$E$12</f>
        <v>dezembro/18</v>
      </c>
      <c r="Z1174" s="29">
        <f t="shared" si="1749"/>
        <v>84</v>
      </c>
      <c r="AA1174" s="15">
        <f>Premissas!$H$12</f>
        <v>66.98</v>
      </c>
      <c r="AB1174" s="16">
        <f t="shared" si="1746"/>
        <v>0</v>
      </c>
      <c r="AC1174" s="17">
        <f>AB1174*Premissas!$C$6</f>
        <v>0</v>
      </c>
      <c r="AD1174" s="15">
        <f t="shared" si="1747"/>
        <v>84</v>
      </c>
      <c r="AE1174" s="18">
        <f>AD1174*Premissas!$C$12</f>
        <v>2707.8772540335335</v>
      </c>
    </row>
    <row r="1175" spans="1:33" x14ac:dyDescent="0.25">
      <c r="A1175" s="7" t="str">
        <f>Premissas!$E$13</f>
        <v>novembro/18</v>
      </c>
      <c r="B1175" s="29">
        <f t="shared" si="1750"/>
        <v>84</v>
      </c>
      <c r="C1175" s="15">
        <f>LARGE(Premissas!$H$13:$I$13,1)</f>
        <v>66.42</v>
      </c>
      <c r="D1175" s="16">
        <f t="shared" si="1740"/>
        <v>0</v>
      </c>
      <c r="E1175" s="17">
        <f>D1175*Premissas!$C$6</f>
        <v>0</v>
      </c>
      <c r="F1175" s="15">
        <f t="shared" si="1741"/>
        <v>84</v>
      </c>
      <c r="G1175" s="18">
        <f>F1175*Premissas!$C$5</f>
        <v>2707.8772540335335</v>
      </c>
      <c r="M1175" s="7" t="str">
        <f>Premissas!$E$13</f>
        <v>novembro/18</v>
      </c>
      <c r="N1175" s="29">
        <f t="shared" si="1748"/>
        <v>84</v>
      </c>
      <c r="O1175" s="15">
        <f>Premissas!$I$13</f>
        <v>40.659999999999997</v>
      </c>
      <c r="P1175" s="16">
        <f t="shared" si="1743"/>
        <v>0</v>
      </c>
      <c r="Q1175" s="17">
        <f>P1175*Premissas!$C$13</f>
        <v>0</v>
      </c>
      <c r="R1175" s="15">
        <f t="shared" si="1744"/>
        <v>84</v>
      </c>
      <c r="S1175" s="18">
        <f>R1175*Premissas!$C$11</f>
        <v>4045.8715596330276</v>
      </c>
      <c r="Y1175" s="7" t="str">
        <f>Premissas!$E$13</f>
        <v>novembro/18</v>
      </c>
      <c r="Z1175" s="29">
        <f t="shared" si="1749"/>
        <v>84</v>
      </c>
      <c r="AA1175" s="15">
        <f>Premissas!$H$13</f>
        <v>66.42</v>
      </c>
      <c r="AB1175" s="16">
        <f t="shared" si="1746"/>
        <v>0</v>
      </c>
      <c r="AC1175" s="17">
        <f>AB1175*Premissas!$C$6</f>
        <v>0</v>
      </c>
      <c r="AD1175" s="15">
        <f t="shared" si="1747"/>
        <v>84</v>
      </c>
      <c r="AE1175" s="18">
        <f>AD1175*Premissas!$C$12</f>
        <v>2707.8772540335335</v>
      </c>
    </row>
    <row r="1176" spans="1:33" x14ac:dyDescent="0.25">
      <c r="A1176" s="26" t="s">
        <v>35</v>
      </c>
      <c r="B1176" s="5"/>
      <c r="C1176" s="5">
        <f>LARGE(C1163:C1175,1)</f>
        <v>89.49</v>
      </c>
      <c r="D1176" s="5">
        <f>LARGE(D1163:D1175,1)</f>
        <v>5.4899999999999949</v>
      </c>
      <c r="E1176" s="27">
        <f>SUM(E1164:E1175)</f>
        <v>353.95824106295441</v>
      </c>
      <c r="F1176" s="5">
        <f>LARGE(F1163:F1175,1)</f>
        <v>89.49</v>
      </c>
      <c r="G1176" s="27">
        <f t="shared" si="1706"/>
        <v>32671.50616893388</v>
      </c>
      <c r="H1176" s="50">
        <f>E1176+G1176</f>
        <v>33025.464409996835</v>
      </c>
      <c r="I1176">
        <f>B1164</f>
        <v>84</v>
      </c>
      <c r="M1176" s="26" t="s">
        <v>35</v>
      </c>
      <c r="N1176" s="5"/>
      <c r="O1176" s="5">
        <f t="shared" ref="O1176:P1176" si="1751">LARGE(O1163:O1175,1)</f>
        <v>77.73</v>
      </c>
      <c r="P1176" s="5">
        <f t="shared" si="1751"/>
        <v>0</v>
      </c>
      <c r="Q1176" s="27">
        <f t="shared" ref="Q1176" si="1752">SUM(Q1164:Q1175)</f>
        <v>0</v>
      </c>
      <c r="R1176" s="5">
        <f t="shared" ref="R1176" si="1753">LARGE(R1163:R1175,1)</f>
        <v>84</v>
      </c>
      <c r="S1176" s="27">
        <f t="shared" si="1710"/>
        <v>48550.458715596345</v>
      </c>
      <c r="T1176" s="50">
        <f t="shared" ref="T1176" si="1754">Q1176+S1176</f>
        <v>48550.458715596345</v>
      </c>
      <c r="U1176">
        <f t="shared" ref="U1176" si="1755">N1164</f>
        <v>84</v>
      </c>
      <c r="Y1176" s="26" t="s">
        <v>35</v>
      </c>
      <c r="Z1176" s="5"/>
      <c r="AA1176" s="5">
        <f t="shared" ref="AA1176:AB1176" si="1756">LARGE(AA1163:AA1175,1)</f>
        <v>89.49</v>
      </c>
      <c r="AB1176" s="5">
        <f t="shared" si="1756"/>
        <v>5.4899999999999949</v>
      </c>
      <c r="AC1176" s="27">
        <f t="shared" ref="AC1176" si="1757">SUM(AC1164:AC1175)</f>
        <v>353.95824106295441</v>
      </c>
      <c r="AD1176" s="5">
        <f t="shared" ref="AD1176" si="1758">LARGE(AD1163:AD1175,1)</f>
        <v>89.49</v>
      </c>
      <c r="AE1176" s="27">
        <f t="shared" si="1716"/>
        <v>32671.50616893388</v>
      </c>
      <c r="AF1176" s="50">
        <f t="shared" ref="AF1176" si="1759">AC1176+AE1176</f>
        <v>33025.464409996835</v>
      </c>
      <c r="AG1176">
        <f t="shared" ref="AG1176" si="1760">Z1164</f>
        <v>84</v>
      </c>
    </row>
    <row r="1177" spans="1:33" x14ac:dyDescent="0.25">
      <c r="A1177" s="6" t="s">
        <v>12</v>
      </c>
      <c r="B1177" s="6" t="s">
        <v>18</v>
      </c>
      <c r="C1177" s="6" t="s">
        <v>19</v>
      </c>
      <c r="D1177" s="14" t="s">
        <v>20</v>
      </c>
      <c r="E1177" s="14" t="s">
        <v>21</v>
      </c>
      <c r="F1177" s="6" t="s">
        <v>22</v>
      </c>
      <c r="G1177" s="6" t="s">
        <v>23</v>
      </c>
      <c r="M1177" s="6" t="s">
        <v>12</v>
      </c>
      <c r="N1177" s="6" t="s">
        <v>18</v>
      </c>
      <c r="O1177" s="6" t="s">
        <v>19</v>
      </c>
      <c r="P1177" s="14" t="s">
        <v>20</v>
      </c>
      <c r="Q1177" s="14" t="s">
        <v>21</v>
      </c>
      <c r="R1177" s="6" t="s">
        <v>22</v>
      </c>
      <c r="S1177" s="6" t="s">
        <v>23</v>
      </c>
      <c r="Y1177" s="6" t="s">
        <v>12</v>
      </c>
      <c r="Z1177" s="6" t="s">
        <v>18</v>
      </c>
      <c r="AA1177" s="6" t="s">
        <v>19</v>
      </c>
      <c r="AB1177" s="14" t="s">
        <v>20</v>
      </c>
      <c r="AC1177" s="14" t="s">
        <v>21</v>
      </c>
      <c r="AD1177" s="6" t="s">
        <v>22</v>
      </c>
      <c r="AE1177" s="6" t="s">
        <v>23</v>
      </c>
    </row>
    <row r="1178" spans="1:33" x14ac:dyDescent="0.25">
      <c r="A1178" s="7" t="str">
        <f>Premissas!$E$2</f>
        <v>outubro/19</v>
      </c>
      <c r="B1178" s="29">
        <f>B1164+1</f>
        <v>85</v>
      </c>
      <c r="C1178" s="15">
        <f>LARGE(Premissas!$H$2:$I$2,1)</f>
        <v>63.39</v>
      </c>
      <c r="D1178" s="16">
        <f t="shared" ref="D1178:D1189" si="1761">IF(C1178&gt;105%*B1178,(C1178-B1178),0)</f>
        <v>0</v>
      </c>
      <c r="E1178" s="17">
        <f>D1178*Premissas!$C$6</f>
        <v>0</v>
      </c>
      <c r="F1178" s="15">
        <f t="shared" ref="F1178:F1189" si="1762">IF(C1178&gt;B1178,C1178,B1178)</f>
        <v>85</v>
      </c>
      <c r="G1178" s="18">
        <f>F1178*Premissas!$C$5</f>
        <v>2740.1138880101234</v>
      </c>
      <c r="M1178" s="7" t="str">
        <f>Premissas!$E$2</f>
        <v>outubro/19</v>
      </c>
      <c r="N1178" s="29">
        <f t="shared" ref="N1178" si="1763">N1164+1</f>
        <v>85</v>
      </c>
      <c r="O1178" s="15">
        <f>Premissas!$I$2</f>
        <v>63.39</v>
      </c>
      <c r="P1178" s="16">
        <f t="shared" ref="P1178:P1189" si="1764">IF(O1178&gt;105%*N1178,(O1178-N1178),0)</f>
        <v>0</v>
      </c>
      <c r="Q1178" s="17">
        <f>P1178*Premissas!$C$13</f>
        <v>0</v>
      </c>
      <c r="R1178" s="15">
        <f t="shared" ref="R1178:R1189" si="1765">IF(O1178&gt;N1178,O1178,N1178)</f>
        <v>85</v>
      </c>
      <c r="S1178" s="18">
        <f>R1178*Premissas!$C$11</f>
        <v>4094.0366972477063</v>
      </c>
      <c r="Y1178" s="7" t="str">
        <f>Premissas!$E$2</f>
        <v>outubro/19</v>
      </c>
      <c r="Z1178" s="29">
        <f t="shared" ref="Z1178" si="1766">Z1164+1</f>
        <v>85</v>
      </c>
      <c r="AA1178" s="15">
        <f>Premissas!$H$2</f>
        <v>58.8</v>
      </c>
      <c r="AB1178" s="16">
        <f t="shared" ref="AB1178:AB1189" si="1767">IF(AA1178&gt;105%*Z1178,(AA1178-Z1178),0)</f>
        <v>0</v>
      </c>
      <c r="AC1178" s="17">
        <f>AB1178*Premissas!$C$6</f>
        <v>0</v>
      </c>
      <c r="AD1178" s="15">
        <f t="shared" ref="AD1178:AD1189" si="1768">IF(AA1178&gt;Z1178,AA1178,Z1178)</f>
        <v>85</v>
      </c>
      <c r="AE1178" s="18">
        <f>AD1178*Premissas!$C$12</f>
        <v>2740.1138880101234</v>
      </c>
    </row>
    <row r="1179" spans="1:33" x14ac:dyDescent="0.25">
      <c r="A1179" s="7" t="str">
        <f>Premissas!$E$3</f>
        <v>setembro/19</v>
      </c>
      <c r="B1179" s="29">
        <f>B1178</f>
        <v>85</v>
      </c>
      <c r="C1179" s="15">
        <f>LARGE(Premissas!$H$3:$I$3,1)</f>
        <v>58.91</v>
      </c>
      <c r="D1179" s="16">
        <f t="shared" si="1761"/>
        <v>0</v>
      </c>
      <c r="E1179" s="17">
        <f>D1179*Premissas!$C$6</f>
        <v>0</v>
      </c>
      <c r="F1179" s="15">
        <f t="shared" si="1762"/>
        <v>85</v>
      </c>
      <c r="G1179" s="18">
        <f>F1179*Premissas!$C$5</f>
        <v>2740.1138880101234</v>
      </c>
      <c r="M1179" s="7" t="str">
        <f>Premissas!$E$3</f>
        <v>setembro/19</v>
      </c>
      <c r="N1179" s="29">
        <f t="shared" ref="N1179:N1189" si="1769">N1178</f>
        <v>85</v>
      </c>
      <c r="O1179" s="15">
        <f>Premissas!$I$3</f>
        <v>52.19</v>
      </c>
      <c r="P1179" s="16">
        <f t="shared" si="1764"/>
        <v>0</v>
      </c>
      <c r="Q1179" s="17">
        <f>P1179*Premissas!$C$13</f>
        <v>0</v>
      </c>
      <c r="R1179" s="15">
        <f t="shared" si="1765"/>
        <v>85</v>
      </c>
      <c r="S1179" s="18">
        <f>R1179*Premissas!$C$11</f>
        <v>4094.0366972477063</v>
      </c>
      <c r="Y1179" s="7" t="str">
        <f>Premissas!$E$3</f>
        <v>setembro/19</v>
      </c>
      <c r="Z1179" s="29">
        <f t="shared" ref="Z1179:Z1189" si="1770">Z1178</f>
        <v>85</v>
      </c>
      <c r="AA1179" s="15">
        <f>Premissas!$H$3</f>
        <v>58.91</v>
      </c>
      <c r="AB1179" s="16">
        <f t="shared" si="1767"/>
        <v>0</v>
      </c>
      <c r="AC1179" s="17">
        <f>AB1179*Premissas!$C$6</f>
        <v>0</v>
      </c>
      <c r="AD1179" s="15">
        <f t="shared" si="1768"/>
        <v>85</v>
      </c>
      <c r="AE1179" s="18">
        <f>AD1179*Premissas!$C$12</f>
        <v>2740.1138880101234</v>
      </c>
    </row>
    <row r="1180" spans="1:33" x14ac:dyDescent="0.25">
      <c r="A1180" s="7" t="str">
        <f>Premissas!$E$4</f>
        <v>agosto/19</v>
      </c>
      <c r="B1180" s="29">
        <f t="shared" ref="B1180:B1189" si="1771">B1179</f>
        <v>85</v>
      </c>
      <c r="C1180" s="15">
        <f>LARGE(Premissas!$H$4:$I$4,1)</f>
        <v>46.48</v>
      </c>
      <c r="D1180" s="16">
        <f t="shared" si="1761"/>
        <v>0</v>
      </c>
      <c r="E1180" s="17">
        <f>D1180*Premissas!$C$6</f>
        <v>0</v>
      </c>
      <c r="F1180" s="15">
        <f t="shared" si="1762"/>
        <v>85</v>
      </c>
      <c r="G1180" s="18">
        <f>F1180*Premissas!$C$5</f>
        <v>2740.1138880101234</v>
      </c>
      <c r="M1180" s="7" t="str">
        <f>Premissas!$E$4</f>
        <v>agosto/19</v>
      </c>
      <c r="N1180" s="29">
        <f t="shared" si="1769"/>
        <v>85</v>
      </c>
      <c r="O1180" s="15">
        <f>Premissas!$I$4</f>
        <v>20.16</v>
      </c>
      <c r="P1180" s="16">
        <f t="shared" si="1764"/>
        <v>0</v>
      </c>
      <c r="Q1180" s="17">
        <f>P1180*Premissas!$C$13</f>
        <v>0</v>
      </c>
      <c r="R1180" s="15">
        <f t="shared" si="1765"/>
        <v>85</v>
      </c>
      <c r="S1180" s="18">
        <f>R1180*Premissas!$C$11</f>
        <v>4094.0366972477063</v>
      </c>
      <c r="Y1180" s="7" t="str">
        <f>Premissas!$E$4</f>
        <v>agosto/19</v>
      </c>
      <c r="Z1180" s="29">
        <f t="shared" si="1770"/>
        <v>85</v>
      </c>
      <c r="AA1180" s="15">
        <f>Premissas!$H$4</f>
        <v>46.48</v>
      </c>
      <c r="AB1180" s="16">
        <f t="shared" si="1767"/>
        <v>0</v>
      </c>
      <c r="AC1180" s="17">
        <f>AB1180*Premissas!$C$6</f>
        <v>0</v>
      </c>
      <c r="AD1180" s="15">
        <f t="shared" si="1768"/>
        <v>85</v>
      </c>
      <c r="AE1180" s="18">
        <f>AD1180*Premissas!$C$12</f>
        <v>2740.1138880101234</v>
      </c>
    </row>
    <row r="1181" spans="1:33" x14ac:dyDescent="0.25">
      <c r="A1181" s="7" t="str">
        <f>Premissas!$E$5</f>
        <v>julho/19</v>
      </c>
      <c r="B1181" s="29">
        <f t="shared" si="1771"/>
        <v>85</v>
      </c>
      <c r="C1181" s="15">
        <f>LARGE(Premissas!$H$5:$I$5,1)</f>
        <v>63.17</v>
      </c>
      <c r="D1181" s="16">
        <f t="shared" si="1761"/>
        <v>0</v>
      </c>
      <c r="E1181" s="17">
        <f>D1181*Premissas!$C$6</f>
        <v>0</v>
      </c>
      <c r="F1181" s="15">
        <f t="shared" si="1762"/>
        <v>85</v>
      </c>
      <c r="G1181" s="18">
        <f>F1181*Premissas!$C$5</f>
        <v>2740.1138880101234</v>
      </c>
      <c r="M1181" s="7" t="str">
        <f>Premissas!$E$5</f>
        <v>julho/19</v>
      </c>
      <c r="N1181" s="29">
        <f t="shared" si="1769"/>
        <v>85</v>
      </c>
      <c r="O1181" s="15">
        <f>Premissas!$I$5</f>
        <v>39.979999999999997</v>
      </c>
      <c r="P1181" s="16">
        <f t="shared" si="1764"/>
        <v>0</v>
      </c>
      <c r="Q1181" s="17">
        <f>P1181*Premissas!$C$13</f>
        <v>0</v>
      </c>
      <c r="R1181" s="15">
        <f t="shared" si="1765"/>
        <v>85</v>
      </c>
      <c r="S1181" s="18">
        <f>R1181*Premissas!$C$11</f>
        <v>4094.0366972477063</v>
      </c>
      <c r="Y1181" s="7" t="str">
        <f>Premissas!$E$5</f>
        <v>julho/19</v>
      </c>
      <c r="Z1181" s="29">
        <f t="shared" si="1770"/>
        <v>85</v>
      </c>
      <c r="AA1181" s="15">
        <f>Premissas!$H$5</f>
        <v>63.17</v>
      </c>
      <c r="AB1181" s="16">
        <f t="shared" si="1767"/>
        <v>0</v>
      </c>
      <c r="AC1181" s="17">
        <f>AB1181*Premissas!$C$6</f>
        <v>0</v>
      </c>
      <c r="AD1181" s="15">
        <f t="shared" si="1768"/>
        <v>85</v>
      </c>
      <c r="AE1181" s="18">
        <f>AD1181*Premissas!$C$12</f>
        <v>2740.1138880101234</v>
      </c>
    </row>
    <row r="1182" spans="1:33" x14ac:dyDescent="0.25">
      <c r="A1182" s="7" t="str">
        <f>Premissas!$E$6</f>
        <v>junho/19</v>
      </c>
      <c r="B1182" s="29">
        <f t="shared" si="1771"/>
        <v>85</v>
      </c>
      <c r="C1182" s="15">
        <f>LARGE(Premissas!$H$6:$I$6,1)</f>
        <v>59.47</v>
      </c>
      <c r="D1182" s="16">
        <f t="shared" si="1761"/>
        <v>0</v>
      </c>
      <c r="E1182" s="17">
        <f>D1182*Premissas!$C$6</f>
        <v>0</v>
      </c>
      <c r="F1182" s="15">
        <f t="shared" si="1762"/>
        <v>85</v>
      </c>
      <c r="G1182" s="18">
        <f>F1182*Premissas!$C$5</f>
        <v>2740.1138880101234</v>
      </c>
      <c r="M1182" s="7" t="str">
        <f>Premissas!$E$6</f>
        <v>junho/19</v>
      </c>
      <c r="N1182" s="29">
        <f t="shared" si="1769"/>
        <v>85</v>
      </c>
      <c r="O1182" s="15">
        <f>Premissas!$I$6</f>
        <v>47.71</v>
      </c>
      <c r="P1182" s="16">
        <f t="shared" si="1764"/>
        <v>0</v>
      </c>
      <c r="Q1182" s="17">
        <f>P1182*Premissas!$C$13</f>
        <v>0</v>
      </c>
      <c r="R1182" s="15">
        <f t="shared" si="1765"/>
        <v>85</v>
      </c>
      <c r="S1182" s="18">
        <f>R1182*Premissas!$C$11</f>
        <v>4094.0366972477063</v>
      </c>
      <c r="Y1182" s="7" t="str">
        <f>Premissas!$E$6</f>
        <v>junho/19</v>
      </c>
      <c r="Z1182" s="29">
        <f t="shared" si="1770"/>
        <v>85</v>
      </c>
      <c r="AA1182" s="15">
        <f>Premissas!$H$6</f>
        <v>59.47</v>
      </c>
      <c r="AB1182" s="16">
        <f t="shared" si="1767"/>
        <v>0</v>
      </c>
      <c r="AC1182" s="17">
        <f>AB1182*Premissas!$C$6</f>
        <v>0</v>
      </c>
      <c r="AD1182" s="15">
        <f t="shared" si="1768"/>
        <v>85</v>
      </c>
      <c r="AE1182" s="18">
        <f>AD1182*Premissas!$C$12</f>
        <v>2740.1138880101234</v>
      </c>
    </row>
    <row r="1183" spans="1:33" x14ac:dyDescent="0.25">
      <c r="A1183" s="7" t="str">
        <f>Premissas!$E$7</f>
        <v>maio/19</v>
      </c>
      <c r="B1183" s="29">
        <f t="shared" si="1771"/>
        <v>85</v>
      </c>
      <c r="C1183" s="15">
        <f>LARGE(Premissas!$H$7:$I$7,1)</f>
        <v>61.04</v>
      </c>
      <c r="D1183" s="20">
        <f t="shared" si="1761"/>
        <v>0</v>
      </c>
      <c r="E1183" s="17">
        <f>D1183*Premissas!$C$6</f>
        <v>0</v>
      </c>
      <c r="F1183" s="15">
        <f t="shared" si="1762"/>
        <v>85</v>
      </c>
      <c r="G1183" s="18">
        <f>F1183*Premissas!$C$5</f>
        <v>2740.1138880101234</v>
      </c>
      <c r="M1183" s="7" t="str">
        <f>Premissas!$E$7</f>
        <v>maio/19</v>
      </c>
      <c r="N1183" s="29">
        <f t="shared" si="1769"/>
        <v>85</v>
      </c>
      <c r="O1183" s="15">
        <f>Premissas!$I$7</f>
        <v>46.37</v>
      </c>
      <c r="P1183" s="20">
        <f t="shared" si="1764"/>
        <v>0</v>
      </c>
      <c r="Q1183" s="17">
        <f>P1183*Premissas!$C$13</f>
        <v>0</v>
      </c>
      <c r="R1183" s="15">
        <f t="shared" si="1765"/>
        <v>85</v>
      </c>
      <c r="S1183" s="18">
        <f>R1183*Premissas!$C$11</f>
        <v>4094.0366972477063</v>
      </c>
      <c r="Y1183" s="7" t="str">
        <f>Premissas!$E$7</f>
        <v>maio/19</v>
      </c>
      <c r="Z1183" s="29">
        <f t="shared" si="1770"/>
        <v>85</v>
      </c>
      <c r="AA1183" s="15">
        <f>Premissas!$H$7</f>
        <v>61.04</v>
      </c>
      <c r="AB1183" s="20">
        <f t="shared" si="1767"/>
        <v>0</v>
      </c>
      <c r="AC1183" s="17">
        <f>AB1183*Premissas!$C$6</f>
        <v>0</v>
      </c>
      <c r="AD1183" s="15">
        <f t="shared" si="1768"/>
        <v>85</v>
      </c>
      <c r="AE1183" s="18">
        <f>AD1183*Premissas!$C$12</f>
        <v>2740.1138880101234</v>
      </c>
    </row>
    <row r="1184" spans="1:33" x14ac:dyDescent="0.25">
      <c r="A1184" s="7" t="str">
        <f>Premissas!$E$8</f>
        <v>abril/19</v>
      </c>
      <c r="B1184" s="29">
        <f t="shared" si="1771"/>
        <v>85</v>
      </c>
      <c r="C1184" s="15">
        <f>LARGE(Premissas!$H$8:$I$8,1)</f>
        <v>81.98</v>
      </c>
      <c r="D1184" s="20">
        <f t="shared" si="1761"/>
        <v>0</v>
      </c>
      <c r="E1184" s="17">
        <f>D1184*Premissas!$C$6</f>
        <v>0</v>
      </c>
      <c r="F1184" s="15">
        <f t="shared" si="1762"/>
        <v>85</v>
      </c>
      <c r="G1184" s="18">
        <f>F1184*Premissas!$C$5</f>
        <v>2740.1138880101234</v>
      </c>
      <c r="M1184" s="7" t="str">
        <f>Premissas!$E$8</f>
        <v>abril/19</v>
      </c>
      <c r="N1184" s="29">
        <f t="shared" si="1769"/>
        <v>85</v>
      </c>
      <c r="O1184" s="15">
        <f>Premissas!$I$8</f>
        <v>53.09</v>
      </c>
      <c r="P1184" s="20">
        <f t="shared" si="1764"/>
        <v>0</v>
      </c>
      <c r="Q1184" s="17">
        <f>P1184*Premissas!$C$13</f>
        <v>0</v>
      </c>
      <c r="R1184" s="15">
        <f t="shared" si="1765"/>
        <v>85</v>
      </c>
      <c r="S1184" s="18">
        <f>R1184*Premissas!$C$11</f>
        <v>4094.0366972477063</v>
      </c>
      <c r="Y1184" s="7" t="str">
        <f>Premissas!$E$8</f>
        <v>abril/19</v>
      </c>
      <c r="Z1184" s="29">
        <f t="shared" si="1770"/>
        <v>85</v>
      </c>
      <c r="AA1184" s="15">
        <f>Premissas!$H$8</f>
        <v>81.98</v>
      </c>
      <c r="AB1184" s="20">
        <f t="shared" si="1767"/>
        <v>0</v>
      </c>
      <c r="AC1184" s="17">
        <f>AB1184*Premissas!$C$6</f>
        <v>0</v>
      </c>
      <c r="AD1184" s="15">
        <f t="shared" si="1768"/>
        <v>85</v>
      </c>
      <c r="AE1184" s="18">
        <f>AD1184*Premissas!$C$12</f>
        <v>2740.1138880101234</v>
      </c>
    </row>
    <row r="1185" spans="1:33" x14ac:dyDescent="0.25">
      <c r="A1185" s="7" t="str">
        <f>Premissas!$E$9</f>
        <v>março/19</v>
      </c>
      <c r="B1185" s="29">
        <f t="shared" si="1771"/>
        <v>85</v>
      </c>
      <c r="C1185" s="15">
        <f>LARGE(Premissas!$H$9:$I$9,1)</f>
        <v>77.73</v>
      </c>
      <c r="D1185" s="20">
        <f t="shared" si="1761"/>
        <v>0</v>
      </c>
      <c r="E1185" s="17">
        <f>D1185*Premissas!$C$6</f>
        <v>0</v>
      </c>
      <c r="F1185" s="15">
        <f t="shared" si="1762"/>
        <v>85</v>
      </c>
      <c r="G1185" s="18">
        <f>F1185*Premissas!$C$5</f>
        <v>2740.1138880101234</v>
      </c>
      <c r="M1185" s="7" t="str">
        <f>Premissas!$E$9</f>
        <v>março/19</v>
      </c>
      <c r="N1185" s="29">
        <f t="shared" si="1769"/>
        <v>85</v>
      </c>
      <c r="O1185" s="15">
        <f>Premissas!$I$9</f>
        <v>77.73</v>
      </c>
      <c r="P1185" s="20">
        <f t="shared" si="1764"/>
        <v>0</v>
      </c>
      <c r="Q1185" s="17">
        <f>P1185*Premissas!$C$13</f>
        <v>0</v>
      </c>
      <c r="R1185" s="15">
        <f t="shared" si="1765"/>
        <v>85</v>
      </c>
      <c r="S1185" s="18">
        <f>R1185*Premissas!$C$11</f>
        <v>4094.0366972477063</v>
      </c>
      <c r="Y1185" s="7" t="str">
        <f>Premissas!$E$9</f>
        <v>março/19</v>
      </c>
      <c r="Z1185" s="29">
        <f t="shared" si="1770"/>
        <v>85</v>
      </c>
      <c r="AA1185" s="15">
        <f>Premissas!$H$9</f>
        <v>77.62</v>
      </c>
      <c r="AB1185" s="20">
        <f t="shared" si="1767"/>
        <v>0</v>
      </c>
      <c r="AC1185" s="17">
        <f>AB1185*Premissas!$C$6</f>
        <v>0</v>
      </c>
      <c r="AD1185" s="15">
        <f t="shared" si="1768"/>
        <v>85</v>
      </c>
      <c r="AE1185" s="18">
        <f>AD1185*Premissas!$C$12</f>
        <v>2740.1138880101234</v>
      </c>
    </row>
    <row r="1186" spans="1:33" x14ac:dyDescent="0.25">
      <c r="A1186" s="7" t="str">
        <f>Premissas!$E$10</f>
        <v>fevereiro/19</v>
      </c>
      <c r="B1186" s="29">
        <f t="shared" si="1771"/>
        <v>85</v>
      </c>
      <c r="C1186" s="15">
        <f>LARGE(Premissas!$H$10:$I$10,1)</f>
        <v>89.49</v>
      </c>
      <c r="D1186" s="20">
        <f t="shared" si="1761"/>
        <v>4.4899999999999949</v>
      </c>
      <c r="E1186" s="17">
        <f>D1186*Premissas!$C$6</f>
        <v>289.48497310977507</v>
      </c>
      <c r="F1186" s="15">
        <f t="shared" si="1762"/>
        <v>89.49</v>
      </c>
      <c r="G1186" s="18">
        <f>F1186*Premissas!$C$5</f>
        <v>2884.8563745650108</v>
      </c>
      <c r="M1186" s="7" t="str">
        <f>Premissas!$E$10</f>
        <v>fevereiro/19</v>
      </c>
      <c r="N1186" s="29">
        <f t="shared" si="1769"/>
        <v>85</v>
      </c>
      <c r="O1186" s="15">
        <f>Premissas!$I$10</f>
        <v>61.82</v>
      </c>
      <c r="P1186" s="20">
        <f t="shared" si="1764"/>
        <v>0</v>
      </c>
      <c r="Q1186" s="17">
        <f>P1186*Premissas!$C$13</f>
        <v>0</v>
      </c>
      <c r="R1186" s="15">
        <f t="shared" si="1765"/>
        <v>85</v>
      </c>
      <c r="S1186" s="18">
        <f>R1186*Premissas!$C$11</f>
        <v>4094.0366972477063</v>
      </c>
      <c r="Y1186" s="7" t="str">
        <f>Premissas!$E$10</f>
        <v>fevereiro/19</v>
      </c>
      <c r="Z1186" s="29">
        <f t="shared" si="1770"/>
        <v>85</v>
      </c>
      <c r="AA1186" s="15">
        <f>Premissas!$H$10</f>
        <v>89.49</v>
      </c>
      <c r="AB1186" s="20">
        <f t="shared" si="1767"/>
        <v>4.4899999999999949</v>
      </c>
      <c r="AC1186" s="17">
        <f>AB1186*Premissas!$C$6</f>
        <v>289.48497310977507</v>
      </c>
      <c r="AD1186" s="15">
        <f t="shared" si="1768"/>
        <v>89.49</v>
      </c>
      <c r="AE1186" s="18">
        <f>AD1186*Premissas!$C$12</f>
        <v>2884.8563745650108</v>
      </c>
    </row>
    <row r="1187" spans="1:33" x14ac:dyDescent="0.25">
      <c r="A1187" s="7" t="str">
        <f>Premissas!$E$11</f>
        <v>janeiro/19</v>
      </c>
      <c r="B1187" s="29">
        <f t="shared" si="1771"/>
        <v>85</v>
      </c>
      <c r="C1187" s="15">
        <f>LARGE(Premissas!$H$11:$I$11,1)</f>
        <v>81.09</v>
      </c>
      <c r="D1187" s="16">
        <f t="shared" si="1761"/>
        <v>0</v>
      </c>
      <c r="E1187" s="17">
        <f>D1187*Premissas!$C$6</f>
        <v>0</v>
      </c>
      <c r="F1187" s="15">
        <f t="shared" si="1762"/>
        <v>85</v>
      </c>
      <c r="G1187" s="18">
        <f>F1187*Premissas!$C$5</f>
        <v>2740.1138880101234</v>
      </c>
      <c r="M1187" s="7" t="str">
        <f>Premissas!$E$11</f>
        <v>janeiro/19</v>
      </c>
      <c r="N1187" s="29">
        <f t="shared" si="1769"/>
        <v>85</v>
      </c>
      <c r="O1187" s="15">
        <f>Premissas!$I$11</f>
        <v>57.12</v>
      </c>
      <c r="P1187" s="16">
        <f t="shared" si="1764"/>
        <v>0</v>
      </c>
      <c r="Q1187" s="17">
        <f>P1187*Premissas!$C$13</f>
        <v>0</v>
      </c>
      <c r="R1187" s="15">
        <f t="shared" si="1765"/>
        <v>85</v>
      </c>
      <c r="S1187" s="18">
        <f>R1187*Premissas!$C$11</f>
        <v>4094.0366972477063</v>
      </c>
      <c r="Y1187" s="7" t="str">
        <f>Premissas!$E$11</f>
        <v>janeiro/19</v>
      </c>
      <c r="Z1187" s="29">
        <f t="shared" si="1770"/>
        <v>85</v>
      </c>
      <c r="AA1187" s="15">
        <f>Premissas!$H$11</f>
        <v>81.09</v>
      </c>
      <c r="AB1187" s="16">
        <f t="shared" si="1767"/>
        <v>0</v>
      </c>
      <c r="AC1187" s="17">
        <f>AB1187*Premissas!$C$6</f>
        <v>0</v>
      </c>
      <c r="AD1187" s="15">
        <f t="shared" si="1768"/>
        <v>85</v>
      </c>
      <c r="AE1187" s="18">
        <f>AD1187*Premissas!$C$12</f>
        <v>2740.1138880101234</v>
      </c>
    </row>
    <row r="1188" spans="1:33" x14ac:dyDescent="0.25">
      <c r="A1188" s="7" t="str">
        <f>Premissas!$E$12</f>
        <v>dezembro/18</v>
      </c>
      <c r="B1188" s="29">
        <f t="shared" si="1771"/>
        <v>85</v>
      </c>
      <c r="C1188" s="15">
        <f>LARGE(Premissas!$H$12:$I$12,1)</f>
        <v>66.98</v>
      </c>
      <c r="D1188" s="16">
        <f t="shared" si="1761"/>
        <v>0</v>
      </c>
      <c r="E1188" s="17">
        <f>D1188*Premissas!$C$6</f>
        <v>0</v>
      </c>
      <c r="F1188" s="15">
        <f t="shared" si="1762"/>
        <v>85</v>
      </c>
      <c r="G1188" s="18">
        <f>F1188*Premissas!$C$5</f>
        <v>2740.1138880101234</v>
      </c>
      <c r="M1188" s="7" t="str">
        <f>Premissas!$E$12</f>
        <v>dezembro/18</v>
      </c>
      <c r="N1188" s="29">
        <f t="shared" si="1769"/>
        <v>85</v>
      </c>
      <c r="O1188" s="15">
        <f>Premissas!$I$12</f>
        <v>56.9</v>
      </c>
      <c r="P1188" s="16">
        <f t="shared" si="1764"/>
        <v>0</v>
      </c>
      <c r="Q1188" s="17">
        <f>P1188*Premissas!$C$13</f>
        <v>0</v>
      </c>
      <c r="R1188" s="15">
        <f t="shared" si="1765"/>
        <v>85</v>
      </c>
      <c r="S1188" s="18">
        <f>R1188*Premissas!$C$11</f>
        <v>4094.0366972477063</v>
      </c>
      <c r="Y1188" s="7" t="str">
        <f>Premissas!$E$12</f>
        <v>dezembro/18</v>
      </c>
      <c r="Z1188" s="29">
        <f t="shared" si="1770"/>
        <v>85</v>
      </c>
      <c r="AA1188" s="15">
        <f>Premissas!$H$12</f>
        <v>66.98</v>
      </c>
      <c r="AB1188" s="16">
        <f t="shared" si="1767"/>
        <v>0</v>
      </c>
      <c r="AC1188" s="17">
        <f>AB1188*Premissas!$C$6</f>
        <v>0</v>
      </c>
      <c r="AD1188" s="15">
        <f t="shared" si="1768"/>
        <v>85</v>
      </c>
      <c r="AE1188" s="18">
        <f>AD1188*Premissas!$C$12</f>
        <v>2740.1138880101234</v>
      </c>
    </row>
    <row r="1189" spans="1:33" x14ac:dyDescent="0.25">
      <c r="A1189" s="7" t="str">
        <f>Premissas!$E$13</f>
        <v>novembro/18</v>
      </c>
      <c r="B1189" s="29">
        <f t="shared" si="1771"/>
        <v>85</v>
      </c>
      <c r="C1189" s="15">
        <f>LARGE(Premissas!$H$13:$I$13,1)</f>
        <v>66.42</v>
      </c>
      <c r="D1189" s="16">
        <f t="shared" si="1761"/>
        <v>0</v>
      </c>
      <c r="E1189" s="17">
        <f>D1189*Premissas!$C$6</f>
        <v>0</v>
      </c>
      <c r="F1189" s="15">
        <f t="shared" si="1762"/>
        <v>85</v>
      </c>
      <c r="G1189" s="18">
        <f>F1189*Premissas!$C$5</f>
        <v>2740.1138880101234</v>
      </c>
      <c r="M1189" s="7" t="str">
        <f>Premissas!$E$13</f>
        <v>novembro/18</v>
      </c>
      <c r="N1189" s="29">
        <f t="shared" si="1769"/>
        <v>85</v>
      </c>
      <c r="O1189" s="15">
        <f>Premissas!$I$13</f>
        <v>40.659999999999997</v>
      </c>
      <c r="P1189" s="16">
        <f t="shared" si="1764"/>
        <v>0</v>
      </c>
      <c r="Q1189" s="17">
        <f>P1189*Premissas!$C$13</f>
        <v>0</v>
      </c>
      <c r="R1189" s="15">
        <f t="shared" si="1765"/>
        <v>85</v>
      </c>
      <c r="S1189" s="18">
        <f>R1189*Premissas!$C$11</f>
        <v>4094.0366972477063</v>
      </c>
      <c r="Y1189" s="7" t="str">
        <f>Premissas!$E$13</f>
        <v>novembro/18</v>
      </c>
      <c r="Z1189" s="29">
        <f t="shared" si="1770"/>
        <v>85</v>
      </c>
      <c r="AA1189" s="15">
        <f>Premissas!$H$13</f>
        <v>66.42</v>
      </c>
      <c r="AB1189" s="16">
        <f t="shared" si="1767"/>
        <v>0</v>
      </c>
      <c r="AC1189" s="17">
        <f>AB1189*Premissas!$C$6</f>
        <v>0</v>
      </c>
      <c r="AD1189" s="15">
        <f t="shared" si="1768"/>
        <v>85</v>
      </c>
      <c r="AE1189" s="18">
        <f>AD1189*Premissas!$C$12</f>
        <v>2740.1138880101234</v>
      </c>
    </row>
    <row r="1190" spans="1:33" x14ac:dyDescent="0.25">
      <c r="A1190" s="26" t="s">
        <v>35</v>
      </c>
      <c r="B1190" s="5"/>
      <c r="C1190" s="5">
        <f>LARGE(C1177:C1189,1)</f>
        <v>89.49</v>
      </c>
      <c r="D1190" s="5">
        <f>LARGE(D1177:D1189,1)</f>
        <v>4.4899999999999949</v>
      </c>
      <c r="E1190" s="27">
        <f>SUM(E1178:E1189)</f>
        <v>289.48497310977507</v>
      </c>
      <c r="F1190" s="5">
        <f>LARGE(F1177:F1189,1)</f>
        <v>89.49</v>
      </c>
      <c r="G1190" s="27">
        <f t="shared" si="1706"/>
        <v>33026.109142676374</v>
      </c>
      <c r="H1190" s="50">
        <f>E1190+G1190</f>
        <v>33315.594115786153</v>
      </c>
      <c r="I1190">
        <f>B1178</f>
        <v>85</v>
      </c>
      <c r="M1190" s="26" t="s">
        <v>35</v>
      </c>
      <c r="N1190" s="5"/>
      <c r="O1190" s="5">
        <f t="shared" ref="O1190:P1190" si="1772">LARGE(O1177:O1189,1)</f>
        <v>77.73</v>
      </c>
      <c r="P1190" s="5">
        <f t="shared" si="1772"/>
        <v>0</v>
      </c>
      <c r="Q1190" s="27">
        <f t="shared" ref="Q1190" si="1773">SUM(Q1178:Q1189)</f>
        <v>0</v>
      </c>
      <c r="R1190" s="5">
        <f t="shared" ref="R1190" si="1774">LARGE(R1177:R1189,1)</f>
        <v>85</v>
      </c>
      <c r="S1190" s="27">
        <f t="shared" si="1710"/>
        <v>49128.440366972478</v>
      </c>
      <c r="T1190" s="50">
        <f t="shared" ref="T1190" si="1775">Q1190+S1190</f>
        <v>49128.440366972478</v>
      </c>
      <c r="U1190">
        <f t="shared" ref="U1190" si="1776">N1178</f>
        <v>85</v>
      </c>
      <c r="Y1190" s="26" t="s">
        <v>35</v>
      </c>
      <c r="Z1190" s="5"/>
      <c r="AA1190" s="5">
        <f t="shared" ref="AA1190:AB1190" si="1777">LARGE(AA1177:AA1189,1)</f>
        <v>89.49</v>
      </c>
      <c r="AB1190" s="5">
        <f t="shared" si="1777"/>
        <v>4.4899999999999949</v>
      </c>
      <c r="AC1190" s="27">
        <f t="shared" ref="AC1190" si="1778">SUM(AC1178:AC1189)</f>
        <v>289.48497310977507</v>
      </c>
      <c r="AD1190" s="5">
        <f t="shared" ref="AD1190" si="1779">LARGE(AD1177:AD1189,1)</f>
        <v>89.49</v>
      </c>
      <c r="AE1190" s="27">
        <f t="shared" si="1716"/>
        <v>33026.109142676374</v>
      </c>
      <c r="AF1190" s="50">
        <f t="shared" ref="AF1190" si="1780">AC1190+AE1190</f>
        <v>33315.594115786153</v>
      </c>
      <c r="AG1190">
        <f t="shared" ref="AG1190" si="1781">Z1178</f>
        <v>85</v>
      </c>
    </row>
    <row r="1191" spans="1:33" x14ac:dyDescent="0.25">
      <c r="A1191" s="6" t="s">
        <v>12</v>
      </c>
      <c r="B1191" s="6" t="s">
        <v>18</v>
      </c>
      <c r="C1191" s="6" t="s">
        <v>19</v>
      </c>
      <c r="D1191" s="14" t="s">
        <v>20</v>
      </c>
      <c r="E1191" s="14" t="s">
        <v>21</v>
      </c>
      <c r="F1191" s="6" t="s">
        <v>22</v>
      </c>
      <c r="G1191" s="6" t="s">
        <v>23</v>
      </c>
      <c r="M1191" s="6" t="s">
        <v>12</v>
      </c>
      <c r="N1191" s="6" t="s">
        <v>18</v>
      </c>
      <c r="O1191" s="6" t="s">
        <v>19</v>
      </c>
      <c r="P1191" s="14" t="s">
        <v>20</v>
      </c>
      <c r="Q1191" s="14" t="s">
        <v>21</v>
      </c>
      <c r="R1191" s="6" t="s">
        <v>22</v>
      </c>
      <c r="S1191" s="6" t="s">
        <v>23</v>
      </c>
      <c r="Y1191" s="6" t="s">
        <v>12</v>
      </c>
      <c r="Z1191" s="6" t="s">
        <v>18</v>
      </c>
      <c r="AA1191" s="6" t="s">
        <v>19</v>
      </c>
      <c r="AB1191" s="14" t="s">
        <v>20</v>
      </c>
      <c r="AC1191" s="14" t="s">
        <v>21</v>
      </c>
      <c r="AD1191" s="6" t="s">
        <v>22</v>
      </c>
      <c r="AE1191" s="6" t="s">
        <v>23</v>
      </c>
    </row>
    <row r="1192" spans="1:33" x14ac:dyDescent="0.25">
      <c r="A1192" s="7" t="str">
        <f>Premissas!$E$2</f>
        <v>outubro/19</v>
      </c>
      <c r="B1192" s="29">
        <f>B1178+1</f>
        <v>86</v>
      </c>
      <c r="C1192" s="15">
        <f>LARGE(Premissas!$H$2:$I$2,1)</f>
        <v>63.39</v>
      </c>
      <c r="D1192" s="16">
        <f t="shared" ref="D1192:D1203" si="1782">IF(C1192&gt;105%*B1192,(C1192-B1192),0)</f>
        <v>0</v>
      </c>
      <c r="E1192" s="17">
        <f>D1192*Premissas!$C$6</f>
        <v>0</v>
      </c>
      <c r="F1192" s="15">
        <f t="shared" ref="F1192:F1203" si="1783">IF(C1192&gt;B1192,C1192,B1192)</f>
        <v>86</v>
      </c>
      <c r="G1192" s="18">
        <f>F1192*Premissas!$C$5</f>
        <v>2772.3505219867129</v>
      </c>
      <c r="M1192" s="7" t="str">
        <f>Premissas!$E$2</f>
        <v>outubro/19</v>
      </c>
      <c r="N1192" s="29">
        <f t="shared" ref="N1192" si="1784">N1178+1</f>
        <v>86</v>
      </c>
      <c r="O1192" s="15">
        <f>Premissas!$I$2</f>
        <v>63.39</v>
      </c>
      <c r="P1192" s="16">
        <f t="shared" ref="P1192:P1203" si="1785">IF(O1192&gt;105%*N1192,(O1192-N1192),0)</f>
        <v>0</v>
      </c>
      <c r="Q1192" s="17">
        <f>P1192*Premissas!$C$13</f>
        <v>0</v>
      </c>
      <c r="R1192" s="15">
        <f t="shared" ref="R1192:R1203" si="1786">IF(O1192&gt;N1192,O1192,N1192)</f>
        <v>86</v>
      </c>
      <c r="S1192" s="18">
        <f>R1192*Premissas!$C$11</f>
        <v>4142.2018348623851</v>
      </c>
      <c r="Y1192" s="7" t="str">
        <f>Premissas!$E$2</f>
        <v>outubro/19</v>
      </c>
      <c r="Z1192" s="29">
        <f t="shared" ref="Z1192" si="1787">Z1178+1</f>
        <v>86</v>
      </c>
      <c r="AA1192" s="15">
        <f>Premissas!$H$2</f>
        <v>58.8</v>
      </c>
      <c r="AB1192" s="16">
        <f t="shared" ref="AB1192:AB1203" si="1788">IF(AA1192&gt;105%*Z1192,(AA1192-Z1192),0)</f>
        <v>0</v>
      </c>
      <c r="AC1192" s="17">
        <f>AB1192*Premissas!$C$6</f>
        <v>0</v>
      </c>
      <c r="AD1192" s="15">
        <f t="shared" ref="AD1192:AD1203" si="1789">IF(AA1192&gt;Z1192,AA1192,Z1192)</f>
        <v>86</v>
      </c>
      <c r="AE1192" s="18">
        <f>AD1192*Premissas!$C$12</f>
        <v>2772.3505219867129</v>
      </c>
    </row>
    <row r="1193" spans="1:33" x14ac:dyDescent="0.25">
      <c r="A1193" s="7" t="str">
        <f>Premissas!$E$3</f>
        <v>setembro/19</v>
      </c>
      <c r="B1193" s="29">
        <f>B1192</f>
        <v>86</v>
      </c>
      <c r="C1193" s="15">
        <f>LARGE(Premissas!$H$3:$I$3,1)</f>
        <v>58.91</v>
      </c>
      <c r="D1193" s="16">
        <f t="shared" si="1782"/>
        <v>0</v>
      </c>
      <c r="E1193" s="17">
        <f>D1193*Premissas!$C$6</f>
        <v>0</v>
      </c>
      <c r="F1193" s="15">
        <f t="shared" si="1783"/>
        <v>86</v>
      </c>
      <c r="G1193" s="18">
        <f>F1193*Premissas!$C$5</f>
        <v>2772.3505219867129</v>
      </c>
      <c r="M1193" s="7" t="str">
        <f>Premissas!$E$3</f>
        <v>setembro/19</v>
      </c>
      <c r="N1193" s="29">
        <f t="shared" ref="N1193:N1203" si="1790">N1192</f>
        <v>86</v>
      </c>
      <c r="O1193" s="15">
        <f>Premissas!$I$3</f>
        <v>52.19</v>
      </c>
      <c r="P1193" s="16">
        <f t="shared" si="1785"/>
        <v>0</v>
      </c>
      <c r="Q1193" s="17">
        <f>P1193*Premissas!$C$13</f>
        <v>0</v>
      </c>
      <c r="R1193" s="15">
        <f t="shared" si="1786"/>
        <v>86</v>
      </c>
      <c r="S1193" s="18">
        <f>R1193*Premissas!$C$11</f>
        <v>4142.2018348623851</v>
      </c>
      <c r="Y1193" s="7" t="str">
        <f>Premissas!$E$3</f>
        <v>setembro/19</v>
      </c>
      <c r="Z1193" s="29">
        <f t="shared" ref="Z1193:Z1203" si="1791">Z1192</f>
        <v>86</v>
      </c>
      <c r="AA1193" s="15">
        <f>Premissas!$H$3</f>
        <v>58.91</v>
      </c>
      <c r="AB1193" s="16">
        <f t="shared" si="1788"/>
        <v>0</v>
      </c>
      <c r="AC1193" s="17">
        <f>AB1193*Premissas!$C$6</f>
        <v>0</v>
      </c>
      <c r="AD1193" s="15">
        <f t="shared" si="1789"/>
        <v>86</v>
      </c>
      <c r="AE1193" s="18">
        <f>AD1193*Premissas!$C$12</f>
        <v>2772.3505219867129</v>
      </c>
    </row>
    <row r="1194" spans="1:33" x14ac:dyDescent="0.25">
      <c r="A1194" s="7" t="str">
        <f>Premissas!$E$4</f>
        <v>agosto/19</v>
      </c>
      <c r="B1194" s="29">
        <f t="shared" ref="B1194:B1203" si="1792">B1193</f>
        <v>86</v>
      </c>
      <c r="C1194" s="15">
        <f>LARGE(Premissas!$H$4:$I$4,1)</f>
        <v>46.48</v>
      </c>
      <c r="D1194" s="16">
        <f t="shared" si="1782"/>
        <v>0</v>
      </c>
      <c r="E1194" s="17">
        <f>D1194*Premissas!$C$6</f>
        <v>0</v>
      </c>
      <c r="F1194" s="15">
        <f t="shared" si="1783"/>
        <v>86</v>
      </c>
      <c r="G1194" s="18">
        <f>F1194*Premissas!$C$5</f>
        <v>2772.3505219867129</v>
      </c>
      <c r="M1194" s="7" t="str">
        <f>Premissas!$E$4</f>
        <v>agosto/19</v>
      </c>
      <c r="N1194" s="29">
        <f t="shared" si="1790"/>
        <v>86</v>
      </c>
      <c r="O1194" s="15">
        <f>Premissas!$I$4</f>
        <v>20.16</v>
      </c>
      <c r="P1194" s="16">
        <f t="shared" si="1785"/>
        <v>0</v>
      </c>
      <c r="Q1194" s="17">
        <f>P1194*Premissas!$C$13</f>
        <v>0</v>
      </c>
      <c r="R1194" s="15">
        <f t="shared" si="1786"/>
        <v>86</v>
      </c>
      <c r="S1194" s="18">
        <f>R1194*Premissas!$C$11</f>
        <v>4142.2018348623851</v>
      </c>
      <c r="Y1194" s="7" t="str">
        <f>Premissas!$E$4</f>
        <v>agosto/19</v>
      </c>
      <c r="Z1194" s="29">
        <f t="shared" si="1791"/>
        <v>86</v>
      </c>
      <c r="AA1194" s="15">
        <f>Premissas!$H$4</f>
        <v>46.48</v>
      </c>
      <c r="AB1194" s="16">
        <f t="shared" si="1788"/>
        <v>0</v>
      </c>
      <c r="AC1194" s="17">
        <f>AB1194*Premissas!$C$6</f>
        <v>0</v>
      </c>
      <c r="AD1194" s="15">
        <f t="shared" si="1789"/>
        <v>86</v>
      </c>
      <c r="AE1194" s="18">
        <f>AD1194*Premissas!$C$12</f>
        <v>2772.3505219867129</v>
      </c>
    </row>
    <row r="1195" spans="1:33" x14ac:dyDescent="0.25">
      <c r="A1195" s="7" t="str">
        <f>Premissas!$E$5</f>
        <v>julho/19</v>
      </c>
      <c r="B1195" s="29">
        <f t="shared" si="1792"/>
        <v>86</v>
      </c>
      <c r="C1195" s="15">
        <f>LARGE(Premissas!$H$5:$I$5,1)</f>
        <v>63.17</v>
      </c>
      <c r="D1195" s="16">
        <f t="shared" si="1782"/>
        <v>0</v>
      </c>
      <c r="E1195" s="17">
        <f>D1195*Premissas!$C$6</f>
        <v>0</v>
      </c>
      <c r="F1195" s="15">
        <f t="shared" si="1783"/>
        <v>86</v>
      </c>
      <c r="G1195" s="18">
        <f>F1195*Premissas!$C$5</f>
        <v>2772.3505219867129</v>
      </c>
      <c r="M1195" s="7" t="str">
        <f>Premissas!$E$5</f>
        <v>julho/19</v>
      </c>
      <c r="N1195" s="29">
        <f t="shared" si="1790"/>
        <v>86</v>
      </c>
      <c r="O1195" s="15">
        <f>Premissas!$I$5</f>
        <v>39.979999999999997</v>
      </c>
      <c r="P1195" s="16">
        <f t="shared" si="1785"/>
        <v>0</v>
      </c>
      <c r="Q1195" s="17">
        <f>P1195*Premissas!$C$13</f>
        <v>0</v>
      </c>
      <c r="R1195" s="15">
        <f t="shared" si="1786"/>
        <v>86</v>
      </c>
      <c r="S1195" s="18">
        <f>R1195*Premissas!$C$11</f>
        <v>4142.2018348623851</v>
      </c>
      <c r="Y1195" s="7" t="str">
        <f>Premissas!$E$5</f>
        <v>julho/19</v>
      </c>
      <c r="Z1195" s="29">
        <f t="shared" si="1791"/>
        <v>86</v>
      </c>
      <c r="AA1195" s="15">
        <f>Premissas!$H$5</f>
        <v>63.17</v>
      </c>
      <c r="AB1195" s="16">
        <f t="shared" si="1788"/>
        <v>0</v>
      </c>
      <c r="AC1195" s="17">
        <f>AB1195*Premissas!$C$6</f>
        <v>0</v>
      </c>
      <c r="AD1195" s="15">
        <f t="shared" si="1789"/>
        <v>86</v>
      </c>
      <c r="AE1195" s="18">
        <f>AD1195*Premissas!$C$12</f>
        <v>2772.3505219867129</v>
      </c>
    </row>
    <row r="1196" spans="1:33" x14ac:dyDescent="0.25">
      <c r="A1196" s="7" t="str">
        <f>Premissas!$E$6</f>
        <v>junho/19</v>
      </c>
      <c r="B1196" s="29">
        <f t="shared" si="1792"/>
        <v>86</v>
      </c>
      <c r="C1196" s="15">
        <f>LARGE(Premissas!$H$6:$I$6,1)</f>
        <v>59.47</v>
      </c>
      <c r="D1196" s="16">
        <f t="shared" si="1782"/>
        <v>0</v>
      </c>
      <c r="E1196" s="17">
        <f>D1196*Premissas!$C$6</f>
        <v>0</v>
      </c>
      <c r="F1196" s="15">
        <f t="shared" si="1783"/>
        <v>86</v>
      </c>
      <c r="G1196" s="18">
        <f>F1196*Premissas!$C$5</f>
        <v>2772.3505219867129</v>
      </c>
      <c r="M1196" s="7" t="str">
        <f>Premissas!$E$6</f>
        <v>junho/19</v>
      </c>
      <c r="N1196" s="29">
        <f t="shared" si="1790"/>
        <v>86</v>
      </c>
      <c r="O1196" s="15">
        <f>Premissas!$I$6</f>
        <v>47.71</v>
      </c>
      <c r="P1196" s="16">
        <f t="shared" si="1785"/>
        <v>0</v>
      </c>
      <c r="Q1196" s="17">
        <f>P1196*Premissas!$C$13</f>
        <v>0</v>
      </c>
      <c r="R1196" s="15">
        <f t="shared" si="1786"/>
        <v>86</v>
      </c>
      <c r="S1196" s="18">
        <f>R1196*Premissas!$C$11</f>
        <v>4142.2018348623851</v>
      </c>
      <c r="Y1196" s="7" t="str">
        <f>Premissas!$E$6</f>
        <v>junho/19</v>
      </c>
      <c r="Z1196" s="29">
        <f t="shared" si="1791"/>
        <v>86</v>
      </c>
      <c r="AA1196" s="15">
        <f>Premissas!$H$6</f>
        <v>59.47</v>
      </c>
      <c r="AB1196" s="16">
        <f t="shared" si="1788"/>
        <v>0</v>
      </c>
      <c r="AC1196" s="17">
        <f>AB1196*Premissas!$C$6</f>
        <v>0</v>
      </c>
      <c r="AD1196" s="15">
        <f t="shared" si="1789"/>
        <v>86</v>
      </c>
      <c r="AE1196" s="18">
        <f>AD1196*Premissas!$C$12</f>
        <v>2772.3505219867129</v>
      </c>
    </row>
    <row r="1197" spans="1:33" x14ac:dyDescent="0.25">
      <c r="A1197" s="7" t="str">
        <f>Premissas!$E$7</f>
        <v>maio/19</v>
      </c>
      <c r="B1197" s="29">
        <f t="shared" si="1792"/>
        <v>86</v>
      </c>
      <c r="C1197" s="15">
        <f>LARGE(Premissas!$H$7:$I$7,1)</f>
        <v>61.04</v>
      </c>
      <c r="D1197" s="20">
        <f t="shared" si="1782"/>
        <v>0</v>
      </c>
      <c r="E1197" s="17">
        <f>D1197*Premissas!$C$6</f>
        <v>0</v>
      </c>
      <c r="F1197" s="15">
        <f t="shared" si="1783"/>
        <v>86</v>
      </c>
      <c r="G1197" s="18">
        <f>F1197*Premissas!$C$5</f>
        <v>2772.3505219867129</v>
      </c>
      <c r="M1197" s="7" t="str">
        <f>Premissas!$E$7</f>
        <v>maio/19</v>
      </c>
      <c r="N1197" s="29">
        <f t="shared" si="1790"/>
        <v>86</v>
      </c>
      <c r="O1197" s="15">
        <f>Premissas!$I$7</f>
        <v>46.37</v>
      </c>
      <c r="P1197" s="20">
        <f t="shared" si="1785"/>
        <v>0</v>
      </c>
      <c r="Q1197" s="17">
        <f>P1197*Premissas!$C$13</f>
        <v>0</v>
      </c>
      <c r="R1197" s="15">
        <f t="shared" si="1786"/>
        <v>86</v>
      </c>
      <c r="S1197" s="18">
        <f>R1197*Premissas!$C$11</f>
        <v>4142.2018348623851</v>
      </c>
      <c r="Y1197" s="7" t="str">
        <f>Premissas!$E$7</f>
        <v>maio/19</v>
      </c>
      <c r="Z1197" s="29">
        <f t="shared" si="1791"/>
        <v>86</v>
      </c>
      <c r="AA1197" s="15">
        <f>Premissas!$H$7</f>
        <v>61.04</v>
      </c>
      <c r="AB1197" s="20">
        <f t="shared" si="1788"/>
        <v>0</v>
      </c>
      <c r="AC1197" s="17">
        <f>AB1197*Premissas!$C$6</f>
        <v>0</v>
      </c>
      <c r="AD1197" s="15">
        <f t="shared" si="1789"/>
        <v>86</v>
      </c>
      <c r="AE1197" s="18">
        <f>AD1197*Premissas!$C$12</f>
        <v>2772.3505219867129</v>
      </c>
    </row>
    <row r="1198" spans="1:33" x14ac:dyDescent="0.25">
      <c r="A1198" s="7" t="str">
        <f>Premissas!$E$8</f>
        <v>abril/19</v>
      </c>
      <c r="B1198" s="29">
        <f t="shared" si="1792"/>
        <v>86</v>
      </c>
      <c r="C1198" s="15">
        <f>LARGE(Premissas!$H$8:$I$8,1)</f>
        <v>81.98</v>
      </c>
      <c r="D1198" s="20">
        <f t="shared" si="1782"/>
        <v>0</v>
      </c>
      <c r="E1198" s="17">
        <f>D1198*Premissas!$C$6</f>
        <v>0</v>
      </c>
      <c r="F1198" s="15">
        <f t="shared" si="1783"/>
        <v>86</v>
      </c>
      <c r="G1198" s="18">
        <f>F1198*Premissas!$C$5</f>
        <v>2772.3505219867129</v>
      </c>
      <c r="M1198" s="7" t="str">
        <f>Premissas!$E$8</f>
        <v>abril/19</v>
      </c>
      <c r="N1198" s="29">
        <f t="shared" si="1790"/>
        <v>86</v>
      </c>
      <c r="O1198" s="15">
        <f>Premissas!$I$8</f>
        <v>53.09</v>
      </c>
      <c r="P1198" s="20">
        <f t="shared" si="1785"/>
        <v>0</v>
      </c>
      <c r="Q1198" s="17">
        <f>P1198*Premissas!$C$13</f>
        <v>0</v>
      </c>
      <c r="R1198" s="15">
        <f t="shared" si="1786"/>
        <v>86</v>
      </c>
      <c r="S1198" s="18">
        <f>R1198*Premissas!$C$11</f>
        <v>4142.2018348623851</v>
      </c>
      <c r="Y1198" s="7" t="str">
        <f>Premissas!$E$8</f>
        <v>abril/19</v>
      </c>
      <c r="Z1198" s="29">
        <f t="shared" si="1791"/>
        <v>86</v>
      </c>
      <c r="AA1198" s="15">
        <f>Premissas!$H$8</f>
        <v>81.98</v>
      </c>
      <c r="AB1198" s="20">
        <f t="shared" si="1788"/>
        <v>0</v>
      </c>
      <c r="AC1198" s="17">
        <f>AB1198*Premissas!$C$6</f>
        <v>0</v>
      </c>
      <c r="AD1198" s="15">
        <f t="shared" si="1789"/>
        <v>86</v>
      </c>
      <c r="AE1198" s="18">
        <f>AD1198*Premissas!$C$12</f>
        <v>2772.3505219867129</v>
      </c>
    </row>
    <row r="1199" spans="1:33" x14ac:dyDescent="0.25">
      <c r="A1199" s="7" t="str">
        <f>Premissas!$E$9</f>
        <v>março/19</v>
      </c>
      <c r="B1199" s="29">
        <f t="shared" si="1792"/>
        <v>86</v>
      </c>
      <c r="C1199" s="15">
        <f>LARGE(Premissas!$H$9:$I$9,1)</f>
        <v>77.73</v>
      </c>
      <c r="D1199" s="20">
        <f t="shared" si="1782"/>
        <v>0</v>
      </c>
      <c r="E1199" s="17">
        <f>D1199*Premissas!$C$6</f>
        <v>0</v>
      </c>
      <c r="F1199" s="15">
        <f t="shared" si="1783"/>
        <v>86</v>
      </c>
      <c r="G1199" s="18">
        <f>F1199*Premissas!$C$5</f>
        <v>2772.3505219867129</v>
      </c>
      <c r="M1199" s="7" t="str">
        <f>Premissas!$E$9</f>
        <v>março/19</v>
      </c>
      <c r="N1199" s="29">
        <f t="shared" si="1790"/>
        <v>86</v>
      </c>
      <c r="O1199" s="15">
        <f>Premissas!$I$9</f>
        <v>77.73</v>
      </c>
      <c r="P1199" s="20">
        <f t="shared" si="1785"/>
        <v>0</v>
      </c>
      <c r="Q1199" s="17">
        <f>P1199*Premissas!$C$13</f>
        <v>0</v>
      </c>
      <c r="R1199" s="15">
        <f t="shared" si="1786"/>
        <v>86</v>
      </c>
      <c r="S1199" s="18">
        <f>R1199*Premissas!$C$11</f>
        <v>4142.2018348623851</v>
      </c>
      <c r="Y1199" s="7" t="str">
        <f>Premissas!$E$9</f>
        <v>março/19</v>
      </c>
      <c r="Z1199" s="29">
        <f t="shared" si="1791"/>
        <v>86</v>
      </c>
      <c r="AA1199" s="15">
        <f>Premissas!$H$9</f>
        <v>77.62</v>
      </c>
      <c r="AB1199" s="20">
        <f t="shared" si="1788"/>
        <v>0</v>
      </c>
      <c r="AC1199" s="17">
        <f>AB1199*Premissas!$C$6</f>
        <v>0</v>
      </c>
      <c r="AD1199" s="15">
        <f t="shared" si="1789"/>
        <v>86</v>
      </c>
      <c r="AE1199" s="18">
        <f>AD1199*Premissas!$C$12</f>
        <v>2772.3505219867129</v>
      </c>
    </row>
    <row r="1200" spans="1:33" x14ac:dyDescent="0.25">
      <c r="A1200" s="7" t="str">
        <f>Premissas!$E$10</f>
        <v>fevereiro/19</v>
      </c>
      <c r="B1200" s="29">
        <f t="shared" si="1792"/>
        <v>86</v>
      </c>
      <c r="C1200" s="15">
        <f>LARGE(Premissas!$H$10:$I$10,1)</f>
        <v>89.49</v>
      </c>
      <c r="D1200" s="20">
        <f t="shared" si="1782"/>
        <v>0</v>
      </c>
      <c r="E1200" s="17">
        <f>D1200*Premissas!$C$6</f>
        <v>0</v>
      </c>
      <c r="F1200" s="15">
        <f t="shared" si="1783"/>
        <v>89.49</v>
      </c>
      <c r="G1200" s="18">
        <f>F1200*Premissas!$C$5</f>
        <v>2884.8563745650108</v>
      </c>
      <c r="M1200" s="7" t="str">
        <f>Premissas!$E$10</f>
        <v>fevereiro/19</v>
      </c>
      <c r="N1200" s="29">
        <f t="shared" si="1790"/>
        <v>86</v>
      </c>
      <c r="O1200" s="15">
        <f>Premissas!$I$10</f>
        <v>61.82</v>
      </c>
      <c r="P1200" s="20">
        <f t="shared" si="1785"/>
        <v>0</v>
      </c>
      <c r="Q1200" s="17">
        <f>P1200*Premissas!$C$13</f>
        <v>0</v>
      </c>
      <c r="R1200" s="15">
        <f t="shared" si="1786"/>
        <v>86</v>
      </c>
      <c r="S1200" s="18">
        <f>R1200*Premissas!$C$11</f>
        <v>4142.2018348623851</v>
      </c>
      <c r="Y1200" s="7" t="str">
        <f>Premissas!$E$10</f>
        <v>fevereiro/19</v>
      </c>
      <c r="Z1200" s="29">
        <f t="shared" si="1791"/>
        <v>86</v>
      </c>
      <c r="AA1200" s="15">
        <f>Premissas!$H$10</f>
        <v>89.49</v>
      </c>
      <c r="AB1200" s="20">
        <f t="shared" si="1788"/>
        <v>0</v>
      </c>
      <c r="AC1200" s="17">
        <f>AB1200*Premissas!$C$6</f>
        <v>0</v>
      </c>
      <c r="AD1200" s="15">
        <f t="shared" si="1789"/>
        <v>89.49</v>
      </c>
      <c r="AE1200" s="18">
        <f>AD1200*Premissas!$C$12</f>
        <v>2884.8563745650108</v>
      </c>
    </row>
    <row r="1201" spans="1:33" x14ac:dyDescent="0.25">
      <c r="A1201" s="7" t="str">
        <f>Premissas!$E$11</f>
        <v>janeiro/19</v>
      </c>
      <c r="B1201" s="29">
        <f t="shared" si="1792"/>
        <v>86</v>
      </c>
      <c r="C1201" s="15">
        <f>LARGE(Premissas!$H$11:$I$11,1)</f>
        <v>81.09</v>
      </c>
      <c r="D1201" s="16">
        <f t="shared" si="1782"/>
        <v>0</v>
      </c>
      <c r="E1201" s="17">
        <f>D1201*Premissas!$C$6</f>
        <v>0</v>
      </c>
      <c r="F1201" s="15">
        <f t="shared" si="1783"/>
        <v>86</v>
      </c>
      <c r="G1201" s="18">
        <f>F1201*Premissas!$C$5</f>
        <v>2772.3505219867129</v>
      </c>
      <c r="M1201" s="7" t="str">
        <f>Premissas!$E$11</f>
        <v>janeiro/19</v>
      </c>
      <c r="N1201" s="29">
        <f t="shared" si="1790"/>
        <v>86</v>
      </c>
      <c r="O1201" s="15">
        <f>Premissas!$I$11</f>
        <v>57.12</v>
      </c>
      <c r="P1201" s="16">
        <f t="shared" si="1785"/>
        <v>0</v>
      </c>
      <c r="Q1201" s="17">
        <f>P1201*Premissas!$C$13</f>
        <v>0</v>
      </c>
      <c r="R1201" s="15">
        <f t="shared" si="1786"/>
        <v>86</v>
      </c>
      <c r="S1201" s="18">
        <f>R1201*Premissas!$C$11</f>
        <v>4142.2018348623851</v>
      </c>
      <c r="Y1201" s="7" t="str">
        <f>Premissas!$E$11</f>
        <v>janeiro/19</v>
      </c>
      <c r="Z1201" s="29">
        <f t="shared" si="1791"/>
        <v>86</v>
      </c>
      <c r="AA1201" s="15">
        <f>Premissas!$H$11</f>
        <v>81.09</v>
      </c>
      <c r="AB1201" s="16">
        <f t="shared" si="1788"/>
        <v>0</v>
      </c>
      <c r="AC1201" s="17">
        <f>AB1201*Premissas!$C$6</f>
        <v>0</v>
      </c>
      <c r="AD1201" s="15">
        <f t="shared" si="1789"/>
        <v>86</v>
      </c>
      <c r="AE1201" s="18">
        <f>AD1201*Premissas!$C$12</f>
        <v>2772.3505219867129</v>
      </c>
    </row>
    <row r="1202" spans="1:33" x14ac:dyDescent="0.25">
      <c r="A1202" s="7" t="str">
        <f>Premissas!$E$12</f>
        <v>dezembro/18</v>
      </c>
      <c r="B1202" s="29">
        <f t="shared" si="1792"/>
        <v>86</v>
      </c>
      <c r="C1202" s="15">
        <f>LARGE(Premissas!$H$12:$I$12,1)</f>
        <v>66.98</v>
      </c>
      <c r="D1202" s="16">
        <f t="shared" si="1782"/>
        <v>0</v>
      </c>
      <c r="E1202" s="17">
        <f>D1202*Premissas!$C$6</f>
        <v>0</v>
      </c>
      <c r="F1202" s="15">
        <f t="shared" si="1783"/>
        <v>86</v>
      </c>
      <c r="G1202" s="18">
        <f>F1202*Premissas!$C$5</f>
        <v>2772.3505219867129</v>
      </c>
      <c r="M1202" s="7" t="str">
        <f>Premissas!$E$12</f>
        <v>dezembro/18</v>
      </c>
      <c r="N1202" s="29">
        <f t="shared" si="1790"/>
        <v>86</v>
      </c>
      <c r="O1202" s="15">
        <f>Premissas!$I$12</f>
        <v>56.9</v>
      </c>
      <c r="P1202" s="16">
        <f t="shared" si="1785"/>
        <v>0</v>
      </c>
      <c r="Q1202" s="17">
        <f>P1202*Premissas!$C$13</f>
        <v>0</v>
      </c>
      <c r="R1202" s="15">
        <f t="shared" si="1786"/>
        <v>86</v>
      </c>
      <c r="S1202" s="18">
        <f>R1202*Premissas!$C$11</f>
        <v>4142.2018348623851</v>
      </c>
      <c r="Y1202" s="7" t="str">
        <f>Premissas!$E$12</f>
        <v>dezembro/18</v>
      </c>
      <c r="Z1202" s="29">
        <f t="shared" si="1791"/>
        <v>86</v>
      </c>
      <c r="AA1202" s="15">
        <f>Premissas!$H$12</f>
        <v>66.98</v>
      </c>
      <c r="AB1202" s="16">
        <f t="shared" si="1788"/>
        <v>0</v>
      </c>
      <c r="AC1202" s="17">
        <f>AB1202*Premissas!$C$6</f>
        <v>0</v>
      </c>
      <c r="AD1202" s="15">
        <f t="shared" si="1789"/>
        <v>86</v>
      </c>
      <c r="AE1202" s="18">
        <f>AD1202*Premissas!$C$12</f>
        <v>2772.3505219867129</v>
      </c>
    </row>
    <row r="1203" spans="1:33" x14ac:dyDescent="0.25">
      <c r="A1203" s="7" t="str">
        <f>Premissas!$E$13</f>
        <v>novembro/18</v>
      </c>
      <c r="B1203" s="29">
        <f t="shared" si="1792"/>
        <v>86</v>
      </c>
      <c r="C1203" s="15">
        <f>LARGE(Premissas!$H$13:$I$13,1)</f>
        <v>66.42</v>
      </c>
      <c r="D1203" s="16">
        <f t="shared" si="1782"/>
        <v>0</v>
      </c>
      <c r="E1203" s="17">
        <f>D1203*Premissas!$C$6</f>
        <v>0</v>
      </c>
      <c r="F1203" s="15">
        <f t="shared" si="1783"/>
        <v>86</v>
      </c>
      <c r="G1203" s="18">
        <f>F1203*Premissas!$C$5</f>
        <v>2772.3505219867129</v>
      </c>
      <c r="M1203" s="7" t="str">
        <f>Premissas!$E$13</f>
        <v>novembro/18</v>
      </c>
      <c r="N1203" s="29">
        <f t="shared" si="1790"/>
        <v>86</v>
      </c>
      <c r="O1203" s="15">
        <f>Premissas!$I$13</f>
        <v>40.659999999999997</v>
      </c>
      <c r="P1203" s="16">
        <f t="shared" si="1785"/>
        <v>0</v>
      </c>
      <c r="Q1203" s="17">
        <f>P1203*Premissas!$C$13</f>
        <v>0</v>
      </c>
      <c r="R1203" s="15">
        <f t="shared" si="1786"/>
        <v>86</v>
      </c>
      <c r="S1203" s="18">
        <f>R1203*Premissas!$C$11</f>
        <v>4142.2018348623851</v>
      </c>
      <c r="Y1203" s="7" t="str">
        <f>Premissas!$E$13</f>
        <v>novembro/18</v>
      </c>
      <c r="Z1203" s="29">
        <f t="shared" si="1791"/>
        <v>86</v>
      </c>
      <c r="AA1203" s="15">
        <f>Premissas!$H$13</f>
        <v>66.42</v>
      </c>
      <c r="AB1203" s="16">
        <f t="shared" si="1788"/>
        <v>0</v>
      </c>
      <c r="AC1203" s="17">
        <f>AB1203*Premissas!$C$6</f>
        <v>0</v>
      </c>
      <c r="AD1203" s="15">
        <f t="shared" si="1789"/>
        <v>86</v>
      </c>
      <c r="AE1203" s="18">
        <f>AD1203*Premissas!$C$12</f>
        <v>2772.3505219867129</v>
      </c>
    </row>
    <row r="1204" spans="1:33" x14ac:dyDescent="0.25">
      <c r="A1204" s="26" t="s">
        <v>35</v>
      </c>
      <c r="B1204" s="5"/>
      <c r="C1204" s="5">
        <f>LARGE(C1191:C1203,1)</f>
        <v>89.49</v>
      </c>
      <c r="D1204" s="5">
        <f>LARGE(D1191:D1203,1)</f>
        <v>0</v>
      </c>
      <c r="E1204" s="27">
        <f>SUM(E1192:E1203)</f>
        <v>0</v>
      </c>
      <c r="F1204" s="5">
        <f>LARGE(F1191:F1203,1)</f>
        <v>89.49</v>
      </c>
      <c r="G1204" s="27">
        <f t="shared" si="1706"/>
        <v>33380.712116418857</v>
      </c>
      <c r="H1204" s="50">
        <f>E1204+G1204</f>
        <v>33380.712116418857</v>
      </c>
      <c r="I1204">
        <f>B1192</f>
        <v>86</v>
      </c>
      <c r="M1204" s="26" t="s">
        <v>35</v>
      </c>
      <c r="N1204" s="5"/>
      <c r="O1204" s="5">
        <f t="shared" ref="O1204:P1204" si="1793">LARGE(O1191:O1203,1)</f>
        <v>77.73</v>
      </c>
      <c r="P1204" s="5">
        <f t="shared" si="1793"/>
        <v>0</v>
      </c>
      <c r="Q1204" s="27">
        <f t="shared" ref="Q1204" si="1794">SUM(Q1192:Q1203)</f>
        <v>0</v>
      </c>
      <c r="R1204" s="5">
        <f t="shared" ref="R1204" si="1795">LARGE(R1191:R1203,1)</f>
        <v>86</v>
      </c>
      <c r="S1204" s="27">
        <f t="shared" si="1710"/>
        <v>49706.42201834861</v>
      </c>
      <c r="T1204" s="50">
        <f t="shared" ref="T1204" si="1796">Q1204+S1204</f>
        <v>49706.42201834861</v>
      </c>
      <c r="U1204">
        <f t="shared" ref="U1204" si="1797">N1192</f>
        <v>86</v>
      </c>
      <c r="Y1204" s="26" t="s">
        <v>35</v>
      </c>
      <c r="Z1204" s="5"/>
      <c r="AA1204" s="5">
        <f t="shared" ref="AA1204:AB1204" si="1798">LARGE(AA1191:AA1203,1)</f>
        <v>89.49</v>
      </c>
      <c r="AB1204" s="5">
        <f t="shared" si="1798"/>
        <v>0</v>
      </c>
      <c r="AC1204" s="27">
        <f t="shared" ref="AC1204" si="1799">SUM(AC1192:AC1203)</f>
        <v>0</v>
      </c>
      <c r="AD1204" s="5">
        <f t="shared" ref="AD1204" si="1800">LARGE(AD1191:AD1203,1)</f>
        <v>89.49</v>
      </c>
      <c r="AE1204" s="27">
        <f t="shared" si="1716"/>
        <v>33380.712116418857</v>
      </c>
      <c r="AF1204" s="50">
        <f t="shared" ref="AF1204" si="1801">AC1204+AE1204</f>
        <v>33380.712116418857</v>
      </c>
      <c r="AG1204">
        <f t="shared" ref="AG1204" si="1802">Z1192</f>
        <v>86</v>
      </c>
    </row>
    <row r="1205" spans="1:33" x14ac:dyDescent="0.25">
      <c r="A1205" s="6" t="s">
        <v>12</v>
      </c>
      <c r="B1205" s="6" t="s">
        <v>18</v>
      </c>
      <c r="C1205" s="6" t="s">
        <v>19</v>
      </c>
      <c r="D1205" s="14" t="s">
        <v>20</v>
      </c>
      <c r="E1205" s="14" t="s">
        <v>21</v>
      </c>
      <c r="F1205" s="6" t="s">
        <v>22</v>
      </c>
      <c r="G1205" s="6" t="s">
        <v>23</v>
      </c>
      <c r="M1205" s="6" t="s">
        <v>12</v>
      </c>
      <c r="N1205" s="6" t="s">
        <v>18</v>
      </c>
      <c r="O1205" s="6" t="s">
        <v>19</v>
      </c>
      <c r="P1205" s="14" t="s">
        <v>20</v>
      </c>
      <c r="Q1205" s="14" t="s">
        <v>21</v>
      </c>
      <c r="R1205" s="6" t="s">
        <v>22</v>
      </c>
      <c r="S1205" s="6" t="s">
        <v>23</v>
      </c>
      <c r="Y1205" s="6" t="s">
        <v>12</v>
      </c>
      <c r="Z1205" s="6" t="s">
        <v>18</v>
      </c>
      <c r="AA1205" s="6" t="s">
        <v>19</v>
      </c>
      <c r="AB1205" s="14" t="s">
        <v>20</v>
      </c>
      <c r="AC1205" s="14" t="s">
        <v>21</v>
      </c>
      <c r="AD1205" s="6" t="s">
        <v>22</v>
      </c>
      <c r="AE1205" s="6" t="s">
        <v>23</v>
      </c>
    </row>
    <row r="1206" spans="1:33" x14ac:dyDescent="0.25">
      <c r="A1206" s="7" t="str">
        <f>Premissas!$E$2</f>
        <v>outubro/19</v>
      </c>
      <c r="B1206" s="29">
        <f>B1192+1</f>
        <v>87</v>
      </c>
      <c r="C1206" s="15">
        <f>LARGE(Premissas!$H$2:$I$2,1)</f>
        <v>63.39</v>
      </c>
      <c r="D1206" s="16">
        <f t="shared" ref="D1206:D1217" si="1803">IF(C1206&gt;105%*B1206,(C1206-B1206),0)</f>
        <v>0</v>
      </c>
      <c r="E1206" s="17">
        <f>D1206*Premissas!$C$6</f>
        <v>0</v>
      </c>
      <c r="F1206" s="15">
        <f t="shared" ref="F1206:F1217" si="1804">IF(C1206&gt;B1206,C1206,B1206)</f>
        <v>87</v>
      </c>
      <c r="G1206" s="18">
        <f>F1206*Premissas!$C$5</f>
        <v>2804.5871559633028</v>
      </c>
      <c r="M1206" s="7" t="str">
        <f>Premissas!$E$2</f>
        <v>outubro/19</v>
      </c>
      <c r="N1206" s="29">
        <f t="shared" ref="N1206" si="1805">N1192+1</f>
        <v>87</v>
      </c>
      <c r="O1206" s="15">
        <f>Premissas!$I$2</f>
        <v>63.39</v>
      </c>
      <c r="P1206" s="16">
        <f t="shared" ref="P1206:P1217" si="1806">IF(O1206&gt;105%*N1206,(O1206-N1206),0)</f>
        <v>0</v>
      </c>
      <c r="Q1206" s="17">
        <f>P1206*Premissas!$C$13</f>
        <v>0</v>
      </c>
      <c r="R1206" s="15">
        <f t="shared" ref="R1206:R1217" si="1807">IF(O1206&gt;N1206,O1206,N1206)</f>
        <v>87</v>
      </c>
      <c r="S1206" s="18">
        <f>R1206*Premissas!$C$11</f>
        <v>4190.3669724770643</v>
      </c>
      <c r="Y1206" s="7" t="str">
        <f>Premissas!$E$2</f>
        <v>outubro/19</v>
      </c>
      <c r="Z1206" s="29">
        <f t="shared" ref="Z1206" si="1808">Z1192+1</f>
        <v>87</v>
      </c>
      <c r="AA1206" s="15">
        <f>Premissas!$H$2</f>
        <v>58.8</v>
      </c>
      <c r="AB1206" s="16">
        <f t="shared" ref="AB1206:AB1217" si="1809">IF(AA1206&gt;105%*Z1206,(AA1206-Z1206),0)</f>
        <v>0</v>
      </c>
      <c r="AC1206" s="17">
        <f>AB1206*Premissas!$C$6</f>
        <v>0</v>
      </c>
      <c r="AD1206" s="15">
        <f t="shared" ref="AD1206:AD1217" si="1810">IF(AA1206&gt;Z1206,AA1206,Z1206)</f>
        <v>87</v>
      </c>
      <c r="AE1206" s="18">
        <f>AD1206*Premissas!$C$12</f>
        <v>2804.5871559633028</v>
      </c>
    </row>
    <row r="1207" spans="1:33" x14ac:dyDescent="0.25">
      <c r="A1207" s="7" t="str">
        <f>Premissas!$E$3</f>
        <v>setembro/19</v>
      </c>
      <c r="B1207" s="29">
        <f>B1206</f>
        <v>87</v>
      </c>
      <c r="C1207" s="15">
        <f>LARGE(Premissas!$H$3:$I$3,1)</f>
        <v>58.91</v>
      </c>
      <c r="D1207" s="16">
        <f t="shared" si="1803"/>
        <v>0</v>
      </c>
      <c r="E1207" s="17">
        <f>D1207*Premissas!$C$6</f>
        <v>0</v>
      </c>
      <c r="F1207" s="15">
        <f t="shared" si="1804"/>
        <v>87</v>
      </c>
      <c r="G1207" s="18">
        <f>F1207*Premissas!$C$5</f>
        <v>2804.5871559633028</v>
      </c>
      <c r="M1207" s="7" t="str">
        <f>Premissas!$E$3</f>
        <v>setembro/19</v>
      </c>
      <c r="N1207" s="29">
        <f t="shared" ref="N1207:N1217" si="1811">N1206</f>
        <v>87</v>
      </c>
      <c r="O1207" s="15">
        <f>Premissas!$I$3</f>
        <v>52.19</v>
      </c>
      <c r="P1207" s="16">
        <f t="shared" si="1806"/>
        <v>0</v>
      </c>
      <c r="Q1207" s="17">
        <f>P1207*Premissas!$C$13</f>
        <v>0</v>
      </c>
      <c r="R1207" s="15">
        <f t="shared" si="1807"/>
        <v>87</v>
      </c>
      <c r="S1207" s="18">
        <f>R1207*Premissas!$C$11</f>
        <v>4190.3669724770643</v>
      </c>
      <c r="Y1207" s="7" t="str">
        <f>Premissas!$E$3</f>
        <v>setembro/19</v>
      </c>
      <c r="Z1207" s="29">
        <f t="shared" ref="Z1207:Z1217" si="1812">Z1206</f>
        <v>87</v>
      </c>
      <c r="AA1207" s="15">
        <f>Premissas!$H$3</f>
        <v>58.91</v>
      </c>
      <c r="AB1207" s="16">
        <f t="shared" si="1809"/>
        <v>0</v>
      </c>
      <c r="AC1207" s="17">
        <f>AB1207*Premissas!$C$6</f>
        <v>0</v>
      </c>
      <c r="AD1207" s="15">
        <f t="shared" si="1810"/>
        <v>87</v>
      </c>
      <c r="AE1207" s="18">
        <f>AD1207*Premissas!$C$12</f>
        <v>2804.5871559633028</v>
      </c>
    </row>
    <row r="1208" spans="1:33" x14ac:dyDescent="0.25">
      <c r="A1208" s="7" t="str">
        <f>Premissas!$E$4</f>
        <v>agosto/19</v>
      </c>
      <c r="B1208" s="29">
        <f t="shared" ref="B1208:B1217" si="1813">B1207</f>
        <v>87</v>
      </c>
      <c r="C1208" s="15">
        <f>LARGE(Premissas!$H$4:$I$4,1)</f>
        <v>46.48</v>
      </c>
      <c r="D1208" s="16">
        <f t="shared" si="1803"/>
        <v>0</v>
      </c>
      <c r="E1208" s="17">
        <f>D1208*Premissas!$C$6</f>
        <v>0</v>
      </c>
      <c r="F1208" s="15">
        <f t="shared" si="1804"/>
        <v>87</v>
      </c>
      <c r="G1208" s="18">
        <f>F1208*Premissas!$C$5</f>
        <v>2804.5871559633028</v>
      </c>
      <c r="M1208" s="7" t="str">
        <f>Premissas!$E$4</f>
        <v>agosto/19</v>
      </c>
      <c r="N1208" s="29">
        <f t="shared" si="1811"/>
        <v>87</v>
      </c>
      <c r="O1208" s="15">
        <f>Premissas!$I$4</f>
        <v>20.16</v>
      </c>
      <c r="P1208" s="16">
        <f t="shared" si="1806"/>
        <v>0</v>
      </c>
      <c r="Q1208" s="17">
        <f>P1208*Premissas!$C$13</f>
        <v>0</v>
      </c>
      <c r="R1208" s="15">
        <f t="shared" si="1807"/>
        <v>87</v>
      </c>
      <c r="S1208" s="18">
        <f>R1208*Premissas!$C$11</f>
        <v>4190.3669724770643</v>
      </c>
      <c r="Y1208" s="7" t="str">
        <f>Premissas!$E$4</f>
        <v>agosto/19</v>
      </c>
      <c r="Z1208" s="29">
        <f t="shared" si="1812"/>
        <v>87</v>
      </c>
      <c r="AA1208" s="15">
        <f>Premissas!$H$4</f>
        <v>46.48</v>
      </c>
      <c r="AB1208" s="16">
        <f t="shared" si="1809"/>
        <v>0</v>
      </c>
      <c r="AC1208" s="17">
        <f>AB1208*Premissas!$C$6</f>
        <v>0</v>
      </c>
      <c r="AD1208" s="15">
        <f t="shared" si="1810"/>
        <v>87</v>
      </c>
      <c r="AE1208" s="18">
        <f>AD1208*Premissas!$C$12</f>
        <v>2804.5871559633028</v>
      </c>
    </row>
    <row r="1209" spans="1:33" x14ac:dyDescent="0.25">
      <c r="A1209" s="7" t="str">
        <f>Premissas!$E$5</f>
        <v>julho/19</v>
      </c>
      <c r="B1209" s="29">
        <f t="shared" si="1813"/>
        <v>87</v>
      </c>
      <c r="C1209" s="15">
        <f>LARGE(Premissas!$H$5:$I$5,1)</f>
        <v>63.17</v>
      </c>
      <c r="D1209" s="16">
        <f t="shared" si="1803"/>
        <v>0</v>
      </c>
      <c r="E1209" s="17">
        <f>D1209*Premissas!$C$6</f>
        <v>0</v>
      </c>
      <c r="F1209" s="15">
        <f t="shared" si="1804"/>
        <v>87</v>
      </c>
      <c r="G1209" s="18">
        <f>F1209*Premissas!$C$5</f>
        <v>2804.5871559633028</v>
      </c>
      <c r="M1209" s="7" t="str">
        <f>Premissas!$E$5</f>
        <v>julho/19</v>
      </c>
      <c r="N1209" s="29">
        <f t="shared" si="1811"/>
        <v>87</v>
      </c>
      <c r="O1209" s="15">
        <f>Premissas!$I$5</f>
        <v>39.979999999999997</v>
      </c>
      <c r="P1209" s="16">
        <f t="shared" si="1806"/>
        <v>0</v>
      </c>
      <c r="Q1209" s="17">
        <f>P1209*Premissas!$C$13</f>
        <v>0</v>
      </c>
      <c r="R1209" s="15">
        <f t="shared" si="1807"/>
        <v>87</v>
      </c>
      <c r="S1209" s="18">
        <f>R1209*Premissas!$C$11</f>
        <v>4190.3669724770643</v>
      </c>
      <c r="Y1209" s="7" t="str">
        <f>Premissas!$E$5</f>
        <v>julho/19</v>
      </c>
      <c r="Z1209" s="29">
        <f t="shared" si="1812"/>
        <v>87</v>
      </c>
      <c r="AA1209" s="15">
        <f>Premissas!$H$5</f>
        <v>63.17</v>
      </c>
      <c r="AB1209" s="16">
        <f t="shared" si="1809"/>
        <v>0</v>
      </c>
      <c r="AC1209" s="17">
        <f>AB1209*Premissas!$C$6</f>
        <v>0</v>
      </c>
      <c r="AD1209" s="15">
        <f t="shared" si="1810"/>
        <v>87</v>
      </c>
      <c r="AE1209" s="18">
        <f>AD1209*Premissas!$C$12</f>
        <v>2804.5871559633028</v>
      </c>
    </row>
    <row r="1210" spans="1:33" x14ac:dyDescent="0.25">
      <c r="A1210" s="7" t="str">
        <f>Premissas!$E$6</f>
        <v>junho/19</v>
      </c>
      <c r="B1210" s="29">
        <f t="shared" si="1813"/>
        <v>87</v>
      </c>
      <c r="C1210" s="15">
        <f>LARGE(Premissas!$H$6:$I$6,1)</f>
        <v>59.47</v>
      </c>
      <c r="D1210" s="16">
        <f t="shared" si="1803"/>
        <v>0</v>
      </c>
      <c r="E1210" s="17">
        <f>D1210*Premissas!$C$6</f>
        <v>0</v>
      </c>
      <c r="F1210" s="15">
        <f t="shared" si="1804"/>
        <v>87</v>
      </c>
      <c r="G1210" s="18">
        <f>F1210*Premissas!$C$5</f>
        <v>2804.5871559633028</v>
      </c>
      <c r="M1210" s="7" t="str">
        <f>Premissas!$E$6</f>
        <v>junho/19</v>
      </c>
      <c r="N1210" s="29">
        <f t="shared" si="1811"/>
        <v>87</v>
      </c>
      <c r="O1210" s="15">
        <f>Premissas!$I$6</f>
        <v>47.71</v>
      </c>
      <c r="P1210" s="16">
        <f t="shared" si="1806"/>
        <v>0</v>
      </c>
      <c r="Q1210" s="17">
        <f>P1210*Premissas!$C$13</f>
        <v>0</v>
      </c>
      <c r="R1210" s="15">
        <f t="shared" si="1807"/>
        <v>87</v>
      </c>
      <c r="S1210" s="18">
        <f>R1210*Premissas!$C$11</f>
        <v>4190.3669724770643</v>
      </c>
      <c r="Y1210" s="7" t="str">
        <f>Premissas!$E$6</f>
        <v>junho/19</v>
      </c>
      <c r="Z1210" s="29">
        <f t="shared" si="1812"/>
        <v>87</v>
      </c>
      <c r="AA1210" s="15">
        <f>Premissas!$H$6</f>
        <v>59.47</v>
      </c>
      <c r="AB1210" s="16">
        <f t="shared" si="1809"/>
        <v>0</v>
      </c>
      <c r="AC1210" s="17">
        <f>AB1210*Premissas!$C$6</f>
        <v>0</v>
      </c>
      <c r="AD1210" s="15">
        <f t="shared" si="1810"/>
        <v>87</v>
      </c>
      <c r="AE1210" s="18">
        <f>AD1210*Premissas!$C$12</f>
        <v>2804.5871559633028</v>
      </c>
    </row>
    <row r="1211" spans="1:33" x14ac:dyDescent="0.25">
      <c r="A1211" s="7" t="str">
        <f>Premissas!$E$7</f>
        <v>maio/19</v>
      </c>
      <c r="B1211" s="29">
        <f t="shared" si="1813"/>
        <v>87</v>
      </c>
      <c r="C1211" s="15">
        <f>LARGE(Premissas!$H$7:$I$7,1)</f>
        <v>61.04</v>
      </c>
      <c r="D1211" s="20">
        <f t="shared" si="1803"/>
        <v>0</v>
      </c>
      <c r="E1211" s="17">
        <f>D1211*Premissas!$C$6</f>
        <v>0</v>
      </c>
      <c r="F1211" s="15">
        <f t="shared" si="1804"/>
        <v>87</v>
      </c>
      <c r="G1211" s="18">
        <f>F1211*Premissas!$C$5</f>
        <v>2804.5871559633028</v>
      </c>
      <c r="M1211" s="7" t="str">
        <f>Premissas!$E$7</f>
        <v>maio/19</v>
      </c>
      <c r="N1211" s="29">
        <f t="shared" si="1811"/>
        <v>87</v>
      </c>
      <c r="O1211" s="15">
        <f>Premissas!$I$7</f>
        <v>46.37</v>
      </c>
      <c r="P1211" s="20">
        <f t="shared" si="1806"/>
        <v>0</v>
      </c>
      <c r="Q1211" s="17">
        <f>P1211*Premissas!$C$13</f>
        <v>0</v>
      </c>
      <c r="R1211" s="15">
        <f t="shared" si="1807"/>
        <v>87</v>
      </c>
      <c r="S1211" s="18">
        <f>R1211*Premissas!$C$11</f>
        <v>4190.3669724770643</v>
      </c>
      <c r="Y1211" s="7" t="str">
        <f>Premissas!$E$7</f>
        <v>maio/19</v>
      </c>
      <c r="Z1211" s="29">
        <f t="shared" si="1812"/>
        <v>87</v>
      </c>
      <c r="AA1211" s="15">
        <f>Premissas!$H$7</f>
        <v>61.04</v>
      </c>
      <c r="AB1211" s="20">
        <f t="shared" si="1809"/>
        <v>0</v>
      </c>
      <c r="AC1211" s="17">
        <f>AB1211*Premissas!$C$6</f>
        <v>0</v>
      </c>
      <c r="AD1211" s="15">
        <f t="shared" si="1810"/>
        <v>87</v>
      </c>
      <c r="AE1211" s="18">
        <f>AD1211*Premissas!$C$12</f>
        <v>2804.5871559633028</v>
      </c>
    </row>
    <row r="1212" spans="1:33" x14ac:dyDescent="0.25">
      <c r="A1212" s="7" t="str">
        <f>Premissas!$E$8</f>
        <v>abril/19</v>
      </c>
      <c r="B1212" s="29">
        <f t="shared" si="1813"/>
        <v>87</v>
      </c>
      <c r="C1212" s="15">
        <f>LARGE(Premissas!$H$8:$I$8,1)</f>
        <v>81.98</v>
      </c>
      <c r="D1212" s="20">
        <f t="shared" si="1803"/>
        <v>0</v>
      </c>
      <c r="E1212" s="17">
        <f>D1212*Premissas!$C$6</f>
        <v>0</v>
      </c>
      <c r="F1212" s="15">
        <f t="shared" si="1804"/>
        <v>87</v>
      </c>
      <c r="G1212" s="18">
        <f>F1212*Premissas!$C$5</f>
        <v>2804.5871559633028</v>
      </c>
      <c r="M1212" s="7" t="str">
        <f>Premissas!$E$8</f>
        <v>abril/19</v>
      </c>
      <c r="N1212" s="29">
        <f t="shared" si="1811"/>
        <v>87</v>
      </c>
      <c r="O1212" s="15">
        <f>Premissas!$I$8</f>
        <v>53.09</v>
      </c>
      <c r="P1212" s="20">
        <f t="shared" si="1806"/>
        <v>0</v>
      </c>
      <c r="Q1212" s="17">
        <f>P1212*Premissas!$C$13</f>
        <v>0</v>
      </c>
      <c r="R1212" s="15">
        <f t="shared" si="1807"/>
        <v>87</v>
      </c>
      <c r="S1212" s="18">
        <f>R1212*Premissas!$C$11</f>
        <v>4190.3669724770643</v>
      </c>
      <c r="Y1212" s="7" t="str">
        <f>Premissas!$E$8</f>
        <v>abril/19</v>
      </c>
      <c r="Z1212" s="29">
        <f t="shared" si="1812"/>
        <v>87</v>
      </c>
      <c r="AA1212" s="15">
        <f>Premissas!$H$8</f>
        <v>81.98</v>
      </c>
      <c r="AB1212" s="20">
        <f t="shared" si="1809"/>
        <v>0</v>
      </c>
      <c r="AC1212" s="17">
        <f>AB1212*Premissas!$C$6</f>
        <v>0</v>
      </c>
      <c r="AD1212" s="15">
        <f t="shared" si="1810"/>
        <v>87</v>
      </c>
      <c r="AE1212" s="18">
        <f>AD1212*Premissas!$C$12</f>
        <v>2804.5871559633028</v>
      </c>
    </row>
    <row r="1213" spans="1:33" x14ac:dyDescent="0.25">
      <c r="A1213" s="7" t="str">
        <f>Premissas!$E$9</f>
        <v>março/19</v>
      </c>
      <c r="B1213" s="29">
        <f t="shared" si="1813"/>
        <v>87</v>
      </c>
      <c r="C1213" s="15">
        <f>LARGE(Premissas!$H$9:$I$9,1)</f>
        <v>77.73</v>
      </c>
      <c r="D1213" s="20">
        <f t="shared" si="1803"/>
        <v>0</v>
      </c>
      <c r="E1213" s="17">
        <f>D1213*Premissas!$C$6</f>
        <v>0</v>
      </c>
      <c r="F1213" s="15">
        <f t="shared" si="1804"/>
        <v>87</v>
      </c>
      <c r="G1213" s="18">
        <f>F1213*Premissas!$C$5</f>
        <v>2804.5871559633028</v>
      </c>
      <c r="M1213" s="7" t="str">
        <f>Premissas!$E$9</f>
        <v>março/19</v>
      </c>
      <c r="N1213" s="29">
        <f t="shared" si="1811"/>
        <v>87</v>
      </c>
      <c r="O1213" s="15">
        <f>Premissas!$I$9</f>
        <v>77.73</v>
      </c>
      <c r="P1213" s="20">
        <f t="shared" si="1806"/>
        <v>0</v>
      </c>
      <c r="Q1213" s="17">
        <f>P1213*Premissas!$C$13</f>
        <v>0</v>
      </c>
      <c r="R1213" s="15">
        <f t="shared" si="1807"/>
        <v>87</v>
      </c>
      <c r="S1213" s="18">
        <f>R1213*Premissas!$C$11</f>
        <v>4190.3669724770643</v>
      </c>
      <c r="Y1213" s="7" t="str">
        <f>Premissas!$E$9</f>
        <v>março/19</v>
      </c>
      <c r="Z1213" s="29">
        <f t="shared" si="1812"/>
        <v>87</v>
      </c>
      <c r="AA1213" s="15">
        <f>Premissas!$H$9</f>
        <v>77.62</v>
      </c>
      <c r="AB1213" s="20">
        <f t="shared" si="1809"/>
        <v>0</v>
      </c>
      <c r="AC1213" s="17">
        <f>AB1213*Premissas!$C$6</f>
        <v>0</v>
      </c>
      <c r="AD1213" s="15">
        <f t="shared" si="1810"/>
        <v>87</v>
      </c>
      <c r="AE1213" s="18">
        <f>AD1213*Premissas!$C$12</f>
        <v>2804.5871559633028</v>
      </c>
    </row>
    <row r="1214" spans="1:33" x14ac:dyDescent="0.25">
      <c r="A1214" s="7" t="str">
        <f>Premissas!$E$10</f>
        <v>fevereiro/19</v>
      </c>
      <c r="B1214" s="29">
        <f t="shared" si="1813"/>
        <v>87</v>
      </c>
      <c r="C1214" s="15">
        <f>LARGE(Premissas!$H$10:$I$10,1)</f>
        <v>89.49</v>
      </c>
      <c r="D1214" s="20">
        <f t="shared" si="1803"/>
        <v>0</v>
      </c>
      <c r="E1214" s="17">
        <f>D1214*Premissas!$C$6</f>
        <v>0</v>
      </c>
      <c r="F1214" s="15">
        <f t="shared" si="1804"/>
        <v>89.49</v>
      </c>
      <c r="G1214" s="18">
        <f>F1214*Premissas!$C$5</f>
        <v>2884.8563745650108</v>
      </c>
      <c r="M1214" s="7" t="str">
        <f>Premissas!$E$10</f>
        <v>fevereiro/19</v>
      </c>
      <c r="N1214" s="29">
        <f t="shared" si="1811"/>
        <v>87</v>
      </c>
      <c r="O1214" s="15">
        <f>Premissas!$I$10</f>
        <v>61.82</v>
      </c>
      <c r="P1214" s="20">
        <f t="shared" si="1806"/>
        <v>0</v>
      </c>
      <c r="Q1214" s="17">
        <f>P1214*Premissas!$C$13</f>
        <v>0</v>
      </c>
      <c r="R1214" s="15">
        <f t="shared" si="1807"/>
        <v>87</v>
      </c>
      <c r="S1214" s="18">
        <f>R1214*Premissas!$C$11</f>
        <v>4190.3669724770643</v>
      </c>
      <c r="Y1214" s="7" t="str">
        <f>Premissas!$E$10</f>
        <v>fevereiro/19</v>
      </c>
      <c r="Z1214" s="29">
        <f t="shared" si="1812"/>
        <v>87</v>
      </c>
      <c r="AA1214" s="15">
        <f>Premissas!$H$10</f>
        <v>89.49</v>
      </c>
      <c r="AB1214" s="20">
        <f t="shared" si="1809"/>
        <v>0</v>
      </c>
      <c r="AC1214" s="17">
        <f>AB1214*Premissas!$C$6</f>
        <v>0</v>
      </c>
      <c r="AD1214" s="15">
        <f t="shared" si="1810"/>
        <v>89.49</v>
      </c>
      <c r="AE1214" s="18">
        <f>AD1214*Premissas!$C$12</f>
        <v>2884.8563745650108</v>
      </c>
    </row>
    <row r="1215" spans="1:33" x14ac:dyDescent="0.25">
      <c r="A1215" s="7" t="str">
        <f>Premissas!$E$11</f>
        <v>janeiro/19</v>
      </c>
      <c r="B1215" s="29">
        <f t="shared" si="1813"/>
        <v>87</v>
      </c>
      <c r="C1215" s="15">
        <f>LARGE(Premissas!$H$11:$I$11,1)</f>
        <v>81.09</v>
      </c>
      <c r="D1215" s="16">
        <f t="shared" si="1803"/>
        <v>0</v>
      </c>
      <c r="E1215" s="17">
        <f>D1215*Premissas!$C$6</f>
        <v>0</v>
      </c>
      <c r="F1215" s="15">
        <f t="shared" si="1804"/>
        <v>87</v>
      </c>
      <c r="G1215" s="18">
        <f>F1215*Premissas!$C$5</f>
        <v>2804.5871559633028</v>
      </c>
      <c r="M1215" s="7" t="str">
        <f>Premissas!$E$11</f>
        <v>janeiro/19</v>
      </c>
      <c r="N1215" s="29">
        <f t="shared" si="1811"/>
        <v>87</v>
      </c>
      <c r="O1215" s="15">
        <f>Premissas!$I$11</f>
        <v>57.12</v>
      </c>
      <c r="P1215" s="16">
        <f t="shared" si="1806"/>
        <v>0</v>
      </c>
      <c r="Q1215" s="17">
        <f>P1215*Premissas!$C$13</f>
        <v>0</v>
      </c>
      <c r="R1215" s="15">
        <f t="shared" si="1807"/>
        <v>87</v>
      </c>
      <c r="S1215" s="18">
        <f>R1215*Premissas!$C$11</f>
        <v>4190.3669724770643</v>
      </c>
      <c r="Y1215" s="7" t="str">
        <f>Premissas!$E$11</f>
        <v>janeiro/19</v>
      </c>
      <c r="Z1215" s="29">
        <f t="shared" si="1812"/>
        <v>87</v>
      </c>
      <c r="AA1215" s="15">
        <f>Premissas!$H$11</f>
        <v>81.09</v>
      </c>
      <c r="AB1215" s="16">
        <f t="shared" si="1809"/>
        <v>0</v>
      </c>
      <c r="AC1215" s="17">
        <f>AB1215*Premissas!$C$6</f>
        <v>0</v>
      </c>
      <c r="AD1215" s="15">
        <f t="shared" si="1810"/>
        <v>87</v>
      </c>
      <c r="AE1215" s="18">
        <f>AD1215*Premissas!$C$12</f>
        <v>2804.5871559633028</v>
      </c>
    </row>
    <row r="1216" spans="1:33" x14ac:dyDescent="0.25">
      <c r="A1216" s="7" t="str">
        <f>Premissas!$E$12</f>
        <v>dezembro/18</v>
      </c>
      <c r="B1216" s="29">
        <f t="shared" si="1813"/>
        <v>87</v>
      </c>
      <c r="C1216" s="15">
        <f>LARGE(Premissas!$H$12:$I$12,1)</f>
        <v>66.98</v>
      </c>
      <c r="D1216" s="16">
        <f t="shared" si="1803"/>
        <v>0</v>
      </c>
      <c r="E1216" s="17">
        <f>D1216*Premissas!$C$6</f>
        <v>0</v>
      </c>
      <c r="F1216" s="15">
        <f t="shared" si="1804"/>
        <v>87</v>
      </c>
      <c r="G1216" s="18">
        <f>F1216*Premissas!$C$5</f>
        <v>2804.5871559633028</v>
      </c>
      <c r="M1216" s="7" t="str">
        <f>Premissas!$E$12</f>
        <v>dezembro/18</v>
      </c>
      <c r="N1216" s="29">
        <f t="shared" si="1811"/>
        <v>87</v>
      </c>
      <c r="O1216" s="15">
        <f>Premissas!$I$12</f>
        <v>56.9</v>
      </c>
      <c r="P1216" s="16">
        <f t="shared" si="1806"/>
        <v>0</v>
      </c>
      <c r="Q1216" s="17">
        <f>P1216*Premissas!$C$13</f>
        <v>0</v>
      </c>
      <c r="R1216" s="15">
        <f t="shared" si="1807"/>
        <v>87</v>
      </c>
      <c r="S1216" s="18">
        <f>R1216*Premissas!$C$11</f>
        <v>4190.3669724770643</v>
      </c>
      <c r="Y1216" s="7" t="str">
        <f>Premissas!$E$12</f>
        <v>dezembro/18</v>
      </c>
      <c r="Z1216" s="29">
        <f t="shared" si="1812"/>
        <v>87</v>
      </c>
      <c r="AA1216" s="15">
        <f>Premissas!$H$12</f>
        <v>66.98</v>
      </c>
      <c r="AB1216" s="16">
        <f t="shared" si="1809"/>
        <v>0</v>
      </c>
      <c r="AC1216" s="17">
        <f>AB1216*Premissas!$C$6</f>
        <v>0</v>
      </c>
      <c r="AD1216" s="15">
        <f t="shared" si="1810"/>
        <v>87</v>
      </c>
      <c r="AE1216" s="18">
        <f>AD1216*Premissas!$C$12</f>
        <v>2804.5871559633028</v>
      </c>
    </row>
    <row r="1217" spans="1:33" x14ac:dyDescent="0.25">
      <c r="A1217" s="7" t="str">
        <f>Premissas!$E$13</f>
        <v>novembro/18</v>
      </c>
      <c r="B1217" s="29">
        <f t="shared" si="1813"/>
        <v>87</v>
      </c>
      <c r="C1217" s="15">
        <f>LARGE(Premissas!$H$13:$I$13,1)</f>
        <v>66.42</v>
      </c>
      <c r="D1217" s="16">
        <f t="shared" si="1803"/>
        <v>0</v>
      </c>
      <c r="E1217" s="17">
        <f>D1217*Premissas!$C$6</f>
        <v>0</v>
      </c>
      <c r="F1217" s="15">
        <f t="shared" si="1804"/>
        <v>87</v>
      </c>
      <c r="G1217" s="18">
        <f>F1217*Premissas!$C$5</f>
        <v>2804.5871559633028</v>
      </c>
      <c r="M1217" s="7" t="str">
        <f>Premissas!$E$13</f>
        <v>novembro/18</v>
      </c>
      <c r="N1217" s="29">
        <f t="shared" si="1811"/>
        <v>87</v>
      </c>
      <c r="O1217" s="15">
        <f>Premissas!$I$13</f>
        <v>40.659999999999997</v>
      </c>
      <c r="P1217" s="16">
        <f t="shared" si="1806"/>
        <v>0</v>
      </c>
      <c r="Q1217" s="17">
        <f>P1217*Premissas!$C$13</f>
        <v>0</v>
      </c>
      <c r="R1217" s="15">
        <f t="shared" si="1807"/>
        <v>87</v>
      </c>
      <c r="S1217" s="18">
        <f>R1217*Premissas!$C$11</f>
        <v>4190.3669724770643</v>
      </c>
      <c r="Y1217" s="7" t="str">
        <f>Premissas!$E$13</f>
        <v>novembro/18</v>
      </c>
      <c r="Z1217" s="29">
        <f t="shared" si="1812"/>
        <v>87</v>
      </c>
      <c r="AA1217" s="15">
        <f>Premissas!$H$13</f>
        <v>66.42</v>
      </c>
      <c r="AB1217" s="16">
        <f t="shared" si="1809"/>
        <v>0</v>
      </c>
      <c r="AC1217" s="17">
        <f>AB1217*Premissas!$C$6</f>
        <v>0</v>
      </c>
      <c r="AD1217" s="15">
        <f t="shared" si="1810"/>
        <v>87</v>
      </c>
      <c r="AE1217" s="18">
        <f>AD1217*Premissas!$C$12</f>
        <v>2804.5871559633028</v>
      </c>
    </row>
    <row r="1218" spans="1:33" x14ac:dyDescent="0.25">
      <c r="A1218" s="26" t="s">
        <v>35</v>
      </c>
      <c r="B1218" s="5"/>
      <c r="C1218" s="5">
        <f>LARGE(C1205:C1217,1)</f>
        <v>89.49</v>
      </c>
      <c r="D1218" s="5">
        <f>LARGE(D1205:D1217,1)</f>
        <v>0</v>
      </c>
      <c r="E1218" s="27">
        <f>SUM(E1206:E1217)</f>
        <v>0</v>
      </c>
      <c r="F1218" s="5">
        <f>LARGE(F1205:F1217,1)</f>
        <v>89.49</v>
      </c>
      <c r="G1218" s="27">
        <f t="shared" ref="G1218:G1274" si="1814">SUM(G1206:G1217)</f>
        <v>33735.315090161334</v>
      </c>
      <c r="H1218" s="50">
        <f>E1218+G1218</f>
        <v>33735.315090161334</v>
      </c>
      <c r="I1218">
        <f>B1206</f>
        <v>87</v>
      </c>
      <c r="M1218" s="26" t="s">
        <v>35</v>
      </c>
      <c r="N1218" s="5"/>
      <c r="O1218" s="5">
        <f t="shared" ref="O1218:P1218" si="1815">LARGE(O1205:O1217,1)</f>
        <v>77.73</v>
      </c>
      <c r="P1218" s="5">
        <f t="shared" si="1815"/>
        <v>0</v>
      </c>
      <c r="Q1218" s="27">
        <f t="shared" ref="Q1218" si="1816">SUM(Q1206:Q1217)</f>
        <v>0</v>
      </c>
      <c r="R1218" s="5">
        <f t="shared" ref="R1218" si="1817">LARGE(R1205:R1217,1)</f>
        <v>87</v>
      </c>
      <c r="S1218" s="27">
        <f t="shared" ref="S1218:S1274" si="1818">SUM(S1206:S1217)</f>
        <v>50284.403669724787</v>
      </c>
      <c r="T1218" s="50">
        <f t="shared" ref="T1218" si="1819">Q1218+S1218</f>
        <v>50284.403669724787</v>
      </c>
      <c r="U1218">
        <f t="shared" ref="U1218" si="1820">N1206</f>
        <v>87</v>
      </c>
      <c r="Y1218" s="26" t="s">
        <v>35</v>
      </c>
      <c r="Z1218" s="5"/>
      <c r="AA1218" s="5">
        <f t="shared" ref="AA1218:AB1218" si="1821">LARGE(AA1205:AA1217,1)</f>
        <v>89.49</v>
      </c>
      <c r="AB1218" s="5">
        <f t="shared" si="1821"/>
        <v>0</v>
      </c>
      <c r="AC1218" s="27">
        <f t="shared" ref="AC1218" si="1822">SUM(AC1206:AC1217)</f>
        <v>0</v>
      </c>
      <c r="AD1218" s="5">
        <f t="shared" ref="AD1218" si="1823">LARGE(AD1205:AD1217,1)</f>
        <v>89.49</v>
      </c>
      <c r="AE1218" s="27">
        <f t="shared" ref="AE1218:AE1274" si="1824">SUM(AE1206:AE1217)</f>
        <v>33735.315090161334</v>
      </c>
      <c r="AF1218" s="50">
        <f t="shared" ref="AF1218" si="1825">AC1218+AE1218</f>
        <v>33735.315090161334</v>
      </c>
      <c r="AG1218">
        <f t="shared" ref="AG1218" si="1826">Z1206</f>
        <v>87</v>
      </c>
    </row>
    <row r="1219" spans="1:33" x14ac:dyDescent="0.25">
      <c r="A1219" s="6" t="s">
        <v>12</v>
      </c>
      <c r="B1219" s="6" t="s">
        <v>18</v>
      </c>
      <c r="C1219" s="6" t="s">
        <v>19</v>
      </c>
      <c r="D1219" s="14" t="s">
        <v>20</v>
      </c>
      <c r="E1219" s="14" t="s">
        <v>21</v>
      </c>
      <c r="F1219" s="6" t="s">
        <v>22</v>
      </c>
      <c r="G1219" s="6" t="s">
        <v>23</v>
      </c>
      <c r="M1219" s="6" t="s">
        <v>12</v>
      </c>
      <c r="N1219" s="6" t="s">
        <v>18</v>
      </c>
      <c r="O1219" s="6" t="s">
        <v>19</v>
      </c>
      <c r="P1219" s="14" t="s">
        <v>20</v>
      </c>
      <c r="Q1219" s="14" t="s">
        <v>21</v>
      </c>
      <c r="R1219" s="6" t="s">
        <v>22</v>
      </c>
      <c r="S1219" s="6" t="s">
        <v>23</v>
      </c>
      <c r="Y1219" s="6" t="s">
        <v>12</v>
      </c>
      <c r="Z1219" s="6" t="s">
        <v>18</v>
      </c>
      <c r="AA1219" s="6" t="s">
        <v>19</v>
      </c>
      <c r="AB1219" s="14" t="s">
        <v>20</v>
      </c>
      <c r="AC1219" s="14" t="s">
        <v>21</v>
      </c>
      <c r="AD1219" s="6" t="s">
        <v>22</v>
      </c>
      <c r="AE1219" s="6" t="s">
        <v>23</v>
      </c>
    </row>
    <row r="1220" spans="1:33" x14ac:dyDescent="0.25">
      <c r="A1220" s="7" t="str">
        <f>Premissas!$E$2</f>
        <v>outubro/19</v>
      </c>
      <c r="B1220" s="29">
        <f>B1206+1</f>
        <v>88</v>
      </c>
      <c r="C1220" s="15">
        <f>LARGE(Premissas!$H$2:$I$2,1)</f>
        <v>63.39</v>
      </c>
      <c r="D1220" s="16">
        <f t="shared" ref="D1220:D1231" si="1827">IF(C1220&gt;105%*B1220,(C1220-B1220),0)</f>
        <v>0</v>
      </c>
      <c r="E1220" s="17">
        <f>D1220*Premissas!$C$6</f>
        <v>0</v>
      </c>
      <c r="F1220" s="15">
        <f t="shared" ref="F1220:F1231" si="1828">IF(C1220&gt;B1220,C1220,B1220)</f>
        <v>88</v>
      </c>
      <c r="G1220" s="18">
        <f>F1220*Premissas!$C$5</f>
        <v>2836.8237899398923</v>
      </c>
      <c r="M1220" s="7" t="str">
        <f>Premissas!$E$2</f>
        <v>outubro/19</v>
      </c>
      <c r="N1220" s="29">
        <f t="shared" ref="N1220" si="1829">N1206+1</f>
        <v>88</v>
      </c>
      <c r="O1220" s="15">
        <f>Premissas!$I$2</f>
        <v>63.39</v>
      </c>
      <c r="P1220" s="16">
        <f t="shared" ref="P1220:P1231" si="1830">IF(O1220&gt;105%*N1220,(O1220-N1220),0)</f>
        <v>0</v>
      </c>
      <c r="Q1220" s="17">
        <f>P1220*Premissas!$C$13</f>
        <v>0</v>
      </c>
      <c r="R1220" s="15">
        <f t="shared" ref="R1220:R1231" si="1831">IF(O1220&gt;N1220,O1220,N1220)</f>
        <v>88</v>
      </c>
      <c r="S1220" s="18">
        <f>R1220*Premissas!$C$11</f>
        <v>4238.5321100917427</v>
      </c>
      <c r="Y1220" s="7" t="str">
        <f>Premissas!$E$2</f>
        <v>outubro/19</v>
      </c>
      <c r="Z1220" s="29">
        <f t="shared" ref="Z1220" si="1832">Z1206+1</f>
        <v>88</v>
      </c>
      <c r="AA1220" s="15">
        <f>Premissas!$H$2</f>
        <v>58.8</v>
      </c>
      <c r="AB1220" s="16">
        <f t="shared" ref="AB1220:AB1231" si="1833">IF(AA1220&gt;105%*Z1220,(AA1220-Z1220),0)</f>
        <v>0</v>
      </c>
      <c r="AC1220" s="17">
        <f>AB1220*Premissas!$C$6</f>
        <v>0</v>
      </c>
      <c r="AD1220" s="15">
        <f t="shared" ref="AD1220:AD1231" si="1834">IF(AA1220&gt;Z1220,AA1220,Z1220)</f>
        <v>88</v>
      </c>
      <c r="AE1220" s="18">
        <f>AD1220*Premissas!$C$12</f>
        <v>2836.8237899398923</v>
      </c>
    </row>
    <row r="1221" spans="1:33" x14ac:dyDescent="0.25">
      <c r="A1221" s="7" t="str">
        <f>Premissas!$E$3</f>
        <v>setembro/19</v>
      </c>
      <c r="B1221" s="29">
        <f>B1220</f>
        <v>88</v>
      </c>
      <c r="C1221" s="15">
        <f>LARGE(Premissas!$H$3:$I$3,1)</f>
        <v>58.91</v>
      </c>
      <c r="D1221" s="16">
        <f t="shared" si="1827"/>
        <v>0</v>
      </c>
      <c r="E1221" s="17">
        <f>D1221*Premissas!$C$6</f>
        <v>0</v>
      </c>
      <c r="F1221" s="15">
        <f t="shared" si="1828"/>
        <v>88</v>
      </c>
      <c r="G1221" s="18">
        <f>F1221*Premissas!$C$5</f>
        <v>2836.8237899398923</v>
      </c>
      <c r="M1221" s="7" t="str">
        <f>Premissas!$E$3</f>
        <v>setembro/19</v>
      </c>
      <c r="N1221" s="29">
        <f t="shared" ref="N1221:N1231" si="1835">N1220</f>
        <v>88</v>
      </c>
      <c r="O1221" s="15">
        <f>Premissas!$I$3</f>
        <v>52.19</v>
      </c>
      <c r="P1221" s="16">
        <f t="shared" si="1830"/>
        <v>0</v>
      </c>
      <c r="Q1221" s="17">
        <f>P1221*Premissas!$C$13</f>
        <v>0</v>
      </c>
      <c r="R1221" s="15">
        <f t="shared" si="1831"/>
        <v>88</v>
      </c>
      <c r="S1221" s="18">
        <f>R1221*Premissas!$C$11</f>
        <v>4238.5321100917427</v>
      </c>
      <c r="Y1221" s="7" t="str">
        <f>Premissas!$E$3</f>
        <v>setembro/19</v>
      </c>
      <c r="Z1221" s="29">
        <f t="shared" ref="Z1221:Z1231" si="1836">Z1220</f>
        <v>88</v>
      </c>
      <c r="AA1221" s="15">
        <f>Premissas!$H$3</f>
        <v>58.91</v>
      </c>
      <c r="AB1221" s="16">
        <f t="shared" si="1833"/>
        <v>0</v>
      </c>
      <c r="AC1221" s="17">
        <f>AB1221*Premissas!$C$6</f>
        <v>0</v>
      </c>
      <c r="AD1221" s="15">
        <f t="shared" si="1834"/>
        <v>88</v>
      </c>
      <c r="AE1221" s="18">
        <f>AD1221*Premissas!$C$12</f>
        <v>2836.8237899398923</v>
      </c>
    </row>
    <row r="1222" spans="1:33" x14ac:dyDescent="0.25">
      <c r="A1222" s="7" t="str">
        <f>Premissas!$E$4</f>
        <v>agosto/19</v>
      </c>
      <c r="B1222" s="29">
        <f t="shared" ref="B1222:B1231" si="1837">B1221</f>
        <v>88</v>
      </c>
      <c r="C1222" s="15">
        <f>LARGE(Premissas!$H$4:$I$4,1)</f>
        <v>46.48</v>
      </c>
      <c r="D1222" s="16">
        <f t="shared" si="1827"/>
        <v>0</v>
      </c>
      <c r="E1222" s="17">
        <f>D1222*Premissas!$C$6</f>
        <v>0</v>
      </c>
      <c r="F1222" s="15">
        <f t="shared" si="1828"/>
        <v>88</v>
      </c>
      <c r="G1222" s="18">
        <f>F1222*Premissas!$C$5</f>
        <v>2836.8237899398923</v>
      </c>
      <c r="M1222" s="7" t="str">
        <f>Premissas!$E$4</f>
        <v>agosto/19</v>
      </c>
      <c r="N1222" s="29">
        <f t="shared" si="1835"/>
        <v>88</v>
      </c>
      <c r="O1222" s="15">
        <f>Premissas!$I$4</f>
        <v>20.16</v>
      </c>
      <c r="P1222" s="16">
        <f t="shared" si="1830"/>
        <v>0</v>
      </c>
      <c r="Q1222" s="17">
        <f>P1222*Premissas!$C$13</f>
        <v>0</v>
      </c>
      <c r="R1222" s="15">
        <f t="shared" si="1831"/>
        <v>88</v>
      </c>
      <c r="S1222" s="18">
        <f>R1222*Premissas!$C$11</f>
        <v>4238.5321100917427</v>
      </c>
      <c r="Y1222" s="7" t="str">
        <f>Premissas!$E$4</f>
        <v>agosto/19</v>
      </c>
      <c r="Z1222" s="29">
        <f t="shared" si="1836"/>
        <v>88</v>
      </c>
      <c r="AA1222" s="15">
        <f>Premissas!$H$4</f>
        <v>46.48</v>
      </c>
      <c r="AB1222" s="16">
        <f t="shared" si="1833"/>
        <v>0</v>
      </c>
      <c r="AC1222" s="17">
        <f>AB1222*Premissas!$C$6</f>
        <v>0</v>
      </c>
      <c r="AD1222" s="15">
        <f t="shared" si="1834"/>
        <v>88</v>
      </c>
      <c r="AE1222" s="18">
        <f>AD1222*Premissas!$C$12</f>
        <v>2836.8237899398923</v>
      </c>
    </row>
    <row r="1223" spans="1:33" x14ac:dyDescent="0.25">
      <c r="A1223" s="7" t="str">
        <f>Premissas!$E$5</f>
        <v>julho/19</v>
      </c>
      <c r="B1223" s="29">
        <f t="shared" si="1837"/>
        <v>88</v>
      </c>
      <c r="C1223" s="15">
        <f>LARGE(Premissas!$H$5:$I$5,1)</f>
        <v>63.17</v>
      </c>
      <c r="D1223" s="16">
        <f t="shared" si="1827"/>
        <v>0</v>
      </c>
      <c r="E1223" s="17">
        <f>D1223*Premissas!$C$6</f>
        <v>0</v>
      </c>
      <c r="F1223" s="15">
        <f t="shared" si="1828"/>
        <v>88</v>
      </c>
      <c r="G1223" s="18">
        <f>F1223*Premissas!$C$5</f>
        <v>2836.8237899398923</v>
      </c>
      <c r="M1223" s="7" t="str">
        <f>Premissas!$E$5</f>
        <v>julho/19</v>
      </c>
      <c r="N1223" s="29">
        <f t="shared" si="1835"/>
        <v>88</v>
      </c>
      <c r="O1223" s="15">
        <f>Premissas!$I$5</f>
        <v>39.979999999999997</v>
      </c>
      <c r="P1223" s="16">
        <f t="shared" si="1830"/>
        <v>0</v>
      </c>
      <c r="Q1223" s="17">
        <f>P1223*Premissas!$C$13</f>
        <v>0</v>
      </c>
      <c r="R1223" s="15">
        <f t="shared" si="1831"/>
        <v>88</v>
      </c>
      <c r="S1223" s="18">
        <f>R1223*Premissas!$C$11</f>
        <v>4238.5321100917427</v>
      </c>
      <c r="Y1223" s="7" t="str">
        <f>Premissas!$E$5</f>
        <v>julho/19</v>
      </c>
      <c r="Z1223" s="29">
        <f t="shared" si="1836"/>
        <v>88</v>
      </c>
      <c r="AA1223" s="15">
        <f>Premissas!$H$5</f>
        <v>63.17</v>
      </c>
      <c r="AB1223" s="16">
        <f t="shared" si="1833"/>
        <v>0</v>
      </c>
      <c r="AC1223" s="17">
        <f>AB1223*Premissas!$C$6</f>
        <v>0</v>
      </c>
      <c r="AD1223" s="15">
        <f t="shared" si="1834"/>
        <v>88</v>
      </c>
      <c r="AE1223" s="18">
        <f>AD1223*Premissas!$C$12</f>
        <v>2836.8237899398923</v>
      </c>
    </row>
    <row r="1224" spans="1:33" x14ac:dyDescent="0.25">
      <c r="A1224" s="7" t="str">
        <f>Premissas!$E$6</f>
        <v>junho/19</v>
      </c>
      <c r="B1224" s="29">
        <f t="shared" si="1837"/>
        <v>88</v>
      </c>
      <c r="C1224" s="15">
        <f>LARGE(Premissas!$H$6:$I$6,1)</f>
        <v>59.47</v>
      </c>
      <c r="D1224" s="16">
        <f t="shared" si="1827"/>
        <v>0</v>
      </c>
      <c r="E1224" s="17">
        <f>D1224*Premissas!$C$6</f>
        <v>0</v>
      </c>
      <c r="F1224" s="15">
        <f t="shared" si="1828"/>
        <v>88</v>
      </c>
      <c r="G1224" s="18">
        <f>F1224*Premissas!$C$5</f>
        <v>2836.8237899398923</v>
      </c>
      <c r="M1224" s="7" t="str">
        <f>Premissas!$E$6</f>
        <v>junho/19</v>
      </c>
      <c r="N1224" s="29">
        <f t="shared" si="1835"/>
        <v>88</v>
      </c>
      <c r="O1224" s="15">
        <f>Premissas!$I$6</f>
        <v>47.71</v>
      </c>
      <c r="P1224" s="16">
        <f t="shared" si="1830"/>
        <v>0</v>
      </c>
      <c r="Q1224" s="17">
        <f>P1224*Premissas!$C$13</f>
        <v>0</v>
      </c>
      <c r="R1224" s="15">
        <f t="shared" si="1831"/>
        <v>88</v>
      </c>
      <c r="S1224" s="18">
        <f>R1224*Premissas!$C$11</f>
        <v>4238.5321100917427</v>
      </c>
      <c r="Y1224" s="7" t="str">
        <f>Premissas!$E$6</f>
        <v>junho/19</v>
      </c>
      <c r="Z1224" s="29">
        <f t="shared" si="1836"/>
        <v>88</v>
      </c>
      <c r="AA1224" s="15">
        <f>Premissas!$H$6</f>
        <v>59.47</v>
      </c>
      <c r="AB1224" s="16">
        <f t="shared" si="1833"/>
        <v>0</v>
      </c>
      <c r="AC1224" s="17">
        <f>AB1224*Premissas!$C$6</f>
        <v>0</v>
      </c>
      <c r="AD1224" s="15">
        <f t="shared" si="1834"/>
        <v>88</v>
      </c>
      <c r="AE1224" s="18">
        <f>AD1224*Premissas!$C$12</f>
        <v>2836.8237899398923</v>
      </c>
    </row>
    <row r="1225" spans="1:33" x14ac:dyDescent="0.25">
      <c r="A1225" s="7" t="str">
        <f>Premissas!$E$7</f>
        <v>maio/19</v>
      </c>
      <c r="B1225" s="29">
        <f t="shared" si="1837"/>
        <v>88</v>
      </c>
      <c r="C1225" s="15">
        <f>LARGE(Premissas!$H$7:$I$7,1)</f>
        <v>61.04</v>
      </c>
      <c r="D1225" s="20">
        <f t="shared" si="1827"/>
        <v>0</v>
      </c>
      <c r="E1225" s="17">
        <f>D1225*Premissas!$C$6</f>
        <v>0</v>
      </c>
      <c r="F1225" s="15">
        <f t="shared" si="1828"/>
        <v>88</v>
      </c>
      <c r="G1225" s="18">
        <f>F1225*Premissas!$C$5</f>
        <v>2836.8237899398923</v>
      </c>
      <c r="M1225" s="7" t="str">
        <f>Premissas!$E$7</f>
        <v>maio/19</v>
      </c>
      <c r="N1225" s="29">
        <f t="shared" si="1835"/>
        <v>88</v>
      </c>
      <c r="O1225" s="15">
        <f>Premissas!$I$7</f>
        <v>46.37</v>
      </c>
      <c r="P1225" s="20">
        <f t="shared" si="1830"/>
        <v>0</v>
      </c>
      <c r="Q1225" s="17">
        <f>P1225*Premissas!$C$13</f>
        <v>0</v>
      </c>
      <c r="R1225" s="15">
        <f t="shared" si="1831"/>
        <v>88</v>
      </c>
      <c r="S1225" s="18">
        <f>R1225*Premissas!$C$11</f>
        <v>4238.5321100917427</v>
      </c>
      <c r="Y1225" s="7" t="str">
        <f>Premissas!$E$7</f>
        <v>maio/19</v>
      </c>
      <c r="Z1225" s="29">
        <f t="shared" si="1836"/>
        <v>88</v>
      </c>
      <c r="AA1225" s="15">
        <f>Premissas!$H$7</f>
        <v>61.04</v>
      </c>
      <c r="AB1225" s="20">
        <f t="shared" si="1833"/>
        <v>0</v>
      </c>
      <c r="AC1225" s="17">
        <f>AB1225*Premissas!$C$6</f>
        <v>0</v>
      </c>
      <c r="AD1225" s="15">
        <f t="shared" si="1834"/>
        <v>88</v>
      </c>
      <c r="AE1225" s="18">
        <f>AD1225*Premissas!$C$12</f>
        <v>2836.8237899398923</v>
      </c>
    </row>
    <row r="1226" spans="1:33" x14ac:dyDescent="0.25">
      <c r="A1226" s="7" t="str">
        <f>Premissas!$E$8</f>
        <v>abril/19</v>
      </c>
      <c r="B1226" s="29">
        <f t="shared" si="1837"/>
        <v>88</v>
      </c>
      <c r="C1226" s="15">
        <f>LARGE(Premissas!$H$8:$I$8,1)</f>
        <v>81.98</v>
      </c>
      <c r="D1226" s="20">
        <f t="shared" si="1827"/>
        <v>0</v>
      </c>
      <c r="E1226" s="17">
        <f>D1226*Premissas!$C$6</f>
        <v>0</v>
      </c>
      <c r="F1226" s="15">
        <f t="shared" si="1828"/>
        <v>88</v>
      </c>
      <c r="G1226" s="18">
        <f>F1226*Premissas!$C$5</f>
        <v>2836.8237899398923</v>
      </c>
      <c r="M1226" s="7" t="str">
        <f>Premissas!$E$8</f>
        <v>abril/19</v>
      </c>
      <c r="N1226" s="29">
        <f t="shared" si="1835"/>
        <v>88</v>
      </c>
      <c r="O1226" s="15">
        <f>Premissas!$I$8</f>
        <v>53.09</v>
      </c>
      <c r="P1226" s="20">
        <f t="shared" si="1830"/>
        <v>0</v>
      </c>
      <c r="Q1226" s="17">
        <f>P1226*Premissas!$C$13</f>
        <v>0</v>
      </c>
      <c r="R1226" s="15">
        <f t="shared" si="1831"/>
        <v>88</v>
      </c>
      <c r="S1226" s="18">
        <f>R1226*Premissas!$C$11</f>
        <v>4238.5321100917427</v>
      </c>
      <c r="Y1226" s="7" t="str">
        <f>Premissas!$E$8</f>
        <v>abril/19</v>
      </c>
      <c r="Z1226" s="29">
        <f t="shared" si="1836"/>
        <v>88</v>
      </c>
      <c r="AA1226" s="15">
        <f>Premissas!$H$8</f>
        <v>81.98</v>
      </c>
      <c r="AB1226" s="20">
        <f t="shared" si="1833"/>
        <v>0</v>
      </c>
      <c r="AC1226" s="17">
        <f>AB1226*Premissas!$C$6</f>
        <v>0</v>
      </c>
      <c r="AD1226" s="15">
        <f t="shared" si="1834"/>
        <v>88</v>
      </c>
      <c r="AE1226" s="18">
        <f>AD1226*Premissas!$C$12</f>
        <v>2836.8237899398923</v>
      </c>
    </row>
    <row r="1227" spans="1:33" x14ac:dyDescent="0.25">
      <c r="A1227" s="7" t="str">
        <f>Premissas!$E$9</f>
        <v>março/19</v>
      </c>
      <c r="B1227" s="29">
        <f t="shared" si="1837"/>
        <v>88</v>
      </c>
      <c r="C1227" s="15">
        <f>LARGE(Premissas!$H$9:$I$9,1)</f>
        <v>77.73</v>
      </c>
      <c r="D1227" s="20">
        <f t="shared" si="1827"/>
        <v>0</v>
      </c>
      <c r="E1227" s="17">
        <f>D1227*Premissas!$C$6</f>
        <v>0</v>
      </c>
      <c r="F1227" s="15">
        <f t="shared" si="1828"/>
        <v>88</v>
      </c>
      <c r="G1227" s="18">
        <f>F1227*Premissas!$C$5</f>
        <v>2836.8237899398923</v>
      </c>
      <c r="M1227" s="7" t="str">
        <f>Premissas!$E$9</f>
        <v>março/19</v>
      </c>
      <c r="N1227" s="29">
        <f t="shared" si="1835"/>
        <v>88</v>
      </c>
      <c r="O1227" s="15">
        <f>Premissas!$I$9</f>
        <v>77.73</v>
      </c>
      <c r="P1227" s="20">
        <f t="shared" si="1830"/>
        <v>0</v>
      </c>
      <c r="Q1227" s="17">
        <f>P1227*Premissas!$C$13</f>
        <v>0</v>
      </c>
      <c r="R1227" s="15">
        <f t="shared" si="1831"/>
        <v>88</v>
      </c>
      <c r="S1227" s="18">
        <f>R1227*Premissas!$C$11</f>
        <v>4238.5321100917427</v>
      </c>
      <c r="Y1227" s="7" t="str">
        <f>Premissas!$E$9</f>
        <v>março/19</v>
      </c>
      <c r="Z1227" s="29">
        <f t="shared" si="1836"/>
        <v>88</v>
      </c>
      <c r="AA1227" s="15">
        <f>Premissas!$H$9</f>
        <v>77.62</v>
      </c>
      <c r="AB1227" s="20">
        <f t="shared" si="1833"/>
        <v>0</v>
      </c>
      <c r="AC1227" s="17">
        <f>AB1227*Premissas!$C$6</f>
        <v>0</v>
      </c>
      <c r="AD1227" s="15">
        <f t="shared" si="1834"/>
        <v>88</v>
      </c>
      <c r="AE1227" s="18">
        <f>AD1227*Premissas!$C$12</f>
        <v>2836.8237899398923</v>
      </c>
    </row>
    <row r="1228" spans="1:33" x14ac:dyDescent="0.25">
      <c r="A1228" s="7" t="str">
        <f>Premissas!$E$10</f>
        <v>fevereiro/19</v>
      </c>
      <c r="B1228" s="29">
        <f t="shared" si="1837"/>
        <v>88</v>
      </c>
      <c r="C1228" s="15">
        <f>LARGE(Premissas!$H$10:$I$10,1)</f>
        <v>89.49</v>
      </c>
      <c r="D1228" s="20">
        <f t="shared" si="1827"/>
        <v>0</v>
      </c>
      <c r="E1228" s="17">
        <f>D1228*Premissas!$C$6</f>
        <v>0</v>
      </c>
      <c r="F1228" s="15">
        <f t="shared" si="1828"/>
        <v>89.49</v>
      </c>
      <c r="G1228" s="18">
        <f>F1228*Premissas!$C$5</f>
        <v>2884.8563745650108</v>
      </c>
      <c r="M1228" s="7" t="str">
        <f>Premissas!$E$10</f>
        <v>fevereiro/19</v>
      </c>
      <c r="N1228" s="29">
        <f t="shared" si="1835"/>
        <v>88</v>
      </c>
      <c r="O1228" s="15">
        <f>Premissas!$I$10</f>
        <v>61.82</v>
      </c>
      <c r="P1228" s="20">
        <f t="shared" si="1830"/>
        <v>0</v>
      </c>
      <c r="Q1228" s="17">
        <f>P1228*Premissas!$C$13</f>
        <v>0</v>
      </c>
      <c r="R1228" s="15">
        <f t="shared" si="1831"/>
        <v>88</v>
      </c>
      <c r="S1228" s="18">
        <f>R1228*Premissas!$C$11</f>
        <v>4238.5321100917427</v>
      </c>
      <c r="Y1228" s="7" t="str">
        <f>Premissas!$E$10</f>
        <v>fevereiro/19</v>
      </c>
      <c r="Z1228" s="29">
        <f t="shared" si="1836"/>
        <v>88</v>
      </c>
      <c r="AA1228" s="15">
        <f>Premissas!$H$10</f>
        <v>89.49</v>
      </c>
      <c r="AB1228" s="20">
        <f t="shared" si="1833"/>
        <v>0</v>
      </c>
      <c r="AC1228" s="17">
        <f>AB1228*Premissas!$C$6</f>
        <v>0</v>
      </c>
      <c r="AD1228" s="15">
        <f t="shared" si="1834"/>
        <v>89.49</v>
      </c>
      <c r="AE1228" s="18">
        <f>AD1228*Premissas!$C$12</f>
        <v>2884.8563745650108</v>
      </c>
    </row>
    <row r="1229" spans="1:33" x14ac:dyDescent="0.25">
      <c r="A1229" s="7" t="str">
        <f>Premissas!$E$11</f>
        <v>janeiro/19</v>
      </c>
      <c r="B1229" s="29">
        <f t="shared" si="1837"/>
        <v>88</v>
      </c>
      <c r="C1229" s="15">
        <f>LARGE(Premissas!$H$11:$I$11,1)</f>
        <v>81.09</v>
      </c>
      <c r="D1229" s="16">
        <f t="shared" si="1827"/>
        <v>0</v>
      </c>
      <c r="E1229" s="17">
        <f>D1229*Premissas!$C$6</f>
        <v>0</v>
      </c>
      <c r="F1229" s="15">
        <f t="shared" si="1828"/>
        <v>88</v>
      </c>
      <c r="G1229" s="18">
        <f>F1229*Premissas!$C$5</f>
        <v>2836.8237899398923</v>
      </c>
      <c r="M1229" s="7" t="str">
        <f>Premissas!$E$11</f>
        <v>janeiro/19</v>
      </c>
      <c r="N1229" s="29">
        <f t="shared" si="1835"/>
        <v>88</v>
      </c>
      <c r="O1229" s="15">
        <f>Premissas!$I$11</f>
        <v>57.12</v>
      </c>
      <c r="P1229" s="16">
        <f t="shared" si="1830"/>
        <v>0</v>
      </c>
      <c r="Q1229" s="17">
        <f>P1229*Premissas!$C$13</f>
        <v>0</v>
      </c>
      <c r="R1229" s="15">
        <f t="shared" si="1831"/>
        <v>88</v>
      </c>
      <c r="S1229" s="18">
        <f>R1229*Premissas!$C$11</f>
        <v>4238.5321100917427</v>
      </c>
      <c r="Y1229" s="7" t="str">
        <f>Premissas!$E$11</f>
        <v>janeiro/19</v>
      </c>
      <c r="Z1229" s="29">
        <f t="shared" si="1836"/>
        <v>88</v>
      </c>
      <c r="AA1229" s="15">
        <f>Premissas!$H$11</f>
        <v>81.09</v>
      </c>
      <c r="AB1229" s="16">
        <f t="shared" si="1833"/>
        <v>0</v>
      </c>
      <c r="AC1229" s="17">
        <f>AB1229*Premissas!$C$6</f>
        <v>0</v>
      </c>
      <c r="AD1229" s="15">
        <f t="shared" si="1834"/>
        <v>88</v>
      </c>
      <c r="AE1229" s="18">
        <f>AD1229*Premissas!$C$12</f>
        <v>2836.8237899398923</v>
      </c>
    </row>
    <row r="1230" spans="1:33" x14ac:dyDescent="0.25">
      <c r="A1230" s="7" t="str">
        <f>Premissas!$E$12</f>
        <v>dezembro/18</v>
      </c>
      <c r="B1230" s="29">
        <f t="shared" si="1837"/>
        <v>88</v>
      </c>
      <c r="C1230" s="15">
        <f>LARGE(Premissas!$H$12:$I$12,1)</f>
        <v>66.98</v>
      </c>
      <c r="D1230" s="16">
        <f t="shared" si="1827"/>
        <v>0</v>
      </c>
      <c r="E1230" s="17">
        <f>D1230*Premissas!$C$6</f>
        <v>0</v>
      </c>
      <c r="F1230" s="15">
        <f t="shared" si="1828"/>
        <v>88</v>
      </c>
      <c r="G1230" s="18">
        <f>F1230*Premissas!$C$5</f>
        <v>2836.8237899398923</v>
      </c>
      <c r="M1230" s="7" t="str">
        <f>Premissas!$E$12</f>
        <v>dezembro/18</v>
      </c>
      <c r="N1230" s="29">
        <f t="shared" si="1835"/>
        <v>88</v>
      </c>
      <c r="O1230" s="15">
        <f>Premissas!$I$12</f>
        <v>56.9</v>
      </c>
      <c r="P1230" s="16">
        <f t="shared" si="1830"/>
        <v>0</v>
      </c>
      <c r="Q1230" s="17">
        <f>P1230*Premissas!$C$13</f>
        <v>0</v>
      </c>
      <c r="R1230" s="15">
        <f t="shared" si="1831"/>
        <v>88</v>
      </c>
      <c r="S1230" s="18">
        <f>R1230*Premissas!$C$11</f>
        <v>4238.5321100917427</v>
      </c>
      <c r="Y1230" s="7" t="str">
        <f>Premissas!$E$12</f>
        <v>dezembro/18</v>
      </c>
      <c r="Z1230" s="29">
        <f t="shared" si="1836"/>
        <v>88</v>
      </c>
      <c r="AA1230" s="15">
        <f>Premissas!$H$12</f>
        <v>66.98</v>
      </c>
      <c r="AB1230" s="16">
        <f t="shared" si="1833"/>
        <v>0</v>
      </c>
      <c r="AC1230" s="17">
        <f>AB1230*Premissas!$C$6</f>
        <v>0</v>
      </c>
      <c r="AD1230" s="15">
        <f t="shared" si="1834"/>
        <v>88</v>
      </c>
      <c r="AE1230" s="18">
        <f>AD1230*Premissas!$C$12</f>
        <v>2836.8237899398923</v>
      </c>
    </row>
    <row r="1231" spans="1:33" x14ac:dyDescent="0.25">
      <c r="A1231" s="7" t="str">
        <f>Premissas!$E$13</f>
        <v>novembro/18</v>
      </c>
      <c r="B1231" s="29">
        <f t="shared" si="1837"/>
        <v>88</v>
      </c>
      <c r="C1231" s="15">
        <f>LARGE(Premissas!$H$13:$I$13,1)</f>
        <v>66.42</v>
      </c>
      <c r="D1231" s="16">
        <f t="shared" si="1827"/>
        <v>0</v>
      </c>
      <c r="E1231" s="17">
        <f>D1231*Premissas!$C$6</f>
        <v>0</v>
      </c>
      <c r="F1231" s="15">
        <f t="shared" si="1828"/>
        <v>88</v>
      </c>
      <c r="G1231" s="18">
        <f>F1231*Premissas!$C$5</f>
        <v>2836.8237899398923</v>
      </c>
      <c r="M1231" s="7" t="str">
        <f>Premissas!$E$13</f>
        <v>novembro/18</v>
      </c>
      <c r="N1231" s="29">
        <f t="shared" si="1835"/>
        <v>88</v>
      </c>
      <c r="O1231" s="15">
        <f>Premissas!$I$13</f>
        <v>40.659999999999997</v>
      </c>
      <c r="P1231" s="16">
        <f t="shared" si="1830"/>
        <v>0</v>
      </c>
      <c r="Q1231" s="17">
        <f>P1231*Premissas!$C$13</f>
        <v>0</v>
      </c>
      <c r="R1231" s="15">
        <f t="shared" si="1831"/>
        <v>88</v>
      </c>
      <c r="S1231" s="18">
        <f>R1231*Premissas!$C$11</f>
        <v>4238.5321100917427</v>
      </c>
      <c r="Y1231" s="7" t="str">
        <f>Premissas!$E$13</f>
        <v>novembro/18</v>
      </c>
      <c r="Z1231" s="29">
        <f t="shared" si="1836"/>
        <v>88</v>
      </c>
      <c r="AA1231" s="15">
        <f>Premissas!$H$13</f>
        <v>66.42</v>
      </c>
      <c r="AB1231" s="16">
        <f t="shared" si="1833"/>
        <v>0</v>
      </c>
      <c r="AC1231" s="17">
        <f>AB1231*Premissas!$C$6</f>
        <v>0</v>
      </c>
      <c r="AD1231" s="15">
        <f t="shared" si="1834"/>
        <v>88</v>
      </c>
      <c r="AE1231" s="18">
        <f>AD1231*Premissas!$C$12</f>
        <v>2836.8237899398923</v>
      </c>
    </row>
    <row r="1232" spans="1:33" x14ac:dyDescent="0.25">
      <c r="A1232" s="26" t="s">
        <v>35</v>
      </c>
      <c r="B1232" s="5"/>
      <c r="C1232" s="5">
        <f>LARGE(C1219:C1231,1)</f>
        <v>89.49</v>
      </c>
      <c r="D1232" s="5">
        <f>LARGE(D1219:D1231,1)</f>
        <v>0</v>
      </c>
      <c r="E1232" s="27">
        <f>SUM(E1220:E1231)</f>
        <v>0</v>
      </c>
      <c r="F1232" s="5">
        <f>LARGE(F1219:F1231,1)</f>
        <v>89.49</v>
      </c>
      <c r="G1232" s="27">
        <f t="shared" si="1814"/>
        <v>34089.918063903824</v>
      </c>
      <c r="H1232" s="50">
        <f>E1232+G1232</f>
        <v>34089.918063903824</v>
      </c>
      <c r="I1232">
        <f>B1220</f>
        <v>88</v>
      </c>
      <c r="M1232" s="26" t="s">
        <v>35</v>
      </c>
      <c r="N1232" s="5"/>
      <c r="O1232" s="5">
        <f t="shared" ref="O1232:P1232" si="1838">LARGE(O1219:O1231,1)</f>
        <v>77.73</v>
      </c>
      <c r="P1232" s="5">
        <f t="shared" si="1838"/>
        <v>0</v>
      </c>
      <c r="Q1232" s="27">
        <f t="shared" ref="Q1232" si="1839">SUM(Q1220:Q1231)</f>
        <v>0</v>
      </c>
      <c r="R1232" s="5">
        <f t="shared" ref="R1232" si="1840">LARGE(R1219:R1231,1)</f>
        <v>88</v>
      </c>
      <c r="S1232" s="27">
        <f t="shared" si="1818"/>
        <v>50862.385321100912</v>
      </c>
      <c r="T1232" s="50">
        <f t="shared" ref="T1232" si="1841">Q1232+S1232</f>
        <v>50862.385321100912</v>
      </c>
      <c r="U1232">
        <f t="shared" ref="U1232" si="1842">N1220</f>
        <v>88</v>
      </c>
      <c r="Y1232" s="26" t="s">
        <v>35</v>
      </c>
      <c r="Z1232" s="5"/>
      <c r="AA1232" s="5">
        <f t="shared" ref="AA1232:AB1232" si="1843">LARGE(AA1219:AA1231,1)</f>
        <v>89.49</v>
      </c>
      <c r="AB1232" s="5">
        <f t="shared" si="1843"/>
        <v>0</v>
      </c>
      <c r="AC1232" s="27">
        <f t="shared" ref="AC1232" si="1844">SUM(AC1220:AC1231)</f>
        <v>0</v>
      </c>
      <c r="AD1232" s="5">
        <f t="shared" ref="AD1232" si="1845">LARGE(AD1219:AD1231,1)</f>
        <v>89.49</v>
      </c>
      <c r="AE1232" s="27">
        <f t="shared" si="1824"/>
        <v>34089.918063903824</v>
      </c>
      <c r="AF1232" s="50">
        <f t="shared" ref="AF1232" si="1846">AC1232+AE1232</f>
        <v>34089.918063903824</v>
      </c>
      <c r="AG1232">
        <f t="shared" ref="AG1232" si="1847">Z1220</f>
        <v>88</v>
      </c>
    </row>
    <row r="1233" spans="1:33" x14ac:dyDescent="0.25">
      <c r="A1233" s="6" t="s">
        <v>12</v>
      </c>
      <c r="B1233" s="6" t="s">
        <v>18</v>
      </c>
      <c r="C1233" s="6" t="s">
        <v>19</v>
      </c>
      <c r="D1233" s="14" t="s">
        <v>20</v>
      </c>
      <c r="E1233" s="14" t="s">
        <v>21</v>
      </c>
      <c r="F1233" s="6" t="s">
        <v>22</v>
      </c>
      <c r="G1233" s="6" t="s">
        <v>23</v>
      </c>
      <c r="M1233" s="6" t="s">
        <v>12</v>
      </c>
      <c r="N1233" s="6" t="s">
        <v>18</v>
      </c>
      <c r="O1233" s="6" t="s">
        <v>19</v>
      </c>
      <c r="P1233" s="14" t="s">
        <v>20</v>
      </c>
      <c r="Q1233" s="14" t="s">
        <v>21</v>
      </c>
      <c r="R1233" s="6" t="s">
        <v>22</v>
      </c>
      <c r="S1233" s="6" t="s">
        <v>23</v>
      </c>
      <c r="Y1233" s="6" t="s">
        <v>12</v>
      </c>
      <c r="Z1233" s="6" t="s">
        <v>18</v>
      </c>
      <c r="AA1233" s="6" t="s">
        <v>19</v>
      </c>
      <c r="AB1233" s="14" t="s">
        <v>20</v>
      </c>
      <c r="AC1233" s="14" t="s">
        <v>21</v>
      </c>
      <c r="AD1233" s="6" t="s">
        <v>22</v>
      </c>
      <c r="AE1233" s="6" t="s">
        <v>23</v>
      </c>
    </row>
    <row r="1234" spans="1:33" x14ac:dyDescent="0.25">
      <c r="A1234" s="7" t="str">
        <f>Premissas!$E$2</f>
        <v>outubro/19</v>
      </c>
      <c r="B1234" s="29">
        <f>B1220+1</f>
        <v>89</v>
      </c>
      <c r="C1234" s="15">
        <f>LARGE(Premissas!$H$2:$I$2,1)</f>
        <v>63.39</v>
      </c>
      <c r="D1234" s="16">
        <f t="shared" ref="D1234:D1245" si="1848">IF(C1234&gt;105%*B1234,(C1234-B1234),0)</f>
        <v>0</v>
      </c>
      <c r="E1234" s="17">
        <f>D1234*Premissas!$C$6</f>
        <v>0</v>
      </c>
      <c r="F1234" s="15">
        <f t="shared" ref="F1234:F1245" si="1849">IF(C1234&gt;B1234,C1234,B1234)</f>
        <v>89</v>
      </c>
      <c r="G1234" s="18">
        <f>F1234*Premissas!$C$5</f>
        <v>2869.0604239164823</v>
      </c>
      <c r="M1234" s="7" t="str">
        <f>Premissas!$E$2</f>
        <v>outubro/19</v>
      </c>
      <c r="N1234" s="29">
        <f t="shared" ref="N1234" si="1850">N1220+1</f>
        <v>89</v>
      </c>
      <c r="O1234" s="15">
        <f>Premissas!$I$2</f>
        <v>63.39</v>
      </c>
      <c r="P1234" s="16">
        <f t="shared" ref="P1234:P1245" si="1851">IF(O1234&gt;105%*N1234,(O1234-N1234),0)</f>
        <v>0</v>
      </c>
      <c r="Q1234" s="17">
        <f>P1234*Premissas!$C$13</f>
        <v>0</v>
      </c>
      <c r="R1234" s="15">
        <f t="shared" ref="R1234:R1245" si="1852">IF(O1234&gt;N1234,O1234,N1234)</f>
        <v>89</v>
      </c>
      <c r="S1234" s="18">
        <f>R1234*Premissas!$C$11</f>
        <v>4286.6972477064219</v>
      </c>
      <c r="Y1234" s="7" t="str">
        <f>Premissas!$E$2</f>
        <v>outubro/19</v>
      </c>
      <c r="Z1234" s="29">
        <f t="shared" ref="Z1234" si="1853">Z1220+1</f>
        <v>89</v>
      </c>
      <c r="AA1234" s="15">
        <f>Premissas!$H$2</f>
        <v>58.8</v>
      </c>
      <c r="AB1234" s="16">
        <f t="shared" ref="AB1234:AB1245" si="1854">IF(AA1234&gt;105%*Z1234,(AA1234-Z1234),0)</f>
        <v>0</v>
      </c>
      <c r="AC1234" s="17">
        <f>AB1234*Premissas!$C$6</f>
        <v>0</v>
      </c>
      <c r="AD1234" s="15">
        <f t="shared" ref="AD1234:AD1245" si="1855">IF(AA1234&gt;Z1234,AA1234,Z1234)</f>
        <v>89</v>
      </c>
      <c r="AE1234" s="18">
        <f>AD1234*Premissas!$C$12</f>
        <v>2869.0604239164823</v>
      </c>
    </row>
    <row r="1235" spans="1:33" x14ac:dyDescent="0.25">
      <c r="A1235" s="7" t="str">
        <f>Premissas!$E$3</f>
        <v>setembro/19</v>
      </c>
      <c r="B1235" s="29">
        <f>B1234</f>
        <v>89</v>
      </c>
      <c r="C1235" s="15">
        <f>LARGE(Premissas!$H$3:$I$3,1)</f>
        <v>58.91</v>
      </c>
      <c r="D1235" s="16">
        <f t="shared" si="1848"/>
        <v>0</v>
      </c>
      <c r="E1235" s="17">
        <f>D1235*Premissas!$C$6</f>
        <v>0</v>
      </c>
      <c r="F1235" s="15">
        <f t="shared" si="1849"/>
        <v>89</v>
      </c>
      <c r="G1235" s="18">
        <f>F1235*Premissas!$C$5</f>
        <v>2869.0604239164823</v>
      </c>
      <c r="M1235" s="7" t="str">
        <f>Premissas!$E$3</f>
        <v>setembro/19</v>
      </c>
      <c r="N1235" s="29">
        <f t="shared" ref="N1235:N1245" si="1856">N1234</f>
        <v>89</v>
      </c>
      <c r="O1235" s="15">
        <f>Premissas!$I$3</f>
        <v>52.19</v>
      </c>
      <c r="P1235" s="16">
        <f t="shared" si="1851"/>
        <v>0</v>
      </c>
      <c r="Q1235" s="17">
        <f>P1235*Premissas!$C$13</f>
        <v>0</v>
      </c>
      <c r="R1235" s="15">
        <f t="shared" si="1852"/>
        <v>89</v>
      </c>
      <c r="S1235" s="18">
        <f>R1235*Premissas!$C$11</f>
        <v>4286.6972477064219</v>
      </c>
      <c r="Y1235" s="7" t="str">
        <f>Premissas!$E$3</f>
        <v>setembro/19</v>
      </c>
      <c r="Z1235" s="29">
        <f t="shared" ref="Z1235:Z1245" si="1857">Z1234</f>
        <v>89</v>
      </c>
      <c r="AA1235" s="15">
        <f>Premissas!$H$3</f>
        <v>58.91</v>
      </c>
      <c r="AB1235" s="16">
        <f t="shared" si="1854"/>
        <v>0</v>
      </c>
      <c r="AC1235" s="17">
        <f>AB1235*Premissas!$C$6</f>
        <v>0</v>
      </c>
      <c r="AD1235" s="15">
        <f t="shared" si="1855"/>
        <v>89</v>
      </c>
      <c r="AE1235" s="18">
        <f>AD1235*Premissas!$C$12</f>
        <v>2869.0604239164823</v>
      </c>
    </row>
    <row r="1236" spans="1:33" x14ac:dyDescent="0.25">
      <c r="A1236" s="7" t="str">
        <f>Premissas!$E$4</f>
        <v>agosto/19</v>
      </c>
      <c r="B1236" s="29">
        <f t="shared" ref="B1236:B1245" si="1858">B1235</f>
        <v>89</v>
      </c>
      <c r="C1236" s="15">
        <f>LARGE(Premissas!$H$4:$I$4,1)</f>
        <v>46.48</v>
      </c>
      <c r="D1236" s="16">
        <f t="shared" si="1848"/>
        <v>0</v>
      </c>
      <c r="E1236" s="17">
        <f>D1236*Premissas!$C$6</f>
        <v>0</v>
      </c>
      <c r="F1236" s="15">
        <f t="shared" si="1849"/>
        <v>89</v>
      </c>
      <c r="G1236" s="18">
        <f>F1236*Premissas!$C$5</f>
        <v>2869.0604239164823</v>
      </c>
      <c r="M1236" s="7" t="str">
        <f>Premissas!$E$4</f>
        <v>agosto/19</v>
      </c>
      <c r="N1236" s="29">
        <f t="shared" si="1856"/>
        <v>89</v>
      </c>
      <c r="O1236" s="15">
        <f>Premissas!$I$4</f>
        <v>20.16</v>
      </c>
      <c r="P1236" s="16">
        <f t="shared" si="1851"/>
        <v>0</v>
      </c>
      <c r="Q1236" s="17">
        <f>P1236*Premissas!$C$13</f>
        <v>0</v>
      </c>
      <c r="R1236" s="15">
        <f t="shared" si="1852"/>
        <v>89</v>
      </c>
      <c r="S1236" s="18">
        <f>R1236*Premissas!$C$11</f>
        <v>4286.6972477064219</v>
      </c>
      <c r="Y1236" s="7" t="str">
        <f>Premissas!$E$4</f>
        <v>agosto/19</v>
      </c>
      <c r="Z1236" s="29">
        <f t="shared" si="1857"/>
        <v>89</v>
      </c>
      <c r="AA1236" s="15">
        <f>Premissas!$H$4</f>
        <v>46.48</v>
      </c>
      <c r="AB1236" s="16">
        <f t="shared" si="1854"/>
        <v>0</v>
      </c>
      <c r="AC1236" s="17">
        <f>AB1236*Premissas!$C$6</f>
        <v>0</v>
      </c>
      <c r="AD1236" s="15">
        <f t="shared" si="1855"/>
        <v>89</v>
      </c>
      <c r="AE1236" s="18">
        <f>AD1236*Premissas!$C$12</f>
        <v>2869.0604239164823</v>
      </c>
    </row>
    <row r="1237" spans="1:33" x14ac:dyDescent="0.25">
      <c r="A1237" s="7" t="str">
        <f>Premissas!$E$5</f>
        <v>julho/19</v>
      </c>
      <c r="B1237" s="29">
        <f t="shared" si="1858"/>
        <v>89</v>
      </c>
      <c r="C1237" s="15">
        <f>LARGE(Premissas!$H$5:$I$5,1)</f>
        <v>63.17</v>
      </c>
      <c r="D1237" s="16">
        <f t="shared" si="1848"/>
        <v>0</v>
      </c>
      <c r="E1237" s="17">
        <f>D1237*Premissas!$C$6</f>
        <v>0</v>
      </c>
      <c r="F1237" s="15">
        <f t="shared" si="1849"/>
        <v>89</v>
      </c>
      <c r="G1237" s="18">
        <f>F1237*Premissas!$C$5</f>
        <v>2869.0604239164823</v>
      </c>
      <c r="M1237" s="7" t="str">
        <f>Premissas!$E$5</f>
        <v>julho/19</v>
      </c>
      <c r="N1237" s="29">
        <f t="shared" si="1856"/>
        <v>89</v>
      </c>
      <c r="O1237" s="15">
        <f>Premissas!$I$5</f>
        <v>39.979999999999997</v>
      </c>
      <c r="P1237" s="16">
        <f t="shared" si="1851"/>
        <v>0</v>
      </c>
      <c r="Q1237" s="17">
        <f>P1237*Premissas!$C$13</f>
        <v>0</v>
      </c>
      <c r="R1237" s="15">
        <f t="shared" si="1852"/>
        <v>89</v>
      </c>
      <c r="S1237" s="18">
        <f>R1237*Premissas!$C$11</f>
        <v>4286.6972477064219</v>
      </c>
      <c r="Y1237" s="7" t="str">
        <f>Premissas!$E$5</f>
        <v>julho/19</v>
      </c>
      <c r="Z1237" s="29">
        <f t="shared" si="1857"/>
        <v>89</v>
      </c>
      <c r="AA1237" s="15">
        <f>Premissas!$H$5</f>
        <v>63.17</v>
      </c>
      <c r="AB1237" s="16">
        <f t="shared" si="1854"/>
        <v>0</v>
      </c>
      <c r="AC1237" s="17">
        <f>AB1237*Premissas!$C$6</f>
        <v>0</v>
      </c>
      <c r="AD1237" s="15">
        <f t="shared" si="1855"/>
        <v>89</v>
      </c>
      <c r="AE1237" s="18">
        <f>AD1237*Premissas!$C$12</f>
        <v>2869.0604239164823</v>
      </c>
    </row>
    <row r="1238" spans="1:33" x14ac:dyDescent="0.25">
      <c r="A1238" s="7" t="str">
        <f>Premissas!$E$6</f>
        <v>junho/19</v>
      </c>
      <c r="B1238" s="29">
        <f t="shared" si="1858"/>
        <v>89</v>
      </c>
      <c r="C1238" s="15">
        <f>LARGE(Premissas!$H$6:$I$6,1)</f>
        <v>59.47</v>
      </c>
      <c r="D1238" s="16">
        <f t="shared" si="1848"/>
        <v>0</v>
      </c>
      <c r="E1238" s="17">
        <f>D1238*Premissas!$C$6</f>
        <v>0</v>
      </c>
      <c r="F1238" s="15">
        <f t="shared" si="1849"/>
        <v>89</v>
      </c>
      <c r="G1238" s="18">
        <f>F1238*Premissas!$C$5</f>
        <v>2869.0604239164823</v>
      </c>
      <c r="M1238" s="7" t="str">
        <f>Premissas!$E$6</f>
        <v>junho/19</v>
      </c>
      <c r="N1238" s="29">
        <f t="shared" si="1856"/>
        <v>89</v>
      </c>
      <c r="O1238" s="15">
        <f>Premissas!$I$6</f>
        <v>47.71</v>
      </c>
      <c r="P1238" s="16">
        <f t="shared" si="1851"/>
        <v>0</v>
      </c>
      <c r="Q1238" s="17">
        <f>P1238*Premissas!$C$13</f>
        <v>0</v>
      </c>
      <c r="R1238" s="15">
        <f t="shared" si="1852"/>
        <v>89</v>
      </c>
      <c r="S1238" s="18">
        <f>R1238*Premissas!$C$11</f>
        <v>4286.6972477064219</v>
      </c>
      <c r="Y1238" s="7" t="str">
        <f>Premissas!$E$6</f>
        <v>junho/19</v>
      </c>
      <c r="Z1238" s="29">
        <f t="shared" si="1857"/>
        <v>89</v>
      </c>
      <c r="AA1238" s="15">
        <f>Premissas!$H$6</f>
        <v>59.47</v>
      </c>
      <c r="AB1238" s="16">
        <f t="shared" si="1854"/>
        <v>0</v>
      </c>
      <c r="AC1238" s="17">
        <f>AB1238*Premissas!$C$6</f>
        <v>0</v>
      </c>
      <c r="AD1238" s="15">
        <f t="shared" si="1855"/>
        <v>89</v>
      </c>
      <c r="AE1238" s="18">
        <f>AD1238*Premissas!$C$12</f>
        <v>2869.0604239164823</v>
      </c>
    </row>
    <row r="1239" spans="1:33" x14ac:dyDescent="0.25">
      <c r="A1239" s="7" t="str">
        <f>Premissas!$E$7</f>
        <v>maio/19</v>
      </c>
      <c r="B1239" s="29">
        <f t="shared" si="1858"/>
        <v>89</v>
      </c>
      <c r="C1239" s="15">
        <f>LARGE(Premissas!$H$7:$I$7,1)</f>
        <v>61.04</v>
      </c>
      <c r="D1239" s="20">
        <f t="shared" si="1848"/>
        <v>0</v>
      </c>
      <c r="E1239" s="17">
        <f>D1239*Premissas!$C$6</f>
        <v>0</v>
      </c>
      <c r="F1239" s="15">
        <f t="shared" si="1849"/>
        <v>89</v>
      </c>
      <c r="G1239" s="18">
        <f>F1239*Premissas!$C$5</f>
        <v>2869.0604239164823</v>
      </c>
      <c r="M1239" s="7" t="str">
        <f>Premissas!$E$7</f>
        <v>maio/19</v>
      </c>
      <c r="N1239" s="29">
        <f t="shared" si="1856"/>
        <v>89</v>
      </c>
      <c r="O1239" s="15">
        <f>Premissas!$I$7</f>
        <v>46.37</v>
      </c>
      <c r="P1239" s="20">
        <f t="shared" si="1851"/>
        <v>0</v>
      </c>
      <c r="Q1239" s="17">
        <f>P1239*Premissas!$C$13</f>
        <v>0</v>
      </c>
      <c r="R1239" s="15">
        <f t="shared" si="1852"/>
        <v>89</v>
      </c>
      <c r="S1239" s="18">
        <f>R1239*Premissas!$C$11</f>
        <v>4286.6972477064219</v>
      </c>
      <c r="Y1239" s="7" t="str">
        <f>Premissas!$E$7</f>
        <v>maio/19</v>
      </c>
      <c r="Z1239" s="29">
        <f t="shared" si="1857"/>
        <v>89</v>
      </c>
      <c r="AA1239" s="15">
        <f>Premissas!$H$7</f>
        <v>61.04</v>
      </c>
      <c r="AB1239" s="20">
        <f t="shared" si="1854"/>
        <v>0</v>
      </c>
      <c r="AC1239" s="17">
        <f>AB1239*Premissas!$C$6</f>
        <v>0</v>
      </c>
      <c r="AD1239" s="15">
        <f t="shared" si="1855"/>
        <v>89</v>
      </c>
      <c r="AE1239" s="18">
        <f>AD1239*Premissas!$C$12</f>
        <v>2869.0604239164823</v>
      </c>
    </row>
    <row r="1240" spans="1:33" x14ac:dyDescent="0.25">
      <c r="A1240" s="7" t="str">
        <f>Premissas!$E$8</f>
        <v>abril/19</v>
      </c>
      <c r="B1240" s="29">
        <f t="shared" si="1858"/>
        <v>89</v>
      </c>
      <c r="C1240" s="15">
        <f>LARGE(Premissas!$H$8:$I$8,1)</f>
        <v>81.98</v>
      </c>
      <c r="D1240" s="20">
        <f t="shared" si="1848"/>
        <v>0</v>
      </c>
      <c r="E1240" s="17">
        <f>D1240*Premissas!$C$6</f>
        <v>0</v>
      </c>
      <c r="F1240" s="15">
        <f t="shared" si="1849"/>
        <v>89</v>
      </c>
      <c r="G1240" s="18">
        <f>F1240*Premissas!$C$5</f>
        <v>2869.0604239164823</v>
      </c>
      <c r="M1240" s="7" t="str">
        <f>Premissas!$E$8</f>
        <v>abril/19</v>
      </c>
      <c r="N1240" s="29">
        <f t="shared" si="1856"/>
        <v>89</v>
      </c>
      <c r="O1240" s="15">
        <f>Premissas!$I$8</f>
        <v>53.09</v>
      </c>
      <c r="P1240" s="20">
        <f t="shared" si="1851"/>
        <v>0</v>
      </c>
      <c r="Q1240" s="17">
        <f>P1240*Premissas!$C$13</f>
        <v>0</v>
      </c>
      <c r="R1240" s="15">
        <f t="shared" si="1852"/>
        <v>89</v>
      </c>
      <c r="S1240" s="18">
        <f>R1240*Premissas!$C$11</f>
        <v>4286.6972477064219</v>
      </c>
      <c r="Y1240" s="7" t="str">
        <f>Premissas!$E$8</f>
        <v>abril/19</v>
      </c>
      <c r="Z1240" s="29">
        <f t="shared" si="1857"/>
        <v>89</v>
      </c>
      <c r="AA1240" s="15">
        <f>Premissas!$H$8</f>
        <v>81.98</v>
      </c>
      <c r="AB1240" s="20">
        <f t="shared" si="1854"/>
        <v>0</v>
      </c>
      <c r="AC1240" s="17">
        <f>AB1240*Premissas!$C$6</f>
        <v>0</v>
      </c>
      <c r="AD1240" s="15">
        <f t="shared" si="1855"/>
        <v>89</v>
      </c>
      <c r="AE1240" s="18">
        <f>AD1240*Premissas!$C$12</f>
        <v>2869.0604239164823</v>
      </c>
    </row>
    <row r="1241" spans="1:33" x14ac:dyDescent="0.25">
      <c r="A1241" s="7" t="str">
        <f>Premissas!$E$9</f>
        <v>março/19</v>
      </c>
      <c r="B1241" s="29">
        <f t="shared" si="1858"/>
        <v>89</v>
      </c>
      <c r="C1241" s="15">
        <f>LARGE(Premissas!$H$9:$I$9,1)</f>
        <v>77.73</v>
      </c>
      <c r="D1241" s="20">
        <f t="shared" si="1848"/>
        <v>0</v>
      </c>
      <c r="E1241" s="17">
        <f>D1241*Premissas!$C$6</f>
        <v>0</v>
      </c>
      <c r="F1241" s="15">
        <f t="shared" si="1849"/>
        <v>89</v>
      </c>
      <c r="G1241" s="18">
        <f>F1241*Premissas!$C$5</f>
        <v>2869.0604239164823</v>
      </c>
      <c r="M1241" s="7" t="str">
        <f>Premissas!$E$9</f>
        <v>março/19</v>
      </c>
      <c r="N1241" s="29">
        <f t="shared" si="1856"/>
        <v>89</v>
      </c>
      <c r="O1241" s="15">
        <f>Premissas!$I$9</f>
        <v>77.73</v>
      </c>
      <c r="P1241" s="20">
        <f t="shared" si="1851"/>
        <v>0</v>
      </c>
      <c r="Q1241" s="17">
        <f>P1241*Premissas!$C$13</f>
        <v>0</v>
      </c>
      <c r="R1241" s="15">
        <f t="shared" si="1852"/>
        <v>89</v>
      </c>
      <c r="S1241" s="18">
        <f>R1241*Premissas!$C$11</f>
        <v>4286.6972477064219</v>
      </c>
      <c r="Y1241" s="7" t="str">
        <f>Premissas!$E$9</f>
        <v>março/19</v>
      </c>
      <c r="Z1241" s="29">
        <f t="shared" si="1857"/>
        <v>89</v>
      </c>
      <c r="AA1241" s="15">
        <f>Premissas!$H$9</f>
        <v>77.62</v>
      </c>
      <c r="AB1241" s="20">
        <f t="shared" si="1854"/>
        <v>0</v>
      </c>
      <c r="AC1241" s="17">
        <f>AB1241*Premissas!$C$6</f>
        <v>0</v>
      </c>
      <c r="AD1241" s="15">
        <f t="shared" si="1855"/>
        <v>89</v>
      </c>
      <c r="AE1241" s="18">
        <f>AD1241*Premissas!$C$12</f>
        <v>2869.0604239164823</v>
      </c>
    </row>
    <row r="1242" spans="1:33" x14ac:dyDescent="0.25">
      <c r="A1242" s="7" t="str">
        <f>Premissas!$E$10</f>
        <v>fevereiro/19</v>
      </c>
      <c r="B1242" s="29">
        <f t="shared" si="1858"/>
        <v>89</v>
      </c>
      <c r="C1242" s="15">
        <f>LARGE(Premissas!$H$10:$I$10,1)</f>
        <v>89.49</v>
      </c>
      <c r="D1242" s="20">
        <f t="shared" si="1848"/>
        <v>0</v>
      </c>
      <c r="E1242" s="17">
        <f>D1242*Premissas!$C$6</f>
        <v>0</v>
      </c>
      <c r="F1242" s="15">
        <f t="shared" si="1849"/>
        <v>89.49</v>
      </c>
      <c r="G1242" s="18">
        <f>F1242*Premissas!$C$5</f>
        <v>2884.8563745650108</v>
      </c>
      <c r="M1242" s="7" t="str">
        <f>Premissas!$E$10</f>
        <v>fevereiro/19</v>
      </c>
      <c r="N1242" s="29">
        <f t="shared" si="1856"/>
        <v>89</v>
      </c>
      <c r="O1242" s="15">
        <f>Premissas!$I$10</f>
        <v>61.82</v>
      </c>
      <c r="P1242" s="20">
        <f t="shared" si="1851"/>
        <v>0</v>
      </c>
      <c r="Q1242" s="17">
        <f>P1242*Premissas!$C$13</f>
        <v>0</v>
      </c>
      <c r="R1242" s="15">
        <f t="shared" si="1852"/>
        <v>89</v>
      </c>
      <c r="S1242" s="18">
        <f>R1242*Premissas!$C$11</f>
        <v>4286.6972477064219</v>
      </c>
      <c r="Y1242" s="7" t="str">
        <f>Premissas!$E$10</f>
        <v>fevereiro/19</v>
      </c>
      <c r="Z1242" s="29">
        <f t="shared" si="1857"/>
        <v>89</v>
      </c>
      <c r="AA1242" s="15">
        <f>Premissas!$H$10</f>
        <v>89.49</v>
      </c>
      <c r="AB1242" s="20">
        <f t="shared" si="1854"/>
        <v>0</v>
      </c>
      <c r="AC1242" s="17">
        <f>AB1242*Premissas!$C$6</f>
        <v>0</v>
      </c>
      <c r="AD1242" s="15">
        <f t="shared" si="1855"/>
        <v>89.49</v>
      </c>
      <c r="AE1242" s="18">
        <f>AD1242*Premissas!$C$12</f>
        <v>2884.8563745650108</v>
      </c>
    </row>
    <row r="1243" spans="1:33" x14ac:dyDescent="0.25">
      <c r="A1243" s="7" t="str">
        <f>Premissas!$E$11</f>
        <v>janeiro/19</v>
      </c>
      <c r="B1243" s="29">
        <f t="shared" si="1858"/>
        <v>89</v>
      </c>
      <c r="C1243" s="15">
        <f>LARGE(Premissas!$H$11:$I$11,1)</f>
        <v>81.09</v>
      </c>
      <c r="D1243" s="16">
        <f t="shared" si="1848"/>
        <v>0</v>
      </c>
      <c r="E1243" s="17">
        <f>D1243*Premissas!$C$6</f>
        <v>0</v>
      </c>
      <c r="F1243" s="15">
        <f t="shared" si="1849"/>
        <v>89</v>
      </c>
      <c r="G1243" s="18">
        <f>F1243*Premissas!$C$5</f>
        <v>2869.0604239164823</v>
      </c>
      <c r="M1243" s="7" t="str">
        <f>Premissas!$E$11</f>
        <v>janeiro/19</v>
      </c>
      <c r="N1243" s="29">
        <f t="shared" si="1856"/>
        <v>89</v>
      </c>
      <c r="O1243" s="15">
        <f>Premissas!$I$11</f>
        <v>57.12</v>
      </c>
      <c r="P1243" s="16">
        <f t="shared" si="1851"/>
        <v>0</v>
      </c>
      <c r="Q1243" s="17">
        <f>P1243*Premissas!$C$13</f>
        <v>0</v>
      </c>
      <c r="R1243" s="15">
        <f t="shared" si="1852"/>
        <v>89</v>
      </c>
      <c r="S1243" s="18">
        <f>R1243*Premissas!$C$11</f>
        <v>4286.6972477064219</v>
      </c>
      <c r="Y1243" s="7" t="str">
        <f>Premissas!$E$11</f>
        <v>janeiro/19</v>
      </c>
      <c r="Z1243" s="29">
        <f t="shared" si="1857"/>
        <v>89</v>
      </c>
      <c r="AA1243" s="15">
        <f>Premissas!$H$11</f>
        <v>81.09</v>
      </c>
      <c r="AB1243" s="16">
        <f t="shared" si="1854"/>
        <v>0</v>
      </c>
      <c r="AC1243" s="17">
        <f>AB1243*Premissas!$C$6</f>
        <v>0</v>
      </c>
      <c r="AD1243" s="15">
        <f t="shared" si="1855"/>
        <v>89</v>
      </c>
      <c r="AE1243" s="18">
        <f>AD1243*Premissas!$C$12</f>
        <v>2869.0604239164823</v>
      </c>
    </row>
    <row r="1244" spans="1:33" x14ac:dyDescent="0.25">
      <c r="A1244" s="7" t="str">
        <f>Premissas!$E$12</f>
        <v>dezembro/18</v>
      </c>
      <c r="B1244" s="29">
        <f t="shared" si="1858"/>
        <v>89</v>
      </c>
      <c r="C1244" s="15">
        <f>LARGE(Premissas!$H$12:$I$12,1)</f>
        <v>66.98</v>
      </c>
      <c r="D1244" s="16">
        <f t="shared" si="1848"/>
        <v>0</v>
      </c>
      <c r="E1244" s="17">
        <f>D1244*Premissas!$C$6</f>
        <v>0</v>
      </c>
      <c r="F1244" s="15">
        <f t="shared" si="1849"/>
        <v>89</v>
      </c>
      <c r="G1244" s="18">
        <f>F1244*Premissas!$C$5</f>
        <v>2869.0604239164823</v>
      </c>
      <c r="M1244" s="7" t="str">
        <f>Premissas!$E$12</f>
        <v>dezembro/18</v>
      </c>
      <c r="N1244" s="29">
        <f t="shared" si="1856"/>
        <v>89</v>
      </c>
      <c r="O1244" s="15">
        <f>Premissas!$I$12</f>
        <v>56.9</v>
      </c>
      <c r="P1244" s="16">
        <f t="shared" si="1851"/>
        <v>0</v>
      </c>
      <c r="Q1244" s="17">
        <f>P1244*Premissas!$C$13</f>
        <v>0</v>
      </c>
      <c r="R1244" s="15">
        <f t="shared" si="1852"/>
        <v>89</v>
      </c>
      <c r="S1244" s="18">
        <f>R1244*Premissas!$C$11</f>
        <v>4286.6972477064219</v>
      </c>
      <c r="Y1244" s="7" t="str">
        <f>Premissas!$E$12</f>
        <v>dezembro/18</v>
      </c>
      <c r="Z1244" s="29">
        <f t="shared" si="1857"/>
        <v>89</v>
      </c>
      <c r="AA1244" s="15">
        <f>Premissas!$H$12</f>
        <v>66.98</v>
      </c>
      <c r="AB1244" s="16">
        <f t="shared" si="1854"/>
        <v>0</v>
      </c>
      <c r="AC1244" s="17">
        <f>AB1244*Premissas!$C$6</f>
        <v>0</v>
      </c>
      <c r="AD1244" s="15">
        <f t="shared" si="1855"/>
        <v>89</v>
      </c>
      <c r="AE1244" s="18">
        <f>AD1244*Premissas!$C$12</f>
        <v>2869.0604239164823</v>
      </c>
    </row>
    <row r="1245" spans="1:33" x14ac:dyDescent="0.25">
      <c r="A1245" s="7" t="str">
        <f>Premissas!$E$13</f>
        <v>novembro/18</v>
      </c>
      <c r="B1245" s="29">
        <f t="shared" si="1858"/>
        <v>89</v>
      </c>
      <c r="C1245" s="15">
        <f>LARGE(Premissas!$H$13:$I$13,1)</f>
        <v>66.42</v>
      </c>
      <c r="D1245" s="16">
        <f t="shared" si="1848"/>
        <v>0</v>
      </c>
      <c r="E1245" s="17">
        <f>D1245*Premissas!$C$6</f>
        <v>0</v>
      </c>
      <c r="F1245" s="15">
        <f t="shared" si="1849"/>
        <v>89</v>
      </c>
      <c r="G1245" s="18">
        <f>F1245*Premissas!$C$5</f>
        <v>2869.0604239164823</v>
      </c>
      <c r="M1245" s="7" t="str">
        <f>Premissas!$E$13</f>
        <v>novembro/18</v>
      </c>
      <c r="N1245" s="29">
        <f t="shared" si="1856"/>
        <v>89</v>
      </c>
      <c r="O1245" s="15">
        <f>Premissas!$I$13</f>
        <v>40.659999999999997</v>
      </c>
      <c r="P1245" s="16">
        <f t="shared" si="1851"/>
        <v>0</v>
      </c>
      <c r="Q1245" s="17">
        <f>P1245*Premissas!$C$13</f>
        <v>0</v>
      </c>
      <c r="R1245" s="15">
        <f t="shared" si="1852"/>
        <v>89</v>
      </c>
      <c r="S1245" s="18">
        <f>R1245*Premissas!$C$11</f>
        <v>4286.6972477064219</v>
      </c>
      <c r="Y1245" s="7" t="str">
        <f>Premissas!$E$13</f>
        <v>novembro/18</v>
      </c>
      <c r="Z1245" s="29">
        <f t="shared" si="1857"/>
        <v>89</v>
      </c>
      <c r="AA1245" s="15">
        <f>Premissas!$H$13</f>
        <v>66.42</v>
      </c>
      <c r="AB1245" s="16">
        <f t="shared" si="1854"/>
        <v>0</v>
      </c>
      <c r="AC1245" s="17">
        <f>AB1245*Premissas!$C$6</f>
        <v>0</v>
      </c>
      <c r="AD1245" s="15">
        <f t="shared" si="1855"/>
        <v>89</v>
      </c>
      <c r="AE1245" s="18">
        <f>AD1245*Premissas!$C$12</f>
        <v>2869.0604239164823</v>
      </c>
    </row>
    <row r="1246" spans="1:33" x14ac:dyDescent="0.25">
      <c r="A1246" s="26" t="s">
        <v>35</v>
      </c>
      <c r="B1246" s="5"/>
      <c r="C1246" s="5">
        <f>LARGE(C1233:C1245,1)</f>
        <v>89.49</v>
      </c>
      <c r="D1246" s="5">
        <f>LARGE(D1233:D1245,1)</f>
        <v>0</v>
      </c>
      <c r="E1246" s="27">
        <f>SUM(E1234:E1245)</f>
        <v>0</v>
      </c>
      <c r="F1246" s="5">
        <f>LARGE(F1233:F1245,1)</f>
        <v>89.49</v>
      </c>
      <c r="G1246" s="27">
        <f t="shared" si="1814"/>
        <v>34444.521037646315</v>
      </c>
      <c r="H1246" s="50">
        <f>E1246+G1246</f>
        <v>34444.521037646315</v>
      </c>
      <c r="I1246">
        <f>B1234</f>
        <v>89</v>
      </c>
      <c r="M1246" s="26" t="s">
        <v>35</v>
      </c>
      <c r="N1246" s="5"/>
      <c r="O1246" s="5">
        <f t="shared" ref="O1246:P1246" si="1859">LARGE(O1233:O1245,1)</f>
        <v>77.73</v>
      </c>
      <c r="P1246" s="5">
        <f t="shared" si="1859"/>
        <v>0</v>
      </c>
      <c r="Q1246" s="27">
        <f t="shared" ref="Q1246" si="1860">SUM(Q1234:Q1245)</f>
        <v>0</v>
      </c>
      <c r="R1246" s="5">
        <f t="shared" ref="R1246" si="1861">LARGE(R1233:R1245,1)</f>
        <v>89</v>
      </c>
      <c r="S1246" s="27">
        <f t="shared" si="1818"/>
        <v>51440.366972477052</v>
      </c>
      <c r="T1246" s="50">
        <f t="shared" ref="T1246" si="1862">Q1246+S1246</f>
        <v>51440.366972477052</v>
      </c>
      <c r="U1246">
        <f t="shared" ref="U1246" si="1863">N1234</f>
        <v>89</v>
      </c>
      <c r="Y1246" s="26" t="s">
        <v>35</v>
      </c>
      <c r="Z1246" s="5"/>
      <c r="AA1246" s="5">
        <f t="shared" ref="AA1246:AB1246" si="1864">LARGE(AA1233:AA1245,1)</f>
        <v>89.49</v>
      </c>
      <c r="AB1246" s="5">
        <f t="shared" si="1864"/>
        <v>0</v>
      </c>
      <c r="AC1246" s="27">
        <f t="shared" ref="AC1246" si="1865">SUM(AC1234:AC1245)</f>
        <v>0</v>
      </c>
      <c r="AD1246" s="5">
        <f t="shared" ref="AD1246" si="1866">LARGE(AD1233:AD1245,1)</f>
        <v>89.49</v>
      </c>
      <c r="AE1246" s="27">
        <f t="shared" si="1824"/>
        <v>34444.521037646315</v>
      </c>
      <c r="AF1246" s="50">
        <f t="shared" ref="AF1246" si="1867">AC1246+AE1246</f>
        <v>34444.521037646315</v>
      </c>
      <c r="AG1246">
        <f t="shared" ref="AG1246" si="1868">Z1234</f>
        <v>89</v>
      </c>
    </row>
    <row r="1247" spans="1:33" x14ac:dyDescent="0.25">
      <c r="A1247" s="6" t="s">
        <v>12</v>
      </c>
      <c r="B1247" s="6" t="s">
        <v>18</v>
      </c>
      <c r="C1247" s="6" t="s">
        <v>19</v>
      </c>
      <c r="D1247" s="14" t="s">
        <v>20</v>
      </c>
      <c r="E1247" s="14" t="s">
        <v>21</v>
      </c>
      <c r="F1247" s="6" t="s">
        <v>22</v>
      </c>
      <c r="G1247" s="6" t="s">
        <v>23</v>
      </c>
      <c r="M1247" s="6" t="s">
        <v>12</v>
      </c>
      <c r="N1247" s="6" t="s">
        <v>18</v>
      </c>
      <c r="O1247" s="6" t="s">
        <v>19</v>
      </c>
      <c r="P1247" s="14" t="s">
        <v>20</v>
      </c>
      <c r="Q1247" s="14" t="s">
        <v>21</v>
      </c>
      <c r="R1247" s="6" t="s">
        <v>22</v>
      </c>
      <c r="S1247" s="6" t="s">
        <v>23</v>
      </c>
      <c r="Y1247" s="6" t="s">
        <v>12</v>
      </c>
      <c r="Z1247" s="6" t="s">
        <v>18</v>
      </c>
      <c r="AA1247" s="6" t="s">
        <v>19</v>
      </c>
      <c r="AB1247" s="14" t="s">
        <v>20</v>
      </c>
      <c r="AC1247" s="14" t="s">
        <v>21</v>
      </c>
      <c r="AD1247" s="6" t="s">
        <v>22</v>
      </c>
      <c r="AE1247" s="6" t="s">
        <v>23</v>
      </c>
    </row>
    <row r="1248" spans="1:33" x14ac:dyDescent="0.25">
      <c r="A1248" s="7" t="str">
        <f>Premissas!$E$2</f>
        <v>outubro/19</v>
      </c>
      <c r="B1248" s="29">
        <f>B1234+1</f>
        <v>90</v>
      </c>
      <c r="C1248" s="15">
        <f>LARGE(Premissas!$H$2:$I$2,1)</f>
        <v>63.39</v>
      </c>
      <c r="D1248" s="16">
        <f t="shared" ref="D1248:D1259" si="1869">IF(C1248&gt;105%*B1248,(C1248-B1248),0)</f>
        <v>0</v>
      </c>
      <c r="E1248" s="17">
        <f>D1248*Premissas!$C$6</f>
        <v>0</v>
      </c>
      <c r="F1248" s="15">
        <f t="shared" ref="F1248:F1259" si="1870">IF(C1248&gt;B1248,C1248,B1248)</f>
        <v>90</v>
      </c>
      <c r="G1248" s="18">
        <f>F1248*Premissas!$C$5</f>
        <v>2901.2970578930717</v>
      </c>
      <c r="M1248" s="7" t="str">
        <f>Premissas!$E$2</f>
        <v>outubro/19</v>
      </c>
      <c r="N1248" s="29">
        <f t="shared" ref="N1248" si="1871">N1234+1</f>
        <v>90</v>
      </c>
      <c r="O1248" s="15">
        <f>Premissas!$I$2</f>
        <v>63.39</v>
      </c>
      <c r="P1248" s="16">
        <f t="shared" ref="P1248:P1259" si="1872">IF(O1248&gt;105%*N1248,(O1248-N1248),0)</f>
        <v>0</v>
      </c>
      <c r="Q1248" s="17">
        <f>P1248*Premissas!$C$13</f>
        <v>0</v>
      </c>
      <c r="R1248" s="15">
        <f t="shared" ref="R1248:R1259" si="1873">IF(O1248&gt;N1248,O1248,N1248)</f>
        <v>90</v>
      </c>
      <c r="S1248" s="18">
        <f>R1248*Premissas!$C$11</f>
        <v>4334.8623853211011</v>
      </c>
      <c r="Y1248" s="7" t="str">
        <f>Premissas!$E$2</f>
        <v>outubro/19</v>
      </c>
      <c r="Z1248" s="29">
        <f t="shared" ref="Z1248" si="1874">Z1234+1</f>
        <v>90</v>
      </c>
      <c r="AA1248" s="15">
        <f>Premissas!$H$2</f>
        <v>58.8</v>
      </c>
      <c r="AB1248" s="16">
        <f t="shared" ref="AB1248:AB1259" si="1875">IF(AA1248&gt;105%*Z1248,(AA1248-Z1248),0)</f>
        <v>0</v>
      </c>
      <c r="AC1248" s="17">
        <f>AB1248*Premissas!$C$6</f>
        <v>0</v>
      </c>
      <c r="AD1248" s="15">
        <f t="shared" ref="AD1248:AD1259" si="1876">IF(AA1248&gt;Z1248,AA1248,Z1248)</f>
        <v>90</v>
      </c>
      <c r="AE1248" s="18">
        <f>AD1248*Premissas!$C$12</f>
        <v>2901.2970578930717</v>
      </c>
    </row>
    <row r="1249" spans="1:33" x14ac:dyDescent="0.25">
      <c r="A1249" s="7" t="str">
        <f>Premissas!$E$3</f>
        <v>setembro/19</v>
      </c>
      <c r="B1249" s="29">
        <f>B1248</f>
        <v>90</v>
      </c>
      <c r="C1249" s="15">
        <f>LARGE(Premissas!$H$3:$I$3,1)</f>
        <v>58.91</v>
      </c>
      <c r="D1249" s="16">
        <f t="shared" si="1869"/>
        <v>0</v>
      </c>
      <c r="E1249" s="17">
        <f>D1249*Premissas!$C$6</f>
        <v>0</v>
      </c>
      <c r="F1249" s="15">
        <f t="shared" si="1870"/>
        <v>90</v>
      </c>
      <c r="G1249" s="18">
        <f>F1249*Premissas!$C$5</f>
        <v>2901.2970578930717</v>
      </c>
      <c r="M1249" s="7" t="str">
        <f>Premissas!$E$3</f>
        <v>setembro/19</v>
      </c>
      <c r="N1249" s="29">
        <f t="shared" ref="N1249:N1259" si="1877">N1248</f>
        <v>90</v>
      </c>
      <c r="O1249" s="15">
        <f>Premissas!$I$3</f>
        <v>52.19</v>
      </c>
      <c r="P1249" s="16">
        <f t="shared" si="1872"/>
        <v>0</v>
      </c>
      <c r="Q1249" s="17">
        <f>P1249*Premissas!$C$13</f>
        <v>0</v>
      </c>
      <c r="R1249" s="15">
        <f t="shared" si="1873"/>
        <v>90</v>
      </c>
      <c r="S1249" s="18">
        <f>R1249*Premissas!$C$11</f>
        <v>4334.8623853211011</v>
      </c>
      <c r="Y1249" s="7" t="str">
        <f>Premissas!$E$3</f>
        <v>setembro/19</v>
      </c>
      <c r="Z1249" s="29">
        <f t="shared" ref="Z1249:Z1259" si="1878">Z1248</f>
        <v>90</v>
      </c>
      <c r="AA1249" s="15">
        <f>Premissas!$H$3</f>
        <v>58.91</v>
      </c>
      <c r="AB1249" s="16">
        <f t="shared" si="1875"/>
        <v>0</v>
      </c>
      <c r="AC1249" s="17">
        <f>AB1249*Premissas!$C$6</f>
        <v>0</v>
      </c>
      <c r="AD1249" s="15">
        <f t="shared" si="1876"/>
        <v>90</v>
      </c>
      <c r="AE1249" s="18">
        <f>AD1249*Premissas!$C$12</f>
        <v>2901.2970578930717</v>
      </c>
    </row>
    <row r="1250" spans="1:33" x14ac:dyDescent="0.25">
      <c r="A1250" s="7" t="str">
        <f>Premissas!$E$4</f>
        <v>agosto/19</v>
      </c>
      <c r="B1250" s="29">
        <f t="shared" ref="B1250:B1259" si="1879">B1249</f>
        <v>90</v>
      </c>
      <c r="C1250" s="15">
        <f>LARGE(Premissas!$H$4:$I$4,1)</f>
        <v>46.48</v>
      </c>
      <c r="D1250" s="16">
        <f t="shared" si="1869"/>
        <v>0</v>
      </c>
      <c r="E1250" s="17">
        <f>D1250*Premissas!$C$6</f>
        <v>0</v>
      </c>
      <c r="F1250" s="15">
        <f t="shared" si="1870"/>
        <v>90</v>
      </c>
      <c r="G1250" s="18">
        <f>F1250*Premissas!$C$5</f>
        <v>2901.2970578930717</v>
      </c>
      <c r="M1250" s="7" t="str">
        <f>Premissas!$E$4</f>
        <v>agosto/19</v>
      </c>
      <c r="N1250" s="29">
        <f t="shared" si="1877"/>
        <v>90</v>
      </c>
      <c r="O1250" s="15">
        <f>Premissas!$I$4</f>
        <v>20.16</v>
      </c>
      <c r="P1250" s="16">
        <f t="shared" si="1872"/>
        <v>0</v>
      </c>
      <c r="Q1250" s="17">
        <f>P1250*Premissas!$C$13</f>
        <v>0</v>
      </c>
      <c r="R1250" s="15">
        <f t="shared" si="1873"/>
        <v>90</v>
      </c>
      <c r="S1250" s="18">
        <f>R1250*Premissas!$C$11</f>
        <v>4334.8623853211011</v>
      </c>
      <c r="Y1250" s="7" t="str">
        <f>Premissas!$E$4</f>
        <v>agosto/19</v>
      </c>
      <c r="Z1250" s="29">
        <f t="shared" si="1878"/>
        <v>90</v>
      </c>
      <c r="AA1250" s="15">
        <f>Premissas!$H$4</f>
        <v>46.48</v>
      </c>
      <c r="AB1250" s="16">
        <f t="shared" si="1875"/>
        <v>0</v>
      </c>
      <c r="AC1250" s="17">
        <f>AB1250*Premissas!$C$6</f>
        <v>0</v>
      </c>
      <c r="AD1250" s="15">
        <f t="shared" si="1876"/>
        <v>90</v>
      </c>
      <c r="AE1250" s="18">
        <f>AD1250*Premissas!$C$12</f>
        <v>2901.2970578930717</v>
      </c>
    </row>
    <row r="1251" spans="1:33" x14ac:dyDescent="0.25">
      <c r="A1251" s="7" t="str">
        <f>Premissas!$E$5</f>
        <v>julho/19</v>
      </c>
      <c r="B1251" s="29">
        <f t="shared" si="1879"/>
        <v>90</v>
      </c>
      <c r="C1251" s="15">
        <f>LARGE(Premissas!$H$5:$I$5,1)</f>
        <v>63.17</v>
      </c>
      <c r="D1251" s="16">
        <f t="shared" si="1869"/>
        <v>0</v>
      </c>
      <c r="E1251" s="17">
        <f>D1251*Premissas!$C$6</f>
        <v>0</v>
      </c>
      <c r="F1251" s="15">
        <f t="shared" si="1870"/>
        <v>90</v>
      </c>
      <c r="G1251" s="18">
        <f>F1251*Premissas!$C$5</f>
        <v>2901.2970578930717</v>
      </c>
      <c r="M1251" s="7" t="str">
        <f>Premissas!$E$5</f>
        <v>julho/19</v>
      </c>
      <c r="N1251" s="29">
        <f t="shared" si="1877"/>
        <v>90</v>
      </c>
      <c r="O1251" s="15">
        <f>Premissas!$I$5</f>
        <v>39.979999999999997</v>
      </c>
      <c r="P1251" s="16">
        <f t="shared" si="1872"/>
        <v>0</v>
      </c>
      <c r="Q1251" s="17">
        <f>P1251*Premissas!$C$13</f>
        <v>0</v>
      </c>
      <c r="R1251" s="15">
        <f t="shared" si="1873"/>
        <v>90</v>
      </c>
      <c r="S1251" s="18">
        <f>R1251*Premissas!$C$11</f>
        <v>4334.8623853211011</v>
      </c>
      <c r="Y1251" s="7" t="str">
        <f>Premissas!$E$5</f>
        <v>julho/19</v>
      </c>
      <c r="Z1251" s="29">
        <f t="shared" si="1878"/>
        <v>90</v>
      </c>
      <c r="AA1251" s="15">
        <f>Premissas!$H$5</f>
        <v>63.17</v>
      </c>
      <c r="AB1251" s="16">
        <f t="shared" si="1875"/>
        <v>0</v>
      </c>
      <c r="AC1251" s="17">
        <f>AB1251*Premissas!$C$6</f>
        <v>0</v>
      </c>
      <c r="AD1251" s="15">
        <f t="shared" si="1876"/>
        <v>90</v>
      </c>
      <c r="AE1251" s="18">
        <f>AD1251*Premissas!$C$12</f>
        <v>2901.2970578930717</v>
      </c>
    </row>
    <row r="1252" spans="1:33" x14ac:dyDescent="0.25">
      <c r="A1252" s="7" t="str">
        <f>Premissas!$E$6</f>
        <v>junho/19</v>
      </c>
      <c r="B1252" s="29">
        <f t="shared" si="1879"/>
        <v>90</v>
      </c>
      <c r="C1252" s="15">
        <f>LARGE(Premissas!$H$6:$I$6,1)</f>
        <v>59.47</v>
      </c>
      <c r="D1252" s="16">
        <f t="shared" si="1869"/>
        <v>0</v>
      </c>
      <c r="E1252" s="17">
        <f>D1252*Premissas!$C$6</f>
        <v>0</v>
      </c>
      <c r="F1252" s="15">
        <f t="shared" si="1870"/>
        <v>90</v>
      </c>
      <c r="G1252" s="18">
        <f>F1252*Premissas!$C$5</f>
        <v>2901.2970578930717</v>
      </c>
      <c r="M1252" s="7" t="str">
        <f>Premissas!$E$6</f>
        <v>junho/19</v>
      </c>
      <c r="N1252" s="29">
        <f t="shared" si="1877"/>
        <v>90</v>
      </c>
      <c r="O1252" s="15">
        <f>Premissas!$I$6</f>
        <v>47.71</v>
      </c>
      <c r="P1252" s="16">
        <f t="shared" si="1872"/>
        <v>0</v>
      </c>
      <c r="Q1252" s="17">
        <f>P1252*Premissas!$C$13</f>
        <v>0</v>
      </c>
      <c r="R1252" s="15">
        <f t="shared" si="1873"/>
        <v>90</v>
      </c>
      <c r="S1252" s="18">
        <f>R1252*Premissas!$C$11</f>
        <v>4334.8623853211011</v>
      </c>
      <c r="Y1252" s="7" t="str">
        <f>Premissas!$E$6</f>
        <v>junho/19</v>
      </c>
      <c r="Z1252" s="29">
        <f t="shared" si="1878"/>
        <v>90</v>
      </c>
      <c r="AA1252" s="15">
        <f>Premissas!$H$6</f>
        <v>59.47</v>
      </c>
      <c r="AB1252" s="16">
        <f t="shared" si="1875"/>
        <v>0</v>
      </c>
      <c r="AC1252" s="17">
        <f>AB1252*Premissas!$C$6</f>
        <v>0</v>
      </c>
      <c r="AD1252" s="15">
        <f t="shared" si="1876"/>
        <v>90</v>
      </c>
      <c r="AE1252" s="18">
        <f>AD1252*Premissas!$C$12</f>
        <v>2901.2970578930717</v>
      </c>
    </row>
    <row r="1253" spans="1:33" x14ac:dyDescent="0.25">
      <c r="A1253" s="7" t="str">
        <f>Premissas!$E$7</f>
        <v>maio/19</v>
      </c>
      <c r="B1253" s="29">
        <f t="shared" si="1879"/>
        <v>90</v>
      </c>
      <c r="C1253" s="15">
        <f>LARGE(Premissas!$H$7:$I$7,1)</f>
        <v>61.04</v>
      </c>
      <c r="D1253" s="20">
        <f t="shared" si="1869"/>
        <v>0</v>
      </c>
      <c r="E1253" s="17">
        <f>D1253*Premissas!$C$6</f>
        <v>0</v>
      </c>
      <c r="F1253" s="15">
        <f t="shared" si="1870"/>
        <v>90</v>
      </c>
      <c r="G1253" s="18">
        <f>F1253*Premissas!$C$5</f>
        <v>2901.2970578930717</v>
      </c>
      <c r="M1253" s="7" t="str">
        <f>Premissas!$E$7</f>
        <v>maio/19</v>
      </c>
      <c r="N1253" s="29">
        <f t="shared" si="1877"/>
        <v>90</v>
      </c>
      <c r="O1253" s="15">
        <f>Premissas!$I$7</f>
        <v>46.37</v>
      </c>
      <c r="P1253" s="20">
        <f t="shared" si="1872"/>
        <v>0</v>
      </c>
      <c r="Q1253" s="17">
        <f>P1253*Premissas!$C$13</f>
        <v>0</v>
      </c>
      <c r="R1253" s="15">
        <f t="shared" si="1873"/>
        <v>90</v>
      </c>
      <c r="S1253" s="18">
        <f>R1253*Premissas!$C$11</f>
        <v>4334.8623853211011</v>
      </c>
      <c r="Y1253" s="7" t="str">
        <f>Premissas!$E$7</f>
        <v>maio/19</v>
      </c>
      <c r="Z1253" s="29">
        <f t="shared" si="1878"/>
        <v>90</v>
      </c>
      <c r="AA1253" s="15">
        <f>Premissas!$H$7</f>
        <v>61.04</v>
      </c>
      <c r="AB1253" s="20">
        <f t="shared" si="1875"/>
        <v>0</v>
      </c>
      <c r="AC1253" s="17">
        <f>AB1253*Premissas!$C$6</f>
        <v>0</v>
      </c>
      <c r="AD1253" s="15">
        <f t="shared" si="1876"/>
        <v>90</v>
      </c>
      <c r="AE1253" s="18">
        <f>AD1253*Premissas!$C$12</f>
        <v>2901.2970578930717</v>
      </c>
    </row>
    <row r="1254" spans="1:33" x14ac:dyDescent="0.25">
      <c r="A1254" s="7" t="str">
        <f>Premissas!$E$8</f>
        <v>abril/19</v>
      </c>
      <c r="B1254" s="29">
        <f t="shared" si="1879"/>
        <v>90</v>
      </c>
      <c r="C1254" s="15">
        <f>LARGE(Premissas!$H$8:$I$8,1)</f>
        <v>81.98</v>
      </c>
      <c r="D1254" s="20">
        <f t="shared" si="1869"/>
        <v>0</v>
      </c>
      <c r="E1254" s="17">
        <f>D1254*Premissas!$C$6</f>
        <v>0</v>
      </c>
      <c r="F1254" s="15">
        <f t="shared" si="1870"/>
        <v>90</v>
      </c>
      <c r="G1254" s="18">
        <f>F1254*Premissas!$C$5</f>
        <v>2901.2970578930717</v>
      </c>
      <c r="M1254" s="7" t="str">
        <f>Premissas!$E$8</f>
        <v>abril/19</v>
      </c>
      <c r="N1254" s="29">
        <f t="shared" si="1877"/>
        <v>90</v>
      </c>
      <c r="O1254" s="15">
        <f>Premissas!$I$8</f>
        <v>53.09</v>
      </c>
      <c r="P1254" s="20">
        <f t="shared" si="1872"/>
        <v>0</v>
      </c>
      <c r="Q1254" s="17">
        <f>P1254*Premissas!$C$13</f>
        <v>0</v>
      </c>
      <c r="R1254" s="15">
        <f t="shared" si="1873"/>
        <v>90</v>
      </c>
      <c r="S1254" s="18">
        <f>R1254*Premissas!$C$11</f>
        <v>4334.8623853211011</v>
      </c>
      <c r="Y1254" s="7" t="str">
        <f>Premissas!$E$8</f>
        <v>abril/19</v>
      </c>
      <c r="Z1254" s="29">
        <f t="shared" si="1878"/>
        <v>90</v>
      </c>
      <c r="AA1254" s="15">
        <f>Premissas!$H$8</f>
        <v>81.98</v>
      </c>
      <c r="AB1254" s="20">
        <f t="shared" si="1875"/>
        <v>0</v>
      </c>
      <c r="AC1254" s="17">
        <f>AB1254*Premissas!$C$6</f>
        <v>0</v>
      </c>
      <c r="AD1254" s="15">
        <f t="shared" si="1876"/>
        <v>90</v>
      </c>
      <c r="AE1254" s="18">
        <f>AD1254*Premissas!$C$12</f>
        <v>2901.2970578930717</v>
      </c>
    </row>
    <row r="1255" spans="1:33" x14ac:dyDescent="0.25">
      <c r="A1255" s="7" t="str">
        <f>Premissas!$E$9</f>
        <v>março/19</v>
      </c>
      <c r="B1255" s="29">
        <f t="shared" si="1879"/>
        <v>90</v>
      </c>
      <c r="C1255" s="15">
        <f>LARGE(Premissas!$H$9:$I$9,1)</f>
        <v>77.73</v>
      </c>
      <c r="D1255" s="20">
        <f t="shared" si="1869"/>
        <v>0</v>
      </c>
      <c r="E1255" s="17">
        <f>D1255*Premissas!$C$6</f>
        <v>0</v>
      </c>
      <c r="F1255" s="15">
        <f t="shared" si="1870"/>
        <v>90</v>
      </c>
      <c r="G1255" s="18">
        <f>F1255*Premissas!$C$5</f>
        <v>2901.2970578930717</v>
      </c>
      <c r="M1255" s="7" t="str">
        <f>Premissas!$E$9</f>
        <v>março/19</v>
      </c>
      <c r="N1255" s="29">
        <f t="shared" si="1877"/>
        <v>90</v>
      </c>
      <c r="O1255" s="15">
        <f>Premissas!$I$9</f>
        <v>77.73</v>
      </c>
      <c r="P1255" s="20">
        <f t="shared" si="1872"/>
        <v>0</v>
      </c>
      <c r="Q1255" s="17">
        <f>P1255*Premissas!$C$13</f>
        <v>0</v>
      </c>
      <c r="R1255" s="15">
        <f t="shared" si="1873"/>
        <v>90</v>
      </c>
      <c r="S1255" s="18">
        <f>R1255*Premissas!$C$11</f>
        <v>4334.8623853211011</v>
      </c>
      <c r="Y1255" s="7" t="str">
        <f>Premissas!$E$9</f>
        <v>março/19</v>
      </c>
      <c r="Z1255" s="29">
        <f t="shared" si="1878"/>
        <v>90</v>
      </c>
      <c r="AA1255" s="15">
        <f>Premissas!$H$9</f>
        <v>77.62</v>
      </c>
      <c r="AB1255" s="20">
        <f t="shared" si="1875"/>
        <v>0</v>
      </c>
      <c r="AC1255" s="17">
        <f>AB1255*Premissas!$C$6</f>
        <v>0</v>
      </c>
      <c r="AD1255" s="15">
        <f t="shared" si="1876"/>
        <v>90</v>
      </c>
      <c r="AE1255" s="18">
        <f>AD1255*Premissas!$C$12</f>
        <v>2901.2970578930717</v>
      </c>
    </row>
    <row r="1256" spans="1:33" x14ac:dyDescent="0.25">
      <c r="A1256" s="7" t="str">
        <f>Premissas!$E$10</f>
        <v>fevereiro/19</v>
      </c>
      <c r="B1256" s="29">
        <f t="shared" si="1879"/>
        <v>90</v>
      </c>
      <c r="C1256" s="15">
        <f>LARGE(Premissas!$H$10:$I$10,1)</f>
        <v>89.49</v>
      </c>
      <c r="D1256" s="20">
        <f t="shared" si="1869"/>
        <v>0</v>
      </c>
      <c r="E1256" s="17">
        <f>D1256*Premissas!$C$6</f>
        <v>0</v>
      </c>
      <c r="F1256" s="15">
        <f t="shared" si="1870"/>
        <v>90</v>
      </c>
      <c r="G1256" s="18">
        <f>F1256*Premissas!$C$5</f>
        <v>2901.2970578930717</v>
      </c>
      <c r="M1256" s="7" t="str">
        <f>Premissas!$E$10</f>
        <v>fevereiro/19</v>
      </c>
      <c r="N1256" s="29">
        <f t="shared" si="1877"/>
        <v>90</v>
      </c>
      <c r="O1256" s="15">
        <f>Premissas!$I$10</f>
        <v>61.82</v>
      </c>
      <c r="P1256" s="20">
        <f t="shared" si="1872"/>
        <v>0</v>
      </c>
      <c r="Q1256" s="17">
        <f>P1256*Premissas!$C$13</f>
        <v>0</v>
      </c>
      <c r="R1256" s="15">
        <f t="shared" si="1873"/>
        <v>90</v>
      </c>
      <c r="S1256" s="18">
        <f>R1256*Premissas!$C$11</f>
        <v>4334.8623853211011</v>
      </c>
      <c r="Y1256" s="7" t="str">
        <f>Premissas!$E$10</f>
        <v>fevereiro/19</v>
      </c>
      <c r="Z1256" s="29">
        <f t="shared" si="1878"/>
        <v>90</v>
      </c>
      <c r="AA1256" s="15">
        <f>Premissas!$H$10</f>
        <v>89.49</v>
      </c>
      <c r="AB1256" s="20">
        <f t="shared" si="1875"/>
        <v>0</v>
      </c>
      <c r="AC1256" s="17">
        <f>AB1256*Premissas!$C$6</f>
        <v>0</v>
      </c>
      <c r="AD1256" s="15">
        <f t="shared" si="1876"/>
        <v>90</v>
      </c>
      <c r="AE1256" s="18">
        <f>AD1256*Premissas!$C$12</f>
        <v>2901.2970578930717</v>
      </c>
    </row>
    <row r="1257" spans="1:33" x14ac:dyDescent="0.25">
      <c r="A1257" s="7" t="str">
        <f>Premissas!$E$11</f>
        <v>janeiro/19</v>
      </c>
      <c r="B1257" s="29">
        <f t="shared" si="1879"/>
        <v>90</v>
      </c>
      <c r="C1257" s="15">
        <f>LARGE(Premissas!$H$11:$I$11,1)</f>
        <v>81.09</v>
      </c>
      <c r="D1257" s="16">
        <f t="shared" si="1869"/>
        <v>0</v>
      </c>
      <c r="E1257" s="17">
        <f>D1257*Premissas!$C$6</f>
        <v>0</v>
      </c>
      <c r="F1257" s="15">
        <f t="shared" si="1870"/>
        <v>90</v>
      </c>
      <c r="G1257" s="18">
        <f>F1257*Premissas!$C$5</f>
        <v>2901.2970578930717</v>
      </c>
      <c r="M1257" s="7" t="str">
        <f>Premissas!$E$11</f>
        <v>janeiro/19</v>
      </c>
      <c r="N1257" s="29">
        <f t="shared" si="1877"/>
        <v>90</v>
      </c>
      <c r="O1257" s="15">
        <f>Premissas!$I$11</f>
        <v>57.12</v>
      </c>
      <c r="P1257" s="16">
        <f t="shared" si="1872"/>
        <v>0</v>
      </c>
      <c r="Q1257" s="17">
        <f>P1257*Premissas!$C$13</f>
        <v>0</v>
      </c>
      <c r="R1257" s="15">
        <f t="shared" si="1873"/>
        <v>90</v>
      </c>
      <c r="S1257" s="18">
        <f>R1257*Premissas!$C$11</f>
        <v>4334.8623853211011</v>
      </c>
      <c r="Y1257" s="7" t="str">
        <f>Premissas!$E$11</f>
        <v>janeiro/19</v>
      </c>
      <c r="Z1257" s="29">
        <f t="shared" si="1878"/>
        <v>90</v>
      </c>
      <c r="AA1257" s="15">
        <f>Premissas!$H$11</f>
        <v>81.09</v>
      </c>
      <c r="AB1257" s="16">
        <f t="shared" si="1875"/>
        <v>0</v>
      </c>
      <c r="AC1257" s="17">
        <f>AB1257*Premissas!$C$6</f>
        <v>0</v>
      </c>
      <c r="AD1257" s="15">
        <f t="shared" si="1876"/>
        <v>90</v>
      </c>
      <c r="AE1257" s="18">
        <f>AD1257*Premissas!$C$12</f>
        <v>2901.2970578930717</v>
      </c>
    </row>
    <row r="1258" spans="1:33" x14ac:dyDescent="0.25">
      <c r="A1258" s="7" t="str">
        <f>Premissas!$E$12</f>
        <v>dezembro/18</v>
      </c>
      <c r="B1258" s="29">
        <f t="shared" si="1879"/>
        <v>90</v>
      </c>
      <c r="C1258" s="15">
        <f>LARGE(Premissas!$H$12:$I$12,1)</f>
        <v>66.98</v>
      </c>
      <c r="D1258" s="16">
        <f t="shared" si="1869"/>
        <v>0</v>
      </c>
      <c r="E1258" s="17">
        <f>D1258*Premissas!$C$6</f>
        <v>0</v>
      </c>
      <c r="F1258" s="15">
        <f t="shared" si="1870"/>
        <v>90</v>
      </c>
      <c r="G1258" s="18">
        <f>F1258*Premissas!$C$5</f>
        <v>2901.2970578930717</v>
      </c>
      <c r="M1258" s="7" t="str">
        <f>Premissas!$E$12</f>
        <v>dezembro/18</v>
      </c>
      <c r="N1258" s="29">
        <f t="shared" si="1877"/>
        <v>90</v>
      </c>
      <c r="O1258" s="15">
        <f>Premissas!$I$12</f>
        <v>56.9</v>
      </c>
      <c r="P1258" s="16">
        <f t="shared" si="1872"/>
        <v>0</v>
      </c>
      <c r="Q1258" s="17">
        <f>P1258*Premissas!$C$13</f>
        <v>0</v>
      </c>
      <c r="R1258" s="15">
        <f t="shared" si="1873"/>
        <v>90</v>
      </c>
      <c r="S1258" s="18">
        <f>R1258*Premissas!$C$11</f>
        <v>4334.8623853211011</v>
      </c>
      <c r="Y1258" s="7" t="str">
        <f>Premissas!$E$12</f>
        <v>dezembro/18</v>
      </c>
      <c r="Z1258" s="29">
        <f t="shared" si="1878"/>
        <v>90</v>
      </c>
      <c r="AA1258" s="15">
        <f>Premissas!$H$12</f>
        <v>66.98</v>
      </c>
      <c r="AB1258" s="16">
        <f t="shared" si="1875"/>
        <v>0</v>
      </c>
      <c r="AC1258" s="17">
        <f>AB1258*Premissas!$C$6</f>
        <v>0</v>
      </c>
      <c r="AD1258" s="15">
        <f t="shared" si="1876"/>
        <v>90</v>
      </c>
      <c r="AE1258" s="18">
        <f>AD1258*Premissas!$C$12</f>
        <v>2901.2970578930717</v>
      </c>
    </row>
    <row r="1259" spans="1:33" x14ac:dyDescent="0.25">
      <c r="A1259" s="7" t="str">
        <f>Premissas!$E$13</f>
        <v>novembro/18</v>
      </c>
      <c r="B1259" s="29">
        <f t="shared" si="1879"/>
        <v>90</v>
      </c>
      <c r="C1259" s="15">
        <f>LARGE(Premissas!$H$13:$I$13,1)</f>
        <v>66.42</v>
      </c>
      <c r="D1259" s="16">
        <f t="shared" si="1869"/>
        <v>0</v>
      </c>
      <c r="E1259" s="17">
        <f>D1259*Premissas!$C$6</f>
        <v>0</v>
      </c>
      <c r="F1259" s="15">
        <f t="shared" si="1870"/>
        <v>90</v>
      </c>
      <c r="G1259" s="18">
        <f>F1259*Premissas!$C$5</f>
        <v>2901.2970578930717</v>
      </c>
      <c r="M1259" s="7" t="str">
        <f>Premissas!$E$13</f>
        <v>novembro/18</v>
      </c>
      <c r="N1259" s="29">
        <f t="shared" si="1877"/>
        <v>90</v>
      </c>
      <c r="O1259" s="15">
        <f>Premissas!$I$13</f>
        <v>40.659999999999997</v>
      </c>
      <c r="P1259" s="16">
        <f t="shared" si="1872"/>
        <v>0</v>
      </c>
      <c r="Q1259" s="17">
        <f>P1259*Premissas!$C$13</f>
        <v>0</v>
      </c>
      <c r="R1259" s="15">
        <f t="shared" si="1873"/>
        <v>90</v>
      </c>
      <c r="S1259" s="18">
        <f>R1259*Premissas!$C$11</f>
        <v>4334.8623853211011</v>
      </c>
      <c r="Y1259" s="7" t="str">
        <f>Premissas!$E$13</f>
        <v>novembro/18</v>
      </c>
      <c r="Z1259" s="29">
        <f t="shared" si="1878"/>
        <v>90</v>
      </c>
      <c r="AA1259" s="15">
        <f>Premissas!$H$13</f>
        <v>66.42</v>
      </c>
      <c r="AB1259" s="16">
        <f t="shared" si="1875"/>
        <v>0</v>
      </c>
      <c r="AC1259" s="17">
        <f>AB1259*Premissas!$C$6</f>
        <v>0</v>
      </c>
      <c r="AD1259" s="15">
        <f t="shared" si="1876"/>
        <v>90</v>
      </c>
      <c r="AE1259" s="18">
        <f>AD1259*Premissas!$C$12</f>
        <v>2901.2970578930717</v>
      </c>
    </row>
    <row r="1260" spans="1:33" x14ac:dyDescent="0.25">
      <c r="A1260" s="26" t="s">
        <v>35</v>
      </c>
      <c r="B1260" s="5"/>
      <c r="C1260" s="5">
        <f>LARGE(C1247:C1259,1)</f>
        <v>89.49</v>
      </c>
      <c r="D1260" s="5">
        <f>LARGE(D1247:D1259,1)</f>
        <v>0</v>
      </c>
      <c r="E1260" s="27">
        <f>SUM(E1248:E1259)</f>
        <v>0</v>
      </c>
      <c r="F1260" s="5">
        <f>LARGE(F1247:F1259,1)</f>
        <v>90</v>
      </c>
      <c r="G1260" s="27">
        <f t="shared" si="1814"/>
        <v>34815.564694716864</v>
      </c>
      <c r="H1260" s="50">
        <f>E1260+G1260</f>
        <v>34815.564694716864</v>
      </c>
      <c r="I1260">
        <f>B1248</f>
        <v>90</v>
      </c>
      <c r="M1260" s="26" t="s">
        <v>35</v>
      </c>
      <c r="N1260" s="5"/>
      <c r="O1260" s="5">
        <f t="shared" ref="O1260:P1260" si="1880">LARGE(O1247:O1259,1)</f>
        <v>77.73</v>
      </c>
      <c r="P1260" s="5">
        <f t="shared" si="1880"/>
        <v>0</v>
      </c>
      <c r="Q1260" s="27">
        <f t="shared" ref="Q1260" si="1881">SUM(Q1248:Q1259)</f>
        <v>0</v>
      </c>
      <c r="R1260" s="5">
        <f t="shared" ref="R1260" si="1882">LARGE(R1247:R1259,1)</f>
        <v>90</v>
      </c>
      <c r="S1260" s="27">
        <f t="shared" si="1818"/>
        <v>52018.348623853228</v>
      </c>
      <c r="T1260" s="50">
        <f t="shared" ref="T1260" si="1883">Q1260+S1260</f>
        <v>52018.348623853228</v>
      </c>
      <c r="U1260">
        <f t="shared" ref="U1260" si="1884">N1248</f>
        <v>90</v>
      </c>
      <c r="Y1260" s="26" t="s">
        <v>35</v>
      </c>
      <c r="Z1260" s="5"/>
      <c r="AA1260" s="5">
        <f t="shared" ref="AA1260:AB1260" si="1885">LARGE(AA1247:AA1259,1)</f>
        <v>89.49</v>
      </c>
      <c r="AB1260" s="5">
        <f t="shared" si="1885"/>
        <v>0</v>
      </c>
      <c r="AC1260" s="27">
        <f t="shared" ref="AC1260" si="1886">SUM(AC1248:AC1259)</f>
        <v>0</v>
      </c>
      <c r="AD1260" s="5">
        <f t="shared" ref="AD1260" si="1887">LARGE(AD1247:AD1259,1)</f>
        <v>90</v>
      </c>
      <c r="AE1260" s="27">
        <f t="shared" si="1824"/>
        <v>34815.564694716864</v>
      </c>
      <c r="AF1260" s="50">
        <f t="shared" ref="AF1260" si="1888">AC1260+AE1260</f>
        <v>34815.564694716864</v>
      </c>
      <c r="AG1260">
        <f t="shared" ref="AG1260" si="1889">Z1248</f>
        <v>90</v>
      </c>
    </row>
    <row r="1261" spans="1:33" x14ac:dyDescent="0.25">
      <c r="A1261" s="6" t="s">
        <v>12</v>
      </c>
      <c r="B1261" s="6" t="s">
        <v>18</v>
      </c>
      <c r="C1261" s="6" t="s">
        <v>19</v>
      </c>
      <c r="D1261" s="14" t="s">
        <v>20</v>
      </c>
      <c r="E1261" s="14" t="s">
        <v>21</v>
      </c>
      <c r="F1261" s="6" t="s">
        <v>22</v>
      </c>
      <c r="G1261" s="6" t="s">
        <v>23</v>
      </c>
      <c r="M1261" s="6" t="s">
        <v>12</v>
      </c>
      <c r="N1261" s="6" t="s">
        <v>18</v>
      </c>
      <c r="O1261" s="6" t="s">
        <v>19</v>
      </c>
      <c r="P1261" s="14" t="s">
        <v>20</v>
      </c>
      <c r="Q1261" s="14" t="s">
        <v>21</v>
      </c>
      <c r="R1261" s="6" t="s">
        <v>22</v>
      </c>
      <c r="S1261" s="6" t="s">
        <v>23</v>
      </c>
      <c r="Y1261" s="6" t="s">
        <v>12</v>
      </c>
      <c r="Z1261" s="6" t="s">
        <v>18</v>
      </c>
      <c r="AA1261" s="6" t="s">
        <v>19</v>
      </c>
      <c r="AB1261" s="14" t="s">
        <v>20</v>
      </c>
      <c r="AC1261" s="14" t="s">
        <v>21</v>
      </c>
      <c r="AD1261" s="6" t="s">
        <v>22</v>
      </c>
      <c r="AE1261" s="6" t="s">
        <v>23</v>
      </c>
    </row>
    <row r="1262" spans="1:33" x14ac:dyDescent="0.25">
      <c r="A1262" s="7" t="str">
        <f>Premissas!$E$2</f>
        <v>outubro/19</v>
      </c>
      <c r="B1262" s="29">
        <f>B1248+1</f>
        <v>91</v>
      </c>
      <c r="C1262" s="15">
        <f>LARGE(Premissas!$H$2:$I$2,1)</f>
        <v>63.39</v>
      </c>
      <c r="D1262" s="16">
        <f t="shared" ref="D1262:D1273" si="1890">IF(C1262&gt;105%*B1262,(C1262-B1262),0)</f>
        <v>0</v>
      </c>
      <c r="E1262" s="17">
        <f>D1262*Premissas!$C$6</f>
        <v>0</v>
      </c>
      <c r="F1262" s="15">
        <f t="shared" ref="F1262:F1273" si="1891">IF(C1262&gt;B1262,C1262,B1262)</f>
        <v>91</v>
      </c>
      <c r="G1262" s="18">
        <f>F1262*Premissas!$C$5</f>
        <v>2933.5336918696617</v>
      </c>
      <c r="M1262" s="7" t="str">
        <f>Premissas!$E$2</f>
        <v>outubro/19</v>
      </c>
      <c r="N1262" s="29">
        <f t="shared" ref="N1262" si="1892">N1248+1</f>
        <v>91</v>
      </c>
      <c r="O1262" s="15">
        <f>Premissas!$I$2</f>
        <v>63.39</v>
      </c>
      <c r="P1262" s="16">
        <f t="shared" ref="P1262:P1273" si="1893">IF(O1262&gt;105%*N1262,(O1262-N1262),0)</f>
        <v>0</v>
      </c>
      <c r="Q1262" s="17">
        <f>P1262*Premissas!$C$13</f>
        <v>0</v>
      </c>
      <c r="R1262" s="15">
        <f t="shared" ref="R1262:R1273" si="1894">IF(O1262&gt;N1262,O1262,N1262)</f>
        <v>91</v>
      </c>
      <c r="S1262" s="18">
        <f>R1262*Premissas!$C$11</f>
        <v>4383.0275229357794</v>
      </c>
      <c r="Y1262" s="7" t="str">
        <f>Premissas!$E$2</f>
        <v>outubro/19</v>
      </c>
      <c r="Z1262" s="29">
        <f t="shared" ref="Z1262" si="1895">Z1248+1</f>
        <v>91</v>
      </c>
      <c r="AA1262" s="15">
        <f>Premissas!$H$2</f>
        <v>58.8</v>
      </c>
      <c r="AB1262" s="16">
        <f t="shared" ref="AB1262:AB1273" si="1896">IF(AA1262&gt;105%*Z1262,(AA1262-Z1262),0)</f>
        <v>0</v>
      </c>
      <c r="AC1262" s="17">
        <f>AB1262*Premissas!$C$6</f>
        <v>0</v>
      </c>
      <c r="AD1262" s="15">
        <f t="shared" ref="AD1262:AD1273" si="1897">IF(AA1262&gt;Z1262,AA1262,Z1262)</f>
        <v>91</v>
      </c>
      <c r="AE1262" s="18">
        <f>AD1262*Premissas!$C$12</f>
        <v>2933.5336918696617</v>
      </c>
    </row>
    <row r="1263" spans="1:33" x14ac:dyDescent="0.25">
      <c r="A1263" s="7" t="str">
        <f>Premissas!$E$3</f>
        <v>setembro/19</v>
      </c>
      <c r="B1263" s="29">
        <f>B1262</f>
        <v>91</v>
      </c>
      <c r="C1263" s="15">
        <f>LARGE(Premissas!$H$3:$I$3,1)</f>
        <v>58.91</v>
      </c>
      <c r="D1263" s="16">
        <f t="shared" si="1890"/>
        <v>0</v>
      </c>
      <c r="E1263" s="17">
        <f>D1263*Premissas!$C$6</f>
        <v>0</v>
      </c>
      <c r="F1263" s="15">
        <f t="shared" si="1891"/>
        <v>91</v>
      </c>
      <c r="G1263" s="18">
        <f>F1263*Premissas!$C$5</f>
        <v>2933.5336918696617</v>
      </c>
      <c r="M1263" s="7" t="str">
        <f>Premissas!$E$3</f>
        <v>setembro/19</v>
      </c>
      <c r="N1263" s="29">
        <f t="shared" ref="N1263:N1273" si="1898">N1262</f>
        <v>91</v>
      </c>
      <c r="O1263" s="15">
        <f>Premissas!$I$3</f>
        <v>52.19</v>
      </c>
      <c r="P1263" s="16">
        <f t="shared" si="1893"/>
        <v>0</v>
      </c>
      <c r="Q1263" s="17">
        <f>P1263*Premissas!$C$13</f>
        <v>0</v>
      </c>
      <c r="R1263" s="15">
        <f t="shared" si="1894"/>
        <v>91</v>
      </c>
      <c r="S1263" s="18">
        <f>R1263*Premissas!$C$11</f>
        <v>4383.0275229357794</v>
      </c>
      <c r="Y1263" s="7" t="str">
        <f>Premissas!$E$3</f>
        <v>setembro/19</v>
      </c>
      <c r="Z1263" s="29">
        <f t="shared" ref="Z1263:Z1273" si="1899">Z1262</f>
        <v>91</v>
      </c>
      <c r="AA1263" s="15">
        <f>Premissas!$H$3</f>
        <v>58.91</v>
      </c>
      <c r="AB1263" s="16">
        <f t="shared" si="1896"/>
        <v>0</v>
      </c>
      <c r="AC1263" s="17">
        <f>AB1263*Premissas!$C$6</f>
        <v>0</v>
      </c>
      <c r="AD1263" s="15">
        <f t="shared" si="1897"/>
        <v>91</v>
      </c>
      <c r="AE1263" s="18">
        <f>AD1263*Premissas!$C$12</f>
        <v>2933.5336918696617</v>
      </c>
    </row>
    <row r="1264" spans="1:33" x14ac:dyDescent="0.25">
      <c r="A1264" s="7" t="str">
        <f>Premissas!$E$4</f>
        <v>agosto/19</v>
      </c>
      <c r="B1264" s="29">
        <f t="shared" ref="B1264:B1273" si="1900">B1263</f>
        <v>91</v>
      </c>
      <c r="C1264" s="15">
        <f>LARGE(Premissas!$H$4:$I$4,1)</f>
        <v>46.48</v>
      </c>
      <c r="D1264" s="16">
        <f t="shared" si="1890"/>
        <v>0</v>
      </c>
      <c r="E1264" s="17">
        <f>D1264*Premissas!$C$6</f>
        <v>0</v>
      </c>
      <c r="F1264" s="15">
        <f t="shared" si="1891"/>
        <v>91</v>
      </c>
      <c r="G1264" s="18">
        <f>F1264*Premissas!$C$5</f>
        <v>2933.5336918696617</v>
      </c>
      <c r="M1264" s="7" t="str">
        <f>Premissas!$E$4</f>
        <v>agosto/19</v>
      </c>
      <c r="N1264" s="29">
        <f t="shared" si="1898"/>
        <v>91</v>
      </c>
      <c r="O1264" s="15">
        <f>Premissas!$I$4</f>
        <v>20.16</v>
      </c>
      <c r="P1264" s="16">
        <f t="shared" si="1893"/>
        <v>0</v>
      </c>
      <c r="Q1264" s="17">
        <f>P1264*Premissas!$C$13</f>
        <v>0</v>
      </c>
      <c r="R1264" s="15">
        <f t="shared" si="1894"/>
        <v>91</v>
      </c>
      <c r="S1264" s="18">
        <f>R1264*Premissas!$C$11</f>
        <v>4383.0275229357794</v>
      </c>
      <c r="Y1264" s="7" t="str">
        <f>Premissas!$E$4</f>
        <v>agosto/19</v>
      </c>
      <c r="Z1264" s="29">
        <f t="shared" si="1899"/>
        <v>91</v>
      </c>
      <c r="AA1264" s="15">
        <f>Premissas!$H$4</f>
        <v>46.48</v>
      </c>
      <c r="AB1264" s="16">
        <f t="shared" si="1896"/>
        <v>0</v>
      </c>
      <c r="AC1264" s="17">
        <f>AB1264*Premissas!$C$6</f>
        <v>0</v>
      </c>
      <c r="AD1264" s="15">
        <f t="shared" si="1897"/>
        <v>91</v>
      </c>
      <c r="AE1264" s="18">
        <f>AD1264*Premissas!$C$12</f>
        <v>2933.5336918696617</v>
      </c>
    </row>
    <row r="1265" spans="1:33" x14ac:dyDescent="0.25">
      <c r="A1265" s="7" t="str">
        <f>Premissas!$E$5</f>
        <v>julho/19</v>
      </c>
      <c r="B1265" s="29">
        <f t="shared" si="1900"/>
        <v>91</v>
      </c>
      <c r="C1265" s="15">
        <f>LARGE(Premissas!$H$5:$I$5,1)</f>
        <v>63.17</v>
      </c>
      <c r="D1265" s="16">
        <f t="shared" si="1890"/>
        <v>0</v>
      </c>
      <c r="E1265" s="17">
        <f>D1265*Premissas!$C$6</f>
        <v>0</v>
      </c>
      <c r="F1265" s="15">
        <f t="shared" si="1891"/>
        <v>91</v>
      </c>
      <c r="G1265" s="18">
        <f>F1265*Premissas!$C$5</f>
        <v>2933.5336918696617</v>
      </c>
      <c r="M1265" s="7" t="str">
        <f>Premissas!$E$5</f>
        <v>julho/19</v>
      </c>
      <c r="N1265" s="29">
        <f t="shared" si="1898"/>
        <v>91</v>
      </c>
      <c r="O1265" s="15">
        <f>Premissas!$I$5</f>
        <v>39.979999999999997</v>
      </c>
      <c r="P1265" s="16">
        <f t="shared" si="1893"/>
        <v>0</v>
      </c>
      <c r="Q1265" s="17">
        <f>P1265*Premissas!$C$13</f>
        <v>0</v>
      </c>
      <c r="R1265" s="15">
        <f t="shared" si="1894"/>
        <v>91</v>
      </c>
      <c r="S1265" s="18">
        <f>R1265*Premissas!$C$11</f>
        <v>4383.0275229357794</v>
      </c>
      <c r="Y1265" s="7" t="str">
        <f>Premissas!$E$5</f>
        <v>julho/19</v>
      </c>
      <c r="Z1265" s="29">
        <f t="shared" si="1899"/>
        <v>91</v>
      </c>
      <c r="AA1265" s="15">
        <f>Premissas!$H$5</f>
        <v>63.17</v>
      </c>
      <c r="AB1265" s="16">
        <f t="shared" si="1896"/>
        <v>0</v>
      </c>
      <c r="AC1265" s="17">
        <f>AB1265*Premissas!$C$6</f>
        <v>0</v>
      </c>
      <c r="AD1265" s="15">
        <f t="shared" si="1897"/>
        <v>91</v>
      </c>
      <c r="AE1265" s="18">
        <f>AD1265*Premissas!$C$12</f>
        <v>2933.5336918696617</v>
      </c>
    </row>
    <row r="1266" spans="1:33" x14ac:dyDescent="0.25">
      <c r="A1266" s="7" t="str">
        <f>Premissas!$E$6</f>
        <v>junho/19</v>
      </c>
      <c r="B1266" s="29">
        <f t="shared" si="1900"/>
        <v>91</v>
      </c>
      <c r="C1266" s="15">
        <f>LARGE(Premissas!$H$6:$I$6,1)</f>
        <v>59.47</v>
      </c>
      <c r="D1266" s="16">
        <f t="shared" si="1890"/>
        <v>0</v>
      </c>
      <c r="E1266" s="17">
        <f>D1266*Premissas!$C$6</f>
        <v>0</v>
      </c>
      <c r="F1266" s="15">
        <f t="shared" si="1891"/>
        <v>91</v>
      </c>
      <c r="G1266" s="18">
        <f>F1266*Premissas!$C$5</f>
        <v>2933.5336918696617</v>
      </c>
      <c r="M1266" s="7" t="str">
        <f>Premissas!$E$6</f>
        <v>junho/19</v>
      </c>
      <c r="N1266" s="29">
        <f t="shared" si="1898"/>
        <v>91</v>
      </c>
      <c r="O1266" s="15">
        <f>Premissas!$I$6</f>
        <v>47.71</v>
      </c>
      <c r="P1266" s="16">
        <f t="shared" si="1893"/>
        <v>0</v>
      </c>
      <c r="Q1266" s="17">
        <f>P1266*Premissas!$C$13</f>
        <v>0</v>
      </c>
      <c r="R1266" s="15">
        <f t="shared" si="1894"/>
        <v>91</v>
      </c>
      <c r="S1266" s="18">
        <f>R1266*Premissas!$C$11</f>
        <v>4383.0275229357794</v>
      </c>
      <c r="Y1266" s="7" t="str">
        <f>Premissas!$E$6</f>
        <v>junho/19</v>
      </c>
      <c r="Z1266" s="29">
        <f t="shared" si="1899"/>
        <v>91</v>
      </c>
      <c r="AA1266" s="15">
        <f>Premissas!$H$6</f>
        <v>59.47</v>
      </c>
      <c r="AB1266" s="16">
        <f t="shared" si="1896"/>
        <v>0</v>
      </c>
      <c r="AC1266" s="17">
        <f>AB1266*Premissas!$C$6</f>
        <v>0</v>
      </c>
      <c r="AD1266" s="15">
        <f t="shared" si="1897"/>
        <v>91</v>
      </c>
      <c r="AE1266" s="18">
        <f>AD1266*Premissas!$C$12</f>
        <v>2933.5336918696617</v>
      </c>
    </row>
    <row r="1267" spans="1:33" x14ac:dyDescent="0.25">
      <c r="A1267" s="7" t="str">
        <f>Premissas!$E$7</f>
        <v>maio/19</v>
      </c>
      <c r="B1267" s="29">
        <f t="shared" si="1900"/>
        <v>91</v>
      </c>
      <c r="C1267" s="15">
        <f>LARGE(Premissas!$H$7:$I$7,1)</f>
        <v>61.04</v>
      </c>
      <c r="D1267" s="20">
        <f t="shared" si="1890"/>
        <v>0</v>
      </c>
      <c r="E1267" s="17">
        <f>D1267*Premissas!$C$6</f>
        <v>0</v>
      </c>
      <c r="F1267" s="15">
        <f t="shared" si="1891"/>
        <v>91</v>
      </c>
      <c r="G1267" s="18">
        <f>F1267*Premissas!$C$5</f>
        <v>2933.5336918696617</v>
      </c>
      <c r="M1267" s="7" t="str">
        <f>Premissas!$E$7</f>
        <v>maio/19</v>
      </c>
      <c r="N1267" s="29">
        <f t="shared" si="1898"/>
        <v>91</v>
      </c>
      <c r="O1267" s="15">
        <f>Premissas!$I$7</f>
        <v>46.37</v>
      </c>
      <c r="P1267" s="20">
        <f t="shared" si="1893"/>
        <v>0</v>
      </c>
      <c r="Q1267" s="17">
        <f>P1267*Premissas!$C$13</f>
        <v>0</v>
      </c>
      <c r="R1267" s="15">
        <f t="shared" si="1894"/>
        <v>91</v>
      </c>
      <c r="S1267" s="18">
        <f>R1267*Premissas!$C$11</f>
        <v>4383.0275229357794</v>
      </c>
      <c r="Y1267" s="7" t="str">
        <f>Premissas!$E$7</f>
        <v>maio/19</v>
      </c>
      <c r="Z1267" s="29">
        <f t="shared" si="1899"/>
        <v>91</v>
      </c>
      <c r="AA1267" s="15">
        <f>Premissas!$H$7</f>
        <v>61.04</v>
      </c>
      <c r="AB1267" s="20">
        <f t="shared" si="1896"/>
        <v>0</v>
      </c>
      <c r="AC1267" s="17">
        <f>AB1267*Premissas!$C$6</f>
        <v>0</v>
      </c>
      <c r="AD1267" s="15">
        <f t="shared" si="1897"/>
        <v>91</v>
      </c>
      <c r="AE1267" s="18">
        <f>AD1267*Premissas!$C$12</f>
        <v>2933.5336918696617</v>
      </c>
    </row>
    <row r="1268" spans="1:33" x14ac:dyDescent="0.25">
      <c r="A1268" s="7" t="str">
        <f>Premissas!$E$8</f>
        <v>abril/19</v>
      </c>
      <c r="B1268" s="29">
        <f t="shared" si="1900"/>
        <v>91</v>
      </c>
      <c r="C1268" s="15">
        <f>LARGE(Premissas!$H$8:$I$8,1)</f>
        <v>81.98</v>
      </c>
      <c r="D1268" s="20">
        <f t="shared" si="1890"/>
        <v>0</v>
      </c>
      <c r="E1268" s="17">
        <f>D1268*Premissas!$C$6</f>
        <v>0</v>
      </c>
      <c r="F1268" s="15">
        <f t="shared" si="1891"/>
        <v>91</v>
      </c>
      <c r="G1268" s="18">
        <f>F1268*Premissas!$C$5</f>
        <v>2933.5336918696617</v>
      </c>
      <c r="M1268" s="7" t="str">
        <f>Premissas!$E$8</f>
        <v>abril/19</v>
      </c>
      <c r="N1268" s="29">
        <f t="shared" si="1898"/>
        <v>91</v>
      </c>
      <c r="O1268" s="15">
        <f>Premissas!$I$8</f>
        <v>53.09</v>
      </c>
      <c r="P1268" s="20">
        <f t="shared" si="1893"/>
        <v>0</v>
      </c>
      <c r="Q1268" s="17">
        <f>P1268*Premissas!$C$13</f>
        <v>0</v>
      </c>
      <c r="R1268" s="15">
        <f t="shared" si="1894"/>
        <v>91</v>
      </c>
      <c r="S1268" s="18">
        <f>R1268*Premissas!$C$11</f>
        <v>4383.0275229357794</v>
      </c>
      <c r="Y1268" s="7" t="str">
        <f>Premissas!$E$8</f>
        <v>abril/19</v>
      </c>
      <c r="Z1268" s="29">
        <f t="shared" si="1899"/>
        <v>91</v>
      </c>
      <c r="AA1268" s="15">
        <f>Premissas!$H$8</f>
        <v>81.98</v>
      </c>
      <c r="AB1268" s="20">
        <f t="shared" si="1896"/>
        <v>0</v>
      </c>
      <c r="AC1268" s="17">
        <f>AB1268*Premissas!$C$6</f>
        <v>0</v>
      </c>
      <c r="AD1268" s="15">
        <f t="shared" si="1897"/>
        <v>91</v>
      </c>
      <c r="AE1268" s="18">
        <f>AD1268*Premissas!$C$12</f>
        <v>2933.5336918696617</v>
      </c>
    </row>
    <row r="1269" spans="1:33" x14ac:dyDescent="0.25">
      <c r="A1269" s="7" t="str">
        <f>Premissas!$E$9</f>
        <v>março/19</v>
      </c>
      <c r="B1269" s="29">
        <f t="shared" si="1900"/>
        <v>91</v>
      </c>
      <c r="C1269" s="15">
        <f>LARGE(Premissas!$H$9:$I$9,1)</f>
        <v>77.73</v>
      </c>
      <c r="D1269" s="20">
        <f t="shared" si="1890"/>
        <v>0</v>
      </c>
      <c r="E1269" s="17">
        <f>D1269*Premissas!$C$6</f>
        <v>0</v>
      </c>
      <c r="F1269" s="15">
        <f t="shared" si="1891"/>
        <v>91</v>
      </c>
      <c r="G1269" s="18">
        <f>F1269*Premissas!$C$5</f>
        <v>2933.5336918696617</v>
      </c>
      <c r="M1269" s="7" t="str">
        <f>Premissas!$E$9</f>
        <v>março/19</v>
      </c>
      <c r="N1269" s="29">
        <f t="shared" si="1898"/>
        <v>91</v>
      </c>
      <c r="O1269" s="15">
        <f>Premissas!$I$9</f>
        <v>77.73</v>
      </c>
      <c r="P1269" s="20">
        <f t="shared" si="1893"/>
        <v>0</v>
      </c>
      <c r="Q1269" s="17">
        <f>P1269*Premissas!$C$13</f>
        <v>0</v>
      </c>
      <c r="R1269" s="15">
        <f t="shared" si="1894"/>
        <v>91</v>
      </c>
      <c r="S1269" s="18">
        <f>R1269*Premissas!$C$11</f>
        <v>4383.0275229357794</v>
      </c>
      <c r="Y1269" s="7" t="str">
        <f>Premissas!$E$9</f>
        <v>março/19</v>
      </c>
      <c r="Z1269" s="29">
        <f t="shared" si="1899"/>
        <v>91</v>
      </c>
      <c r="AA1269" s="15">
        <f>Premissas!$H$9</f>
        <v>77.62</v>
      </c>
      <c r="AB1269" s="20">
        <f t="shared" si="1896"/>
        <v>0</v>
      </c>
      <c r="AC1269" s="17">
        <f>AB1269*Premissas!$C$6</f>
        <v>0</v>
      </c>
      <c r="AD1269" s="15">
        <f t="shared" si="1897"/>
        <v>91</v>
      </c>
      <c r="AE1269" s="18">
        <f>AD1269*Premissas!$C$12</f>
        <v>2933.5336918696617</v>
      </c>
    </row>
    <row r="1270" spans="1:33" x14ac:dyDescent="0.25">
      <c r="A1270" s="7" t="str">
        <f>Premissas!$E$10</f>
        <v>fevereiro/19</v>
      </c>
      <c r="B1270" s="29">
        <f t="shared" si="1900"/>
        <v>91</v>
      </c>
      <c r="C1270" s="15">
        <f>LARGE(Premissas!$H$10:$I$10,1)</f>
        <v>89.49</v>
      </c>
      <c r="D1270" s="20">
        <f t="shared" si="1890"/>
        <v>0</v>
      </c>
      <c r="E1270" s="17">
        <f>D1270*Premissas!$C$6</f>
        <v>0</v>
      </c>
      <c r="F1270" s="15">
        <f t="shared" si="1891"/>
        <v>91</v>
      </c>
      <c r="G1270" s="18">
        <f>F1270*Premissas!$C$5</f>
        <v>2933.5336918696617</v>
      </c>
      <c r="M1270" s="7" t="str">
        <f>Premissas!$E$10</f>
        <v>fevereiro/19</v>
      </c>
      <c r="N1270" s="29">
        <f t="shared" si="1898"/>
        <v>91</v>
      </c>
      <c r="O1270" s="15">
        <f>Premissas!$I$10</f>
        <v>61.82</v>
      </c>
      <c r="P1270" s="20">
        <f t="shared" si="1893"/>
        <v>0</v>
      </c>
      <c r="Q1270" s="17">
        <f>P1270*Premissas!$C$13</f>
        <v>0</v>
      </c>
      <c r="R1270" s="15">
        <f t="shared" si="1894"/>
        <v>91</v>
      </c>
      <c r="S1270" s="18">
        <f>R1270*Premissas!$C$11</f>
        <v>4383.0275229357794</v>
      </c>
      <c r="Y1270" s="7" t="str">
        <f>Premissas!$E$10</f>
        <v>fevereiro/19</v>
      </c>
      <c r="Z1270" s="29">
        <f t="shared" si="1899"/>
        <v>91</v>
      </c>
      <c r="AA1270" s="15">
        <f>Premissas!$H$10</f>
        <v>89.49</v>
      </c>
      <c r="AB1270" s="20">
        <f t="shared" si="1896"/>
        <v>0</v>
      </c>
      <c r="AC1270" s="17">
        <f>AB1270*Premissas!$C$6</f>
        <v>0</v>
      </c>
      <c r="AD1270" s="15">
        <f t="shared" si="1897"/>
        <v>91</v>
      </c>
      <c r="AE1270" s="18">
        <f>AD1270*Premissas!$C$12</f>
        <v>2933.5336918696617</v>
      </c>
    </row>
    <row r="1271" spans="1:33" x14ac:dyDescent="0.25">
      <c r="A1271" s="7" t="str">
        <f>Premissas!$E$11</f>
        <v>janeiro/19</v>
      </c>
      <c r="B1271" s="29">
        <f t="shared" si="1900"/>
        <v>91</v>
      </c>
      <c r="C1271" s="15">
        <f>LARGE(Premissas!$H$11:$I$11,1)</f>
        <v>81.09</v>
      </c>
      <c r="D1271" s="16">
        <f t="shared" si="1890"/>
        <v>0</v>
      </c>
      <c r="E1271" s="17">
        <f>D1271*Premissas!$C$6</f>
        <v>0</v>
      </c>
      <c r="F1271" s="15">
        <f t="shared" si="1891"/>
        <v>91</v>
      </c>
      <c r="G1271" s="18">
        <f>F1271*Premissas!$C$5</f>
        <v>2933.5336918696617</v>
      </c>
      <c r="M1271" s="7" t="str">
        <f>Premissas!$E$11</f>
        <v>janeiro/19</v>
      </c>
      <c r="N1271" s="29">
        <f t="shared" si="1898"/>
        <v>91</v>
      </c>
      <c r="O1271" s="15">
        <f>Premissas!$I$11</f>
        <v>57.12</v>
      </c>
      <c r="P1271" s="16">
        <f t="shared" si="1893"/>
        <v>0</v>
      </c>
      <c r="Q1271" s="17">
        <f>P1271*Premissas!$C$13</f>
        <v>0</v>
      </c>
      <c r="R1271" s="15">
        <f t="shared" si="1894"/>
        <v>91</v>
      </c>
      <c r="S1271" s="18">
        <f>R1271*Premissas!$C$11</f>
        <v>4383.0275229357794</v>
      </c>
      <c r="Y1271" s="7" t="str">
        <f>Premissas!$E$11</f>
        <v>janeiro/19</v>
      </c>
      <c r="Z1271" s="29">
        <f t="shared" si="1899"/>
        <v>91</v>
      </c>
      <c r="AA1271" s="15">
        <f>Premissas!$H$11</f>
        <v>81.09</v>
      </c>
      <c r="AB1271" s="16">
        <f t="shared" si="1896"/>
        <v>0</v>
      </c>
      <c r="AC1271" s="17">
        <f>AB1271*Premissas!$C$6</f>
        <v>0</v>
      </c>
      <c r="AD1271" s="15">
        <f t="shared" si="1897"/>
        <v>91</v>
      </c>
      <c r="AE1271" s="18">
        <f>AD1271*Premissas!$C$12</f>
        <v>2933.5336918696617</v>
      </c>
    </row>
    <row r="1272" spans="1:33" x14ac:dyDescent="0.25">
      <c r="A1272" s="7" t="str">
        <f>Premissas!$E$12</f>
        <v>dezembro/18</v>
      </c>
      <c r="B1272" s="29">
        <f t="shared" si="1900"/>
        <v>91</v>
      </c>
      <c r="C1272" s="15">
        <f>LARGE(Premissas!$H$12:$I$12,1)</f>
        <v>66.98</v>
      </c>
      <c r="D1272" s="16">
        <f t="shared" si="1890"/>
        <v>0</v>
      </c>
      <c r="E1272" s="17">
        <f>D1272*Premissas!$C$6</f>
        <v>0</v>
      </c>
      <c r="F1272" s="15">
        <f t="shared" si="1891"/>
        <v>91</v>
      </c>
      <c r="G1272" s="18">
        <f>F1272*Premissas!$C$5</f>
        <v>2933.5336918696617</v>
      </c>
      <c r="M1272" s="7" t="str">
        <f>Premissas!$E$12</f>
        <v>dezembro/18</v>
      </c>
      <c r="N1272" s="29">
        <f t="shared" si="1898"/>
        <v>91</v>
      </c>
      <c r="O1272" s="15">
        <f>Premissas!$I$12</f>
        <v>56.9</v>
      </c>
      <c r="P1272" s="16">
        <f t="shared" si="1893"/>
        <v>0</v>
      </c>
      <c r="Q1272" s="17">
        <f>P1272*Premissas!$C$13</f>
        <v>0</v>
      </c>
      <c r="R1272" s="15">
        <f t="shared" si="1894"/>
        <v>91</v>
      </c>
      <c r="S1272" s="18">
        <f>R1272*Premissas!$C$11</f>
        <v>4383.0275229357794</v>
      </c>
      <c r="Y1272" s="7" t="str">
        <f>Premissas!$E$12</f>
        <v>dezembro/18</v>
      </c>
      <c r="Z1272" s="29">
        <f t="shared" si="1899"/>
        <v>91</v>
      </c>
      <c r="AA1272" s="15">
        <f>Premissas!$H$12</f>
        <v>66.98</v>
      </c>
      <c r="AB1272" s="16">
        <f t="shared" si="1896"/>
        <v>0</v>
      </c>
      <c r="AC1272" s="17">
        <f>AB1272*Premissas!$C$6</f>
        <v>0</v>
      </c>
      <c r="AD1272" s="15">
        <f t="shared" si="1897"/>
        <v>91</v>
      </c>
      <c r="AE1272" s="18">
        <f>AD1272*Premissas!$C$12</f>
        <v>2933.5336918696617</v>
      </c>
    </row>
    <row r="1273" spans="1:33" x14ac:dyDescent="0.25">
      <c r="A1273" s="7" t="str">
        <f>Premissas!$E$13</f>
        <v>novembro/18</v>
      </c>
      <c r="B1273" s="29">
        <f t="shared" si="1900"/>
        <v>91</v>
      </c>
      <c r="C1273" s="15">
        <f>LARGE(Premissas!$H$13:$I$13,1)</f>
        <v>66.42</v>
      </c>
      <c r="D1273" s="16">
        <f t="shared" si="1890"/>
        <v>0</v>
      </c>
      <c r="E1273" s="17">
        <f>D1273*Premissas!$C$6</f>
        <v>0</v>
      </c>
      <c r="F1273" s="15">
        <f t="shared" si="1891"/>
        <v>91</v>
      </c>
      <c r="G1273" s="18">
        <f>F1273*Premissas!$C$5</f>
        <v>2933.5336918696617</v>
      </c>
      <c r="M1273" s="7" t="str">
        <f>Premissas!$E$13</f>
        <v>novembro/18</v>
      </c>
      <c r="N1273" s="29">
        <f t="shared" si="1898"/>
        <v>91</v>
      </c>
      <c r="O1273" s="15">
        <f>Premissas!$I$13</f>
        <v>40.659999999999997</v>
      </c>
      <c r="P1273" s="16">
        <f t="shared" si="1893"/>
        <v>0</v>
      </c>
      <c r="Q1273" s="17">
        <f>P1273*Premissas!$C$13</f>
        <v>0</v>
      </c>
      <c r="R1273" s="15">
        <f t="shared" si="1894"/>
        <v>91</v>
      </c>
      <c r="S1273" s="18">
        <f>R1273*Premissas!$C$11</f>
        <v>4383.0275229357794</v>
      </c>
      <c r="Y1273" s="7" t="str">
        <f>Premissas!$E$13</f>
        <v>novembro/18</v>
      </c>
      <c r="Z1273" s="29">
        <f t="shared" si="1899"/>
        <v>91</v>
      </c>
      <c r="AA1273" s="15">
        <f>Premissas!$H$13</f>
        <v>66.42</v>
      </c>
      <c r="AB1273" s="16">
        <f t="shared" si="1896"/>
        <v>0</v>
      </c>
      <c r="AC1273" s="17">
        <f>AB1273*Premissas!$C$6</f>
        <v>0</v>
      </c>
      <c r="AD1273" s="15">
        <f t="shared" si="1897"/>
        <v>91</v>
      </c>
      <c r="AE1273" s="18">
        <f>AD1273*Premissas!$C$12</f>
        <v>2933.5336918696617</v>
      </c>
    </row>
    <row r="1274" spans="1:33" x14ac:dyDescent="0.25">
      <c r="A1274" s="26" t="s">
        <v>35</v>
      </c>
      <c r="B1274" s="5"/>
      <c r="C1274" s="5">
        <f>LARGE(C1261:C1273,1)</f>
        <v>89.49</v>
      </c>
      <c r="D1274" s="5">
        <f>LARGE(D1261:D1273,1)</f>
        <v>0</v>
      </c>
      <c r="E1274" s="27">
        <f>SUM(E1262:E1273)</f>
        <v>0</v>
      </c>
      <c r="F1274" s="5">
        <f>LARGE(F1261:F1273,1)</f>
        <v>91</v>
      </c>
      <c r="G1274" s="27">
        <f t="shared" si="1814"/>
        <v>35202.404302435949</v>
      </c>
      <c r="H1274" s="50">
        <f>E1274+G1274</f>
        <v>35202.404302435949</v>
      </c>
      <c r="I1274">
        <f>B1262</f>
        <v>91</v>
      </c>
      <c r="M1274" s="26" t="s">
        <v>35</v>
      </c>
      <c r="N1274" s="5"/>
      <c r="O1274" s="5">
        <f t="shared" ref="O1274:P1274" si="1901">LARGE(O1261:O1273,1)</f>
        <v>77.73</v>
      </c>
      <c r="P1274" s="5">
        <f t="shared" si="1901"/>
        <v>0</v>
      </c>
      <c r="Q1274" s="27">
        <f t="shared" ref="Q1274" si="1902">SUM(Q1262:Q1273)</f>
        <v>0</v>
      </c>
      <c r="R1274" s="5">
        <f t="shared" ref="R1274" si="1903">LARGE(R1261:R1273,1)</f>
        <v>91</v>
      </c>
      <c r="S1274" s="27">
        <f t="shared" si="1818"/>
        <v>52596.330275229353</v>
      </c>
      <c r="T1274" s="50">
        <f t="shared" ref="T1274" si="1904">Q1274+S1274</f>
        <v>52596.330275229353</v>
      </c>
      <c r="U1274">
        <f t="shared" ref="U1274" si="1905">N1262</f>
        <v>91</v>
      </c>
      <c r="Y1274" s="26" t="s">
        <v>35</v>
      </c>
      <c r="Z1274" s="5"/>
      <c r="AA1274" s="5">
        <f t="shared" ref="AA1274:AB1274" si="1906">LARGE(AA1261:AA1273,1)</f>
        <v>89.49</v>
      </c>
      <c r="AB1274" s="5">
        <f t="shared" si="1906"/>
        <v>0</v>
      </c>
      <c r="AC1274" s="27">
        <f t="shared" ref="AC1274" si="1907">SUM(AC1262:AC1273)</f>
        <v>0</v>
      </c>
      <c r="AD1274" s="5">
        <f t="shared" ref="AD1274" si="1908">LARGE(AD1261:AD1273,1)</f>
        <v>91</v>
      </c>
      <c r="AE1274" s="27">
        <f t="shared" si="1824"/>
        <v>35202.404302435949</v>
      </c>
      <c r="AF1274" s="50">
        <f t="shared" ref="AF1274" si="1909">AC1274+AE1274</f>
        <v>35202.404302435949</v>
      </c>
      <c r="AG1274">
        <f t="shared" ref="AG1274" si="1910">Z1262</f>
        <v>91</v>
      </c>
    </row>
    <row r="1275" spans="1:33" x14ac:dyDescent="0.25">
      <c r="A1275" s="6" t="s">
        <v>12</v>
      </c>
      <c r="B1275" s="6" t="s">
        <v>18</v>
      </c>
      <c r="C1275" s="6" t="s">
        <v>19</v>
      </c>
      <c r="D1275" s="14" t="s">
        <v>20</v>
      </c>
      <c r="E1275" s="14" t="s">
        <v>21</v>
      </c>
      <c r="F1275" s="6" t="s">
        <v>22</v>
      </c>
      <c r="G1275" s="6" t="s">
        <v>23</v>
      </c>
      <c r="M1275" s="6" t="s">
        <v>12</v>
      </c>
      <c r="N1275" s="6" t="s">
        <v>18</v>
      </c>
      <c r="O1275" s="6" t="s">
        <v>19</v>
      </c>
      <c r="P1275" s="14" t="s">
        <v>20</v>
      </c>
      <c r="Q1275" s="14" t="s">
        <v>21</v>
      </c>
      <c r="R1275" s="6" t="s">
        <v>22</v>
      </c>
      <c r="S1275" s="6" t="s">
        <v>23</v>
      </c>
      <c r="Y1275" s="6" t="s">
        <v>12</v>
      </c>
      <c r="Z1275" s="6" t="s">
        <v>18</v>
      </c>
      <c r="AA1275" s="6" t="s">
        <v>19</v>
      </c>
      <c r="AB1275" s="14" t="s">
        <v>20</v>
      </c>
      <c r="AC1275" s="14" t="s">
        <v>21</v>
      </c>
      <c r="AD1275" s="6" t="s">
        <v>22</v>
      </c>
      <c r="AE1275" s="6" t="s">
        <v>23</v>
      </c>
    </row>
    <row r="1276" spans="1:33" x14ac:dyDescent="0.25">
      <c r="A1276" s="7" t="str">
        <f>Premissas!$E$2</f>
        <v>outubro/19</v>
      </c>
      <c r="B1276" s="29">
        <f>B1262+1</f>
        <v>92</v>
      </c>
      <c r="C1276" s="15">
        <f>LARGE(Premissas!$H$2:$I$2,1)</f>
        <v>63.39</v>
      </c>
      <c r="D1276" s="16">
        <f t="shared" ref="D1276:D1287" si="1911">IF(C1276&gt;105%*B1276,(C1276-B1276),0)</f>
        <v>0</v>
      </c>
      <c r="E1276" s="17">
        <f>D1276*Premissas!$C$6</f>
        <v>0</v>
      </c>
      <c r="F1276" s="15">
        <f t="shared" ref="F1276:F1287" si="1912">IF(C1276&gt;B1276,C1276,B1276)</f>
        <v>92</v>
      </c>
      <c r="G1276" s="18">
        <f>F1276*Premissas!$C$5</f>
        <v>2965.7703258462511</v>
      </c>
      <c r="M1276" s="7" t="str">
        <f>Premissas!$E$2</f>
        <v>outubro/19</v>
      </c>
      <c r="N1276" s="29">
        <f t="shared" ref="N1276" si="1913">N1262+1</f>
        <v>92</v>
      </c>
      <c r="O1276" s="15">
        <f>Premissas!$I$2</f>
        <v>63.39</v>
      </c>
      <c r="P1276" s="16">
        <f t="shared" ref="P1276:P1287" si="1914">IF(O1276&gt;105%*N1276,(O1276-N1276),0)</f>
        <v>0</v>
      </c>
      <c r="Q1276" s="17">
        <f>P1276*Premissas!$C$13</f>
        <v>0</v>
      </c>
      <c r="R1276" s="15">
        <f t="shared" ref="R1276:R1287" si="1915">IF(O1276&gt;N1276,O1276,N1276)</f>
        <v>92</v>
      </c>
      <c r="S1276" s="18">
        <f>R1276*Premissas!$C$11</f>
        <v>4431.1926605504586</v>
      </c>
      <c r="Y1276" s="7" t="str">
        <f>Premissas!$E$2</f>
        <v>outubro/19</v>
      </c>
      <c r="Z1276" s="29">
        <f t="shared" ref="Z1276" si="1916">Z1262+1</f>
        <v>92</v>
      </c>
      <c r="AA1276" s="15">
        <f>Premissas!$H$2</f>
        <v>58.8</v>
      </c>
      <c r="AB1276" s="16">
        <f t="shared" ref="AB1276:AB1287" si="1917">IF(AA1276&gt;105%*Z1276,(AA1276-Z1276),0)</f>
        <v>0</v>
      </c>
      <c r="AC1276" s="17">
        <f>AB1276*Premissas!$C$6</f>
        <v>0</v>
      </c>
      <c r="AD1276" s="15">
        <f t="shared" ref="AD1276:AD1287" si="1918">IF(AA1276&gt;Z1276,AA1276,Z1276)</f>
        <v>92</v>
      </c>
      <c r="AE1276" s="18">
        <f>AD1276*Premissas!$C$12</f>
        <v>2965.7703258462511</v>
      </c>
    </row>
    <row r="1277" spans="1:33" x14ac:dyDescent="0.25">
      <c r="A1277" s="7" t="str">
        <f>Premissas!$E$3</f>
        <v>setembro/19</v>
      </c>
      <c r="B1277" s="29">
        <f>B1276</f>
        <v>92</v>
      </c>
      <c r="C1277" s="15">
        <f>LARGE(Premissas!$H$3:$I$3,1)</f>
        <v>58.91</v>
      </c>
      <c r="D1277" s="16">
        <f t="shared" si="1911"/>
        <v>0</v>
      </c>
      <c r="E1277" s="17">
        <f>D1277*Premissas!$C$6</f>
        <v>0</v>
      </c>
      <c r="F1277" s="15">
        <f t="shared" si="1912"/>
        <v>92</v>
      </c>
      <c r="G1277" s="18">
        <f>F1277*Premissas!$C$5</f>
        <v>2965.7703258462511</v>
      </c>
      <c r="M1277" s="7" t="str">
        <f>Premissas!$E$3</f>
        <v>setembro/19</v>
      </c>
      <c r="N1277" s="29">
        <f t="shared" ref="N1277:N1287" si="1919">N1276</f>
        <v>92</v>
      </c>
      <c r="O1277" s="15">
        <f>Premissas!$I$3</f>
        <v>52.19</v>
      </c>
      <c r="P1277" s="16">
        <f t="shared" si="1914"/>
        <v>0</v>
      </c>
      <c r="Q1277" s="17">
        <f>P1277*Premissas!$C$13</f>
        <v>0</v>
      </c>
      <c r="R1277" s="15">
        <f t="shared" si="1915"/>
        <v>92</v>
      </c>
      <c r="S1277" s="18">
        <f>R1277*Premissas!$C$11</f>
        <v>4431.1926605504586</v>
      </c>
      <c r="Y1277" s="7" t="str">
        <f>Premissas!$E$3</f>
        <v>setembro/19</v>
      </c>
      <c r="Z1277" s="29">
        <f t="shared" ref="Z1277:Z1287" si="1920">Z1276</f>
        <v>92</v>
      </c>
      <c r="AA1277" s="15">
        <f>Premissas!$H$3</f>
        <v>58.91</v>
      </c>
      <c r="AB1277" s="16">
        <f t="shared" si="1917"/>
        <v>0</v>
      </c>
      <c r="AC1277" s="17">
        <f>AB1277*Premissas!$C$6</f>
        <v>0</v>
      </c>
      <c r="AD1277" s="15">
        <f t="shared" si="1918"/>
        <v>92</v>
      </c>
      <c r="AE1277" s="18">
        <f>AD1277*Premissas!$C$12</f>
        <v>2965.7703258462511</v>
      </c>
    </row>
    <row r="1278" spans="1:33" x14ac:dyDescent="0.25">
      <c r="A1278" s="7" t="str">
        <f>Premissas!$E$4</f>
        <v>agosto/19</v>
      </c>
      <c r="B1278" s="29">
        <f t="shared" ref="B1278:B1287" si="1921">B1277</f>
        <v>92</v>
      </c>
      <c r="C1278" s="15">
        <f>LARGE(Premissas!$H$4:$I$4,1)</f>
        <v>46.48</v>
      </c>
      <c r="D1278" s="16">
        <f t="shared" si="1911"/>
        <v>0</v>
      </c>
      <c r="E1278" s="17">
        <f>D1278*Premissas!$C$6</f>
        <v>0</v>
      </c>
      <c r="F1278" s="15">
        <f t="shared" si="1912"/>
        <v>92</v>
      </c>
      <c r="G1278" s="18">
        <f>F1278*Premissas!$C$5</f>
        <v>2965.7703258462511</v>
      </c>
      <c r="M1278" s="7" t="str">
        <f>Premissas!$E$4</f>
        <v>agosto/19</v>
      </c>
      <c r="N1278" s="29">
        <f t="shared" si="1919"/>
        <v>92</v>
      </c>
      <c r="O1278" s="15">
        <f>Premissas!$I$4</f>
        <v>20.16</v>
      </c>
      <c r="P1278" s="16">
        <f t="shared" si="1914"/>
        <v>0</v>
      </c>
      <c r="Q1278" s="17">
        <f>P1278*Premissas!$C$13</f>
        <v>0</v>
      </c>
      <c r="R1278" s="15">
        <f t="shared" si="1915"/>
        <v>92</v>
      </c>
      <c r="S1278" s="18">
        <f>R1278*Premissas!$C$11</f>
        <v>4431.1926605504586</v>
      </c>
      <c r="Y1278" s="7" t="str">
        <f>Premissas!$E$4</f>
        <v>agosto/19</v>
      </c>
      <c r="Z1278" s="29">
        <f t="shared" si="1920"/>
        <v>92</v>
      </c>
      <c r="AA1278" s="15">
        <f>Premissas!$H$4</f>
        <v>46.48</v>
      </c>
      <c r="AB1278" s="16">
        <f t="shared" si="1917"/>
        <v>0</v>
      </c>
      <c r="AC1278" s="17">
        <f>AB1278*Premissas!$C$6</f>
        <v>0</v>
      </c>
      <c r="AD1278" s="15">
        <f t="shared" si="1918"/>
        <v>92</v>
      </c>
      <c r="AE1278" s="18">
        <f>AD1278*Premissas!$C$12</f>
        <v>2965.7703258462511</v>
      </c>
    </row>
    <row r="1279" spans="1:33" x14ac:dyDescent="0.25">
      <c r="A1279" s="7" t="str">
        <f>Premissas!$E$5</f>
        <v>julho/19</v>
      </c>
      <c r="B1279" s="29">
        <f t="shared" si="1921"/>
        <v>92</v>
      </c>
      <c r="C1279" s="15">
        <f>LARGE(Premissas!$H$5:$I$5,1)</f>
        <v>63.17</v>
      </c>
      <c r="D1279" s="16">
        <f t="shared" si="1911"/>
        <v>0</v>
      </c>
      <c r="E1279" s="17">
        <f>D1279*Premissas!$C$6</f>
        <v>0</v>
      </c>
      <c r="F1279" s="15">
        <f t="shared" si="1912"/>
        <v>92</v>
      </c>
      <c r="G1279" s="18">
        <f>F1279*Premissas!$C$5</f>
        <v>2965.7703258462511</v>
      </c>
      <c r="M1279" s="7" t="str">
        <f>Premissas!$E$5</f>
        <v>julho/19</v>
      </c>
      <c r="N1279" s="29">
        <f t="shared" si="1919"/>
        <v>92</v>
      </c>
      <c r="O1279" s="15">
        <f>Premissas!$I$5</f>
        <v>39.979999999999997</v>
      </c>
      <c r="P1279" s="16">
        <f t="shared" si="1914"/>
        <v>0</v>
      </c>
      <c r="Q1279" s="17">
        <f>P1279*Premissas!$C$13</f>
        <v>0</v>
      </c>
      <c r="R1279" s="15">
        <f t="shared" si="1915"/>
        <v>92</v>
      </c>
      <c r="S1279" s="18">
        <f>R1279*Premissas!$C$11</f>
        <v>4431.1926605504586</v>
      </c>
      <c r="Y1279" s="7" t="str">
        <f>Premissas!$E$5</f>
        <v>julho/19</v>
      </c>
      <c r="Z1279" s="29">
        <f t="shared" si="1920"/>
        <v>92</v>
      </c>
      <c r="AA1279" s="15">
        <f>Premissas!$H$5</f>
        <v>63.17</v>
      </c>
      <c r="AB1279" s="16">
        <f t="shared" si="1917"/>
        <v>0</v>
      </c>
      <c r="AC1279" s="17">
        <f>AB1279*Premissas!$C$6</f>
        <v>0</v>
      </c>
      <c r="AD1279" s="15">
        <f t="shared" si="1918"/>
        <v>92</v>
      </c>
      <c r="AE1279" s="18">
        <f>AD1279*Premissas!$C$12</f>
        <v>2965.7703258462511</v>
      </c>
    </row>
    <row r="1280" spans="1:33" x14ac:dyDescent="0.25">
      <c r="A1280" s="7" t="str">
        <f>Premissas!$E$6</f>
        <v>junho/19</v>
      </c>
      <c r="B1280" s="29">
        <f t="shared" si="1921"/>
        <v>92</v>
      </c>
      <c r="C1280" s="15">
        <f>LARGE(Premissas!$H$6:$I$6,1)</f>
        <v>59.47</v>
      </c>
      <c r="D1280" s="16">
        <f t="shared" si="1911"/>
        <v>0</v>
      </c>
      <c r="E1280" s="17">
        <f>D1280*Premissas!$C$6</f>
        <v>0</v>
      </c>
      <c r="F1280" s="15">
        <f t="shared" si="1912"/>
        <v>92</v>
      </c>
      <c r="G1280" s="18">
        <f>F1280*Premissas!$C$5</f>
        <v>2965.7703258462511</v>
      </c>
      <c r="M1280" s="7" t="str">
        <f>Premissas!$E$6</f>
        <v>junho/19</v>
      </c>
      <c r="N1280" s="29">
        <f t="shared" si="1919"/>
        <v>92</v>
      </c>
      <c r="O1280" s="15">
        <f>Premissas!$I$6</f>
        <v>47.71</v>
      </c>
      <c r="P1280" s="16">
        <f t="shared" si="1914"/>
        <v>0</v>
      </c>
      <c r="Q1280" s="17">
        <f>P1280*Premissas!$C$13</f>
        <v>0</v>
      </c>
      <c r="R1280" s="15">
        <f t="shared" si="1915"/>
        <v>92</v>
      </c>
      <c r="S1280" s="18">
        <f>R1280*Premissas!$C$11</f>
        <v>4431.1926605504586</v>
      </c>
      <c r="Y1280" s="7" t="str">
        <f>Premissas!$E$6</f>
        <v>junho/19</v>
      </c>
      <c r="Z1280" s="29">
        <f t="shared" si="1920"/>
        <v>92</v>
      </c>
      <c r="AA1280" s="15">
        <f>Premissas!$H$6</f>
        <v>59.47</v>
      </c>
      <c r="AB1280" s="16">
        <f t="shared" si="1917"/>
        <v>0</v>
      </c>
      <c r="AC1280" s="17">
        <f>AB1280*Premissas!$C$6</f>
        <v>0</v>
      </c>
      <c r="AD1280" s="15">
        <f t="shared" si="1918"/>
        <v>92</v>
      </c>
      <c r="AE1280" s="18">
        <f>AD1280*Premissas!$C$12</f>
        <v>2965.7703258462511</v>
      </c>
    </row>
    <row r="1281" spans="1:33" x14ac:dyDescent="0.25">
      <c r="A1281" s="7" t="str">
        <f>Premissas!$E$7</f>
        <v>maio/19</v>
      </c>
      <c r="B1281" s="29">
        <f t="shared" si="1921"/>
        <v>92</v>
      </c>
      <c r="C1281" s="15">
        <f>LARGE(Premissas!$H$7:$I$7,1)</f>
        <v>61.04</v>
      </c>
      <c r="D1281" s="20">
        <f t="shared" si="1911"/>
        <v>0</v>
      </c>
      <c r="E1281" s="17">
        <f>D1281*Premissas!$C$6</f>
        <v>0</v>
      </c>
      <c r="F1281" s="15">
        <f t="shared" si="1912"/>
        <v>92</v>
      </c>
      <c r="G1281" s="18">
        <f>F1281*Premissas!$C$5</f>
        <v>2965.7703258462511</v>
      </c>
      <c r="M1281" s="7" t="str">
        <f>Premissas!$E$7</f>
        <v>maio/19</v>
      </c>
      <c r="N1281" s="29">
        <f t="shared" si="1919"/>
        <v>92</v>
      </c>
      <c r="O1281" s="15">
        <f>Premissas!$I$7</f>
        <v>46.37</v>
      </c>
      <c r="P1281" s="20">
        <f t="shared" si="1914"/>
        <v>0</v>
      </c>
      <c r="Q1281" s="17">
        <f>P1281*Premissas!$C$13</f>
        <v>0</v>
      </c>
      <c r="R1281" s="15">
        <f t="shared" si="1915"/>
        <v>92</v>
      </c>
      <c r="S1281" s="18">
        <f>R1281*Premissas!$C$11</f>
        <v>4431.1926605504586</v>
      </c>
      <c r="Y1281" s="7" t="str">
        <f>Premissas!$E$7</f>
        <v>maio/19</v>
      </c>
      <c r="Z1281" s="29">
        <f t="shared" si="1920"/>
        <v>92</v>
      </c>
      <c r="AA1281" s="15">
        <f>Premissas!$H$7</f>
        <v>61.04</v>
      </c>
      <c r="AB1281" s="20">
        <f t="shared" si="1917"/>
        <v>0</v>
      </c>
      <c r="AC1281" s="17">
        <f>AB1281*Premissas!$C$6</f>
        <v>0</v>
      </c>
      <c r="AD1281" s="15">
        <f t="shared" si="1918"/>
        <v>92</v>
      </c>
      <c r="AE1281" s="18">
        <f>AD1281*Premissas!$C$12</f>
        <v>2965.7703258462511</v>
      </c>
    </row>
    <row r="1282" spans="1:33" x14ac:dyDescent="0.25">
      <c r="A1282" s="7" t="str">
        <f>Premissas!$E$8</f>
        <v>abril/19</v>
      </c>
      <c r="B1282" s="29">
        <f t="shared" si="1921"/>
        <v>92</v>
      </c>
      <c r="C1282" s="15">
        <f>LARGE(Premissas!$H$8:$I$8,1)</f>
        <v>81.98</v>
      </c>
      <c r="D1282" s="20">
        <f t="shared" si="1911"/>
        <v>0</v>
      </c>
      <c r="E1282" s="17">
        <f>D1282*Premissas!$C$6</f>
        <v>0</v>
      </c>
      <c r="F1282" s="15">
        <f t="shared" si="1912"/>
        <v>92</v>
      </c>
      <c r="G1282" s="18">
        <f>F1282*Premissas!$C$5</f>
        <v>2965.7703258462511</v>
      </c>
      <c r="M1282" s="7" t="str">
        <f>Premissas!$E$8</f>
        <v>abril/19</v>
      </c>
      <c r="N1282" s="29">
        <f t="shared" si="1919"/>
        <v>92</v>
      </c>
      <c r="O1282" s="15">
        <f>Premissas!$I$8</f>
        <v>53.09</v>
      </c>
      <c r="P1282" s="20">
        <f t="shared" si="1914"/>
        <v>0</v>
      </c>
      <c r="Q1282" s="17">
        <f>P1282*Premissas!$C$13</f>
        <v>0</v>
      </c>
      <c r="R1282" s="15">
        <f t="shared" si="1915"/>
        <v>92</v>
      </c>
      <c r="S1282" s="18">
        <f>R1282*Premissas!$C$11</f>
        <v>4431.1926605504586</v>
      </c>
      <c r="Y1282" s="7" t="str">
        <f>Premissas!$E$8</f>
        <v>abril/19</v>
      </c>
      <c r="Z1282" s="29">
        <f t="shared" si="1920"/>
        <v>92</v>
      </c>
      <c r="AA1282" s="15">
        <f>Premissas!$H$8</f>
        <v>81.98</v>
      </c>
      <c r="AB1282" s="20">
        <f t="shared" si="1917"/>
        <v>0</v>
      </c>
      <c r="AC1282" s="17">
        <f>AB1282*Premissas!$C$6</f>
        <v>0</v>
      </c>
      <c r="AD1282" s="15">
        <f t="shared" si="1918"/>
        <v>92</v>
      </c>
      <c r="AE1282" s="18">
        <f>AD1282*Premissas!$C$12</f>
        <v>2965.7703258462511</v>
      </c>
    </row>
    <row r="1283" spans="1:33" x14ac:dyDescent="0.25">
      <c r="A1283" s="7" t="str">
        <f>Premissas!$E$9</f>
        <v>março/19</v>
      </c>
      <c r="B1283" s="29">
        <f t="shared" si="1921"/>
        <v>92</v>
      </c>
      <c r="C1283" s="15">
        <f>LARGE(Premissas!$H$9:$I$9,1)</f>
        <v>77.73</v>
      </c>
      <c r="D1283" s="20">
        <f t="shared" si="1911"/>
        <v>0</v>
      </c>
      <c r="E1283" s="17">
        <f>D1283*Premissas!$C$6</f>
        <v>0</v>
      </c>
      <c r="F1283" s="15">
        <f t="shared" si="1912"/>
        <v>92</v>
      </c>
      <c r="G1283" s="18">
        <f>F1283*Premissas!$C$5</f>
        <v>2965.7703258462511</v>
      </c>
      <c r="M1283" s="7" t="str">
        <f>Premissas!$E$9</f>
        <v>março/19</v>
      </c>
      <c r="N1283" s="29">
        <f t="shared" si="1919"/>
        <v>92</v>
      </c>
      <c r="O1283" s="15">
        <f>Premissas!$I$9</f>
        <v>77.73</v>
      </c>
      <c r="P1283" s="20">
        <f t="shared" si="1914"/>
        <v>0</v>
      </c>
      <c r="Q1283" s="17">
        <f>P1283*Premissas!$C$13</f>
        <v>0</v>
      </c>
      <c r="R1283" s="15">
        <f t="shared" si="1915"/>
        <v>92</v>
      </c>
      <c r="S1283" s="18">
        <f>R1283*Premissas!$C$11</f>
        <v>4431.1926605504586</v>
      </c>
      <c r="Y1283" s="7" t="str">
        <f>Premissas!$E$9</f>
        <v>março/19</v>
      </c>
      <c r="Z1283" s="29">
        <f t="shared" si="1920"/>
        <v>92</v>
      </c>
      <c r="AA1283" s="15">
        <f>Premissas!$H$9</f>
        <v>77.62</v>
      </c>
      <c r="AB1283" s="20">
        <f t="shared" si="1917"/>
        <v>0</v>
      </c>
      <c r="AC1283" s="17">
        <f>AB1283*Premissas!$C$6</f>
        <v>0</v>
      </c>
      <c r="AD1283" s="15">
        <f t="shared" si="1918"/>
        <v>92</v>
      </c>
      <c r="AE1283" s="18">
        <f>AD1283*Premissas!$C$12</f>
        <v>2965.7703258462511</v>
      </c>
    </row>
    <row r="1284" spans="1:33" x14ac:dyDescent="0.25">
      <c r="A1284" s="7" t="str">
        <f>Premissas!$E$10</f>
        <v>fevereiro/19</v>
      </c>
      <c r="B1284" s="29">
        <f t="shared" si="1921"/>
        <v>92</v>
      </c>
      <c r="C1284" s="15">
        <f>LARGE(Premissas!$H$10:$I$10,1)</f>
        <v>89.49</v>
      </c>
      <c r="D1284" s="20">
        <f t="shared" si="1911"/>
        <v>0</v>
      </c>
      <c r="E1284" s="17">
        <f>D1284*Premissas!$C$6</f>
        <v>0</v>
      </c>
      <c r="F1284" s="15">
        <f t="shared" si="1912"/>
        <v>92</v>
      </c>
      <c r="G1284" s="18">
        <f>F1284*Premissas!$C$5</f>
        <v>2965.7703258462511</v>
      </c>
      <c r="M1284" s="7" t="str">
        <f>Premissas!$E$10</f>
        <v>fevereiro/19</v>
      </c>
      <c r="N1284" s="29">
        <f t="shared" si="1919"/>
        <v>92</v>
      </c>
      <c r="O1284" s="15">
        <f>Premissas!$I$10</f>
        <v>61.82</v>
      </c>
      <c r="P1284" s="20">
        <f t="shared" si="1914"/>
        <v>0</v>
      </c>
      <c r="Q1284" s="17">
        <f>P1284*Premissas!$C$13</f>
        <v>0</v>
      </c>
      <c r="R1284" s="15">
        <f t="shared" si="1915"/>
        <v>92</v>
      </c>
      <c r="S1284" s="18">
        <f>R1284*Premissas!$C$11</f>
        <v>4431.1926605504586</v>
      </c>
      <c r="Y1284" s="7" t="str">
        <f>Premissas!$E$10</f>
        <v>fevereiro/19</v>
      </c>
      <c r="Z1284" s="29">
        <f t="shared" si="1920"/>
        <v>92</v>
      </c>
      <c r="AA1284" s="15">
        <f>Premissas!$H$10</f>
        <v>89.49</v>
      </c>
      <c r="AB1284" s="20">
        <f t="shared" si="1917"/>
        <v>0</v>
      </c>
      <c r="AC1284" s="17">
        <f>AB1284*Premissas!$C$6</f>
        <v>0</v>
      </c>
      <c r="AD1284" s="15">
        <f t="shared" si="1918"/>
        <v>92</v>
      </c>
      <c r="AE1284" s="18">
        <f>AD1284*Premissas!$C$12</f>
        <v>2965.7703258462511</v>
      </c>
    </row>
    <row r="1285" spans="1:33" x14ac:dyDescent="0.25">
      <c r="A1285" s="7" t="str">
        <f>Premissas!$E$11</f>
        <v>janeiro/19</v>
      </c>
      <c r="B1285" s="29">
        <f t="shared" si="1921"/>
        <v>92</v>
      </c>
      <c r="C1285" s="15">
        <f>LARGE(Premissas!$H$11:$I$11,1)</f>
        <v>81.09</v>
      </c>
      <c r="D1285" s="16">
        <f t="shared" si="1911"/>
        <v>0</v>
      </c>
      <c r="E1285" s="17">
        <f>D1285*Premissas!$C$6</f>
        <v>0</v>
      </c>
      <c r="F1285" s="15">
        <f t="shared" si="1912"/>
        <v>92</v>
      </c>
      <c r="G1285" s="18">
        <f>F1285*Premissas!$C$5</f>
        <v>2965.7703258462511</v>
      </c>
      <c r="M1285" s="7" t="str">
        <f>Premissas!$E$11</f>
        <v>janeiro/19</v>
      </c>
      <c r="N1285" s="29">
        <f t="shared" si="1919"/>
        <v>92</v>
      </c>
      <c r="O1285" s="15">
        <f>Premissas!$I$11</f>
        <v>57.12</v>
      </c>
      <c r="P1285" s="16">
        <f t="shared" si="1914"/>
        <v>0</v>
      </c>
      <c r="Q1285" s="17">
        <f>P1285*Premissas!$C$13</f>
        <v>0</v>
      </c>
      <c r="R1285" s="15">
        <f t="shared" si="1915"/>
        <v>92</v>
      </c>
      <c r="S1285" s="18">
        <f>R1285*Premissas!$C$11</f>
        <v>4431.1926605504586</v>
      </c>
      <c r="Y1285" s="7" t="str">
        <f>Premissas!$E$11</f>
        <v>janeiro/19</v>
      </c>
      <c r="Z1285" s="29">
        <f t="shared" si="1920"/>
        <v>92</v>
      </c>
      <c r="AA1285" s="15">
        <f>Premissas!$H$11</f>
        <v>81.09</v>
      </c>
      <c r="AB1285" s="16">
        <f t="shared" si="1917"/>
        <v>0</v>
      </c>
      <c r="AC1285" s="17">
        <f>AB1285*Premissas!$C$6</f>
        <v>0</v>
      </c>
      <c r="AD1285" s="15">
        <f t="shared" si="1918"/>
        <v>92</v>
      </c>
      <c r="AE1285" s="18">
        <f>AD1285*Premissas!$C$12</f>
        <v>2965.7703258462511</v>
      </c>
    </row>
    <row r="1286" spans="1:33" x14ac:dyDescent="0.25">
      <c r="A1286" s="7" t="str">
        <f>Premissas!$E$12</f>
        <v>dezembro/18</v>
      </c>
      <c r="B1286" s="29">
        <f t="shared" si="1921"/>
        <v>92</v>
      </c>
      <c r="C1286" s="15">
        <f>LARGE(Premissas!$H$12:$I$12,1)</f>
        <v>66.98</v>
      </c>
      <c r="D1286" s="16">
        <f t="shared" si="1911"/>
        <v>0</v>
      </c>
      <c r="E1286" s="17">
        <f>D1286*Premissas!$C$6</f>
        <v>0</v>
      </c>
      <c r="F1286" s="15">
        <f t="shared" si="1912"/>
        <v>92</v>
      </c>
      <c r="G1286" s="18">
        <f>F1286*Premissas!$C$5</f>
        <v>2965.7703258462511</v>
      </c>
      <c r="M1286" s="7" t="str">
        <f>Premissas!$E$12</f>
        <v>dezembro/18</v>
      </c>
      <c r="N1286" s="29">
        <f t="shared" si="1919"/>
        <v>92</v>
      </c>
      <c r="O1286" s="15">
        <f>Premissas!$I$12</f>
        <v>56.9</v>
      </c>
      <c r="P1286" s="16">
        <f t="shared" si="1914"/>
        <v>0</v>
      </c>
      <c r="Q1286" s="17">
        <f>P1286*Premissas!$C$13</f>
        <v>0</v>
      </c>
      <c r="R1286" s="15">
        <f t="shared" si="1915"/>
        <v>92</v>
      </c>
      <c r="S1286" s="18">
        <f>R1286*Premissas!$C$11</f>
        <v>4431.1926605504586</v>
      </c>
      <c r="Y1286" s="7" t="str">
        <f>Premissas!$E$12</f>
        <v>dezembro/18</v>
      </c>
      <c r="Z1286" s="29">
        <f t="shared" si="1920"/>
        <v>92</v>
      </c>
      <c r="AA1286" s="15">
        <f>Premissas!$H$12</f>
        <v>66.98</v>
      </c>
      <c r="AB1286" s="16">
        <f t="shared" si="1917"/>
        <v>0</v>
      </c>
      <c r="AC1286" s="17">
        <f>AB1286*Premissas!$C$6</f>
        <v>0</v>
      </c>
      <c r="AD1286" s="15">
        <f t="shared" si="1918"/>
        <v>92</v>
      </c>
      <c r="AE1286" s="18">
        <f>AD1286*Premissas!$C$12</f>
        <v>2965.7703258462511</v>
      </c>
    </row>
    <row r="1287" spans="1:33" x14ac:dyDescent="0.25">
      <c r="A1287" s="7" t="str">
        <f>Premissas!$E$13</f>
        <v>novembro/18</v>
      </c>
      <c r="B1287" s="29">
        <f t="shared" si="1921"/>
        <v>92</v>
      </c>
      <c r="C1287" s="15">
        <f>LARGE(Premissas!$H$13:$I$13,1)</f>
        <v>66.42</v>
      </c>
      <c r="D1287" s="16">
        <f t="shared" si="1911"/>
        <v>0</v>
      </c>
      <c r="E1287" s="17">
        <f>D1287*Premissas!$C$6</f>
        <v>0</v>
      </c>
      <c r="F1287" s="15">
        <f t="shared" si="1912"/>
        <v>92</v>
      </c>
      <c r="G1287" s="18">
        <f>F1287*Premissas!$C$5</f>
        <v>2965.7703258462511</v>
      </c>
      <c r="M1287" s="7" t="str">
        <f>Premissas!$E$13</f>
        <v>novembro/18</v>
      </c>
      <c r="N1287" s="29">
        <f t="shared" si="1919"/>
        <v>92</v>
      </c>
      <c r="O1287" s="15">
        <f>Premissas!$I$13</f>
        <v>40.659999999999997</v>
      </c>
      <c r="P1287" s="16">
        <f t="shared" si="1914"/>
        <v>0</v>
      </c>
      <c r="Q1287" s="17">
        <f>P1287*Premissas!$C$13</f>
        <v>0</v>
      </c>
      <c r="R1287" s="15">
        <f t="shared" si="1915"/>
        <v>92</v>
      </c>
      <c r="S1287" s="18">
        <f>R1287*Premissas!$C$11</f>
        <v>4431.1926605504586</v>
      </c>
      <c r="Y1287" s="7" t="str">
        <f>Premissas!$E$13</f>
        <v>novembro/18</v>
      </c>
      <c r="Z1287" s="29">
        <f t="shared" si="1920"/>
        <v>92</v>
      </c>
      <c r="AA1287" s="15">
        <f>Premissas!$H$13</f>
        <v>66.42</v>
      </c>
      <c r="AB1287" s="16">
        <f t="shared" si="1917"/>
        <v>0</v>
      </c>
      <c r="AC1287" s="17">
        <f>AB1287*Premissas!$C$6</f>
        <v>0</v>
      </c>
      <c r="AD1287" s="15">
        <f t="shared" si="1918"/>
        <v>92</v>
      </c>
      <c r="AE1287" s="18">
        <f>AD1287*Premissas!$C$12</f>
        <v>2965.7703258462511</v>
      </c>
    </row>
    <row r="1288" spans="1:33" x14ac:dyDescent="0.25">
      <c r="A1288" s="26" t="s">
        <v>35</v>
      </c>
      <c r="B1288" s="5"/>
      <c r="C1288" s="5">
        <f>LARGE(C1275:C1287,1)</f>
        <v>89.49</v>
      </c>
      <c r="D1288" s="5">
        <f>LARGE(D1275:D1287,1)</f>
        <v>0</v>
      </c>
      <c r="E1288" s="27">
        <f>SUM(E1276:E1287)</f>
        <v>0</v>
      </c>
      <c r="F1288" s="5">
        <f>LARGE(F1275:F1287,1)</f>
        <v>92</v>
      </c>
      <c r="G1288" s="27">
        <f t="shared" ref="G1288:G1344" si="1922">SUM(G1276:G1287)</f>
        <v>35589.243910155004</v>
      </c>
      <c r="H1288" s="50">
        <f>E1288+G1288</f>
        <v>35589.243910155004</v>
      </c>
      <c r="I1288">
        <f>B1276</f>
        <v>92</v>
      </c>
      <c r="M1288" s="26" t="s">
        <v>35</v>
      </c>
      <c r="N1288" s="5"/>
      <c r="O1288" s="5">
        <f t="shared" ref="O1288:P1288" si="1923">LARGE(O1275:O1287,1)</f>
        <v>77.73</v>
      </c>
      <c r="P1288" s="5">
        <f t="shared" si="1923"/>
        <v>0</v>
      </c>
      <c r="Q1288" s="27">
        <f t="shared" ref="Q1288" si="1924">SUM(Q1276:Q1287)</f>
        <v>0</v>
      </c>
      <c r="R1288" s="5">
        <f t="shared" ref="R1288" si="1925">LARGE(R1275:R1287,1)</f>
        <v>92</v>
      </c>
      <c r="S1288" s="27">
        <f t="shared" ref="S1288:S1344" si="1926">SUM(S1276:S1287)</f>
        <v>53174.311926605493</v>
      </c>
      <c r="T1288" s="50">
        <f t="shared" ref="T1288" si="1927">Q1288+S1288</f>
        <v>53174.311926605493</v>
      </c>
      <c r="U1288">
        <f t="shared" ref="U1288" si="1928">N1276</f>
        <v>92</v>
      </c>
      <c r="Y1288" s="26" t="s">
        <v>35</v>
      </c>
      <c r="Z1288" s="5"/>
      <c r="AA1288" s="5">
        <f t="shared" ref="AA1288:AB1288" si="1929">LARGE(AA1275:AA1287,1)</f>
        <v>89.49</v>
      </c>
      <c r="AB1288" s="5">
        <f t="shared" si="1929"/>
        <v>0</v>
      </c>
      <c r="AC1288" s="27">
        <f t="shared" ref="AC1288" si="1930">SUM(AC1276:AC1287)</f>
        <v>0</v>
      </c>
      <c r="AD1288" s="5">
        <f t="shared" ref="AD1288" si="1931">LARGE(AD1275:AD1287,1)</f>
        <v>92</v>
      </c>
      <c r="AE1288" s="27">
        <f t="shared" ref="AE1288:AE1344" si="1932">SUM(AE1276:AE1287)</f>
        <v>35589.243910155004</v>
      </c>
      <c r="AF1288" s="50">
        <f t="shared" ref="AF1288" si="1933">AC1288+AE1288</f>
        <v>35589.243910155004</v>
      </c>
      <c r="AG1288">
        <f t="shared" ref="AG1288" si="1934">Z1276</f>
        <v>92</v>
      </c>
    </row>
    <row r="1289" spans="1:33" x14ac:dyDescent="0.25">
      <c r="A1289" s="6" t="s">
        <v>12</v>
      </c>
      <c r="B1289" s="6" t="s">
        <v>18</v>
      </c>
      <c r="C1289" s="6" t="s">
        <v>19</v>
      </c>
      <c r="D1289" s="14" t="s">
        <v>20</v>
      </c>
      <c r="E1289" s="14" t="s">
        <v>21</v>
      </c>
      <c r="F1289" s="6" t="s">
        <v>22</v>
      </c>
      <c r="G1289" s="6" t="s">
        <v>23</v>
      </c>
      <c r="M1289" s="6" t="s">
        <v>12</v>
      </c>
      <c r="N1289" s="6" t="s">
        <v>18</v>
      </c>
      <c r="O1289" s="6" t="s">
        <v>19</v>
      </c>
      <c r="P1289" s="14" t="s">
        <v>20</v>
      </c>
      <c r="Q1289" s="14" t="s">
        <v>21</v>
      </c>
      <c r="R1289" s="6" t="s">
        <v>22</v>
      </c>
      <c r="S1289" s="6" t="s">
        <v>23</v>
      </c>
      <c r="Y1289" s="6" t="s">
        <v>12</v>
      </c>
      <c r="Z1289" s="6" t="s">
        <v>18</v>
      </c>
      <c r="AA1289" s="6" t="s">
        <v>19</v>
      </c>
      <c r="AB1289" s="14" t="s">
        <v>20</v>
      </c>
      <c r="AC1289" s="14" t="s">
        <v>21</v>
      </c>
      <c r="AD1289" s="6" t="s">
        <v>22</v>
      </c>
      <c r="AE1289" s="6" t="s">
        <v>23</v>
      </c>
    </row>
    <row r="1290" spans="1:33" x14ac:dyDescent="0.25">
      <c r="A1290" s="7" t="str">
        <f>Premissas!$E$2</f>
        <v>outubro/19</v>
      </c>
      <c r="B1290" s="29">
        <f>B1276+1</f>
        <v>93</v>
      </c>
      <c r="C1290" s="15">
        <f>LARGE(Premissas!$H$2:$I$2,1)</f>
        <v>63.39</v>
      </c>
      <c r="D1290" s="16">
        <f t="shared" ref="D1290:D1301" si="1935">IF(C1290&gt;105%*B1290,(C1290-B1290),0)</f>
        <v>0</v>
      </c>
      <c r="E1290" s="17">
        <f>D1290*Premissas!$C$6</f>
        <v>0</v>
      </c>
      <c r="F1290" s="15">
        <f t="shared" ref="F1290:F1301" si="1936">IF(C1290&gt;B1290,C1290,B1290)</f>
        <v>93</v>
      </c>
      <c r="G1290" s="18">
        <f>F1290*Premissas!$C$5</f>
        <v>2998.0069598228411</v>
      </c>
      <c r="M1290" s="7" t="str">
        <f>Premissas!$E$2</f>
        <v>outubro/19</v>
      </c>
      <c r="N1290" s="29">
        <f t="shared" ref="N1290" si="1937">N1276+1</f>
        <v>93</v>
      </c>
      <c r="O1290" s="15">
        <f>Premissas!$I$2</f>
        <v>63.39</v>
      </c>
      <c r="P1290" s="16">
        <f t="shared" ref="P1290:P1301" si="1938">IF(O1290&gt;105%*N1290,(O1290-N1290),0)</f>
        <v>0</v>
      </c>
      <c r="Q1290" s="17">
        <f>P1290*Premissas!$C$13</f>
        <v>0</v>
      </c>
      <c r="R1290" s="15">
        <f t="shared" ref="R1290:R1301" si="1939">IF(O1290&gt;N1290,O1290,N1290)</f>
        <v>93</v>
      </c>
      <c r="S1290" s="18">
        <f>R1290*Premissas!$C$11</f>
        <v>4479.3577981651379</v>
      </c>
      <c r="Y1290" s="7" t="str">
        <f>Premissas!$E$2</f>
        <v>outubro/19</v>
      </c>
      <c r="Z1290" s="29">
        <f t="shared" ref="Z1290" si="1940">Z1276+1</f>
        <v>93</v>
      </c>
      <c r="AA1290" s="15">
        <f>Premissas!$H$2</f>
        <v>58.8</v>
      </c>
      <c r="AB1290" s="16">
        <f t="shared" ref="AB1290:AB1301" si="1941">IF(AA1290&gt;105%*Z1290,(AA1290-Z1290),0)</f>
        <v>0</v>
      </c>
      <c r="AC1290" s="17">
        <f>AB1290*Premissas!$C$6</f>
        <v>0</v>
      </c>
      <c r="AD1290" s="15">
        <f t="shared" ref="AD1290:AD1301" si="1942">IF(AA1290&gt;Z1290,AA1290,Z1290)</f>
        <v>93</v>
      </c>
      <c r="AE1290" s="18">
        <f>AD1290*Premissas!$C$12</f>
        <v>2998.0069598228411</v>
      </c>
    </row>
    <row r="1291" spans="1:33" x14ac:dyDescent="0.25">
      <c r="A1291" s="7" t="str">
        <f>Premissas!$E$3</f>
        <v>setembro/19</v>
      </c>
      <c r="B1291" s="29">
        <f>B1290</f>
        <v>93</v>
      </c>
      <c r="C1291" s="15">
        <f>LARGE(Premissas!$H$3:$I$3,1)</f>
        <v>58.91</v>
      </c>
      <c r="D1291" s="16">
        <f t="shared" si="1935"/>
        <v>0</v>
      </c>
      <c r="E1291" s="17">
        <f>D1291*Premissas!$C$6</f>
        <v>0</v>
      </c>
      <c r="F1291" s="15">
        <f t="shared" si="1936"/>
        <v>93</v>
      </c>
      <c r="G1291" s="18">
        <f>F1291*Premissas!$C$5</f>
        <v>2998.0069598228411</v>
      </c>
      <c r="M1291" s="7" t="str">
        <f>Premissas!$E$3</f>
        <v>setembro/19</v>
      </c>
      <c r="N1291" s="29">
        <f t="shared" ref="N1291:N1301" si="1943">N1290</f>
        <v>93</v>
      </c>
      <c r="O1291" s="15">
        <f>Premissas!$I$3</f>
        <v>52.19</v>
      </c>
      <c r="P1291" s="16">
        <f t="shared" si="1938"/>
        <v>0</v>
      </c>
      <c r="Q1291" s="17">
        <f>P1291*Premissas!$C$13</f>
        <v>0</v>
      </c>
      <c r="R1291" s="15">
        <f t="shared" si="1939"/>
        <v>93</v>
      </c>
      <c r="S1291" s="18">
        <f>R1291*Premissas!$C$11</f>
        <v>4479.3577981651379</v>
      </c>
      <c r="Y1291" s="7" t="str">
        <f>Premissas!$E$3</f>
        <v>setembro/19</v>
      </c>
      <c r="Z1291" s="29">
        <f t="shared" ref="Z1291:Z1301" si="1944">Z1290</f>
        <v>93</v>
      </c>
      <c r="AA1291" s="15">
        <f>Premissas!$H$3</f>
        <v>58.91</v>
      </c>
      <c r="AB1291" s="16">
        <f t="shared" si="1941"/>
        <v>0</v>
      </c>
      <c r="AC1291" s="17">
        <f>AB1291*Premissas!$C$6</f>
        <v>0</v>
      </c>
      <c r="AD1291" s="15">
        <f t="shared" si="1942"/>
        <v>93</v>
      </c>
      <c r="AE1291" s="18">
        <f>AD1291*Premissas!$C$12</f>
        <v>2998.0069598228411</v>
      </c>
    </row>
    <row r="1292" spans="1:33" x14ac:dyDescent="0.25">
      <c r="A1292" s="7" t="str">
        <f>Premissas!$E$4</f>
        <v>agosto/19</v>
      </c>
      <c r="B1292" s="29">
        <f t="shared" ref="B1292:B1301" si="1945">B1291</f>
        <v>93</v>
      </c>
      <c r="C1292" s="15">
        <f>LARGE(Premissas!$H$4:$I$4,1)</f>
        <v>46.48</v>
      </c>
      <c r="D1292" s="16">
        <f t="shared" si="1935"/>
        <v>0</v>
      </c>
      <c r="E1292" s="17">
        <f>D1292*Premissas!$C$6</f>
        <v>0</v>
      </c>
      <c r="F1292" s="15">
        <f t="shared" si="1936"/>
        <v>93</v>
      </c>
      <c r="G1292" s="18">
        <f>F1292*Premissas!$C$5</f>
        <v>2998.0069598228411</v>
      </c>
      <c r="M1292" s="7" t="str">
        <f>Premissas!$E$4</f>
        <v>agosto/19</v>
      </c>
      <c r="N1292" s="29">
        <f t="shared" si="1943"/>
        <v>93</v>
      </c>
      <c r="O1292" s="15">
        <f>Premissas!$I$4</f>
        <v>20.16</v>
      </c>
      <c r="P1292" s="16">
        <f t="shared" si="1938"/>
        <v>0</v>
      </c>
      <c r="Q1292" s="17">
        <f>P1292*Premissas!$C$13</f>
        <v>0</v>
      </c>
      <c r="R1292" s="15">
        <f t="shared" si="1939"/>
        <v>93</v>
      </c>
      <c r="S1292" s="18">
        <f>R1292*Premissas!$C$11</f>
        <v>4479.3577981651379</v>
      </c>
      <c r="Y1292" s="7" t="str">
        <f>Premissas!$E$4</f>
        <v>agosto/19</v>
      </c>
      <c r="Z1292" s="29">
        <f t="shared" si="1944"/>
        <v>93</v>
      </c>
      <c r="AA1292" s="15">
        <f>Premissas!$H$4</f>
        <v>46.48</v>
      </c>
      <c r="AB1292" s="16">
        <f t="shared" si="1941"/>
        <v>0</v>
      </c>
      <c r="AC1292" s="17">
        <f>AB1292*Premissas!$C$6</f>
        <v>0</v>
      </c>
      <c r="AD1292" s="15">
        <f t="shared" si="1942"/>
        <v>93</v>
      </c>
      <c r="AE1292" s="18">
        <f>AD1292*Premissas!$C$12</f>
        <v>2998.0069598228411</v>
      </c>
    </row>
    <row r="1293" spans="1:33" x14ac:dyDescent="0.25">
      <c r="A1293" s="7" t="str">
        <f>Premissas!$E$5</f>
        <v>julho/19</v>
      </c>
      <c r="B1293" s="29">
        <f t="shared" si="1945"/>
        <v>93</v>
      </c>
      <c r="C1293" s="15">
        <f>LARGE(Premissas!$H$5:$I$5,1)</f>
        <v>63.17</v>
      </c>
      <c r="D1293" s="16">
        <f t="shared" si="1935"/>
        <v>0</v>
      </c>
      <c r="E1293" s="17">
        <f>D1293*Premissas!$C$6</f>
        <v>0</v>
      </c>
      <c r="F1293" s="15">
        <f t="shared" si="1936"/>
        <v>93</v>
      </c>
      <c r="G1293" s="18">
        <f>F1293*Premissas!$C$5</f>
        <v>2998.0069598228411</v>
      </c>
      <c r="M1293" s="7" t="str">
        <f>Premissas!$E$5</f>
        <v>julho/19</v>
      </c>
      <c r="N1293" s="29">
        <f t="shared" si="1943"/>
        <v>93</v>
      </c>
      <c r="O1293" s="15">
        <f>Premissas!$I$5</f>
        <v>39.979999999999997</v>
      </c>
      <c r="P1293" s="16">
        <f t="shared" si="1938"/>
        <v>0</v>
      </c>
      <c r="Q1293" s="17">
        <f>P1293*Premissas!$C$13</f>
        <v>0</v>
      </c>
      <c r="R1293" s="15">
        <f t="shared" si="1939"/>
        <v>93</v>
      </c>
      <c r="S1293" s="18">
        <f>R1293*Premissas!$C$11</f>
        <v>4479.3577981651379</v>
      </c>
      <c r="Y1293" s="7" t="str">
        <f>Premissas!$E$5</f>
        <v>julho/19</v>
      </c>
      <c r="Z1293" s="29">
        <f t="shared" si="1944"/>
        <v>93</v>
      </c>
      <c r="AA1293" s="15">
        <f>Premissas!$H$5</f>
        <v>63.17</v>
      </c>
      <c r="AB1293" s="16">
        <f t="shared" si="1941"/>
        <v>0</v>
      </c>
      <c r="AC1293" s="17">
        <f>AB1293*Premissas!$C$6</f>
        <v>0</v>
      </c>
      <c r="AD1293" s="15">
        <f t="shared" si="1942"/>
        <v>93</v>
      </c>
      <c r="AE1293" s="18">
        <f>AD1293*Premissas!$C$12</f>
        <v>2998.0069598228411</v>
      </c>
    </row>
    <row r="1294" spans="1:33" x14ac:dyDescent="0.25">
      <c r="A1294" s="7" t="str">
        <f>Premissas!$E$6</f>
        <v>junho/19</v>
      </c>
      <c r="B1294" s="29">
        <f t="shared" si="1945"/>
        <v>93</v>
      </c>
      <c r="C1294" s="15">
        <f>LARGE(Premissas!$H$6:$I$6,1)</f>
        <v>59.47</v>
      </c>
      <c r="D1294" s="16">
        <f t="shared" si="1935"/>
        <v>0</v>
      </c>
      <c r="E1294" s="17">
        <f>D1294*Premissas!$C$6</f>
        <v>0</v>
      </c>
      <c r="F1294" s="15">
        <f t="shared" si="1936"/>
        <v>93</v>
      </c>
      <c r="G1294" s="18">
        <f>F1294*Premissas!$C$5</f>
        <v>2998.0069598228411</v>
      </c>
      <c r="M1294" s="7" t="str">
        <f>Premissas!$E$6</f>
        <v>junho/19</v>
      </c>
      <c r="N1294" s="29">
        <f t="shared" si="1943"/>
        <v>93</v>
      </c>
      <c r="O1294" s="15">
        <f>Premissas!$I$6</f>
        <v>47.71</v>
      </c>
      <c r="P1294" s="16">
        <f t="shared" si="1938"/>
        <v>0</v>
      </c>
      <c r="Q1294" s="17">
        <f>P1294*Premissas!$C$13</f>
        <v>0</v>
      </c>
      <c r="R1294" s="15">
        <f t="shared" si="1939"/>
        <v>93</v>
      </c>
      <c r="S1294" s="18">
        <f>R1294*Premissas!$C$11</f>
        <v>4479.3577981651379</v>
      </c>
      <c r="Y1294" s="7" t="str">
        <f>Premissas!$E$6</f>
        <v>junho/19</v>
      </c>
      <c r="Z1294" s="29">
        <f t="shared" si="1944"/>
        <v>93</v>
      </c>
      <c r="AA1294" s="15">
        <f>Premissas!$H$6</f>
        <v>59.47</v>
      </c>
      <c r="AB1294" s="16">
        <f t="shared" si="1941"/>
        <v>0</v>
      </c>
      <c r="AC1294" s="17">
        <f>AB1294*Premissas!$C$6</f>
        <v>0</v>
      </c>
      <c r="AD1294" s="15">
        <f t="shared" si="1942"/>
        <v>93</v>
      </c>
      <c r="AE1294" s="18">
        <f>AD1294*Premissas!$C$12</f>
        <v>2998.0069598228411</v>
      </c>
    </row>
    <row r="1295" spans="1:33" x14ac:dyDescent="0.25">
      <c r="A1295" s="7" t="str">
        <f>Premissas!$E$7</f>
        <v>maio/19</v>
      </c>
      <c r="B1295" s="29">
        <f t="shared" si="1945"/>
        <v>93</v>
      </c>
      <c r="C1295" s="15">
        <f>LARGE(Premissas!$H$7:$I$7,1)</f>
        <v>61.04</v>
      </c>
      <c r="D1295" s="20">
        <f t="shared" si="1935"/>
        <v>0</v>
      </c>
      <c r="E1295" s="17">
        <f>D1295*Premissas!$C$6</f>
        <v>0</v>
      </c>
      <c r="F1295" s="15">
        <f t="shared" si="1936"/>
        <v>93</v>
      </c>
      <c r="G1295" s="18">
        <f>F1295*Premissas!$C$5</f>
        <v>2998.0069598228411</v>
      </c>
      <c r="M1295" s="7" t="str">
        <f>Premissas!$E$7</f>
        <v>maio/19</v>
      </c>
      <c r="N1295" s="29">
        <f t="shared" si="1943"/>
        <v>93</v>
      </c>
      <c r="O1295" s="15">
        <f>Premissas!$I$7</f>
        <v>46.37</v>
      </c>
      <c r="P1295" s="20">
        <f t="shared" si="1938"/>
        <v>0</v>
      </c>
      <c r="Q1295" s="17">
        <f>P1295*Premissas!$C$13</f>
        <v>0</v>
      </c>
      <c r="R1295" s="15">
        <f t="shared" si="1939"/>
        <v>93</v>
      </c>
      <c r="S1295" s="18">
        <f>R1295*Premissas!$C$11</f>
        <v>4479.3577981651379</v>
      </c>
      <c r="Y1295" s="7" t="str">
        <f>Premissas!$E$7</f>
        <v>maio/19</v>
      </c>
      <c r="Z1295" s="29">
        <f t="shared" si="1944"/>
        <v>93</v>
      </c>
      <c r="AA1295" s="15">
        <f>Premissas!$H$7</f>
        <v>61.04</v>
      </c>
      <c r="AB1295" s="20">
        <f t="shared" si="1941"/>
        <v>0</v>
      </c>
      <c r="AC1295" s="17">
        <f>AB1295*Premissas!$C$6</f>
        <v>0</v>
      </c>
      <c r="AD1295" s="15">
        <f t="shared" si="1942"/>
        <v>93</v>
      </c>
      <c r="AE1295" s="18">
        <f>AD1295*Premissas!$C$12</f>
        <v>2998.0069598228411</v>
      </c>
    </row>
    <row r="1296" spans="1:33" x14ac:dyDescent="0.25">
      <c r="A1296" s="7" t="str">
        <f>Premissas!$E$8</f>
        <v>abril/19</v>
      </c>
      <c r="B1296" s="29">
        <f t="shared" si="1945"/>
        <v>93</v>
      </c>
      <c r="C1296" s="15">
        <f>LARGE(Premissas!$H$8:$I$8,1)</f>
        <v>81.98</v>
      </c>
      <c r="D1296" s="20">
        <f t="shared" si="1935"/>
        <v>0</v>
      </c>
      <c r="E1296" s="17">
        <f>D1296*Premissas!$C$6</f>
        <v>0</v>
      </c>
      <c r="F1296" s="15">
        <f t="shared" si="1936"/>
        <v>93</v>
      </c>
      <c r="G1296" s="18">
        <f>F1296*Premissas!$C$5</f>
        <v>2998.0069598228411</v>
      </c>
      <c r="M1296" s="7" t="str">
        <f>Premissas!$E$8</f>
        <v>abril/19</v>
      </c>
      <c r="N1296" s="29">
        <f t="shared" si="1943"/>
        <v>93</v>
      </c>
      <c r="O1296" s="15">
        <f>Premissas!$I$8</f>
        <v>53.09</v>
      </c>
      <c r="P1296" s="20">
        <f t="shared" si="1938"/>
        <v>0</v>
      </c>
      <c r="Q1296" s="17">
        <f>P1296*Premissas!$C$13</f>
        <v>0</v>
      </c>
      <c r="R1296" s="15">
        <f t="shared" si="1939"/>
        <v>93</v>
      </c>
      <c r="S1296" s="18">
        <f>R1296*Premissas!$C$11</f>
        <v>4479.3577981651379</v>
      </c>
      <c r="Y1296" s="7" t="str">
        <f>Premissas!$E$8</f>
        <v>abril/19</v>
      </c>
      <c r="Z1296" s="29">
        <f t="shared" si="1944"/>
        <v>93</v>
      </c>
      <c r="AA1296" s="15">
        <f>Premissas!$H$8</f>
        <v>81.98</v>
      </c>
      <c r="AB1296" s="20">
        <f t="shared" si="1941"/>
        <v>0</v>
      </c>
      <c r="AC1296" s="17">
        <f>AB1296*Premissas!$C$6</f>
        <v>0</v>
      </c>
      <c r="AD1296" s="15">
        <f t="shared" si="1942"/>
        <v>93</v>
      </c>
      <c r="AE1296" s="18">
        <f>AD1296*Premissas!$C$12</f>
        <v>2998.0069598228411</v>
      </c>
    </row>
    <row r="1297" spans="1:33" x14ac:dyDescent="0.25">
      <c r="A1297" s="7" t="str">
        <f>Premissas!$E$9</f>
        <v>março/19</v>
      </c>
      <c r="B1297" s="29">
        <f t="shared" si="1945"/>
        <v>93</v>
      </c>
      <c r="C1297" s="15">
        <f>LARGE(Premissas!$H$9:$I$9,1)</f>
        <v>77.73</v>
      </c>
      <c r="D1297" s="20">
        <f t="shared" si="1935"/>
        <v>0</v>
      </c>
      <c r="E1297" s="17">
        <f>D1297*Premissas!$C$6</f>
        <v>0</v>
      </c>
      <c r="F1297" s="15">
        <f t="shared" si="1936"/>
        <v>93</v>
      </c>
      <c r="G1297" s="18">
        <f>F1297*Premissas!$C$5</f>
        <v>2998.0069598228411</v>
      </c>
      <c r="M1297" s="7" t="str">
        <f>Premissas!$E$9</f>
        <v>março/19</v>
      </c>
      <c r="N1297" s="29">
        <f t="shared" si="1943"/>
        <v>93</v>
      </c>
      <c r="O1297" s="15">
        <f>Premissas!$I$9</f>
        <v>77.73</v>
      </c>
      <c r="P1297" s="20">
        <f t="shared" si="1938"/>
        <v>0</v>
      </c>
      <c r="Q1297" s="17">
        <f>P1297*Premissas!$C$13</f>
        <v>0</v>
      </c>
      <c r="R1297" s="15">
        <f t="shared" si="1939"/>
        <v>93</v>
      </c>
      <c r="S1297" s="18">
        <f>R1297*Premissas!$C$11</f>
        <v>4479.3577981651379</v>
      </c>
      <c r="Y1297" s="7" t="str">
        <f>Premissas!$E$9</f>
        <v>março/19</v>
      </c>
      <c r="Z1297" s="29">
        <f t="shared" si="1944"/>
        <v>93</v>
      </c>
      <c r="AA1297" s="15">
        <f>Premissas!$H$9</f>
        <v>77.62</v>
      </c>
      <c r="AB1297" s="20">
        <f t="shared" si="1941"/>
        <v>0</v>
      </c>
      <c r="AC1297" s="17">
        <f>AB1297*Premissas!$C$6</f>
        <v>0</v>
      </c>
      <c r="AD1297" s="15">
        <f t="shared" si="1942"/>
        <v>93</v>
      </c>
      <c r="AE1297" s="18">
        <f>AD1297*Premissas!$C$12</f>
        <v>2998.0069598228411</v>
      </c>
    </row>
    <row r="1298" spans="1:33" x14ac:dyDescent="0.25">
      <c r="A1298" s="7" t="str">
        <f>Premissas!$E$10</f>
        <v>fevereiro/19</v>
      </c>
      <c r="B1298" s="29">
        <f t="shared" si="1945"/>
        <v>93</v>
      </c>
      <c r="C1298" s="15">
        <f>LARGE(Premissas!$H$10:$I$10,1)</f>
        <v>89.49</v>
      </c>
      <c r="D1298" s="20">
        <f t="shared" si="1935"/>
        <v>0</v>
      </c>
      <c r="E1298" s="17">
        <f>D1298*Premissas!$C$6</f>
        <v>0</v>
      </c>
      <c r="F1298" s="15">
        <f t="shared" si="1936"/>
        <v>93</v>
      </c>
      <c r="G1298" s="18">
        <f>F1298*Premissas!$C$5</f>
        <v>2998.0069598228411</v>
      </c>
      <c r="M1298" s="7" t="str">
        <f>Premissas!$E$10</f>
        <v>fevereiro/19</v>
      </c>
      <c r="N1298" s="29">
        <f t="shared" si="1943"/>
        <v>93</v>
      </c>
      <c r="O1298" s="15">
        <f>Premissas!$I$10</f>
        <v>61.82</v>
      </c>
      <c r="P1298" s="20">
        <f t="shared" si="1938"/>
        <v>0</v>
      </c>
      <c r="Q1298" s="17">
        <f>P1298*Premissas!$C$13</f>
        <v>0</v>
      </c>
      <c r="R1298" s="15">
        <f t="shared" si="1939"/>
        <v>93</v>
      </c>
      <c r="S1298" s="18">
        <f>R1298*Premissas!$C$11</f>
        <v>4479.3577981651379</v>
      </c>
      <c r="Y1298" s="7" t="str">
        <f>Premissas!$E$10</f>
        <v>fevereiro/19</v>
      </c>
      <c r="Z1298" s="29">
        <f t="shared" si="1944"/>
        <v>93</v>
      </c>
      <c r="AA1298" s="15">
        <f>Premissas!$H$10</f>
        <v>89.49</v>
      </c>
      <c r="AB1298" s="20">
        <f t="shared" si="1941"/>
        <v>0</v>
      </c>
      <c r="AC1298" s="17">
        <f>AB1298*Premissas!$C$6</f>
        <v>0</v>
      </c>
      <c r="AD1298" s="15">
        <f t="shared" si="1942"/>
        <v>93</v>
      </c>
      <c r="AE1298" s="18">
        <f>AD1298*Premissas!$C$12</f>
        <v>2998.0069598228411</v>
      </c>
    </row>
    <row r="1299" spans="1:33" x14ac:dyDescent="0.25">
      <c r="A1299" s="7" t="str">
        <f>Premissas!$E$11</f>
        <v>janeiro/19</v>
      </c>
      <c r="B1299" s="29">
        <f t="shared" si="1945"/>
        <v>93</v>
      </c>
      <c r="C1299" s="15">
        <f>LARGE(Premissas!$H$11:$I$11,1)</f>
        <v>81.09</v>
      </c>
      <c r="D1299" s="16">
        <f t="shared" si="1935"/>
        <v>0</v>
      </c>
      <c r="E1299" s="17">
        <f>D1299*Premissas!$C$6</f>
        <v>0</v>
      </c>
      <c r="F1299" s="15">
        <f t="shared" si="1936"/>
        <v>93</v>
      </c>
      <c r="G1299" s="18">
        <f>F1299*Premissas!$C$5</f>
        <v>2998.0069598228411</v>
      </c>
      <c r="M1299" s="7" t="str">
        <f>Premissas!$E$11</f>
        <v>janeiro/19</v>
      </c>
      <c r="N1299" s="29">
        <f t="shared" si="1943"/>
        <v>93</v>
      </c>
      <c r="O1299" s="15">
        <f>Premissas!$I$11</f>
        <v>57.12</v>
      </c>
      <c r="P1299" s="16">
        <f t="shared" si="1938"/>
        <v>0</v>
      </c>
      <c r="Q1299" s="17">
        <f>P1299*Premissas!$C$13</f>
        <v>0</v>
      </c>
      <c r="R1299" s="15">
        <f t="shared" si="1939"/>
        <v>93</v>
      </c>
      <c r="S1299" s="18">
        <f>R1299*Premissas!$C$11</f>
        <v>4479.3577981651379</v>
      </c>
      <c r="Y1299" s="7" t="str">
        <f>Premissas!$E$11</f>
        <v>janeiro/19</v>
      </c>
      <c r="Z1299" s="29">
        <f t="shared" si="1944"/>
        <v>93</v>
      </c>
      <c r="AA1299" s="15">
        <f>Premissas!$H$11</f>
        <v>81.09</v>
      </c>
      <c r="AB1299" s="16">
        <f t="shared" si="1941"/>
        <v>0</v>
      </c>
      <c r="AC1299" s="17">
        <f>AB1299*Premissas!$C$6</f>
        <v>0</v>
      </c>
      <c r="AD1299" s="15">
        <f t="shared" si="1942"/>
        <v>93</v>
      </c>
      <c r="AE1299" s="18">
        <f>AD1299*Premissas!$C$12</f>
        <v>2998.0069598228411</v>
      </c>
    </row>
    <row r="1300" spans="1:33" x14ac:dyDescent="0.25">
      <c r="A1300" s="7" t="str">
        <f>Premissas!$E$12</f>
        <v>dezembro/18</v>
      </c>
      <c r="B1300" s="29">
        <f t="shared" si="1945"/>
        <v>93</v>
      </c>
      <c r="C1300" s="15">
        <f>LARGE(Premissas!$H$12:$I$12,1)</f>
        <v>66.98</v>
      </c>
      <c r="D1300" s="16">
        <f t="shared" si="1935"/>
        <v>0</v>
      </c>
      <c r="E1300" s="17">
        <f>D1300*Premissas!$C$6</f>
        <v>0</v>
      </c>
      <c r="F1300" s="15">
        <f t="shared" si="1936"/>
        <v>93</v>
      </c>
      <c r="G1300" s="18">
        <f>F1300*Premissas!$C$5</f>
        <v>2998.0069598228411</v>
      </c>
      <c r="M1300" s="7" t="str">
        <f>Premissas!$E$12</f>
        <v>dezembro/18</v>
      </c>
      <c r="N1300" s="29">
        <f t="shared" si="1943"/>
        <v>93</v>
      </c>
      <c r="O1300" s="15">
        <f>Premissas!$I$12</f>
        <v>56.9</v>
      </c>
      <c r="P1300" s="16">
        <f t="shared" si="1938"/>
        <v>0</v>
      </c>
      <c r="Q1300" s="17">
        <f>P1300*Premissas!$C$13</f>
        <v>0</v>
      </c>
      <c r="R1300" s="15">
        <f t="shared" si="1939"/>
        <v>93</v>
      </c>
      <c r="S1300" s="18">
        <f>R1300*Premissas!$C$11</f>
        <v>4479.3577981651379</v>
      </c>
      <c r="Y1300" s="7" t="str">
        <f>Premissas!$E$12</f>
        <v>dezembro/18</v>
      </c>
      <c r="Z1300" s="29">
        <f t="shared" si="1944"/>
        <v>93</v>
      </c>
      <c r="AA1300" s="15">
        <f>Premissas!$H$12</f>
        <v>66.98</v>
      </c>
      <c r="AB1300" s="16">
        <f t="shared" si="1941"/>
        <v>0</v>
      </c>
      <c r="AC1300" s="17">
        <f>AB1300*Premissas!$C$6</f>
        <v>0</v>
      </c>
      <c r="AD1300" s="15">
        <f t="shared" si="1942"/>
        <v>93</v>
      </c>
      <c r="AE1300" s="18">
        <f>AD1300*Premissas!$C$12</f>
        <v>2998.0069598228411</v>
      </c>
    </row>
    <row r="1301" spans="1:33" x14ac:dyDescent="0.25">
      <c r="A1301" s="7" t="str">
        <f>Premissas!$E$13</f>
        <v>novembro/18</v>
      </c>
      <c r="B1301" s="29">
        <f t="shared" si="1945"/>
        <v>93</v>
      </c>
      <c r="C1301" s="15">
        <f>LARGE(Premissas!$H$13:$I$13,1)</f>
        <v>66.42</v>
      </c>
      <c r="D1301" s="16">
        <f t="shared" si="1935"/>
        <v>0</v>
      </c>
      <c r="E1301" s="17">
        <f>D1301*Premissas!$C$6</f>
        <v>0</v>
      </c>
      <c r="F1301" s="15">
        <f t="shared" si="1936"/>
        <v>93</v>
      </c>
      <c r="G1301" s="18">
        <f>F1301*Premissas!$C$5</f>
        <v>2998.0069598228411</v>
      </c>
      <c r="M1301" s="7" t="str">
        <f>Premissas!$E$13</f>
        <v>novembro/18</v>
      </c>
      <c r="N1301" s="29">
        <f t="shared" si="1943"/>
        <v>93</v>
      </c>
      <c r="O1301" s="15">
        <f>Premissas!$I$13</f>
        <v>40.659999999999997</v>
      </c>
      <c r="P1301" s="16">
        <f t="shared" si="1938"/>
        <v>0</v>
      </c>
      <c r="Q1301" s="17">
        <f>P1301*Premissas!$C$13</f>
        <v>0</v>
      </c>
      <c r="R1301" s="15">
        <f t="shared" si="1939"/>
        <v>93</v>
      </c>
      <c r="S1301" s="18">
        <f>R1301*Premissas!$C$11</f>
        <v>4479.3577981651379</v>
      </c>
      <c r="Y1301" s="7" t="str">
        <f>Premissas!$E$13</f>
        <v>novembro/18</v>
      </c>
      <c r="Z1301" s="29">
        <f t="shared" si="1944"/>
        <v>93</v>
      </c>
      <c r="AA1301" s="15">
        <f>Premissas!$H$13</f>
        <v>66.42</v>
      </c>
      <c r="AB1301" s="16">
        <f t="shared" si="1941"/>
        <v>0</v>
      </c>
      <c r="AC1301" s="17">
        <f>AB1301*Premissas!$C$6</f>
        <v>0</v>
      </c>
      <c r="AD1301" s="15">
        <f t="shared" si="1942"/>
        <v>93</v>
      </c>
      <c r="AE1301" s="18">
        <f>AD1301*Premissas!$C$12</f>
        <v>2998.0069598228411</v>
      </c>
    </row>
    <row r="1302" spans="1:33" x14ac:dyDescent="0.25">
      <c r="A1302" s="26" t="s">
        <v>35</v>
      </c>
      <c r="B1302" s="5"/>
      <c r="C1302" s="5">
        <f>LARGE(C1289:C1301,1)</f>
        <v>89.49</v>
      </c>
      <c r="D1302" s="5">
        <f>LARGE(D1289:D1301,1)</f>
        <v>0</v>
      </c>
      <c r="E1302" s="27">
        <f>SUM(E1290:E1301)</f>
        <v>0</v>
      </c>
      <c r="F1302" s="5">
        <f>LARGE(F1289:F1301,1)</f>
        <v>93</v>
      </c>
      <c r="G1302" s="27">
        <f t="shared" si="1922"/>
        <v>35976.083517874089</v>
      </c>
      <c r="H1302" s="50">
        <f>E1302+G1302</f>
        <v>35976.083517874089</v>
      </c>
      <c r="I1302">
        <f>B1290</f>
        <v>93</v>
      </c>
      <c r="M1302" s="26" t="s">
        <v>35</v>
      </c>
      <c r="N1302" s="5"/>
      <c r="O1302" s="5">
        <f t="shared" ref="O1302:P1302" si="1946">LARGE(O1289:O1301,1)</f>
        <v>77.73</v>
      </c>
      <c r="P1302" s="5">
        <f t="shared" si="1946"/>
        <v>0</v>
      </c>
      <c r="Q1302" s="27">
        <f t="shared" ref="Q1302" si="1947">SUM(Q1290:Q1301)</f>
        <v>0</v>
      </c>
      <c r="R1302" s="5">
        <f t="shared" ref="R1302" si="1948">LARGE(R1289:R1301,1)</f>
        <v>93</v>
      </c>
      <c r="S1302" s="27">
        <f t="shared" si="1926"/>
        <v>53752.293577981669</v>
      </c>
      <c r="T1302" s="50">
        <f t="shared" ref="T1302" si="1949">Q1302+S1302</f>
        <v>53752.293577981669</v>
      </c>
      <c r="U1302">
        <f t="shared" ref="U1302" si="1950">N1290</f>
        <v>93</v>
      </c>
      <c r="Y1302" s="26" t="s">
        <v>35</v>
      </c>
      <c r="Z1302" s="5"/>
      <c r="AA1302" s="5">
        <f t="shared" ref="AA1302:AB1302" si="1951">LARGE(AA1289:AA1301,1)</f>
        <v>89.49</v>
      </c>
      <c r="AB1302" s="5">
        <f t="shared" si="1951"/>
        <v>0</v>
      </c>
      <c r="AC1302" s="27">
        <f t="shared" ref="AC1302" si="1952">SUM(AC1290:AC1301)</f>
        <v>0</v>
      </c>
      <c r="AD1302" s="5">
        <f t="shared" ref="AD1302" si="1953">LARGE(AD1289:AD1301,1)</f>
        <v>93</v>
      </c>
      <c r="AE1302" s="27">
        <f t="shared" si="1932"/>
        <v>35976.083517874089</v>
      </c>
      <c r="AF1302" s="50">
        <f t="shared" ref="AF1302" si="1954">AC1302+AE1302</f>
        <v>35976.083517874089</v>
      </c>
      <c r="AG1302">
        <f t="shared" ref="AG1302" si="1955">Z1290</f>
        <v>93</v>
      </c>
    </row>
    <row r="1303" spans="1:33" x14ac:dyDescent="0.25">
      <c r="A1303" s="6" t="s">
        <v>12</v>
      </c>
      <c r="B1303" s="6" t="s">
        <v>18</v>
      </c>
      <c r="C1303" s="6" t="s">
        <v>19</v>
      </c>
      <c r="D1303" s="14" t="s">
        <v>20</v>
      </c>
      <c r="E1303" s="14" t="s">
        <v>21</v>
      </c>
      <c r="F1303" s="6" t="s">
        <v>22</v>
      </c>
      <c r="G1303" s="6" t="s">
        <v>23</v>
      </c>
      <c r="M1303" s="6" t="s">
        <v>12</v>
      </c>
      <c r="N1303" s="6" t="s">
        <v>18</v>
      </c>
      <c r="O1303" s="6" t="s">
        <v>19</v>
      </c>
      <c r="P1303" s="14" t="s">
        <v>20</v>
      </c>
      <c r="Q1303" s="14" t="s">
        <v>21</v>
      </c>
      <c r="R1303" s="6" t="s">
        <v>22</v>
      </c>
      <c r="S1303" s="6" t="s">
        <v>23</v>
      </c>
      <c r="Y1303" s="6" t="s">
        <v>12</v>
      </c>
      <c r="Z1303" s="6" t="s">
        <v>18</v>
      </c>
      <c r="AA1303" s="6" t="s">
        <v>19</v>
      </c>
      <c r="AB1303" s="14" t="s">
        <v>20</v>
      </c>
      <c r="AC1303" s="14" t="s">
        <v>21</v>
      </c>
      <c r="AD1303" s="6" t="s">
        <v>22</v>
      </c>
      <c r="AE1303" s="6" t="s">
        <v>23</v>
      </c>
    </row>
    <row r="1304" spans="1:33" x14ac:dyDescent="0.25">
      <c r="A1304" s="7" t="str">
        <f>Premissas!$E$2</f>
        <v>outubro/19</v>
      </c>
      <c r="B1304" s="29">
        <f>B1290+1</f>
        <v>94</v>
      </c>
      <c r="C1304" s="15">
        <f>LARGE(Premissas!$H$2:$I$2,1)</f>
        <v>63.39</v>
      </c>
      <c r="D1304" s="16">
        <f t="shared" ref="D1304:D1315" si="1956">IF(C1304&gt;105%*B1304,(C1304-B1304),0)</f>
        <v>0</v>
      </c>
      <c r="E1304" s="17">
        <f>D1304*Premissas!$C$6</f>
        <v>0</v>
      </c>
      <c r="F1304" s="15">
        <f t="shared" ref="F1304:F1315" si="1957">IF(C1304&gt;B1304,C1304,B1304)</f>
        <v>94</v>
      </c>
      <c r="G1304" s="18">
        <f>F1304*Premissas!$C$5</f>
        <v>3030.2435937994305</v>
      </c>
      <c r="M1304" s="7" t="str">
        <f>Premissas!$E$2</f>
        <v>outubro/19</v>
      </c>
      <c r="N1304" s="29">
        <f t="shared" ref="N1304" si="1958">N1290+1</f>
        <v>94</v>
      </c>
      <c r="O1304" s="15">
        <f>Premissas!$I$2</f>
        <v>63.39</v>
      </c>
      <c r="P1304" s="16">
        <f t="shared" ref="P1304:P1315" si="1959">IF(O1304&gt;105%*N1304,(O1304-N1304),0)</f>
        <v>0</v>
      </c>
      <c r="Q1304" s="17">
        <f>P1304*Premissas!$C$13</f>
        <v>0</v>
      </c>
      <c r="R1304" s="15">
        <f t="shared" ref="R1304:R1315" si="1960">IF(O1304&gt;N1304,O1304,N1304)</f>
        <v>94</v>
      </c>
      <c r="S1304" s="18">
        <f>R1304*Premissas!$C$11</f>
        <v>4527.5229357798162</v>
      </c>
      <c r="Y1304" s="7" t="str">
        <f>Premissas!$E$2</f>
        <v>outubro/19</v>
      </c>
      <c r="Z1304" s="29">
        <f t="shared" ref="Z1304" si="1961">Z1290+1</f>
        <v>94</v>
      </c>
      <c r="AA1304" s="15">
        <f>Premissas!$H$2</f>
        <v>58.8</v>
      </c>
      <c r="AB1304" s="16">
        <f t="shared" ref="AB1304:AB1315" si="1962">IF(AA1304&gt;105%*Z1304,(AA1304-Z1304),0)</f>
        <v>0</v>
      </c>
      <c r="AC1304" s="17">
        <f>AB1304*Premissas!$C$6</f>
        <v>0</v>
      </c>
      <c r="AD1304" s="15">
        <f t="shared" ref="AD1304:AD1315" si="1963">IF(AA1304&gt;Z1304,AA1304,Z1304)</f>
        <v>94</v>
      </c>
      <c r="AE1304" s="18">
        <f>AD1304*Premissas!$C$12</f>
        <v>3030.2435937994305</v>
      </c>
    </row>
    <row r="1305" spans="1:33" x14ac:dyDescent="0.25">
      <c r="A1305" s="7" t="str">
        <f>Premissas!$E$3</f>
        <v>setembro/19</v>
      </c>
      <c r="B1305" s="29">
        <f>B1304</f>
        <v>94</v>
      </c>
      <c r="C1305" s="15">
        <f>LARGE(Premissas!$H$3:$I$3,1)</f>
        <v>58.91</v>
      </c>
      <c r="D1305" s="16">
        <f t="shared" si="1956"/>
        <v>0</v>
      </c>
      <c r="E1305" s="17">
        <f>D1305*Premissas!$C$6</f>
        <v>0</v>
      </c>
      <c r="F1305" s="15">
        <f t="shared" si="1957"/>
        <v>94</v>
      </c>
      <c r="G1305" s="18">
        <f>F1305*Premissas!$C$5</f>
        <v>3030.2435937994305</v>
      </c>
      <c r="M1305" s="7" t="str">
        <f>Premissas!$E$3</f>
        <v>setembro/19</v>
      </c>
      <c r="N1305" s="29">
        <f t="shared" ref="N1305:N1315" si="1964">N1304</f>
        <v>94</v>
      </c>
      <c r="O1305" s="15">
        <f>Premissas!$I$3</f>
        <v>52.19</v>
      </c>
      <c r="P1305" s="16">
        <f t="shared" si="1959"/>
        <v>0</v>
      </c>
      <c r="Q1305" s="17">
        <f>P1305*Premissas!$C$13</f>
        <v>0</v>
      </c>
      <c r="R1305" s="15">
        <f t="shared" si="1960"/>
        <v>94</v>
      </c>
      <c r="S1305" s="18">
        <f>R1305*Premissas!$C$11</f>
        <v>4527.5229357798162</v>
      </c>
      <c r="Y1305" s="7" t="str">
        <f>Premissas!$E$3</f>
        <v>setembro/19</v>
      </c>
      <c r="Z1305" s="29">
        <f t="shared" ref="Z1305:Z1315" si="1965">Z1304</f>
        <v>94</v>
      </c>
      <c r="AA1305" s="15">
        <f>Premissas!$H$3</f>
        <v>58.91</v>
      </c>
      <c r="AB1305" s="16">
        <f t="shared" si="1962"/>
        <v>0</v>
      </c>
      <c r="AC1305" s="17">
        <f>AB1305*Premissas!$C$6</f>
        <v>0</v>
      </c>
      <c r="AD1305" s="15">
        <f t="shared" si="1963"/>
        <v>94</v>
      </c>
      <c r="AE1305" s="18">
        <f>AD1305*Premissas!$C$12</f>
        <v>3030.2435937994305</v>
      </c>
    </row>
    <row r="1306" spans="1:33" x14ac:dyDescent="0.25">
      <c r="A1306" s="7" t="str">
        <f>Premissas!$E$4</f>
        <v>agosto/19</v>
      </c>
      <c r="B1306" s="29">
        <f t="shared" ref="B1306:B1315" si="1966">B1305</f>
        <v>94</v>
      </c>
      <c r="C1306" s="15">
        <f>LARGE(Premissas!$H$4:$I$4,1)</f>
        <v>46.48</v>
      </c>
      <c r="D1306" s="16">
        <f t="shared" si="1956"/>
        <v>0</v>
      </c>
      <c r="E1306" s="17">
        <f>D1306*Premissas!$C$6</f>
        <v>0</v>
      </c>
      <c r="F1306" s="15">
        <f t="shared" si="1957"/>
        <v>94</v>
      </c>
      <c r="G1306" s="18">
        <f>F1306*Premissas!$C$5</f>
        <v>3030.2435937994305</v>
      </c>
      <c r="M1306" s="7" t="str">
        <f>Premissas!$E$4</f>
        <v>agosto/19</v>
      </c>
      <c r="N1306" s="29">
        <f t="shared" si="1964"/>
        <v>94</v>
      </c>
      <c r="O1306" s="15">
        <f>Premissas!$I$4</f>
        <v>20.16</v>
      </c>
      <c r="P1306" s="16">
        <f t="shared" si="1959"/>
        <v>0</v>
      </c>
      <c r="Q1306" s="17">
        <f>P1306*Premissas!$C$13</f>
        <v>0</v>
      </c>
      <c r="R1306" s="15">
        <f t="shared" si="1960"/>
        <v>94</v>
      </c>
      <c r="S1306" s="18">
        <f>R1306*Premissas!$C$11</f>
        <v>4527.5229357798162</v>
      </c>
      <c r="Y1306" s="7" t="str">
        <f>Premissas!$E$4</f>
        <v>agosto/19</v>
      </c>
      <c r="Z1306" s="29">
        <f t="shared" si="1965"/>
        <v>94</v>
      </c>
      <c r="AA1306" s="15">
        <f>Premissas!$H$4</f>
        <v>46.48</v>
      </c>
      <c r="AB1306" s="16">
        <f t="shared" si="1962"/>
        <v>0</v>
      </c>
      <c r="AC1306" s="17">
        <f>AB1306*Premissas!$C$6</f>
        <v>0</v>
      </c>
      <c r="AD1306" s="15">
        <f t="shared" si="1963"/>
        <v>94</v>
      </c>
      <c r="AE1306" s="18">
        <f>AD1306*Premissas!$C$12</f>
        <v>3030.2435937994305</v>
      </c>
    </row>
    <row r="1307" spans="1:33" x14ac:dyDescent="0.25">
      <c r="A1307" s="7" t="str">
        <f>Premissas!$E$5</f>
        <v>julho/19</v>
      </c>
      <c r="B1307" s="29">
        <f t="shared" si="1966"/>
        <v>94</v>
      </c>
      <c r="C1307" s="15">
        <f>LARGE(Premissas!$H$5:$I$5,1)</f>
        <v>63.17</v>
      </c>
      <c r="D1307" s="16">
        <f t="shared" si="1956"/>
        <v>0</v>
      </c>
      <c r="E1307" s="17">
        <f>D1307*Premissas!$C$6</f>
        <v>0</v>
      </c>
      <c r="F1307" s="15">
        <f t="shared" si="1957"/>
        <v>94</v>
      </c>
      <c r="G1307" s="18">
        <f>F1307*Premissas!$C$5</f>
        <v>3030.2435937994305</v>
      </c>
      <c r="M1307" s="7" t="str">
        <f>Premissas!$E$5</f>
        <v>julho/19</v>
      </c>
      <c r="N1307" s="29">
        <f t="shared" si="1964"/>
        <v>94</v>
      </c>
      <c r="O1307" s="15">
        <f>Premissas!$I$5</f>
        <v>39.979999999999997</v>
      </c>
      <c r="P1307" s="16">
        <f t="shared" si="1959"/>
        <v>0</v>
      </c>
      <c r="Q1307" s="17">
        <f>P1307*Premissas!$C$13</f>
        <v>0</v>
      </c>
      <c r="R1307" s="15">
        <f t="shared" si="1960"/>
        <v>94</v>
      </c>
      <c r="S1307" s="18">
        <f>R1307*Premissas!$C$11</f>
        <v>4527.5229357798162</v>
      </c>
      <c r="Y1307" s="7" t="str">
        <f>Premissas!$E$5</f>
        <v>julho/19</v>
      </c>
      <c r="Z1307" s="29">
        <f t="shared" si="1965"/>
        <v>94</v>
      </c>
      <c r="AA1307" s="15">
        <f>Premissas!$H$5</f>
        <v>63.17</v>
      </c>
      <c r="AB1307" s="16">
        <f t="shared" si="1962"/>
        <v>0</v>
      </c>
      <c r="AC1307" s="17">
        <f>AB1307*Premissas!$C$6</f>
        <v>0</v>
      </c>
      <c r="AD1307" s="15">
        <f t="shared" si="1963"/>
        <v>94</v>
      </c>
      <c r="AE1307" s="18">
        <f>AD1307*Premissas!$C$12</f>
        <v>3030.2435937994305</v>
      </c>
    </row>
    <row r="1308" spans="1:33" x14ac:dyDescent="0.25">
      <c r="A1308" s="7" t="str">
        <f>Premissas!$E$6</f>
        <v>junho/19</v>
      </c>
      <c r="B1308" s="29">
        <f t="shared" si="1966"/>
        <v>94</v>
      </c>
      <c r="C1308" s="15">
        <f>LARGE(Premissas!$H$6:$I$6,1)</f>
        <v>59.47</v>
      </c>
      <c r="D1308" s="16">
        <f t="shared" si="1956"/>
        <v>0</v>
      </c>
      <c r="E1308" s="17">
        <f>D1308*Premissas!$C$6</f>
        <v>0</v>
      </c>
      <c r="F1308" s="15">
        <f t="shared" si="1957"/>
        <v>94</v>
      </c>
      <c r="G1308" s="18">
        <f>F1308*Premissas!$C$5</f>
        <v>3030.2435937994305</v>
      </c>
      <c r="M1308" s="7" t="str">
        <f>Premissas!$E$6</f>
        <v>junho/19</v>
      </c>
      <c r="N1308" s="29">
        <f t="shared" si="1964"/>
        <v>94</v>
      </c>
      <c r="O1308" s="15">
        <f>Premissas!$I$6</f>
        <v>47.71</v>
      </c>
      <c r="P1308" s="16">
        <f t="shared" si="1959"/>
        <v>0</v>
      </c>
      <c r="Q1308" s="17">
        <f>P1308*Premissas!$C$13</f>
        <v>0</v>
      </c>
      <c r="R1308" s="15">
        <f t="shared" si="1960"/>
        <v>94</v>
      </c>
      <c r="S1308" s="18">
        <f>R1308*Premissas!$C$11</f>
        <v>4527.5229357798162</v>
      </c>
      <c r="Y1308" s="7" t="str">
        <f>Premissas!$E$6</f>
        <v>junho/19</v>
      </c>
      <c r="Z1308" s="29">
        <f t="shared" si="1965"/>
        <v>94</v>
      </c>
      <c r="AA1308" s="15">
        <f>Premissas!$H$6</f>
        <v>59.47</v>
      </c>
      <c r="AB1308" s="16">
        <f t="shared" si="1962"/>
        <v>0</v>
      </c>
      <c r="AC1308" s="17">
        <f>AB1308*Premissas!$C$6</f>
        <v>0</v>
      </c>
      <c r="AD1308" s="15">
        <f t="shared" si="1963"/>
        <v>94</v>
      </c>
      <c r="AE1308" s="18">
        <f>AD1308*Premissas!$C$12</f>
        <v>3030.2435937994305</v>
      </c>
    </row>
    <row r="1309" spans="1:33" x14ac:dyDescent="0.25">
      <c r="A1309" s="7" t="str">
        <f>Premissas!$E$7</f>
        <v>maio/19</v>
      </c>
      <c r="B1309" s="29">
        <f t="shared" si="1966"/>
        <v>94</v>
      </c>
      <c r="C1309" s="15">
        <f>LARGE(Premissas!$H$7:$I$7,1)</f>
        <v>61.04</v>
      </c>
      <c r="D1309" s="20">
        <f t="shared" si="1956"/>
        <v>0</v>
      </c>
      <c r="E1309" s="17">
        <f>D1309*Premissas!$C$6</f>
        <v>0</v>
      </c>
      <c r="F1309" s="15">
        <f t="shared" si="1957"/>
        <v>94</v>
      </c>
      <c r="G1309" s="18">
        <f>F1309*Premissas!$C$5</f>
        <v>3030.2435937994305</v>
      </c>
      <c r="M1309" s="7" t="str">
        <f>Premissas!$E$7</f>
        <v>maio/19</v>
      </c>
      <c r="N1309" s="29">
        <f t="shared" si="1964"/>
        <v>94</v>
      </c>
      <c r="O1309" s="15">
        <f>Premissas!$I$7</f>
        <v>46.37</v>
      </c>
      <c r="P1309" s="20">
        <f t="shared" si="1959"/>
        <v>0</v>
      </c>
      <c r="Q1309" s="17">
        <f>P1309*Premissas!$C$13</f>
        <v>0</v>
      </c>
      <c r="R1309" s="15">
        <f t="shared" si="1960"/>
        <v>94</v>
      </c>
      <c r="S1309" s="18">
        <f>R1309*Premissas!$C$11</f>
        <v>4527.5229357798162</v>
      </c>
      <c r="Y1309" s="7" t="str">
        <f>Premissas!$E$7</f>
        <v>maio/19</v>
      </c>
      <c r="Z1309" s="29">
        <f t="shared" si="1965"/>
        <v>94</v>
      </c>
      <c r="AA1309" s="15">
        <f>Premissas!$H$7</f>
        <v>61.04</v>
      </c>
      <c r="AB1309" s="20">
        <f t="shared" si="1962"/>
        <v>0</v>
      </c>
      <c r="AC1309" s="17">
        <f>AB1309*Premissas!$C$6</f>
        <v>0</v>
      </c>
      <c r="AD1309" s="15">
        <f t="shared" si="1963"/>
        <v>94</v>
      </c>
      <c r="AE1309" s="18">
        <f>AD1309*Premissas!$C$12</f>
        <v>3030.2435937994305</v>
      </c>
    </row>
    <row r="1310" spans="1:33" x14ac:dyDescent="0.25">
      <c r="A1310" s="7" t="str">
        <f>Premissas!$E$8</f>
        <v>abril/19</v>
      </c>
      <c r="B1310" s="29">
        <f t="shared" si="1966"/>
        <v>94</v>
      </c>
      <c r="C1310" s="15">
        <f>LARGE(Premissas!$H$8:$I$8,1)</f>
        <v>81.98</v>
      </c>
      <c r="D1310" s="20">
        <f t="shared" si="1956"/>
        <v>0</v>
      </c>
      <c r="E1310" s="17">
        <f>D1310*Premissas!$C$6</f>
        <v>0</v>
      </c>
      <c r="F1310" s="15">
        <f t="shared" si="1957"/>
        <v>94</v>
      </c>
      <c r="G1310" s="18">
        <f>F1310*Premissas!$C$5</f>
        <v>3030.2435937994305</v>
      </c>
      <c r="M1310" s="7" t="str">
        <f>Premissas!$E$8</f>
        <v>abril/19</v>
      </c>
      <c r="N1310" s="29">
        <f t="shared" si="1964"/>
        <v>94</v>
      </c>
      <c r="O1310" s="15">
        <f>Premissas!$I$8</f>
        <v>53.09</v>
      </c>
      <c r="P1310" s="20">
        <f t="shared" si="1959"/>
        <v>0</v>
      </c>
      <c r="Q1310" s="17">
        <f>P1310*Premissas!$C$13</f>
        <v>0</v>
      </c>
      <c r="R1310" s="15">
        <f t="shared" si="1960"/>
        <v>94</v>
      </c>
      <c r="S1310" s="18">
        <f>R1310*Premissas!$C$11</f>
        <v>4527.5229357798162</v>
      </c>
      <c r="Y1310" s="7" t="str">
        <f>Premissas!$E$8</f>
        <v>abril/19</v>
      </c>
      <c r="Z1310" s="29">
        <f t="shared" si="1965"/>
        <v>94</v>
      </c>
      <c r="AA1310" s="15">
        <f>Premissas!$H$8</f>
        <v>81.98</v>
      </c>
      <c r="AB1310" s="20">
        <f t="shared" si="1962"/>
        <v>0</v>
      </c>
      <c r="AC1310" s="17">
        <f>AB1310*Premissas!$C$6</f>
        <v>0</v>
      </c>
      <c r="AD1310" s="15">
        <f t="shared" si="1963"/>
        <v>94</v>
      </c>
      <c r="AE1310" s="18">
        <f>AD1310*Premissas!$C$12</f>
        <v>3030.2435937994305</v>
      </c>
    </row>
    <row r="1311" spans="1:33" x14ac:dyDescent="0.25">
      <c r="A1311" s="7" t="str">
        <f>Premissas!$E$9</f>
        <v>março/19</v>
      </c>
      <c r="B1311" s="29">
        <f t="shared" si="1966"/>
        <v>94</v>
      </c>
      <c r="C1311" s="15">
        <f>LARGE(Premissas!$H$9:$I$9,1)</f>
        <v>77.73</v>
      </c>
      <c r="D1311" s="20">
        <f t="shared" si="1956"/>
        <v>0</v>
      </c>
      <c r="E1311" s="17">
        <f>D1311*Premissas!$C$6</f>
        <v>0</v>
      </c>
      <c r="F1311" s="15">
        <f t="shared" si="1957"/>
        <v>94</v>
      </c>
      <c r="G1311" s="18">
        <f>F1311*Premissas!$C$5</f>
        <v>3030.2435937994305</v>
      </c>
      <c r="M1311" s="7" t="str">
        <f>Premissas!$E$9</f>
        <v>março/19</v>
      </c>
      <c r="N1311" s="29">
        <f t="shared" si="1964"/>
        <v>94</v>
      </c>
      <c r="O1311" s="15">
        <f>Premissas!$I$9</f>
        <v>77.73</v>
      </c>
      <c r="P1311" s="20">
        <f t="shared" si="1959"/>
        <v>0</v>
      </c>
      <c r="Q1311" s="17">
        <f>P1311*Premissas!$C$13</f>
        <v>0</v>
      </c>
      <c r="R1311" s="15">
        <f t="shared" si="1960"/>
        <v>94</v>
      </c>
      <c r="S1311" s="18">
        <f>R1311*Premissas!$C$11</f>
        <v>4527.5229357798162</v>
      </c>
      <c r="Y1311" s="7" t="str">
        <f>Premissas!$E$9</f>
        <v>março/19</v>
      </c>
      <c r="Z1311" s="29">
        <f t="shared" si="1965"/>
        <v>94</v>
      </c>
      <c r="AA1311" s="15">
        <f>Premissas!$H$9</f>
        <v>77.62</v>
      </c>
      <c r="AB1311" s="20">
        <f t="shared" si="1962"/>
        <v>0</v>
      </c>
      <c r="AC1311" s="17">
        <f>AB1311*Premissas!$C$6</f>
        <v>0</v>
      </c>
      <c r="AD1311" s="15">
        <f t="shared" si="1963"/>
        <v>94</v>
      </c>
      <c r="AE1311" s="18">
        <f>AD1311*Premissas!$C$12</f>
        <v>3030.2435937994305</v>
      </c>
    </row>
    <row r="1312" spans="1:33" x14ac:dyDescent="0.25">
      <c r="A1312" s="7" t="str">
        <f>Premissas!$E$10</f>
        <v>fevereiro/19</v>
      </c>
      <c r="B1312" s="29">
        <f t="shared" si="1966"/>
        <v>94</v>
      </c>
      <c r="C1312" s="15">
        <f>LARGE(Premissas!$H$10:$I$10,1)</f>
        <v>89.49</v>
      </c>
      <c r="D1312" s="20">
        <f t="shared" si="1956"/>
        <v>0</v>
      </c>
      <c r="E1312" s="17">
        <f>D1312*Premissas!$C$6</f>
        <v>0</v>
      </c>
      <c r="F1312" s="15">
        <f t="shared" si="1957"/>
        <v>94</v>
      </c>
      <c r="G1312" s="18">
        <f>F1312*Premissas!$C$5</f>
        <v>3030.2435937994305</v>
      </c>
      <c r="M1312" s="7" t="str">
        <f>Premissas!$E$10</f>
        <v>fevereiro/19</v>
      </c>
      <c r="N1312" s="29">
        <f t="shared" si="1964"/>
        <v>94</v>
      </c>
      <c r="O1312" s="15">
        <f>Premissas!$I$10</f>
        <v>61.82</v>
      </c>
      <c r="P1312" s="20">
        <f t="shared" si="1959"/>
        <v>0</v>
      </c>
      <c r="Q1312" s="17">
        <f>P1312*Premissas!$C$13</f>
        <v>0</v>
      </c>
      <c r="R1312" s="15">
        <f t="shared" si="1960"/>
        <v>94</v>
      </c>
      <c r="S1312" s="18">
        <f>R1312*Premissas!$C$11</f>
        <v>4527.5229357798162</v>
      </c>
      <c r="Y1312" s="7" t="str">
        <f>Premissas!$E$10</f>
        <v>fevereiro/19</v>
      </c>
      <c r="Z1312" s="29">
        <f t="shared" si="1965"/>
        <v>94</v>
      </c>
      <c r="AA1312" s="15">
        <f>Premissas!$H$10</f>
        <v>89.49</v>
      </c>
      <c r="AB1312" s="20">
        <f t="shared" si="1962"/>
        <v>0</v>
      </c>
      <c r="AC1312" s="17">
        <f>AB1312*Premissas!$C$6</f>
        <v>0</v>
      </c>
      <c r="AD1312" s="15">
        <f t="shared" si="1963"/>
        <v>94</v>
      </c>
      <c r="AE1312" s="18">
        <f>AD1312*Premissas!$C$12</f>
        <v>3030.2435937994305</v>
      </c>
    </row>
    <row r="1313" spans="1:33" x14ac:dyDescent="0.25">
      <c r="A1313" s="7" t="str">
        <f>Premissas!$E$11</f>
        <v>janeiro/19</v>
      </c>
      <c r="B1313" s="29">
        <f t="shared" si="1966"/>
        <v>94</v>
      </c>
      <c r="C1313" s="15">
        <f>LARGE(Premissas!$H$11:$I$11,1)</f>
        <v>81.09</v>
      </c>
      <c r="D1313" s="16">
        <f t="shared" si="1956"/>
        <v>0</v>
      </c>
      <c r="E1313" s="17">
        <f>D1313*Premissas!$C$6</f>
        <v>0</v>
      </c>
      <c r="F1313" s="15">
        <f t="shared" si="1957"/>
        <v>94</v>
      </c>
      <c r="G1313" s="18">
        <f>F1313*Premissas!$C$5</f>
        <v>3030.2435937994305</v>
      </c>
      <c r="M1313" s="7" t="str">
        <f>Premissas!$E$11</f>
        <v>janeiro/19</v>
      </c>
      <c r="N1313" s="29">
        <f t="shared" si="1964"/>
        <v>94</v>
      </c>
      <c r="O1313" s="15">
        <f>Premissas!$I$11</f>
        <v>57.12</v>
      </c>
      <c r="P1313" s="16">
        <f t="shared" si="1959"/>
        <v>0</v>
      </c>
      <c r="Q1313" s="17">
        <f>P1313*Premissas!$C$13</f>
        <v>0</v>
      </c>
      <c r="R1313" s="15">
        <f t="shared" si="1960"/>
        <v>94</v>
      </c>
      <c r="S1313" s="18">
        <f>R1313*Premissas!$C$11</f>
        <v>4527.5229357798162</v>
      </c>
      <c r="Y1313" s="7" t="str">
        <f>Premissas!$E$11</f>
        <v>janeiro/19</v>
      </c>
      <c r="Z1313" s="29">
        <f t="shared" si="1965"/>
        <v>94</v>
      </c>
      <c r="AA1313" s="15">
        <f>Premissas!$H$11</f>
        <v>81.09</v>
      </c>
      <c r="AB1313" s="16">
        <f t="shared" si="1962"/>
        <v>0</v>
      </c>
      <c r="AC1313" s="17">
        <f>AB1313*Premissas!$C$6</f>
        <v>0</v>
      </c>
      <c r="AD1313" s="15">
        <f t="shared" si="1963"/>
        <v>94</v>
      </c>
      <c r="AE1313" s="18">
        <f>AD1313*Premissas!$C$12</f>
        <v>3030.2435937994305</v>
      </c>
    </row>
    <row r="1314" spans="1:33" x14ac:dyDescent="0.25">
      <c r="A1314" s="7" t="str">
        <f>Premissas!$E$12</f>
        <v>dezembro/18</v>
      </c>
      <c r="B1314" s="29">
        <f t="shared" si="1966"/>
        <v>94</v>
      </c>
      <c r="C1314" s="15">
        <f>LARGE(Premissas!$H$12:$I$12,1)</f>
        <v>66.98</v>
      </c>
      <c r="D1314" s="16">
        <f t="shared" si="1956"/>
        <v>0</v>
      </c>
      <c r="E1314" s="17">
        <f>D1314*Premissas!$C$6</f>
        <v>0</v>
      </c>
      <c r="F1314" s="15">
        <f t="shared" si="1957"/>
        <v>94</v>
      </c>
      <c r="G1314" s="18">
        <f>F1314*Premissas!$C$5</f>
        <v>3030.2435937994305</v>
      </c>
      <c r="M1314" s="7" t="str">
        <f>Premissas!$E$12</f>
        <v>dezembro/18</v>
      </c>
      <c r="N1314" s="29">
        <f t="shared" si="1964"/>
        <v>94</v>
      </c>
      <c r="O1314" s="15">
        <f>Premissas!$I$12</f>
        <v>56.9</v>
      </c>
      <c r="P1314" s="16">
        <f t="shared" si="1959"/>
        <v>0</v>
      </c>
      <c r="Q1314" s="17">
        <f>P1314*Premissas!$C$13</f>
        <v>0</v>
      </c>
      <c r="R1314" s="15">
        <f t="shared" si="1960"/>
        <v>94</v>
      </c>
      <c r="S1314" s="18">
        <f>R1314*Premissas!$C$11</f>
        <v>4527.5229357798162</v>
      </c>
      <c r="Y1314" s="7" t="str">
        <f>Premissas!$E$12</f>
        <v>dezembro/18</v>
      </c>
      <c r="Z1314" s="29">
        <f t="shared" si="1965"/>
        <v>94</v>
      </c>
      <c r="AA1314" s="15">
        <f>Premissas!$H$12</f>
        <v>66.98</v>
      </c>
      <c r="AB1314" s="16">
        <f t="shared" si="1962"/>
        <v>0</v>
      </c>
      <c r="AC1314" s="17">
        <f>AB1314*Premissas!$C$6</f>
        <v>0</v>
      </c>
      <c r="AD1314" s="15">
        <f t="shared" si="1963"/>
        <v>94</v>
      </c>
      <c r="AE1314" s="18">
        <f>AD1314*Premissas!$C$12</f>
        <v>3030.2435937994305</v>
      </c>
    </row>
    <row r="1315" spans="1:33" x14ac:dyDescent="0.25">
      <c r="A1315" s="7" t="str">
        <f>Premissas!$E$13</f>
        <v>novembro/18</v>
      </c>
      <c r="B1315" s="29">
        <f t="shared" si="1966"/>
        <v>94</v>
      </c>
      <c r="C1315" s="15">
        <f>LARGE(Premissas!$H$13:$I$13,1)</f>
        <v>66.42</v>
      </c>
      <c r="D1315" s="16">
        <f t="shared" si="1956"/>
        <v>0</v>
      </c>
      <c r="E1315" s="17">
        <f>D1315*Premissas!$C$6</f>
        <v>0</v>
      </c>
      <c r="F1315" s="15">
        <f t="shared" si="1957"/>
        <v>94</v>
      </c>
      <c r="G1315" s="18">
        <f>F1315*Premissas!$C$5</f>
        <v>3030.2435937994305</v>
      </c>
      <c r="M1315" s="7" t="str">
        <f>Premissas!$E$13</f>
        <v>novembro/18</v>
      </c>
      <c r="N1315" s="29">
        <f t="shared" si="1964"/>
        <v>94</v>
      </c>
      <c r="O1315" s="15">
        <f>Premissas!$I$13</f>
        <v>40.659999999999997</v>
      </c>
      <c r="P1315" s="16">
        <f t="shared" si="1959"/>
        <v>0</v>
      </c>
      <c r="Q1315" s="17">
        <f>P1315*Premissas!$C$13</f>
        <v>0</v>
      </c>
      <c r="R1315" s="15">
        <f t="shared" si="1960"/>
        <v>94</v>
      </c>
      <c r="S1315" s="18">
        <f>R1315*Premissas!$C$11</f>
        <v>4527.5229357798162</v>
      </c>
      <c r="Y1315" s="7" t="str">
        <f>Premissas!$E$13</f>
        <v>novembro/18</v>
      </c>
      <c r="Z1315" s="29">
        <f t="shared" si="1965"/>
        <v>94</v>
      </c>
      <c r="AA1315" s="15">
        <f>Premissas!$H$13</f>
        <v>66.42</v>
      </c>
      <c r="AB1315" s="16">
        <f t="shared" si="1962"/>
        <v>0</v>
      </c>
      <c r="AC1315" s="17">
        <f>AB1315*Premissas!$C$6</f>
        <v>0</v>
      </c>
      <c r="AD1315" s="15">
        <f t="shared" si="1963"/>
        <v>94</v>
      </c>
      <c r="AE1315" s="18">
        <f>AD1315*Premissas!$C$12</f>
        <v>3030.2435937994305</v>
      </c>
    </row>
    <row r="1316" spans="1:33" x14ac:dyDescent="0.25">
      <c r="A1316" s="26" t="s">
        <v>35</v>
      </c>
      <c r="B1316" s="5"/>
      <c r="C1316" s="5">
        <f>LARGE(C1303:C1315,1)</f>
        <v>89.49</v>
      </c>
      <c r="D1316" s="5">
        <f>LARGE(D1303:D1315,1)</f>
        <v>0</v>
      </c>
      <c r="E1316" s="27">
        <f>SUM(E1304:E1315)</f>
        <v>0</v>
      </c>
      <c r="F1316" s="5">
        <f>LARGE(F1303:F1315,1)</f>
        <v>94</v>
      </c>
      <c r="G1316" s="27">
        <f t="shared" si="1922"/>
        <v>36362.923125593166</v>
      </c>
      <c r="H1316" s="50">
        <f>E1316+G1316</f>
        <v>36362.923125593166</v>
      </c>
      <c r="I1316">
        <f>B1304</f>
        <v>94</v>
      </c>
      <c r="M1316" s="26" t="s">
        <v>35</v>
      </c>
      <c r="N1316" s="5"/>
      <c r="O1316" s="5">
        <f t="shared" ref="O1316:P1316" si="1967">LARGE(O1303:O1315,1)</f>
        <v>77.73</v>
      </c>
      <c r="P1316" s="5">
        <f t="shared" si="1967"/>
        <v>0</v>
      </c>
      <c r="Q1316" s="27">
        <f t="shared" ref="Q1316" si="1968">SUM(Q1304:Q1315)</f>
        <v>0</v>
      </c>
      <c r="R1316" s="5">
        <f t="shared" ref="R1316" si="1969">LARGE(R1303:R1315,1)</f>
        <v>94</v>
      </c>
      <c r="S1316" s="27">
        <f t="shared" si="1926"/>
        <v>54330.275229357794</v>
      </c>
      <c r="T1316" s="50">
        <f t="shared" ref="T1316" si="1970">Q1316+S1316</f>
        <v>54330.275229357794</v>
      </c>
      <c r="U1316">
        <f t="shared" ref="U1316" si="1971">N1304</f>
        <v>94</v>
      </c>
      <c r="Y1316" s="26" t="s">
        <v>35</v>
      </c>
      <c r="Z1316" s="5"/>
      <c r="AA1316" s="5">
        <f t="shared" ref="AA1316:AB1316" si="1972">LARGE(AA1303:AA1315,1)</f>
        <v>89.49</v>
      </c>
      <c r="AB1316" s="5">
        <f t="shared" si="1972"/>
        <v>0</v>
      </c>
      <c r="AC1316" s="27">
        <f t="shared" ref="AC1316" si="1973">SUM(AC1304:AC1315)</f>
        <v>0</v>
      </c>
      <c r="AD1316" s="5">
        <f t="shared" ref="AD1316" si="1974">LARGE(AD1303:AD1315,1)</f>
        <v>94</v>
      </c>
      <c r="AE1316" s="27">
        <f t="shared" si="1932"/>
        <v>36362.923125593166</v>
      </c>
      <c r="AF1316" s="50">
        <f t="shared" ref="AF1316" si="1975">AC1316+AE1316</f>
        <v>36362.923125593166</v>
      </c>
      <c r="AG1316">
        <f t="shared" ref="AG1316" si="1976">Z1304</f>
        <v>94</v>
      </c>
    </row>
    <row r="1317" spans="1:33" x14ac:dyDescent="0.25">
      <c r="A1317" s="6" t="s">
        <v>12</v>
      </c>
      <c r="B1317" s="6" t="s">
        <v>18</v>
      </c>
      <c r="C1317" s="6" t="s">
        <v>19</v>
      </c>
      <c r="D1317" s="14" t="s">
        <v>20</v>
      </c>
      <c r="E1317" s="14" t="s">
        <v>21</v>
      </c>
      <c r="F1317" s="6" t="s">
        <v>22</v>
      </c>
      <c r="G1317" s="6" t="s">
        <v>23</v>
      </c>
      <c r="M1317" s="6" t="s">
        <v>12</v>
      </c>
      <c r="N1317" s="6" t="s">
        <v>18</v>
      </c>
      <c r="O1317" s="6" t="s">
        <v>19</v>
      </c>
      <c r="P1317" s="14" t="s">
        <v>20</v>
      </c>
      <c r="Q1317" s="14" t="s">
        <v>21</v>
      </c>
      <c r="R1317" s="6" t="s">
        <v>22</v>
      </c>
      <c r="S1317" s="6" t="s">
        <v>23</v>
      </c>
      <c r="Y1317" s="6" t="s">
        <v>12</v>
      </c>
      <c r="Z1317" s="6" t="s">
        <v>18</v>
      </c>
      <c r="AA1317" s="6" t="s">
        <v>19</v>
      </c>
      <c r="AB1317" s="14" t="s">
        <v>20</v>
      </c>
      <c r="AC1317" s="14" t="s">
        <v>21</v>
      </c>
      <c r="AD1317" s="6" t="s">
        <v>22</v>
      </c>
      <c r="AE1317" s="6" t="s">
        <v>23</v>
      </c>
    </row>
    <row r="1318" spans="1:33" x14ac:dyDescent="0.25">
      <c r="A1318" s="7" t="str">
        <f>Premissas!$E$2</f>
        <v>outubro/19</v>
      </c>
      <c r="B1318" s="29">
        <f>B1304+1</f>
        <v>95</v>
      </c>
      <c r="C1318" s="15">
        <f>LARGE(Premissas!$H$2:$I$2,1)</f>
        <v>63.39</v>
      </c>
      <c r="D1318" s="16">
        <f t="shared" ref="D1318:D1329" si="1977">IF(C1318&gt;105%*B1318,(C1318-B1318),0)</f>
        <v>0</v>
      </c>
      <c r="E1318" s="17">
        <f>D1318*Premissas!$C$6</f>
        <v>0</v>
      </c>
      <c r="F1318" s="15">
        <f t="shared" ref="F1318:F1329" si="1978">IF(C1318&gt;B1318,C1318,B1318)</f>
        <v>95</v>
      </c>
      <c r="G1318" s="18">
        <f>F1318*Premissas!$C$5</f>
        <v>3062.4802277760205</v>
      </c>
      <c r="M1318" s="7" t="str">
        <f>Premissas!$E$2</f>
        <v>outubro/19</v>
      </c>
      <c r="N1318" s="29">
        <f t="shared" ref="N1318" si="1979">N1304+1</f>
        <v>95</v>
      </c>
      <c r="O1318" s="15">
        <f>Premissas!$I$2</f>
        <v>63.39</v>
      </c>
      <c r="P1318" s="16">
        <f t="shared" ref="P1318:P1329" si="1980">IF(O1318&gt;105%*N1318,(O1318-N1318),0)</f>
        <v>0</v>
      </c>
      <c r="Q1318" s="17">
        <f>P1318*Premissas!$C$13</f>
        <v>0</v>
      </c>
      <c r="R1318" s="15">
        <f t="shared" ref="R1318:R1329" si="1981">IF(O1318&gt;N1318,O1318,N1318)</f>
        <v>95</v>
      </c>
      <c r="S1318" s="18">
        <f>R1318*Premissas!$C$11</f>
        <v>4575.6880733944954</v>
      </c>
      <c r="Y1318" s="7" t="str">
        <f>Premissas!$E$2</f>
        <v>outubro/19</v>
      </c>
      <c r="Z1318" s="29">
        <f t="shared" ref="Z1318" si="1982">Z1304+1</f>
        <v>95</v>
      </c>
      <c r="AA1318" s="15">
        <f>Premissas!$H$2</f>
        <v>58.8</v>
      </c>
      <c r="AB1318" s="16">
        <f t="shared" ref="AB1318:AB1329" si="1983">IF(AA1318&gt;105%*Z1318,(AA1318-Z1318),0)</f>
        <v>0</v>
      </c>
      <c r="AC1318" s="17">
        <f>AB1318*Premissas!$C$6</f>
        <v>0</v>
      </c>
      <c r="AD1318" s="15">
        <f t="shared" ref="AD1318:AD1329" si="1984">IF(AA1318&gt;Z1318,AA1318,Z1318)</f>
        <v>95</v>
      </c>
      <c r="AE1318" s="18">
        <f>AD1318*Premissas!$C$12</f>
        <v>3062.4802277760205</v>
      </c>
    </row>
    <row r="1319" spans="1:33" x14ac:dyDescent="0.25">
      <c r="A1319" s="7" t="str">
        <f>Premissas!$E$3</f>
        <v>setembro/19</v>
      </c>
      <c r="B1319" s="29">
        <f>B1318</f>
        <v>95</v>
      </c>
      <c r="C1319" s="15">
        <f>LARGE(Premissas!$H$3:$I$3,1)</f>
        <v>58.91</v>
      </c>
      <c r="D1319" s="16">
        <f t="shared" si="1977"/>
        <v>0</v>
      </c>
      <c r="E1319" s="17">
        <f>D1319*Premissas!$C$6</f>
        <v>0</v>
      </c>
      <c r="F1319" s="15">
        <f t="shared" si="1978"/>
        <v>95</v>
      </c>
      <c r="G1319" s="18">
        <f>F1319*Premissas!$C$5</f>
        <v>3062.4802277760205</v>
      </c>
      <c r="M1319" s="7" t="str">
        <f>Premissas!$E$3</f>
        <v>setembro/19</v>
      </c>
      <c r="N1319" s="29">
        <f t="shared" ref="N1319:N1329" si="1985">N1318</f>
        <v>95</v>
      </c>
      <c r="O1319" s="15">
        <f>Premissas!$I$3</f>
        <v>52.19</v>
      </c>
      <c r="P1319" s="16">
        <f t="shared" si="1980"/>
        <v>0</v>
      </c>
      <c r="Q1319" s="17">
        <f>P1319*Premissas!$C$13</f>
        <v>0</v>
      </c>
      <c r="R1319" s="15">
        <f t="shared" si="1981"/>
        <v>95</v>
      </c>
      <c r="S1319" s="18">
        <f>R1319*Premissas!$C$11</f>
        <v>4575.6880733944954</v>
      </c>
      <c r="Y1319" s="7" t="str">
        <f>Premissas!$E$3</f>
        <v>setembro/19</v>
      </c>
      <c r="Z1319" s="29">
        <f t="shared" ref="Z1319:Z1329" si="1986">Z1318</f>
        <v>95</v>
      </c>
      <c r="AA1319" s="15">
        <f>Premissas!$H$3</f>
        <v>58.91</v>
      </c>
      <c r="AB1319" s="16">
        <f t="shared" si="1983"/>
        <v>0</v>
      </c>
      <c r="AC1319" s="17">
        <f>AB1319*Premissas!$C$6</f>
        <v>0</v>
      </c>
      <c r="AD1319" s="15">
        <f t="shared" si="1984"/>
        <v>95</v>
      </c>
      <c r="AE1319" s="18">
        <f>AD1319*Premissas!$C$12</f>
        <v>3062.4802277760205</v>
      </c>
    </row>
    <row r="1320" spans="1:33" x14ac:dyDescent="0.25">
      <c r="A1320" s="7" t="str">
        <f>Premissas!$E$4</f>
        <v>agosto/19</v>
      </c>
      <c r="B1320" s="29">
        <f t="shared" ref="B1320:B1329" si="1987">B1319</f>
        <v>95</v>
      </c>
      <c r="C1320" s="15">
        <f>LARGE(Premissas!$H$4:$I$4,1)</f>
        <v>46.48</v>
      </c>
      <c r="D1320" s="16">
        <f t="shared" si="1977"/>
        <v>0</v>
      </c>
      <c r="E1320" s="17">
        <f>D1320*Premissas!$C$6</f>
        <v>0</v>
      </c>
      <c r="F1320" s="15">
        <f t="shared" si="1978"/>
        <v>95</v>
      </c>
      <c r="G1320" s="18">
        <f>F1320*Premissas!$C$5</f>
        <v>3062.4802277760205</v>
      </c>
      <c r="M1320" s="7" t="str">
        <f>Premissas!$E$4</f>
        <v>agosto/19</v>
      </c>
      <c r="N1320" s="29">
        <f t="shared" si="1985"/>
        <v>95</v>
      </c>
      <c r="O1320" s="15">
        <f>Premissas!$I$4</f>
        <v>20.16</v>
      </c>
      <c r="P1320" s="16">
        <f t="shared" si="1980"/>
        <v>0</v>
      </c>
      <c r="Q1320" s="17">
        <f>P1320*Premissas!$C$13</f>
        <v>0</v>
      </c>
      <c r="R1320" s="15">
        <f t="shared" si="1981"/>
        <v>95</v>
      </c>
      <c r="S1320" s="18">
        <f>R1320*Premissas!$C$11</f>
        <v>4575.6880733944954</v>
      </c>
      <c r="Y1320" s="7" t="str">
        <f>Premissas!$E$4</f>
        <v>agosto/19</v>
      </c>
      <c r="Z1320" s="29">
        <f t="shared" si="1986"/>
        <v>95</v>
      </c>
      <c r="AA1320" s="15">
        <f>Premissas!$H$4</f>
        <v>46.48</v>
      </c>
      <c r="AB1320" s="16">
        <f t="shared" si="1983"/>
        <v>0</v>
      </c>
      <c r="AC1320" s="17">
        <f>AB1320*Premissas!$C$6</f>
        <v>0</v>
      </c>
      <c r="AD1320" s="15">
        <f t="shared" si="1984"/>
        <v>95</v>
      </c>
      <c r="AE1320" s="18">
        <f>AD1320*Premissas!$C$12</f>
        <v>3062.4802277760205</v>
      </c>
    </row>
    <row r="1321" spans="1:33" x14ac:dyDescent="0.25">
      <c r="A1321" s="7" t="str">
        <f>Premissas!$E$5</f>
        <v>julho/19</v>
      </c>
      <c r="B1321" s="29">
        <f t="shared" si="1987"/>
        <v>95</v>
      </c>
      <c r="C1321" s="15">
        <f>LARGE(Premissas!$H$5:$I$5,1)</f>
        <v>63.17</v>
      </c>
      <c r="D1321" s="16">
        <f t="shared" si="1977"/>
        <v>0</v>
      </c>
      <c r="E1321" s="17">
        <f>D1321*Premissas!$C$6</f>
        <v>0</v>
      </c>
      <c r="F1321" s="15">
        <f t="shared" si="1978"/>
        <v>95</v>
      </c>
      <c r="G1321" s="18">
        <f>F1321*Premissas!$C$5</f>
        <v>3062.4802277760205</v>
      </c>
      <c r="M1321" s="7" t="str">
        <f>Premissas!$E$5</f>
        <v>julho/19</v>
      </c>
      <c r="N1321" s="29">
        <f t="shared" si="1985"/>
        <v>95</v>
      </c>
      <c r="O1321" s="15">
        <f>Premissas!$I$5</f>
        <v>39.979999999999997</v>
      </c>
      <c r="P1321" s="16">
        <f t="shared" si="1980"/>
        <v>0</v>
      </c>
      <c r="Q1321" s="17">
        <f>P1321*Premissas!$C$13</f>
        <v>0</v>
      </c>
      <c r="R1321" s="15">
        <f t="shared" si="1981"/>
        <v>95</v>
      </c>
      <c r="S1321" s="18">
        <f>R1321*Premissas!$C$11</f>
        <v>4575.6880733944954</v>
      </c>
      <c r="Y1321" s="7" t="str">
        <f>Premissas!$E$5</f>
        <v>julho/19</v>
      </c>
      <c r="Z1321" s="29">
        <f t="shared" si="1986"/>
        <v>95</v>
      </c>
      <c r="AA1321" s="15">
        <f>Premissas!$H$5</f>
        <v>63.17</v>
      </c>
      <c r="AB1321" s="16">
        <f t="shared" si="1983"/>
        <v>0</v>
      </c>
      <c r="AC1321" s="17">
        <f>AB1321*Premissas!$C$6</f>
        <v>0</v>
      </c>
      <c r="AD1321" s="15">
        <f t="shared" si="1984"/>
        <v>95</v>
      </c>
      <c r="AE1321" s="18">
        <f>AD1321*Premissas!$C$12</f>
        <v>3062.4802277760205</v>
      </c>
    </row>
    <row r="1322" spans="1:33" x14ac:dyDescent="0.25">
      <c r="A1322" s="7" t="str">
        <f>Premissas!$E$6</f>
        <v>junho/19</v>
      </c>
      <c r="B1322" s="29">
        <f t="shared" si="1987"/>
        <v>95</v>
      </c>
      <c r="C1322" s="15">
        <f>LARGE(Premissas!$H$6:$I$6,1)</f>
        <v>59.47</v>
      </c>
      <c r="D1322" s="16">
        <f t="shared" si="1977"/>
        <v>0</v>
      </c>
      <c r="E1322" s="17">
        <f>D1322*Premissas!$C$6</f>
        <v>0</v>
      </c>
      <c r="F1322" s="15">
        <f t="shared" si="1978"/>
        <v>95</v>
      </c>
      <c r="G1322" s="18">
        <f>F1322*Premissas!$C$5</f>
        <v>3062.4802277760205</v>
      </c>
      <c r="M1322" s="7" t="str">
        <f>Premissas!$E$6</f>
        <v>junho/19</v>
      </c>
      <c r="N1322" s="29">
        <f t="shared" si="1985"/>
        <v>95</v>
      </c>
      <c r="O1322" s="15">
        <f>Premissas!$I$6</f>
        <v>47.71</v>
      </c>
      <c r="P1322" s="16">
        <f t="shared" si="1980"/>
        <v>0</v>
      </c>
      <c r="Q1322" s="17">
        <f>P1322*Premissas!$C$13</f>
        <v>0</v>
      </c>
      <c r="R1322" s="15">
        <f t="shared" si="1981"/>
        <v>95</v>
      </c>
      <c r="S1322" s="18">
        <f>R1322*Premissas!$C$11</f>
        <v>4575.6880733944954</v>
      </c>
      <c r="Y1322" s="7" t="str">
        <f>Premissas!$E$6</f>
        <v>junho/19</v>
      </c>
      <c r="Z1322" s="29">
        <f t="shared" si="1986"/>
        <v>95</v>
      </c>
      <c r="AA1322" s="15">
        <f>Premissas!$H$6</f>
        <v>59.47</v>
      </c>
      <c r="AB1322" s="16">
        <f t="shared" si="1983"/>
        <v>0</v>
      </c>
      <c r="AC1322" s="17">
        <f>AB1322*Premissas!$C$6</f>
        <v>0</v>
      </c>
      <c r="AD1322" s="15">
        <f t="shared" si="1984"/>
        <v>95</v>
      </c>
      <c r="AE1322" s="18">
        <f>AD1322*Premissas!$C$12</f>
        <v>3062.4802277760205</v>
      </c>
    </row>
    <row r="1323" spans="1:33" x14ac:dyDescent="0.25">
      <c r="A1323" s="7" t="str">
        <f>Premissas!$E$7</f>
        <v>maio/19</v>
      </c>
      <c r="B1323" s="29">
        <f t="shared" si="1987"/>
        <v>95</v>
      </c>
      <c r="C1323" s="15">
        <f>LARGE(Premissas!$H$7:$I$7,1)</f>
        <v>61.04</v>
      </c>
      <c r="D1323" s="20">
        <f t="shared" si="1977"/>
        <v>0</v>
      </c>
      <c r="E1323" s="17">
        <f>D1323*Premissas!$C$6</f>
        <v>0</v>
      </c>
      <c r="F1323" s="15">
        <f t="shared" si="1978"/>
        <v>95</v>
      </c>
      <c r="G1323" s="18">
        <f>F1323*Premissas!$C$5</f>
        <v>3062.4802277760205</v>
      </c>
      <c r="M1323" s="7" t="str">
        <f>Premissas!$E$7</f>
        <v>maio/19</v>
      </c>
      <c r="N1323" s="29">
        <f t="shared" si="1985"/>
        <v>95</v>
      </c>
      <c r="O1323" s="15">
        <f>Premissas!$I$7</f>
        <v>46.37</v>
      </c>
      <c r="P1323" s="20">
        <f t="shared" si="1980"/>
        <v>0</v>
      </c>
      <c r="Q1323" s="17">
        <f>P1323*Premissas!$C$13</f>
        <v>0</v>
      </c>
      <c r="R1323" s="15">
        <f t="shared" si="1981"/>
        <v>95</v>
      </c>
      <c r="S1323" s="18">
        <f>R1323*Premissas!$C$11</f>
        <v>4575.6880733944954</v>
      </c>
      <c r="Y1323" s="7" t="str">
        <f>Premissas!$E$7</f>
        <v>maio/19</v>
      </c>
      <c r="Z1323" s="29">
        <f t="shared" si="1986"/>
        <v>95</v>
      </c>
      <c r="AA1323" s="15">
        <f>Premissas!$H$7</f>
        <v>61.04</v>
      </c>
      <c r="AB1323" s="20">
        <f t="shared" si="1983"/>
        <v>0</v>
      </c>
      <c r="AC1323" s="17">
        <f>AB1323*Premissas!$C$6</f>
        <v>0</v>
      </c>
      <c r="AD1323" s="15">
        <f t="shared" si="1984"/>
        <v>95</v>
      </c>
      <c r="AE1323" s="18">
        <f>AD1323*Premissas!$C$12</f>
        <v>3062.4802277760205</v>
      </c>
    </row>
    <row r="1324" spans="1:33" x14ac:dyDescent="0.25">
      <c r="A1324" s="7" t="str">
        <f>Premissas!$E$8</f>
        <v>abril/19</v>
      </c>
      <c r="B1324" s="29">
        <f t="shared" si="1987"/>
        <v>95</v>
      </c>
      <c r="C1324" s="15">
        <f>LARGE(Premissas!$H$8:$I$8,1)</f>
        <v>81.98</v>
      </c>
      <c r="D1324" s="20">
        <f t="shared" si="1977"/>
        <v>0</v>
      </c>
      <c r="E1324" s="17">
        <f>D1324*Premissas!$C$6</f>
        <v>0</v>
      </c>
      <c r="F1324" s="15">
        <f t="shared" si="1978"/>
        <v>95</v>
      </c>
      <c r="G1324" s="18">
        <f>F1324*Premissas!$C$5</f>
        <v>3062.4802277760205</v>
      </c>
      <c r="M1324" s="7" t="str">
        <f>Premissas!$E$8</f>
        <v>abril/19</v>
      </c>
      <c r="N1324" s="29">
        <f t="shared" si="1985"/>
        <v>95</v>
      </c>
      <c r="O1324" s="15">
        <f>Premissas!$I$8</f>
        <v>53.09</v>
      </c>
      <c r="P1324" s="20">
        <f t="shared" si="1980"/>
        <v>0</v>
      </c>
      <c r="Q1324" s="17">
        <f>P1324*Premissas!$C$13</f>
        <v>0</v>
      </c>
      <c r="R1324" s="15">
        <f t="shared" si="1981"/>
        <v>95</v>
      </c>
      <c r="S1324" s="18">
        <f>R1324*Premissas!$C$11</f>
        <v>4575.6880733944954</v>
      </c>
      <c r="Y1324" s="7" t="str">
        <f>Premissas!$E$8</f>
        <v>abril/19</v>
      </c>
      <c r="Z1324" s="29">
        <f t="shared" si="1986"/>
        <v>95</v>
      </c>
      <c r="AA1324" s="15">
        <f>Premissas!$H$8</f>
        <v>81.98</v>
      </c>
      <c r="AB1324" s="20">
        <f t="shared" si="1983"/>
        <v>0</v>
      </c>
      <c r="AC1324" s="17">
        <f>AB1324*Premissas!$C$6</f>
        <v>0</v>
      </c>
      <c r="AD1324" s="15">
        <f t="shared" si="1984"/>
        <v>95</v>
      </c>
      <c r="AE1324" s="18">
        <f>AD1324*Premissas!$C$12</f>
        <v>3062.4802277760205</v>
      </c>
    </row>
    <row r="1325" spans="1:33" x14ac:dyDescent="0.25">
      <c r="A1325" s="7" t="str">
        <f>Premissas!$E$9</f>
        <v>março/19</v>
      </c>
      <c r="B1325" s="29">
        <f t="shared" si="1987"/>
        <v>95</v>
      </c>
      <c r="C1325" s="15">
        <f>LARGE(Premissas!$H$9:$I$9,1)</f>
        <v>77.73</v>
      </c>
      <c r="D1325" s="20">
        <f t="shared" si="1977"/>
        <v>0</v>
      </c>
      <c r="E1325" s="17">
        <f>D1325*Premissas!$C$6</f>
        <v>0</v>
      </c>
      <c r="F1325" s="15">
        <f t="shared" si="1978"/>
        <v>95</v>
      </c>
      <c r="G1325" s="18">
        <f>F1325*Premissas!$C$5</f>
        <v>3062.4802277760205</v>
      </c>
      <c r="M1325" s="7" t="str">
        <f>Premissas!$E$9</f>
        <v>março/19</v>
      </c>
      <c r="N1325" s="29">
        <f t="shared" si="1985"/>
        <v>95</v>
      </c>
      <c r="O1325" s="15">
        <f>Premissas!$I$9</f>
        <v>77.73</v>
      </c>
      <c r="P1325" s="20">
        <f t="shared" si="1980"/>
        <v>0</v>
      </c>
      <c r="Q1325" s="17">
        <f>P1325*Premissas!$C$13</f>
        <v>0</v>
      </c>
      <c r="R1325" s="15">
        <f t="shared" si="1981"/>
        <v>95</v>
      </c>
      <c r="S1325" s="18">
        <f>R1325*Premissas!$C$11</f>
        <v>4575.6880733944954</v>
      </c>
      <c r="Y1325" s="7" t="str">
        <f>Premissas!$E$9</f>
        <v>março/19</v>
      </c>
      <c r="Z1325" s="29">
        <f t="shared" si="1986"/>
        <v>95</v>
      </c>
      <c r="AA1325" s="15">
        <f>Premissas!$H$9</f>
        <v>77.62</v>
      </c>
      <c r="AB1325" s="20">
        <f t="shared" si="1983"/>
        <v>0</v>
      </c>
      <c r="AC1325" s="17">
        <f>AB1325*Premissas!$C$6</f>
        <v>0</v>
      </c>
      <c r="AD1325" s="15">
        <f t="shared" si="1984"/>
        <v>95</v>
      </c>
      <c r="AE1325" s="18">
        <f>AD1325*Premissas!$C$12</f>
        <v>3062.4802277760205</v>
      </c>
    </row>
    <row r="1326" spans="1:33" x14ac:dyDescent="0.25">
      <c r="A1326" s="7" t="str">
        <f>Premissas!$E$10</f>
        <v>fevereiro/19</v>
      </c>
      <c r="B1326" s="29">
        <f t="shared" si="1987"/>
        <v>95</v>
      </c>
      <c r="C1326" s="15">
        <f>LARGE(Premissas!$H$10:$I$10,1)</f>
        <v>89.49</v>
      </c>
      <c r="D1326" s="20">
        <f t="shared" si="1977"/>
        <v>0</v>
      </c>
      <c r="E1326" s="17">
        <f>D1326*Premissas!$C$6</f>
        <v>0</v>
      </c>
      <c r="F1326" s="15">
        <f t="shared" si="1978"/>
        <v>95</v>
      </c>
      <c r="G1326" s="18">
        <f>F1326*Premissas!$C$5</f>
        <v>3062.4802277760205</v>
      </c>
      <c r="M1326" s="7" t="str">
        <f>Premissas!$E$10</f>
        <v>fevereiro/19</v>
      </c>
      <c r="N1326" s="29">
        <f t="shared" si="1985"/>
        <v>95</v>
      </c>
      <c r="O1326" s="15">
        <f>Premissas!$I$10</f>
        <v>61.82</v>
      </c>
      <c r="P1326" s="20">
        <f t="shared" si="1980"/>
        <v>0</v>
      </c>
      <c r="Q1326" s="17">
        <f>P1326*Premissas!$C$13</f>
        <v>0</v>
      </c>
      <c r="R1326" s="15">
        <f t="shared" si="1981"/>
        <v>95</v>
      </c>
      <c r="S1326" s="18">
        <f>R1326*Premissas!$C$11</f>
        <v>4575.6880733944954</v>
      </c>
      <c r="Y1326" s="7" t="str">
        <f>Premissas!$E$10</f>
        <v>fevereiro/19</v>
      </c>
      <c r="Z1326" s="29">
        <f t="shared" si="1986"/>
        <v>95</v>
      </c>
      <c r="AA1326" s="15">
        <f>Premissas!$H$10</f>
        <v>89.49</v>
      </c>
      <c r="AB1326" s="20">
        <f t="shared" si="1983"/>
        <v>0</v>
      </c>
      <c r="AC1326" s="17">
        <f>AB1326*Premissas!$C$6</f>
        <v>0</v>
      </c>
      <c r="AD1326" s="15">
        <f t="shared" si="1984"/>
        <v>95</v>
      </c>
      <c r="AE1326" s="18">
        <f>AD1326*Premissas!$C$12</f>
        <v>3062.4802277760205</v>
      </c>
    </row>
    <row r="1327" spans="1:33" x14ac:dyDescent="0.25">
      <c r="A1327" s="7" t="str">
        <f>Premissas!$E$11</f>
        <v>janeiro/19</v>
      </c>
      <c r="B1327" s="29">
        <f t="shared" si="1987"/>
        <v>95</v>
      </c>
      <c r="C1327" s="15">
        <f>LARGE(Premissas!$H$11:$I$11,1)</f>
        <v>81.09</v>
      </c>
      <c r="D1327" s="16">
        <f t="shared" si="1977"/>
        <v>0</v>
      </c>
      <c r="E1327" s="17">
        <f>D1327*Premissas!$C$6</f>
        <v>0</v>
      </c>
      <c r="F1327" s="15">
        <f t="shared" si="1978"/>
        <v>95</v>
      </c>
      <c r="G1327" s="18">
        <f>F1327*Premissas!$C$5</f>
        <v>3062.4802277760205</v>
      </c>
      <c r="M1327" s="7" t="str">
        <f>Premissas!$E$11</f>
        <v>janeiro/19</v>
      </c>
      <c r="N1327" s="29">
        <f t="shared" si="1985"/>
        <v>95</v>
      </c>
      <c r="O1327" s="15">
        <f>Premissas!$I$11</f>
        <v>57.12</v>
      </c>
      <c r="P1327" s="16">
        <f t="shared" si="1980"/>
        <v>0</v>
      </c>
      <c r="Q1327" s="17">
        <f>P1327*Premissas!$C$13</f>
        <v>0</v>
      </c>
      <c r="R1327" s="15">
        <f t="shared" si="1981"/>
        <v>95</v>
      </c>
      <c r="S1327" s="18">
        <f>R1327*Premissas!$C$11</f>
        <v>4575.6880733944954</v>
      </c>
      <c r="Y1327" s="7" t="str">
        <f>Premissas!$E$11</f>
        <v>janeiro/19</v>
      </c>
      <c r="Z1327" s="29">
        <f t="shared" si="1986"/>
        <v>95</v>
      </c>
      <c r="AA1327" s="15">
        <f>Premissas!$H$11</f>
        <v>81.09</v>
      </c>
      <c r="AB1327" s="16">
        <f t="shared" si="1983"/>
        <v>0</v>
      </c>
      <c r="AC1327" s="17">
        <f>AB1327*Premissas!$C$6</f>
        <v>0</v>
      </c>
      <c r="AD1327" s="15">
        <f t="shared" si="1984"/>
        <v>95</v>
      </c>
      <c r="AE1327" s="18">
        <f>AD1327*Premissas!$C$12</f>
        <v>3062.4802277760205</v>
      </c>
    </row>
    <row r="1328" spans="1:33" x14ac:dyDescent="0.25">
      <c r="A1328" s="7" t="str">
        <f>Premissas!$E$12</f>
        <v>dezembro/18</v>
      </c>
      <c r="B1328" s="29">
        <f t="shared" si="1987"/>
        <v>95</v>
      </c>
      <c r="C1328" s="15">
        <f>LARGE(Premissas!$H$12:$I$12,1)</f>
        <v>66.98</v>
      </c>
      <c r="D1328" s="16">
        <f t="shared" si="1977"/>
        <v>0</v>
      </c>
      <c r="E1328" s="17">
        <f>D1328*Premissas!$C$6</f>
        <v>0</v>
      </c>
      <c r="F1328" s="15">
        <f t="shared" si="1978"/>
        <v>95</v>
      </c>
      <c r="G1328" s="18">
        <f>F1328*Premissas!$C$5</f>
        <v>3062.4802277760205</v>
      </c>
      <c r="M1328" s="7" t="str">
        <f>Premissas!$E$12</f>
        <v>dezembro/18</v>
      </c>
      <c r="N1328" s="29">
        <f t="shared" si="1985"/>
        <v>95</v>
      </c>
      <c r="O1328" s="15">
        <f>Premissas!$I$12</f>
        <v>56.9</v>
      </c>
      <c r="P1328" s="16">
        <f t="shared" si="1980"/>
        <v>0</v>
      </c>
      <c r="Q1328" s="17">
        <f>P1328*Premissas!$C$13</f>
        <v>0</v>
      </c>
      <c r="R1328" s="15">
        <f t="shared" si="1981"/>
        <v>95</v>
      </c>
      <c r="S1328" s="18">
        <f>R1328*Premissas!$C$11</f>
        <v>4575.6880733944954</v>
      </c>
      <c r="Y1328" s="7" t="str">
        <f>Premissas!$E$12</f>
        <v>dezembro/18</v>
      </c>
      <c r="Z1328" s="29">
        <f t="shared" si="1986"/>
        <v>95</v>
      </c>
      <c r="AA1328" s="15">
        <f>Premissas!$H$12</f>
        <v>66.98</v>
      </c>
      <c r="AB1328" s="16">
        <f t="shared" si="1983"/>
        <v>0</v>
      </c>
      <c r="AC1328" s="17">
        <f>AB1328*Premissas!$C$6</f>
        <v>0</v>
      </c>
      <c r="AD1328" s="15">
        <f t="shared" si="1984"/>
        <v>95</v>
      </c>
      <c r="AE1328" s="18">
        <f>AD1328*Premissas!$C$12</f>
        <v>3062.4802277760205</v>
      </c>
    </row>
    <row r="1329" spans="1:33" x14ac:dyDescent="0.25">
      <c r="A1329" s="7" t="str">
        <f>Premissas!$E$13</f>
        <v>novembro/18</v>
      </c>
      <c r="B1329" s="29">
        <f t="shared" si="1987"/>
        <v>95</v>
      </c>
      <c r="C1329" s="15">
        <f>LARGE(Premissas!$H$13:$I$13,1)</f>
        <v>66.42</v>
      </c>
      <c r="D1329" s="16">
        <f t="shared" si="1977"/>
        <v>0</v>
      </c>
      <c r="E1329" s="17">
        <f>D1329*Premissas!$C$6</f>
        <v>0</v>
      </c>
      <c r="F1329" s="15">
        <f t="shared" si="1978"/>
        <v>95</v>
      </c>
      <c r="G1329" s="18">
        <f>F1329*Premissas!$C$5</f>
        <v>3062.4802277760205</v>
      </c>
      <c r="M1329" s="7" t="str">
        <f>Premissas!$E$13</f>
        <v>novembro/18</v>
      </c>
      <c r="N1329" s="29">
        <f t="shared" si="1985"/>
        <v>95</v>
      </c>
      <c r="O1329" s="15">
        <f>Premissas!$I$13</f>
        <v>40.659999999999997</v>
      </c>
      <c r="P1329" s="16">
        <f t="shared" si="1980"/>
        <v>0</v>
      </c>
      <c r="Q1329" s="17">
        <f>P1329*Premissas!$C$13</f>
        <v>0</v>
      </c>
      <c r="R1329" s="15">
        <f t="shared" si="1981"/>
        <v>95</v>
      </c>
      <c r="S1329" s="18">
        <f>R1329*Premissas!$C$11</f>
        <v>4575.6880733944954</v>
      </c>
      <c r="Y1329" s="7" t="str">
        <f>Premissas!$E$13</f>
        <v>novembro/18</v>
      </c>
      <c r="Z1329" s="29">
        <f t="shared" si="1986"/>
        <v>95</v>
      </c>
      <c r="AA1329" s="15">
        <f>Premissas!$H$13</f>
        <v>66.42</v>
      </c>
      <c r="AB1329" s="16">
        <f t="shared" si="1983"/>
        <v>0</v>
      </c>
      <c r="AC1329" s="17">
        <f>AB1329*Premissas!$C$6</f>
        <v>0</v>
      </c>
      <c r="AD1329" s="15">
        <f t="shared" si="1984"/>
        <v>95</v>
      </c>
      <c r="AE1329" s="18">
        <f>AD1329*Premissas!$C$12</f>
        <v>3062.4802277760205</v>
      </c>
    </row>
    <row r="1330" spans="1:33" x14ac:dyDescent="0.25">
      <c r="A1330" s="26" t="s">
        <v>35</v>
      </c>
      <c r="B1330" s="5"/>
      <c r="C1330" s="5">
        <f>LARGE(C1317:C1329,1)</f>
        <v>89.49</v>
      </c>
      <c r="D1330" s="5">
        <f>LARGE(D1317:D1329,1)</f>
        <v>0</v>
      </c>
      <c r="E1330" s="27">
        <f>SUM(E1318:E1329)</f>
        <v>0</v>
      </c>
      <c r="F1330" s="5">
        <f>LARGE(F1317:F1329,1)</f>
        <v>95</v>
      </c>
      <c r="G1330" s="27">
        <f t="shared" si="1922"/>
        <v>36749.762733312244</v>
      </c>
      <c r="H1330" s="50">
        <f>E1330+G1330</f>
        <v>36749.762733312244</v>
      </c>
      <c r="I1330">
        <f>B1318</f>
        <v>95</v>
      </c>
      <c r="M1330" s="26" t="s">
        <v>35</v>
      </c>
      <c r="N1330" s="5"/>
      <c r="O1330" s="5">
        <f t="shared" ref="O1330:P1330" si="1988">LARGE(O1317:O1329,1)</f>
        <v>77.73</v>
      </c>
      <c r="P1330" s="5">
        <f t="shared" si="1988"/>
        <v>0</v>
      </c>
      <c r="Q1330" s="27">
        <f t="shared" ref="Q1330" si="1989">SUM(Q1318:Q1329)</f>
        <v>0</v>
      </c>
      <c r="R1330" s="5">
        <f t="shared" ref="R1330" si="1990">LARGE(R1317:R1329,1)</f>
        <v>95</v>
      </c>
      <c r="S1330" s="27">
        <f t="shared" si="1926"/>
        <v>54908.256880733934</v>
      </c>
      <c r="T1330" s="50">
        <f t="shared" ref="T1330" si="1991">Q1330+S1330</f>
        <v>54908.256880733934</v>
      </c>
      <c r="U1330">
        <f t="shared" ref="U1330" si="1992">N1318</f>
        <v>95</v>
      </c>
      <c r="Y1330" s="26" t="s">
        <v>35</v>
      </c>
      <c r="Z1330" s="5"/>
      <c r="AA1330" s="5">
        <f t="shared" ref="AA1330:AB1330" si="1993">LARGE(AA1317:AA1329,1)</f>
        <v>89.49</v>
      </c>
      <c r="AB1330" s="5">
        <f t="shared" si="1993"/>
        <v>0</v>
      </c>
      <c r="AC1330" s="27">
        <f t="shared" ref="AC1330" si="1994">SUM(AC1318:AC1329)</f>
        <v>0</v>
      </c>
      <c r="AD1330" s="5">
        <f t="shared" ref="AD1330" si="1995">LARGE(AD1317:AD1329,1)</f>
        <v>95</v>
      </c>
      <c r="AE1330" s="27">
        <f t="shared" si="1932"/>
        <v>36749.762733312244</v>
      </c>
      <c r="AF1330" s="50">
        <f t="shared" ref="AF1330" si="1996">AC1330+AE1330</f>
        <v>36749.762733312244</v>
      </c>
      <c r="AG1330">
        <f t="shared" ref="AG1330" si="1997">Z1318</f>
        <v>95</v>
      </c>
    </row>
    <row r="1331" spans="1:33" x14ac:dyDescent="0.25">
      <c r="A1331" s="6" t="s">
        <v>12</v>
      </c>
      <c r="B1331" s="6" t="s">
        <v>18</v>
      </c>
      <c r="C1331" s="6" t="s">
        <v>19</v>
      </c>
      <c r="D1331" s="14" t="s">
        <v>20</v>
      </c>
      <c r="E1331" s="14" t="s">
        <v>21</v>
      </c>
      <c r="F1331" s="6" t="s">
        <v>22</v>
      </c>
      <c r="G1331" s="6" t="s">
        <v>23</v>
      </c>
      <c r="M1331" s="6" t="s">
        <v>12</v>
      </c>
      <c r="N1331" s="6" t="s">
        <v>18</v>
      </c>
      <c r="O1331" s="6" t="s">
        <v>19</v>
      </c>
      <c r="P1331" s="14" t="s">
        <v>20</v>
      </c>
      <c r="Q1331" s="14" t="s">
        <v>21</v>
      </c>
      <c r="R1331" s="6" t="s">
        <v>22</v>
      </c>
      <c r="S1331" s="6" t="s">
        <v>23</v>
      </c>
      <c r="Y1331" s="6" t="s">
        <v>12</v>
      </c>
      <c r="Z1331" s="6" t="s">
        <v>18</v>
      </c>
      <c r="AA1331" s="6" t="s">
        <v>19</v>
      </c>
      <c r="AB1331" s="14" t="s">
        <v>20</v>
      </c>
      <c r="AC1331" s="14" t="s">
        <v>21</v>
      </c>
      <c r="AD1331" s="6" t="s">
        <v>22</v>
      </c>
      <c r="AE1331" s="6" t="s">
        <v>23</v>
      </c>
    </row>
    <row r="1332" spans="1:33" x14ac:dyDescent="0.25">
      <c r="A1332" s="7" t="str">
        <f>Premissas!$E$2</f>
        <v>outubro/19</v>
      </c>
      <c r="B1332" s="29">
        <f>B1318+1</f>
        <v>96</v>
      </c>
      <c r="C1332" s="15">
        <f>LARGE(Premissas!$H$2:$I$2,1)</f>
        <v>63.39</v>
      </c>
      <c r="D1332" s="16">
        <f t="shared" ref="D1332:D1343" si="1998">IF(C1332&gt;105%*B1332,(C1332-B1332),0)</f>
        <v>0</v>
      </c>
      <c r="E1332" s="17">
        <f>D1332*Premissas!$C$6</f>
        <v>0</v>
      </c>
      <c r="F1332" s="15">
        <f t="shared" ref="F1332:F1343" si="1999">IF(C1332&gt;B1332,C1332,B1332)</f>
        <v>96</v>
      </c>
      <c r="G1332" s="18">
        <f>F1332*Premissas!$C$5</f>
        <v>3094.7168617526099</v>
      </c>
      <c r="M1332" s="7" t="str">
        <f>Premissas!$E$2</f>
        <v>outubro/19</v>
      </c>
      <c r="N1332" s="29">
        <f t="shared" ref="N1332" si="2000">N1318+1</f>
        <v>96</v>
      </c>
      <c r="O1332" s="15">
        <f>Premissas!$I$2</f>
        <v>63.39</v>
      </c>
      <c r="P1332" s="16">
        <f t="shared" ref="P1332:P1343" si="2001">IF(O1332&gt;105%*N1332,(O1332-N1332),0)</f>
        <v>0</v>
      </c>
      <c r="Q1332" s="17">
        <f>P1332*Premissas!$C$13</f>
        <v>0</v>
      </c>
      <c r="R1332" s="15">
        <f t="shared" ref="R1332:R1343" si="2002">IF(O1332&gt;N1332,O1332,N1332)</f>
        <v>96</v>
      </c>
      <c r="S1332" s="18">
        <f>R1332*Premissas!$C$11</f>
        <v>4623.8532110091746</v>
      </c>
      <c r="Y1332" s="7" t="str">
        <f>Premissas!$E$2</f>
        <v>outubro/19</v>
      </c>
      <c r="Z1332" s="29">
        <f t="shared" ref="Z1332" si="2003">Z1318+1</f>
        <v>96</v>
      </c>
      <c r="AA1332" s="15">
        <f>Premissas!$H$2</f>
        <v>58.8</v>
      </c>
      <c r="AB1332" s="16">
        <f t="shared" ref="AB1332:AB1343" si="2004">IF(AA1332&gt;105%*Z1332,(AA1332-Z1332),0)</f>
        <v>0</v>
      </c>
      <c r="AC1332" s="17">
        <f>AB1332*Premissas!$C$6</f>
        <v>0</v>
      </c>
      <c r="AD1332" s="15">
        <f t="shared" ref="AD1332:AD1343" si="2005">IF(AA1332&gt;Z1332,AA1332,Z1332)</f>
        <v>96</v>
      </c>
      <c r="AE1332" s="18">
        <f>AD1332*Premissas!$C$12</f>
        <v>3094.7168617526099</v>
      </c>
    </row>
    <row r="1333" spans="1:33" x14ac:dyDescent="0.25">
      <c r="A1333" s="7" t="str">
        <f>Premissas!$E$3</f>
        <v>setembro/19</v>
      </c>
      <c r="B1333" s="29">
        <f>B1332</f>
        <v>96</v>
      </c>
      <c r="C1333" s="15">
        <f>LARGE(Premissas!$H$3:$I$3,1)</f>
        <v>58.91</v>
      </c>
      <c r="D1333" s="16">
        <f t="shared" si="1998"/>
        <v>0</v>
      </c>
      <c r="E1333" s="17">
        <f>D1333*Premissas!$C$6</f>
        <v>0</v>
      </c>
      <c r="F1333" s="15">
        <f t="shared" si="1999"/>
        <v>96</v>
      </c>
      <c r="G1333" s="18">
        <f>F1333*Premissas!$C$5</f>
        <v>3094.7168617526099</v>
      </c>
      <c r="M1333" s="7" t="str">
        <f>Premissas!$E$3</f>
        <v>setembro/19</v>
      </c>
      <c r="N1333" s="29">
        <f t="shared" ref="N1333:N1343" si="2006">N1332</f>
        <v>96</v>
      </c>
      <c r="O1333" s="15">
        <f>Premissas!$I$3</f>
        <v>52.19</v>
      </c>
      <c r="P1333" s="16">
        <f t="shared" si="2001"/>
        <v>0</v>
      </c>
      <c r="Q1333" s="17">
        <f>P1333*Premissas!$C$13</f>
        <v>0</v>
      </c>
      <c r="R1333" s="15">
        <f t="shared" si="2002"/>
        <v>96</v>
      </c>
      <c r="S1333" s="18">
        <f>R1333*Premissas!$C$11</f>
        <v>4623.8532110091746</v>
      </c>
      <c r="Y1333" s="7" t="str">
        <f>Premissas!$E$3</f>
        <v>setembro/19</v>
      </c>
      <c r="Z1333" s="29">
        <f t="shared" ref="Z1333:Z1343" si="2007">Z1332</f>
        <v>96</v>
      </c>
      <c r="AA1333" s="15">
        <f>Premissas!$H$3</f>
        <v>58.91</v>
      </c>
      <c r="AB1333" s="16">
        <f t="shared" si="2004"/>
        <v>0</v>
      </c>
      <c r="AC1333" s="17">
        <f>AB1333*Premissas!$C$6</f>
        <v>0</v>
      </c>
      <c r="AD1333" s="15">
        <f t="shared" si="2005"/>
        <v>96</v>
      </c>
      <c r="AE1333" s="18">
        <f>AD1333*Premissas!$C$12</f>
        <v>3094.7168617526099</v>
      </c>
    </row>
    <row r="1334" spans="1:33" x14ac:dyDescent="0.25">
      <c r="A1334" s="7" t="str">
        <f>Premissas!$E$4</f>
        <v>agosto/19</v>
      </c>
      <c r="B1334" s="29">
        <f t="shared" ref="B1334:B1343" si="2008">B1333</f>
        <v>96</v>
      </c>
      <c r="C1334" s="15">
        <f>LARGE(Premissas!$H$4:$I$4,1)</f>
        <v>46.48</v>
      </c>
      <c r="D1334" s="16">
        <f t="shared" si="1998"/>
        <v>0</v>
      </c>
      <c r="E1334" s="17">
        <f>D1334*Premissas!$C$6</f>
        <v>0</v>
      </c>
      <c r="F1334" s="15">
        <f t="shared" si="1999"/>
        <v>96</v>
      </c>
      <c r="G1334" s="18">
        <f>F1334*Premissas!$C$5</f>
        <v>3094.7168617526099</v>
      </c>
      <c r="M1334" s="7" t="str">
        <f>Premissas!$E$4</f>
        <v>agosto/19</v>
      </c>
      <c r="N1334" s="29">
        <f t="shared" si="2006"/>
        <v>96</v>
      </c>
      <c r="O1334" s="15">
        <f>Premissas!$I$4</f>
        <v>20.16</v>
      </c>
      <c r="P1334" s="16">
        <f t="shared" si="2001"/>
        <v>0</v>
      </c>
      <c r="Q1334" s="17">
        <f>P1334*Premissas!$C$13</f>
        <v>0</v>
      </c>
      <c r="R1334" s="15">
        <f t="shared" si="2002"/>
        <v>96</v>
      </c>
      <c r="S1334" s="18">
        <f>R1334*Premissas!$C$11</f>
        <v>4623.8532110091746</v>
      </c>
      <c r="Y1334" s="7" t="str">
        <f>Premissas!$E$4</f>
        <v>agosto/19</v>
      </c>
      <c r="Z1334" s="29">
        <f t="shared" si="2007"/>
        <v>96</v>
      </c>
      <c r="AA1334" s="15">
        <f>Premissas!$H$4</f>
        <v>46.48</v>
      </c>
      <c r="AB1334" s="16">
        <f t="shared" si="2004"/>
        <v>0</v>
      </c>
      <c r="AC1334" s="17">
        <f>AB1334*Premissas!$C$6</f>
        <v>0</v>
      </c>
      <c r="AD1334" s="15">
        <f t="shared" si="2005"/>
        <v>96</v>
      </c>
      <c r="AE1334" s="18">
        <f>AD1334*Premissas!$C$12</f>
        <v>3094.7168617526099</v>
      </c>
    </row>
    <row r="1335" spans="1:33" x14ac:dyDescent="0.25">
      <c r="A1335" s="7" t="str">
        <f>Premissas!$E$5</f>
        <v>julho/19</v>
      </c>
      <c r="B1335" s="29">
        <f t="shared" si="2008"/>
        <v>96</v>
      </c>
      <c r="C1335" s="15">
        <f>LARGE(Premissas!$H$5:$I$5,1)</f>
        <v>63.17</v>
      </c>
      <c r="D1335" s="16">
        <f t="shared" si="1998"/>
        <v>0</v>
      </c>
      <c r="E1335" s="17">
        <f>D1335*Premissas!$C$6</f>
        <v>0</v>
      </c>
      <c r="F1335" s="15">
        <f t="shared" si="1999"/>
        <v>96</v>
      </c>
      <c r="G1335" s="18">
        <f>F1335*Premissas!$C$5</f>
        <v>3094.7168617526099</v>
      </c>
      <c r="M1335" s="7" t="str">
        <f>Premissas!$E$5</f>
        <v>julho/19</v>
      </c>
      <c r="N1335" s="29">
        <f t="shared" si="2006"/>
        <v>96</v>
      </c>
      <c r="O1335" s="15">
        <f>Premissas!$I$5</f>
        <v>39.979999999999997</v>
      </c>
      <c r="P1335" s="16">
        <f t="shared" si="2001"/>
        <v>0</v>
      </c>
      <c r="Q1335" s="17">
        <f>P1335*Premissas!$C$13</f>
        <v>0</v>
      </c>
      <c r="R1335" s="15">
        <f t="shared" si="2002"/>
        <v>96</v>
      </c>
      <c r="S1335" s="18">
        <f>R1335*Premissas!$C$11</f>
        <v>4623.8532110091746</v>
      </c>
      <c r="Y1335" s="7" t="str">
        <f>Premissas!$E$5</f>
        <v>julho/19</v>
      </c>
      <c r="Z1335" s="29">
        <f t="shared" si="2007"/>
        <v>96</v>
      </c>
      <c r="AA1335" s="15">
        <f>Premissas!$H$5</f>
        <v>63.17</v>
      </c>
      <c r="AB1335" s="16">
        <f t="shared" si="2004"/>
        <v>0</v>
      </c>
      <c r="AC1335" s="17">
        <f>AB1335*Premissas!$C$6</f>
        <v>0</v>
      </c>
      <c r="AD1335" s="15">
        <f t="shared" si="2005"/>
        <v>96</v>
      </c>
      <c r="AE1335" s="18">
        <f>AD1335*Premissas!$C$12</f>
        <v>3094.7168617526099</v>
      </c>
    </row>
    <row r="1336" spans="1:33" x14ac:dyDescent="0.25">
      <c r="A1336" s="7" t="str">
        <f>Premissas!$E$6</f>
        <v>junho/19</v>
      </c>
      <c r="B1336" s="29">
        <f t="shared" si="2008"/>
        <v>96</v>
      </c>
      <c r="C1336" s="15">
        <f>LARGE(Premissas!$H$6:$I$6,1)</f>
        <v>59.47</v>
      </c>
      <c r="D1336" s="16">
        <f t="shared" si="1998"/>
        <v>0</v>
      </c>
      <c r="E1336" s="17">
        <f>D1336*Premissas!$C$6</f>
        <v>0</v>
      </c>
      <c r="F1336" s="15">
        <f t="shared" si="1999"/>
        <v>96</v>
      </c>
      <c r="G1336" s="18">
        <f>F1336*Premissas!$C$5</f>
        <v>3094.7168617526099</v>
      </c>
      <c r="M1336" s="7" t="str">
        <f>Premissas!$E$6</f>
        <v>junho/19</v>
      </c>
      <c r="N1336" s="29">
        <f t="shared" si="2006"/>
        <v>96</v>
      </c>
      <c r="O1336" s="15">
        <f>Premissas!$I$6</f>
        <v>47.71</v>
      </c>
      <c r="P1336" s="16">
        <f t="shared" si="2001"/>
        <v>0</v>
      </c>
      <c r="Q1336" s="17">
        <f>P1336*Premissas!$C$13</f>
        <v>0</v>
      </c>
      <c r="R1336" s="15">
        <f t="shared" si="2002"/>
        <v>96</v>
      </c>
      <c r="S1336" s="18">
        <f>R1336*Premissas!$C$11</f>
        <v>4623.8532110091746</v>
      </c>
      <c r="Y1336" s="7" t="str">
        <f>Premissas!$E$6</f>
        <v>junho/19</v>
      </c>
      <c r="Z1336" s="29">
        <f t="shared" si="2007"/>
        <v>96</v>
      </c>
      <c r="AA1336" s="15">
        <f>Premissas!$H$6</f>
        <v>59.47</v>
      </c>
      <c r="AB1336" s="16">
        <f t="shared" si="2004"/>
        <v>0</v>
      </c>
      <c r="AC1336" s="17">
        <f>AB1336*Premissas!$C$6</f>
        <v>0</v>
      </c>
      <c r="AD1336" s="15">
        <f t="shared" si="2005"/>
        <v>96</v>
      </c>
      <c r="AE1336" s="18">
        <f>AD1336*Premissas!$C$12</f>
        <v>3094.7168617526099</v>
      </c>
    </row>
    <row r="1337" spans="1:33" x14ac:dyDescent="0.25">
      <c r="A1337" s="7" t="str">
        <f>Premissas!$E$7</f>
        <v>maio/19</v>
      </c>
      <c r="B1337" s="29">
        <f t="shared" si="2008"/>
        <v>96</v>
      </c>
      <c r="C1337" s="15">
        <f>LARGE(Premissas!$H$7:$I$7,1)</f>
        <v>61.04</v>
      </c>
      <c r="D1337" s="20">
        <f t="shared" si="1998"/>
        <v>0</v>
      </c>
      <c r="E1337" s="17">
        <f>D1337*Premissas!$C$6</f>
        <v>0</v>
      </c>
      <c r="F1337" s="15">
        <f t="shared" si="1999"/>
        <v>96</v>
      </c>
      <c r="G1337" s="18">
        <f>F1337*Premissas!$C$5</f>
        <v>3094.7168617526099</v>
      </c>
      <c r="M1337" s="7" t="str">
        <f>Premissas!$E$7</f>
        <v>maio/19</v>
      </c>
      <c r="N1337" s="29">
        <f t="shared" si="2006"/>
        <v>96</v>
      </c>
      <c r="O1337" s="15">
        <f>Premissas!$I$7</f>
        <v>46.37</v>
      </c>
      <c r="P1337" s="20">
        <f t="shared" si="2001"/>
        <v>0</v>
      </c>
      <c r="Q1337" s="17">
        <f>P1337*Premissas!$C$13</f>
        <v>0</v>
      </c>
      <c r="R1337" s="15">
        <f t="shared" si="2002"/>
        <v>96</v>
      </c>
      <c r="S1337" s="18">
        <f>R1337*Premissas!$C$11</f>
        <v>4623.8532110091746</v>
      </c>
      <c r="Y1337" s="7" t="str">
        <f>Premissas!$E$7</f>
        <v>maio/19</v>
      </c>
      <c r="Z1337" s="29">
        <f t="shared" si="2007"/>
        <v>96</v>
      </c>
      <c r="AA1337" s="15">
        <f>Premissas!$H$7</f>
        <v>61.04</v>
      </c>
      <c r="AB1337" s="20">
        <f t="shared" si="2004"/>
        <v>0</v>
      </c>
      <c r="AC1337" s="17">
        <f>AB1337*Premissas!$C$6</f>
        <v>0</v>
      </c>
      <c r="AD1337" s="15">
        <f t="shared" si="2005"/>
        <v>96</v>
      </c>
      <c r="AE1337" s="18">
        <f>AD1337*Premissas!$C$12</f>
        <v>3094.7168617526099</v>
      </c>
    </row>
    <row r="1338" spans="1:33" x14ac:dyDescent="0.25">
      <c r="A1338" s="7" t="str">
        <f>Premissas!$E$8</f>
        <v>abril/19</v>
      </c>
      <c r="B1338" s="29">
        <f t="shared" si="2008"/>
        <v>96</v>
      </c>
      <c r="C1338" s="15">
        <f>LARGE(Premissas!$H$8:$I$8,1)</f>
        <v>81.98</v>
      </c>
      <c r="D1338" s="20">
        <f t="shared" si="1998"/>
        <v>0</v>
      </c>
      <c r="E1338" s="17">
        <f>D1338*Premissas!$C$6</f>
        <v>0</v>
      </c>
      <c r="F1338" s="15">
        <f t="shared" si="1999"/>
        <v>96</v>
      </c>
      <c r="G1338" s="18">
        <f>F1338*Premissas!$C$5</f>
        <v>3094.7168617526099</v>
      </c>
      <c r="M1338" s="7" t="str">
        <f>Premissas!$E$8</f>
        <v>abril/19</v>
      </c>
      <c r="N1338" s="29">
        <f t="shared" si="2006"/>
        <v>96</v>
      </c>
      <c r="O1338" s="15">
        <f>Premissas!$I$8</f>
        <v>53.09</v>
      </c>
      <c r="P1338" s="20">
        <f t="shared" si="2001"/>
        <v>0</v>
      </c>
      <c r="Q1338" s="17">
        <f>P1338*Premissas!$C$13</f>
        <v>0</v>
      </c>
      <c r="R1338" s="15">
        <f t="shared" si="2002"/>
        <v>96</v>
      </c>
      <c r="S1338" s="18">
        <f>R1338*Premissas!$C$11</f>
        <v>4623.8532110091746</v>
      </c>
      <c r="Y1338" s="7" t="str">
        <f>Premissas!$E$8</f>
        <v>abril/19</v>
      </c>
      <c r="Z1338" s="29">
        <f t="shared" si="2007"/>
        <v>96</v>
      </c>
      <c r="AA1338" s="15">
        <f>Premissas!$H$8</f>
        <v>81.98</v>
      </c>
      <c r="AB1338" s="20">
        <f t="shared" si="2004"/>
        <v>0</v>
      </c>
      <c r="AC1338" s="17">
        <f>AB1338*Premissas!$C$6</f>
        <v>0</v>
      </c>
      <c r="AD1338" s="15">
        <f t="shared" si="2005"/>
        <v>96</v>
      </c>
      <c r="AE1338" s="18">
        <f>AD1338*Premissas!$C$12</f>
        <v>3094.7168617526099</v>
      </c>
    </row>
    <row r="1339" spans="1:33" x14ac:dyDescent="0.25">
      <c r="A1339" s="7" t="str">
        <f>Premissas!$E$9</f>
        <v>março/19</v>
      </c>
      <c r="B1339" s="29">
        <f t="shared" si="2008"/>
        <v>96</v>
      </c>
      <c r="C1339" s="15">
        <f>LARGE(Premissas!$H$9:$I$9,1)</f>
        <v>77.73</v>
      </c>
      <c r="D1339" s="20">
        <f t="shared" si="1998"/>
        <v>0</v>
      </c>
      <c r="E1339" s="17">
        <f>D1339*Premissas!$C$6</f>
        <v>0</v>
      </c>
      <c r="F1339" s="15">
        <f t="shared" si="1999"/>
        <v>96</v>
      </c>
      <c r="G1339" s="18">
        <f>F1339*Premissas!$C$5</f>
        <v>3094.7168617526099</v>
      </c>
      <c r="M1339" s="7" t="str">
        <f>Premissas!$E$9</f>
        <v>março/19</v>
      </c>
      <c r="N1339" s="29">
        <f t="shared" si="2006"/>
        <v>96</v>
      </c>
      <c r="O1339" s="15">
        <f>Premissas!$I$9</f>
        <v>77.73</v>
      </c>
      <c r="P1339" s="20">
        <f t="shared" si="2001"/>
        <v>0</v>
      </c>
      <c r="Q1339" s="17">
        <f>P1339*Premissas!$C$13</f>
        <v>0</v>
      </c>
      <c r="R1339" s="15">
        <f t="shared" si="2002"/>
        <v>96</v>
      </c>
      <c r="S1339" s="18">
        <f>R1339*Premissas!$C$11</f>
        <v>4623.8532110091746</v>
      </c>
      <c r="Y1339" s="7" t="str">
        <f>Premissas!$E$9</f>
        <v>março/19</v>
      </c>
      <c r="Z1339" s="29">
        <f t="shared" si="2007"/>
        <v>96</v>
      </c>
      <c r="AA1339" s="15">
        <f>Premissas!$H$9</f>
        <v>77.62</v>
      </c>
      <c r="AB1339" s="20">
        <f t="shared" si="2004"/>
        <v>0</v>
      </c>
      <c r="AC1339" s="17">
        <f>AB1339*Premissas!$C$6</f>
        <v>0</v>
      </c>
      <c r="AD1339" s="15">
        <f t="shared" si="2005"/>
        <v>96</v>
      </c>
      <c r="AE1339" s="18">
        <f>AD1339*Premissas!$C$12</f>
        <v>3094.7168617526099</v>
      </c>
    </row>
    <row r="1340" spans="1:33" x14ac:dyDescent="0.25">
      <c r="A1340" s="7" t="str">
        <f>Premissas!$E$10</f>
        <v>fevereiro/19</v>
      </c>
      <c r="B1340" s="29">
        <f t="shared" si="2008"/>
        <v>96</v>
      </c>
      <c r="C1340" s="15">
        <f>LARGE(Premissas!$H$10:$I$10,1)</f>
        <v>89.49</v>
      </c>
      <c r="D1340" s="20">
        <f t="shared" si="1998"/>
        <v>0</v>
      </c>
      <c r="E1340" s="17">
        <f>D1340*Premissas!$C$6</f>
        <v>0</v>
      </c>
      <c r="F1340" s="15">
        <f t="shared" si="1999"/>
        <v>96</v>
      </c>
      <c r="G1340" s="18">
        <f>F1340*Premissas!$C$5</f>
        <v>3094.7168617526099</v>
      </c>
      <c r="M1340" s="7" t="str">
        <f>Premissas!$E$10</f>
        <v>fevereiro/19</v>
      </c>
      <c r="N1340" s="29">
        <f t="shared" si="2006"/>
        <v>96</v>
      </c>
      <c r="O1340" s="15">
        <f>Premissas!$I$10</f>
        <v>61.82</v>
      </c>
      <c r="P1340" s="20">
        <f t="shared" si="2001"/>
        <v>0</v>
      </c>
      <c r="Q1340" s="17">
        <f>P1340*Premissas!$C$13</f>
        <v>0</v>
      </c>
      <c r="R1340" s="15">
        <f t="shared" si="2002"/>
        <v>96</v>
      </c>
      <c r="S1340" s="18">
        <f>R1340*Premissas!$C$11</f>
        <v>4623.8532110091746</v>
      </c>
      <c r="Y1340" s="7" t="str">
        <f>Premissas!$E$10</f>
        <v>fevereiro/19</v>
      </c>
      <c r="Z1340" s="29">
        <f t="shared" si="2007"/>
        <v>96</v>
      </c>
      <c r="AA1340" s="15">
        <f>Premissas!$H$10</f>
        <v>89.49</v>
      </c>
      <c r="AB1340" s="20">
        <f t="shared" si="2004"/>
        <v>0</v>
      </c>
      <c r="AC1340" s="17">
        <f>AB1340*Premissas!$C$6</f>
        <v>0</v>
      </c>
      <c r="AD1340" s="15">
        <f t="shared" si="2005"/>
        <v>96</v>
      </c>
      <c r="AE1340" s="18">
        <f>AD1340*Premissas!$C$12</f>
        <v>3094.7168617526099</v>
      </c>
    </row>
    <row r="1341" spans="1:33" x14ac:dyDescent="0.25">
      <c r="A1341" s="7" t="str">
        <f>Premissas!$E$11</f>
        <v>janeiro/19</v>
      </c>
      <c r="B1341" s="29">
        <f t="shared" si="2008"/>
        <v>96</v>
      </c>
      <c r="C1341" s="15">
        <f>LARGE(Premissas!$H$11:$I$11,1)</f>
        <v>81.09</v>
      </c>
      <c r="D1341" s="16">
        <f t="shared" si="1998"/>
        <v>0</v>
      </c>
      <c r="E1341" s="17">
        <f>D1341*Premissas!$C$6</f>
        <v>0</v>
      </c>
      <c r="F1341" s="15">
        <f t="shared" si="1999"/>
        <v>96</v>
      </c>
      <c r="G1341" s="18">
        <f>F1341*Premissas!$C$5</f>
        <v>3094.7168617526099</v>
      </c>
      <c r="M1341" s="7" t="str">
        <f>Premissas!$E$11</f>
        <v>janeiro/19</v>
      </c>
      <c r="N1341" s="29">
        <f t="shared" si="2006"/>
        <v>96</v>
      </c>
      <c r="O1341" s="15">
        <f>Premissas!$I$11</f>
        <v>57.12</v>
      </c>
      <c r="P1341" s="16">
        <f t="shared" si="2001"/>
        <v>0</v>
      </c>
      <c r="Q1341" s="17">
        <f>P1341*Premissas!$C$13</f>
        <v>0</v>
      </c>
      <c r="R1341" s="15">
        <f t="shared" si="2002"/>
        <v>96</v>
      </c>
      <c r="S1341" s="18">
        <f>R1341*Premissas!$C$11</f>
        <v>4623.8532110091746</v>
      </c>
      <c r="Y1341" s="7" t="str">
        <f>Premissas!$E$11</f>
        <v>janeiro/19</v>
      </c>
      <c r="Z1341" s="29">
        <f t="shared" si="2007"/>
        <v>96</v>
      </c>
      <c r="AA1341" s="15">
        <f>Premissas!$H$11</f>
        <v>81.09</v>
      </c>
      <c r="AB1341" s="16">
        <f t="shared" si="2004"/>
        <v>0</v>
      </c>
      <c r="AC1341" s="17">
        <f>AB1341*Premissas!$C$6</f>
        <v>0</v>
      </c>
      <c r="AD1341" s="15">
        <f t="shared" si="2005"/>
        <v>96</v>
      </c>
      <c r="AE1341" s="18">
        <f>AD1341*Premissas!$C$12</f>
        <v>3094.7168617526099</v>
      </c>
    </row>
    <row r="1342" spans="1:33" x14ac:dyDescent="0.25">
      <c r="A1342" s="7" t="str">
        <f>Premissas!$E$12</f>
        <v>dezembro/18</v>
      </c>
      <c r="B1342" s="29">
        <f t="shared" si="2008"/>
        <v>96</v>
      </c>
      <c r="C1342" s="15">
        <f>LARGE(Premissas!$H$12:$I$12,1)</f>
        <v>66.98</v>
      </c>
      <c r="D1342" s="16">
        <f t="shared" si="1998"/>
        <v>0</v>
      </c>
      <c r="E1342" s="17">
        <f>D1342*Premissas!$C$6</f>
        <v>0</v>
      </c>
      <c r="F1342" s="15">
        <f t="shared" si="1999"/>
        <v>96</v>
      </c>
      <c r="G1342" s="18">
        <f>F1342*Premissas!$C$5</f>
        <v>3094.7168617526099</v>
      </c>
      <c r="M1342" s="7" t="str">
        <f>Premissas!$E$12</f>
        <v>dezembro/18</v>
      </c>
      <c r="N1342" s="29">
        <f t="shared" si="2006"/>
        <v>96</v>
      </c>
      <c r="O1342" s="15">
        <f>Premissas!$I$12</f>
        <v>56.9</v>
      </c>
      <c r="P1342" s="16">
        <f t="shared" si="2001"/>
        <v>0</v>
      </c>
      <c r="Q1342" s="17">
        <f>P1342*Premissas!$C$13</f>
        <v>0</v>
      </c>
      <c r="R1342" s="15">
        <f t="shared" si="2002"/>
        <v>96</v>
      </c>
      <c r="S1342" s="18">
        <f>R1342*Premissas!$C$11</f>
        <v>4623.8532110091746</v>
      </c>
      <c r="Y1342" s="7" t="str">
        <f>Premissas!$E$12</f>
        <v>dezembro/18</v>
      </c>
      <c r="Z1342" s="29">
        <f t="shared" si="2007"/>
        <v>96</v>
      </c>
      <c r="AA1342" s="15">
        <f>Premissas!$H$12</f>
        <v>66.98</v>
      </c>
      <c r="AB1342" s="16">
        <f t="shared" si="2004"/>
        <v>0</v>
      </c>
      <c r="AC1342" s="17">
        <f>AB1342*Premissas!$C$6</f>
        <v>0</v>
      </c>
      <c r="AD1342" s="15">
        <f t="shared" si="2005"/>
        <v>96</v>
      </c>
      <c r="AE1342" s="18">
        <f>AD1342*Premissas!$C$12</f>
        <v>3094.7168617526099</v>
      </c>
    </row>
    <row r="1343" spans="1:33" x14ac:dyDescent="0.25">
      <c r="A1343" s="7" t="str">
        <f>Premissas!$E$13</f>
        <v>novembro/18</v>
      </c>
      <c r="B1343" s="29">
        <f t="shared" si="2008"/>
        <v>96</v>
      </c>
      <c r="C1343" s="15">
        <f>LARGE(Premissas!$H$13:$I$13,1)</f>
        <v>66.42</v>
      </c>
      <c r="D1343" s="16">
        <f t="shared" si="1998"/>
        <v>0</v>
      </c>
      <c r="E1343" s="17">
        <f>D1343*Premissas!$C$6</f>
        <v>0</v>
      </c>
      <c r="F1343" s="15">
        <f t="shared" si="1999"/>
        <v>96</v>
      </c>
      <c r="G1343" s="18">
        <f>F1343*Premissas!$C$5</f>
        <v>3094.7168617526099</v>
      </c>
      <c r="M1343" s="7" t="str">
        <f>Premissas!$E$13</f>
        <v>novembro/18</v>
      </c>
      <c r="N1343" s="29">
        <f t="shared" si="2006"/>
        <v>96</v>
      </c>
      <c r="O1343" s="15">
        <f>Premissas!$I$13</f>
        <v>40.659999999999997</v>
      </c>
      <c r="P1343" s="16">
        <f t="shared" si="2001"/>
        <v>0</v>
      </c>
      <c r="Q1343" s="17">
        <f>P1343*Premissas!$C$13</f>
        <v>0</v>
      </c>
      <c r="R1343" s="15">
        <f t="shared" si="2002"/>
        <v>96</v>
      </c>
      <c r="S1343" s="18">
        <f>R1343*Premissas!$C$11</f>
        <v>4623.8532110091746</v>
      </c>
      <c r="Y1343" s="7" t="str">
        <f>Premissas!$E$13</f>
        <v>novembro/18</v>
      </c>
      <c r="Z1343" s="29">
        <f t="shared" si="2007"/>
        <v>96</v>
      </c>
      <c r="AA1343" s="15">
        <f>Premissas!$H$13</f>
        <v>66.42</v>
      </c>
      <c r="AB1343" s="16">
        <f t="shared" si="2004"/>
        <v>0</v>
      </c>
      <c r="AC1343" s="17">
        <f>AB1343*Premissas!$C$6</f>
        <v>0</v>
      </c>
      <c r="AD1343" s="15">
        <f t="shared" si="2005"/>
        <v>96</v>
      </c>
      <c r="AE1343" s="18">
        <f>AD1343*Premissas!$C$12</f>
        <v>3094.7168617526099</v>
      </c>
    </row>
    <row r="1344" spans="1:33" x14ac:dyDescent="0.25">
      <c r="A1344" s="26" t="s">
        <v>35</v>
      </c>
      <c r="B1344" s="5"/>
      <c r="C1344" s="5">
        <f>LARGE(C1331:C1343,1)</f>
        <v>89.49</v>
      </c>
      <c r="D1344" s="5">
        <f>LARGE(D1331:D1343,1)</f>
        <v>0</v>
      </c>
      <c r="E1344" s="27">
        <f>SUM(E1332:E1343)</f>
        <v>0</v>
      </c>
      <c r="F1344" s="5">
        <f>LARGE(F1331:F1343,1)</f>
        <v>96</v>
      </c>
      <c r="G1344" s="27">
        <f t="shared" si="1922"/>
        <v>37136.602341031328</v>
      </c>
      <c r="H1344" s="50">
        <f>E1344+G1344</f>
        <v>37136.602341031328</v>
      </c>
      <c r="I1344">
        <f>B1332</f>
        <v>96</v>
      </c>
      <c r="M1344" s="26" t="s">
        <v>35</v>
      </c>
      <c r="N1344" s="5"/>
      <c r="O1344" s="5">
        <f t="shared" ref="O1344:P1344" si="2009">LARGE(O1331:O1343,1)</f>
        <v>77.73</v>
      </c>
      <c r="P1344" s="5">
        <f t="shared" si="2009"/>
        <v>0</v>
      </c>
      <c r="Q1344" s="27">
        <f t="shared" ref="Q1344" si="2010">SUM(Q1332:Q1343)</f>
        <v>0</v>
      </c>
      <c r="R1344" s="5">
        <f t="shared" ref="R1344" si="2011">LARGE(R1331:R1343,1)</f>
        <v>96</v>
      </c>
      <c r="S1344" s="27">
        <f t="shared" si="1926"/>
        <v>55486.23853211011</v>
      </c>
      <c r="T1344" s="50">
        <f t="shared" ref="T1344" si="2012">Q1344+S1344</f>
        <v>55486.23853211011</v>
      </c>
      <c r="U1344">
        <f t="shared" ref="U1344" si="2013">N1332</f>
        <v>96</v>
      </c>
      <c r="Y1344" s="26" t="s">
        <v>35</v>
      </c>
      <c r="Z1344" s="5"/>
      <c r="AA1344" s="5">
        <f t="shared" ref="AA1344:AB1344" si="2014">LARGE(AA1331:AA1343,1)</f>
        <v>89.49</v>
      </c>
      <c r="AB1344" s="5">
        <f t="shared" si="2014"/>
        <v>0</v>
      </c>
      <c r="AC1344" s="27">
        <f t="shared" ref="AC1344" si="2015">SUM(AC1332:AC1343)</f>
        <v>0</v>
      </c>
      <c r="AD1344" s="5">
        <f t="shared" ref="AD1344" si="2016">LARGE(AD1331:AD1343,1)</f>
        <v>96</v>
      </c>
      <c r="AE1344" s="27">
        <f t="shared" si="1932"/>
        <v>37136.602341031328</v>
      </c>
      <c r="AF1344" s="50">
        <f t="shared" ref="AF1344" si="2017">AC1344+AE1344</f>
        <v>37136.602341031328</v>
      </c>
      <c r="AG1344">
        <f t="shared" ref="AG1344" si="2018">Z1332</f>
        <v>96</v>
      </c>
    </row>
    <row r="1345" spans="1:33" x14ac:dyDescent="0.25">
      <c r="A1345" s="6" t="s">
        <v>12</v>
      </c>
      <c r="B1345" s="6" t="s">
        <v>18</v>
      </c>
      <c r="C1345" s="6" t="s">
        <v>19</v>
      </c>
      <c r="D1345" s="14" t="s">
        <v>20</v>
      </c>
      <c r="E1345" s="14" t="s">
        <v>21</v>
      </c>
      <c r="F1345" s="6" t="s">
        <v>22</v>
      </c>
      <c r="G1345" s="6" t="s">
        <v>23</v>
      </c>
      <c r="M1345" s="6" t="s">
        <v>12</v>
      </c>
      <c r="N1345" s="6" t="s">
        <v>18</v>
      </c>
      <c r="O1345" s="6" t="s">
        <v>19</v>
      </c>
      <c r="P1345" s="14" t="s">
        <v>20</v>
      </c>
      <c r="Q1345" s="14" t="s">
        <v>21</v>
      </c>
      <c r="R1345" s="6" t="s">
        <v>22</v>
      </c>
      <c r="S1345" s="6" t="s">
        <v>23</v>
      </c>
      <c r="Y1345" s="6" t="s">
        <v>12</v>
      </c>
      <c r="Z1345" s="6" t="s">
        <v>18</v>
      </c>
      <c r="AA1345" s="6" t="s">
        <v>19</v>
      </c>
      <c r="AB1345" s="14" t="s">
        <v>20</v>
      </c>
      <c r="AC1345" s="14" t="s">
        <v>21</v>
      </c>
      <c r="AD1345" s="6" t="s">
        <v>22</v>
      </c>
      <c r="AE1345" s="6" t="s">
        <v>23</v>
      </c>
    </row>
    <row r="1346" spans="1:33" x14ac:dyDescent="0.25">
      <c r="A1346" s="7" t="str">
        <f>Premissas!$E$2</f>
        <v>outubro/19</v>
      </c>
      <c r="B1346" s="29">
        <f>B1332+1</f>
        <v>97</v>
      </c>
      <c r="C1346" s="15">
        <f>LARGE(Premissas!$H$2:$I$2,1)</f>
        <v>63.39</v>
      </c>
      <c r="D1346" s="16">
        <f t="shared" ref="D1346:D1357" si="2019">IF(C1346&gt;105%*B1346,(C1346-B1346),0)</f>
        <v>0</v>
      </c>
      <c r="E1346" s="17">
        <f>D1346*Premissas!$C$6</f>
        <v>0</v>
      </c>
      <c r="F1346" s="15">
        <f t="shared" ref="F1346:F1357" si="2020">IF(C1346&gt;B1346,C1346,B1346)</f>
        <v>97</v>
      </c>
      <c r="G1346" s="18">
        <f>F1346*Premissas!$C$5</f>
        <v>3126.9534957291994</v>
      </c>
      <c r="M1346" s="7" t="str">
        <f>Premissas!$E$2</f>
        <v>outubro/19</v>
      </c>
      <c r="N1346" s="29">
        <f t="shared" ref="N1346" si="2021">N1332+1</f>
        <v>97</v>
      </c>
      <c r="O1346" s="15">
        <f>Premissas!$I$2</f>
        <v>63.39</v>
      </c>
      <c r="P1346" s="16">
        <f t="shared" ref="P1346:P1357" si="2022">IF(O1346&gt;105%*N1346,(O1346-N1346),0)</f>
        <v>0</v>
      </c>
      <c r="Q1346" s="17">
        <f>P1346*Premissas!$C$13</f>
        <v>0</v>
      </c>
      <c r="R1346" s="15">
        <f t="shared" ref="R1346:R1357" si="2023">IF(O1346&gt;N1346,O1346,N1346)</f>
        <v>97</v>
      </c>
      <c r="S1346" s="18">
        <f>R1346*Premissas!$C$11</f>
        <v>4672.0183486238529</v>
      </c>
      <c r="Y1346" s="7" t="str">
        <f>Premissas!$E$2</f>
        <v>outubro/19</v>
      </c>
      <c r="Z1346" s="29">
        <f t="shared" ref="Z1346" si="2024">Z1332+1</f>
        <v>97</v>
      </c>
      <c r="AA1346" s="15">
        <f>Premissas!$H$2</f>
        <v>58.8</v>
      </c>
      <c r="AB1346" s="16">
        <f t="shared" ref="AB1346:AB1357" si="2025">IF(AA1346&gt;105%*Z1346,(AA1346-Z1346),0)</f>
        <v>0</v>
      </c>
      <c r="AC1346" s="17">
        <f>AB1346*Premissas!$C$6</f>
        <v>0</v>
      </c>
      <c r="AD1346" s="15">
        <f t="shared" ref="AD1346:AD1357" si="2026">IF(AA1346&gt;Z1346,AA1346,Z1346)</f>
        <v>97</v>
      </c>
      <c r="AE1346" s="18">
        <f>AD1346*Premissas!$C$12</f>
        <v>3126.9534957291994</v>
      </c>
    </row>
    <row r="1347" spans="1:33" x14ac:dyDescent="0.25">
      <c r="A1347" s="7" t="str">
        <f>Premissas!$E$3</f>
        <v>setembro/19</v>
      </c>
      <c r="B1347" s="29">
        <f>B1346</f>
        <v>97</v>
      </c>
      <c r="C1347" s="15">
        <f>LARGE(Premissas!$H$3:$I$3,1)</f>
        <v>58.91</v>
      </c>
      <c r="D1347" s="16">
        <f t="shared" si="2019"/>
        <v>0</v>
      </c>
      <c r="E1347" s="17">
        <f>D1347*Premissas!$C$6</f>
        <v>0</v>
      </c>
      <c r="F1347" s="15">
        <f t="shared" si="2020"/>
        <v>97</v>
      </c>
      <c r="G1347" s="18">
        <f>F1347*Premissas!$C$5</f>
        <v>3126.9534957291994</v>
      </c>
      <c r="M1347" s="7" t="str">
        <f>Premissas!$E$3</f>
        <v>setembro/19</v>
      </c>
      <c r="N1347" s="29">
        <f t="shared" ref="N1347:N1357" si="2027">N1346</f>
        <v>97</v>
      </c>
      <c r="O1347" s="15">
        <f>Premissas!$I$3</f>
        <v>52.19</v>
      </c>
      <c r="P1347" s="16">
        <f t="shared" si="2022"/>
        <v>0</v>
      </c>
      <c r="Q1347" s="17">
        <f>P1347*Premissas!$C$13</f>
        <v>0</v>
      </c>
      <c r="R1347" s="15">
        <f t="shared" si="2023"/>
        <v>97</v>
      </c>
      <c r="S1347" s="18">
        <f>R1347*Premissas!$C$11</f>
        <v>4672.0183486238529</v>
      </c>
      <c r="Y1347" s="7" t="str">
        <f>Premissas!$E$3</f>
        <v>setembro/19</v>
      </c>
      <c r="Z1347" s="29">
        <f t="shared" ref="Z1347:Z1357" si="2028">Z1346</f>
        <v>97</v>
      </c>
      <c r="AA1347" s="15">
        <f>Premissas!$H$3</f>
        <v>58.91</v>
      </c>
      <c r="AB1347" s="16">
        <f t="shared" si="2025"/>
        <v>0</v>
      </c>
      <c r="AC1347" s="17">
        <f>AB1347*Premissas!$C$6</f>
        <v>0</v>
      </c>
      <c r="AD1347" s="15">
        <f t="shared" si="2026"/>
        <v>97</v>
      </c>
      <c r="AE1347" s="18">
        <f>AD1347*Premissas!$C$12</f>
        <v>3126.9534957291994</v>
      </c>
    </row>
    <row r="1348" spans="1:33" x14ac:dyDescent="0.25">
      <c r="A1348" s="7" t="str">
        <f>Premissas!$E$4</f>
        <v>agosto/19</v>
      </c>
      <c r="B1348" s="29">
        <f t="shared" ref="B1348:B1357" si="2029">B1347</f>
        <v>97</v>
      </c>
      <c r="C1348" s="15">
        <f>LARGE(Premissas!$H$4:$I$4,1)</f>
        <v>46.48</v>
      </c>
      <c r="D1348" s="16">
        <f t="shared" si="2019"/>
        <v>0</v>
      </c>
      <c r="E1348" s="17">
        <f>D1348*Premissas!$C$6</f>
        <v>0</v>
      </c>
      <c r="F1348" s="15">
        <f t="shared" si="2020"/>
        <v>97</v>
      </c>
      <c r="G1348" s="18">
        <f>F1348*Premissas!$C$5</f>
        <v>3126.9534957291994</v>
      </c>
      <c r="M1348" s="7" t="str">
        <f>Premissas!$E$4</f>
        <v>agosto/19</v>
      </c>
      <c r="N1348" s="29">
        <f t="shared" si="2027"/>
        <v>97</v>
      </c>
      <c r="O1348" s="15">
        <f>Premissas!$I$4</f>
        <v>20.16</v>
      </c>
      <c r="P1348" s="16">
        <f t="shared" si="2022"/>
        <v>0</v>
      </c>
      <c r="Q1348" s="17">
        <f>P1348*Premissas!$C$13</f>
        <v>0</v>
      </c>
      <c r="R1348" s="15">
        <f t="shared" si="2023"/>
        <v>97</v>
      </c>
      <c r="S1348" s="18">
        <f>R1348*Premissas!$C$11</f>
        <v>4672.0183486238529</v>
      </c>
      <c r="Y1348" s="7" t="str">
        <f>Premissas!$E$4</f>
        <v>agosto/19</v>
      </c>
      <c r="Z1348" s="29">
        <f t="shared" si="2028"/>
        <v>97</v>
      </c>
      <c r="AA1348" s="15">
        <f>Premissas!$H$4</f>
        <v>46.48</v>
      </c>
      <c r="AB1348" s="16">
        <f t="shared" si="2025"/>
        <v>0</v>
      </c>
      <c r="AC1348" s="17">
        <f>AB1348*Premissas!$C$6</f>
        <v>0</v>
      </c>
      <c r="AD1348" s="15">
        <f t="shared" si="2026"/>
        <v>97</v>
      </c>
      <c r="AE1348" s="18">
        <f>AD1348*Premissas!$C$12</f>
        <v>3126.9534957291994</v>
      </c>
    </row>
    <row r="1349" spans="1:33" x14ac:dyDescent="0.25">
      <c r="A1349" s="7" t="str">
        <f>Premissas!$E$5</f>
        <v>julho/19</v>
      </c>
      <c r="B1349" s="29">
        <f t="shared" si="2029"/>
        <v>97</v>
      </c>
      <c r="C1349" s="15">
        <f>LARGE(Premissas!$H$5:$I$5,1)</f>
        <v>63.17</v>
      </c>
      <c r="D1349" s="16">
        <f t="shared" si="2019"/>
        <v>0</v>
      </c>
      <c r="E1349" s="17">
        <f>D1349*Premissas!$C$6</f>
        <v>0</v>
      </c>
      <c r="F1349" s="15">
        <f t="shared" si="2020"/>
        <v>97</v>
      </c>
      <c r="G1349" s="18">
        <f>F1349*Premissas!$C$5</f>
        <v>3126.9534957291994</v>
      </c>
      <c r="M1349" s="7" t="str">
        <f>Premissas!$E$5</f>
        <v>julho/19</v>
      </c>
      <c r="N1349" s="29">
        <f t="shared" si="2027"/>
        <v>97</v>
      </c>
      <c r="O1349" s="15">
        <f>Premissas!$I$5</f>
        <v>39.979999999999997</v>
      </c>
      <c r="P1349" s="16">
        <f t="shared" si="2022"/>
        <v>0</v>
      </c>
      <c r="Q1349" s="17">
        <f>P1349*Premissas!$C$13</f>
        <v>0</v>
      </c>
      <c r="R1349" s="15">
        <f t="shared" si="2023"/>
        <v>97</v>
      </c>
      <c r="S1349" s="18">
        <f>R1349*Premissas!$C$11</f>
        <v>4672.0183486238529</v>
      </c>
      <c r="Y1349" s="7" t="str">
        <f>Premissas!$E$5</f>
        <v>julho/19</v>
      </c>
      <c r="Z1349" s="29">
        <f t="shared" si="2028"/>
        <v>97</v>
      </c>
      <c r="AA1349" s="15">
        <f>Premissas!$H$5</f>
        <v>63.17</v>
      </c>
      <c r="AB1349" s="16">
        <f t="shared" si="2025"/>
        <v>0</v>
      </c>
      <c r="AC1349" s="17">
        <f>AB1349*Premissas!$C$6</f>
        <v>0</v>
      </c>
      <c r="AD1349" s="15">
        <f t="shared" si="2026"/>
        <v>97</v>
      </c>
      <c r="AE1349" s="18">
        <f>AD1349*Premissas!$C$12</f>
        <v>3126.9534957291994</v>
      </c>
    </row>
    <row r="1350" spans="1:33" x14ac:dyDescent="0.25">
      <c r="A1350" s="7" t="str">
        <f>Premissas!$E$6</f>
        <v>junho/19</v>
      </c>
      <c r="B1350" s="29">
        <f t="shared" si="2029"/>
        <v>97</v>
      </c>
      <c r="C1350" s="15">
        <f>LARGE(Premissas!$H$6:$I$6,1)</f>
        <v>59.47</v>
      </c>
      <c r="D1350" s="16">
        <f t="shared" si="2019"/>
        <v>0</v>
      </c>
      <c r="E1350" s="17">
        <f>D1350*Premissas!$C$6</f>
        <v>0</v>
      </c>
      <c r="F1350" s="15">
        <f t="shared" si="2020"/>
        <v>97</v>
      </c>
      <c r="G1350" s="18">
        <f>F1350*Premissas!$C$5</f>
        <v>3126.9534957291994</v>
      </c>
      <c r="M1350" s="7" t="str">
        <f>Premissas!$E$6</f>
        <v>junho/19</v>
      </c>
      <c r="N1350" s="29">
        <f t="shared" si="2027"/>
        <v>97</v>
      </c>
      <c r="O1350" s="15">
        <f>Premissas!$I$6</f>
        <v>47.71</v>
      </c>
      <c r="P1350" s="16">
        <f t="shared" si="2022"/>
        <v>0</v>
      </c>
      <c r="Q1350" s="17">
        <f>P1350*Premissas!$C$13</f>
        <v>0</v>
      </c>
      <c r="R1350" s="15">
        <f t="shared" si="2023"/>
        <v>97</v>
      </c>
      <c r="S1350" s="18">
        <f>R1350*Premissas!$C$11</f>
        <v>4672.0183486238529</v>
      </c>
      <c r="Y1350" s="7" t="str">
        <f>Premissas!$E$6</f>
        <v>junho/19</v>
      </c>
      <c r="Z1350" s="29">
        <f t="shared" si="2028"/>
        <v>97</v>
      </c>
      <c r="AA1350" s="15">
        <f>Premissas!$H$6</f>
        <v>59.47</v>
      </c>
      <c r="AB1350" s="16">
        <f t="shared" si="2025"/>
        <v>0</v>
      </c>
      <c r="AC1350" s="17">
        <f>AB1350*Premissas!$C$6</f>
        <v>0</v>
      </c>
      <c r="AD1350" s="15">
        <f t="shared" si="2026"/>
        <v>97</v>
      </c>
      <c r="AE1350" s="18">
        <f>AD1350*Premissas!$C$12</f>
        <v>3126.9534957291994</v>
      </c>
    </row>
    <row r="1351" spans="1:33" x14ac:dyDescent="0.25">
      <c r="A1351" s="7" t="str">
        <f>Premissas!$E$7</f>
        <v>maio/19</v>
      </c>
      <c r="B1351" s="29">
        <f t="shared" si="2029"/>
        <v>97</v>
      </c>
      <c r="C1351" s="15">
        <f>LARGE(Premissas!$H$7:$I$7,1)</f>
        <v>61.04</v>
      </c>
      <c r="D1351" s="20">
        <f t="shared" si="2019"/>
        <v>0</v>
      </c>
      <c r="E1351" s="17">
        <f>D1351*Premissas!$C$6</f>
        <v>0</v>
      </c>
      <c r="F1351" s="15">
        <f t="shared" si="2020"/>
        <v>97</v>
      </c>
      <c r="G1351" s="18">
        <f>F1351*Premissas!$C$5</f>
        <v>3126.9534957291994</v>
      </c>
      <c r="M1351" s="7" t="str">
        <f>Premissas!$E$7</f>
        <v>maio/19</v>
      </c>
      <c r="N1351" s="29">
        <f t="shared" si="2027"/>
        <v>97</v>
      </c>
      <c r="O1351" s="15">
        <f>Premissas!$I$7</f>
        <v>46.37</v>
      </c>
      <c r="P1351" s="20">
        <f t="shared" si="2022"/>
        <v>0</v>
      </c>
      <c r="Q1351" s="17">
        <f>P1351*Premissas!$C$13</f>
        <v>0</v>
      </c>
      <c r="R1351" s="15">
        <f t="shared" si="2023"/>
        <v>97</v>
      </c>
      <c r="S1351" s="18">
        <f>R1351*Premissas!$C$11</f>
        <v>4672.0183486238529</v>
      </c>
      <c r="Y1351" s="7" t="str">
        <f>Premissas!$E$7</f>
        <v>maio/19</v>
      </c>
      <c r="Z1351" s="29">
        <f t="shared" si="2028"/>
        <v>97</v>
      </c>
      <c r="AA1351" s="15">
        <f>Premissas!$H$7</f>
        <v>61.04</v>
      </c>
      <c r="AB1351" s="20">
        <f t="shared" si="2025"/>
        <v>0</v>
      </c>
      <c r="AC1351" s="17">
        <f>AB1351*Premissas!$C$6</f>
        <v>0</v>
      </c>
      <c r="AD1351" s="15">
        <f t="shared" si="2026"/>
        <v>97</v>
      </c>
      <c r="AE1351" s="18">
        <f>AD1351*Premissas!$C$12</f>
        <v>3126.9534957291994</v>
      </c>
    </row>
    <row r="1352" spans="1:33" x14ac:dyDescent="0.25">
      <c r="A1352" s="7" t="str">
        <f>Premissas!$E$8</f>
        <v>abril/19</v>
      </c>
      <c r="B1352" s="29">
        <f t="shared" si="2029"/>
        <v>97</v>
      </c>
      <c r="C1352" s="15">
        <f>LARGE(Premissas!$H$8:$I$8,1)</f>
        <v>81.98</v>
      </c>
      <c r="D1352" s="20">
        <f t="shared" si="2019"/>
        <v>0</v>
      </c>
      <c r="E1352" s="17">
        <f>D1352*Premissas!$C$6</f>
        <v>0</v>
      </c>
      <c r="F1352" s="15">
        <f t="shared" si="2020"/>
        <v>97</v>
      </c>
      <c r="G1352" s="18">
        <f>F1352*Premissas!$C$5</f>
        <v>3126.9534957291994</v>
      </c>
      <c r="M1352" s="7" t="str">
        <f>Premissas!$E$8</f>
        <v>abril/19</v>
      </c>
      <c r="N1352" s="29">
        <f t="shared" si="2027"/>
        <v>97</v>
      </c>
      <c r="O1352" s="15">
        <f>Premissas!$I$8</f>
        <v>53.09</v>
      </c>
      <c r="P1352" s="20">
        <f t="shared" si="2022"/>
        <v>0</v>
      </c>
      <c r="Q1352" s="17">
        <f>P1352*Premissas!$C$13</f>
        <v>0</v>
      </c>
      <c r="R1352" s="15">
        <f t="shared" si="2023"/>
        <v>97</v>
      </c>
      <c r="S1352" s="18">
        <f>R1352*Premissas!$C$11</f>
        <v>4672.0183486238529</v>
      </c>
      <c r="Y1352" s="7" t="str">
        <f>Premissas!$E$8</f>
        <v>abril/19</v>
      </c>
      <c r="Z1352" s="29">
        <f t="shared" si="2028"/>
        <v>97</v>
      </c>
      <c r="AA1352" s="15">
        <f>Premissas!$H$8</f>
        <v>81.98</v>
      </c>
      <c r="AB1352" s="20">
        <f t="shared" si="2025"/>
        <v>0</v>
      </c>
      <c r="AC1352" s="17">
        <f>AB1352*Premissas!$C$6</f>
        <v>0</v>
      </c>
      <c r="AD1352" s="15">
        <f t="shared" si="2026"/>
        <v>97</v>
      </c>
      <c r="AE1352" s="18">
        <f>AD1352*Premissas!$C$12</f>
        <v>3126.9534957291994</v>
      </c>
    </row>
    <row r="1353" spans="1:33" x14ac:dyDescent="0.25">
      <c r="A1353" s="7" t="str">
        <f>Premissas!$E$9</f>
        <v>março/19</v>
      </c>
      <c r="B1353" s="29">
        <f t="shared" si="2029"/>
        <v>97</v>
      </c>
      <c r="C1353" s="15">
        <f>LARGE(Premissas!$H$9:$I$9,1)</f>
        <v>77.73</v>
      </c>
      <c r="D1353" s="20">
        <f t="shared" si="2019"/>
        <v>0</v>
      </c>
      <c r="E1353" s="17">
        <f>D1353*Premissas!$C$6</f>
        <v>0</v>
      </c>
      <c r="F1353" s="15">
        <f t="shared" si="2020"/>
        <v>97</v>
      </c>
      <c r="G1353" s="18">
        <f>F1353*Premissas!$C$5</f>
        <v>3126.9534957291994</v>
      </c>
      <c r="M1353" s="7" t="str">
        <f>Premissas!$E$9</f>
        <v>março/19</v>
      </c>
      <c r="N1353" s="29">
        <f t="shared" si="2027"/>
        <v>97</v>
      </c>
      <c r="O1353" s="15">
        <f>Premissas!$I$9</f>
        <v>77.73</v>
      </c>
      <c r="P1353" s="20">
        <f t="shared" si="2022"/>
        <v>0</v>
      </c>
      <c r="Q1353" s="17">
        <f>P1353*Premissas!$C$13</f>
        <v>0</v>
      </c>
      <c r="R1353" s="15">
        <f t="shared" si="2023"/>
        <v>97</v>
      </c>
      <c r="S1353" s="18">
        <f>R1353*Premissas!$C$11</f>
        <v>4672.0183486238529</v>
      </c>
      <c r="Y1353" s="7" t="str">
        <f>Premissas!$E$9</f>
        <v>março/19</v>
      </c>
      <c r="Z1353" s="29">
        <f t="shared" si="2028"/>
        <v>97</v>
      </c>
      <c r="AA1353" s="15">
        <f>Premissas!$H$9</f>
        <v>77.62</v>
      </c>
      <c r="AB1353" s="20">
        <f t="shared" si="2025"/>
        <v>0</v>
      </c>
      <c r="AC1353" s="17">
        <f>AB1353*Premissas!$C$6</f>
        <v>0</v>
      </c>
      <c r="AD1353" s="15">
        <f t="shared" si="2026"/>
        <v>97</v>
      </c>
      <c r="AE1353" s="18">
        <f>AD1353*Premissas!$C$12</f>
        <v>3126.9534957291994</v>
      </c>
    </row>
    <row r="1354" spans="1:33" x14ac:dyDescent="0.25">
      <c r="A1354" s="7" t="str">
        <f>Premissas!$E$10</f>
        <v>fevereiro/19</v>
      </c>
      <c r="B1354" s="29">
        <f t="shared" si="2029"/>
        <v>97</v>
      </c>
      <c r="C1354" s="15">
        <f>LARGE(Premissas!$H$10:$I$10,1)</f>
        <v>89.49</v>
      </c>
      <c r="D1354" s="20">
        <f t="shared" si="2019"/>
        <v>0</v>
      </c>
      <c r="E1354" s="17">
        <f>D1354*Premissas!$C$6</f>
        <v>0</v>
      </c>
      <c r="F1354" s="15">
        <f t="shared" si="2020"/>
        <v>97</v>
      </c>
      <c r="G1354" s="18">
        <f>F1354*Premissas!$C$5</f>
        <v>3126.9534957291994</v>
      </c>
      <c r="M1354" s="7" t="str">
        <f>Premissas!$E$10</f>
        <v>fevereiro/19</v>
      </c>
      <c r="N1354" s="29">
        <f t="shared" si="2027"/>
        <v>97</v>
      </c>
      <c r="O1354" s="15">
        <f>Premissas!$I$10</f>
        <v>61.82</v>
      </c>
      <c r="P1354" s="20">
        <f t="shared" si="2022"/>
        <v>0</v>
      </c>
      <c r="Q1354" s="17">
        <f>P1354*Premissas!$C$13</f>
        <v>0</v>
      </c>
      <c r="R1354" s="15">
        <f t="shared" si="2023"/>
        <v>97</v>
      </c>
      <c r="S1354" s="18">
        <f>R1354*Premissas!$C$11</f>
        <v>4672.0183486238529</v>
      </c>
      <c r="Y1354" s="7" t="str">
        <f>Premissas!$E$10</f>
        <v>fevereiro/19</v>
      </c>
      <c r="Z1354" s="29">
        <f t="shared" si="2028"/>
        <v>97</v>
      </c>
      <c r="AA1354" s="15">
        <f>Premissas!$H$10</f>
        <v>89.49</v>
      </c>
      <c r="AB1354" s="20">
        <f t="shared" si="2025"/>
        <v>0</v>
      </c>
      <c r="AC1354" s="17">
        <f>AB1354*Premissas!$C$6</f>
        <v>0</v>
      </c>
      <c r="AD1354" s="15">
        <f t="shared" si="2026"/>
        <v>97</v>
      </c>
      <c r="AE1354" s="18">
        <f>AD1354*Premissas!$C$12</f>
        <v>3126.9534957291994</v>
      </c>
    </row>
    <row r="1355" spans="1:33" x14ac:dyDescent="0.25">
      <c r="A1355" s="7" t="str">
        <f>Premissas!$E$11</f>
        <v>janeiro/19</v>
      </c>
      <c r="B1355" s="29">
        <f t="shared" si="2029"/>
        <v>97</v>
      </c>
      <c r="C1355" s="15">
        <f>LARGE(Premissas!$H$11:$I$11,1)</f>
        <v>81.09</v>
      </c>
      <c r="D1355" s="16">
        <f t="shared" si="2019"/>
        <v>0</v>
      </c>
      <c r="E1355" s="17">
        <f>D1355*Premissas!$C$6</f>
        <v>0</v>
      </c>
      <c r="F1355" s="15">
        <f t="shared" si="2020"/>
        <v>97</v>
      </c>
      <c r="G1355" s="18">
        <f>F1355*Premissas!$C$5</f>
        <v>3126.9534957291994</v>
      </c>
      <c r="M1355" s="7" t="str">
        <f>Premissas!$E$11</f>
        <v>janeiro/19</v>
      </c>
      <c r="N1355" s="29">
        <f t="shared" si="2027"/>
        <v>97</v>
      </c>
      <c r="O1355" s="15">
        <f>Premissas!$I$11</f>
        <v>57.12</v>
      </c>
      <c r="P1355" s="16">
        <f t="shared" si="2022"/>
        <v>0</v>
      </c>
      <c r="Q1355" s="17">
        <f>P1355*Premissas!$C$13</f>
        <v>0</v>
      </c>
      <c r="R1355" s="15">
        <f t="shared" si="2023"/>
        <v>97</v>
      </c>
      <c r="S1355" s="18">
        <f>R1355*Premissas!$C$11</f>
        <v>4672.0183486238529</v>
      </c>
      <c r="Y1355" s="7" t="str">
        <f>Premissas!$E$11</f>
        <v>janeiro/19</v>
      </c>
      <c r="Z1355" s="29">
        <f t="shared" si="2028"/>
        <v>97</v>
      </c>
      <c r="AA1355" s="15">
        <f>Premissas!$H$11</f>
        <v>81.09</v>
      </c>
      <c r="AB1355" s="16">
        <f t="shared" si="2025"/>
        <v>0</v>
      </c>
      <c r="AC1355" s="17">
        <f>AB1355*Premissas!$C$6</f>
        <v>0</v>
      </c>
      <c r="AD1355" s="15">
        <f t="shared" si="2026"/>
        <v>97</v>
      </c>
      <c r="AE1355" s="18">
        <f>AD1355*Premissas!$C$12</f>
        <v>3126.9534957291994</v>
      </c>
    </row>
    <row r="1356" spans="1:33" x14ac:dyDescent="0.25">
      <c r="A1356" s="7" t="str">
        <f>Premissas!$E$12</f>
        <v>dezembro/18</v>
      </c>
      <c r="B1356" s="29">
        <f t="shared" si="2029"/>
        <v>97</v>
      </c>
      <c r="C1356" s="15">
        <f>LARGE(Premissas!$H$12:$I$12,1)</f>
        <v>66.98</v>
      </c>
      <c r="D1356" s="16">
        <f t="shared" si="2019"/>
        <v>0</v>
      </c>
      <c r="E1356" s="17">
        <f>D1356*Premissas!$C$6</f>
        <v>0</v>
      </c>
      <c r="F1356" s="15">
        <f t="shared" si="2020"/>
        <v>97</v>
      </c>
      <c r="G1356" s="18">
        <f>F1356*Premissas!$C$5</f>
        <v>3126.9534957291994</v>
      </c>
      <c r="M1356" s="7" t="str">
        <f>Premissas!$E$12</f>
        <v>dezembro/18</v>
      </c>
      <c r="N1356" s="29">
        <f t="shared" si="2027"/>
        <v>97</v>
      </c>
      <c r="O1356" s="15">
        <f>Premissas!$I$12</f>
        <v>56.9</v>
      </c>
      <c r="P1356" s="16">
        <f t="shared" si="2022"/>
        <v>0</v>
      </c>
      <c r="Q1356" s="17">
        <f>P1356*Premissas!$C$13</f>
        <v>0</v>
      </c>
      <c r="R1356" s="15">
        <f t="shared" si="2023"/>
        <v>97</v>
      </c>
      <c r="S1356" s="18">
        <f>R1356*Premissas!$C$11</f>
        <v>4672.0183486238529</v>
      </c>
      <c r="Y1356" s="7" t="str">
        <f>Premissas!$E$12</f>
        <v>dezembro/18</v>
      </c>
      <c r="Z1356" s="29">
        <f t="shared" si="2028"/>
        <v>97</v>
      </c>
      <c r="AA1356" s="15">
        <f>Premissas!$H$12</f>
        <v>66.98</v>
      </c>
      <c r="AB1356" s="16">
        <f t="shared" si="2025"/>
        <v>0</v>
      </c>
      <c r="AC1356" s="17">
        <f>AB1356*Premissas!$C$6</f>
        <v>0</v>
      </c>
      <c r="AD1356" s="15">
        <f t="shared" si="2026"/>
        <v>97</v>
      </c>
      <c r="AE1356" s="18">
        <f>AD1356*Premissas!$C$12</f>
        <v>3126.9534957291994</v>
      </c>
    </row>
    <row r="1357" spans="1:33" x14ac:dyDescent="0.25">
      <c r="A1357" s="7" t="str">
        <f>Premissas!$E$13</f>
        <v>novembro/18</v>
      </c>
      <c r="B1357" s="29">
        <f t="shared" si="2029"/>
        <v>97</v>
      </c>
      <c r="C1357" s="15">
        <f>LARGE(Premissas!$H$13:$I$13,1)</f>
        <v>66.42</v>
      </c>
      <c r="D1357" s="16">
        <f t="shared" si="2019"/>
        <v>0</v>
      </c>
      <c r="E1357" s="17">
        <f>D1357*Premissas!$C$6</f>
        <v>0</v>
      </c>
      <c r="F1357" s="15">
        <f t="shared" si="2020"/>
        <v>97</v>
      </c>
      <c r="G1357" s="18">
        <f>F1357*Premissas!$C$5</f>
        <v>3126.9534957291994</v>
      </c>
      <c r="M1357" s="7" t="str">
        <f>Premissas!$E$13</f>
        <v>novembro/18</v>
      </c>
      <c r="N1357" s="29">
        <f t="shared" si="2027"/>
        <v>97</v>
      </c>
      <c r="O1357" s="15">
        <f>Premissas!$I$13</f>
        <v>40.659999999999997</v>
      </c>
      <c r="P1357" s="16">
        <f t="shared" si="2022"/>
        <v>0</v>
      </c>
      <c r="Q1357" s="17">
        <f>P1357*Premissas!$C$13</f>
        <v>0</v>
      </c>
      <c r="R1357" s="15">
        <f t="shared" si="2023"/>
        <v>97</v>
      </c>
      <c r="S1357" s="18">
        <f>R1357*Premissas!$C$11</f>
        <v>4672.0183486238529</v>
      </c>
      <c r="Y1357" s="7" t="str">
        <f>Premissas!$E$13</f>
        <v>novembro/18</v>
      </c>
      <c r="Z1357" s="29">
        <f t="shared" si="2028"/>
        <v>97</v>
      </c>
      <c r="AA1357" s="15">
        <f>Premissas!$H$13</f>
        <v>66.42</v>
      </c>
      <c r="AB1357" s="16">
        <f t="shared" si="2025"/>
        <v>0</v>
      </c>
      <c r="AC1357" s="17">
        <f>AB1357*Premissas!$C$6</f>
        <v>0</v>
      </c>
      <c r="AD1357" s="15">
        <f t="shared" si="2026"/>
        <v>97</v>
      </c>
      <c r="AE1357" s="18">
        <f>AD1357*Premissas!$C$12</f>
        <v>3126.9534957291994</v>
      </c>
    </row>
    <row r="1358" spans="1:33" x14ac:dyDescent="0.25">
      <c r="A1358" s="26" t="s">
        <v>35</v>
      </c>
      <c r="B1358" s="5"/>
      <c r="C1358" s="5">
        <f>LARGE(C1345:C1357,1)</f>
        <v>89.49</v>
      </c>
      <c r="D1358" s="5">
        <f>LARGE(D1345:D1357,1)</f>
        <v>0</v>
      </c>
      <c r="E1358" s="27">
        <f>SUM(E1346:E1357)</f>
        <v>0</v>
      </c>
      <c r="F1358" s="5">
        <f>LARGE(F1345:F1357,1)</f>
        <v>97</v>
      </c>
      <c r="G1358" s="27">
        <f t="shared" ref="G1358:G1414" si="2030">SUM(G1346:G1357)</f>
        <v>37523.441948750384</v>
      </c>
      <c r="H1358" s="50">
        <f>E1358+G1358</f>
        <v>37523.441948750384</v>
      </c>
      <c r="I1358">
        <f>B1346</f>
        <v>97</v>
      </c>
      <c r="M1358" s="26" t="s">
        <v>35</v>
      </c>
      <c r="N1358" s="5"/>
      <c r="O1358" s="5">
        <f t="shared" ref="O1358:P1358" si="2031">LARGE(O1345:O1357,1)</f>
        <v>77.73</v>
      </c>
      <c r="P1358" s="5">
        <f t="shared" si="2031"/>
        <v>0</v>
      </c>
      <c r="Q1358" s="27">
        <f t="shared" ref="Q1358" si="2032">SUM(Q1346:Q1357)</f>
        <v>0</v>
      </c>
      <c r="R1358" s="5">
        <f t="shared" ref="R1358" si="2033">LARGE(R1345:R1357,1)</f>
        <v>97</v>
      </c>
      <c r="S1358" s="27">
        <f t="shared" ref="S1358:S1414" si="2034">SUM(S1346:S1357)</f>
        <v>56064.220183486235</v>
      </c>
      <c r="T1358" s="50">
        <f t="shared" ref="T1358" si="2035">Q1358+S1358</f>
        <v>56064.220183486235</v>
      </c>
      <c r="U1358">
        <f t="shared" ref="U1358" si="2036">N1346</f>
        <v>97</v>
      </c>
      <c r="Y1358" s="26" t="s">
        <v>35</v>
      </c>
      <c r="Z1358" s="5"/>
      <c r="AA1358" s="5">
        <f t="shared" ref="AA1358:AB1358" si="2037">LARGE(AA1345:AA1357,1)</f>
        <v>89.49</v>
      </c>
      <c r="AB1358" s="5">
        <f t="shared" si="2037"/>
        <v>0</v>
      </c>
      <c r="AC1358" s="27">
        <f t="shared" ref="AC1358" si="2038">SUM(AC1346:AC1357)</f>
        <v>0</v>
      </c>
      <c r="AD1358" s="5">
        <f t="shared" ref="AD1358" si="2039">LARGE(AD1345:AD1357,1)</f>
        <v>97</v>
      </c>
      <c r="AE1358" s="27">
        <f t="shared" ref="AE1358:AE1414" si="2040">SUM(AE1346:AE1357)</f>
        <v>37523.441948750384</v>
      </c>
      <c r="AF1358" s="50">
        <f t="shared" ref="AF1358" si="2041">AC1358+AE1358</f>
        <v>37523.441948750384</v>
      </c>
      <c r="AG1358">
        <f t="shared" ref="AG1358" si="2042">Z1346</f>
        <v>97</v>
      </c>
    </row>
    <row r="1359" spans="1:33" x14ac:dyDescent="0.25">
      <c r="A1359" s="6" t="s">
        <v>12</v>
      </c>
      <c r="B1359" s="6" t="s">
        <v>18</v>
      </c>
      <c r="C1359" s="6" t="s">
        <v>19</v>
      </c>
      <c r="D1359" s="14" t="s">
        <v>20</v>
      </c>
      <c r="E1359" s="14" t="s">
        <v>21</v>
      </c>
      <c r="F1359" s="6" t="s">
        <v>22</v>
      </c>
      <c r="G1359" s="6" t="s">
        <v>23</v>
      </c>
      <c r="M1359" s="6" t="s">
        <v>12</v>
      </c>
      <c r="N1359" s="6" t="s">
        <v>18</v>
      </c>
      <c r="O1359" s="6" t="s">
        <v>19</v>
      </c>
      <c r="P1359" s="14" t="s">
        <v>20</v>
      </c>
      <c r="Q1359" s="14" t="s">
        <v>21</v>
      </c>
      <c r="R1359" s="6" t="s">
        <v>22</v>
      </c>
      <c r="S1359" s="6" t="s">
        <v>23</v>
      </c>
      <c r="Y1359" s="6" t="s">
        <v>12</v>
      </c>
      <c r="Z1359" s="6" t="s">
        <v>18</v>
      </c>
      <c r="AA1359" s="6" t="s">
        <v>19</v>
      </c>
      <c r="AB1359" s="14" t="s">
        <v>20</v>
      </c>
      <c r="AC1359" s="14" t="s">
        <v>21</v>
      </c>
      <c r="AD1359" s="6" t="s">
        <v>22</v>
      </c>
      <c r="AE1359" s="6" t="s">
        <v>23</v>
      </c>
    </row>
    <row r="1360" spans="1:33" x14ac:dyDescent="0.25">
      <c r="A1360" s="7" t="str">
        <f>Premissas!$E$2</f>
        <v>outubro/19</v>
      </c>
      <c r="B1360" s="29">
        <f>B1346+1</f>
        <v>98</v>
      </c>
      <c r="C1360" s="15">
        <f>LARGE(Premissas!$H$2:$I$2,1)</f>
        <v>63.39</v>
      </c>
      <c r="D1360" s="16">
        <f t="shared" ref="D1360:D1371" si="2043">IF(C1360&gt;105%*B1360,(C1360-B1360),0)</f>
        <v>0</v>
      </c>
      <c r="E1360" s="17">
        <f>D1360*Premissas!$C$6</f>
        <v>0</v>
      </c>
      <c r="F1360" s="15">
        <f t="shared" ref="F1360:F1371" si="2044">IF(C1360&gt;B1360,C1360,B1360)</f>
        <v>98</v>
      </c>
      <c r="G1360" s="18">
        <f>F1360*Premissas!$C$5</f>
        <v>3159.1901297057893</v>
      </c>
      <c r="M1360" s="7" t="str">
        <f>Premissas!$E$2</f>
        <v>outubro/19</v>
      </c>
      <c r="N1360" s="29">
        <f t="shared" ref="N1360" si="2045">N1346+1</f>
        <v>98</v>
      </c>
      <c r="O1360" s="15">
        <f>Premissas!$I$2</f>
        <v>63.39</v>
      </c>
      <c r="P1360" s="16">
        <f t="shared" ref="P1360:P1371" si="2046">IF(O1360&gt;105%*N1360,(O1360-N1360),0)</f>
        <v>0</v>
      </c>
      <c r="Q1360" s="17">
        <f>P1360*Premissas!$C$13</f>
        <v>0</v>
      </c>
      <c r="R1360" s="15">
        <f t="shared" ref="R1360:R1371" si="2047">IF(O1360&gt;N1360,O1360,N1360)</f>
        <v>98</v>
      </c>
      <c r="S1360" s="18">
        <f>R1360*Premissas!$C$11</f>
        <v>4720.1834862385322</v>
      </c>
      <c r="Y1360" s="7" t="str">
        <f>Premissas!$E$2</f>
        <v>outubro/19</v>
      </c>
      <c r="Z1360" s="29">
        <f t="shared" ref="Z1360" si="2048">Z1346+1</f>
        <v>98</v>
      </c>
      <c r="AA1360" s="15">
        <f>Premissas!$H$2</f>
        <v>58.8</v>
      </c>
      <c r="AB1360" s="16">
        <f t="shared" ref="AB1360:AB1371" si="2049">IF(AA1360&gt;105%*Z1360,(AA1360-Z1360),0)</f>
        <v>0</v>
      </c>
      <c r="AC1360" s="17">
        <f>AB1360*Premissas!$C$6</f>
        <v>0</v>
      </c>
      <c r="AD1360" s="15">
        <f t="shared" ref="AD1360:AD1371" si="2050">IF(AA1360&gt;Z1360,AA1360,Z1360)</f>
        <v>98</v>
      </c>
      <c r="AE1360" s="18">
        <f>AD1360*Premissas!$C$12</f>
        <v>3159.1901297057893</v>
      </c>
    </row>
    <row r="1361" spans="1:33" x14ac:dyDescent="0.25">
      <c r="A1361" s="7" t="str">
        <f>Premissas!$E$3</f>
        <v>setembro/19</v>
      </c>
      <c r="B1361" s="29">
        <f>B1360</f>
        <v>98</v>
      </c>
      <c r="C1361" s="15">
        <f>LARGE(Premissas!$H$3:$I$3,1)</f>
        <v>58.91</v>
      </c>
      <c r="D1361" s="16">
        <f t="shared" si="2043"/>
        <v>0</v>
      </c>
      <c r="E1361" s="17">
        <f>D1361*Premissas!$C$6</f>
        <v>0</v>
      </c>
      <c r="F1361" s="15">
        <f t="shared" si="2044"/>
        <v>98</v>
      </c>
      <c r="G1361" s="18">
        <f>F1361*Premissas!$C$5</f>
        <v>3159.1901297057893</v>
      </c>
      <c r="M1361" s="7" t="str">
        <f>Premissas!$E$3</f>
        <v>setembro/19</v>
      </c>
      <c r="N1361" s="29">
        <f t="shared" ref="N1361:N1371" si="2051">N1360</f>
        <v>98</v>
      </c>
      <c r="O1361" s="15">
        <f>Premissas!$I$3</f>
        <v>52.19</v>
      </c>
      <c r="P1361" s="16">
        <f t="shared" si="2046"/>
        <v>0</v>
      </c>
      <c r="Q1361" s="17">
        <f>P1361*Premissas!$C$13</f>
        <v>0</v>
      </c>
      <c r="R1361" s="15">
        <f t="shared" si="2047"/>
        <v>98</v>
      </c>
      <c r="S1361" s="18">
        <f>R1361*Premissas!$C$11</f>
        <v>4720.1834862385322</v>
      </c>
      <c r="Y1361" s="7" t="str">
        <f>Premissas!$E$3</f>
        <v>setembro/19</v>
      </c>
      <c r="Z1361" s="29">
        <f t="shared" ref="Z1361:Z1371" si="2052">Z1360</f>
        <v>98</v>
      </c>
      <c r="AA1361" s="15">
        <f>Premissas!$H$3</f>
        <v>58.91</v>
      </c>
      <c r="AB1361" s="16">
        <f t="shared" si="2049"/>
        <v>0</v>
      </c>
      <c r="AC1361" s="17">
        <f>AB1361*Premissas!$C$6</f>
        <v>0</v>
      </c>
      <c r="AD1361" s="15">
        <f t="shared" si="2050"/>
        <v>98</v>
      </c>
      <c r="AE1361" s="18">
        <f>AD1361*Premissas!$C$12</f>
        <v>3159.1901297057893</v>
      </c>
    </row>
    <row r="1362" spans="1:33" x14ac:dyDescent="0.25">
      <c r="A1362" s="7" t="str">
        <f>Premissas!$E$4</f>
        <v>agosto/19</v>
      </c>
      <c r="B1362" s="29">
        <f t="shared" ref="B1362:B1371" si="2053">B1361</f>
        <v>98</v>
      </c>
      <c r="C1362" s="15">
        <f>LARGE(Premissas!$H$4:$I$4,1)</f>
        <v>46.48</v>
      </c>
      <c r="D1362" s="16">
        <f t="shared" si="2043"/>
        <v>0</v>
      </c>
      <c r="E1362" s="17">
        <f>D1362*Premissas!$C$6</f>
        <v>0</v>
      </c>
      <c r="F1362" s="15">
        <f t="shared" si="2044"/>
        <v>98</v>
      </c>
      <c r="G1362" s="18">
        <f>F1362*Premissas!$C$5</f>
        <v>3159.1901297057893</v>
      </c>
      <c r="M1362" s="7" t="str">
        <f>Premissas!$E$4</f>
        <v>agosto/19</v>
      </c>
      <c r="N1362" s="29">
        <f t="shared" si="2051"/>
        <v>98</v>
      </c>
      <c r="O1362" s="15">
        <f>Premissas!$I$4</f>
        <v>20.16</v>
      </c>
      <c r="P1362" s="16">
        <f t="shared" si="2046"/>
        <v>0</v>
      </c>
      <c r="Q1362" s="17">
        <f>P1362*Premissas!$C$13</f>
        <v>0</v>
      </c>
      <c r="R1362" s="15">
        <f t="shared" si="2047"/>
        <v>98</v>
      </c>
      <c r="S1362" s="18">
        <f>R1362*Premissas!$C$11</f>
        <v>4720.1834862385322</v>
      </c>
      <c r="Y1362" s="7" t="str">
        <f>Premissas!$E$4</f>
        <v>agosto/19</v>
      </c>
      <c r="Z1362" s="29">
        <f t="shared" si="2052"/>
        <v>98</v>
      </c>
      <c r="AA1362" s="15">
        <f>Premissas!$H$4</f>
        <v>46.48</v>
      </c>
      <c r="AB1362" s="16">
        <f t="shared" si="2049"/>
        <v>0</v>
      </c>
      <c r="AC1362" s="17">
        <f>AB1362*Premissas!$C$6</f>
        <v>0</v>
      </c>
      <c r="AD1362" s="15">
        <f t="shared" si="2050"/>
        <v>98</v>
      </c>
      <c r="AE1362" s="18">
        <f>AD1362*Premissas!$C$12</f>
        <v>3159.1901297057893</v>
      </c>
    </row>
    <row r="1363" spans="1:33" x14ac:dyDescent="0.25">
      <c r="A1363" s="7" t="str">
        <f>Premissas!$E$5</f>
        <v>julho/19</v>
      </c>
      <c r="B1363" s="29">
        <f t="shared" si="2053"/>
        <v>98</v>
      </c>
      <c r="C1363" s="15">
        <f>LARGE(Premissas!$H$5:$I$5,1)</f>
        <v>63.17</v>
      </c>
      <c r="D1363" s="16">
        <f t="shared" si="2043"/>
        <v>0</v>
      </c>
      <c r="E1363" s="17">
        <f>D1363*Premissas!$C$6</f>
        <v>0</v>
      </c>
      <c r="F1363" s="15">
        <f t="shared" si="2044"/>
        <v>98</v>
      </c>
      <c r="G1363" s="18">
        <f>F1363*Premissas!$C$5</f>
        <v>3159.1901297057893</v>
      </c>
      <c r="M1363" s="7" t="str">
        <f>Premissas!$E$5</f>
        <v>julho/19</v>
      </c>
      <c r="N1363" s="29">
        <f t="shared" si="2051"/>
        <v>98</v>
      </c>
      <c r="O1363" s="15">
        <f>Premissas!$I$5</f>
        <v>39.979999999999997</v>
      </c>
      <c r="P1363" s="16">
        <f t="shared" si="2046"/>
        <v>0</v>
      </c>
      <c r="Q1363" s="17">
        <f>P1363*Premissas!$C$13</f>
        <v>0</v>
      </c>
      <c r="R1363" s="15">
        <f t="shared" si="2047"/>
        <v>98</v>
      </c>
      <c r="S1363" s="18">
        <f>R1363*Premissas!$C$11</f>
        <v>4720.1834862385322</v>
      </c>
      <c r="Y1363" s="7" t="str">
        <f>Premissas!$E$5</f>
        <v>julho/19</v>
      </c>
      <c r="Z1363" s="29">
        <f t="shared" si="2052"/>
        <v>98</v>
      </c>
      <c r="AA1363" s="15">
        <f>Premissas!$H$5</f>
        <v>63.17</v>
      </c>
      <c r="AB1363" s="16">
        <f t="shared" si="2049"/>
        <v>0</v>
      </c>
      <c r="AC1363" s="17">
        <f>AB1363*Premissas!$C$6</f>
        <v>0</v>
      </c>
      <c r="AD1363" s="15">
        <f t="shared" si="2050"/>
        <v>98</v>
      </c>
      <c r="AE1363" s="18">
        <f>AD1363*Premissas!$C$12</f>
        <v>3159.1901297057893</v>
      </c>
    </row>
    <row r="1364" spans="1:33" x14ac:dyDescent="0.25">
      <c r="A1364" s="7" t="str">
        <f>Premissas!$E$6</f>
        <v>junho/19</v>
      </c>
      <c r="B1364" s="29">
        <f t="shared" si="2053"/>
        <v>98</v>
      </c>
      <c r="C1364" s="15">
        <f>LARGE(Premissas!$H$6:$I$6,1)</f>
        <v>59.47</v>
      </c>
      <c r="D1364" s="16">
        <f t="shared" si="2043"/>
        <v>0</v>
      </c>
      <c r="E1364" s="17">
        <f>D1364*Premissas!$C$6</f>
        <v>0</v>
      </c>
      <c r="F1364" s="15">
        <f t="shared" si="2044"/>
        <v>98</v>
      </c>
      <c r="G1364" s="18">
        <f>F1364*Premissas!$C$5</f>
        <v>3159.1901297057893</v>
      </c>
      <c r="M1364" s="7" t="str">
        <f>Premissas!$E$6</f>
        <v>junho/19</v>
      </c>
      <c r="N1364" s="29">
        <f t="shared" si="2051"/>
        <v>98</v>
      </c>
      <c r="O1364" s="15">
        <f>Premissas!$I$6</f>
        <v>47.71</v>
      </c>
      <c r="P1364" s="16">
        <f t="shared" si="2046"/>
        <v>0</v>
      </c>
      <c r="Q1364" s="17">
        <f>P1364*Premissas!$C$13</f>
        <v>0</v>
      </c>
      <c r="R1364" s="15">
        <f t="shared" si="2047"/>
        <v>98</v>
      </c>
      <c r="S1364" s="18">
        <f>R1364*Premissas!$C$11</f>
        <v>4720.1834862385322</v>
      </c>
      <c r="Y1364" s="7" t="str">
        <f>Premissas!$E$6</f>
        <v>junho/19</v>
      </c>
      <c r="Z1364" s="29">
        <f t="shared" si="2052"/>
        <v>98</v>
      </c>
      <c r="AA1364" s="15">
        <f>Premissas!$H$6</f>
        <v>59.47</v>
      </c>
      <c r="AB1364" s="16">
        <f t="shared" si="2049"/>
        <v>0</v>
      </c>
      <c r="AC1364" s="17">
        <f>AB1364*Premissas!$C$6</f>
        <v>0</v>
      </c>
      <c r="AD1364" s="15">
        <f t="shared" si="2050"/>
        <v>98</v>
      </c>
      <c r="AE1364" s="18">
        <f>AD1364*Premissas!$C$12</f>
        <v>3159.1901297057893</v>
      </c>
    </row>
    <row r="1365" spans="1:33" x14ac:dyDescent="0.25">
      <c r="A1365" s="7" t="str">
        <f>Premissas!$E$7</f>
        <v>maio/19</v>
      </c>
      <c r="B1365" s="29">
        <f t="shared" si="2053"/>
        <v>98</v>
      </c>
      <c r="C1365" s="15">
        <f>LARGE(Premissas!$H$7:$I$7,1)</f>
        <v>61.04</v>
      </c>
      <c r="D1365" s="20">
        <f t="shared" si="2043"/>
        <v>0</v>
      </c>
      <c r="E1365" s="17">
        <f>D1365*Premissas!$C$6</f>
        <v>0</v>
      </c>
      <c r="F1365" s="15">
        <f t="shared" si="2044"/>
        <v>98</v>
      </c>
      <c r="G1365" s="18">
        <f>F1365*Premissas!$C$5</f>
        <v>3159.1901297057893</v>
      </c>
      <c r="M1365" s="7" t="str">
        <f>Premissas!$E$7</f>
        <v>maio/19</v>
      </c>
      <c r="N1365" s="29">
        <f t="shared" si="2051"/>
        <v>98</v>
      </c>
      <c r="O1365" s="15">
        <f>Premissas!$I$7</f>
        <v>46.37</v>
      </c>
      <c r="P1365" s="20">
        <f t="shared" si="2046"/>
        <v>0</v>
      </c>
      <c r="Q1365" s="17">
        <f>P1365*Premissas!$C$13</f>
        <v>0</v>
      </c>
      <c r="R1365" s="15">
        <f t="shared" si="2047"/>
        <v>98</v>
      </c>
      <c r="S1365" s="18">
        <f>R1365*Premissas!$C$11</f>
        <v>4720.1834862385322</v>
      </c>
      <c r="Y1365" s="7" t="str">
        <f>Premissas!$E$7</f>
        <v>maio/19</v>
      </c>
      <c r="Z1365" s="29">
        <f t="shared" si="2052"/>
        <v>98</v>
      </c>
      <c r="AA1365" s="15">
        <f>Premissas!$H$7</f>
        <v>61.04</v>
      </c>
      <c r="AB1365" s="20">
        <f t="shared" si="2049"/>
        <v>0</v>
      </c>
      <c r="AC1365" s="17">
        <f>AB1365*Premissas!$C$6</f>
        <v>0</v>
      </c>
      <c r="AD1365" s="15">
        <f t="shared" si="2050"/>
        <v>98</v>
      </c>
      <c r="AE1365" s="18">
        <f>AD1365*Premissas!$C$12</f>
        <v>3159.1901297057893</v>
      </c>
    </row>
    <row r="1366" spans="1:33" x14ac:dyDescent="0.25">
      <c r="A1366" s="7" t="str">
        <f>Premissas!$E$8</f>
        <v>abril/19</v>
      </c>
      <c r="B1366" s="29">
        <f t="shared" si="2053"/>
        <v>98</v>
      </c>
      <c r="C1366" s="15">
        <f>LARGE(Premissas!$H$8:$I$8,1)</f>
        <v>81.98</v>
      </c>
      <c r="D1366" s="20">
        <f t="shared" si="2043"/>
        <v>0</v>
      </c>
      <c r="E1366" s="17">
        <f>D1366*Premissas!$C$6</f>
        <v>0</v>
      </c>
      <c r="F1366" s="15">
        <f t="shared" si="2044"/>
        <v>98</v>
      </c>
      <c r="G1366" s="18">
        <f>F1366*Premissas!$C$5</f>
        <v>3159.1901297057893</v>
      </c>
      <c r="M1366" s="7" t="str">
        <f>Premissas!$E$8</f>
        <v>abril/19</v>
      </c>
      <c r="N1366" s="29">
        <f t="shared" si="2051"/>
        <v>98</v>
      </c>
      <c r="O1366" s="15">
        <f>Premissas!$I$8</f>
        <v>53.09</v>
      </c>
      <c r="P1366" s="20">
        <f t="shared" si="2046"/>
        <v>0</v>
      </c>
      <c r="Q1366" s="17">
        <f>P1366*Premissas!$C$13</f>
        <v>0</v>
      </c>
      <c r="R1366" s="15">
        <f t="shared" si="2047"/>
        <v>98</v>
      </c>
      <c r="S1366" s="18">
        <f>R1366*Premissas!$C$11</f>
        <v>4720.1834862385322</v>
      </c>
      <c r="Y1366" s="7" t="str">
        <f>Premissas!$E$8</f>
        <v>abril/19</v>
      </c>
      <c r="Z1366" s="29">
        <f t="shared" si="2052"/>
        <v>98</v>
      </c>
      <c r="AA1366" s="15">
        <f>Premissas!$H$8</f>
        <v>81.98</v>
      </c>
      <c r="AB1366" s="20">
        <f t="shared" si="2049"/>
        <v>0</v>
      </c>
      <c r="AC1366" s="17">
        <f>AB1366*Premissas!$C$6</f>
        <v>0</v>
      </c>
      <c r="AD1366" s="15">
        <f t="shared" si="2050"/>
        <v>98</v>
      </c>
      <c r="AE1366" s="18">
        <f>AD1366*Premissas!$C$12</f>
        <v>3159.1901297057893</v>
      </c>
    </row>
    <row r="1367" spans="1:33" x14ac:dyDescent="0.25">
      <c r="A1367" s="7" t="str">
        <f>Premissas!$E$9</f>
        <v>março/19</v>
      </c>
      <c r="B1367" s="29">
        <f t="shared" si="2053"/>
        <v>98</v>
      </c>
      <c r="C1367" s="15">
        <f>LARGE(Premissas!$H$9:$I$9,1)</f>
        <v>77.73</v>
      </c>
      <c r="D1367" s="20">
        <f t="shared" si="2043"/>
        <v>0</v>
      </c>
      <c r="E1367" s="17">
        <f>D1367*Premissas!$C$6</f>
        <v>0</v>
      </c>
      <c r="F1367" s="15">
        <f t="shared" si="2044"/>
        <v>98</v>
      </c>
      <c r="G1367" s="18">
        <f>F1367*Premissas!$C$5</f>
        <v>3159.1901297057893</v>
      </c>
      <c r="M1367" s="7" t="str">
        <f>Premissas!$E$9</f>
        <v>março/19</v>
      </c>
      <c r="N1367" s="29">
        <f t="shared" si="2051"/>
        <v>98</v>
      </c>
      <c r="O1367" s="15">
        <f>Premissas!$I$9</f>
        <v>77.73</v>
      </c>
      <c r="P1367" s="20">
        <f t="shared" si="2046"/>
        <v>0</v>
      </c>
      <c r="Q1367" s="17">
        <f>P1367*Premissas!$C$13</f>
        <v>0</v>
      </c>
      <c r="R1367" s="15">
        <f t="shared" si="2047"/>
        <v>98</v>
      </c>
      <c r="S1367" s="18">
        <f>R1367*Premissas!$C$11</f>
        <v>4720.1834862385322</v>
      </c>
      <c r="Y1367" s="7" t="str">
        <f>Premissas!$E$9</f>
        <v>março/19</v>
      </c>
      <c r="Z1367" s="29">
        <f t="shared" si="2052"/>
        <v>98</v>
      </c>
      <c r="AA1367" s="15">
        <f>Premissas!$H$9</f>
        <v>77.62</v>
      </c>
      <c r="AB1367" s="20">
        <f t="shared" si="2049"/>
        <v>0</v>
      </c>
      <c r="AC1367" s="17">
        <f>AB1367*Premissas!$C$6</f>
        <v>0</v>
      </c>
      <c r="AD1367" s="15">
        <f t="shared" si="2050"/>
        <v>98</v>
      </c>
      <c r="AE1367" s="18">
        <f>AD1367*Premissas!$C$12</f>
        <v>3159.1901297057893</v>
      </c>
    </row>
    <row r="1368" spans="1:33" x14ac:dyDescent="0.25">
      <c r="A1368" s="7" t="str">
        <f>Premissas!$E$10</f>
        <v>fevereiro/19</v>
      </c>
      <c r="B1368" s="29">
        <f t="shared" si="2053"/>
        <v>98</v>
      </c>
      <c r="C1368" s="15">
        <f>LARGE(Premissas!$H$10:$I$10,1)</f>
        <v>89.49</v>
      </c>
      <c r="D1368" s="20">
        <f t="shared" si="2043"/>
        <v>0</v>
      </c>
      <c r="E1368" s="17">
        <f>D1368*Premissas!$C$6</f>
        <v>0</v>
      </c>
      <c r="F1368" s="15">
        <f t="shared" si="2044"/>
        <v>98</v>
      </c>
      <c r="G1368" s="18">
        <f>F1368*Premissas!$C$5</f>
        <v>3159.1901297057893</v>
      </c>
      <c r="M1368" s="7" t="str">
        <f>Premissas!$E$10</f>
        <v>fevereiro/19</v>
      </c>
      <c r="N1368" s="29">
        <f t="shared" si="2051"/>
        <v>98</v>
      </c>
      <c r="O1368" s="15">
        <f>Premissas!$I$10</f>
        <v>61.82</v>
      </c>
      <c r="P1368" s="20">
        <f t="shared" si="2046"/>
        <v>0</v>
      </c>
      <c r="Q1368" s="17">
        <f>P1368*Premissas!$C$13</f>
        <v>0</v>
      </c>
      <c r="R1368" s="15">
        <f t="shared" si="2047"/>
        <v>98</v>
      </c>
      <c r="S1368" s="18">
        <f>R1368*Premissas!$C$11</f>
        <v>4720.1834862385322</v>
      </c>
      <c r="Y1368" s="7" t="str">
        <f>Premissas!$E$10</f>
        <v>fevereiro/19</v>
      </c>
      <c r="Z1368" s="29">
        <f t="shared" si="2052"/>
        <v>98</v>
      </c>
      <c r="AA1368" s="15">
        <f>Premissas!$H$10</f>
        <v>89.49</v>
      </c>
      <c r="AB1368" s="20">
        <f t="shared" si="2049"/>
        <v>0</v>
      </c>
      <c r="AC1368" s="17">
        <f>AB1368*Premissas!$C$6</f>
        <v>0</v>
      </c>
      <c r="AD1368" s="15">
        <f t="shared" si="2050"/>
        <v>98</v>
      </c>
      <c r="AE1368" s="18">
        <f>AD1368*Premissas!$C$12</f>
        <v>3159.1901297057893</v>
      </c>
    </row>
    <row r="1369" spans="1:33" x14ac:dyDescent="0.25">
      <c r="A1369" s="7" t="str">
        <f>Premissas!$E$11</f>
        <v>janeiro/19</v>
      </c>
      <c r="B1369" s="29">
        <f t="shared" si="2053"/>
        <v>98</v>
      </c>
      <c r="C1369" s="15">
        <f>LARGE(Premissas!$H$11:$I$11,1)</f>
        <v>81.09</v>
      </c>
      <c r="D1369" s="16">
        <f t="shared" si="2043"/>
        <v>0</v>
      </c>
      <c r="E1369" s="17">
        <f>D1369*Premissas!$C$6</f>
        <v>0</v>
      </c>
      <c r="F1369" s="15">
        <f t="shared" si="2044"/>
        <v>98</v>
      </c>
      <c r="G1369" s="18">
        <f>F1369*Premissas!$C$5</f>
        <v>3159.1901297057893</v>
      </c>
      <c r="M1369" s="7" t="str">
        <f>Premissas!$E$11</f>
        <v>janeiro/19</v>
      </c>
      <c r="N1369" s="29">
        <f t="shared" si="2051"/>
        <v>98</v>
      </c>
      <c r="O1369" s="15">
        <f>Premissas!$I$11</f>
        <v>57.12</v>
      </c>
      <c r="P1369" s="16">
        <f t="shared" si="2046"/>
        <v>0</v>
      </c>
      <c r="Q1369" s="17">
        <f>P1369*Premissas!$C$13</f>
        <v>0</v>
      </c>
      <c r="R1369" s="15">
        <f t="shared" si="2047"/>
        <v>98</v>
      </c>
      <c r="S1369" s="18">
        <f>R1369*Premissas!$C$11</f>
        <v>4720.1834862385322</v>
      </c>
      <c r="Y1369" s="7" t="str">
        <f>Premissas!$E$11</f>
        <v>janeiro/19</v>
      </c>
      <c r="Z1369" s="29">
        <f t="shared" si="2052"/>
        <v>98</v>
      </c>
      <c r="AA1369" s="15">
        <f>Premissas!$H$11</f>
        <v>81.09</v>
      </c>
      <c r="AB1369" s="16">
        <f t="shared" si="2049"/>
        <v>0</v>
      </c>
      <c r="AC1369" s="17">
        <f>AB1369*Premissas!$C$6</f>
        <v>0</v>
      </c>
      <c r="AD1369" s="15">
        <f t="shared" si="2050"/>
        <v>98</v>
      </c>
      <c r="AE1369" s="18">
        <f>AD1369*Premissas!$C$12</f>
        <v>3159.1901297057893</v>
      </c>
    </row>
    <row r="1370" spans="1:33" x14ac:dyDescent="0.25">
      <c r="A1370" s="7" t="str">
        <f>Premissas!$E$12</f>
        <v>dezembro/18</v>
      </c>
      <c r="B1370" s="29">
        <f t="shared" si="2053"/>
        <v>98</v>
      </c>
      <c r="C1370" s="15">
        <f>LARGE(Premissas!$H$12:$I$12,1)</f>
        <v>66.98</v>
      </c>
      <c r="D1370" s="16">
        <f t="shared" si="2043"/>
        <v>0</v>
      </c>
      <c r="E1370" s="17">
        <f>D1370*Premissas!$C$6</f>
        <v>0</v>
      </c>
      <c r="F1370" s="15">
        <f t="shared" si="2044"/>
        <v>98</v>
      </c>
      <c r="G1370" s="18">
        <f>F1370*Premissas!$C$5</f>
        <v>3159.1901297057893</v>
      </c>
      <c r="M1370" s="7" t="str">
        <f>Premissas!$E$12</f>
        <v>dezembro/18</v>
      </c>
      <c r="N1370" s="29">
        <f t="shared" si="2051"/>
        <v>98</v>
      </c>
      <c r="O1370" s="15">
        <f>Premissas!$I$12</f>
        <v>56.9</v>
      </c>
      <c r="P1370" s="16">
        <f t="shared" si="2046"/>
        <v>0</v>
      </c>
      <c r="Q1370" s="17">
        <f>P1370*Premissas!$C$13</f>
        <v>0</v>
      </c>
      <c r="R1370" s="15">
        <f t="shared" si="2047"/>
        <v>98</v>
      </c>
      <c r="S1370" s="18">
        <f>R1370*Premissas!$C$11</f>
        <v>4720.1834862385322</v>
      </c>
      <c r="Y1370" s="7" t="str">
        <f>Premissas!$E$12</f>
        <v>dezembro/18</v>
      </c>
      <c r="Z1370" s="29">
        <f t="shared" si="2052"/>
        <v>98</v>
      </c>
      <c r="AA1370" s="15">
        <f>Premissas!$H$12</f>
        <v>66.98</v>
      </c>
      <c r="AB1370" s="16">
        <f t="shared" si="2049"/>
        <v>0</v>
      </c>
      <c r="AC1370" s="17">
        <f>AB1370*Premissas!$C$6</f>
        <v>0</v>
      </c>
      <c r="AD1370" s="15">
        <f t="shared" si="2050"/>
        <v>98</v>
      </c>
      <c r="AE1370" s="18">
        <f>AD1370*Premissas!$C$12</f>
        <v>3159.1901297057893</v>
      </c>
    </row>
    <row r="1371" spans="1:33" x14ac:dyDescent="0.25">
      <c r="A1371" s="7" t="str">
        <f>Premissas!$E$13</f>
        <v>novembro/18</v>
      </c>
      <c r="B1371" s="29">
        <f t="shared" si="2053"/>
        <v>98</v>
      </c>
      <c r="C1371" s="15">
        <f>LARGE(Premissas!$H$13:$I$13,1)</f>
        <v>66.42</v>
      </c>
      <c r="D1371" s="16">
        <f t="shared" si="2043"/>
        <v>0</v>
      </c>
      <c r="E1371" s="17">
        <f>D1371*Premissas!$C$6</f>
        <v>0</v>
      </c>
      <c r="F1371" s="15">
        <f t="shared" si="2044"/>
        <v>98</v>
      </c>
      <c r="G1371" s="18">
        <f>F1371*Premissas!$C$5</f>
        <v>3159.1901297057893</v>
      </c>
      <c r="M1371" s="7" t="str">
        <f>Premissas!$E$13</f>
        <v>novembro/18</v>
      </c>
      <c r="N1371" s="29">
        <f t="shared" si="2051"/>
        <v>98</v>
      </c>
      <c r="O1371" s="15">
        <f>Premissas!$I$13</f>
        <v>40.659999999999997</v>
      </c>
      <c r="P1371" s="16">
        <f t="shared" si="2046"/>
        <v>0</v>
      </c>
      <c r="Q1371" s="17">
        <f>P1371*Premissas!$C$13</f>
        <v>0</v>
      </c>
      <c r="R1371" s="15">
        <f t="shared" si="2047"/>
        <v>98</v>
      </c>
      <c r="S1371" s="18">
        <f>R1371*Premissas!$C$11</f>
        <v>4720.1834862385322</v>
      </c>
      <c r="Y1371" s="7" t="str">
        <f>Premissas!$E$13</f>
        <v>novembro/18</v>
      </c>
      <c r="Z1371" s="29">
        <f t="shared" si="2052"/>
        <v>98</v>
      </c>
      <c r="AA1371" s="15">
        <f>Premissas!$H$13</f>
        <v>66.42</v>
      </c>
      <c r="AB1371" s="16">
        <f t="shared" si="2049"/>
        <v>0</v>
      </c>
      <c r="AC1371" s="17">
        <f>AB1371*Premissas!$C$6</f>
        <v>0</v>
      </c>
      <c r="AD1371" s="15">
        <f t="shared" si="2050"/>
        <v>98</v>
      </c>
      <c r="AE1371" s="18">
        <f>AD1371*Premissas!$C$12</f>
        <v>3159.1901297057893</v>
      </c>
    </row>
    <row r="1372" spans="1:33" x14ac:dyDescent="0.25">
      <c r="A1372" s="26" t="s">
        <v>35</v>
      </c>
      <c r="B1372" s="5"/>
      <c r="C1372" s="5">
        <f>LARGE(C1359:C1371,1)</f>
        <v>89.49</v>
      </c>
      <c r="D1372" s="5">
        <f>LARGE(D1359:D1371,1)</f>
        <v>0</v>
      </c>
      <c r="E1372" s="27">
        <f>SUM(E1360:E1371)</f>
        <v>0</v>
      </c>
      <c r="F1372" s="5">
        <f>LARGE(F1359:F1371,1)</f>
        <v>98</v>
      </c>
      <c r="G1372" s="27">
        <f t="shared" si="2030"/>
        <v>37910.281556469468</v>
      </c>
      <c r="H1372" s="50">
        <f>E1372+G1372</f>
        <v>37910.281556469468</v>
      </c>
      <c r="I1372">
        <f>B1360</f>
        <v>98</v>
      </c>
      <c r="M1372" s="26" t="s">
        <v>35</v>
      </c>
      <c r="N1372" s="5"/>
      <c r="O1372" s="5">
        <f t="shared" ref="O1372:P1372" si="2054">LARGE(O1359:O1371,1)</f>
        <v>77.73</v>
      </c>
      <c r="P1372" s="5">
        <f t="shared" si="2054"/>
        <v>0</v>
      </c>
      <c r="Q1372" s="27">
        <f t="shared" ref="Q1372" si="2055">SUM(Q1360:Q1371)</f>
        <v>0</v>
      </c>
      <c r="R1372" s="5">
        <f t="shared" ref="R1372" si="2056">LARGE(R1359:R1371,1)</f>
        <v>98</v>
      </c>
      <c r="S1372" s="27">
        <f t="shared" si="2034"/>
        <v>56642.201834862375</v>
      </c>
      <c r="T1372" s="50">
        <f t="shared" ref="T1372" si="2057">Q1372+S1372</f>
        <v>56642.201834862375</v>
      </c>
      <c r="U1372">
        <f t="shared" ref="U1372" si="2058">N1360</f>
        <v>98</v>
      </c>
      <c r="Y1372" s="26" t="s">
        <v>35</v>
      </c>
      <c r="Z1372" s="5"/>
      <c r="AA1372" s="5">
        <f t="shared" ref="AA1372:AB1372" si="2059">LARGE(AA1359:AA1371,1)</f>
        <v>89.49</v>
      </c>
      <c r="AB1372" s="5">
        <f t="shared" si="2059"/>
        <v>0</v>
      </c>
      <c r="AC1372" s="27">
        <f t="shared" ref="AC1372" si="2060">SUM(AC1360:AC1371)</f>
        <v>0</v>
      </c>
      <c r="AD1372" s="5">
        <f t="shared" ref="AD1372" si="2061">LARGE(AD1359:AD1371,1)</f>
        <v>98</v>
      </c>
      <c r="AE1372" s="27">
        <f t="shared" si="2040"/>
        <v>37910.281556469468</v>
      </c>
      <c r="AF1372" s="50">
        <f t="shared" ref="AF1372" si="2062">AC1372+AE1372</f>
        <v>37910.281556469468</v>
      </c>
      <c r="AG1372">
        <f t="shared" ref="AG1372" si="2063">Z1360</f>
        <v>98</v>
      </c>
    </row>
    <row r="1373" spans="1:33" x14ac:dyDescent="0.25">
      <c r="A1373" s="6" t="s">
        <v>12</v>
      </c>
      <c r="B1373" s="6" t="s">
        <v>18</v>
      </c>
      <c r="C1373" s="6" t="s">
        <v>19</v>
      </c>
      <c r="D1373" s="14" t="s">
        <v>20</v>
      </c>
      <c r="E1373" s="14" t="s">
        <v>21</v>
      </c>
      <c r="F1373" s="6" t="s">
        <v>22</v>
      </c>
      <c r="G1373" s="6" t="s">
        <v>23</v>
      </c>
      <c r="M1373" s="6" t="s">
        <v>12</v>
      </c>
      <c r="N1373" s="6" t="s">
        <v>18</v>
      </c>
      <c r="O1373" s="6" t="s">
        <v>19</v>
      </c>
      <c r="P1373" s="14" t="s">
        <v>20</v>
      </c>
      <c r="Q1373" s="14" t="s">
        <v>21</v>
      </c>
      <c r="R1373" s="6" t="s">
        <v>22</v>
      </c>
      <c r="S1373" s="6" t="s">
        <v>23</v>
      </c>
      <c r="Y1373" s="6" t="s">
        <v>12</v>
      </c>
      <c r="Z1373" s="6" t="s">
        <v>18</v>
      </c>
      <c r="AA1373" s="6" t="s">
        <v>19</v>
      </c>
      <c r="AB1373" s="14" t="s">
        <v>20</v>
      </c>
      <c r="AC1373" s="14" t="s">
        <v>21</v>
      </c>
      <c r="AD1373" s="6" t="s">
        <v>22</v>
      </c>
      <c r="AE1373" s="6" t="s">
        <v>23</v>
      </c>
    </row>
    <row r="1374" spans="1:33" x14ac:dyDescent="0.25">
      <c r="A1374" s="7" t="str">
        <f>Premissas!$E$2</f>
        <v>outubro/19</v>
      </c>
      <c r="B1374" s="29">
        <f>B1360+1</f>
        <v>99</v>
      </c>
      <c r="C1374" s="15">
        <f>LARGE(Premissas!$H$2:$I$2,1)</f>
        <v>63.39</v>
      </c>
      <c r="D1374" s="16">
        <f t="shared" ref="D1374:D1385" si="2064">IF(C1374&gt;105%*B1374,(C1374-B1374),0)</f>
        <v>0</v>
      </c>
      <c r="E1374" s="17">
        <f>D1374*Premissas!$C$6</f>
        <v>0</v>
      </c>
      <c r="F1374" s="15">
        <f t="shared" ref="F1374:F1385" si="2065">IF(C1374&gt;B1374,C1374,B1374)</f>
        <v>99</v>
      </c>
      <c r="G1374" s="18">
        <f>F1374*Premissas!$C$5</f>
        <v>3191.4267636823788</v>
      </c>
      <c r="M1374" s="7" t="str">
        <f>Premissas!$E$2</f>
        <v>outubro/19</v>
      </c>
      <c r="N1374" s="29">
        <f t="shared" ref="N1374" si="2066">N1360+1</f>
        <v>99</v>
      </c>
      <c r="O1374" s="15">
        <f>Premissas!$I$2</f>
        <v>63.39</v>
      </c>
      <c r="P1374" s="16">
        <f t="shared" ref="P1374:P1385" si="2067">IF(O1374&gt;105%*N1374,(O1374-N1374),0)</f>
        <v>0</v>
      </c>
      <c r="Q1374" s="17">
        <f>P1374*Premissas!$C$13</f>
        <v>0</v>
      </c>
      <c r="R1374" s="15">
        <f t="shared" ref="R1374:R1385" si="2068">IF(O1374&gt;N1374,O1374,N1374)</f>
        <v>99</v>
      </c>
      <c r="S1374" s="18">
        <f>R1374*Premissas!$C$11</f>
        <v>4768.3486238532105</v>
      </c>
      <c r="Y1374" s="7" t="str">
        <f>Premissas!$E$2</f>
        <v>outubro/19</v>
      </c>
      <c r="Z1374" s="29">
        <f t="shared" ref="Z1374" si="2069">Z1360+1</f>
        <v>99</v>
      </c>
      <c r="AA1374" s="15">
        <f>Premissas!$H$2</f>
        <v>58.8</v>
      </c>
      <c r="AB1374" s="16">
        <f t="shared" ref="AB1374:AB1385" si="2070">IF(AA1374&gt;105%*Z1374,(AA1374-Z1374),0)</f>
        <v>0</v>
      </c>
      <c r="AC1374" s="17">
        <f>AB1374*Premissas!$C$6</f>
        <v>0</v>
      </c>
      <c r="AD1374" s="15">
        <f t="shared" ref="AD1374:AD1385" si="2071">IF(AA1374&gt;Z1374,AA1374,Z1374)</f>
        <v>99</v>
      </c>
      <c r="AE1374" s="18">
        <f>AD1374*Premissas!$C$12</f>
        <v>3191.4267636823788</v>
      </c>
    </row>
    <row r="1375" spans="1:33" x14ac:dyDescent="0.25">
      <c r="A1375" s="7" t="str">
        <f>Premissas!$E$3</f>
        <v>setembro/19</v>
      </c>
      <c r="B1375" s="29">
        <f>B1374</f>
        <v>99</v>
      </c>
      <c r="C1375" s="15">
        <f>LARGE(Premissas!$H$3:$I$3,1)</f>
        <v>58.91</v>
      </c>
      <c r="D1375" s="16">
        <f t="shared" si="2064"/>
        <v>0</v>
      </c>
      <c r="E1375" s="17">
        <f>D1375*Premissas!$C$6</f>
        <v>0</v>
      </c>
      <c r="F1375" s="15">
        <f t="shared" si="2065"/>
        <v>99</v>
      </c>
      <c r="G1375" s="18">
        <f>F1375*Premissas!$C$5</f>
        <v>3191.4267636823788</v>
      </c>
      <c r="M1375" s="7" t="str">
        <f>Premissas!$E$3</f>
        <v>setembro/19</v>
      </c>
      <c r="N1375" s="29">
        <f t="shared" ref="N1375:N1385" si="2072">N1374</f>
        <v>99</v>
      </c>
      <c r="O1375" s="15">
        <f>Premissas!$I$3</f>
        <v>52.19</v>
      </c>
      <c r="P1375" s="16">
        <f t="shared" si="2067"/>
        <v>0</v>
      </c>
      <c r="Q1375" s="17">
        <f>P1375*Premissas!$C$13</f>
        <v>0</v>
      </c>
      <c r="R1375" s="15">
        <f t="shared" si="2068"/>
        <v>99</v>
      </c>
      <c r="S1375" s="18">
        <f>R1375*Premissas!$C$11</f>
        <v>4768.3486238532105</v>
      </c>
      <c r="Y1375" s="7" t="str">
        <f>Premissas!$E$3</f>
        <v>setembro/19</v>
      </c>
      <c r="Z1375" s="29">
        <f t="shared" ref="Z1375:Z1385" si="2073">Z1374</f>
        <v>99</v>
      </c>
      <c r="AA1375" s="15">
        <f>Premissas!$H$3</f>
        <v>58.91</v>
      </c>
      <c r="AB1375" s="16">
        <f t="shared" si="2070"/>
        <v>0</v>
      </c>
      <c r="AC1375" s="17">
        <f>AB1375*Premissas!$C$6</f>
        <v>0</v>
      </c>
      <c r="AD1375" s="15">
        <f t="shared" si="2071"/>
        <v>99</v>
      </c>
      <c r="AE1375" s="18">
        <f>AD1375*Premissas!$C$12</f>
        <v>3191.4267636823788</v>
      </c>
    </row>
    <row r="1376" spans="1:33" x14ac:dyDescent="0.25">
      <c r="A1376" s="7" t="str">
        <f>Premissas!$E$4</f>
        <v>agosto/19</v>
      </c>
      <c r="B1376" s="29">
        <f t="shared" ref="B1376:B1385" si="2074">B1375</f>
        <v>99</v>
      </c>
      <c r="C1376" s="15">
        <f>LARGE(Premissas!$H$4:$I$4,1)</f>
        <v>46.48</v>
      </c>
      <c r="D1376" s="16">
        <f t="shared" si="2064"/>
        <v>0</v>
      </c>
      <c r="E1376" s="17">
        <f>D1376*Premissas!$C$6</f>
        <v>0</v>
      </c>
      <c r="F1376" s="15">
        <f t="shared" si="2065"/>
        <v>99</v>
      </c>
      <c r="G1376" s="18">
        <f>F1376*Premissas!$C$5</f>
        <v>3191.4267636823788</v>
      </c>
      <c r="M1376" s="7" t="str">
        <f>Premissas!$E$4</f>
        <v>agosto/19</v>
      </c>
      <c r="N1376" s="29">
        <f t="shared" si="2072"/>
        <v>99</v>
      </c>
      <c r="O1376" s="15">
        <f>Premissas!$I$4</f>
        <v>20.16</v>
      </c>
      <c r="P1376" s="16">
        <f t="shared" si="2067"/>
        <v>0</v>
      </c>
      <c r="Q1376" s="17">
        <f>P1376*Premissas!$C$13</f>
        <v>0</v>
      </c>
      <c r="R1376" s="15">
        <f t="shared" si="2068"/>
        <v>99</v>
      </c>
      <c r="S1376" s="18">
        <f>R1376*Premissas!$C$11</f>
        <v>4768.3486238532105</v>
      </c>
      <c r="Y1376" s="7" t="str">
        <f>Premissas!$E$4</f>
        <v>agosto/19</v>
      </c>
      <c r="Z1376" s="29">
        <f t="shared" si="2073"/>
        <v>99</v>
      </c>
      <c r="AA1376" s="15">
        <f>Premissas!$H$4</f>
        <v>46.48</v>
      </c>
      <c r="AB1376" s="16">
        <f t="shared" si="2070"/>
        <v>0</v>
      </c>
      <c r="AC1376" s="17">
        <f>AB1376*Premissas!$C$6</f>
        <v>0</v>
      </c>
      <c r="AD1376" s="15">
        <f t="shared" si="2071"/>
        <v>99</v>
      </c>
      <c r="AE1376" s="18">
        <f>AD1376*Premissas!$C$12</f>
        <v>3191.4267636823788</v>
      </c>
    </row>
    <row r="1377" spans="1:33" x14ac:dyDescent="0.25">
      <c r="A1377" s="7" t="str">
        <f>Premissas!$E$5</f>
        <v>julho/19</v>
      </c>
      <c r="B1377" s="29">
        <f t="shared" si="2074"/>
        <v>99</v>
      </c>
      <c r="C1377" s="15">
        <f>LARGE(Premissas!$H$5:$I$5,1)</f>
        <v>63.17</v>
      </c>
      <c r="D1377" s="16">
        <f t="shared" si="2064"/>
        <v>0</v>
      </c>
      <c r="E1377" s="17">
        <f>D1377*Premissas!$C$6</f>
        <v>0</v>
      </c>
      <c r="F1377" s="15">
        <f t="shared" si="2065"/>
        <v>99</v>
      </c>
      <c r="G1377" s="18">
        <f>F1377*Premissas!$C$5</f>
        <v>3191.4267636823788</v>
      </c>
      <c r="M1377" s="7" t="str">
        <f>Premissas!$E$5</f>
        <v>julho/19</v>
      </c>
      <c r="N1377" s="29">
        <f t="shared" si="2072"/>
        <v>99</v>
      </c>
      <c r="O1377" s="15">
        <f>Premissas!$I$5</f>
        <v>39.979999999999997</v>
      </c>
      <c r="P1377" s="16">
        <f t="shared" si="2067"/>
        <v>0</v>
      </c>
      <c r="Q1377" s="17">
        <f>P1377*Premissas!$C$13</f>
        <v>0</v>
      </c>
      <c r="R1377" s="15">
        <f t="shared" si="2068"/>
        <v>99</v>
      </c>
      <c r="S1377" s="18">
        <f>R1377*Premissas!$C$11</f>
        <v>4768.3486238532105</v>
      </c>
      <c r="Y1377" s="7" t="str">
        <f>Premissas!$E$5</f>
        <v>julho/19</v>
      </c>
      <c r="Z1377" s="29">
        <f t="shared" si="2073"/>
        <v>99</v>
      </c>
      <c r="AA1377" s="15">
        <f>Premissas!$H$5</f>
        <v>63.17</v>
      </c>
      <c r="AB1377" s="16">
        <f t="shared" si="2070"/>
        <v>0</v>
      </c>
      <c r="AC1377" s="17">
        <f>AB1377*Premissas!$C$6</f>
        <v>0</v>
      </c>
      <c r="AD1377" s="15">
        <f t="shared" si="2071"/>
        <v>99</v>
      </c>
      <c r="AE1377" s="18">
        <f>AD1377*Premissas!$C$12</f>
        <v>3191.4267636823788</v>
      </c>
    </row>
    <row r="1378" spans="1:33" x14ac:dyDescent="0.25">
      <c r="A1378" s="7" t="str">
        <f>Premissas!$E$6</f>
        <v>junho/19</v>
      </c>
      <c r="B1378" s="29">
        <f t="shared" si="2074"/>
        <v>99</v>
      </c>
      <c r="C1378" s="15">
        <f>LARGE(Premissas!$H$6:$I$6,1)</f>
        <v>59.47</v>
      </c>
      <c r="D1378" s="16">
        <f t="shared" si="2064"/>
        <v>0</v>
      </c>
      <c r="E1378" s="17">
        <f>D1378*Premissas!$C$6</f>
        <v>0</v>
      </c>
      <c r="F1378" s="15">
        <f t="shared" si="2065"/>
        <v>99</v>
      </c>
      <c r="G1378" s="18">
        <f>F1378*Premissas!$C$5</f>
        <v>3191.4267636823788</v>
      </c>
      <c r="M1378" s="7" t="str">
        <f>Premissas!$E$6</f>
        <v>junho/19</v>
      </c>
      <c r="N1378" s="29">
        <f t="shared" si="2072"/>
        <v>99</v>
      </c>
      <c r="O1378" s="15">
        <f>Premissas!$I$6</f>
        <v>47.71</v>
      </c>
      <c r="P1378" s="16">
        <f t="shared" si="2067"/>
        <v>0</v>
      </c>
      <c r="Q1378" s="17">
        <f>P1378*Premissas!$C$13</f>
        <v>0</v>
      </c>
      <c r="R1378" s="15">
        <f t="shared" si="2068"/>
        <v>99</v>
      </c>
      <c r="S1378" s="18">
        <f>R1378*Premissas!$C$11</f>
        <v>4768.3486238532105</v>
      </c>
      <c r="Y1378" s="7" t="str">
        <f>Premissas!$E$6</f>
        <v>junho/19</v>
      </c>
      <c r="Z1378" s="29">
        <f t="shared" si="2073"/>
        <v>99</v>
      </c>
      <c r="AA1378" s="15">
        <f>Premissas!$H$6</f>
        <v>59.47</v>
      </c>
      <c r="AB1378" s="16">
        <f t="shared" si="2070"/>
        <v>0</v>
      </c>
      <c r="AC1378" s="17">
        <f>AB1378*Premissas!$C$6</f>
        <v>0</v>
      </c>
      <c r="AD1378" s="15">
        <f t="shared" si="2071"/>
        <v>99</v>
      </c>
      <c r="AE1378" s="18">
        <f>AD1378*Premissas!$C$12</f>
        <v>3191.4267636823788</v>
      </c>
    </row>
    <row r="1379" spans="1:33" x14ac:dyDescent="0.25">
      <c r="A1379" s="7" t="str">
        <f>Premissas!$E$7</f>
        <v>maio/19</v>
      </c>
      <c r="B1379" s="29">
        <f t="shared" si="2074"/>
        <v>99</v>
      </c>
      <c r="C1379" s="15">
        <f>LARGE(Premissas!$H$7:$I$7,1)</f>
        <v>61.04</v>
      </c>
      <c r="D1379" s="20">
        <f t="shared" si="2064"/>
        <v>0</v>
      </c>
      <c r="E1379" s="17">
        <f>D1379*Premissas!$C$6</f>
        <v>0</v>
      </c>
      <c r="F1379" s="15">
        <f t="shared" si="2065"/>
        <v>99</v>
      </c>
      <c r="G1379" s="18">
        <f>F1379*Premissas!$C$5</f>
        <v>3191.4267636823788</v>
      </c>
      <c r="M1379" s="7" t="str">
        <f>Premissas!$E$7</f>
        <v>maio/19</v>
      </c>
      <c r="N1379" s="29">
        <f t="shared" si="2072"/>
        <v>99</v>
      </c>
      <c r="O1379" s="15">
        <f>Premissas!$I$7</f>
        <v>46.37</v>
      </c>
      <c r="P1379" s="20">
        <f t="shared" si="2067"/>
        <v>0</v>
      </c>
      <c r="Q1379" s="17">
        <f>P1379*Premissas!$C$13</f>
        <v>0</v>
      </c>
      <c r="R1379" s="15">
        <f t="shared" si="2068"/>
        <v>99</v>
      </c>
      <c r="S1379" s="18">
        <f>R1379*Premissas!$C$11</f>
        <v>4768.3486238532105</v>
      </c>
      <c r="Y1379" s="7" t="str">
        <f>Premissas!$E$7</f>
        <v>maio/19</v>
      </c>
      <c r="Z1379" s="29">
        <f t="shared" si="2073"/>
        <v>99</v>
      </c>
      <c r="AA1379" s="15">
        <f>Premissas!$H$7</f>
        <v>61.04</v>
      </c>
      <c r="AB1379" s="20">
        <f t="shared" si="2070"/>
        <v>0</v>
      </c>
      <c r="AC1379" s="17">
        <f>AB1379*Premissas!$C$6</f>
        <v>0</v>
      </c>
      <c r="AD1379" s="15">
        <f t="shared" si="2071"/>
        <v>99</v>
      </c>
      <c r="AE1379" s="18">
        <f>AD1379*Premissas!$C$12</f>
        <v>3191.4267636823788</v>
      </c>
    </row>
    <row r="1380" spans="1:33" x14ac:dyDescent="0.25">
      <c r="A1380" s="7" t="str">
        <f>Premissas!$E$8</f>
        <v>abril/19</v>
      </c>
      <c r="B1380" s="29">
        <f t="shared" si="2074"/>
        <v>99</v>
      </c>
      <c r="C1380" s="15">
        <f>LARGE(Premissas!$H$8:$I$8,1)</f>
        <v>81.98</v>
      </c>
      <c r="D1380" s="20">
        <f t="shared" si="2064"/>
        <v>0</v>
      </c>
      <c r="E1380" s="17">
        <f>D1380*Premissas!$C$6</f>
        <v>0</v>
      </c>
      <c r="F1380" s="15">
        <f t="shared" si="2065"/>
        <v>99</v>
      </c>
      <c r="G1380" s="18">
        <f>F1380*Premissas!$C$5</f>
        <v>3191.4267636823788</v>
      </c>
      <c r="M1380" s="7" t="str">
        <f>Premissas!$E$8</f>
        <v>abril/19</v>
      </c>
      <c r="N1380" s="29">
        <f t="shared" si="2072"/>
        <v>99</v>
      </c>
      <c r="O1380" s="15">
        <f>Premissas!$I$8</f>
        <v>53.09</v>
      </c>
      <c r="P1380" s="20">
        <f t="shared" si="2067"/>
        <v>0</v>
      </c>
      <c r="Q1380" s="17">
        <f>P1380*Premissas!$C$13</f>
        <v>0</v>
      </c>
      <c r="R1380" s="15">
        <f t="shared" si="2068"/>
        <v>99</v>
      </c>
      <c r="S1380" s="18">
        <f>R1380*Premissas!$C$11</f>
        <v>4768.3486238532105</v>
      </c>
      <c r="Y1380" s="7" t="str">
        <f>Premissas!$E$8</f>
        <v>abril/19</v>
      </c>
      <c r="Z1380" s="29">
        <f t="shared" si="2073"/>
        <v>99</v>
      </c>
      <c r="AA1380" s="15">
        <f>Premissas!$H$8</f>
        <v>81.98</v>
      </c>
      <c r="AB1380" s="20">
        <f t="shared" si="2070"/>
        <v>0</v>
      </c>
      <c r="AC1380" s="17">
        <f>AB1380*Premissas!$C$6</f>
        <v>0</v>
      </c>
      <c r="AD1380" s="15">
        <f t="shared" si="2071"/>
        <v>99</v>
      </c>
      <c r="AE1380" s="18">
        <f>AD1380*Premissas!$C$12</f>
        <v>3191.4267636823788</v>
      </c>
    </row>
    <row r="1381" spans="1:33" x14ac:dyDescent="0.25">
      <c r="A1381" s="7" t="str">
        <f>Premissas!$E$9</f>
        <v>março/19</v>
      </c>
      <c r="B1381" s="29">
        <f t="shared" si="2074"/>
        <v>99</v>
      </c>
      <c r="C1381" s="15">
        <f>LARGE(Premissas!$H$9:$I$9,1)</f>
        <v>77.73</v>
      </c>
      <c r="D1381" s="20">
        <f t="shared" si="2064"/>
        <v>0</v>
      </c>
      <c r="E1381" s="17">
        <f>D1381*Premissas!$C$6</f>
        <v>0</v>
      </c>
      <c r="F1381" s="15">
        <f t="shared" si="2065"/>
        <v>99</v>
      </c>
      <c r="G1381" s="18">
        <f>F1381*Premissas!$C$5</f>
        <v>3191.4267636823788</v>
      </c>
      <c r="M1381" s="7" t="str">
        <f>Premissas!$E$9</f>
        <v>março/19</v>
      </c>
      <c r="N1381" s="29">
        <f t="shared" si="2072"/>
        <v>99</v>
      </c>
      <c r="O1381" s="15">
        <f>Premissas!$I$9</f>
        <v>77.73</v>
      </c>
      <c r="P1381" s="20">
        <f t="shared" si="2067"/>
        <v>0</v>
      </c>
      <c r="Q1381" s="17">
        <f>P1381*Premissas!$C$13</f>
        <v>0</v>
      </c>
      <c r="R1381" s="15">
        <f t="shared" si="2068"/>
        <v>99</v>
      </c>
      <c r="S1381" s="18">
        <f>R1381*Premissas!$C$11</f>
        <v>4768.3486238532105</v>
      </c>
      <c r="Y1381" s="7" t="str">
        <f>Premissas!$E$9</f>
        <v>março/19</v>
      </c>
      <c r="Z1381" s="29">
        <f t="shared" si="2073"/>
        <v>99</v>
      </c>
      <c r="AA1381" s="15">
        <f>Premissas!$H$9</f>
        <v>77.62</v>
      </c>
      <c r="AB1381" s="20">
        <f t="shared" si="2070"/>
        <v>0</v>
      </c>
      <c r="AC1381" s="17">
        <f>AB1381*Premissas!$C$6</f>
        <v>0</v>
      </c>
      <c r="AD1381" s="15">
        <f t="shared" si="2071"/>
        <v>99</v>
      </c>
      <c r="AE1381" s="18">
        <f>AD1381*Premissas!$C$12</f>
        <v>3191.4267636823788</v>
      </c>
    </row>
    <row r="1382" spans="1:33" x14ac:dyDescent="0.25">
      <c r="A1382" s="7" t="str">
        <f>Premissas!$E$10</f>
        <v>fevereiro/19</v>
      </c>
      <c r="B1382" s="29">
        <f t="shared" si="2074"/>
        <v>99</v>
      </c>
      <c r="C1382" s="15">
        <f>LARGE(Premissas!$H$10:$I$10,1)</f>
        <v>89.49</v>
      </c>
      <c r="D1382" s="20">
        <f t="shared" si="2064"/>
        <v>0</v>
      </c>
      <c r="E1382" s="17">
        <f>D1382*Premissas!$C$6</f>
        <v>0</v>
      </c>
      <c r="F1382" s="15">
        <f t="shared" si="2065"/>
        <v>99</v>
      </c>
      <c r="G1382" s="18">
        <f>F1382*Premissas!$C$5</f>
        <v>3191.4267636823788</v>
      </c>
      <c r="M1382" s="7" t="str">
        <f>Premissas!$E$10</f>
        <v>fevereiro/19</v>
      </c>
      <c r="N1382" s="29">
        <f t="shared" si="2072"/>
        <v>99</v>
      </c>
      <c r="O1382" s="15">
        <f>Premissas!$I$10</f>
        <v>61.82</v>
      </c>
      <c r="P1382" s="20">
        <f t="shared" si="2067"/>
        <v>0</v>
      </c>
      <c r="Q1382" s="17">
        <f>P1382*Premissas!$C$13</f>
        <v>0</v>
      </c>
      <c r="R1382" s="15">
        <f t="shared" si="2068"/>
        <v>99</v>
      </c>
      <c r="S1382" s="18">
        <f>R1382*Premissas!$C$11</f>
        <v>4768.3486238532105</v>
      </c>
      <c r="Y1382" s="7" t="str">
        <f>Premissas!$E$10</f>
        <v>fevereiro/19</v>
      </c>
      <c r="Z1382" s="29">
        <f t="shared" si="2073"/>
        <v>99</v>
      </c>
      <c r="AA1382" s="15">
        <f>Premissas!$H$10</f>
        <v>89.49</v>
      </c>
      <c r="AB1382" s="20">
        <f t="shared" si="2070"/>
        <v>0</v>
      </c>
      <c r="AC1382" s="17">
        <f>AB1382*Premissas!$C$6</f>
        <v>0</v>
      </c>
      <c r="AD1382" s="15">
        <f t="shared" si="2071"/>
        <v>99</v>
      </c>
      <c r="AE1382" s="18">
        <f>AD1382*Premissas!$C$12</f>
        <v>3191.4267636823788</v>
      </c>
    </row>
    <row r="1383" spans="1:33" x14ac:dyDescent="0.25">
      <c r="A1383" s="7" t="str">
        <f>Premissas!$E$11</f>
        <v>janeiro/19</v>
      </c>
      <c r="B1383" s="29">
        <f t="shared" si="2074"/>
        <v>99</v>
      </c>
      <c r="C1383" s="15">
        <f>LARGE(Premissas!$H$11:$I$11,1)</f>
        <v>81.09</v>
      </c>
      <c r="D1383" s="16">
        <f t="shared" si="2064"/>
        <v>0</v>
      </c>
      <c r="E1383" s="17">
        <f>D1383*Premissas!$C$6</f>
        <v>0</v>
      </c>
      <c r="F1383" s="15">
        <f t="shared" si="2065"/>
        <v>99</v>
      </c>
      <c r="G1383" s="18">
        <f>F1383*Premissas!$C$5</f>
        <v>3191.4267636823788</v>
      </c>
      <c r="M1383" s="7" t="str">
        <f>Premissas!$E$11</f>
        <v>janeiro/19</v>
      </c>
      <c r="N1383" s="29">
        <f t="shared" si="2072"/>
        <v>99</v>
      </c>
      <c r="O1383" s="15">
        <f>Premissas!$I$11</f>
        <v>57.12</v>
      </c>
      <c r="P1383" s="16">
        <f t="shared" si="2067"/>
        <v>0</v>
      </c>
      <c r="Q1383" s="17">
        <f>P1383*Premissas!$C$13</f>
        <v>0</v>
      </c>
      <c r="R1383" s="15">
        <f t="shared" si="2068"/>
        <v>99</v>
      </c>
      <c r="S1383" s="18">
        <f>R1383*Premissas!$C$11</f>
        <v>4768.3486238532105</v>
      </c>
      <c r="Y1383" s="7" t="str">
        <f>Premissas!$E$11</f>
        <v>janeiro/19</v>
      </c>
      <c r="Z1383" s="29">
        <f t="shared" si="2073"/>
        <v>99</v>
      </c>
      <c r="AA1383" s="15">
        <f>Premissas!$H$11</f>
        <v>81.09</v>
      </c>
      <c r="AB1383" s="16">
        <f t="shared" si="2070"/>
        <v>0</v>
      </c>
      <c r="AC1383" s="17">
        <f>AB1383*Premissas!$C$6</f>
        <v>0</v>
      </c>
      <c r="AD1383" s="15">
        <f t="shared" si="2071"/>
        <v>99</v>
      </c>
      <c r="AE1383" s="18">
        <f>AD1383*Premissas!$C$12</f>
        <v>3191.4267636823788</v>
      </c>
    </row>
    <row r="1384" spans="1:33" x14ac:dyDescent="0.25">
      <c r="A1384" s="7" t="str">
        <f>Premissas!$E$12</f>
        <v>dezembro/18</v>
      </c>
      <c r="B1384" s="29">
        <f t="shared" si="2074"/>
        <v>99</v>
      </c>
      <c r="C1384" s="15">
        <f>LARGE(Premissas!$H$12:$I$12,1)</f>
        <v>66.98</v>
      </c>
      <c r="D1384" s="16">
        <f t="shared" si="2064"/>
        <v>0</v>
      </c>
      <c r="E1384" s="17">
        <f>D1384*Premissas!$C$6</f>
        <v>0</v>
      </c>
      <c r="F1384" s="15">
        <f t="shared" si="2065"/>
        <v>99</v>
      </c>
      <c r="G1384" s="18">
        <f>F1384*Premissas!$C$5</f>
        <v>3191.4267636823788</v>
      </c>
      <c r="M1384" s="7" t="str">
        <f>Premissas!$E$12</f>
        <v>dezembro/18</v>
      </c>
      <c r="N1384" s="29">
        <f t="shared" si="2072"/>
        <v>99</v>
      </c>
      <c r="O1384" s="15">
        <f>Premissas!$I$12</f>
        <v>56.9</v>
      </c>
      <c r="P1384" s="16">
        <f t="shared" si="2067"/>
        <v>0</v>
      </c>
      <c r="Q1384" s="17">
        <f>P1384*Premissas!$C$13</f>
        <v>0</v>
      </c>
      <c r="R1384" s="15">
        <f t="shared" si="2068"/>
        <v>99</v>
      </c>
      <c r="S1384" s="18">
        <f>R1384*Premissas!$C$11</f>
        <v>4768.3486238532105</v>
      </c>
      <c r="Y1384" s="7" t="str">
        <f>Premissas!$E$12</f>
        <v>dezembro/18</v>
      </c>
      <c r="Z1384" s="29">
        <f t="shared" si="2073"/>
        <v>99</v>
      </c>
      <c r="AA1384" s="15">
        <f>Premissas!$H$12</f>
        <v>66.98</v>
      </c>
      <c r="AB1384" s="16">
        <f t="shared" si="2070"/>
        <v>0</v>
      </c>
      <c r="AC1384" s="17">
        <f>AB1384*Premissas!$C$6</f>
        <v>0</v>
      </c>
      <c r="AD1384" s="15">
        <f t="shared" si="2071"/>
        <v>99</v>
      </c>
      <c r="AE1384" s="18">
        <f>AD1384*Premissas!$C$12</f>
        <v>3191.4267636823788</v>
      </c>
    </row>
    <row r="1385" spans="1:33" x14ac:dyDescent="0.25">
      <c r="A1385" s="7" t="str">
        <f>Premissas!$E$13</f>
        <v>novembro/18</v>
      </c>
      <c r="B1385" s="29">
        <f t="shared" si="2074"/>
        <v>99</v>
      </c>
      <c r="C1385" s="15">
        <f>LARGE(Premissas!$H$13:$I$13,1)</f>
        <v>66.42</v>
      </c>
      <c r="D1385" s="16">
        <f t="shared" si="2064"/>
        <v>0</v>
      </c>
      <c r="E1385" s="17">
        <f>D1385*Premissas!$C$6</f>
        <v>0</v>
      </c>
      <c r="F1385" s="15">
        <f t="shared" si="2065"/>
        <v>99</v>
      </c>
      <c r="G1385" s="18">
        <f>F1385*Premissas!$C$5</f>
        <v>3191.4267636823788</v>
      </c>
      <c r="M1385" s="7" t="str">
        <f>Premissas!$E$13</f>
        <v>novembro/18</v>
      </c>
      <c r="N1385" s="29">
        <f t="shared" si="2072"/>
        <v>99</v>
      </c>
      <c r="O1385" s="15">
        <f>Premissas!$I$13</f>
        <v>40.659999999999997</v>
      </c>
      <c r="P1385" s="16">
        <f t="shared" si="2067"/>
        <v>0</v>
      </c>
      <c r="Q1385" s="17">
        <f>P1385*Premissas!$C$13</f>
        <v>0</v>
      </c>
      <c r="R1385" s="15">
        <f t="shared" si="2068"/>
        <v>99</v>
      </c>
      <c r="S1385" s="18">
        <f>R1385*Premissas!$C$11</f>
        <v>4768.3486238532105</v>
      </c>
      <c r="Y1385" s="7" t="str">
        <f>Premissas!$E$13</f>
        <v>novembro/18</v>
      </c>
      <c r="Z1385" s="29">
        <f t="shared" si="2073"/>
        <v>99</v>
      </c>
      <c r="AA1385" s="15">
        <f>Premissas!$H$13</f>
        <v>66.42</v>
      </c>
      <c r="AB1385" s="16">
        <f t="shared" si="2070"/>
        <v>0</v>
      </c>
      <c r="AC1385" s="17">
        <f>AB1385*Premissas!$C$6</f>
        <v>0</v>
      </c>
      <c r="AD1385" s="15">
        <f t="shared" si="2071"/>
        <v>99</v>
      </c>
      <c r="AE1385" s="18">
        <f>AD1385*Premissas!$C$12</f>
        <v>3191.4267636823788</v>
      </c>
    </row>
    <row r="1386" spans="1:33" x14ac:dyDescent="0.25">
      <c r="A1386" s="26" t="s">
        <v>35</v>
      </c>
      <c r="B1386" s="5"/>
      <c r="C1386" s="5">
        <f>LARGE(C1373:C1385,1)</f>
        <v>89.49</v>
      </c>
      <c r="D1386" s="5">
        <f>LARGE(D1373:D1385,1)</f>
        <v>0</v>
      </c>
      <c r="E1386" s="27">
        <f>SUM(E1374:E1385)</f>
        <v>0</v>
      </c>
      <c r="F1386" s="5">
        <f>LARGE(F1373:F1385,1)</f>
        <v>99</v>
      </c>
      <c r="G1386" s="27">
        <f t="shared" si="2030"/>
        <v>38297.121164188546</v>
      </c>
      <c r="H1386" s="50">
        <f>E1386+G1386</f>
        <v>38297.121164188546</v>
      </c>
      <c r="I1386">
        <f>B1374</f>
        <v>99</v>
      </c>
      <c r="M1386" s="26" t="s">
        <v>35</v>
      </c>
      <c r="N1386" s="5"/>
      <c r="O1386" s="5">
        <f t="shared" ref="O1386:P1386" si="2075">LARGE(O1373:O1385,1)</f>
        <v>77.73</v>
      </c>
      <c r="P1386" s="5">
        <f t="shared" si="2075"/>
        <v>0</v>
      </c>
      <c r="Q1386" s="27">
        <f t="shared" ref="Q1386" si="2076">SUM(Q1374:Q1385)</f>
        <v>0</v>
      </c>
      <c r="R1386" s="5">
        <f t="shared" ref="R1386" si="2077">LARGE(R1373:R1385,1)</f>
        <v>99</v>
      </c>
      <c r="S1386" s="27">
        <f t="shared" si="2034"/>
        <v>57220.183486238537</v>
      </c>
      <c r="T1386" s="50">
        <f t="shared" ref="T1386" si="2078">Q1386+S1386</f>
        <v>57220.183486238537</v>
      </c>
      <c r="U1386">
        <f t="shared" ref="U1386" si="2079">N1374</f>
        <v>99</v>
      </c>
      <c r="Y1386" s="26" t="s">
        <v>35</v>
      </c>
      <c r="Z1386" s="5"/>
      <c r="AA1386" s="5">
        <f t="shared" ref="AA1386:AB1386" si="2080">LARGE(AA1373:AA1385,1)</f>
        <v>89.49</v>
      </c>
      <c r="AB1386" s="5">
        <f t="shared" si="2080"/>
        <v>0</v>
      </c>
      <c r="AC1386" s="27">
        <f t="shared" ref="AC1386" si="2081">SUM(AC1374:AC1385)</f>
        <v>0</v>
      </c>
      <c r="AD1386" s="5">
        <f t="shared" ref="AD1386" si="2082">LARGE(AD1373:AD1385,1)</f>
        <v>99</v>
      </c>
      <c r="AE1386" s="27">
        <f t="shared" si="2040"/>
        <v>38297.121164188546</v>
      </c>
      <c r="AF1386" s="50">
        <f t="shared" ref="AF1386" si="2083">AC1386+AE1386</f>
        <v>38297.121164188546</v>
      </c>
      <c r="AG1386">
        <f t="shared" ref="AG1386" si="2084">Z1374</f>
        <v>99</v>
      </c>
    </row>
    <row r="1387" spans="1:33" x14ac:dyDescent="0.25">
      <c r="A1387" s="6" t="s">
        <v>12</v>
      </c>
      <c r="B1387" s="6" t="s">
        <v>18</v>
      </c>
      <c r="C1387" s="6" t="s">
        <v>19</v>
      </c>
      <c r="D1387" s="14" t="s">
        <v>20</v>
      </c>
      <c r="E1387" s="14" t="s">
        <v>21</v>
      </c>
      <c r="F1387" s="6" t="s">
        <v>22</v>
      </c>
      <c r="G1387" s="6" t="s">
        <v>23</v>
      </c>
      <c r="M1387" s="6" t="s">
        <v>12</v>
      </c>
      <c r="N1387" s="6" t="s">
        <v>18</v>
      </c>
      <c r="O1387" s="6" t="s">
        <v>19</v>
      </c>
      <c r="P1387" s="14" t="s">
        <v>20</v>
      </c>
      <c r="Q1387" s="14" t="s">
        <v>21</v>
      </c>
      <c r="R1387" s="6" t="s">
        <v>22</v>
      </c>
      <c r="S1387" s="6" t="s">
        <v>23</v>
      </c>
      <c r="Y1387" s="6" t="s">
        <v>12</v>
      </c>
      <c r="Z1387" s="6" t="s">
        <v>18</v>
      </c>
      <c r="AA1387" s="6" t="s">
        <v>19</v>
      </c>
      <c r="AB1387" s="14" t="s">
        <v>20</v>
      </c>
      <c r="AC1387" s="14" t="s">
        <v>21</v>
      </c>
      <c r="AD1387" s="6" t="s">
        <v>22</v>
      </c>
      <c r="AE1387" s="6" t="s">
        <v>23</v>
      </c>
    </row>
    <row r="1388" spans="1:33" x14ac:dyDescent="0.25">
      <c r="A1388" s="7" t="str">
        <f>Premissas!$E$2</f>
        <v>outubro/19</v>
      </c>
      <c r="B1388" s="29">
        <f>B1374+1</f>
        <v>100</v>
      </c>
      <c r="C1388" s="15">
        <f>LARGE(Premissas!$H$2:$I$2,1)</f>
        <v>63.39</v>
      </c>
      <c r="D1388" s="16">
        <f t="shared" ref="D1388:D1399" si="2085">IF(C1388&gt;105%*B1388,(C1388-B1388),0)</f>
        <v>0</v>
      </c>
      <c r="E1388" s="17">
        <f>D1388*Premissas!$C$6</f>
        <v>0</v>
      </c>
      <c r="F1388" s="15">
        <f t="shared" ref="F1388:F1399" si="2086">IF(C1388&gt;B1388,C1388,B1388)</f>
        <v>100</v>
      </c>
      <c r="G1388" s="18">
        <f>F1388*Premissas!$C$5</f>
        <v>3223.6633976589687</v>
      </c>
      <c r="M1388" s="7" t="str">
        <f>Premissas!$E$2</f>
        <v>outubro/19</v>
      </c>
      <c r="N1388" s="29">
        <f t="shared" ref="N1388" si="2087">N1374+1</f>
        <v>100</v>
      </c>
      <c r="O1388" s="15">
        <f>Premissas!$I$2</f>
        <v>63.39</v>
      </c>
      <c r="P1388" s="16">
        <f t="shared" ref="P1388:P1399" si="2088">IF(O1388&gt;105%*N1388,(O1388-N1388),0)</f>
        <v>0</v>
      </c>
      <c r="Q1388" s="17">
        <f>P1388*Premissas!$C$13</f>
        <v>0</v>
      </c>
      <c r="R1388" s="15">
        <f t="shared" ref="R1388:R1399" si="2089">IF(O1388&gt;N1388,O1388,N1388)</f>
        <v>100</v>
      </c>
      <c r="S1388" s="18">
        <f>R1388*Premissas!$C$11</f>
        <v>4816.5137614678897</v>
      </c>
      <c r="Y1388" s="7" t="str">
        <f>Premissas!$E$2</f>
        <v>outubro/19</v>
      </c>
      <c r="Z1388" s="29">
        <f t="shared" ref="Z1388" si="2090">Z1374+1</f>
        <v>100</v>
      </c>
      <c r="AA1388" s="15">
        <f>Premissas!$H$2</f>
        <v>58.8</v>
      </c>
      <c r="AB1388" s="16">
        <f t="shared" ref="AB1388:AB1399" si="2091">IF(AA1388&gt;105%*Z1388,(AA1388-Z1388),0)</f>
        <v>0</v>
      </c>
      <c r="AC1388" s="17">
        <f>AB1388*Premissas!$C$6</f>
        <v>0</v>
      </c>
      <c r="AD1388" s="15">
        <f t="shared" ref="AD1388:AD1399" si="2092">IF(AA1388&gt;Z1388,AA1388,Z1388)</f>
        <v>100</v>
      </c>
      <c r="AE1388" s="18">
        <f>AD1388*Premissas!$C$12</f>
        <v>3223.6633976589687</v>
      </c>
    </row>
    <row r="1389" spans="1:33" x14ac:dyDescent="0.25">
      <c r="A1389" s="7" t="str">
        <f>Premissas!$E$3</f>
        <v>setembro/19</v>
      </c>
      <c r="B1389" s="29">
        <f>B1388</f>
        <v>100</v>
      </c>
      <c r="C1389" s="15">
        <f>LARGE(Premissas!$H$3:$I$3,1)</f>
        <v>58.91</v>
      </c>
      <c r="D1389" s="16">
        <f t="shared" si="2085"/>
        <v>0</v>
      </c>
      <c r="E1389" s="17">
        <f>D1389*Premissas!$C$6</f>
        <v>0</v>
      </c>
      <c r="F1389" s="15">
        <f t="shared" si="2086"/>
        <v>100</v>
      </c>
      <c r="G1389" s="18">
        <f>F1389*Premissas!$C$5</f>
        <v>3223.6633976589687</v>
      </c>
      <c r="M1389" s="7" t="str">
        <f>Premissas!$E$3</f>
        <v>setembro/19</v>
      </c>
      <c r="N1389" s="29">
        <f t="shared" ref="N1389:N1399" si="2093">N1388</f>
        <v>100</v>
      </c>
      <c r="O1389" s="15">
        <f>Premissas!$I$3</f>
        <v>52.19</v>
      </c>
      <c r="P1389" s="16">
        <f t="shared" si="2088"/>
        <v>0</v>
      </c>
      <c r="Q1389" s="17">
        <f>P1389*Premissas!$C$13</f>
        <v>0</v>
      </c>
      <c r="R1389" s="15">
        <f t="shared" si="2089"/>
        <v>100</v>
      </c>
      <c r="S1389" s="18">
        <f>R1389*Premissas!$C$11</f>
        <v>4816.5137614678897</v>
      </c>
      <c r="Y1389" s="7" t="str">
        <f>Premissas!$E$3</f>
        <v>setembro/19</v>
      </c>
      <c r="Z1389" s="29">
        <f t="shared" ref="Z1389:Z1399" si="2094">Z1388</f>
        <v>100</v>
      </c>
      <c r="AA1389" s="15">
        <f>Premissas!$H$3</f>
        <v>58.91</v>
      </c>
      <c r="AB1389" s="16">
        <f t="shared" si="2091"/>
        <v>0</v>
      </c>
      <c r="AC1389" s="17">
        <f>AB1389*Premissas!$C$6</f>
        <v>0</v>
      </c>
      <c r="AD1389" s="15">
        <f t="shared" si="2092"/>
        <v>100</v>
      </c>
      <c r="AE1389" s="18">
        <f>AD1389*Premissas!$C$12</f>
        <v>3223.6633976589687</v>
      </c>
    </row>
    <row r="1390" spans="1:33" x14ac:dyDescent="0.25">
      <c r="A1390" s="7" t="str">
        <f>Premissas!$E$4</f>
        <v>agosto/19</v>
      </c>
      <c r="B1390" s="29">
        <f t="shared" ref="B1390:B1399" si="2095">B1389</f>
        <v>100</v>
      </c>
      <c r="C1390" s="15">
        <f>LARGE(Premissas!$H$4:$I$4,1)</f>
        <v>46.48</v>
      </c>
      <c r="D1390" s="16">
        <f t="shared" si="2085"/>
        <v>0</v>
      </c>
      <c r="E1390" s="17">
        <f>D1390*Premissas!$C$6</f>
        <v>0</v>
      </c>
      <c r="F1390" s="15">
        <f t="shared" si="2086"/>
        <v>100</v>
      </c>
      <c r="G1390" s="18">
        <f>F1390*Premissas!$C$5</f>
        <v>3223.6633976589687</v>
      </c>
      <c r="M1390" s="7" t="str">
        <f>Premissas!$E$4</f>
        <v>agosto/19</v>
      </c>
      <c r="N1390" s="29">
        <f t="shared" si="2093"/>
        <v>100</v>
      </c>
      <c r="O1390" s="15">
        <f>Premissas!$I$4</f>
        <v>20.16</v>
      </c>
      <c r="P1390" s="16">
        <f t="shared" si="2088"/>
        <v>0</v>
      </c>
      <c r="Q1390" s="17">
        <f>P1390*Premissas!$C$13</f>
        <v>0</v>
      </c>
      <c r="R1390" s="15">
        <f t="shared" si="2089"/>
        <v>100</v>
      </c>
      <c r="S1390" s="18">
        <f>R1390*Premissas!$C$11</f>
        <v>4816.5137614678897</v>
      </c>
      <c r="Y1390" s="7" t="str">
        <f>Premissas!$E$4</f>
        <v>agosto/19</v>
      </c>
      <c r="Z1390" s="29">
        <f t="shared" si="2094"/>
        <v>100</v>
      </c>
      <c r="AA1390" s="15">
        <f>Premissas!$H$4</f>
        <v>46.48</v>
      </c>
      <c r="AB1390" s="16">
        <f t="shared" si="2091"/>
        <v>0</v>
      </c>
      <c r="AC1390" s="17">
        <f>AB1390*Premissas!$C$6</f>
        <v>0</v>
      </c>
      <c r="AD1390" s="15">
        <f t="shared" si="2092"/>
        <v>100</v>
      </c>
      <c r="AE1390" s="18">
        <f>AD1390*Premissas!$C$12</f>
        <v>3223.6633976589687</v>
      </c>
    </row>
    <row r="1391" spans="1:33" x14ac:dyDescent="0.25">
      <c r="A1391" s="7" t="str">
        <f>Premissas!$E$5</f>
        <v>julho/19</v>
      </c>
      <c r="B1391" s="29">
        <f t="shared" si="2095"/>
        <v>100</v>
      </c>
      <c r="C1391" s="15">
        <f>LARGE(Premissas!$H$5:$I$5,1)</f>
        <v>63.17</v>
      </c>
      <c r="D1391" s="16">
        <f t="shared" si="2085"/>
        <v>0</v>
      </c>
      <c r="E1391" s="17">
        <f>D1391*Premissas!$C$6</f>
        <v>0</v>
      </c>
      <c r="F1391" s="15">
        <f t="shared" si="2086"/>
        <v>100</v>
      </c>
      <c r="G1391" s="18">
        <f>F1391*Premissas!$C$5</f>
        <v>3223.6633976589687</v>
      </c>
      <c r="M1391" s="7" t="str">
        <f>Premissas!$E$5</f>
        <v>julho/19</v>
      </c>
      <c r="N1391" s="29">
        <f t="shared" si="2093"/>
        <v>100</v>
      </c>
      <c r="O1391" s="15">
        <f>Premissas!$I$5</f>
        <v>39.979999999999997</v>
      </c>
      <c r="P1391" s="16">
        <f t="shared" si="2088"/>
        <v>0</v>
      </c>
      <c r="Q1391" s="17">
        <f>P1391*Premissas!$C$13</f>
        <v>0</v>
      </c>
      <c r="R1391" s="15">
        <f t="shared" si="2089"/>
        <v>100</v>
      </c>
      <c r="S1391" s="18">
        <f>R1391*Premissas!$C$11</f>
        <v>4816.5137614678897</v>
      </c>
      <c r="Y1391" s="7" t="str">
        <f>Premissas!$E$5</f>
        <v>julho/19</v>
      </c>
      <c r="Z1391" s="29">
        <f t="shared" si="2094"/>
        <v>100</v>
      </c>
      <c r="AA1391" s="15">
        <f>Premissas!$H$5</f>
        <v>63.17</v>
      </c>
      <c r="AB1391" s="16">
        <f t="shared" si="2091"/>
        <v>0</v>
      </c>
      <c r="AC1391" s="17">
        <f>AB1391*Premissas!$C$6</f>
        <v>0</v>
      </c>
      <c r="AD1391" s="15">
        <f t="shared" si="2092"/>
        <v>100</v>
      </c>
      <c r="AE1391" s="18">
        <f>AD1391*Premissas!$C$12</f>
        <v>3223.6633976589687</v>
      </c>
    </row>
    <row r="1392" spans="1:33" x14ac:dyDescent="0.25">
      <c r="A1392" s="7" t="str">
        <f>Premissas!$E$6</f>
        <v>junho/19</v>
      </c>
      <c r="B1392" s="29">
        <f t="shared" si="2095"/>
        <v>100</v>
      </c>
      <c r="C1392" s="15">
        <f>LARGE(Premissas!$H$6:$I$6,1)</f>
        <v>59.47</v>
      </c>
      <c r="D1392" s="16">
        <f t="shared" si="2085"/>
        <v>0</v>
      </c>
      <c r="E1392" s="17">
        <f>D1392*Premissas!$C$6</f>
        <v>0</v>
      </c>
      <c r="F1392" s="15">
        <f t="shared" si="2086"/>
        <v>100</v>
      </c>
      <c r="G1392" s="18">
        <f>F1392*Premissas!$C$5</f>
        <v>3223.6633976589687</v>
      </c>
      <c r="M1392" s="7" t="str">
        <f>Premissas!$E$6</f>
        <v>junho/19</v>
      </c>
      <c r="N1392" s="29">
        <f t="shared" si="2093"/>
        <v>100</v>
      </c>
      <c r="O1392" s="15">
        <f>Premissas!$I$6</f>
        <v>47.71</v>
      </c>
      <c r="P1392" s="16">
        <f t="shared" si="2088"/>
        <v>0</v>
      </c>
      <c r="Q1392" s="17">
        <f>P1392*Premissas!$C$13</f>
        <v>0</v>
      </c>
      <c r="R1392" s="15">
        <f t="shared" si="2089"/>
        <v>100</v>
      </c>
      <c r="S1392" s="18">
        <f>R1392*Premissas!$C$11</f>
        <v>4816.5137614678897</v>
      </c>
      <c r="Y1392" s="7" t="str">
        <f>Premissas!$E$6</f>
        <v>junho/19</v>
      </c>
      <c r="Z1392" s="29">
        <f t="shared" si="2094"/>
        <v>100</v>
      </c>
      <c r="AA1392" s="15">
        <f>Premissas!$H$6</f>
        <v>59.47</v>
      </c>
      <c r="AB1392" s="16">
        <f t="shared" si="2091"/>
        <v>0</v>
      </c>
      <c r="AC1392" s="17">
        <f>AB1392*Premissas!$C$6</f>
        <v>0</v>
      </c>
      <c r="AD1392" s="15">
        <f t="shared" si="2092"/>
        <v>100</v>
      </c>
      <c r="AE1392" s="18">
        <f>AD1392*Premissas!$C$12</f>
        <v>3223.6633976589687</v>
      </c>
    </row>
    <row r="1393" spans="1:33" x14ac:dyDescent="0.25">
      <c r="A1393" s="7" t="str">
        <f>Premissas!$E$7</f>
        <v>maio/19</v>
      </c>
      <c r="B1393" s="29">
        <f t="shared" si="2095"/>
        <v>100</v>
      </c>
      <c r="C1393" s="15">
        <f>LARGE(Premissas!$H$7:$I$7,1)</f>
        <v>61.04</v>
      </c>
      <c r="D1393" s="20">
        <f t="shared" si="2085"/>
        <v>0</v>
      </c>
      <c r="E1393" s="17">
        <f>D1393*Premissas!$C$6</f>
        <v>0</v>
      </c>
      <c r="F1393" s="15">
        <f t="shared" si="2086"/>
        <v>100</v>
      </c>
      <c r="G1393" s="18">
        <f>F1393*Premissas!$C$5</f>
        <v>3223.6633976589687</v>
      </c>
      <c r="M1393" s="7" t="str">
        <f>Premissas!$E$7</f>
        <v>maio/19</v>
      </c>
      <c r="N1393" s="29">
        <f t="shared" si="2093"/>
        <v>100</v>
      </c>
      <c r="O1393" s="15">
        <f>Premissas!$I$7</f>
        <v>46.37</v>
      </c>
      <c r="P1393" s="20">
        <f t="shared" si="2088"/>
        <v>0</v>
      </c>
      <c r="Q1393" s="17">
        <f>P1393*Premissas!$C$13</f>
        <v>0</v>
      </c>
      <c r="R1393" s="15">
        <f t="shared" si="2089"/>
        <v>100</v>
      </c>
      <c r="S1393" s="18">
        <f>R1393*Premissas!$C$11</f>
        <v>4816.5137614678897</v>
      </c>
      <c r="Y1393" s="7" t="str">
        <f>Premissas!$E$7</f>
        <v>maio/19</v>
      </c>
      <c r="Z1393" s="29">
        <f t="shared" si="2094"/>
        <v>100</v>
      </c>
      <c r="AA1393" s="15">
        <f>Premissas!$H$7</f>
        <v>61.04</v>
      </c>
      <c r="AB1393" s="20">
        <f t="shared" si="2091"/>
        <v>0</v>
      </c>
      <c r="AC1393" s="17">
        <f>AB1393*Premissas!$C$6</f>
        <v>0</v>
      </c>
      <c r="AD1393" s="15">
        <f t="shared" si="2092"/>
        <v>100</v>
      </c>
      <c r="AE1393" s="18">
        <f>AD1393*Premissas!$C$12</f>
        <v>3223.6633976589687</v>
      </c>
    </row>
    <row r="1394" spans="1:33" x14ac:dyDescent="0.25">
      <c r="A1394" s="7" t="str">
        <f>Premissas!$E$8</f>
        <v>abril/19</v>
      </c>
      <c r="B1394" s="29">
        <f t="shared" si="2095"/>
        <v>100</v>
      </c>
      <c r="C1394" s="15">
        <f>LARGE(Premissas!$H$8:$I$8,1)</f>
        <v>81.98</v>
      </c>
      <c r="D1394" s="20">
        <f t="shared" si="2085"/>
        <v>0</v>
      </c>
      <c r="E1394" s="17">
        <f>D1394*Premissas!$C$6</f>
        <v>0</v>
      </c>
      <c r="F1394" s="15">
        <f t="shared" si="2086"/>
        <v>100</v>
      </c>
      <c r="G1394" s="18">
        <f>F1394*Premissas!$C$5</f>
        <v>3223.6633976589687</v>
      </c>
      <c r="M1394" s="7" t="str">
        <f>Premissas!$E$8</f>
        <v>abril/19</v>
      </c>
      <c r="N1394" s="29">
        <f t="shared" si="2093"/>
        <v>100</v>
      </c>
      <c r="O1394" s="15">
        <f>Premissas!$I$8</f>
        <v>53.09</v>
      </c>
      <c r="P1394" s="20">
        <f t="shared" si="2088"/>
        <v>0</v>
      </c>
      <c r="Q1394" s="17">
        <f>P1394*Premissas!$C$13</f>
        <v>0</v>
      </c>
      <c r="R1394" s="15">
        <f t="shared" si="2089"/>
        <v>100</v>
      </c>
      <c r="S1394" s="18">
        <f>R1394*Premissas!$C$11</f>
        <v>4816.5137614678897</v>
      </c>
      <c r="Y1394" s="7" t="str">
        <f>Premissas!$E$8</f>
        <v>abril/19</v>
      </c>
      <c r="Z1394" s="29">
        <f t="shared" si="2094"/>
        <v>100</v>
      </c>
      <c r="AA1394" s="15">
        <f>Premissas!$H$8</f>
        <v>81.98</v>
      </c>
      <c r="AB1394" s="20">
        <f t="shared" si="2091"/>
        <v>0</v>
      </c>
      <c r="AC1394" s="17">
        <f>AB1394*Premissas!$C$6</f>
        <v>0</v>
      </c>
      <c r="AD1394" s="15">
        <f t="shared" si="2092"/>
        <v>100</v>
      </c>
      <c r="AE1394" s="18">
        <f>AD1394*Premissas!$C$12</f>
        <v>3223.6633976589687</v>
      </c>
    </row>
    <row r="1395" spans="1:33" x14ac:dyDescent="0.25">
      <c r="A1395" s="7" t="str">
        <f>Premissas!$E$9</f>
        <v>março/19</v>
      </c>
      <c r="B1395" s="29">
        <f t="shared" si="2095"/>
        <v>100</v>
      </c>
      <c r="C1395" s="15">
        <f>LARGE(Premissas!$H$9:$I$9,1)</f>
        <v>77.73</v>
      </c>
      <c r="D1395" s="20">
        <f t="shared" si="2085"/>
        <v>0</v>
      </c>
      <c r="E1395" s="17">
        <f>D1395*Premissas!$C$6</f>
        <v>0</v>
      </c>
      <c r="F1395" s="15">
        <f t="shared" si="2086"/>
        <v>100</v>
      </c>
      <c r="G1395" s="18">
        <f>F1395*Premissas!$C$5</f>
        <v>3223.6633976589687</v>
      </c>
      <c r="M1395" s="7" t="str">
        <f>Premissas!$E$9</f>
        <v>março/19</v>
      </c>
      <c r="N1395" s="29">
        <f t="shared" si="2093"/>
        <v>100</v>
      </c>
      <c r="O1395" s="15">
        <f>Premissas!$I$9</f>
        <v>77.73</v>
      </c>
      <c r="P1395" s="20">
        <f t="shared" si="2088"/>
        <v>0</v>
      </c>
      <c r="Q1395" s="17">
        <f>P1395*Premissas!$C$13</f>
        <v>0</v>
      </c>
      <c r="R1395" s="15">
        <f t="shared" si="2089"/>
        <v>100</v>
      </c>
      <c r="S1395" s="18">
        <f>R1395*Premissas!$C$11</f>
        <v>4816.5137614678897</v>
      </c>
      <c r="Y1395" s="7" t="str">
        <f>Premissas!$E$9</f>
        <v>março/19</v>
      </c>
      <c r="Z1395" s="29">
        <f t="shared" si="2094"/>
        <v>100</v>
      </c>
      <c r="AA1395" s="15">
        <f>Premissas!$H$9</f>
        <v>77.62</v>
      </c>
      <c r="AB1395" s="20">
        <f t="shared" si="2091"/>
        <v>0</v>
      </c>
      <c r="AC1395" s="17">
        <f>AB1395*Premissas!$C$6</f>
        <v>0</v>
      </c>
      <c r="AD1395" s="15">
        <f t="shared" si="2092"/>
        <v>100</v>
      </c>
      <c r="AE1395" s="18">
        <f>AD1395*Premissas!$C$12</f>
        <v>3223.6633976589687</v>
      </c>
    </row>
    <row r="1396" spans="1:33" x14ac:dyDescent="0.25">
      <c r="A1396" s="7" t="str">
        <f>Premissas!$E$10</f>
        <v>fevereiro/19</v>
      </c>
      <c r="B1396" s="29">
        <f t="shared" si="2095"/>
        <v>100</v>
      </c>
      <c r="C1396" s="15">
        <f>LARGE(Premissas!$H$10:$I$10,1)</f>
        <v>89.49</v>
      </c>
      <c r="D1396" s="20">
        <f t="shared" si="2085"/>
        <v>0</v>
      </c>
      <c r="E1396" s="17">
        <f>D1396*Premissas!$C$6</f>
        <v>0</v>
      </c>
      <c r="F1396" s="15">
        <f t="shared" si="2086"/>
        <v>100</v>
      </c>
      <c r="G1396" s="18">
        <f>F1396*Premissas!$C$5</f>
        <v>3223.6633976589687</v>
      </c>
      <c r="M1396" s="7" t="str">
        <f>Premissas!$E$10</f>
        <v>fevereiro/19</v>
      </c>
      <c r="N1396" s="29">
        <f t="shared" si="2093"/>
        <v>100</v>
      </c>
      <c r="O1396" s="15">
        <f>Premissas!$I$10</f>
        <v>61.82</v>
      </c>
      <c r="P1396" s="20">
        <f t="shared" si="2088"/>
        <v>0</v>
      </c>
      <c r="Q1396" s="17">
        <f>P1396*Premissas!$C$13</f>
        <v>0</v>
      </c>
      <c r="R1396" s="15">
        <f t="shared" si="2089"/>
        <v>100</v>
      </c>
      <c r="S1396" s="18">
        <f>R1396*Premissas!$C$11</f>
        <v>4816.5137614678897</v>
      </c>
      <c r="Y1396" s="7" t="str">
        <f>Premissas!$E$10</f>
        <v>fevereiro/19</v>
      </c>
      <c r="Z1396" s="29">
        <f t="shared" si="2094"/>
        <v>100</v>
      </c>
      <c r="AA1396" s="15">
        <f>Premissas!$H$10</f>
        <v>89.49</v>
      </c>
      <c r="AB1396" s="20">
        <f t="shared" si="2091"/>
        <v>0</v>
      </c>
      <c r="AC1396" s="17">
        <f>AB1396*Premissas!$C$6</f>
        <v>0</v>
      </c>
      <c r="AD1396" s="15">
        <f t="shared" si="2092"/>
        <v>100</v>
      </c>
      <c r="AE1396" s="18">
        <f>AD1396*Premissas!$C$12</f>
        <v>3223.6633976589687</v>
      </c>
    </row>
    <row r="1397" spans="1:33" x14ac:dyDescent="0.25">
      <c r="A1397" s="7" t="str">
        <f>Premissas!$E$11</f>
        <v>janeiro/19</v>
      </c>
      <c r="B1397" s="29">
        <f t="shared" si="2095"/>
        <v>100</v>
      </c>
      <c r="C1397" s="15">
        <f>LARGE(Premissas!$H$11:$I$11,1)</f>
        <v>81.09</v>
      </c>
      <c r="D1397" s="16">
        <f t="shared" si="2085"/>
        <v>0</v>
      </c>
      <c r="E1397" s="17">
        <f>D1397*Premissas!$C$6</f>
        <v>0</v>
      </c>
      <c r="F1397" s="15">
        <f t="shared" si="2086"/>
        <v>100</v>
      </c>
      <c r="G1397" s="18">
        <f>F1397*Premissas!$C$5</f>
        <v>3223.6633976589687</v>
      </c>
      <c r="M1397" s="7" t="str">
        <f>Premissas!$E$11</f>
        <v>janeiro/19</v>
      </c>
      <c r="N1397" s="29">
        <f t="shared" si="2093"/>
        <v>100</v>
      </c>
      <c r="O1397" s="15">
        <f>Premissas!$I$11</f>
        <v>57.12</v>
      </c>
      <c r="P1397" s="16">
        <f t="shared" si="2088"/>
        <v>0</v>
      </c>
      <c r="Q1397" s="17">
        <f>P1397*Premissas!$C$13</f>
        <v>0</v>
      </c>
      <c r="R1397" s="15">
        <f t="shared" si="2089"/>
        <v>100</v>
      </c>
      <c r="S1397" s="18">
        <f>R1397*Premissas!$C$11</f>
        <v>4816.5137614678897</v>
      </c>
      <c r="Y1397" s="7" t="str">
        <f>Premissas!$E$11</f>
        <v>janeiro/19</v>
      </c>
      <c r="Z1397" s="29">
        <f t="shared" si="2094"/>
        <v>100</v>
      </c>
      <c r="AA1397" s="15">
        <f>Premissas!$H$11</f>
        <v>81.09</v>
      </c>
      <c r="AB1397" s="16">
        <f t="shared" si="2091"/>
        <v>0</v>
      </c>
      <c r="AC1397" s="17">
        <f>AB1397*Premissas!$C$6</f>
        <v>0</v>
      </c>
      <c r="AD1397" s="15">
        <f t="shared" si="2092"/>
        <v>100</v>
      </c>
      <c r="AE1397" s="18">
        <f>AD1397*Premissas!$C$12</f>
        <v>3223.6633976589687</v>
      </c>
    </row>
    <row r="1398" spans="1:33" x14ac:dyDescent="0.25">
      <c r="A1398" s="7" t="str">
        <f>Premissas!$E$12</f>
        <v>dezembro/18</v>
      </c>
      <c r="B1398" s="29">
        <f t="shared" si="2095"/>
        <v>100</v>
      </c>
      <c r="C1398" s="15">
        <f>LARGE(Premissas!$H$12:$I$12,1)</f>
        <v>66.98</v>
      </c>
      <c r="D1398" s="16">
        <f t="shared" si="2085"/>
        <v>0</v>
      </c>
      <c r="E1398" s="17">
        <f>D1398*Premissas!$C$6</f>
        <v>0</v>
      </c>
      <c r="F1398" s="15">
        <f t="shared" si="2086"/>
        <v>100</v>
      </c>
      <c r="G1398" s="18">
        <f>F1398*Premissas!$C$5</f>
        <v>3223.6633976589687</v>
      </c>
      <c r="M1398" s="7" t="str">
        <f>Premissas!$E$12</f>
        <v>dezembro/18</v>
      </c>
      <c r="N1398" s="29">
        <f t="shared" si="2093"/>
        <v>100</v>
      </c>
      <c r="O1398" s="15">
        <f>Premissas!$I$12</f>
        <v>56.9</v>
      </c>
      <c r="P1398" s="16">
        <f t="shared" si="2088"/>
        <v>0</v>
      </c>
      <c r="Q1398" s="17">
        <f>P1398*Premissas!$C$13</f>
        <v>0</v>
      </c>
      <c r="R1398" s="15">
        <f t="shared" si="2089"/>
        <v>100</v>
      </c>
      <c r="S1398" s="18">
        <f>R1398*Premissas!$C$11</f>
        <v>4816.5137614678897</v>
      </c>
      <c r="Y1398" s="7" t="str">
        <f>Premissas!$E$12</f>
        <v>dezembro/18</v>
      </c>
      <c r="Z1398" s="29">
        <f t="shared" si="2094"/>
        <v>100</v>
      </c>
      <c r="AA1398" s="15">
        <f>Premissas!$H$12</f>
        <v>66.98</v>
      </c>
      <c r="AB1398" s="16">
        <f t="shared" si="2091"/>
        <v>0</v>
      </c>
      <c r="AC1398" s="17">
        <f>AB1398*Premissas!$C$6</f>
        <v>0</v>
      </c>
      <c r="AD1398" s="15">
        <f t="shared" si="2092"/>
        <v>100</v>
      </c>
      <c r="AE1398" s="18">
        <f>AD1398*Premissas!$C$12</f>
        <v>3223.6633976589687</v>
      </c>
    </row>
    <row r="1399" spans="1:33" x14ac:dyDescent="0.25">
      <c r="A1399" s="7" t="str">
        <f>Premissas!$E$13</f>
        <v>novembro/18</v>
      </c>
      <c r="B1399" s="29">
        <f t="shared" si="2095"/>
        <v>100</v>
      </c>
      <c r="C1399" s="15">
        <f>LARGE(Premissas!$H$13:$I$13,1)</f>
        <v>66.42</v>
      </c>
      <c r="D1399" s="16">
        <f t="shared" si="2085"/>
        <v>0</v>
      </c>
      <c r="E1399" s="17">
        <f>D1399*Premissas!$C$6</f>
        <v>0</v>
      </c>
      <c r="F1399" s="15">
        <f t="shared" si="2086"/>
        <v>100</v>
      </c>
      <c r="G1399" s="18">
        <f>F1399*Premissas!$C$5</f>
        <v>3223.6633976589687</v>
      </c>
      <c r="M1399" s="7" t="str">
        <f>Premissas!$E$13</f>
        <v>novembro/18</v>
      </c>
      <c r="N1399" s="29">
        <f t="shared" si="2093"/>
        <v>100</v>
      </c>
      <c r="O1399" s="15">
        <f>Premissas!$I$13</f>
        <v>40.659999999999997</v>
      </c>
      <c r="P1399" s="16">
        <f t="shared" si="2088"/>
        <v>0</v>
      </c>
      <c r="Q1399" s="17">
        <f>P1399*Premissas!$C$13</f>
        <v>0</v>
      </c>
      <c r="R1399" s="15">
        <f t="shared" si="2089"/>
        <v>100</v>
      </c>
      <c r="S1399" s="18">
        <f>R1399*Premissas!$C$11</f>
        <v>4816.5137614678897</v>
      </c>
      <c r="Y1399" s="7" t="str">
        <f>Premissas!$E$13</f>
        <v>novembro/18</v>
      </c>
      <c r="Z1399" s="29">
        <f t="shared" si="2094"/>
        <v>100</v>
      </c>
      <c r="AA1399" s="15">
        <f>Premissas!$H$13</f>
        <v>66.42</v>
      </c>
      <c r="AB1399" s="16">
        <f t="shared" si="2091"/>
        <v>0</v>
      </c>
      <c r="AC1399" s="17">
        <f>AB1399*Premissas!$C$6</f>
        <v>0</v>
      </c>
      <c r="AD1399" s="15">
        <f t="shared" si="2092"/>
        <v>100</v>
      </c>
      <c r="AE1399" s="18">
        <f>AD1399*Premissas!$C$12</f>
        <v>3223.6633976589687</v>
      </c>
    </row>
    <row r="1400" spans="1:33" x14ac:dyDescent="0.25">
      <c r="A1400" s="26" t="s">
        <v>35</v>
      </c>
      <c r="B1400" s="5"/>
      <c r="C1400" s="5">
        <f>LARGE(C1387:C1399,1)</f>
        <v>89.49</v>
      </c>
      <c r="D1400" s="5">
        <f>LARGE(D1387:D1399,1)</f>
        <v>0</v>
      </c>
      <c r="E1400" s="27">
        <f>SUM(E1388:E1399)</f>
        <v>0</v>
      </c>
      <c r="F1400" s="5">
        <f>LARGE(F1387:F1399,1)</f>
        <v>100</v>
      </c>
      <c r="G1400" s="27">
        <f t="shared" si="2030"/>
        <v>38683.960771907623</v>
      </c>
      <c r="H1400" s="50">
        <f>E1400+G1400</f>
        <v>38683.960771907623</v>
      </c>
      <c r="I1400">
        <f>B1388</f>
        <v>100</v>
      </c>
      <c r="M1400" s="26" t="s">
        <v>35</v>
      </c>
      <c r="N1400" s="5"/>
      <c r="O1400" s="5">
        <f t="shared" ref="O1400:P1400" si="2096">LARGE(O1387:O1399,1)</f>
        <v>77.73</v>
      </c>
      <c r="P1400" s="5">
        <f t="shared" si="2096"/>
        <v>0</v>
      </c>
      <c r="Q1400" s="27">
        <f t="shared" ref="Q1400" si="2097">SUM(Q1388:Q1399)</f>
        <v>0</v>
      </c>
      <c r="R1400" s="5">
        <f t="shared" ref="R1400" si="2098">LARGE(R1387:R1399,1)</f>
        <v>100</v>
      </c>
      <c r="S1400" s="27">
        <f t="shared" si="2034"/>
        <v>57798.165137614676</v>
      </c>
      <c r="T1400" s="50">
        <f t="shared" ref="T1400" si="2099">Q1400+S1400</f>
        <v>57798.165137614676</v>
      </c>
      <c r="U1400">
        <f t="shared" ref="U1400" si="2100">N1388</f>
        <v>100</v>
      </c>
      <c r="Y1400" s="26" t="s">
        <v>35</v>
      </c>
      <c r="Z1400" s="5"/>
      <c r="AA1400" s="5">
        <f t="shared" ref="AA1400:AB1400" si="2101">LARGE(AA1387:AA1399,1)</f>
        <v>89.49</v>
      </c>
      <c r="AB1400" s="5">
        <f t="shared" si="2101"/>
        <v>0</v>
      </c>
      <c r="AC1400" s="27">
        <f t="shared" ref="AC1400" si="2102">SUM(AC1388:AC1399)</f>
        <v>0</v>
      </c>
      <c r="AD1400" s="5">
        <f t="shared" ref="AD1400" si="2103">LARGE(AD1387:AD1399,1)</f>
        <v>100</v>
      </c>
      <c r="AE1400" s="27">
        <f t="shared" si="2040"/>
        <v>38683.960771907623</v>
      </c>
      <c r="AF1400" s="50">
        <f t="shared" ref="AF1400" si="2104">AC1400+AE1400</f>
        <v>38683.960771907623</v>
      </c>
      <c r="AG1400">
        <f t="shared" ref="AG1400" si="2105">Z1388</f>
        <v>100</v>
      </c>
    </row>
    <row r="1401" spans="1:33" x14ac:dyDescent="0.25">
      <c r="A1401" s="6" t="s">
        <v>12</v>
      </c>
      <c r="B1401" s="6" t="s">
        <v>18</v>
      </c>
      <c r="C1401" s="6" t="s">
        <v>19</v>
      </c>
      <c r="D1401" s="14" t="s">
        <v>20</v>
      </c>
      <c r="E1401" s="14" t="s">
        <v>21</v>
      </c>
      <c r="F1401" s="6" t="s">
        <v>22</v>
      </c>
      <c r="G1401" s="6" t="s">
        <v>23</v>
      </c>
      <c r="M1401" s="6" t="s">
        <v>12</v>
      </c>
      <c r="N1401" s="6" t="s">
        <v>18</v>
      </c>
      <c r="O1401" s="6" t="s">
        <v>19</v>
      </c>
      <c r="P1401" s="14" t="s">
        <v>20</v>
      </c>
      <c r="Q1401" s="14" t="s">
        <v>21</v>
      </c>
      <c r="R1401" s="6" t="s">
        <v>22</v>
      </c>
      <c r="S1401" s="6" t="s">
        <v>23</v>
      </c>
      <c r="Y1401" s="6" t="s">
        <v>12</v>
      </c>
      <c r="Z1401" s="6" t="s">
        <v>18</v>
      </c>
      <c r="AA1401" s="6" t="s">
        <v>19</v>
      </c>
      <c r="AB1401" s="14" t="s">
        <v>20</v>
      </c>
      <c r="AC1401" s="14" t="s">
        <v>21</v>
      </c>
      <c r="AD1401" s="6" t="s">
        <v>22</v>
      </c>
      <c r="AE1401" s="6" t="s">
        <v>23</v>
      </c>
    </row>
    <row r="1402" spans="1:33" x14ac:dyDescent="0.25">
      <c r="A1402" s="7" t="str">
        <f>Premissas!$E$2</f>
        <v>outubro/19</v>
      </c>
      <c r="B1402" s="29">
        <f>B1388+1</f>
        <v>101</v>
      </c>
      <c r="C1402" s="15">
        <f>LARGE(Premissas!$H$2:$I$2,1)</f>
        <v>63.39</v>
      </c>
      <c r="D1402" s="16">
        <f t="shared" ref="D1402:D1413" si="2106">IF(C1402&gt;105%*B1402,(C1402-B1402),0)</f>
        <v>0</v>
      </c>
      <c r="E1402" s="17">
        <f>D1402*Premissas!$C$6</f>
        <v>0</v>
      </c>
      <c r="F1402" s="15">
        <f t="shared" ref="F1402:F1413" si="2107">IF(C1402&gt;B1402,C1402,B1402)</f>
        <v>101</v>
      </c>
      <c r="G1402" s="18">
        <f>F1402*Premissas!$C$5</f>
        <v>3255.9000316355582</v>
      </c>
      <c r="M1402" s="7" t="str">
        <f>Premissas!$E$2</f>
        <v>outubro/19</v>
      </c>
      <c r="N1402" s="29">
        <f t="shared" ref="N1402" si="2108">N1388+1</f>
        <v>101</v>
      </c>
      <c r="O1402" s="15">
        <f>Premissas!$I$2</f>
        <v>63.39</v>
      </c>
      <c r="P1402" s="16">
        <f t="shared" ref="P1402:P1413" si="2109">IF(O1402&gt;105%*N1402,(O1402-N1402),0)</f>
        <v>0</v>
      </c>
      <c r="Q1402" s="17">
        <f>P1402*Premissas!$C$13</f>
        <v>0</v>
      </c>
      <c r="R1402" s="15">
        <f t="shared" ref="R1402:R1413" si="2110">IF(O1402&gt;N1402,O1402,N1402)</f>
        <v>101</v>
      </c>
      <c r="S1402" s="18">
        <f>R1402*Premissas!$C$11</f>
        <v>4864.6788990825689</v>
      </c>
      <c r="Y1402" s="7" t="str">
        <f>Premissas!$E$2</f>
        <v>outubro/19</v>
      </c>
      <c r="Z1402" s="29">
        <f t="shared" ref="Z1402" si="2111">Z1388+1</f>
        <v>101</v>
      </c>
      <c r="AA1402" s="15">
        <f>Premissas!$H$2</f>
        <v>58.8</v>
      </c>
      <c r="AB1402" s="16">
        <f t="shared" ref="AB1402:AB1413" si="2112">IF(AA1402&gt;105%*Z1402,(AA1402-Z1402),0)</f>
        <v>0</v>
      </c>
      <c r="AC1402" s="17">
        <f>AB1402*Premissas!$C$6</f>
        <v>0</v>
      </c>
      <c r="AD1402" s="15">
        <f t="shared" ref="AD1402:AD1413" si="2113">IF(AA1402&gt;Z1402,AA1402,Z1402)</f>
        <v>101</v>
      </c>
      <c r="AE1402" s="18">
        <f>AD1402*Premissas!$C$12</f>
        <v>3255.9000316355582</v>
      </c>
    </row>
    <row r="1403" spans="1:33" x14ac:dyDescent="0.25">
      <c r="A1403" s="7" t="str">
        <f>Premissas!$E$3</f>
        <v>setembro/19</v>
      </c>
      <c r="B1403" s="29">
        <f>B1402</f>
        <v>101</v>
      </c>
      <c r="C1403" s="15">
        <f>LARGE(Premissas!$H$3:$I$3,1)</f>
        <v>58.91</v>
      </c>
      <c r="D1403" s="16">
        <f t="shared" si="2106"/>
        <v>0</v>
      </c>
      <c r="E1403" s="17">
        <f>D1403*Premissas!$C$6</f>
        <v>0</v>
      </c>
      <c r="F1403" s="15">
        <f t="shared" si="2107"/>
        <v>101</v>
      </c>
      <c r="G1403" s="18">
        <f>F1403*Premissas!$C$5</f>
        <v>3255.9000316355582</v>
      </c>
      <c r="M1403" s="7" t="str">
        <f>Premissas!$E$3</f>
        <v>setembro/19</v>
      </c>
      <c r="N1403" s="29">
        <f t="shared" ref="N1403:N1413" si="2114">N1402</f>
        <v>101</v>
      </c>
      <c r="O1403" s="15">
        <f>Premissas!$I$3</f>
        <v>52.19</v>
      </c>
      <c r="P1403" s="16">
        <f t="shared" si="2109"/>
        <v>0</v>
      </c>
      <c r="Q1403" s="17">
        <f>P1403*Premissas!$C$13</f>
        <v>0</v>
      </c>
      <c r="R1403" s="15">
        <f t="shared" si="2110"/>
        <v>101</v>
      </c>
      <c r="S1403" s="18">
        <f>R1403*Premissas!$C$11</f>
        <v>4864.6788990825689</v>
      </c>
      <c r="Y1403" s="7" t="str">
        <f>Premissas!$E$3</f>
        <v>setembro/19</v>
      </c>
      <c r="Z1403" s="29">
        <f t="shared" ref="Z1403:Z1413" si="2115">Z1402</f>
        <v>101</v>
      </c>
      <c r="AA1403" s="15">
        <f>Premissas!$H$3</f>
        <v>58.91</v>
      </c>
      <c r="AB1403" s="16">
        <f t="shared" si="2112"/>
        <v>0</v>
      </c>
      <c r="AC1403" s="17">
        <f>AB1403*Premissas!$C$6</f>
        <v>0</v>
      </c>
      <c r="AD1403" s="15">
        <f t="shared" si="2113"/>
        <v>101</v>
      </c>
      <c r="AE1403" s="18">
        <f>AD1403*Premissas!$C$12</f>
        <v>3255.9000316355582</v>
      </c>
    </row>
    <row r="1404" spans="1:33" x14ac:dyDescent="0.25">
      <c r="A1404" s="7" t="str">
        <f>Premissas!$E$4</f>
        <v>agosto/19</v>
      </c>
      <c r="B1404" s="29">
        <f t="shared" ref="B1404:B1413" si="2116">B1403</f>
        <v>101</v>
      </c>
      <c r="C1404" s="15">
        <f>LARGE(Premissas!$H$4:$I$4,1)</f>
        <v>46.48</v>
      </c>
      <c r="D1404" s="16">
        <f t="shared" si="2106"/>
        <v>0</v>
      </c>
      <c r="E1404" s="17">
        <f>D1404*Premissas!$C$6</f>
        <v>0</v>
      </c>
      <c r="F1404" s="15">
        <f t="shared" si="2107"/>
        <v>101</v>
      </c>
      <c r="G1404" s="18">
        <f>F1404*Premissas!$C$5</f>
        <v>3255.9000316355582</v>
      </c>
      <c r="M1404" s="7" t="str">
        <f>Premissas!$E$4</f>
        <v>agosto/19</v>
      </c>
      <c r="N1404" s="29">
        <f t="shared" si="2114"/>
        <v>101</v>
      </c>
      <c r="O1404" s="15">
        <f>Premissas!$I$4</f>
        <v>20.16</v>
      </c>
      <c r="P1404" s="16">
        <f t="shared" si="2109"/>
        <v>0</v>
      </c>
      <c r="Q1404" s="17">
        <f>P1404*Premissas!$C$13</f>
        <v>0</v>
      </c>
      <c r="R1404" s="15">
        <f t="shared" si="2110"/>
        <v>101</v>
      </c>
      <c r="S1404" s="18">
        <f>R1404*Premissas!$C$11</f>
        <v>4864.6788990825689</v>
      </c>
      <c r="Y1404" s="7" t="str">
        <f>Premissas!$E$4</f>
        <v>agosto/19</v>
      </c>
      <c r="Z1404" s="29">
        <f t="shared" si="2115"/>
        <v>101</v>
      </c>
      <c r="AA1404" s="15">
        <f>Premissas!$H$4</f>
        <v>46.48</v>
      </c>
      <c r="AB1404" s="16">
        <f t="shared" si="2112"/>
        <v>0</v>
      </c>
      <c r="AC1404" s="17">
        <f>AB1404*Premissas!$C$6</f>
        <v>0</v>
      </c>
      <c r="AD1404" s="15">
        <f t="shared" si="2113"/>
        <v>101</v>
      </c>
      <c r="AE1404" s="18">
        <f>AD1404*Premissas!$C$12</f>
        <v>3255.9000316355582</v>
      </c>
    </row>
    <row r="1405" spans="1:33" x14ac:dyDescent="0.25">
      <c r="A1405" s="7" t="str">
        <f>Premissas!$E$5</f>
        <v>julho/19</v>
      </c>
      <c r="B1405" s="29">
        <f t="shared" si="2116"/>
        <v>101</v>
      </c>
      <c r="C1405" s="15">
        <f>LARGE(Premissas!$H$5:$I$5,1)</f>
        <v>63.17</v>
      </c>
      <c r="D1405" s="16">
        <f t="shared" si="2106"/>
        <v>0</v>
      </c>
      <c r="E1405" s="17">
        <f>D1405*Premissas!$C$6</f>
        <v>0</v>
      </c>
      <c r="F1405" s="15">
        <f t="shared" si="2107"/>
        <v>101</v>
      </c>
      <c r="G1405" s="18">
        <f>F1405*Premissas!$C$5</f>
        <v>3255.9000316355582</v>
      </c>
      <c r="M1405" s="7" t="str">
        <f>Premissas!$E$5</f>
        <v>julho/19</v>
      </c>
      <c r="N1405" s="29">
        <f t="shared" si="2114"/>
        <v>101</v>
      </c>
      <c r="O1405" s="15">
        <f>Premissas!$I$5</f>
        <v>39.979999999999997</v>
      </c>
      <c r="P1405" s="16">
        <f t="shared" si="2109"/>
        <v>0</v>
      </c>
      <c r="Q1405" s="17">
        <f>P1405*Premissas!$C$13</f>
        <v>0</v>
      </c>
      <c r="R1405" s="15">
        <f t="shared" si="2110"/>
        <v>101</v>
      </c>
      <c r="S1405" s="18">
        <f>R1405*Premissas!$C$11</f>
        <v>4864.6788990825689</v>
      </c>
      <c r="Y1405" s="7" t="str">
        <f>Premissas!$E$5</f>
        <v>julho/19</v>
      </c>
      <c r="Z1405" s="29">
        <f t="shared" si="2115"/>
        <v>101</v>
      </c>
      <c r="AA1405" s="15">
        <f>Premissas!$H$5</f>
        <v>63.17</v>
      </c>
      <c r="AB1405" s="16">
        <f t="shared" si="2112"/>
        <v>0</v>
      </c>
      <c r="AC1405" s="17">
        <f>AB1405*Premissas!$C$6</f>
        <v>0</v>
      </c>
      <c r="AD1405" s="15">
        <f t="shared" si="2113"/>
        <v>101</v>
      </c>
      <c r="AE1405" s="18">
        <f>AD1405*Premissas!$C$12</f>
        <v>3255.9000316355582</v>
      </c>
    </row>
    <row r="1406" spans="1:33" x14ac:dyDescent="0.25">
      <c r="A1406" s="7" t="str">
        <f>Premissas!$E$6</f>
        <v>junho/19</v>
      </c>
      <c r="B1406" s="29">
        <f t="shared" si="2116"/>
        <v>101</v>
      </c>
      <c r="C1406" s="15">
        <f>LARGE(Premissas!$H$6:$I$6,1)</f>
        <v>59.47</v>
      </c>
      <c r="D1406" s="16">
        <f t="shared" si="2106"/>
        <v>0</v>
      </c>
      <c r="E1406" s="17">
        <f>D1406*Premissas!$C$6</f>
        <v>0</v>
      </c>
      <c r="F1406" s="15">
        <f t="shared" si="2107"/>
        <v>101</v>
      </c>
      <c r="G1406" s="18">
        <f>F1406*Premissas!$C$5</f>
        <v>3255.9000316355582</v>
      </c>
      <c r="M1406" s="7" t="str">
        <f>Premissas!$E$6</f>
        <v>junho/19</v>
      </c>
      <c r="N1406" s="29">
        <f t="shared" si="2114"/>
        <v>101</v>
      </c>
      <c r="O1406" s="15">
        <f>Premissas!$I$6</f>
        <v>47.71</v>
      </c>
      <c r="P1406" s="16">
        <f t="shared" si="2109"/>
        <v>0</v>
      </c>
      <c r="Q1406" s="17">
        <f>P1406*Premissas!$C$13</f>
        <v>0</v>
      </c>
      <c r="R1406" s="15">
        <f t="shared" si="2110"/>
        <v>101</v>
      </c>
      <c r="S1406" s="18">
        <f>R1406*Premissas!$C$11</f>
        <v>4864.6788990825689</v>
      </c>
      <c r="Y1406" s="7" t="str">
        <f>Premissas!$E$6</f>
        <v>junho/19</v>
      </c>
      <c r="Z1406" s="29">
        <f t="shared" si="2115"/>
        <v>101</v>
      </c>
      <c r="AA1406" s="15">
        <f>Premissas!$H$6</f>
        <v>59.47</v>
      </c>
      <c r="AB1406" s="16">
        <f t="shared" si="2112"/>
        <v>0</v>
      </c>
      <c r="AC1406" s="17">
        <f>AB1406*Premissas!$C$6</f>
        <v>0</v>
      </c>
      <c r="AD1406" s="15">
        <f t="shared" si="2113"/>
        <v>101</v>
      </c>
      <c r="AE1406" s="18">
        <f>AD1406*Premissas!$C$12</f>
        <v>3255.9000316355582</v>
      </c>
    </row>
    <row r="1407" spans="1:33" x14ac:dyDescent="0.25">
      <c r="A1407" s="7" t="str">
        <f>Premissas!$E$7</f>
        <v>maio/19</v>
      </c>
      <c r="B1407" s="29">
        <f t="shared" si="2116"/>
        <v>101</v>
      </c>
      <c r="C1407" s="15">
        <f>LARGE(Premissas!$H$7:$I$7,1)</f>
        <v>61.04</v>
      </c>
      <c r="D1407" s="20">
        <f t="shared" si="2106"/>
        <v>0</v>
      </c>
      <c r="E1407" s="17">
        <f>D1407*Premissas!$C$6</f>
        <v>0</v>
      </c>
      <c r="F1407" s="15">
        <f t="shared" si="2107"/>
        <v>101</v>
      </c>
      <c r="G1407" s="18">
        <f>F1407*Premissas!$C$5</f>
        <v>3255.9000316355582</v>
      </c>
      <c r="M1407" s="7" t="str">
        <f>Premissas!$E$7</f>
        <v>maio/19</v>
      </c>
      <c r="N1407" s="29">
        <f t="shared" si="2114"/>
        <v>101</v>
      </c>
      <c r="O1407" s="15">
        <f>Premissas!$I$7</f>
        <v>46.37</v>
      </c>
      <c r="P1407" s="20">
        <f t="shared" si="2109"/>
        <v>0</v>
      </c>
      <c r="Q1407" s="17">
        <f>P1407*Premissas!$C$13</f>
        <v>0</v>
      </c>
      <c r="R1407" s="15">
        <f t="shared" si="2110"/>
        <v>101</v>
      </c>
      <c r="S1407" s="18">
        <f>R1407*Premissas!$C$11</f>
        <v>4864.6788990825689</v>
      </c>
      <c r="Y1407" s="7" t="str">
        <f>Premissas!$E$7</f>
        <v>maio/19</v>
      </c>
      <c r="Z1407" s="29">
        <f t="shared" si="2115"/>
        <v>101</v>
      </c>
      <c r="AA1407" s="15">
        <f>Premissas!$H$7</f>
        <v>61.04</v>
      </c>
      <c r="AB1407" s="20">
        <f t="shared" si="2112"/>
        <v>0</v>
      </c>
      <c r="AC1407" s="17">
        <f>AB1407*Premissas!$C$6</f>
        <v>0</v>
      </c>
      <c r="AD1407" s="15">
        <f t="shared" si="2113"/>
        <v>101</v>
      </c>
      <c r="AE1407" s="18">
        <f>AD1407*Premissas!$C$12</f>
        <v>3255.9000316355582</v>
      </c>
    </row>
    <row r="1408" spans="1:33" x14ac:dyDescent="0.25">
      <c r="A1408" s="7" t="str">
        <f>Premissas!$E$8</f>
        <v>abril/19</v>
      </c>
      <c r="B1408" s="29">
        <f t="shared" si="2116"/>
        <v>101</v>
      </c>
      <c r="C1408" s="15">
        <f>LARGE(Premissas!$H$8:$I$8,1)</f>
        <v>81.98</v>
      </c>
      <c r="D1408" s="20">
        <f t="shared" si="2106"/>
        <v>0</v>
      </c>
      <c r="E1408" s="17">
        <f>D1408*Premissas!$C$6</f>
        <v>0</v>
      </c>
      <c r="F1408" s="15">
        <f t="shared" si="2107"/>
        <v>101</v>
      </c>
      <c r="G1408" s="18">
        <f>F1408*Premissas!$C$5</f>
        <v>3255.9000316355582</v>
      </c>
      <c r="M1408" s="7" t="str">
        <f>Premissas!$E$8</f>
        <v>abril/19</v>
      </c>
      <c r="N1408" s="29">
        <f t="shared" si="2114"/>
        <v>101</v>
      </c>
      <c r="O1408" s="15">
        <f>Premissas!$I$8</f>
        <v>53.09</v>
      </c>
      <c r="P1408" s="20">
        <f t="shared" si="2109"/>
        <v>0</v>
      </c>
      <c r="Q1408" s="17">
        <f>P1408*Premissas!$C$13</f>
        <v>0</v>
      </c>
      <c r="R1408" s="15">
        <f t="shared" si="2110"/>
        <v>101</v>
      </c>
      <c r="S1408" s="18">
        <f>R1408*Premissas!$C$11</f>
        <v>4864.6788990825689</v>
      </c>
      <c r="Y1408" s="7" t="str">
        <f>Premissas!$E$8</f>
        <v>abril/19</v>
      </c>
      <c r="Z1408" s="29">
        <f t="shared" si="2115"/>
        <v>101</v>
      </c>
      <c r="AA1408" s="15">
        <f>Premissas!$H$8</f>
        <v>81.98</v>
      </c>
      <c r="AB1408" s="20">
        <f t="shared" si="2112"/>
        <v>0</v>
      </c>
      <c r="AC1408" s="17">
        <f>AB1408*Premissas!$C$6</f>
        <v>0</v>
      </c>
      <c r="AD1408" s="15">
        <f t="shared" si="2113"/>
        <v>101</v>
      </c>
      <c r="AE1408" s="18">
        <f>AD1408*Premissas!$C$12</f>
        <v>3255.9000316355582</v>
      </c>
    </row>
    <row r="1409" spans="1:33" x14ac:dyDescent="0.25">
      <c r="A1409" s="7" t="str">
        <f>Premissas!$E$9</f>
        <v>março/19</v>
      </c>
      <c r="B1409" s="29">
        <f t="shared" si="2116"/>
        <v>101</v>
      </c>
      <c r="C1409" s="15">
        <f>LARGE(Premissas!$H$9:$I$9,1)</f>
        <v>77.73</v>
      </c>
      <c r="D1409" s="20">
        <f t="shared" si="2106"/>
        <v>0</v>
      </c>
      <c r="E1409" s="17">
        <f>D1409*Premissas!$C$6</f>
        <v>0</v>
      </c>
      <c r="F1409" s="15">
        <f t="shared" si="2107"/>
        <v>101</v>
      </c>
      <c r="G1409" s="18">
        <f>F1409*Premissas!$C$5</f>
        <v>3255.9000316355582</v>
      </c>
      <c r="M1409" s="7" t="str">
        <f>Premissas!$E$9</f>
        <v>março/19</v>
      </c>
      <c r="N1409" s="29">
        <f t="shared" si="2114"/>
        <v>101</v>
      </c>
      <c r="O1409" s="15">
        <f>Premissas!$I$9</f>
        <v>77.73</v>
      </c>
      <c r="P1409" s="20">
        <f t="shared" si="2109"/>
        <v>0</v>
      </c>
      <c r="Q1409" s="17">
        <f>P1409*Premissas!$C$13</f>
        <v>0</v>
      </c>
      <c r="R1409" s="15">
        <f t="shared" si="2110"/>
        <v>101</v>
      </c>
      <c r="S1409" s="18">
        <f>R1409*Premissas!$C$11</f>
        <v>4864.6788990825689</v>
      </c>
      <c r="Y1409" s="7" t="str">
        <f>Premissas!$E$9</f>
        <v>março/19</v>
      </c>
      <c r="Z1409" s="29">
        <f t="shared" si="2115"/>
        <v>101</v>
      </c>
      <c r="AA1409" s="15">
        <f>Premissas!$H$9</f>
        <v>77.62</v>
      </c>
      <c r="AB1409" s="20">
        <f t="shared" si="2112"/>
        <v>0</v>
      </c>
      <c r="AC1409" s="17">
        <f>AB1409*Premissas!$C$6</f>
        <v>0</v>
      </c>
      <c r="AD1409" s="15">
        <f t="shared" si="2113"/>
        <v>101</v>
      </c>
      <c r="AE1409" s="18">
        <f>AD1409*Premissas!$C$12</f>
        <v>3255.9000316355582</v>
      </c>
    </row>
    <row r="1410" spans="1:33" x14ac:dyDescent="0.25">
      <c r="A1410" s="7" t="str">
        <f>Premissas!$E$10</f>
        <v>fevereiro/19</v>
      </c>
      <c r="B1410" s="29">
        <f t="shared" si="2116"/>
        <v>101</v>
      </c>
      <c r="C1410" s="15">
        <f>LARGE(Premissas!$H$10:$I$10,1)</f>
        <v>89.49</v>
      </c>
      <c r="D1410" s="20">
        <f t="shared" si="2106"/>
        <v>0</v>
      </c>
      <c r="E1410" s="17">
        <f>D1410*Premissas!$C$6</f>
        <v>0</v>
      </c>
      <c r="F1410" s="15">
        <f t="shared" si="2107"/>
        <v>101</v>
      </c>
      <c r="G1410" s="18">
        <f>F1410*Premissas!$C$5</f>
        <v>3255.9000316355582</v>
      </c>
      <c r="M1410" s="7" t="str">
        <f>Premissas!$E$10</f>
        <v>fevereiro/19</v>
      </c>
      <c r="N1410" s="29">
        <f t="shared" si="2114"/>
        <v>101</v>
      </c>
      <c r="O1410" s="15">
        <f>Premissas!$I$10</f>
        <v>61.82</v>
      </c>
      <c r="P1410" s="20">
        <f t="shared" si="2109"/>
        <v>0</v>
      </c>
      <c r="Q1410" s="17">
        <f>P1410*Premissas!$C$13</f>
        <v>0</v>
      </c>
      <c r="R1410" s="15">
        <f t="shared" si="2110"/>
        <v>101</v>
      </c>
      <c r="S1410" s="18">
        <f>R1410*Premissas!$C$11</f>
        <v>4864.6788990825689</v>
      </c>
      <c r="Y1410" s="7" t="str">
        <f>Premissas!$E$10</f>
        <v>fevereiro/19</v>
      </c>
      <c r="Z1410" s="29">
        <f t="shared" si="2115"/>
        <v>101</v>
      </c>
      <c r="AA1410" s="15">
        <f>Premissas!$H$10</f>
        <v>89.49</v>
      </c>
      <c r="AB1410" s="20">
        <f t="shared" si="2112"/>
        <v>0</v>
      </c>
      <c r="AC1410" s="17">
        <f>AB1410*Premissas!$C$6</f>
        <v>0</v>
      </c>
      <c r="AD1410" s="15">
        <f t="shared" si="2113"/>
        <v>101</v>
      </c>
      <c r="AE1410" s="18">
        <f>AD1410*Premissas!$C$12</f>
        <v>3255.9000316355582</v>
      </c>
    </row>
    <row r="1411" spans="1:33" x14ac:dyDescent="0.25">
      <c r="A1411" s="7" t="str">
        <f>Premissas!$E$11</f>
        <v>janeiro/19</v>
      </c>
      <c r="B1411" s="29">
        <f t="shared" si="2116"/>
        <v>101</v>
      </c>
      <c r="C1411" s="15">
        <f>LARGE(Premissas!$H$11:$I$11,1)</f>
        <v>81.09</v>
      </c>
      <c r="D1411" s="16">
        <f t="shared" si="2106"/>
        <v>0</v>
      </c>
      <c r="E1411" s="17">
        <f>D1411*Premissas!$C$6</f>
        <v>0</v>
      </c>
      <c r="F1411" s="15">
        <f t="shared" si="2107"/>
        <v>101</v>
      </c>
      <c r="G1411" s="18">
        <f>F1411*Premissas!$C$5</f>
        <v>3255.9000316355582</v>
      </c>
      <c r="M1411" s="7" t="str">
        <f>Premissas!$E$11</f>
        <v>janeiro/19</v>
      </c>
      <c r="N1411" s="29">
        <f t="shared" si="2114"/>
        <v>101</v>
      </c>
      <c r="O1411" s="15">
        <f>Premissas!$I$11</f>
        <v>57.12</v>
      </c>
      <c r="P1411" s="16">
        <f t="shared" si="2109"/>
        <v>0</v>
      </c>
      <c r="Q1411" s="17">
        <f>P1411*Premissas!$C$13</f>
        <v>0</v>
      </c>
      <c r="R1411" s="15">
        <f t="shared" si="2110"/>
        <v>101</v>
      </c>
      <c r="S1411" s="18">
        <f>R1411*Premissas!$C$11</f>
        <v>4864.6788990825689</v>
      </c>
      <c r="Y1411" s="7" t="str">
        <f>Premissas!$E$11</f>
        <v>janeiro/19</v>
      </c>
      <c r="Z1411" s="29">
        <f t="shared" si="2115"/>
        <v>101</v>
      </c>
      <c r="AA1411" s="15">
        <f>Premissas!$H$11</f>
        <v>81.09</v>
      </c>
      <c r="AB1411" s="16">
        <f t="shared" si="2112"/>
        <v>0</v>
      </c>
      <c r="AC1411" s="17">
        <f>AB1411*Premissas!$C$6</f>
        <v>0</v>
      </c>
      <c r="AD1411" s="15">
        <f t="shared" si="2113"/>
        <v>101</v>
      </c>
      <c r="AE1411" s="18">
        <f>AD1411*Premissas!$C$12</f>
        <v>3255.9000316355582</v>
      </c>
    </row>
    <row r="1412" spans="1:33" x14ac:dyDescent="0.25">
      <c r="A1412" s="7" t="str">
        <f>Premissas!$E$12</f>
        <v>dezembro/18</v>
      </c>
      <c r="B1412" s="29">
        <f t="shared" si="2116"/>
        <v>101</v>
      </c>
      <c r="C1412" s="15">
        <f>LARGE(Premissas!$H$12:$I$12,1)</f>
        <v>66.98</v>
      </c>
      <c r="D1412" s="16">
        <f t="shared" si="2106"/>
        <v>0</v>
      </c>
      <c r="E1412" s="17">
        <f>D1412*Premissas!$C$6</f>
        <v>0</v>
      </c>
      <c r="F1412" s="15">
        <f t="shared" si="2107"/>
        <v>101</v>
      </c>
      <c r="G1412" s="18">
        <f>F1412*Premissas!$C$5</f>
        <v>3255.9000316355582</v>
      </c>
      <c r="M1412" s="7" t="str">
        <f>Premissas!$E$12</f>
        <v>dezembro/18</v>
      </c>
      <c r="N1412" s="29">
        <f t="shared" si="2114"/>
        <v>101</v>
      </c>
      <c r="O1412" s="15">
        <f>Premissas!$I$12</f>
        <v>56.9</v>
      </c>
      <c r="P1412" s="16">
        <f t="shared" si="2109"/>
        <v>0</v>
      </c>
      <c r="Q1412" s="17">
        <f>P1412*Premissas!$C$13</f>
        <v>0</v>
      </c>
      <c r="R1412" s="15">
        <f t="shared" si="2110"/>
        <v>101</v>
      </c>
      <c r="S1412" s="18">
        <f>R1412*Premissas!$C$11</f>
        <v>4864.6788990825689</v>
      </c>
      <c r="Y1412" s="7" t="str">
        <f>Premissas!$E$12</f>
        <v>dezembro/18</v>
      </c>
      <c r="Z1412" s="29">
        <f t="shared" si="2115"/>
        <v>101</v>
      </c>
      <c r="AA1412" s="15">
        <f>Premissas!$H$12</f>
        <v>66.98</v>
      </c>
      <c r="AB1412" s="16">
        <f t="shared" si="2112"/>
        <v>0</v>
      </c>
      <c r="AC1412" s="17">
        <f>AB1412*Premissas!$C$6</f>
        <v>0</v>
      </c>
      <c r="AD1412" s="15">
        <f t="shared" si="2113"/>
        <v>101</v>
      </c>
      <c r="AE1412" s="18">
        <f>AD1412*Premissas!$C$12</f>
        <v>3255.9000316355582</v>
      </c>
    </row>
    <row r="1413" spans="1:33" x14ac:dyDescent="0.25">
      <c r="A1413" s="7" t="str">
        <f>Premissas!$E$13</f>
        <v>novembro/18</v>
      </c>
      <c r="B1413" s="29">
        <f t="shared" si="2116"/>
        <v>101</v>
      </c>
      <c r="C1413" s="15">
        <f>LARGE(Premissas!$H$13:$I$13,1)</f>
        <v>66.42</v>
      </c>
      <c r="D1413" s="16">
        <f t="shared" si="2106"/>
        <v>0</v>
      </c>
      <c r="E1413" s="17">
        <f>D1413*Premissas!$C$6</f>
        <v>0</v>
      </c>
      <c r="F1413" s="15">
        <f t="shared" si="2107"/>
        <v>101</v>
      </c>
      <c r="G1413" s="18">
        <f>F1413*Premissas!$C$5</f>
        <v>3255.9000316355582</v>
      </c>
      <c r="M1413" s="7" t="str">
        <f>Premissas!$E$13</f>
        <v>novembro/18</v>
      </c>
      <c r="N1413" s="29">
        <f t="shared" si="2114"/>
        <v>101</v>
      </c>
      <c r="O1413" s="15">
        <f>Premissas!$I$13</f>
        <v>40.659999999999997</v>
      </c>
      <c r="P1413" s="16">
        <f t="shared" si="2109"/>
        <v>0</v>
      </c>
      <c r="Q1413" s="17">
        <f>P1413*Premissas!$C$13</f>
        <v>0</v>
      </c>
      <c r="R1413" s="15">
        <f t="shared" si="2110"/>
        <v>101</v>
      </c>
      <c r="S1413" s="18">
        <f>R1413*Premissas!$C$11</f>
        <v>4864.6788990825689</v>
      </c>
      <c r="Y1413" s="7" t="str">
        <f>Premissas!$E$13</f>
        <v>novembro/18</v>
      </c>
      <c r="Z1413" s="29">
        <f t="shared" si="2115"/>
        <v>101</v>
      </c>
      <c r="AA1413" s="15">
        <f>Premissas!$H$13</f>
        <v>66.42</v>
      </c>
      <c r="AB1413" s="16">
        <f t="shared" si="2112"/>
        <v>0</v>
      </c>
      <c r="AC1413" s="17">
        <f>AB1413*Premissas!$C$6</f>
        <v>0</v>
      </c>
      <c r="AD1413" s="15">
        <f t="shared" si="2113"/>
        <v>101</v>
      </c>
      <c r="AE1413" s="18">
        <f>AD1413*Premissas!$C$12</f>
        <v>3255.9000316355582</v>
      </c>
    </row>
    <row r="1414" spans="1:33" x14ac:dyDescent="0.25">
      <c r="A1414" s="26" t="s">
        <v>35</v>
      </c>
      <c r="B1414" s="5"/>
      <c r="C1414" s="5">
        <f>LARGE(C1401:C1413,1)</f>
        <v>89.49</v>
      </c>
      <c r="D1414" s="5">
        <f>LARGE(D1401:D1413,1)</f>
        <v>0</v>
      </c>
      <c r="E1414" s="27">
        <f>SUM(E1402:E1413)</f>
        <v>0</v>
      </c>
      <c r="F1414" s="5">
        <f>LARGE(F1401:F1413,1)</f>
        <v>101</v>
      </c>
      <c r="G1414" s="27">
        <f t="shared" si="2030"/>
        <v>39070.800379626708</v>
      </c>
      <c r="H1414" s="50">
        <f>E1414+G1414</f>
        <v>39070.800379626708</v>
      </c>
      <c r="I1414">
        <f>B1402</f>
        <v>101</v>
      </c>
      <c r="M1414" s="26" t="s">
        <v>35</v>
      </c>
      <c r="N1414" s="5"/>
      <c r="O1414" s="5">
        <f t="shared" ref="O1414:P1414" si="2117">LARGE(O1401:O1413,1)</f>
        <v>77.73</v>
      </c>
      <c r="P1414" s="5">
        <f t="shared" si="2117"/>
        <v>0</v>
      </c>
      <c r="Q1414" s="27">
        <f t="shared" ref="Q1414" si="2118">SUM(Q1402:Q1413)</f>
        <v>0</v>
      </c>
      <c r="R1414" s="5">
        <f t="shared" ref="R1414" si="2119">LARGE(R1401:R1413,1)</f>
        <v>101</v>
      </c>
      <c r="S1414" s="27">
        <f t="shared" si="2034"/>
        <v>58376.146788990816</v>
      </c>
      <c r="T1414" s="50">
        <f t="shared" ref="T1414" si="2120">Q1414+S1414</f>
        <v>58376.146788990816</v>
      </c>
      <c r="U1414">
        <f t="shared" ref="U1414" si="2121">N1402</f>
        <v>101</v>
      </c>
      <c r="Y1414" s="26" t="s">
        <v>35</v>
      </c>
      <c r="Z1414" s="5"/>
      <c r="AA1414" s="5">
        <f t="shared" ref="AA1414:AB1414" si="2122">LARGE(AA1401:AA1413,1)</f>
        <v>89.49</v>
      </c>
      <c r="AB1414" s="5">
        <f t="shared" si="2122"/>
        <v>0</v>
      </c>
      <c r="AC1414" s="27">
        <f t="shared" ref="AC1414" si="2123">SUM(AC1402:AC1413)</f>
        <v>0</v>
      </c>
      <c r="AD1414" s="5">
        <f t="shared" ref="AD1414" si="2124">LARGE(AD1401:AD1413,1)</f>
        <v>101</v>
      </c>
      <c r="AE1414" s="27">
        <f t="shared" si="2040"/>
        <v>39070.800379626708</v>
      </c>
      <c r="AF1414" s="50">
        <f t="shared" ref="AF1414" si="2125">AC1414+AE1414</f>
        <v>39070.800379626708</v>
      </c>
      <c r="AG1414">
        <f t="shared" ref="AG1414" si="2126">Z1402</f>
        <v>101</v>
      </c>
    </row>
    <row r="1415" spans="1:33" x14ac:dyDescent="0.25">
      <c r="A1415" s="6" t="s">
        <v>12</v>
      </c>
      <c r="B1415" s="6" t="s">
        <v>18</v>
      </c>
      <c r="C1415" s="6" t="s">
        <v>19</v>
      </c>
      <c r="D1415" s="14" t="s">
        <v>20</v>
      </c>
      <c r="E1415" s="14" t="s">
        <v>21</v>
      </c>
      <c r="F1415" s="6" t="s">
        <v>22</v>
      </c>
      <c r="G1415" s="6" t="s">
        <v>23</v>
      </c>
      <c r="M1415" s="6" t="s">
        <v>12</v>
      </c>
      <c r="N1415" s="6" t="s">
        <v>18</v>
      </c>
      <c r="O1415" s="6" t="s">
        <v>19</v>
      </c>
      <c r="P1415" s="14" t="s">
        <v>20</v>
      </c>
      <c r="Q1415" s="14" t="s">
        <v>21</v>
      </c>
      <c r="R1415" s="6" t="s">
        <v>22</v>
      </c>
      <c r="S1415" s="6" t="s">
        <v>23</v>
      </c>
      <c r="Y1415" s="6" t="s">
        <v>12</v>
      </c>
      <c r="Z1415" s="6" t="s">
        <v>18</v>
      </c>
      <c r="AA1415" s="6" t="s">
        <v>19</v>
      </c>
      <c r="AB1415" s="14" t="s">
        <v>20</v>
      </c>
      <c r="AC1415" s="14" t="s">
        <v>21</v>
      </c>
      <c r="AD1415" s="6" t="s">
        <v>22</v>
      </c>
      <c r="AE1415" s="6" t="s">
        <v>23</v>
      </c>
    </row>
    <row r="1416" spans="1:33" x14ac:dyDescent="0.25">
      <c r="A1416" s="7" t="str">
        <f>Premissas!$E$2</f>
        <v>outubro/19</v>
      </c>
      <c r="B1416" s="29">
        <f>B1402+1</f>
        <v>102</v>
      </c>
      <c r="C1416" s="15">
        <f>LARGE(Premissas!$H$2:$I$2,1)</f>
        <v>63.39</v>
      </c>
      <c r="D1416" s="16">
        <f t="shared" ref="D1416:D1427" si="2127">IF(C1416&gt;105%*B1416,(C1416-B1416),0)</f>
        <v>0</v>
      </c>
      <c r="E1416" s="17">
        <f>D1416*Premissas!$C$6</f>
        <v>0</v>
      </c>
      <c r="F1416" s="15">
        <f t="shared" ref="F1416:F1427" si="2128">IF(C1416&gt;B1416,C1416,B1416)</f>
        <v>102</v>
      </c>
      <c r="G1416" s="18">
        <f>F1416*Premissas!$C$5</f>
        <v>3288.1366656121481</v>
      </c>
      <c r="M1416" s="7" t="str">
        <f>Premissas!$E$2</f>
        <v>outubro/19</v>
      </c>
      <c r="N1416" s="29">
        <f t="shared" ref="N1416" si="2129">N1402+1</f>
        <v>102</v>
      </c>
      <c r="O1416" s="15">
        <f>Premissas!$I$2</f>
        <v>63.39</v>
      </c>
      <c r="P1416" s="16">
        <f t="shared" ref="P1416:P1427" si="2130">IF(O1416&gt;105%*N1416,(O1416-N1416),0)</f>
        <v>0</v>
      </c>
      <c r="Q1416" s="17">
        <f>P1416*Premissas!$C$13</f>
        <v>0</v>
      </c>
      <c r="R1416" s="15">
        <f t="shared" ref="R1416:R1427" si="2131">IF(O1416&gt;N1416,O1416,N1416)</f>
        <v>102</v>
      </c>
      <c r="S1416" s="18">
        <f>R1416*Premissas!$C$11</f>
        <v>4912.8440366972472</v>
      </c>
      <c r="Y1416" s="7" t="str">
        <f>Premissas!$E$2</f>
        <v>outubro/19</v>
      </c>
      <c r="Z1416" s="29">
        <f t="shared" ref="Z1416" si="2132">Z1402+1</f>
        <v>102</v>
      </c>
      <c r="AA1416" s="15">
        <f>Premissas!$H$2</f>
        <v>58.8</v>
      </c>
      <c r="AB1416" s="16">
        <f t="shared" ref="AB1416:AB1427" si="2133">IF(AA1416&gt;105%*Z1416,(AA1416-Z1416),0)</f>
        <v>0</v>
      </c>
      <c r="AC1416" s="17">
        <f>AB1416*Premissas!$C$6</f>
        <v>0</v>
      </c>
      <c r="AD1416" s="15">
        <f t="shared" ref="AD1416:AD1427" si="2134">IF(AA1416&gt;Z1416,AA1416,Z1416)</f>
        <v>102</v>
      </c>
      <c r="AE1416" s="18">
        <f>AD1416*Premissas!$C$12</f>
        <v>3288.1366656121481</v>
      </c>
    </row>
    <row r="1417" spans="1:33" x14ac:dyDescent="0.25">
      <c r="A1417" s="7" t="str">
        <f>Premissas!$E$3</f>
        <v>setembro/19</v>
      </c>
      <c r="B1417" s="29">
        <f>B1416</f>
        <v>102</v>
      </c>
      <c r="C1417" s="15">
        <f>LARGE(Premissas!$H$3:$I$3,1)</f>
        <v>58.91</v>
      </c>
      <c r="D1417" s="16">
        <f t="shared" si="2127"/>
        <v>0</v>
      </c>
      <c r="E1417" s="17">
        <f>D1417*Premissas!$C$6</f>
        <v>0</v>
      </c>
      <c r="F1417" s="15">
        <f t="shared" si="2128"/>
        <v>102</v>
      </c>
      <c r="G1417" s="18">
        <f>F1417*Premissas!$C$5</f>
        <v>3288.1366656121481</v>
      </c>
      <c r="M1417" s="7" t="str">
        <f>Premissas!$E$3</f>
        <v>setembro/19</v>
      </c>
      <c r="N1417" s="29">
        <f t="shared" ref="N1417:N1427" si="2135">N1416</f>
        <v>102</v>
      </c>
      <c r="O1417" s="15">
        <f>Premissas!$I$3</f>
        <v>52.19</v>
      </c>
      <c r="P1417" s="16">
        <f t="shared" si="2130"/>
        <v>0</v>
      </c>
      <c r="Q1417" s="17">
        <f>P1417*Premissas!$C$13</f>
        <v>0</v>
      </c>
      <c r="R1417" s="15">
        <f t="shared" si="2131"/>
        <v>102</v>
      </c>
      <c r="S1417" s="18">
        <f>R1417*Premissas!$C$11</f>
        <v>4912.8440366972472</v>
      </c>
      <c r="Y1417" s="7" t="str">
        <f>Premissas!$E$3</f>
        <v>setembro/19</v>
      </c>
      <c r="Z1417" s="29">
        <f t="shared" ref="Z1417:Z1427" si="2136">Z1416</f>
        <v>102</v>
      </c>
      <c r="AA1417" s="15">
        <f>Premissas!$H$3</f>
        <v>58.91</v>
      </c>
      <c r="AB1417" s="16">
        <f t="shared" si="2133"/>
        <v>0</v>
      </c>
      <c r="AC1417" s="17">
        <f>AB1417*Premissas!$C$6</f>
        <v>0</v>
      </c>
      <c r="AD1417" s="15">
        <f t="shared" si="2134"/>
        <v>102</v>
      </c>
      <c r="AE1417" s="18">
        <f>AD1417*Premissas!$C$12</f>
        <v>3288.1366656121481</v>
      </c>
    </row>
    <row r="1418" spans="1:33" x14ac:dyDescent="0.25">
      <c r="A1418" s="7" t="str">
        <f>Premissas!$E$4</f>
        <v>agosto/19</v>
      </c>
      <c r="B1418" s="29">
        <f t="shared" ref="B1418:B1427" si="2137">B1417</f>
        <v>102</v>
      </c>
      <c r="C1418" s="15">
        <f>LARGE(Premissas!$H$4:$I$4,1)</f>
        <v>46.48</v>
      </c>
      <c r="D1418" s="16">
        <f t="shared" si="2127"/>
        <v>0</v>
      </c>
      <c r="E1418" s="17">
        <f>D1418*Premissas!$C$6</f>
        <v>0</v>
      </c>
      <c r="F1418" s="15">
        <f t="shared" si="2128"/>
        <v>102</v>
      </c>
      <c r="G1418" s="18">
        <f>F1418*Premissas!$C$5</f>
        <v>3288.1366656121481</v>
      </c>
      <c r="M1418" s="7" t="str">
        <f>Premissas!$E$4</f>
        <v>agosto/19</v>
      </c>
      <c r="N1418" s="29">
        <f t="shared" si="2135"/>
        <v>102</v>
      </c>
      <c r="O1418" s="15">
        <f>Premissas!$I$4</f>
        <v>20.16</v>
      </c>
      <c r="P1418" s="16">
        <f t="shared" si="2130"/>
        <v>0</v>
      </c>
      <c r="Q1418" s="17">
        <f>P1418*Premissas!$C$13</f>
        <v>0</v>
      </c>
      <c r="R1418" s="15">
        <f t="shared" si="2131"/>
        <v>102</v>
      </c>
      <c r="S1418" s="18">
        <f>R1418*Premissas!$C$11</f>
        <v>4912.8440366972472</v>
      </c>
      <c r="Y1418" s="7" t="str">
        <f>Premissas!$E$4</f>
        <v>agosto/19</v>
      </c>
      <c r="Z1418" s="29">
        <f t="shared" si="2136"/>
        <v>102</v>
      </c>
      <c r="AA1418" s="15">
        <f>Premissas!$H$4</f>
        <v>46.48</v>
      </c>
      <c r="AB1418" s="16">
        <f t="shared" si="2133"/>
        <v>0</v>
      </c>
      <c r="AC1418" s="17">
        <f>AB1418*Premissas!$C$6</f>
        <v>0</v>
      </c>
      <c r="AD1418" s="15">
        <f t="shared" si="2134"/>
        <v>102</v>
      </c>
      <c r="AE1418" s="18">
        <f>AD1418*Premissas!$C$12</f>
        <v>3288.1366656121481</v>
      </c>
    </row>
    <row r="1419" spans="1:33" x14ac:dyDescent="0.25">
      <c r="A1419" s="7" t="str">
        <f>Premissas!$E$5</f>
        <v>julho/19</v>
      </c>
      <c r="B1419" s="29">
        <f t="shared" si="2137"/>
        <v>102</v>
      </c>
      <c r="C1419" s="15">
        <f>LARGE(Premissas!$H$5:$I$5,1)</f>
        <v>63.17</v>
      </c>
      <c r="D1419" s="16">
        <f t="shared" si="2127"/>
        <v>0</v>
      </c>
      <c r="E1419" s="17">
        <f>D1419*Premissas!$C$6</f>
        <v>0</v>
      </c>
      <c r="F1419" s="15">
        <f t="shared" si="2128"/>
        <v>102</v>
      </c>
      <c r="G1419" s="18">
        <f>F1419*Premissas!$C$5</f>
        <v>3288.1366656121481</v>
      </c>
      <c r="M1419" s="7" t="str">
        <f>Premissas!$E$5</f>
        <v>julho/19</v>
      </c>
      <c r="N1419" s="29">
        <f t="shared" si="2135"/>
        <v>102</v>
      </c>
      <c r="O1419" s="15">
        <f>Premissas!$I$5</f>
        <v>39.979999999999997</v>
      </c>
      <c r="P1419" s="16">
        <f t="shared" si="2130"/>
        <v>0</v>
      </c>
      <c r="Q1419" s="17">
        <f>P1419*Premissas!$C$13</f>
        <v>0</v>
      </c>
      <c r="R1419" s="15">
        <f t="shared" si="2131"/>
        <v>102</v>
      </c>
      <c r="S1419" s="18">
        <f>R1419*Premissas!$C$11</f>
        <v>4912.8440366972472</v>
      </c>
      <c r="Y1419" s="7" t="str">
        <f>Premissas!$E$5</f>
        <v>julho/19</v>
      </c>
      <c r="Z1419" s="29">
        <f t="shared" si="2136"/>
        <v>102</v>
      </c>
      <c r="AA1419" s="15">
        <f>Premissas!$H$5</f>
        <v>63.17</v>
      </c>
      <c r="AB1419" s="16">
        <f t="shared" si="2133"/>
        <v>0</v>
      </c>
      <c r="AC1419" s="17">
        <f>AB1419*Premissas!$C$6</f>
        <v>0</v>
      </c>
      <c r="AD1419" s="15">
        <f t="shared" si="2134"/>
        <v>102</v>
      </c>
      <c r="AE1419" s="18">
        <f>AD1419*Premissas!$C$12</f>
        <v>3288.1366656121481</v>
      </c>
    </row>
    <row r="1420" spans="1:33" x14ac:dyDescent="0.25">
      <c r="A1420" s="7" t="str">
        <f>Premissas!$E$6</f>
        <v>junho/19</v>
      </c>
      <c r="B1420" s="29">
        <f t="shared" si="2137"/>
        <v>102</v>
      </c>
      <c r="C1420" s="15">
        <f>LARGE(Premissas!$H$6:$I$6,1)</f>
        <v>59.47</v>
      </c>
      <c r="D1420" s="16">
        <f t="shared" si="2127"/>
        <v>0</v>
      </c>
      <c r="E1420" s="17">
        <f>D1420*Premissas!$C$6</f>
        <v>0</v>
      </c>
      <c r="F1420" s="15">
        <f t="shared" si="2128"/>
        <v>102</v>
      </c>
      <c r="G1420" s="18">
        <f>F1420*Premissas!$C$5</f>
        <v>3288.1366656121481</v>
      </c>
      <c r="M1420" s="7" t="str">
        <f>Premissas!$E$6</f>
        <v>junho/19</v>
      </c>
      <c r="N1420" s="29">
        <f t="shared" si="2135"/>
        <v>102</v>
      </c>
      <c r="O1420" s="15">
        <f>Premissas!$I$6</f>
        <v>47.71</v>
      </c>
      <c r="P1420" s="16">
        <f t="shared" si="2130"/>
        <v>0</v>
      </c>
      <c r="Q1420" s="17">
        <f>P1420*Premissas!$C$13</f>
        <v>0</v>
      </c>
      <c r="R1420" s="15">
        <f t="shared" si="2131"/>
        <v>102</v>
      </c>
      <c r="S1420" s="18">
        <f>R1420*Premissas!$C$11</f>
        <v>4912.8440366972472</v>
      </c>
      <c r="Y1420" s="7" t="str">
        <f>Premissas!$E$6</f>
        <v>junho/19</v>
      </c>
      <c r="Z1420" s="29">
        <f t="shared" si="2136"/>
        <v>102</v>
      </c>
      <c r="AA1420" s="15">
        <f>Premissas!$H$6</f>
        <v>59.47</v>
      </c>
      <c r="AB1420" s="16">
        <f t="shared" si="2133"/>
        <v>0</v>
      </c>
      <c r="AC1420" s="17">
        <f>AB1420*Premissas!$C$6</f>
        <v>0</v>
      </c>
      <c r="AD1420" s="15">
        <f t="shared" si="2134"/>
        <v>102</v>
      </c>
      <c r="AE1420" s="18">
        <f>AD1420*Premissas!$C$12</f>
        <v>3288.1366656121481</v>
      </c>
    </row>
    <row r="1421" spans="1:33" x14ac:dyDescent="0.25">
      <c r="A1421" s="7" t="str">
        <f>Premissas!$E$7</f>
        <v>maio/19</v>
      </c>
      <c r="B1421" s="29">
        <f t="shared" si="2137"/>
        <v>102</v>
      </c>
      <c r="C1421" s="15">
        <f>LARGE(Premissas!$H$7:$I$7,1)</f>
        <v>61.04</v>
      </c>
      <c r="D1421" s="20">
        <f t="shared" si="2127"/>
        <v>0</v>
      </c>
      <c r="E1421" s="17">
        <f>D1421*Premissas!$C$6</f>
        <v>0</v>
      </c>
      <c r="F1421" s="15">
        <f t="shared" si="2128"/>
        <v>102</v>
      </c>
      <c r="G1421" s="18">
        <f>F1421*Premissas!$C$5</f>
        <v>3288.1366656121481</v>
      </c>
      <c r="M1421" s="7" t="str">
        <f>Premissas!$E$7</f>
        <v>maio/19</v>
      </c>
      <c r="N1421" s="29">
        <f t="shared" si="2135"/>
        <v>102</v>
      </c>
      <c r="O1421" s="15">
        <f>Premissas!$I$7</f>
        <v>46.37</v>
      </c>
      <c r="P1421" s="20">
        <f t="shared" si="2130"/>
        <v>0</v>
      </c>
      <c r="Q1421" s="17">
        <f>P1421*Premissas!$C$13</f>
        <v>0</v>
      </c>
      <c r="R1421" s="15">
        <f t="shared" si="2131"/>
        <v>102</v>
      </c>
      <c r="S1421" s="18">
        <f>R1421*Premissas!$C$11</f>
        <v>4912.8440366972472</v>
      </c>
      <c r="Y1421" s="7" t="str">
        <f>Premissas!$E$7</f>
        <v>maio/19</v>
      </c>
      <c r="Z1421" s="29">
        <f t="shared" si="2136"/>
        <v>102</v>
      </c>
      <c r="AA1421" s="15">
        <f>Premissas!$H$7</f>
        <v>61.04</v>
      </c>
      <c r="AB1421" s="20">
        <f t="shared" si="2133"/>
        <v>0</v>
      </c>
      <c r="AC1421" s="17">
        <f>AB1421*Premissas!$C$6</f>
        <v>0</v>
      </c>
      <c r="AD1421" s="15">
        <f t="shared" si="2134"/>
        <v>102</v>
      </c>
      <c r="AE1421" s="18">
        <f>AD1421*Premissas!$C$12</f>
        <v>3288.1366656121481</v>
      </c>
    </row>
    <row r="1422" spans="1:33" x14ac:dyDescent="0.25">
      <c r="A1422" s="7" t="str">
        <f>Premissas!$E$8</f>
        <v>abril/19</v>
      </c>
      <c r="B1422" s="29">
        <f t="shared" si="2137"/>
        <v>102</v>
      </c>
      <c r="C1422" s="15">
        <f>LARGE(Premissas!$H$8:$I$8,1)</f>
        <v>81.98</v>
      </c>
      <c r="D1422" s="20">
        <f t="shared" si="2127"/>
        <v>0</v>
      </c>
      <c r="E1422" s="17">
        <f>D1422*Premissas!$C$6</f>
        <v>0</v>
      </c>
      <c r="F1422" s="15">
        <f t="shared" si="2128"/>
        <v>102</v>
      </c>
      <c r="G1422" s="18">
        <f>F1422*Premissas!$C$5</f>
        <v>3288.1366656121481</v>
      </c>
      <c r="M1422" s="7" t="str">
        <f>Premissas!$E$8</f>
        <v>abril/19</v>
      </c>
      <c r="N1422" s="29">
        <f t="shared" si="2135"/>
        <v>102</v>
      </c>
      <c r="O1422" s="15">
        <f>Premissas!$I$8</f>
        <v>53.09</v>
      </c>
      <c r="P1422" s="20">
        <f t="shared" si="2130"/>
        <v>0</v>
      </c>
      <c r="Q1422" s="17">
        <f>P1422*Premissas!$C$13</f>
        <v>0</v>
      </c>
      <c r="R1422" s="15">
        <f t="shared" si="2131"/>
        <v>102</v>
      </c>
      <c r="S1422" s="18">
        <f>R1422*Premissas!$C$11</f>
        <v>4912.8440366972472</v>
      </c>
      <c r="Y1422" s="7" t="str">
        <f>Premissas!$E$8</f>
        <v>abril/19</v>
      </c>
      <c r="Z1422" s="29">
        <f t="shared" si="2136"/>
        <v>102</v>
      </c>
      <c r="AA1422" s="15">
        <f>Premissas!$H$8</f>
        <v>81.98</v>
      </c>
      <c r="AB1422" s="20">
        <f t="shared" si="2133"/>
        <v>0</v>
      </c>
      <c r="AC1422" s="17">
        <f>AB1422*Premissas!$C$6</f>
        <v>0</v>
      </c>
      <c r="AD1422" s="15">
        <f t="shared" si="2134"/>
        <v>102</v>
      </c>
      <c r="AE1422" s="18">
        <f>AD1422*Premissas!$C$12</f>
        <v>3288.1366656121481</v>
      </c>
    </row>
    <row r="1423" spans="1:33" x14ac:dyDescent="0.25">
      <c r="A1423" s="7" t="str">
        <f>Premissas!$E$9</f>
        <v>março/19</v>
      </c>
      <c r="B1423" s="29">
        <f t="shared" si="2137"/>
        <v>102</v>
      </c>
      <c r="C1423" s="15">
        <f>LARGE(Premissas!$H$9:$I$9,1)</f>
        <v>77.73</v>
      </c>
      <c r="D1423" s="20">
        <f t="shared" si="2127"/>
        <v>0</v>
      </c>
      <c r="E1423" s="17">
        <f>D1423*Premissas!$C$6</f>
        <v>0</v>
      </c>
      <c r="F1423" s="15">
        <f t="shared" si="2128"/>
        <v>102</v>
      </c>
      <c r="G1423" s="18">
        <f>F1423*Premissas!$C$5</f>
        <v>3288.1366656121481</v>
      </c>
      <c r="M1423" s="7" t="str">
        <f>Premissas!$E$9</f>
        <v>março/19</v>
      </c>
      <c r="N1423" s="29">
        <f t="shared" si="2135"/>
        <v>102</v>
      </c>
      <c r="O1423" s="15">
        <f>Premissas!$I$9</f>
        <v>77.73</v>
      </c>
      <c r="P1423" s="20">
        <f t="shared" si="2130"/>
        <v>0</v>
      </c>
      <c r="Q1423" s="17">
        <f>P1423*Premissas!$C$13</f>
        <v>0</v>
      </c>
      <c r="R1423" s="15">
        <f t="shared" si="2131"/>
        <v>102</v>
      </c>
      <c r="S1423" s="18">
        <f>R1423*Premissas!$C$11</f>
        <v>4912.8440366972472</v>
      </c>
      <c r="Y1423" s="7" t="str">
        <f>Premissas!$E$9</f>
        <v>março/19</v>
      </c>
      <c r="Z1423" s="29">
        <f t="shared" si="2136"/>
        <v>102</v>
      </c>
      <c r="AA1423" s="15">
        <f>Premissas!$H$9</f>
        <v>77.62</v>
      </c>
      <c r="AB1423" s="20">
        <f t="shared" si="2133"/>
        <v>0</v>
      </c>
      <c r="AC1423" s="17">
        <f>AB1423*Premissas!$C$6</f>
        <v>0</v>
      </c>
      <c r="AD1423" s="15">
        <f t="shared" si="2134"/>
        <v>102</v>
      </c>
      <c r="AE1423" s="18">
        <f>AD1423*Premissas!$C$12</f>
        <v>3288.1366656121481</v>
      </c>
    </row>
    <row r="1424" spans="1:33" x14ac:dyDescent="0.25">
      <c r="A1424" s="7" t="str">
        <f>Premissas!$E$10</f>
        <v>fevereiro/19</v>
      </c>
      <c r="B1424" s="29">
        <f t="shared" si="2137"/>
        <v>102</v>
      </c>
      <c r="C1424" s="15">
        <f>LARGE(Premissas!$H$10:$I$10,1)</f>
        <v>89.49</v>
      </c>
      <c r="D1424" s="20">
        <f t="shared" si="2127"/>
        <v>0</v>
      </c>
      <c r="E1424" s="17">
        <f>D1424*Premissas!$C$6</f>
        <v>0</v>
      </c>
      <c r="F1424" s="15">
        <f t="shared" si="2128"/>
        <v>102</v>
      </c>
      <c r="G1424" s="18">
        <f>F1424*Premissas!$C$5</f>
        <v>3288.1366656121481</v>
      </c>
      <c r="M1424" s="7" t="str">
        <f>Premissas!$E$10</f>
        <v>fevereiro/19</v>
      </c>
      <c r="N1424" s="29">
        <f t="shared" si="2135"/>
        <v>102</v>
      </c>
      <c r="O1424" s="15">
        <f>Premissas!$I$10</f>
        <v>61.82</v>
      </c>
      <c r="P1424" s="20">
        <f t="shared" si="2130"/>
        <v>0</v>
      </c>
      <c r="Q1424" s="17">
        <f>P1424*Premissas!$C$13</f>
        <v>0</v>
      </c>
      <c r="R1424" s="15">
        <f t="shared" si="2131"/>
        <v>102</v>
      </c>
      <c r="S1424" s="18">
        <f>R1424*Premissas!$C$11</f>
        <v>4912.8440366972472</v>
      </c>
      <c r="Y1424" s="7" t="str">
        <f>Premissas!$E$10</f>
        <v>fevereiro/19</v>
      </c>
      <c r="Z1424" s="29">
        <f t="shared" si="2136"/>
        <v>102</v>
      </c>
      <c r="AA1424" s="15">
        <f>Premissas!$H$10</f>
        <v>89.49</v>
      </c>
      <c r="AB1424" s="20">
        <f t="shared" si="2133"/>
        <v>0</v>
      </c>
      <c r="AC1424" s="17">
        <f>AB1424*Premissas!$C$6</f>
        <v>0</v>
      </c>
      <c r="AD1424" s="15">
        <f t="shared" si="2134"/>
        <v>102</v>
      </c>
      <c r="AE1424" s="18">
        <f>AD1424*Premissas!$C$12</f>
        <v>3288.1366656121481</v>
      </c>
    </row>
    <row r="1425" spans="1:33" x14ac:dyDescent="0.25">
      <c r="A1425" s="7" t="str">
        <f>Premissas!$E$11</f>
        <v>janeiro/19</v>
      </c>
      <c r="B1425" s="29">
        <f t="shared" si="2137"/>
        <v>102</v>
      </c>
      <c r="C1425" s="15">
        <f>LARGE(Premissas!$H$11:$I$11,1)</f>
        <v>81.09</v>
      </c>
      <c r="D1425" s="16">
        <f t="shared" si="2127"/>
        <v>0</v>
      </c>
      <c r="E1425" s="17">
        <f>D1425*Premissas!$C$6</f>
        <v>0</v>
      </c>
      <c r="F1425" s="15">
        <f t="shared" si="2128"/>
        <v>102</v>
      </c>
      <c r="G1425" s="18">
        <f>F1425*Premissas!$C$5</f>
        <v>3288.1366656121481</v>
      </c>
      <c r="M1425" s="7" t="str">
        <f>Premissas!$E$11</f>
        <v>janeiro/19</v>
      </c>
      <c r="N1425" s="29">
        <f t="shared" si="2135"/>
        <v>102</v>
      </c>
      <c r="O1425" s="15">
        <f>Premissas!$I$11</f>
        <v>57.12</v>
      </c>
      <c r="P1425" s="16">
        <f t="shared" si="2130"/>
        <v>0</v>
      </c>
      <c r="Q1425" s="17">
        <f>P1425*Premissas!$C$13</f>
        <v>0</v>
      </c>
      <c r="R1425" s="15">
        <f t="shared" si="2131"/>
        <v>102</v>
      </c>
      <c r="S1425" s="18">
        <f>R1425*Premissas!$C$11</f>
        <v>4912.8440366972472</v>
      </c>
      <c r="Y1425" s="7" t="str">
        <f>Premissas!$E$11</f>
        <v>janeiro/19</v>
      </c>
      <c r="Z1425" s="29">
        <f t="shared" si="2136"/>
        <v>102</v>
      </c>
      <c r="AA1425" s="15">
        <f>Premissas!$H$11</f>
        <v>81.09</v>
      </c>
      <c r="AB1425" s="16">
        <f t="shared" si="2133"/>
        <v>0</v>
      </c>
      <c r="AC1425" s="17">
        <f>AB1425*Premissas!$C$6</f>
        <v>0</v>
      </c>
      <c r="AD1425" s="15">
        <f t="shared" si="2134"/>
        <v>102</v>
      </c>
      <c r="AE1425" s="18">
        <f>AD1425*Premissas!$C$12</f>
        <v>3288.1366656121481</v>
      </c>
    </row>
    <row r="1426" spans="1:33" x14ac:dyDescent="0.25">
      <c r="A1426" s="7" t="str">
        <f>Premissas!$E$12</f>
        <v>dezembro/18</v>
      </c>
      <c r="B1426" s="29">
        <f t="shared" si="2137"/>
        <v>102</v>
      </c>
      <c r="C1426" s="15">
        <f>LARGE(Premissas!$H$12:$I$12,1)</f>
        <v>66.98</v>
      </c>
      <c r="D1426" s="16">
        <f t="shared" si="2127"/>
        <v>0</v>
      </c>
      <c r="E1426" s="17">
        <f>D1426*Premissas!$C$6</f>
        <v>0</v>
      </c>
      <c r="F1426" s="15">
        <f t="shared" si="2128"/>
        <v>102</v>
      </c>
      <c r="G1426" s="18">
        <f>F1426*Premissas!$C$5</f>
        <v>3288.1366656121481</v>
      </c>
      <c r="M1426" s="7" t="str">
        <f>Premissas!$E$12</f>
        <v>dezembro/18</v>
      </c>
      <c r="N1426" s="29">
        <f t="shared" si="2135"/>
        <v>102</v>
      </c>
      <c r="O1426" s="15">
        <f>Premissas!$I$12</f>
        <v>56.9</v>
      </c>
      <c r="P1426" s="16">
        <f t="shared" si="2130"/>
        <v>0</v>
      </c>
      <c r="Q1426" s="17">
        <f>P1426*Premissas!$C$13</f>
        <v>0</v>
      </c>
      <c r="R1426" s="15">
        <f t="shared" si="2131"/>
        <v>102</v>
      </c>
      <c r="S1426" s="18">
        <f>R1426*Premissas!$C$11</f>
        <v>4912.8440366972472</v>
      </c>
      <c r="Y1426" s="7" t="str">
        <f>Premissas!$E$12</f>
        <v>dezembro/18</v>
      </c>
      <c r="Z1426" s="29">
        <f t="shared" si="2136"/>
        <v>102</v>
      </c>
      <c r="AA1426" s="15">
        <f>Premissas!$H$12</f>
        <v>66.98</v>
      </c>
      <c r="AB1426" s="16">
        <f t="shared" si="2133"/>
        <v>0</v>
      </c>
      <c r="AC1426" s="17">
        <f>AB1426*Premissas!$C$6</f>
        <v>0</v>
      </c>
      <c r="AD1426" s="15">
        <f t="shared" si="2134"/>
        <v>102</v>
      </c>
      <c r="AE1426" s="18">
        <f>AD1426*Premissas!$C$12</f>
        <v>3288.1366656121481</v>
      </c>
    </row>
    <row r="1427" spans="1:33" x14ac:dyDescent="0.25">
      <c r="A1427" s="7" t="str">
        <f>Premissas!$E$13</f>
        <v>novembro/18</v>
      </c>
      <c r="B1427" s="29">
        <f t="shared" si="2137"/>
        <v>102</v>
      </c>
      <c r="C1427" s="15">
        <f>LARGE(Premissas!$H$13:$I$13,1)</f>
        <v>66.42</v>
      </c>
      <c r="D1427" s="16">
        <f t="shared" si="2127"/>
        <v>0</v>
      </c>
      <c r="E1427" s="17">
        <f>D1427*Premissas!$C$6</f>
        <v>0</v>
      </c>
      <c r="F1427" s="15">
        <f t="shared" si="2128"/>
        <v>102</v>
      </c>
      <c r="G1427" s="18">
        <f>F1427*Premissas!$C$5</f>
        <v>3288.1366656121481</v>
      </c>
      <c r="M1427" s="7" t="str">
        <f>Premissas!$E$13</f>
        <v>novembro/18</v>
      </c>
      <c r="N1427" s="29">
        <f t="shared" si="2135"/>
        <v>102</v>
      </c>
      <c r="O1427" s="15">
        <f>Premissas!$I$13</f>
        <v>40.659999999999997</v>
      </c>
      <c r="P1427" s="16">
        <f t="shared" si="2130"/>
        <v>0</v>
      </c>
      <c r="Q1427" s="17">
        <f>P1427*Premissas!$C$13</f>
        <v>0</v>
      </c>
      <c r="R1427" s="15">
        <f t="shared" si="2131"/>
        <v>102</v>
      </c>
      <c r="S1427" s="18">
        <f>R1427*Premissas!$C$11</f>
        <v>4912.8440366972472</v>
      </c>
      <c r="Y1427" s="7" t="str">
        <f>Premissas!$E$13</f>
        <v>novembro/18</v>
      </c>
      <c r="Z1427" s="29">
        <f t="shared" si="2136"/>
        <v>102</v>
      </c>
      <c r="AA1427" s="15">
        <f>Premissas!$H$13</f>
        <v>66.42</v>
      </c>
      <c r="AB1427" s="16">
        <f t="shared" si="2133"/>
        <v>0</v>
      </c>
      <c r="AC1427" s="17">
        <f>AB1427*Premissas!$C$6</f>
        <v>0</v>
      </c>
      <c r="AD1427" s="15">
        <f t="shared" si="2134"/>
        <v>102</v>
      </c>
      <c r="AE1427" s="18">
        <f>AD1427*Premissas!$C$12</f>
        <v>3288.1366656121481</v>
      </c>
    </row>
    <row r="1428" spans="1:33" x14ac:dyDescent="0.25">
      <c r="A1428" s="26" t="s">
        <v>35</v>
      </c>
      <c r="B1428" s="5"/>
      <c r="C1428" s="5">
        <f>LARGE(C1415:C1427,1)</f>
        <v>89.49</v>
      </c>
      <c r="D1428" s="5">
        <f>LARGE(D1415:D1427,1)</f>
        <v>0</v>
      </c>
      <c r="E1428" s="27">
        <f>SUM(E1416:E1427)</f>
        <v>0</v>
      </c>
      <c r="F1428" s="5">
        <f>LARGE(F1415:F1427,1)</f>
        <v>102</v>
      </c>
      <c r="G1428" s="27">
        <f t="shared" ref="G1428:G1484" si="2138">SUM(G1416:G1427)</f>
        <v>39457.639987345763</v>
      </c>
      <c r="H1428" s="50">
        <f>E1428+G1428</f>
        <v>39457.639987345763</v>
      </c>
      <c r="I1428">
        <f>B1416</f>
        <v>102</v>
      </c>
      <c r="M1428" s="26" t="s">
        <v>35</v>
      </c>
      <c r="N1428" s="5"/>
      <c r="O1428" s="5">
        <f t="shared" ref="O1428:P1428" si="2139">LARGE(O1415:O1427,1)</f>
        <v>77.73</v>
      </c>
      <c r="P1428" s="5">
        <f t="shared" si="2139"/>
        <v>0</v>
      </c>
      <c r="Q1428" s="27">
        <f t="shared" ref="Q1428" si="2140">SUM(Q1416:Q1427)</f>
        <v>0</v>
      </c>
      <c r="R1428" s="5">
        <f t="shared" ref="R1428" si="2141">LARGE(R1415:R1427,1)</f>
        <v>102</v>
      </c>
      <c r="S1428" s="27">
        <f t="shared" ref="S1428:S1484" si="2142">SUM(S1416:S1427)</f>
        <v>58954.128440366978</v>
      </c>
      <c r="T1428" s="50">
        <f t="shared" ref="T1428" si="2143">Q1428+S1428</f>
        <v>58954.128440366978</v>
      </c>
      <c r="U1428">
        <f t="shared" ref="U1428" si="2144">N1416</f>
        <v>102</v>
      </c>
      <c r="Y1428" s="26" t="s">
        <v>35</v>
      </c>
      <c r="Z1428" s="5"/>
      <c r="AA1428" s="5">
        <f t="shared" ref="AA1428:AB1428" si="2145">LARGE(AA1415:AA1427,1)</f>
        <v>89.49</v>
      </c>
      <c r="AB1428" s="5">
        <f t="shared" si="2145"/>
        <v>0</v>
      </c>
      <c r="AC1428" s="27">
        <f t="shared" ref="AC1428" si="2146">SUM(AC1416:AC1427)</f>
        <v>0</v>
      </c>
      <c r="AD1428" s="5">
        <f t="shared" ref="AD1428" si="2147">LARGE(AD1415:AD1427,1)</f>
        <v>102</v>
      </c>
      <c r="AE1428" s="27">
        <f t="shared" ref="AE1428:AE1484" si="2148">SUM(AE1416:AE1427)</f>
        <v>39457.639987345763</v>
      </c>
      <c r="AF1428" s="50">
        <f t="shared" ref="AF1428" si="2149">AC1428+AE1428</f>
        <v>39457.639987345763</v>
      </c>
      <c r="AG1428">
        <f t="shared" ref="AG1428" si="2150">Z1416</f>
        <v>102</v>
      </c>
    </row>
    <row r="1429" spans="1:33" x14ac:dyDescent="0.25">
      <c r="A1429" s="6" t="s">
        <v>12</v>
      </c>
      <c r="B1429" s="6" t="s">
        <v>18</v>
      </c>
      <c r="C1429" s="6" t="s">
        <v>19</v>
      </c>
      <c r="D1429" s="14" t="s">
        <v>20</v>
      </c>
      <c r="E1429" s="14" t="s">
        <v>21</v>
      </c>
      <c r="F1429" s="6" t="s">
        <v>22</v>
      </c>
      <c r="G1429" s="6" t="s">
        <v>23</v>
      </c>
      <c r="M1429" s="6" t="s">
        <v>12</v>
      </c>
      <c r="N1429" s="6" t="s">
        <v>18</v>
      </c>
      <c r="O1429" s="6" t="s">
        <v>19</v>
      </c>
      <c r="P1429" s="14" t="s">
        <v>20</v>
      </c>
      <c r="Q1429" s="14" t="s">
        <v>21</v>
      </c>
      <c r="R1429" s="6" t="s">
        <v>22</v>
      </c>
      <c r="S1429" s="6" t="s">
        <v>23</v>
      </c>
      <c r="Y1429" s="6" t="s">
        <v>12</v>
      </c>
      <c r="Z1429" s="6" t="s">
        <v>18</v>
      </c>
      <c r="AA1429" s="6" t="s">
        <v>19</v>
      </c>
      <c r="AB1429" s="14" t="s">
        <v>20</v>
      </c>
      <c r="AC1429" s="14" t="s">
        <v>21</v>
      </c>
      <c r="AD1429" s="6" t="s">
        <v>22</v>
      </c>
      <c r="AE1429" s="6" t="s">
        <v>23</v>
      </c>
    </row>
    <row r="1430" spans="1:33" x14ac:dyDescent="0.25">
      <c r="A1430" s="7" t="str">
        <f>Premissas!$E$2</f>
        <v>outubro/19</v>
      </c>
      <c r="B1430" s="29">
        <f>B1416+1</f>
        <v>103</v>
      </c>
      <c r="C1430" s="15">
        <f>LARGE(Premissas!$H$2:$I$2,1)</f>
        <v>63.39</v>
      </c>
      <c r="D1430" s="16">
        <f t="shared" ref="D1430:D1441" si="2151">IF(C1430&gt;105%*B1430,(C1430-B1430),0)</f>
        <v>0</v>
      </c>
      <c r="E1430" s="17">
        <f>D1430*Premissas!$C$6</f>
        <v>0</v>
      </c>
      <c r="F1430" s="15">
        <f t="shared" ref="F1430:F1441" si="2152">IF(C1430&gt;B1430,C1430,B1430)</f>
        <v>103</v>
      </c>
      <c r="G1430" s="18">
        <f>F1430*Premissas!$C$5</f>
        <v>3320.3732995887376</v>
      </c>
      <c r="M1430" s="7" t="str">
        <f>Premissas!$E$2</f>
        <v>outubro/19</v>
      </c>
      <c r="N1430" s="29">
        <f t="shared" ref="N1430" si="2153">N1416+1</f>
        <v>103</v>
      </c>
      <c r="O1430" s="15">
        <f>Premissas!$I$2</f>
        <v>63.39</v>
      </c>
      <c r="P1430" s="16">
        <f t="shared" ref="P1430:P1441" si="2154">IF(O1430&gt;105%*N1430,(O1430-N1430),0)</f>
        <v>0</v>
      </c>
      <c r="Q1430" s="17">
        <f>P1430*Premissas!$C$13</f>
        <v>0</v>
      </c>
      <c r="R1430" s="15">
        <f t="shared" ref="R1430:R1441" si="2155">IF(O1430&gt;N1430,O1430,N1430)</f>
        <v>103</v>
      </c>
      <c r="S1430" s="18">
        <f>R1430*Premissas!$C$11</f>
        <v>4961.0091743119265</v>
      </c>
      <c r="Y1430" s="7" t="str">
        <f>Premissas!$E$2</f>
        <v>outubro/19</v>
      </c>
      <c r="Z1430" s="29">
        <f t="shared" ref="Z1430" si="2156">Z1416+1</f>
        <v>103</v>
      </c>
      <c r="AA1430" s="15">
        <f>Premissas!$H$2</f>
        <v>58.8</v>
      </c>
      <c r="AB1430" s="16">
        <f t="shared" ref="AB1430:AB1441" si="2157">IF(AA1430&gt;105%*Z1430,(AA1430-Z1430),0)</f>
        <v>0</v>
      </c>
      <c r="AC1430" s="17">
        <f>AB1430*Premissas!$C$6</f>
        <v>0</v>
      </c>
      <c r="AD1430" s="15">
        <f t="shared" ref="AD1430:AD1441" si="2158">IF(AA1430&gt;Z1430,AA1430,Z1430)</f>
        <v>103</v>
      </c>
      <c r="AE1430" s="18">
        <f>AD1430*Premissas!$C$12</f>
        <v>3320.3732995887376</v>
      </c>
    </row>
    <row r="1431" spans="1:33" x14ac:dyDescent="0.25">
      <c r="A1431" s="7" t="str">
        <f>Premissas!$E$3</f>
        <v>setembro/19</v>
      </c>
      <c r="B1431" s="29">
        <f>B1430</f>
        <v>103</v>
      </c>
      <c r="C1431" s="15">
        <f>LARGE(Premissas!$H$3:$I$3,1)</f>
        <v>58.91</v>
      </c>
      <c r="D1431" s="16">
        <f t="shared" si="2151"/>
        <v>0</v>
      </c>
      <c r="E1431" s="17">
        <f>D1431*Premissas!$C$6</f>
        <v>0</v>
      </c>
      <c r="F1431" s="15">
        <f t="shared" si="2152"/>
        <v>103</v>
      </c>
      <c r="G1431" s="18">
        <f>F1431*Premissas!$C$5</f>
        <v>3320.3732995887376</v>
      </c>
      <c r="M1431" s="7" t="str">
        <f>Premissas!$E$3</f>
        <v>setembro/19</v>
      </c>
      <c r="N1431" s="29">
        <f t="shared" ref="N1431:N1441" si="2159">N1430</f>
        <v>103</v>
      </c>
      <c r="O1431" s="15">
        <f>Premissas!$I$3</f>
        <v>52.19</v>
      </c>
      <c r="P1431" s="16">
        <f t="shared" si="2154"/>
        <v>0</v>
      </c>
      <c r="Q1431" s="17">
        <f>P1431*Premissas!$C$13</f>
        <v>0</v>
      </c>
      <c r="R1431" s="15">
        <f t="shared" si="2155"/>
        <v>103</v>
      </c>
      <c r="S1431" s="18">
        <f>R1431*Premissas!$C$11</f>
        <v>4961.0091743119265</v>
      </c>
      <c r="Y1431" s="7" t="str">
        <f>Premissas!$E$3</f>
        <v>setembro/19</v>
      </c>
      <c r="Z1431" s="29">
        <f t="shared" ref="Z1431:Z1441" si="2160">Z1430</f>
        <v>103</v>
      </c>
      <c r="AA1431" s="15">
        <f>Premissas!$H$3</f>
        <v>58.91</v>
      </c>
      <c r="AB1431" s="16">
        <f t="shared" si="2157"/>
        <v>0</v>
      </c>
      <c r="AC1431" s="17">
        <f>AB1431*Premissas!$C$6</f>
        <v>0</v>
      </c>
      <c r="AD1431" s="15">
        <f t="shared" si="2158"/>
        <v>103</v>
      </c>
      <c r="AE1431" s="18">
        <f>AD1431*Premissas!$C$12</f>
        <v>3320.3732995887376</v>
      </c>
    </row>
    <row r="1432" spans="1:33" x14ac:dyDescent="0.25">
      <c r="A1432" s="7" t="str">
        <f>Premissas!$E$4</f>
        <v>agosto/19</v>
      </c>
      <c r="B1432" s="29">
        <f t="shared" ref="B1432:B1441" si="2161">B1431</f>
        <v>103</v>
      </c>
      <c r="C1432" s="15">
        <f>LARGE(Premissas!$H$4:$I$4,1)</f>
        <v>46.48</v>
      </c>
      <c r="D1432" s="16">
        <f t="shared" si="2151"/>
        <v>0</v>
      </c>
      <c r="E1432" s="17">
        <f>D1432*Premissas!$C$6</f>
        <v>0</v>
      </c>
      <c r="F1432" s="15">
        <f t="shared" si="2152"/>
        <v>103</v>
      </c>
      <c r="G1432" s="18">
        <f>F1432*Premissas!$C$5</f>
        <v>3320.3732995887376</v>
      </c>
      <c r="M1432" s="7" t="str">
        <f>Premissas!$E$4</f>
        <v>agosto/19</v>
      </c>
      <c r="N1432" s="29">
        <f t="shared" si="2159"/>
        <v>103</v>
      </c>
      <c r="O1432" s="15">
        <f>Premissas!$I$4</f>
        <v>20.16</v>
      </c>
      <c r="P1432" s="16">
        <f t="shared" si="2154"/>
        <v>0</v>
      </c>
      <c r="Q1432" s="17">
        <f>P1432*Premissas!$C$13</f>
        <v>0</v>
      </c>
      <c r="R1432" s="15">
        <f t="shared" si="2155"/>
        <v>103</v>
      </c>
      <c r="S1432" s="18">
        <f>R1432*Premissas!$C$11</f>
        <v>4961.0091743119265</v>
      </c>
      <c r="Y1432" s="7" t="str">
        <f>Premissas!$E$4</f>
        <v>agosto/19</v>
      </c>
      <c r="Z1432" s="29">
        <f t="shared" si="2160"/>
        <v>103</v>
      </c>
      <c r="AA1432" s="15">
        <f>Premissas!$H$4</f>
        <v>46.48</v>
      </c>
      <c r="AB1432" s="16">
        <f t="shared" si="2157"/>
        <v>0</v>
      </c>
      <c r="AC1432" s="17">
        <f>AB1432*Premissas!$C$6</f>
        <v>0</v>
      </c>
      <c r="AD1432" s="15">
        <f t="shared" si="2158"/>
        <v>103</v>
      </c>
      <c r="AE1432" s="18">
        <f>AD1432*Premissas!$C$12</f>
        <v>3320.3732995887376</v>
      </c>
    </row>
    <row r="1433" spans="1:33" x14ac:dyDescent="0.25">
      <c r="A1433" s="7" t="str">
        <f>Premissas!$E$5</f>
        <v>julho/19</v>
      </c>
      <c r="B1433" s="29">
        <f t="shared" si="2161"/>
        <v>103</v>
      </c>
      <c r="C1433" s="15">
        <f>LARGE(Premissas!$H$5:$I$5,1)</f>
        <v>63.17</v>
      </c>
      <c r="D1433" s="16">
        <f t="shared" si="2151"/>
        <v>0</v>
      </c>
      <c r="E1433" s="17">
        <f>D1433*Premissas!$C$6</f>
        <v>0</v>
      </c>
      <c r="F1433" s="15">
        <f t="shared" si="2152"/>
        <v>103</v>
      </c>
      <c r="G1433" s="18">
        <f>F1433*Premissas!$C$5</f>
        <v>3320.3732995887376</v>
      </c>
      <c r="M1433" s="7" t="str">
        <f>Premissas!$E$5</f>
        <v>julho/19</v>
      </c>
      <c r="N1433" s="29">
        <f t="shared" si="2159"/>
        <v>103</v>
      </c>
      <c r="O1433" s="15">
        <f>Premissas!$I$5</f>
        <v>39.979999999999997</v>
      </c>
      <c r="P1433" s="16">
        <f t="shared" si="2154"/>
        <v>0</v>
      </c>
      <c r="Q1433" s="17">
        <f>P1433*Premissas!$C$13</f>
        <v>0</v>
      </c>
      <c r="R1433" s="15">
        <f t="shared" si="2155"/>
        <v>103</v>
      </c>
      <c r="S1433" s="18">
        <f>R1433*Premissas!$C$11</f>
        <v>4961.0091743119265</v>
      </c>
      <c r="Y1433" s="7" t="str">
        <f>Premissas!$E$5</f>
        <v>julho/19</v>
      </c>
      <c r="Z1433" s="29">
        <f t="shared" si="2160"/>
        <v>103</v>
      </c>
      <c r="AA1433" s="15">
        <f>Premissas!$H$5</f>
        <v>63.17</v>
      </c>
      <c r="AB1433" s="16">
        <f t="shared" si="2157"/>
        <v>0</v>
      </c>
      <c r="AC1433" s="17">
        <f>AB1433*Premissas!$C$6</f>
        <v>0</v>
      </c>
      <c r="AD1433" s="15">
        <f t="shared" si="2158"/>
        <v>103</v>
      </c>
      <c r="AE1433" s="18">
        <f>AD1433*Premissas!$C$12</f>
        <v>3320.3732995887376</v>
      </c>
    </row>
    <row r="1434" spans="1:33" x14ac:dyDescent="0.25">
      <c r="A1434" s="7" t="str">
        <f>Premissas!$E$6</f>
        <v>junho/19</v>
      </c>
      <c r="B1434" s="29">
        <f t="shared" si="2161"/>
        <v>103</v>
      </c>
      <c r="C1434" s="15">
        <f>LARGE(Premissas!$H$6:$I$6,1)</f>
        <v>59.47</v>
      </c>
      <c r="D1434" s="16">
        <f t="shared" si="2151"/>
        <v>0</v>
      </c>
      <c r="E1434" s="17">
        <f>D1434*Premissas!$C$6</f>
        <v>0</v>
      </c>
      <c r="F1434" s="15">
        <f t="shared" si="2152"/>
        <v>103</v>
      </c>
      <c r="G1434" s="18">
        <f>F1434*Premissas!$C$5</f>
        <v>3320.3732995887376</v>
      </c>
      <c r="M1434" s="7" t="str">
        <f>Premissas!$E$6</f>
        <v>junho/19</v>
      </c>
      <c r="N1434" s="29">
        <f t="shared" si="2159"/>
        <v>103</v>
      </c>
      <c r="O1434" s="15">
        <f>Premissas!$I$6</f>
        <v>47.71</v>
      </c>
      <c r="P1434" s="16">
        <f t="shared" si="2154"/>
        <v>0</v>
      </c>
      <c r="Q1434" s="17">
        <f>P1434*Premissas!$C$13</f>
        <v>0</v>
      </c>
      <c r="R1434" s="15">
        <f t="shared" si="2155"/>
        <v>103</v>
      </c>
      <c r="S1434" s="18">
        <f>R1434*Premissas!$C$11</f>
        <v>4961.0091743119265</v>
      </c>
      <c r="Y1434" s="7" t="str">
        <f>Premissas!$E$6</f>
        <v>junho/19</v>
      </c>
      <c r="Z1434" s="29">
        <f t="shared" si="2160"/>
        <v>103</v>
      </c>
      <c r="AA1434" s="15">
        <f>Premissas!$H$6</f>
        <v>59.47</v>
      </c>
      <c r="AB1434" s="16">
        <f t="shared" si="2157"/>
        <v>0</v>
      </c>
      <c r="AC1434" s="17">
        <f>AB1434*Premissas!$C$6</f>
        <v>0</v>
      </c>
      <c r="AD1434" s="15">
        <f t="shared" si="2158"/>
        <v>103</v>
      </c>
      <c r="AE1434" s="18">
        <f>AD1434*Premissas!$C$12</f>
        <v>3320.3732995887376</v>
      </c>
    </row>
    <row r="1435" spans="1:33" x14ac:dyDescent="0.25">
      <c r="A1435" s="7" t="str">
        <f>Premissas!$E$7</f>
        <v>maio/19</v>
      </c>
      <c r="B1435" s="29">
        <f t="shared" si="2161"/>
        <v>103</v>
      </c>
      <c r="C1435" s="15">
        <f>LARGE(Premissas!$H$7:$I$7,1)</f>
        <v>61.04</v>
      </c>
      <c r="D1435" s="20">
        <f t="shared" si="2151"/>
        <v>0</v>
      </c>
      <c r="E1435" s="17">
        <f>D1435*Premissas!$C$6</f>
        <v>0</v>
      </c>
      <c r="F1435" s="15">
        <f t="shared" si="2152"/>
        <v>103</v>
      </c>
      <c r="G1435" s="18">
        <f>F1435*Premissas!$C$5</f>
        <v>3320.3732995887376</v>
      </c>
      <c r="M1435" s="7" t="str">
        <f>Premissas!$E$7</f>
        <v>maio/19</v>
      </c>
      <c r="N1435" s="29">
        <f t="shared" si="2159"/>
        <v>103</v>
      </c>
      <c r="O1435" s="15">
        <f>Premissas!$I$7</f>
        <v>46.37</v>
      </c>
      <c r="P1435" s="20">
        <f t="shared" si="2154"/>
        <v>0</v>
      </c>
      <c r="Q1435" s="17">
        <f>P1435*Premissas!$C$13</f>
        <v>0</v>
      </c>
      <c r="R1435" s="15">
        <f t="shared" si="2155"/>
        <v>103</v>
      </c>
      <c r="S1435" s="18">
        <f>R1435*Premissas!$C$11</f>
        <v>4961.0091743119265</v>
      </c>
      <c r="Y1435" s="7" t="str">
        <f>Premissas!$E$7</f>
        <v>maio/19</v>
      </c>
      <c r="Z1435" s="29">
        <f t="shared" si="2160"/>
        <v>103</v>
      </c>
      <c r="AA1435" s="15">
        <f>Premissas!$H$7</f>
        <v>61.04</v>
      </c>
      <c r="AB1435" s="20">
        <f t="shared" si="2157"/>
        <v>0</v>
      </c>
      <c r="AC1435" s="17">
        <f>AB1435*Premissas!$C$6</f>
        <v>0</v>
      </c>
      <c r="AD1435" s="15">
        <f t="shared" si="2158"/>
        <v>103</v>
      </c>
      <c r="AE1435" s="18">
        <f>AD1435*Premissas!$C$12</f>
        <v>3320.3732995887376</v>
      </c>
    </row>
    <row r="1436" spans="1:33" x14ac:dyDescent="0.25">
      <c r="A1436" s="7" t="str">
        <f>Premissas!$E$8</f>
        <v>abril/19</v>
      </c>
      <c r="B1436" s="29">
        <f t="shared" si="2161"/>
        <v>103</v>
      </c>
      <c r="C1436" s="15">
        <f>LARGE(Premissas!$H$8:$I$8,1)</f>
        <v>81.98</v>
      </c>
      <c r="D1436" s="20">
        <f t="shared" si="2151"/>
        <v>0</v>
      </c>
      <c r="E1436" s="17">
        <f>D1436*Premissas!$C$6</f>
        <v>0</v>
      </c>
      <c r="F1436" s="15">
        <f t="shared" si="2152"/>
        <v>103</v>
      </c>
      <c r="G1436" s="18">
        <f>F1436*Premissas!$C$5</f>
        <v>3320.3732995887376</v>
      </c>
      <c r="M1436" s="7" t="str">
        <f>Premissas!$E$8</f>
        <v>abril/19</v>
      </c>
      <c r="N1436" s="29">
        <f t="shared" si="2159"/>
        <v>103</v>
      </c>
      <c r="O1436" s="15">
        <f>Premissas!$I$8</f>
        <v>53.09</v>
      </c>
      <c r="P1436" s="20">
        <f t="shared" si="2154"/>
        <v>0</v>
      </c>
      <c r="Q1436" s="17">
        <f>P1436*Premissas!$C$13</f>
        <v>0</v>
      </c>
      <c r="R1436" s="15">
        <f t="shared" si="2155"/>
        <v>103</v>
      </c>
      <c r="S1436" s="18">
        <f>R1436*Premissas!$C$11</f>
        <v>4961.0091743119265</v>
      </c>
      <c r="Y1436" s="7" t="str">
        <f>Premissas!$E$8</f>
        <v>abril/19</v>
      </c>
      <c r="Z1436" s="29">
        <f t="shared" si="2160"/>
        <v>103</v>
      </c>
      <c r="AA1436" s="15">
        <f>Premissas!$H$8</f>
        <v>81.98</v>
      </c>
      <c r="AB1436" s="20">
        <f t="shared" si="2157"/>
        <v>0</v>
      </c>
      <c r="AC1436" s="17">
        <f>AB1436*Premissas!$C$6</f>
        <v>0</v>
      </c>
      <c r="AD1436" s="15">
        <f t="shared" si="2158"/>
        <v>103</v>
      </c>
      <c r="AE1436" s="18">
        <f>AD1436*Premissas!$C$12</f>
        <v>3320.3732995887376</v>
      </c>
    </row>
    <row r="1437" spans="1:33" x14ac:dyDescent="0.25">
      <c r="A1437" s="7" t="str">
        <f>Premissas!$E$9</f>
        <v>março/19</v>
      </c>
      <c r="B1437" s="29">
        <f t="shared" si="2161"/>
        <v>103</v>
      </c>
      <c r="C1437" s="15">
        <f>LARGE(Premissas!$H$9:$I$9,1)</f>
        <v>77.73</v>
      </c>
      <c r="D1437" s="20">
        <f t="shared" si="2151"/>
        <v>0</v>
      </c>
      <c r="E1437" s="17">
        <f>D1437*Premissas!$C$6</f>
        <v>0</v>
      </c>
      <c r="F1437" s="15">
        <f t="shared" si="2152"/>
        <v>103</v>
      </c>
      <c r="G1437" s="18">
        <f>F1437*Premissas!$C$5</f>
        <v>3320.3732995887376</v>
      </c>
      <c r="M1437" s="7" t="str">
        <f>Premissas!$E$9</f>
        <v>março/19</v>
      </c>
      <c r="N1437" s="29">
        <f t="shared" si="2159"/>
        <v>103</v>
      </c>
      <c r="O1437" s="15">
        <f>Premissas!$I$9</f>
        <v>77.73</v>
      </c>
      <c r="P1437" s="20">
        <f t="shared" si="2154"/>
        <v>0</v>
      </c>
      <c r="Q1437" s="17">
        <f>P1437*Premissas!$C$13</f>
        <v>0</v>
      </c>
      <c r="R1437" s="15">
        <f t="shared" si="2155"/>
        <v>103</v>
      </c>
      <c r="S1437" s="18">
        <f>R1437*Premissas!$C$11</f>
        <v>4961.0091743119265</v>
      </c>
      <c r="Y1437" s="7" t="str">
        <f>Premissas!$E$9</f>
        <v>março/19</v>
      </c>
      <c r="Z1437" s="29">
        <f t="shared" si="2160"/>
        <v>103</v>
      </c>
      <c r="AA1437" s="15">
        <f>Premissas!$H$9</f>
        <v>77.62</v>
      </c>
      <c r="AB1437" s="20">
        <f t="shared" si="2157"/>
        <v>0</v>
      </c>
      <c r="AC1437" s="17">
        <f>AB1437*Premissas!$C$6</f>
        <v>0</v>
      </c>
      <c r="AD1437" s="15">
        <f t="shared" si="2158"/>
        <v>103</v>
      </c>
      <c r="AE1437" s="18">
        <f>AD1437*Premissas!$C$12</f>
        <v>3320.3732995887376</v>
      </c>
    </row>
    <row r="1438" spans="1:33" x14ac:dyDescent="0.25">
      <c r="A1438" s="7" t="str">
        <f>Premissas!$E$10</f>
        <v>fevereiro/19</v>
      </c>
      <c r="B1438" s="29">
        <f t="shared" si="2161"/>
        <v>103</v>
      </c>
      <c r="C1438" s="15">
        <f>LARGE(Premissas!$H$10:$I$10,1)</f>
        <v>89.49</v>
      </c>
      <c r="D1438" s="20">
        <f t="shared" si="2151"/>
        <v>0</v>
      </c>
      <c r="E1438" s="17">
        <f>D1438*Premissas!$C$6</f>
        <v>0</v>
      </c>
      <c r="F1438" s="15">
        <f t="shared" si="2152"/>
        <v>103</v>
      </c>
      <c r="G1438" s="18">
        <f>F1438*Premissas!$C$5</f>
        <v>3320.3732995887376</v>
      </c>
      <c r="M1438" s="7" t="str">
        <f>Premissas!$E$10</f>
        <v>fevereiro/19</v>
      </c>
      <c r="N1438" s="29">
        <f t="shared" si="2159"/>
        <v>103</v>
      </c>
      <c r="O1438" s="15">
        <f>Premissas!$I$10</f>
        <v>61.82</v>
      </c>
      <c r="P1438" s="20">
        <f t="shared" si="2154"/>
        <v>0</v>
      </c>
      <c r="Q1438" s="17">
        <f>P1438*Premissas!$C$13</f>
        <v>0</v>
      </c>
      <c r="R1438" s="15">
        <f t="shared" si="2155"/>
        <v>103</v>
      </c>
      <c r="S1438" s="18">
        <f>R1438*Premissas!$C$11</f>
        <v>4961.0091743119265</v>
      </c>
      <c r="Y1438" s="7" t="str">
        <f>Premissas!$E$10</f>
        <v>fevereiro/19</v>
      </c>
      <c r="Z1438" s="29">
        <f t="shared" si="2160"/>
        <v>103</v>
      </c>
      <c r="AA1438" s="15">
        <f>Premissas!$H$10</f>
        <v>89.49</v>
      </c>
      <c r="AB1438" s="20">
        <f t="shared" si="2157"/>
        <v>0</v>
      </c>
      <c r="AC1438" s="17">
        <f>AB1438*Premissas!$C$6</f>
        <v>0</v>
      </c>
      <c r="AD1438" s="15">
        <f t="shared" si="2158"/>
        <v>103</v>
      </c>
      <c r="AE1438" s="18">
        <f>AD1438*Premissas!$C$12</f>
        <v>3320.3732995887376</v>
      </c>
    </row>
    <row r="1439" spans="1:33" x14ac:dyDescent="0.25">
      <c r="A1439" s="7" t="str">
        <f>Premissas!$E$11</f>
        <v>janeiro/19</v>
      </c>
      <c r="B1439" s="29">
        <f t="shared" si="2161"/>
        <v>103</v>
      </c>
      <c r="C1439" s="15">
        <f>LARGE(Premissas!$H$11:$I$11,1)</f>
        <v>81.09</v>
      </c>
      <c r="D1439" s="16">
        <f t="shared" si="2151"/>
        <v>0</v>
      </c>
      <c r="E1439" s="17">
        <f>D1439*Premissas!$C$6</f>
        <v>0</v>
      </c>
      <c r="F1439" s="15">
        <f t="shared" si="2152"/>
        <v>103</v>
      </c>
      <c r="G1439" s="18">
        <f>F1439*Premissas!$C$5</f>
        <v>3320.3732995887376</v>
      </c>
      <c r="M1439" s="7" t="str">
        <f>Premissas!$E$11</f>
        <v>janeiro/19</v>
      </c>
      <c r="N1439" s="29">
        <f t="shared" si="2159"/>
        <v>103</v>
      </c>
      <c r="O1439" s="15">
        <f>Premissas!$I$11</f>
        <v>57.12</v>
      </c>
      <c r="P1439" s="16">
        <f t="shared" si="2154"/>
        <v>0</v>
      </c>
      <c r="Q1439" s="17">
        <f>P1439*Premissas!$C$13</f>
        <v>0</v>
      </c>
      <c r="R1439" s="15">
        <f t="shared" si="2155"/>
        <v>103</v>
      </c>
      <c r="S1439" s="18">
        <f>R1439*Premissas!$C$11</f>
        <v>4961.0091743119265</v>
      </c>
      <c r="Y1439" s="7" t="str">
        <f>Premissas!$E$11</f>
        <v>janeiro/19</v>
      </c>
      <c r="Z1439" s="29">
        <f t="shared" si="2160"/>
        <v>103</v>
      </c>
      <c r="AA1439" s="15">
        <f>Premissas!$H$11</f>
        <v>81.09</v>
      </c>
      <c r="AB1439" s="16">
        <f t="shared" si="2157"/>
        <v>0</v>
      </c>
      <c r="AC1439" s="17">
        <f>AB1439*Premissas!$C$6</f>
        <v>0</v>
      </c>
      <c r="AD1439" s="15">
        <f t="shared" si="2158"/>
        <v>103</v>
      </c>
      <c r="AE1439" s="18">
        <f>AD1439*Premissas!$C$12</f>
        <v>3320.3732995887376</v>
      </c>
    </row>
    <row r="1440" spans="1:33" x14ac:dyDescent="0.25">
      <c r="A1440" s="7" t="str">
        <f>Premissas!$E$12</f>
        <v>dezembro/18</v>
      </c>
      <c r="B1440" s="29">
        <f t="shared" si="2161"/>
        <v>103</v>
      </c>
      <c r="C1440" s="15">
        <f>LARGE(Premissas!$H$12:$I$12,1)</f>
        <v>66.98</v>
      </c>
      <c r="D1440" s="16">
        <f t="shared" si="2151"/>
        <v>0</v>
      </c>
      <c r="E1440" s="17">
        <f>D1440*Premissas!$C$6</f>
        <v>0</v>
      </c>
      <c r="F1440" s="15">
        <f t="shared" si="2152"/>
        <v>103</v>
      </c>
      <c r="G1440" s="18">
        <f>F1440*Premissas!$C$5</f>
        <v>3320.3732995887376</v>
      </c>
      <c r="M1440" s="7" t="str">
        <f>Premissas!$E$12</f>
        <v>dezembro/18</v>
      </c>
      <c r="N1440" s="29">
        <f t="shared" si="2159"/>
        <v>103</v>
      </c>
      <c r="O1440" s="15">
        <f>Premissas!$I$12</f>
        <v>56.9</v>
      </c>
      <c r="P1440" s="16">
        <f t="shared" si="2154"/>
        <v>0</v>
      </c>
      <c r="Q1440" s="17">
        <f>P1440*Premissas!$C$13</f>
        <v>0</v>
      </c>
      <c r="R1440" s="15">
        <f t="shared" si="2155"/>
        <v>103</v>
      </c>
      <c r="S1440" s="18">
        <f>R1440*Premissas!$C$11</f>
        <v>4961.0091743119265</v>
      </c>
      <c r="Y1440" s="7" t="str">
        <f>Premissas!$E$12</f>
        <v>dezembro/18</v>
      </c>
      <c r="Z1440" s="29">
        <f t="shared" si="2160"/>
        <v>103</v>
      </c>
      <c r="AA1440" s="15">
        <f>Premissas!$H$12</f>
        <v>66.98</v>
      </c>
      <c r="AB1440" s="16">
        <f t="shared" si="2157"/>
        <v>0</v>
      </c>
      <c r="AC1440" s="17">
        <f>AB1440*Premissas!$C$6</f>
        <v>0</v>
      </c>
      <c r="AD1440" s="15">
        <f t="shared" si="2158"/>
        <v>103</v>
      </c>
      <c r="AE1440" s="18">
        <f>AD1440*Premissas!$C$12</f>
        <v>3320.3732995887376</v>
      </c>
    </row>
    <row r="1441" spans="1:33" x14ac:dyDescent="0.25">
      <c r="A1441" s="7" t="str">
        <f>Premissas!$E$13</f>
        <v>novembro/18</v>
      </c>
      <c r="B1441" s="29">
        <f t="shared" si="2161"/>
        <v>103</v>
      </c>
      <c r="C1441" s="15">
        <f>LARGE(Premissas!$H$13:$I$13,1)</f>
        <v>66.42</v>
      </c>
      <c r="D1441" s="16">
        <f t="shared" si="2151"/>
        <v>0</v>
      </c>
      <c r="E1441" s="17">
        <f>D1441*Premissas!$C$6</f>
        <v>0</v>
      </c>
      <c r="F1441" s="15">
        <f t="shared" si="2152"/>
        <v>103</v>
      </c>
      <c r="G1441" s="18">
        <f>F1441*Premissas!$C$5</f>
        <v>3320.3732995887376</v>
      </c>
      <c r="M1441" s="7" t="str">
        <f>Premissas!$E$13</f>
        <v>novembro/18</v>
      </c>
      <c r="N1441" s="29">
        <f t="shared" si="2159"/>
        <v>103</v>
      </c>
      <c r="O1441" s="15">
        <f>Premissas!$I$13</f>
        <v>40.659999999999997</v>
      </c>
      <c r="P1441" s="16">
        <f t="shared" si="2154"/>
        <v>0</v>
      </c>
      <c r="Q1441" s="17">
        <f>P1441*Premissas!$C$13</f>
        <v>0</v>
      </c>
      <c r="R1441" s="15">
        <f t="shared" si="2155"/>
        <v>103</v>
      </c>
      <c r="S1441" s="18">
        <f>R1441*Premissas!$C$11</f>
        <v>4961.0091743119265</v>
      </c>
      <c r="Y1441" s="7" t="str">
        <f>Premissas!$E$13</f>
        <v>novembro/18</v>
      </c>
      <c r="Z1441" s="29">
        <f t="shared" si="2160"/>
        <v>103</v>
      </c>
      <c r="AA1441" s="15">
        <f>Premissas!$H$13</f>
        <v>66.42</v>
      </c>
      <c r="AB1441" s="16">
        <f t="shared" si="2157"/>
        <v>0</v>
      </c>
      <c r="AC1441" s="17">
        <f>AB1441*Premissas!$C$6</f>
        <v>0</v>
      </c>
      <c r="AD1441" s="15">
        <f t="shared" si="2158"/>
        <v>103</v>
      </c>
      <c r="AE1441" s="18">
        <f>AD1441*Premissas!$C$12</f>
        <v>3320.3732995887376</v>
      </c>
    </row>
    <row r="1442" spans="1:33" x14ac:dyDescent="0.25">
      <c r="A1442" s="26" t="s">
        <v>35</v>
      </c>
      <c r="B1442" s="5"/>
      <c r="C1442" s="5">
        <f>LARGE(C1429:C1441,1)</f>
        <v>89.49</v>
      </c>
      <c r="D1442" s="5">
        <f>LARGE(D1429:D1441,1)</f>
        <v>0</v>
      </c>
      <c r="E1442" s="27">
        <f>SUM(E1430:E1441)</f>
        <v>0</v>
      </c>
      <c r="F1442" s="5">
        <f>LARGE(F1429:F1441,1)</f>
        <v>103</v>
      </c>
      <c r="G1442" s="27">
        <f t="shared" si="2138"/>
        <v>39844.479595064855</v>
      </c>
      <c r="H1442" s="50">
        <f>E1442+G1442</f>
        <v>39844.479595064855</v>
      </c>
      <c r="I1442">
        <f>B1430</f>
        <v>103</v>
      </c>
      <c r="M1442" s="26" t="s">
        <v>35</v>
      </c>
      <c r="N1442" s="5"/>
      <c r="O1442" s="5">
        <f t="shared" ref="O1442:P1442" si="2162">LARGE(O1429:O1441,1)</f>
        <v>77.73</v>
      </c>
      <c r="P1442" s="5">
        <f t="shared" si="2162"/>
        <v>0</v>
      </c>
      <c r="Q1442" s="27">
        <f t="shared" ref="Q1442" si="2163">SUM(Q1430:Q1441)</f>
        <v>0</v>
      </c>
      <c r="R1442" s="5">
        <f t="shared" ref="R1442" si="2164">LARGE(R1429:R1441,1)</f>
        <v>103</v>
      </c>
      <c r="S1442" s="27">
        <f t="shared" si="2142"/>
        <v>59532.110091743118</v>
      </c>
      <c r="T1442" s="50">
        <f t="shared" ref="T1442" si="2165">Q1442+S1442</f>
        <v>59532.110091743118</v>
      </c>
      <c r="U1442">
        <f t="shared" ref="U1442" si="2166">N1430</f>
        <v>103</v>
      </c>
      <c r="Y1442" s="26" t="s">
        <v>35</v>
      </c>
      <c r="Z1442" s="5"/>
      <c r="AA1442" s="5">
        <f t="shared" ref="AA1442:AB1442" si="2167">LARGE(AA1429:AA1441,1)</f>
        <v>89.49</v>
      </c>
      <c r="AB1442" s="5">
        <f t="shared" si="2167"/>
        <v>0</v>
      </c>
      <c r="AC1442" s="27">
        <f t="shared" ref="AC1442" si="2168">SUM(AC1430:AC1441)</f>
        <v>0</v>
      </c>
      <c r="AD1442" s="5">
        <f t="shared" ref="AD1442" si="2169">LARGE(AD1429:AD1441,1)</f>
        <v>103</v>
      </c>
      <c r="AE1442" s="27">
        <f t="shared" si="2148"/>
        <v>39844.479595064855</v>
      </c>
      <c r="AF1442" s="50">
        <f t="shared" ref="AF1442" si="2170">AC1442+AE1442</f>
        <v>39844.479595064855</v>
      </c>
      <c r="AG1442">
        <f t="shared" ref="AG1442" si="2171">Z1430</f>
        <v>103</v>
      </c>
    </row>
    <row r="1443" spans="1:33" x14ac:dyDescent="0.25">
      <c r="A1443" s="6" t="s">
        <v>12</v>
      </c>
      <c r="B1443" s="6" t="s">
        <v>18</v>
      </c>
      <c r="C1443" s="6" t="s">
        <v>19</v>
      </c>
      <c r="D1443" s="14" t="s">
        <v>20</v>
      </c>
      <c r="E1443" s="14" t="s">
        <v>21</v>
      </c>
      <c r="F1443" s="6" t="s">
        <v>22</v>
      </c>
      <c r="G1443" s="6" t="s">
        <v>23</v>
      </c>
      <c r="M1443" s="6" t="s">
        <v>12</v>
      </c>
      <c r="N1443" s="6" t="s">
        <v>18</v>
      </c>
      <c r="O1443" s="6" t="s">
        <v>19</v>
      </c>
      <c r="P1443" s="14" t="s">
        <v>20</v>
      </c>
      <c r="Q1443" s="14" t="s">
        <v>21</v>
      </c>
      <c r="R1443" s="6" t="s">
        <v>22</v>
      </c>
      <c r="S1443" s="6" t="s">
        <v>23</v>
      </c>
      <c r="Y1443" s="6" t="s">
        <v>12</v>
      </c>
      <c r="Z1443" s="6" t="s">
        <v>18</v>
      </c>
      <c r="AA1443" s="6" t="s">
        <v>19</v>
      </c>
      <c r="AB1443" s="14" t="s">
        <v>20</v>
      </c>
      <c r="AC1443" s="14" t="s">
        <v>21</v>
      </c>
      <c r="AD1443" s="6" t="s">
        <v>22</v>
      </c>
      <c r="AE1443" s="6" t="s">
        <v>23</v>
      </c>
    </row>
    <row r="1444" spans="1:33" x14ac:dyDescent="0.25">
      <c r="A1444" s="7" t="str">
        <f>Premissas!$E$2</f>
        <v>outubro/19</v>
      </c>
      <c r="B1444" s="29">
        <f>B1430+1</f>
        <v>104</v>
      </c>
      <c r="C1444" s="15">
        <f>LARGE(Premissas!$H$2:$I$2,1)</f>
        <v>63.39</v>
      </c>
      <c r="D1444" s="16">
        <f t="shared" ref="D1444:D1455" si="2172">IF(C1444&gt;105%*B1444,(C1444-B1444),0)</f>
        <v>0</v>
      </c>
      <c r="E1444" s="17">
        <f>D1444*Premissas!$C$6</f>
        <v>0</v>
      </c>
      <c r="F1444" s="15">
        <f t="shared" ref="F1444:F1455" si="2173">IF(C1444&gt;B1444,C1444,B1444)</f>
        <v>104</v>
      </c>
      <c r="G1444" s="18">
        <f>F1444*Premissas!$C$5</f>
        <v>3352.6099335653275</v>
      </c>
      <c r="M1444" s="7" t="str">
        <f>Premissas!$E$2</f>
        <v>outubro/19</v>
      </c>
      <c r="N1444" s="29">
        <f t="shared" ref="N1444" si="2174">N1430+1</f>
        <v>104</v>
      </c>
      <c r="O1444" s="15">
        <f>Premissas!$I$2</f>
        <v>63.39</v>
      </c>
      <c r="P1444" s="16">
        <f t="shared" ref="P1444:P1455" si="2175">IF(O1444&gt;105%*N1444,(O1444-N1444),0)</f>
        <v>0</v>
      </c>
      <c r="Q1444" s="17">
        <f>P1444*Premissas!$C$13</f>
        <v>0</v>
      </c>
      <c r="R1444" s="15">
        <f t="shared" ref="R1444:R1455" si="2176">IF(O1444&gt;N1444,O1444,N1444)</f>
        <v>104</v>
      </c>
      <c r="S1444" s="18">
        <f>R1444*Premissas!$C$11</f>
        <v>5009.1743119266057</v>
      </c>
      <c r="Y1444" s="7" t="str">
        <f>Premissas!$E$2</f>
        <v>outubro/19</v>
      </c>
      <c r="Z1444" s="29">
        <f t="shared" ref="Z1444" si="2177">Z1430+1</f>
        <v>104</v>
      </c>
      <c r="AA1444" s="15">
        <f>Premissas!$H$2</f>
        <v>58.8</v>
      </c>
      <c r="AB1444" s="16">
        <f t="shared" ref="AB1444:AB1455" si="2178">IF(AA1444&gt;105%*Z1444,(AA1444-Z1444),0)</f>
        <v>0</v>
      </c>
      <c r="AC1444" s="17">
        <f>AB1444*Premissas!$C$6</f>
        <v>0</v>
      </c>
      <c r="AD1444" s="15">
        <f t="shared" ref="AD1444:AD1455" si="2179">IF(AA1444&gt;Z1444,AA1444,Z1444)</f>
        <v>104</v>
      </c>
      <c r="AE1444" s="18">
        <f>AD1444*Premissas!$C$12</f>
        <v>3352.6099335653275</v>
      </c>
    </row>
    <row r="1445" spans="1:33" x14ac:dyDescent="0.25">
      <c r="A1445" s="7" t="str">
        <f>Premissas!$E$3</f>
        <v>setembro/19</v>
      </c>
      <c r="B1445" s="29">
        <f>B1444</f>
        <v>104</v>
      </c>
      <c r="C1445" s="15">
        <f>LARGE(Premissas!$H$3:$I$3,1)</f>
        <v>58.91</v>
      </c>
      <c r="D1445" s="16">
        <f t="shared" si="2172"/>
        <v>0</v>
      </c>
      <c r="E1445" s="17">
        <f>D1445*Premissas!$C$6</f>
        <v>0</v>
      </c>
      <c r="F1445" s="15">
        <f t="shared" si="2173"/>
        <v>104</v>
      </c>
      <c r="G1445" s="18">
        <f>F1445*Premissas!$C$5</f>
        <v>3352.6099335653275</v>
      </c>
      <c r="M1445" s="7" t="str">
        <f>Premissas!$E$3</f>
        <v>setembro/19</v>
      </c>
      <c r="N1445" s="29">
        <f t="shared" ref="N1445:N1455" si="2180">N1444</f>
        <v>104</v>
      </c>
      <c r="O1445" s="15">
        <f>Premissas!$I$3</f>
        <v>52.19</v>
      </c>
      <c r="P1445" s="16">
        <f t="shared" si="2175"/>
        <v>0</v>
      </c>
      <c r="Q1445" s="17">
        <f>P1445*Premissas!$C$13</f>
        <v>0</v>
      </c>
      <c r="R1445" s="15">
        <f t="shared" si="2176"/>
        <v>104</v>
      </c>
      <c r="S1445" s="18">
        <f>R1445*Premissas!$C$11</f>
        <v>5009.1743119266057</v>
      </c>
      <c r="Y1445" s="7" t="str">
        <f>Premissas!$E$3</f>
        <v>setembro/19</v>
      </c>
      <c r="Z1445" s="29">
        <f t="shared" ref="Z1445:Z1455" si="2181">Z1444</f>
        <v>104</v>
      </c>
      <c r="AA1445" s="15">
        <f>Premissas!$H$3</f>
        <v>58.91</v>
      </c>
      <c r="AB1445" s="16">
        <f t="shared" si="2178"/>
        <v>0</v>
      </c>
      <c r="AC1445" s="17">
        <f>AB1445*Premissas!$C$6</f>
        <v>0</v>
      </c>
      <c r="AD1445" s="15">
        <f t="shared" si="2179"/>
        <v>104</v>
      </c>
      <c r="AE1445" s="18">
        <f>AD1445*Premissas!$C$12</f>
        <v>3352.6099335653275</v>
      </c>
    </row>
    <row r="1446" spans="1:33" x14ac:dyDescent="0.25">
      <c r="A1446" s="7" t="str">
        <f>Premissas!$E$4</f>
        <v>agosto/19</v>
      </c>
      <c r="B1446" s="29">
        <f t="shared" ref="B1446:B1455" si="2182">B1445</f>
        <v>104</v>
      </c>
      <c r="C1446" s="15">
        <f>LARGE(Premissas!$H$4:$I$4,1)</f>
        <v>46.48</v>
      </c>
      <c r="D1446" s="16">
        <f t="shared" si="2172"/>
        <v>0</v>
      </c>
      <c r="E1446" s="17">
        <f>D1446*Premissas!$C$6</f>
        <v>0</v>
      </c>
      <c r="F1446" s="15">
        <f t="shared" si="2173"/>
        <v>104</v>
      </c>
      <c r="G1446" s="18">
        <f>F1446*Premissas!$C$5</f>
        <v>3352.6099335653275</v>
      </c>
      <c r="M1446" s="7" t="str">
        <f>Premissas!$E$4</f>
        <v>agosto/19</v>
      </c>
      <c r="N1446" s="29">
        <f t="shared" si="2180"/>
        <v>104</v>
      </c>
      <c r="O1446" s="15">
        <f>Premissas!$I$4</f>
        <v>20.16</v>
      </c>
      <c r="P1446" s="16">
        <f t="shared" si="2175"/>
        <v>0</v>
      </c>
      <c r="Q1446" s="17">
        <f>P1446*Premissas!$C$13</f>
        <v>0</v>
      </c>
      <c r="R1446" s="15">
        <f t="shared" si="2176"/>
        <v>104</v>
      </c>
      <c r="S1446" s="18">
        <f>R1446*Premissas!$C$11</f>
        <v>5009.1743119266057</v>
      </c>
      <c r="Y1446" s="7" t="str">
        <f>Premissas!$E$4</f>
        <v>agosto/19</v>
      </c>
      <c r="Z1446" s="29">
        <f t="shared" si="2181"/>
        <v>104</v>
      </c>
      <c r="AA1446" s="15">
        <f>Premissas!$H$4</f>
        <v>46.48</v>
      </c>
      <c r="AB1446" s="16">
        <f t="shared" si="2178"/>
        <v>0</v>
      </c>
      <c r="AC1446" s="17">
        <f>AB1446*Premissas!$C$6</f>
        <v>0</v>
      </c>
      <c r="AD1446" s="15">
        <f t="shared" si="2179"/>
        <v>104</v>
      </c>
      <c r="AE1446" s="18">
        <f>AD1446*Premissas!$C$12</f>
        <v>3352.6099335653275</v>
      </c>
    </row>
    <row r="1447" spans="1:33" x14ac:dyDescent="0.25">
      <c r="A1447" s="7" t="str">
        <f>Premissas!$E$5</f>
        <v>julho/19</v>
      </c>
      <c r="B1447" s="29">
        <f t="shared" si="2182"/>
        <v>104</v>
      </c>
      <c r="C1447" s="15">
        <f>LARGE(Premissas!$H$5:$I$5,1)</f>
        <v>63.17</v>
      </c>
      <c r="D1447" s="16">
        <f t="shared" si="2172"/>
        <v>0</v>
      </c>
      <c r="E1447" s="17">
        <f>D1447*Premissas!$C$6</f>
        <v>0</v>
      </c>
      <c r="F1447" s="15">
        <f t="shared" si="2173"/>
        <v>104</v>
      </c>
      <c r="G1447" s="18">
        <f>F1447*Premissas!$C$5</f>
        <v>3352.6099335653275</v>
      </c>
      <c r="M1447" s="7" t="str">
        <f>Premissas!$E$5</f>
        <v>julho/19</v>
      </c>
      <c r="N1447" s="29">
        <f t="shared" si="2180"/>
        <v>104</v>
      </c>
      <c r="O1447" s="15">
        <f>Premissas!$I$5</f>
        <v>39.979999999999997</v>
      </c>
      <c r="P1447" s="16">
        <f t="shared" si="2175"/>
        <v>0</v>
      </c>
      <c r="Q1447" s="17">
        <f>P1447*Premissas!$C$13</f>
        <v>0</v>
      </c>
      <c r="R1447" s="15">
        <f t="shared" si="2176"/>
        <v>104</v>
      </c>
      <c r="S1447" s="18">
        <f>R1447*Premissas!$C$11</f>
        <v>5009.1743119266057</v>
      </c>
      <c r="Y1447" s="7" t="str">
        <f>Premissas!$E$5</f>
        <v>julho/19</v>
      </c>
      <c r="Z1447" s="29">
        <f t="shared" si="2181"/>
        <v>104</v>
      </c>
      <c r="AA1447" s="15">
        <f>Premissas!$H$5</f>
        <v>63.17</v>
      </c>
      <c r="AB1447" s="16">
        <f t="shared" si="2178"/>
        <v>0</v>
      </c>
      <c r="AC1447" s="17">
        <f>AB1447*Premissas!$C$6</f>
        <v>0</v>
      </c>
      <c r="AD1447" s="15">
        <f t="shared" si="2179"/>
        <v>104</v>
      </c>
      <c r="AE1447" s="18">
        <f>AD1447*Premissas!$C$12</f>
        <v>3352.6099335653275</v>
      </c>
    </row>
    <row r="1448" spans="1:33" x14ac:dyDescent="0.25">
      <c r="A1448" s="7" t="str">
        <f>Premissas!$E$6</f>
        <v>junho/19</v>
      </c>
      <c r="B1448" s="29">
        <f t="shared" si="2182"/>
        <v>104</v>
      </c>
      <c r="C1448" s="15">
        <f>LARGE(Premissas!$H$6:$I$6,1)</f>
        <v>59.47</v>
      </c>
      <c r="D1448" s="16">
        <f t="shared" si="2172"/>
        <v>0</v>
      </c>
      <c r="E1448" s="17">
        <f>D1448*Premissas!$C$6</f>
        <v>0</v>
      </c>
      <c r="F1448" s="15">
        <f t="shared" si="2173"/>
        <v>104</v>
      </c>
      <c r="G1448" s="18">
        <f>F1448*Premissas!$C$5</f>
        <v>3352.6099335653275</v>
      </c>
      <c r="M1448" s="7" t="str">
        <f>Premissas!$E$6</f>
        <v>junho/19</v>
      </c>
      <c r="N1448" s="29">
        <f t="shared" si="2180"/>
        <v>104</v>
      </c>
      <c r="O1448" s="15">
        <f>Premissas!$I$6</f>
        <v>47.71</v>
      </c>
      <c r="P1448" s="16">
        <f t="shared" si="2175"/>
        <v>0</v>
      </c>
      <c r="Q1448" s="17">
        <f>P1448*Premissas!$C$13</f>
        <v>0</v>
      </c>
      <c r="R1448" s="15">
        <f t="shared" si="2176"/>
        <v>104</v>
      </c>
      <c r="S1448" s="18">
        <f>R1448*Premissas!$C$11</f>
        <v>5009.1743119266057</v>
      </c>
      <c r="Y1448" s="7" t="str">
        <f>Premissas!$E$6</f>
        <v>junho/19</v>
      </c>
      <c r="Z1448" s="29">
        <f t="shared" si="2181"/>
        <v>104</v>
      </c>
      <c r="AA1448" s="15">
        <f>Premissas!$H$6</f>
        <v>59.47</v>
      </c>
      <c r="AB1448" s="16">
        <f t="shared" si="2178"/>
        <v>0</v>
      </c>
      <c r="AC1448" s="17">
        <f>AB1448*Premissas!$C$6</f>
        <v>0</v>
      </c>
      <c r="AD1448" s="15">
        <f t="shared" si="2179"/>
        <v>104</v>
      </c>
      <c r="AE1448" s="18">
        <f>AD1448*Premissas!$C$12</f>
        <v>3352.6099335653275</v>
      </c>
    </row>
    <row r="1449" spans="1:33" x14ac:dyDescent="0.25">
      <c r="A1449" s="7" t="str">
        <f>Premissas!$E$7</f>
        <v>maio/19</v>
      </c>
      <c r="B1449" s="29">
        <f t="shared" si="2182"/>
        <v>104</v>
      </c>
      <c r="C1449" s="15">
        <f>LARGE(Premissas!$H$7:$I$7,1)</f>
        <v>61.04</v>
      </c>
      <c r="D1449" s="20">
        <f t="shared" si="2172"/>
        <v>0</v>
      </c>
      <c r="E1449" s="17">
        <f>D1449*Premissas!$C$6</f>
        <v>0</v>
      </c>
      <c r="F1449" s="15">
        <f t="shared" si="2173"/>
        <v>104</v>
      </c>
      <c r="G1449" s="18">
        <f>F1449*Premissas!$C$5</f>
        <v>3352.6099335653275</v>
      </c>
      <c r="M1449" s="7" t="str">
        <f>Premissas!$E$7</f>
        <v>maio/19</v>
      </c>
      <c r="N1449" s="29">
        <f t="shared" si="2180"/>
        <v>104</v>
      </c>
      <c r="O1449" s="15">
        <f>Premissas!$I$7</f>
        <v>46.37</v>
      </c>
      <c r="P1449" s="20">
        <f t="shared" si="2175"/>
        <v>0</v>
      </c>
      <c r="Q1449" s="17">
        <f>P1449*Premissas!$C$13</f>
        <v>0</v>
      </c>
      <c r="R1449" s="15">
        <f t="shared" si="2176"/>
        <v>104</v>
      </c>
      <c r="S1449" s="18">
        <f>R1449*Premissas!$C$11</f>
        <v>5009.1743119266057</v>
      </c>
      <c r="Y1449" s="7" t="str">
        <f>Premissas!$E$7</f>
        <v>maio/19</v>
      </c>
      <c r="Z1449" s="29">
        <f t="shared" si="2181"/>
        <v>104</v>
      </c>
      <c r="AA1449" s="15">
        <f>Premissas!$H$7</f>
        <v>61.04</v>
      </c>
      <c r="AB1449" s="20">
        <f t="shared" si="2178"/>
        <v>0</v>
      </c>
      <c r="AC1449" s="17">
        <f>AB1449*Premissas!$C$6</f>
        <v>0</v>
      </c>
      <c r="AD1449" s="15">
        <f t="shared" si="2179"/>
        <v>104</v>
      </c>
      <c r="AE1449" s="18">
        <f>AD1449*Premissas!$C$12</f>
        <v>3352.6099335653275</v>
      </c>
    </row>
    <row r="1450" spans="1:33" x14ac:dyDescent="0.25">
      <c r="A1450" s="7" t="str">
        <f>Premissas!$E$8</f>
        <v>abril/19</v>
      </c>
      <c r="B1450" s="29">
        <f t="shared" si="2182"/>
        <v>104</v>
      </c>
      <c r="C1450" s="15">
        <f>LARGE(Premissas!$H$8:$I$8,1)</f>
        <v>81.98</v>
      </c>
      <c r="D1450" s="20">
        <f t="shared" si="2172"/>
        <v>0</v>
      </c>
      <c r="E1450" s="17">
        <f>D1450*Premissas!$C$6</f>
        <v>0</v>
      </c>
      <c r="F1450" s="15">
        <f t="shared" si="2173"/>
        <v>104</v>
      </c>
      <c r="G1450" s="18">
        <f>F1450*Premissas!$C$5</f>
        <v>3352.6099335653275</v>
      </c>
      <c r="M1450" s="7" t="str">
        <f>Premissas!$E$8</f>
        <v>abril/19</v>
      </c>
      <c r="N1450" s="29">
        <f t="shared" si="2180"/>
        <v>104</v>
      </c>
      <c r="O1450" s="15">
        <f>Premissas!$I$8</f>
        <v>53.09</v>
      </c>
      <c r="P1450" s="20">
        <f t="shared" si="2175"/>
        <v>0</v>
      </c>
      <c r="Q1450" s="17">
        <f>P1450*Premissas!$C$13</f>
        <v>0</v>
      </c>
      <c r="R1450" s="15">
        <f t="shared" si="2176"/>
        <v>104</v>
      </c>
      <c r="S1450" s="18">
        <f>R1450*Premissas!$C$11</f>
        <v>5009.1743119266057</v>
      </c>
      <c r="Y1450" s="7" t="str">
        <f>Premissas!$E$8</f>
        <v>abril/19</v>
      </c>
      <c r="Z1450" s="29">
        <f t="shared" si="2181"/>
        <v>104</v>
      </c>
      <c r="AA1450" s="15">
        <f>Premissas!$H$8</f>
        <v>81.98</v>
      </c>
      <c r="AB1450" s="20">
        <f t="shared" si="2178"/>
        <v>0</v>
      </c>
      <c r="AC1450" s="17">
        <f>AB1450*Premissas!$C$6</f>
        <v>0</v>
      </c>
      <c r="AD1450" s="15">
        <f t="shared" si="2179"/>
        <v>104</v>
      </c>
      <c r="AE1450" s="18">
        <f>AD1450*Premissas!$C$12</f>
        <v>3352.6099335653275</v>
      </c>
    </row>
    <row r="1451" spans="1:33" x14ac:dyDescent="0.25">
      <c r="A1451" s="7" t="str">
        <f>Premissas!$E$9</f>
        <v>março/19</v>
      </c>
      <c r="B1451" s="29">
        <f t="shared" si="2182"/>
        <v>104</v>
      </c>
      <c r="C1451" s="15">
        <f>LARGE(Premissas!$H$9:$I$9,1)</f>
        <v>77.73</v>
      </c>
      <c r="D1451" s="20">
        <f t="shared" si="2172"/>
        <v>0</v>
      </c>
      <c r="E1451" s="17">
        <f>D1451*Premissas!$C$6</f>
        <v>0</v>
      </c>
      <c r="F1451" s="15">
        <f t="shared" si="2173"/>
        <v>104</v>
      </c>
      <c r="G1451" s="18">
        <f>F1451*Premissas!$C$5</f>
        <v>3352.6099335653275</v>
      </c>
      <c r="M1451" s="7" t="str">
        <f>Premissas!$E$9</f>
        <v>março/19</v>
      </c>
      <c r="N1451" s="29">
        <f t="shared" si="2180"/>
        <v>104</v>
      </c>
      <c r="O1451" s="15">
        <f>Premissas!$I$9</f>
        <v>77.73</v>
      </c>
      <c r="P1451" s="20">
        <f t="shared" si="2175"/>
        <v>0</v>
      </c>
      <c r="Q1451" s="17">
        <f>P1451*Premissas!$C$13</f>
        <v>0</v>
      </c>
      <c r="R1451" s="15">
        <f t="shared" si="2176"/>
        <v>104</v>
      </c>
      <c r="S1451" s="18">
        <f>R1451*Premissas!$C$11</f>
        <v>5009.1743119266057</v>
      </c>
      <c r="Y1451" s="7" t="str">
        <f>Premissas!$E$9</f>
        <v>março/19</v>
      </c>
      <c r="Z1451" s="29">
        <f t="shared" si="2181"/>
        <v>104</v>
      </c>
      <c r="AA1451" s="15">
        <f>Premissas!$H$9</f>
        <v>77.62</v>
      </c>
      <c r="AB1451" s="20">
        <f t="shared" si="2178"/>
        <v>0</v>
      </c>
      <c r="AC1451" s="17">
        <f>AB1451*Premissas!$C$6</f>
        <v>0</v>
      </c>
      <c r="AD1451" s="15">
        <f t="shared" si="2179"/>
        <v>104</v>
      </c>
      <c r="AE1451" s="18">
        <f>AD1451*Premissas!$C$12</f>
        <v>3352.6099335653275</v>
      </c>
    </row>
    <row r="1452" spans="1:33" x14ac:dyDescent="0.25">
      <c r="A1452" s="7" t="str">
        <f>Premissas!$E$10</f>
        <v>fevereiro/19</v>
      </c>
      <c r="B1452" s="29">
        <f t="shared" si="2182"/>
        <v>104</v>
      </c>
      <c r="C1452" s="15">
        <f>LARGE(Premissas!$H$10:$I$10,1)</f>
        <v>89.49</v>
      </c>
      <c r="D1452" s="20">
        <f t="shared" si="2172"/>
        <v>0</v>
      </c>
      <c r="E1452" s="17">
        <f>D1452*Premissas!$C$6</f>
        <v>0</v>
      </c>
      <c r="F1452" s="15">
        <f t="shared" si="2173"/>
        <v>104</v>
      </c>
      <c r="G1452" s="18">
        <f>F1452*Premissas!$C$5</f>
        <v>3352.6099335653275</v>
      </c>
      <c r="M1452" s="7" t="str">
        <f>Premissas!$E$10</f>
        <v>fevereiro/19</v>
      </c>
      <c r="N1452" s="29">
        <f t="shared" si="2180"/>
        <v>104</v>
      </c>
      <c r="O1452" s="15">
        <f>Premissas!$I$10</f>
        <v>61.82</v>
      </c>
      <c r="P1452" s="20">
        <f t="shared" si="2175"/>
        <v>0</v>
      </c>
      <c r="Q1452" s="17">
        <f>P1452*Premissas!$C$13</f>
        <v>0</v>
      </c>
      <c r="R1452" s="15">
        <f t="shared" si="2176"/>
        <v>104</v>
      </c>
      <c r="S1452" s="18">
        <f>R1452*Premissas!$C$11</f>
        <v>5009.1743119266057</v>
      </c>
      <c r="Y1452" s="7" t="str">
        <f>Premissas!$E$10</f>
        <v>fevereiro/19</v>
      </c>
      <c r="Z1452" s="29">
        <f t="shared" si="2181"/>
        <v>104</v>
      </c>
      <c r="AA1452" s="15">
        <f>Premissas!$H$10</f>
        <v>89.49</v>
      </c>
      <c r="AB1452" s="20">
        <f t="shared" si="2178"/>
        <v>0</v>
      </c>
      <c r="AC1452" s="17">
        <f>AB1452*Premissas!$C$6</f>
        <v>0</v>
      </c>
      <c r="AD1452" s="15">
        <f t="shared" si="2179"/>
        <v>104</v>
      </c>
      <c r="AE1452" s="18">
        <f>AD1452*Premissas!$C$12</f>
        <v>3352.6099335653275</v>
      </c>
    </row>
    <row r="1453" spans="1:33" x14ac:dyDescent="0.25">
      <c r="A1453" s="7" t="str">
        <f>Premissas!$E$11</f>
        <v>janeiro/19</v>
      </c>
      <c r="B1453" s="29">
        <f t="shared" si="2182"/>
        <v>104</v>
      </c>
      <c r="C1453" s="15">
        <f>LARGE(Premissas!$H$11:$I$11,1)</f>
        <v>81.09</v>
      </c>
      <c r="D1453" s="16">
        <f t="shared" si="2172"/>
        <v>0</v>
      </c>
      <c r="E1453" s="17">
        <f>D1453*Premissas!$C$6</f>
        <v>0</v>
      </c>
      <c r="F1453" s="15">
        <f t="shared" si="2173"/>
        <v>104</v>
      </c>
      <c r="G1453" s="18">
        <f>F1453*Premissas!$C$5</f>
        <v>3352.6099335653275</v>
      </c>
      <c r="M1453" s="7" t="str">
        <f>Premissas!$E$11</f>
        <v>janeiro/19</v>
      </c>
      <c r="N1453" s="29">
        <f t="shared" si="2180"/>
        <v>104</v>
      </c>
      <c r="O1453" s="15">
        <f>Premissas!$I$11</f>
        <v>57.12</v>
      </c>
      <c r="P1453" s="16">
        <f t="shared" si="2175"/>
        <v>0</v>
      </c>
      <c r="Q1453" s="17">
        <f>P1453*Premissas!$C$13</f>
        <v>0</v>
      </c>
      <c r="R1453" s="15">
        <f t="shared" si="2176"/>
        <v>104</v>
      </c>
      <c r="S1453" s="18">
        <f>R1453*Premissas!$C$11</f>
        <v>5009.1743119266057</v>
      </c>
      <c r="Y1453" s="7" t="str">
        <f>Premissas!$E$11</f>
        <v>janeiro/19</v>
      </c>
      <c r="Z1453" s="29">
        <f t="shared" si="2181"/>
        <v>104</v>
      </c>
      <c r="AA1453" s="15">
        <f>Premissas!$H$11</f>
        <v>81.09</v>
      </c>
      <c r="AB1453" s="16">
        <f t="shared" si="2178"/>
        <v>0</v>
      </c>
      <c r="AC1453" s="17">
        <f>AB1453*Premissas!$C$6</f>
        <v>0</v>
      </c>
      <c r="AD1453" s="15">
        <f t="shared" si="2179"/>
        <v>104</v>
      </c>
      <c r="AE1453" s="18">
        <f>AD1453*Premissas!$C$12</f>
        <v>3352.6099335653275</v>
      </c>
    </row>
    <row r="1454" spans="1:33" x14ac:dyDescent="0.25">
      <c r="A1454" s="7" t="str">
        <f>Premissas!$E$12</f>
        <v>dezembro/18</v>
      </c>
      <c r="B1454" s="29">
        <f t="shared" si="2182"/>
        <v>104</v>
      </c>
      <c r="C1454" s="15">
        <f>LARGE(Premissas!$H$12:$I$12,1)</f>
        <v>66.98</v>
      </c>
      <c r="D1454" s="16">
        <f t="shared" si="2172"/>
        <v>0</v>
      </c>
      <c r="E1454" s="17">
        <f>D1454*Premissas!$C$6</f>
        <v>0</v>
      </c>
      <c r="F1454" s="15">
        <f t="shared" si="2173"/>
        <v>104</v>
      </c>
      <c r="G1454" s="18">
        <f>F1454*Premissas!$C$5</f>
        <v>3352.6099335653275</v>
      </c>
      <c r="M1454" s="7" t="str">
        <f>Premissas!$E$12</f>
        <v>dezembro/18</v>
      </c>
      <c r="N1454" s="29">
        <f t="shared" si="2180"/>
        <v>104</v>
      </c>
      <c r="O1454" s="15">
        <f>Premissas!$I$12</f>
        <v>56.9</v>
      </c>
      <c r="P1454" s="16">
        <f t="shared" si="2175"/>
        <v>0</v>
      </c>
      <c r="Q1454" s="17">
        <f>P1454*Premissas!$C$13</f>
        <v>0</v>
      </c>
      <c r="R1454" s="15">
        <f t="shared" si="2176"/>
        <v>104</v>
      </c>
      <c r="S1454" s="18">
        <f>R1454*Premissas!$C$11</f>
        <v>5009.1743119266057</v>
      </c>
      <c r="Y1454" s="7" t="str">
        <f>Premissas!$E$12</f>
        <v>dezembro/18</v>
      </c>
      <c r="Z1454" s="29">
        <f t="shared" si="2181"/>
        <v>104</v>
      </c>
      <c r="AA1454" s="15">
        <f>Premissas!$H$12</f>
        <v>66.98</v>
      </c>
      <c r="AB1454" s="16">
        <f t="shared" si="2178"/>
        <v>0</v>
      </c>
      <c r="AC1454" s="17">
        <f>AB1454*Premissas!$C$6</f>
        <v>0</v>
      </c>
      <c r="AD1454" s="15">
        <f t="shared" si="2179"/>
        <v>104</v>
      </c>
      <c r="AE1454" s="18">
        <f>AD1454*Premissas!$C$12</f>
        <v>3352.6099335653275</v>
      </c>
    </row>
    <row r="1455" spans="1:33" x14ac:dyDescent="0.25">
      <c r="A1455" s="7" t="str">
        <f>Premissas!$E$13</f>
        <v>novembro/18</v>
      </c>
      <c r="B1455" s="29">
        <f t="shared" si="2182"/>
        <v>104</v>
      </c>
      <c r="C1455" s="15">
        <f>LARGE(Premissas!$H$13:$I$13,1)</f>
        <v>66.42</v>
      </c>
      <c r="D1455" s="16">
        <f t="shared" si="2172"/>
        <v>0</v>
      </c>
      <c r="E1455" s="17">
        <f>D1455*Premissas!$C$6</f>
        <v>0</v>
      </c>
      <c r="F1455" s="15">
        <f t="shared" si="2173"/>
        <v>104</v>
      </c>
      <c r="G1455" s="18">
        <f>F1455*Premissas!$C$5</f>
        <v>3352.6099335653275</v>
      </c>
      <c r="M1455" s="7" t="str">
        <f>Premissas!$E$13</f>
        <v>novembro/18</v>
      </c>
      <c r="N1455" s="29">
        <f t="shared" si="2180"/>
        <v>104</v>
      </c>
      <c r="O1455" s="15">
        <f>Premissas!$I$13</f>
        <v>40.659999999999997</v>
      </c>
      <c r="P1455" s="16">
        <f t="shared" si="2175"/>
        <v>0</v>
      </c>
      <c r="Q1455" s="17">
        <f>P1455*Premissas!$C$13</f>
        <v>0</v>
      </c>
      <c r="R1455" s="15">
        <f t="shared" si="2176"/>
        <v>104</v>
      </c>
      <c r="S1455" s="18">
        <f>R1455*Premissas!$C$11</f>
        <v>5009.1743119266057</v>
      </c>
      <c r="Y1455" s="7" t="str">
        <f>Premissas!$E$13</f>
        <v>novembro/18</v>
      </c>
      <c r="Z1455" s="29">
        <f t="shared" si="2181"/>
        <v>104</v>
      </c>
      <c r="AA1455" s="15">
        <f>Premissas!$H$13</f>
        <v>66.42</v>
      </c>
      <c r="AB1455" s="16">
        <f t="shared" si="2178"/>
        <v>0</v>
      </c>
      <c r="AC1455" s="17">
        <f>AB1455*Premissas!$C$6</f>
        <v>0</v>
      </c>
      <c r="AD1455" s="15">
        <f t="shared" si="2179"/>
        <v>104</v>
      </c>
      <c r="AE1455" s="18">
        <f>AD1455*Premissas!$C$12</f>
        <v>3352.6099335653275</v>
      </c>
    </row>
    <row r="1456" spans="1:33" x14ac:dyDescent="0.25">
      <c r="A1456" s="26" t="s">
        <v>35</v>
      </c>
      <c r="B1456" s="5"/>
      <c r="C1456" s="5">
        <f>LARGE(C1443:C1455,1)</f>
        <v>89.49</v>
      </c>
      <c r="D1456" s="5">
        <f>LARGE(D1443:D1455,1)</f>
        <v>0</v>
      </c>
      <c r="E1456" s="27">
        <f>SUM(E1444:E1455)</f>
        <v>0</v>
      </c>
      <c r="F1456" s="5">
        <f>LARGE(F1443:F1455,1)</f>
        <v>104</v>
      </c>
      <c r="G1456" s="27">
        <f t="shared" si="2138"/>
        <v>40231.319202783932</v>
      </c>
      <c r="H1456" s="50">
        <f>E1456+G1456</f>
        <v>40231.319202783932</v>
      </c>
      <c r="I1456">
        <f>B1444</f>
        <v>104</v>
      </c>
      <c r="M1456" s="26" t="s">
        <v>35</v>
      </c>
      <c r="N1456" s="5"/>
      <c r="O1456" s="5">
        <f t="shared" ref="O1456:P1456" si="2183">LARGE(O1443:O1455,1)</f>
        <v>77.73</v>
      </c>
      <c r="P1456" s="5">
        <f t="shared" si="2183"/>
        <v>0</v>
      </c>
      <c r="Q1456" s="27">
        <f t="shared" ref="Q1456" si="2184">SUM(Q1444:Q1455)</f>
        <v>0</v>
      </c>
      <c r="R1456" s="5">
        <f t="shared" ref="R1456" si="2185">LARGE(R1443:R1455,1)</f>
        <v>104</v>
      </c>
      <c r="S1456" s="27">
        <f t="shared" si="2142"/>
        <v>60110.091743119257</v>
      </c>
      <c r="T1456" s="50">
        <f t="shared" ref="T1456" si="2186">Q1456+S1456</f>
        <v>60110.091743119257</v>
      </c>
      <c r="U1456">
        <f t="shared" ref="U1456" si="2187">N1444</f>
        <v>104</v>
      </c>
      <c r="Y1456" s="26" t="s">
        <v>35</v>
      </c>
      <c r="Z1456" s="5"/>
      <c r="AA1456" s="5">
        <f t="shared" ref="AA1456:AB1456" si="2188">LARGE(AA1443:AA1455,1)</f>
        <v>89.49</v>
      </c>
      <c r="AB1456" s="5">
        <f t="shared" si="2188"/>
        <v>0</v>
      </c>
      <c r="AC1456" s="27">
        <f t="shared" ref="AC1456" si="2189">SUM(AC1444:AC1455)</f>
        <v>0</v>
      </c>
      <c r="AD1456" s="5">
        <f t="shared" ref="AD1456" si="2190">LARGE(AD1443:AD1455,1)</f>
        <v>104</v>
      </c>
      <c r="AE1456" s="27">
        <f t="shared" si="2148"/>
        <v>40231.319202783932</v>
      </c>
      <c r="AF1456" s="50">
        <f t="shared" ref="AF1456" si="2191">AC1456+AE1456</f>
        <v>40231.319202783932</v>
      </c>
      <c r="AG1456">
        <f t="shared" ref="AG1456" si="2192">Z1444</f>
        <v>104</v>
      </c>
    </row>
    <row r="1457" spans="1:33" x14ac:dyDescent="0.25">
      <c r="A1457" s="6" t="s">
        <v>12</v>
      </c>
      <c r="B1457" s="6" t="s">
        <v>18</v>
      </c>
      <c r="C1457" s="6" t="s">
        <v>19</v>
      </c>
      <c r="D1457" s="14" t="s">
        <v>20</v>
      </c>
      <c r="E1457" s="14" t="s">
        <v>21</v>
      </c>
      <c r="F1457" s="6" t="s">
        <v>22</v>
      </c>
      <c r="G1457" s="6" t="s">
        <v>23</v>
      </c>
      <c r="M1457" s="6" t="s">
        <v>12</v>
      </c>
      <c r="N1457" s="6" t="s">
        <v>18</v>
      </c>
      <c r="O1457" s="6" t="s">
        <v>19</v>
      </c>
      <c r="P1457" s="14" t="s">
        <v>20</v>
      </c>
      <c r="Q1457" s="14" t="s">
        <v>21</v>
      </c>
      <c r="R1457" s="6" t="s">
        <v>22</v>
      </c>
      <c r="S1457" s="6" t="s">
        <v>23</v>
      </c>
      <c r="Y1457" s="6" t="s">
        <v>12</v>
      </c>
      <c r="Z1457" s="6" t="s">
        <v>18</v>
      </c>
      <c r="AA1457" s="6" t="s">
        <v>19</v>
      </c>
      <c r="AB1457" s="14" t="s">
        <v>20</v>
      </c>
      <c r="AC1457" s="14" t="s">
        <v>21</v>
      </c>
      <c r="AD1457" s="6" t="s">
        <v>22</v>
      </c>
      <c r="AE1457" s="6" t="s">
        <v>23</v>
      </c>
    </row>
    <row r="1458" spans="1:33" x14ac:dyDescent="0.25">
      <c r="A1458" s="7" t="str">
        <f>Premissas!$E$2</f>
        <v>outubro/19</v>
      </c>
      <c r="B1458" s="29">
        <f>B1444+1</f>
        <v>105</v>
      </c>
      <c r="C1458" s="15">
        <f>LARGE(Premissas!$H$2:$I$2,1)</f>
        <v>63.39</v>
      </c>
      <c r="D1458" s="16">
        <f t="shared" ref="D1458:D1469" si="2193">IF(C1458&gt;105%*B1458,(C1458-B1458),0)</f>
        <v>0</v>
      </c>
      <c r="E1458" s="17">
        <f>D1458*Premissas!$C$6</f>
        <v>0</v>
      </c>
      <c r="F1458" s="15">
        <f t="shared" ref="F1458:F1469" si="2194">IF(C1458&gt;B1458,C1458,B1458)</f>
        <v>105</v>
      </c>
      <c r="G1458" s="18">
        <f>F1458*Premissas!$C$5</f>
        <v>3384.846567541917</v>
      </c>
      <c r="M1458" s="7" t="str">
        <f>Premissas!$E$2</f>
        <v>outubro/19</v>
      </c>
      <c r="N1458" s="29">
        <f t="shared" ref="N1458" si="2195">N1444+1</f>
        <v>105</v>
      </c>
      <c r="O1458" s="15">
        <f>Premissas!$I$2</f>
        <v>63.39</v>
      </c>
      <c r="P1458" s="16">
        <f t="shared" ref="P1458:P1469" si="2196">IF(O1458&gt;105%*N1458,(O1458-N1458),0)</f>
        <v>0</v>
      </c>
      <c r="Q1458" s="17">
        <f>P1458*Premissas!$C$13</f>
        <v>0</v>
      </c>
      <c r="R1458" s="15">
        <f t="shared" ref="R1458:R1469" si="2197">IF(O1458&gt;N1458,O1458,N1458)</f>
        <v>105</v>
      </c>
      <c r="S1458" s="18">
        <f>R1458*Premissas!$C$11</f>
        <v>5057.339449541284</v>
      </c>
      <c r="Y1458" s="7" t="str">
        <f>Premissas!$E$2</f>
        <v>outubro/19</v>
      </c>
      <c r="Z1458" s="29">
        <f t="shared" ref="Z1458" si="2198">Z1444+1</f>
        <v>105</v>
      </c>
      <c r="AA1458" s="15">
        <f>Premissas!$H$2</f>
        <v>58.8</v>
      </c>
      <c r="AB1458" s="16">
        <f t="shared" ref="AB1458:AB1469" si="2199">IF(AA1458&gt;105%*Z1458,(AA1458-Z1458),0)</f>
        <v>0</v>
      </c>
      <c r="AC1458" s="17">
        <f>AB1458*Premissas!$C$6</f>
        <v>0</v>
      </c>
      <c r="AD1458" s="15">
        <f t="shared" ref="AD1458:AD1469" si="2200">IF(AA1458&gt;Z1458,AA1458,Z1458)</f>
        <v>105</v>
      </c>
      <c r="AE1458" s="18">
        <f>AD1458*Premissas!$C$12</f>
        <v>3384.846567541917</v>
      </c>
    </row>
    <row r="1459" spans="1:33" x14ac:dyDescent="0.25">
      <c r="A1459" s="7" t="str">
        <f>Premissas!$E$3</f>
        <v>setembro/19</v>
      </c>
      <c r="B1459" s="29">
        <f>B1458</f>
        <v>105</v>
      </c>
      <c r="C1459" s="15">
        <f>LARGE(Premissas!$H$3:$I$3,1)</f>
        <v>58.91</v>
      </c>
      <c r="D1459" s="16">
        <f t="shared" si="2193"/>
        <v>0</v>
      </c>
      <c r="E1459" s="17">
        <f>D1459*Premissas!$C$6</f>
        <v>0</v>
      </c>
      <c r="F1459" s="15">
        <f t="shared" si="2194"/>
        <v>105</v>
      </c>
      <c r="G1459" s="18">
        <f>F1459*Premissas!$C$5</f>
        <v>3384.846567541917</v>
      </c>
      <c r="M1459" s="7" t="str">
        <f>Premissas!$E$3</f>
        <v>setembro/19</v>
      </c>
      <c r="N1459" s="29">
        <f t="shared" ref="N1459:N1469" si="2201">N1458</f>
        <v>105</v>
      </c>
      <c r="O1459" s="15">
        <f>Premissas!$I$3</f>
        <v>52.19</v>
      </c>
      <c r="P1459" s="16">
        <f t="shared" si="2196"/>
        <v>0</v>
      </c>
      <c r="Q1459" s="17">
        <f>P1459*Premissas!$C$13</f>
        <v>0</v>
      </c>
      <c r="R1459" s="15">
        <f t="shared" si="2197"/>
        <v>105</v>
      </c>
      <c r="S1459" s="18">
        <f>R1459*Premissas!$C$11</f>
        <v>5057.339449541284</v>
      </c>
      <c r="Y1459" s="7" t="str">
        <f>Premissas!$E$3</f>
        <v>setembro/19</v>
      </c>
      <c r="Z1459" s="29">
        <f t="shared" ref="Z1459:Z1469" si="2202">Z1458</f>
        <v>105</v>
      </c>
      <c r="AA1459" s="15">
        <f>Premissas!$H$3</f>
        <v>58.91</v>
      </c>
      <c r="AB1459" s="16">
        <f t="shared" si="2199"/>
        <v>0</v>
      </c>
      <c r="AC1459" s="17">
        <f>AB1459*Premissas!$C$6</f>
        <v>0</v>
      </c>
      <c r="AD1459" s="15">
        <f t="shared" si="2200"/>
        <v>105</v>
      </c>
      <c r="AE1459" s="18">
        <f>AD1459*Premissas!$C$12</f>
        <v>3384.846567541917</v>
      </c>
    </row>
    <row r="1460" spans="1:33" x14ac:dyDescent="0.25">
      <c r="A1460" s="7" t="str">
        <f>Premissas!$E$4</f>
        <v>agosto/19</v>
      </c>
      <c r="B1460" s="29">
        <f t="shared" ref="B1460:B1469" si="2203">B1459</f>
        <v>105</v>
      </c>
      <c r="C1460" s="15">
        <f>LARGE(Premissas!$H$4:$I$4,1)</f>
        <v>46.48</v>
      </c>
      <c r="D1460" s="16">
        <f t="shared" si="2193"/>
        <v>0</v>
      </c>
      <c r="E1460" s="17">
        <f>D1460*Premissas!$C$6</f>
        <v>0</v>
      </c>
      <c r="F1460" s="15">
        <f t="shared" si="2194"/>
        <v>105</v>
      </c>
      <c r="G1460" s="18">
        <f>F1460*Premissas!$C$5</f>
        <v>3384.846567541917</v>
      </c>
      <c r="M1460" s="7" t="str">
        <f>Premissas!$E$4</f>
        <v>agosto/19</v>
      </c>
      <c r="N1460" s="29">
        <f t="shared" si="2201"/>
        <v>105</v>
      </c>
      <c r="O1460" s="15">
        <f>Premissas!$I$4</f>
        <v>20.16</v>
      </c>
      <c r="P1460" s="16">
        <f t="shared" si="2196"/>
        <v>0</v>
      </c>
      <c r="Q1460" s="17">
        <f>P1460*Premissas!$C$13</f>
        <v>0</v>
      </c>
      <c r="R1460" s="15">
        <f t="shared" si="2197"/>
        <v>105</v>
      </c>
      <c r="S1460" s="18">
        <f>R1460*Premissas!$C$11</f>
        <v>5057.339449541284</v>
      </c>
      <c r="Y1460" s="7" t="str">
        <f>Premissas!$E$4</f>
        <v>agosto/19</v>
      </c>
      <c r="Z1460" s="29">
        <f t="shared" si="2202"/>
        <v>105</v>
      </c>
      <c r="AA1460" s="15">
        <f>Premissas!$H$4</f>
        <v>46.48</v>
      </c>
      <c r="AB1460" s="16">
        <f t="shared" si="2199"/>
        <v>0</v>
      </c>
      <c r="AC1460" s="17">
        <f>AB1460*Premissas!$C$6</f>
        <v>0</v>
      </c>
      <c r="AD1460" s="15">
        <f t="shared" si="2200"/>
        <v>105</v>
      </c>
      <c r="AE1460" s="18">
        <f>AD1460*Premissas!$C$12</f>
        <v>3384.846567541917</v>
      </c>
    </row>
    <row r="1461" spans="1:33" x14ac:dyDescent="0.25">
      <c r="A1461" s="7" t="str">
        <f>Premissas!$E$5</f>
        <v>julho/19</v>
      </c>
      <c r="B1461" s="29">
        <f t="shared" si="2203"/>
        <v>105</v>
      </c>
      <c r="C1461" s="15">
        <f>LARGE(Premissas!$H$5:$I$5,1)</f>
        <v>63.17</v>
      </c>
      <c r="D1461" s="16">
        <f t="shared" si="2193"/>
        <v>0</v>
      </c>
      <c r="E1461" s="17">
        <f>D1461*Premissas!$C$6</f>
        <v>0</v>
      </c>
      <c r="F1461" s="15">
        <f t="shared" si="2194"/>
        <v>105</v>
      </c>
      <c r="G1461" s="18">
        <f>F1461*Premissas!$C$5</f>
        <v>3384.846567541917</v>
      </c>
      <c r="M1461" s="7" t="str">
        <f>Premissas!$E$5</f>
        <v>julho/19</v>
      </c>
      <c r="N1461" s="29">
        <f t="shared" si="2201"/>
        <v>105</v>
      </c>
      <c r="O1461" s="15">
        <f>Premissas!$I$5</f>
        <v>39.979999999999997</v>
      </c>
      <c r="P1461" s="16">
        <f t="shared" si="2196"/>
        <v>0</v>
      </c>
      <c r="Q1461" s="17">
        <f>P1461*Premissas!$C$13</f>
        <v>0</v>
      </c>
      <c r="R1461" s="15">
        <f t="shared" si="2197"/>
        <v>105</v>
      </c>
      <c r="S1461" s="18">
        <f>R1461*Premissas!$C$11</f>
        <v>5057.339449541284</v>
      </c>
      <c r="Y1461" s="7" t="str">
        <f>Premissas!$E$5</f>
        <v>julho/19</v>
      </c>
      <c r="Z1461" s="29">
        <f t="shared" si="2202"/>
        <v>105</v>
      </c>
      <c r="AA1461" s="15">
        <f>Premissas!$H$5</f>
        <v>63.17</v>
      </c>
      <c r="AB1461" s="16">
        <f t="shared" si="2199"/>
        <v>0</v>
      </c>
      <c r="AC1461" s="17">
        <f>AB1461*Premissas!$C$6</f>
        <v>0</v>
      </c>
      <c r="AD1461" s="15">
        <f t="shared" si="2200"/>
        <v>105</v>
      </c>
      <c r="AE1461" s="18">
        <f>AD1461*Premissas!$C$12</f>
        <v>3384.846567541917</v>
      </c>
    </row>
    <row r="1462" spans="1:33" x14ac:dyDescent="0.25">
      <c r="A1462" s="7" t="str">
        <f>Premissas!$E$6</f>
        <v>junho/19</v>
      </c>
      <c r="B1462" s="29">
        <f t="shared" si="2203"/>
        <v>105</v>
      </c>
      <c r="C1462" s="15">
        <f>LARGE(Premissas!$H$6:$I$6,1)</f>
        <v>59.47</v>
      </c>
      <c r="D1462" s="16">
        <f t="shared" si="2193"/>
        <v>0</v>
      </c>
      <c r="E1462" s="17">
        <f>D1462*Premissas!$C$6</f>
        <v>0</v>
      </c>
      <c r="F1462" s="15">
        <f t="shared" si="2194"/>
        <v>105</v>
      </c>
      <c r="G1462" s="18">
        <f>F1462*Premissas!$C$5</f>
        <v>3384.846567541917</v>
      </c>
      <c r="M1462" s="7" t="str">
        <f>Premissas!$E$6</f>
        <v>junho/19</v>
      </c>
      <c r="N1462" s="29">
        <f t="shared" si="2201"/>
        <v>105</v>
      </c>
      <c r="O1462" s="15">
        <f>Premissas!$I$6</f>
        <v>47.71</v>
      </c>
      <c r="P1462" s="16">
        <f t="shared" si="2196"/>
        <v>0</v>
      </c>
      <c r="Q1462" s="17">
        <f>P1462*Premissas!$C$13</f>
        <v>0</v>
      </c>
      <c r="R1462" s="15">
        <f t="shared" si="2197"/>
        <v>105</v>
      </c>
      <c r="S1462" s="18">
        <f>R1462*Premissas!$C$11</f>
        <v>5057.339449541284</v>
      </c>
      <c r="Y1462" s="7" t="str">
        <f>Premissas!$E$6</f>
        <v>junho/19</v>
      </c>
      <c r="Z1462" s="29">
        <f t="shared" si="2202"/>
        <v>105</v>
      </c>
      <c r="AA1462" s="15">
        <f>Premissas!$H$6</f>
        <v>59.47</v>
      </c>
      <c r="AB1462" s="16">
        <f t="shared" si="2199"/>
        <v>0</v>
      </c>
      <c r="AC1462" s="17">
        <f>AB1462*Premissas!$C$6</f>
        <v>0</v>
      </c>
      <c r="AD1462" s="15">
        <f t="shared" si="2200"/>
        <v>105</v>
      </c>
      <c r="AE1462" s="18">
        <f>AD1462*Premissas!$C$12</f>
        <v>3384.846567541917</v>
      </c>
    </row>
    <row r="1463" spans="1:33" x14ac:dyDescent="0.25">
      <c r="A1463" s="7" t="str">
        <f>Premissas!$E$7</f>
        <v>maio/19</v>
      </c>
      <c r="B1463" s="29">
        <f t="shared" si="2203"/>
        <v>105</v>
      </c>
      <c r="C1463" s="15">
        <f>LARGE(Premissas!$H$7:$I$7,1)</f>
        <v>61.04</v>
      </c>
      <c r="D1463" s="20">
        <f t="shared" si="2193"/>
        <v>0</v>
      </c>
      <c r="E1463" s="17">
        <f>D1463*Premissas!$C$6</f>
        <v>0</v>
      </c>
      <c r="F1463" s="15">
        <f t="shared" si="2194"/>
        <v>105</v>
      </c>
      <c r="G1463" s="18">
        <f>F1463*Premissas!$C$5</f>
        <v>3384.846567541917</v>
      </c>
      <c r="M1463" s="7" t="str">
        <f>Premissas!$E$7</f>
        <v>maio/19</v>
      </c>
      <c r="N1463" s="29">
        <f t="shared" si="2201"/>
        <v>105</v>
      </c>
      <c r="O1463" s="15">
        <f>Premissas!$I$7</f>
        <v>46.37</v>
      </c>
      <c r="P1463" s="20">
        <f t="shared" si="2196"/>
        <v>0</v>
      </c>
      <c r="Q1463" s="17">
        <f>P1463*Premissas!$C$13</f>
        <v>0</v>
      </c>
      <c r="R1463" s="15">
        <f t="shared" si="2197"/>
        <v>105</v>
      </c>
      <c r="S1463" s="18">
        <f>R1463*Premissas!$C$11</f>
        <v>5057.339449541284</v>
      </c>
      <c r="Y1463" s="7" t="str">
        <f>Premissas!$E$7</f>
        <v>maio/19</v>
      </c>
      <c r="Z1463" s="29">
        <f t="shared" si="2202"/>
        <v>105</v>
      </c>
      <c r="AA1463" s="15">
        <f>Premissas!$H$7</f>
        <v>61.04</v>
      </c>
      <c r="AB1463" s="20">
        <f t="shared" si="2199"/>
        <v>0</v>
      </c>
      <c r="AC1463" s="17">
        <f>AB1463*Premissas!$C$6</f>
        <v>0</v>
      </c>
      <c r="AD1463" s="15">
        <f t="shared" si="2200"/>
        <v>105</v>
      </c>
      <c r="AE1463" s="18">
        <f>AD1463*Premissas!$C$12</f>
        <v>3384.846567541917</v>
      </c>
    </row>
    <row r="1464" spans="1:33" x14ac:dyDescent="0.25">
      <c r="A1464" s="7" t="str">
        <f>Premissas!$E$8</f>
        <v>abril/19</v>
      </c>
      <c r="B1464" s="29">
        <f t="shared" si="2203"/>
        <v>105</v>
      </c>
      <c r="C1464" s="15">
        <f>LARGE(Premissas!$H$8:$I$8,1)</f>
        <v>81.98</v>
      </c>
      <c r="D1464" s="20">
        <f t="shared" si="2193"/>
        <v>0</v>
      </c>
      <c r="E1464" s="17">
        <f>D1464*Premissas!$C$6</f>
        <v>0</v>
      </c>
      <c r="F1464" s="15">
        <f t="shared" si="2194"/>
        <v>105</v>
      </c>
      <c r="G1464" s="18">
        <f>F1464*Premissas!$C$5</f>
        <v>3384.846567541917</v>
      </c>
      <c r="M1464" s="7" t="str">
        <f>Premissas!$E$8</f>
        <v>abril/19</v>
      </c>
      <c r="N1464" s="29">
        <f t="shared" si="2201"/>
        <v>105</v>
      </c>
      <c r="O1464" s="15">
        <f>Premissas!$I$8</f>
        <v>53.09</v>
      </c>
      <c r="P1464" s="20">
        <f t="shared" si="2196"/>
        <v>0</v>
      </c>
      <c r="Q1464" s="17">
        <f>P1464*Premissas!$C$13</f>
        <v>0</v>
      </c>
      <c r="R1464" s="15">
        <f t="shared" si="2197"/>
        <v>105</v>
      </c>
      <c r="S1464" s="18">
        <f>R1464*Premissas!$C$11</f>
        <v>5057.339449541284</v>
      </c>
      <c r="Y1464" s="7" t="str">
        <f>Premissas!$E$8</f>
        <v>abril/19</v>
      </c>
      <c r="Z1464" s="29">
        <f t="shared" si="2202"/>
        <v>105</v>
      </c>
      <c r="AA1464" s="15">
        <f>Premissas!$H$8</f>
        <v>81.98</v>
      </c>
      <c r="AB1464" s="20">
        <f t="shared" si="2199"/>
        <v>0</v>
      </c>
      <c r="AC1464" s="17">
        <f>AB1464*Premissas!$C$6</f>
        <v>0</v>
      </c>
      <c r="AD1464" s="15">
        <f t="shared" si="2200"/>
        <v>105</v>
      </c>
      <c r="AE1464" s="18">
        <f>AD1464*Premissas!$C$12</f>
        <v>3384.846567541917</v>
      </c>
    </row>
    <row r="1465" spans="1:33" x14ac:dyDescent="0.25">
      <c r="A1465" s="7" t="str">
        <f>Premissas!$E$9</f>
        <v>março/19</v>
      </c>
      <c r="B1465" s="29">
        <f t="shared" si="2203"/>
        <v>105</v>
      </c>
      <c r="C1465" s="15">
        <f>LARGE(Premissas!$H$9:$I$9,1)</f>
        <v>77.73</v>
      </c>
      <c r="D1465" s="20">
        <f t="shared" si="2193"/>
        <v>0</v>
      </c>
      <c r="E1465" s="17">
        <f>D1465*Premissas!$C$6</f>
        <v>0</v>
      </c>
      <c r="F1465" s="15">
        <f t="shared" si="2194"/>
        <v>105</v>
      </c>
      <c r="G1465" s="18">
        <f>F1465*Premissas!$C$5</f>
        <v>3384.846567541917</v>
      </c>
      <c r="M1465" s="7" t="str">
        <f>Premissas!$E$9</f>
        <v>março/19</v>
      </c>
      <c r="N1465" s="29">
        <f t="shared" si="2201"/>
        <v>105</v>
      </c>
      <c r="O1465" s="15">
        <f>Premissas!$I$9</f>
        <v>77.73</v>
      </c>
      <c r="P1465" s="20">
        <f t="shared" si="2196"/>
        <v>0</v>
      </c>
      <c r="Q1465" s="17">
        <f>P1465*Premissas!$C$13</f>
        <v>0</v>
      </c>
      <c r="R1465" s="15">
        <f t="shared" si="2197"/>
        <v>105</v>
      </c>
      <c r="S1465" s="18">
        <f>R1465*Premissas!$C$11</f>
        <v>5057.339449541284</v>
      </c>
      <c r="Y1465" s="7" t="str">
        <f>Premissas!$E$9</f>
        <v>março/19</v>
      </c>
      <c r="Z1465" s="29">
        <f t="shared" si="2202"/>
        <v>105</v>
      </c>
      <c r="AA1465" s="15">
        <f>Premissas!$H$9</f>
        <v>77.62</v>
      </c>
      <c r="AB1465" s="20">
        <f t="shared" si="2199"/>
        <v>0</v>
      </c>
      <c r="AC1465" s="17">
        <f>AB1465*Premissas!$C$6</f>
        <v>0</v>
      </c>
      <c r="AD1465" s="15">
        <f t="shared" si="2200"/>
        <v>105</v>
      </c>
      <c r="AE1465" s="18">
        <f>AD1465*Premissas!$C$12</f>
        <v>3384.846567541917</v>
      </c>
    </row>
    <row r="1466" spans="1:33" x14ac:dyDescent="0.25">
      <c r="A1466" s="7" t="str">
        <f>Premissas!$E$10</f>
        <v>fevereiro/19</v>
      </c>
      <c r="B1466" s="29">
        <f t="shared" si="2203"/>
        <v>105</v>
      </c>
      <c r="C1466" s="15">
        <f>LARGE(Premissas!$H$10:$I$10,1)</f>
        <v>89.49</v>
      </c>
      <c r="D1466" s="20">
        <f t="shared" si="2193"/>
        <v>0</v>
      </c>
      <c r="E1466" s="17">
        <f>D1466*Premissas!$C$6</f>
        <v>0</v>
      </c>
      <c r="F1466" s="15">
        <f t="shared" si="2194"/>
        <v>105</v>
      </c>
      <c r="G1466" s="18">
        <f>F1466*Premissas!$C$5</f>
        <v>3384.846567541917</v>
      </c>
      <c r="M1466" s="7" t="str">
        <f>Premissas!$E$10</f>
        <v>fevereiro/19</v>
      </c>
      <c r="N1466" s="29">
        <f t="shared" si="2201"/>
        <v>105</v>
      </c>
      <c r="O1466" s="15">
        <f>Premissas!$I$10</f>
        <v>61.82</v>
      </c>
      <c r="P1466" s="20">
        <f t="shared" si="2196"/>
        <v>0</v>
      </c>
      <c r="Q1466" s="17">
        <f>P1466*Premissas!$C$13</f>
        <v>0</v>
      </c>
      <c r="R1466" s="15">
        <f t="shared" si="2197"/>
        <v>105</v>
      </c>
      <c r="S1466" s="18">
        <f>R1466*Premissas!$C$11</f>
        <v>5057.339449541284</v>
      </c>
      <c r="Y1466" s="7" t="str">
        <f>Premissas!$E$10</f>
        <v>fevereiro/19</v>
      </c>
      <c r="Z1466" s="29">
        <f t="shared" si="2202"/>
        <v>105</v>
      </c>
      <c r="AA1466" s="15">
        <f>Premissas!$H$10</f>
        <v>89.49</v>
      </c>
      <c r="AB1466" s="20">
        <f t="shared" si="2199"/>
        <v>0</v>
      </c>
      <c r="AC1466" s="17">
        <f>AB1466*Premissas!$C$6</f>
        <v>0</v>
      </c>
      <c r="AD1466" s="15">
        <f t="shared" si="2200"/>
        <v>105</v>
      </c>
      <c r="AE1466" s="18">
        <f>AD1466*Premissas!$C$12</f>
        <v>3384.846567541917</v>
      </c>
    </row>
    <row r="1467" spans="1:33" x14ac:dyDescent="0.25">
      <c r="A1467" s="7" t="str">
        <f>Premissas!$E$11</f>
        <v>janeiro/19</v>
      </c>
      <c r="B1467" s="29">
        <f t="shared" si="2203"/>
        <v>105</v>
      </c>
      <c r="C1467" s="15">
        <f>LARGE(Premissas!$H$11:$I$11,1)</f>
        <v>81.09</v>
      </c>
      <c r="D1467" s="16">
        <f t="shared" si="2193"/>
        <v>0</v>
      </c>
      <c r="E1467" s="17">
        <f>D1467*Premissas!$C$6</f>
        <v>0</v>
      </c>
      <c r="F1467" s="15">
        <f t="shared" si="2194"/>
        <v>105</v>
      </c>
      <c r="G1467" s="18">
        <f>F1467*Premissas!$C$5</f>
        <v>3384.846567541917</v>
      </c>
      <c r="M1467" s="7" t="str">
        <f>Premissas!$E$11</f>
        <v>janeiro/19</v>
      </c>
      <c r="N1467" s="29">
        <f t="shared" si="2201"/>
        <v>105</v>
      </c>
      <c r="O1467" s="15">
        <f>Premissas!$I$11</f>
        <v>57.12</v>
      </c>
      <c r="P1467" s="16">
        <f t="shared" si="2196"/>
        <v>0</v>
      </c>
      <c r="Q1467" s="17">
        <f>P1467*Premissas!$C$13</f>
        <v>0</v>
      </c>
      <c r="R1467" s="15">
        <f t="shared" si="2197"/>
        <v>105</v>
      </c>
      <c r="S1467" s="18">
        <f>R1467*Premissas!$C$11</f>
        <v>5057.339449541284</v>
      </c>
      <c r="Y1467" s="7" t="str">
        <f>Premissas!$E$11</f>
        <v>janeiro/19</v>
      </c>
      <c r="Z1467" s="29">
        <f t="shared" si="2202"/>
        <v>105</v>
      </c>
      <c r="AA1467" s="15">
        <f>Premissas!$H$11</f>
        <v>81.09</v>
      </c>
      <c r="AB1467" s="16">
        <f t="shared" si="2199"/>
        <v>0</v>
      </c>
      <c r="AC1467" s="17">
        <f>AB1467*Premissas!$C$6</f>
        <v>0</v>
      </c>
      <c r="AD1467" s="15">
        <f t="shared" si="2200"/>
        <v>105</v>
      </c>
      <c r="AE1467" s="18">
        <f>AD1467*Premissas!$C$12</f>
        <v>3384.846567541917</v>
      </c>
    </row>
    <row r="1468" spans="1:33" x14ac:dyDescent="0.25">
      <c r="A1468" s="7" t="str">
        <f>Premissas!$E$12</f>
        <v>dezembro/18</v>
      </c>
      <c r="B1468" s="29">
        <f t="shared" si="2203"/>
        <v>105</v>
      </c>
      <c r="C1468" s="15">
        <f>LARGE(Premissas!$H$12:$I$12,1)</f>
        <v>66.98</v>
      </c>
      <c r="D1468" s="16">
        <f t="shared" si="2193"/>
        <v>0</v>
      </c>
      <c r="E1468" s="17">
        <f>D1468*Premissas!$C$6</f>
        <v>0</v>
      </c>
      <c r="F1468" s="15">
        <f t="shared" si="2194"/>
        <v>105</v>
      </c>
      <c r="G1468" s="18">
        <f>F1468*Premissas!$C$5</f>
        <v>3384.846567541917</v>
      </c>
      <c r="M1468" s="7" t="str">
        <f>Premissas!$E$12</f>
        <v>dezembro/18</v>
      </c>
      <c r="N1468" s="29">
        <f t="shared" si="2201"/>
        <v>105</v>
      </c>
      <c r="O1468" s="15">
        <f>Premissas!$I$12</f>
        <v>56.9</v>
      </c>
      <c r="P1468" s="16">
        <f t="shared" si="2196"/>
        <v>0</v>
      </c>
      <c r="Q1468" s="17">
        <f>P1468*Premissas!$C$13</f>
        <v>0</v>
      </c>
      <c r="R1468" s="15">
        <f t="shared" si="2197"/>
        <v>105</v>
      </c>
      <c r="S1468" s="18">
        <f>R1468*Premissas!$C$11</f>
        <v>5057.339449541284</v>
      </c>
      <c r="Y1468" s="7" t="str">
        <f>Premissas!$E$12</f>
        <v>dezembro/18</v>
      </c>
      <c r="Z1468" s="29">
        <f t="shared" si="2202"/>
        <v>105</v>
      </c>
      <c r="AA1468" s="15">
        <f>Premissas!$H$12</f>
        <v>66.98</v>
      </c>
      <c r="AB1468" s="16">
        <f t="shared" si="2199"/>
        <v>0</v>
      </c>
      <c r="AC1468" s="17">
        <f>AB1468*Premissas!$C$6</f>
        <v>0</v>
      </c>
      <c r="AD1468" s="15">
        <f t="shared" si="2200"/>
        <v>105</v>
      </c>
      <c r="AE1468" s="18">
        <f>AD1468*Premissas!$C$12</f>
        <v>3384.846567541917</v>
      </c>
    </row>
    <row r="1469" spans="1:33" x14ac:dyDescent="0.25">
      <c r="A1469" s="7" t="str">
        <f>Premissas!$E$13</f>
        <v>novembro/18</v>
      </c>
      <c r="B1469" s="29">
        <f t="shared" si="2203"/>
        <v>105</v>
      </c>
      <c r="C1469" s="15">
        <f>LARGE(Premissas!$H$13:$I$13,1)</f>
        <v>66.42</v>
      </c>
      <c r="D1469" s="16">
        <f t="shared" si="2193"/>
        <v>0</v>
      </c>
      <c r="E1469" s="17">
        <f>D1469*Premissas!$C$6</f>
        <v>0</v>
      </c>
      <c r="F1469" s="15">
        <f t="shared" si="2194"/>
        <v>105</v>
      </c>
      <c r="G1469" s="18">
        <f>F1469*Premissas!$C$5</f>
        <v>3384.846567541917</v>
      </c>
      <c r="M1469" s="7" t="str">
        <f>Premissas!$E$13</f>
        <v>novembro/18</v>
      </c>
      <c r="N1469" s="29">
        <f t="shared" si="2201"/>
        <v>105</v>
      </c>
      <c r="O1469" s="15">
        <f>Premissas!$I$13</f>
        <v>40.659999999999997</v>
      </c>
      <c r="P1469" s="16">
        <f t="shared" si="2196"/>
        <v>0</v>
      </c>
      <c r="Q1469" s="17">
        <f>P1469*Premissas!$C$13</f>
        <v>0</v>
      </c>
      <c r="R1469" s="15">
        <f t="shared" si="2197"/>
        <v>105</v>
      </c>
      <c r="S1469" s="18">
        <f>R1469*Premissas!$C$11</f>
        <v>5057.339449541284</v>
      </c>
      <c r="Y1469" s="7" t="str">
        <f>Premissas!$E$13</f>
        <v>novembro/18</v>
      </c>
      <c r="Z1469" s="29">
        <f t="shared" si="2202"/>
        <v>105</v>
      </c>
      <c r="AA1469" s="15">
        <f>Premissas!$H$13</f>
        <v>66.42</v>
      </c>
      <c r="AB1469" s="16">
        <f t="shared" si="2199"/>
        <v>0</v>
      </c>
      <c r="AC1469" s="17">
        <f>AB1469*Premissas!$C$6</f>
        <v>0</v>
      </c>
      <c r="AD1469" s="15">
        <f t="shared" si="2200"/>
        <v>105</v>
      </c>
      <c r="AE1469" s="18">
        <f>AD1469*Premissas!$C$12</f>
        <v>3384.846567541917</v>
      </c>
    </row>
    <row r="1470" spans="1:33" x14ac:dyDescent="0.25">
      <c r="A1470" s="26" t="s">
        <v>35</v>
      </c>
      <c r="B1470" s="5"/>
      <c r="C1470" s="5">
        <f>LARGE(C1457:C1469,1)</f>
        <v>89.49</v>
      </c>
      <c r="D1470" s="5">
        <f>LARGE(D1457:D1469,1)</f>
        <v>0</v>
      </c>
      <c r="E1470" s="27">
        <f>SUM(E1458:E1469)</f>
        <v>0</v>
      </c>
      <c r="F1470" s="5">
        <f>LARGE(F1457:F1469,1)</f>
        <v>105</v>
      </c>
      <c r="G1470" s="27">
        <f t="shared" si="2138"/>
        <v>40618.158810502995</v>
      </c>
      <c r="H1470" s="50">
        <f>E1470+G1470</f>
        <v>40618.158810502995</v>
      </c>
      <c r="I1470">
        <f>B1458</f>
        <v>105</v>
      </c>
      <c r="M1470" s="26" t="s">
        <v>35</v>
      </c>
      <c r="N1470" s="5"/>
      <c r="O1470" s="5">
        <f t="shared" ref="O1470:P1470" si="2204">LARGE(O1457:O1469,1)</f>
        <v>77.73</v>
      </c>
      <c r="P1470" s="5">
        <f t="shared" si="2204"/>
        <v>0</v>
      </c>
      <c r="Q1470" s="27">
        <f t="shared" ref="Q1470" si="2205">SUM(Q1458:Q1469)</f>
        <v>0</v>
      </c>
      <c r="R1470" s="5">
        <f t="shared" ref="R1470" si="2206">LARGE(R1457:R1469,1)</f>
        <v>105</v>
      </c>
      <c r="S1470" s="27">
        <f t="shared" si="2142"/>
        <v>60688.073394495419</v>
      </c>
      <c r="T1470" s="50">
        <f t="shared" ref="T1470" si="2207">Q1470+S1470</f>
        <v>60688.073394495419</v>
      </c>
      <c r="U1470">
        <f t="shared" ref="U1470" si="2208">N1458</f>
        <v>105</v>
      </c>
      <c r="Y1470" s="26" t="s">
        <v>35</v>
      </c>
      <c r="Z1470" s="5"/>
      <c r="AA1470" s="5">
        <f t="shared" ref="AA1470:AB1470" si="2209">LARGE(AA1457:AA1469,1)</f>
        <v>89.49</v>
      </c>
      <c r="AB1470" s="5">
        <f t="shared" si="2209"/>
        <v>0</v>
      </c>
      <c r="AC1470" s="27">
        <f t="shared" ref="AC1470" si="2210">SUM(AC1458:AC1469)</f>
        <v>0</v>
      </c>
      <c r="AD1470" s="5">
        <f t="shared" ref="AD1470" si="2211">LARGE(AD1457:AD1469,1)</f>
        <v>105</v>
      </c>
      <c r="AE1470" s="27">
        <f t="shared" si="2148"/>
        <v>40618.158810502995</v>
      </c>
      <c r="AF1470" s="50">
        <f t="shared" ref="AF1470" si="2212">AC1470+AE1470</f>
        <v>40618.158810502995</v>
      </c>
      <c r="AG1470">
        <f t="shared" ref="AG1470" si="2213">Z1458</f>
        <v>105</v>
      </c>
    </row>
    <row r="1471" spans="1:33" x14ac:dyDescent="0.25">
      <c r="A1471" s="6" t="s">
        <v>12</v>
      </c>
      <c r="B1471" s="6" t="s">
        <v>18</v>
      </c>
      <c r="C1471" s="6" t="s">
        <v>19</v>
      </c>
      <c r="D1471" s="14" t="s">
        <v>20</v>
      </c>
      <c r="E1471" s="14" t="s">
        <v>21</v>
      </c>
      <c r="F1471" s="6" t="s">
        <v>22</v>
      </c>
      <c r="G1471" s="6" t="s">
        <v>23</v>
      </c>
      <c r="M1471" s="6" t="s">
        <v>12</v>
      </c>
      <c r="N1471" s="6" t="s">
        <v>18</v>
      </c>
      <c r="O1471" s="6" t="s">
        <v>19</v>
      </c>
      <c r="P1471" s="14" t="s">
        <v>20</v>
      </c>
      <c r="Q1471" s="14" t="s">
        <v>21</v>
      </c>
      <c r="R1471" s="6" t="s">
        <v>22</v>
      </c>
      <c r="S1471" s="6" t="s">
        <v>23</v>
      </c>
      <c r="Y1471" s="6" t="s">
        <v>12</v>
      </c>
      <c r="Z1471" s="6" t="s">
        <v>18</v>
      </c>
      <c r="AA1471" s="6" t="s">
        <v>19</v>
      </c>
      <c r="AB1471" s="14" t="s">
        <v>20</v>
      </c>
      <c r="AC1471" s="14" t="s">
        <v>21</v>
      </c>
      <c r="AD1471" s="6" t="s">
        <v>22</v>
      </c>
      <c r="AE1471" s="6" t="s">
        <v>23</v>
      </c>
    </row>
    <row r="1472" spans="1:33" x14ac:dyDescent="0.25">
      <c r="A1472" s="7" t="str">
        <f>Premissas!$E$2</f>
        <v>outubro/19</v>
      </c>
      <c r="B1472" s="29">
        <f>B1458+1</f>
        <v>106</v>
      </c>
      <c r="C1472" s="15">
        <f>LARGE(Premissas!$H$2:$I$2,1)</f>
        <v>63.39</v>
      </c>
      <c r="D1472" s="16">
        <f t="shared" ref="D1472:D1483" si="2214">IF(C1472&gt;105%*B1472,(C1472-B1472),0)</f>
        <v>0</v>
      </c>
      <c r="E1472" s="17">
        <f>D1472*Premissas!$C$6</f>
        <v>0</v>
      </c>
      <c r="F1472" s="15">
        <f t="shared" ref="F1472:F1483" si="2215">IF(C1472&gt;B1472,C1472,B1472)</f>
        <v>106</v>
      </c>
      <c r="G1472" s="18">
        <f>F1472*Premissas!$C$5</f>
        <v>3417.0832015185069</v>
      </c>
      <c r="M1472" s="7" t="str">
        <f>Premissas!$E$2</f>
        <v>outubro/19</v>
      </c>
      <c r="N1472" s="29">
        <f t="shared" ref="N1472" si="2216">N1458+1</f>
        <v>106</v>
      </c>
      <c r="O1472" s="15">
        <f>Premissas!$I$2</f>
        <v>63.39</v>
      </c>
      <c r="P1472" s="16">
        <f t="shared" ref="P1472:P1483" si="2217">IF(O1472&gt;105%*N1472,(O1472-N1472),0)</f>
        <v>0</v>
      </c>
      <c r="Q1472" s="17">
        <f>P1472*Premissas!$C$13</f>
        <v>0</v>
      </c>
      <c r="R1472" s="15">
        <f t="shared" ref="R1472:R1483" si="2218">IF(O1472&gt;N1472,O1472,N1472)</f>
        <v>106</v>
      </c>
      <c r="S1472" s="18">
        <f>R1472*Premissas!$C$11</f>
        <v>5105.5045871559632</v>
      </c>
      <c r="Y1472" s="7" t="str">
        <f>Premissas!$E$2</f>
        <v>outubro/19</v>
      </c>
      <c r="Z1472" s="29">
        <f t="shared" ref="Z1472" si="2219">Z1458+1</f>
        <v>106</v>
      </c>
      <c r="AA1472" s="15">
        <f>Premissas!$H$2</f>
        <v>58.8</v>
      </c>
      <c r="AB1472" s="16">
        <f t="shared" ref="AB1472:AB1483" si="2220">IF(AA1472&gt;105%*Z1472,(AA1472-Z1472),0)</f>
        <v>0</v>
      </c>
      <c r="AC1472" s="17">
        <f>AB1472*Premissas!$C$6</f>
        <v>0</v>
      </c>
      <c r="AD1472" s="15">
        <f t="shared" ref="AD1472:AD1483" si="2221">IF(AA1472&gt;Z1472,AA1472,Z1472)</f>
        <v>106</v>
      </c>
      <c r="AE1472" s="18">
        <f>AD1472*Premissas!$C$12</f>
        <v>3417.0832015185069</v>
      </c>
    </row>
    <row r="1473" spans="1:33" x14ac:dyDescent="0.25">
      <c r="A1473" s="7" t="str">
        <f>Premissas!$E$3</f>
        <v>setembro/19</v>
      </c>
      <c r="B1473" s="29">
        <f>B1472</f>
        <v>106</v>
      </c>
      <c r="C1473" s="15">
        <f>LARGE(Premissas!$H$3:$I$3,1)</f>
        <v>58.91</v>
      </c>
      <c r="D1473" s="16">
        <f t="shared" si="2214"/>
        <v>0</v>
      </c>
      <c r="E1473" s="17">
        <f>D1473*Premissas!$C$6</f>
        <v>0</v>
      </c>
      <c r="F1473" s="15">
        <f t="shared" si="2215"/>
        <v>106</v>
      </c>
      <c r="G1473" s="18">
        <f>F1473*Premissas!$C$5</f>
        <v>3417.0832015185069</v>
      </c>
      <c r="M1473" s="7" t="str">
        <f>Premissas!$E$3</f>
        <v>setembro/19</v>
      </c>
      <c r="N1473" s="29">
        <f t="shared" ref="N1473:N1483" si="2222">N1472</f>
        <v>106</v>
      </c>
      <c r="O1473" s="15">
        <f>Premissas!$I$3</f>
        <v>52.19</v>
      </c>
      <c r="P1473" s="16">
        <f t="shared" si="2217"/>
        <v>0</v>
      </c>
      <c r="Q1473" s="17">
        <f>P1473*Premissas!$C$13</f>
        <v>0</v>
      </c>
      <c r="R1473" s="15">
        <f t="shared" si="2218"/>
        <v>106</v>
      </c>
      <c r="S1473" s="18">
        <f>R1473*Premissas!$C$11</f>
        <v>5105.5045871559632</v>
      </c>
      <c r="Y1473" s="7" t="str">
        <f>Premissas!$E$3</f>
        <v>setembro/19</v>
      </c>
      <c r="Z1473" s="29">
        <f t="shared" ref="Z1473:Z1483" si="2223">Z1472</f>
        <v>106</v>
      </c>
      <c r="AA1473" s="15">
        <f>Premissas!$H$3</f>
        <v>58.91</v>
      </c>
      <c r="AB1473" s="16">
        <f t="shared" si="2220"/>
        <v>0</v>
      </c>
      <c r="AC1473" s="17">
        <f>AB1473*Premissas!$C$6</f>
        <v>0</v>
      </c>
      <c r="AD1473" s="15">
        <f t="shared" si="2221"/>
        <v>106</v>
      </c>
      <c r="AE1473" s="18">
        <f>AD1473*Premissas!$C$12</f>
        <v>3417.0832015185069</v>
      </c>
    </row>
    <row r="1474" spans="1:33" x14ac:dyDescent="0.25">
      <c r="A1474" s="7" t="str">
        <f>Premissas!$E$4</f>
        <v>agosto/19</v>
      </c>
      <c r="B1474" s="29">
        <f t="shared" ref="B1474:B1483" si="2224">B1473</f>
        <v>106</v>
      </c>
      <c r="C1474" s="15">
        <f>LARGE(Premissas!$H$4:$I$4,1)</f>
        <v>46.48</v>
      </c>
      <c r="D1474" s="16">
        <f t="shared" si="2214"/>
        <v>0</v>
      </c>
      <c r="E1474" s="17">
        <f>D1474*Premissas!$C$6</f>
        <v>0</v>
      </c>
      <c r="F1474" s="15">
        <f t="shared" si="2215"/>
        <v>106</v>
      </c>
      <c r="G1474" s="18">
        <f>F1474*Premissas!$C$5</f>
        <v>3417.0832015185069</v>
      </c>
      <c r="M1474" s="7" t="str">
        <f>Premissas!$E$4</f>
        <v>agosto/19</v>
      </c>
      <c r="N1474" s="29">
        <f t="shared" si="2222"/>
        <v>106</v>
      </c>
      <c r="O1474" s="15">
        <f>Premissas!$I$4</f>
        <v>20.16</v>
      </c>
      <c r="P1474" s="16">
        <f t="shared" si="2217"/>
        <v>0</v>
      </c>
      <c r="Q1474" s="17">
        <f>P1474*Premissas!$C$13</f>
        <v>0</v>
      </c>
      <c r="R1474" s="15">
        <f t="shared" si="2218"/>
        <v>106</v>
      </c>
      <c r="S1474" s="18">
        <f>R1474*Premissas!$C$11</f>
        <v>5105.5045871559632</v>
      </c>
      <c r="Y1474" s="7" t="str">
        <f>Premissas!$E$4</f>
        <v>agosto/19</v>
      </c>
      <c r="Z1474" s="29">
        <f t="shared" si="2223"/>
        <v>106</v>
      </c>
      <c r="AA1474" s="15">
        <f>Premissas!$H$4</f>
        <v>46.48</v>
      </c>
      <c r="AB1474" s="16">
        <f t="shared" si="2220"/>
        <v>0</v>
      </c>
      <c r="AC1474" s="17">
        <f>AB1474*Premissas!$C$6</f>
        <v>0</v>
      </c>
      <c r="AD1474" s="15">
        <f t="shared" si="2221"/>
        <v>106</v>
      </c>
      <c r="AE1474" s="18">
        <f>AD1474*Premissas!$C$12</f>
        <v>3417.0832015185069</v>
      </c>
    </row>
    <row r="1475" spans="1:33" x14ac:dyDescent="0.25">
      <c r="A1475" s="7" t="str">
        <f>Premissas!$E$5</f>
        <v>julho/19</v>
      </c>
      <c r="B1475" s="29">
        <f t="shared" si="2224"/>
        <v>106</v>
      </c>
      <c r="C1475" s="15">
        <f>LARGE(Premissas!$H$5:$I$5,1)</f>
        <v>63.17</v>
      </c>
      <c r="D1475" s="16">
        <f t="shared" si="2214"/>
        <v>0</v>
      </c>
      <c r="E1475" s="17">
        <f>D1475*Premissas!$C$6</f>
        <v>0</v>
      </c>
      <c r="F1475" s="15">
        <f t="shared" si="2215"/>
        <v>106</v>
      </c>
      <c r="G1475" s="18">
        <f>F1475*Premissas!$C$5</f>
        <v>3417.0832015185069</v>
      </c>
      <c r="M1475" s="7" t="str">
        <f>Premissas!$E$5</f>
        <v>julho/19</v>
      </c>
      <c r="N1475" s="29">
        <f t="shared" si="2222"/>
        <v>106</v>
      </c>
      <c r="O1475" s="15">
        <f>Premissas!$I$5</f>
        <v>39.979999999999997</v>
      </c>
      <c r="P1475" s="16">
        <f t="shared" si="2217"/>
        <v>0</v>
      </c>
      <c r="Q1475" s="17">
        <f>P1475*Premissas!$C$13</f>
        <v>0</v>
      </c>
      <c r="R1475" s="15">
        <f t="shared" si="2218"/>
        <v>106</v>
      </c>
      <c r="S1475" s="18">
        <f>R1475*Premissas!$C$11</f>
        <v>5105.5045871559632</v>
      </c>
      <c r="Y1475" s="7" t="str">
        <f>Premissas!$E$5</f>
        <v>julho/19</v>
      </c>
      <c r="Z1475" s="29">
        <f t="shared" si="2223"/>
        <v>106</v>
      </c>
      <c r="AA1475" s="15">
        <f>Premissas!$H$5</f>
        <v>63.17</v>
      </c>
      <c r="AB1475" s="16">
        <f t="shared" si="2220"/>
        <v>0</v>
      </c>
      <c r="AC1475" s="17">
        <f>AB1475*Premissas!$C$6</f>
        <v>0</v>
      </c>
      <c r="AD1475" s="15">
        <f t="shared" si="2221"/>
        <v>106</v>
      </c>
      <c r="AE1475" s="18">
        <f>AD1475*Premissas!$C$12</f>
        <v>3417.0832015185069</v>
      </c>
    </row>
    <row r="1476" spans="1:33" x14ac:dyDescent="0.25">
      <c r="A1476" s="7" t="str">
        <f>Premissas!$E$6</f>
        <v>junho/19</v>
      </c>
      <c r="B1476" s="29">
        <f t="shared" si="2224"/>
        <v>106</v>
      </c>
      <c r="C1476" s="15">
        <f>LARGE(Premissas!$H$6:$I$6,1)</f>
        <v>59.47</v>
      </c>
      <c r="D1476" s="16">
        <f t="shared" si="2214"/>
        <v>0</v>
      </c>
      <c r="E1476" s="17">
        <f>D1476*Premissas!$C$6</f>
        <v>0</v>
      </c>
      <c r="F1476" s="15">
        <f t="shared" si="2215"/>
        <v>106</v>
      </c>
      <c r="G1476" s="18">
        <f>F1476*Premissas!$C$5</f>
        <v>3417.0832015185069</v>
      </c>
      <c r="M1476" s="7" t="str">
        <f>Premissas!$E$6</f>
        <v>junho/19</v>
      </c>
      <c r="N1476" s="29">
        <f t="shared" si="2222"/>
        <v>106</v>
      </c>
      <c r="O1476" s="15">
        <f>Premissas!$I$6</f>
        <v>47.71</v>
      </c>
      <c r="P1476" s="16">
        <f t="shared" si="2217"/>
        <v>0</v>
      </c>
      <c r="Q1476" s="17">
        <f>P1476*Premissas!$C$13</f>
        <v>0</v>
      </c>
      <c r="R1476" s="15">
        <f t="shared" si="2218"/>
        <v>106</v>
      </c>
      <c r="S1476" s="18">
        <f>R1476*Premissas!$C$11</f>
        <v>5105.5045871559632</v>
      </c>
      <c r="Y1476" s="7" t="str">
        <f>Premissas!$E$6</f>
        <v>junho/19</v>
      </c>
      <c r="Z1476" s="29">
        <f t="shared" si="2223"/>
        <v>106</v>
      </c>
      <c r="AA1476" s="15">
        <f>Premissas!$H$6</f>
        <v>59.47</v>
      </c>
      <c r="AB1476" s="16">
        <f t="shared" si="2220"/>
        <v>0</v>
      </c>
      <c r="AC1476" s="17">
        <f>AB1476*Premissas!$C$6</f>
        <v>0</v>
      </c>
      <c r="AD1476" s="15">
        <f t="shared" si="2221"/>
        <v>106</v>
      </c>
      <c r="AE1476" s="18">
        <f>AD1476*Premissas!$C$12</f>
        <v>3417.0832015185069</v>
      </c>
    </row>
    <row r="1477" spans="1:33" x14ac:dyDescent="0.25">
      <c r="A1477" s="7" t="str">
        <f>Premissas!$E$7</f>
        <v>maio/19</v>
      </c>
      <c r="B1477" s="29">
        <f t="shared" si="2224"/>
        <v>106</v>
      </c>
      <c r="C1477" s="15">
        <f>LARGE(Premissas!$H$7:$I$7,1)</f>
        <v>61.04</v>
      </c>
      <c r="D1477" s="20">
        <f t="shared" si="2214"/>
        <v>0</v>
      </c>
      <c r="E1477" s="17">
        <f>D1477*Premissas!$C$6</f>
        <v>0</v>
      </c>
      <c r="F1477" s="15">
        <f t="shared" si="2215"/>
        <v>106</v>
      </c>
      <c r="G1477" s="18">
        <f>F1477*Premissas!$C$5</f>
        <v>3417.0832015185069</v>
      </c>
      <c r="M1477" s="7" t="str">
        <f>Premissas!$E$7</f>
        <v>maio/19</v>
      </c>
      <c r="N1477" s="29">
        <f t="shared" si="2222"/>
        <v>106</v>
      </c>
      <c r="O1477" s="15">
        <f>Premissas!$I$7</f>
        <v>46.37</v>
      </c>
      <c r="P1477" s="20">
        <f t="shared" si="2217"/>
        <v>0</v>
      </c>
      <c r="Q1477" s="17">
        <f>P1477*Premissas!$C$13</f>
        <v>0</v>
      </c>
      <c r="R1477" s="15">
        <f t="shared" si="2218"/>
        <v>106</v>
      </c>
      <c r="S1477" s="18">
        <f>R1477*Premissas!$C$11</f>
        <v>5105.5045871559632</v>
      </c>
      <c r="Y1477" s="7" t="str">
        <f>Premissas!$E$7</f>
        <v>maio/19</v>
      </c>
      <c r="Z1477" s="29">
        <f t="shared" si="2223"/>
        <v>106</v>
      </c>
      <c r="AA1477" s="15">
        <f>Premissas!$H$7</f>
        <v>61.04</v>
      </c>
      <c r="AB1477" s="20">
        <f t="shared" si="2220"/>
        <v>0</v>
      </c>
      <c r="AC1477" s="17">
        <f>AB1477*Premissas!$C$6</f>
        <v>0</v>
      </c>
      <c r="AD1477" s="15">
        <f t="shared" si="2221"/>
        <v>106</v>
      </c>
      <c r="AE1477" s="18">
        <f>AD1477*Premissas!$C$12</f>
        <v>3417.0832015185069</v>
      </c>
    </row>
    <row r="1478" spans="1:33" x14ac:dyDescent="0.25">
      <c r="A1478" s="7" t="str">
        <f>Premissas!$E$8</f>
        <v>abril/19</v>
      </c>
      <c r="B1478" s="29">
        <f t="shared" si="2224"/>
        <v>106</v>
      </c>
      <c r="C1478" s="15">
        <f>LARGE(Premissas!$H$8:$I$8,1)</f>
        <v>81.98</v>
      </c>
      <c r="D1478" s="20">
        <f t="shared" si="2214"/>
        <v>0</v>
      </c>
      <c r="E1478" s="17">
        <f>D1478*Premissas!$C$6</f>
        <v>0</v>
      </c>
      <c r="F1478" s="15">
        <f t="shared" si="2215"/>
        <v>106</v>
      </c>
      <c r="G1478" s="18">
        <f>F1478*Premissas!$C$5</f>
        <v>3417.0832015185069</v>
      </c>
      <c r="M1478" s="7" t="str">
        <f>Premissas!$E$8</f>
        <v>abril/19</v>
      </c>
      <c r="N1478" s="29">
        <f t="shared" si="2222"/>
        <v>106</v>
      </c>
      <c r="O1478" s="15">
        <f>Premissas!$I$8</f>
        <v>53.09</v>
      </c>
      <c r="P1478" s="20">
        <f t="shared" si="2217"/>
        <v>0</v>
      </c>
      <c r="Q1478" s="17">
        <f>P1478*Premissas!$C$13</f>
        <v>0</v>
      </c>
      <c r="R1478" s="15">
        <f t="shared" si="2218"/>
        <v>106</v>
      </c>
      <c r="S1478" s="18">
        <f>R1478*Premissas!$C$11</f>
        <v>5105.5045871559632</v>
      </c>
      <c r="Y1478" s="7" t="str">
        <f>Premissas!$E$8</f>
        <v>abril/19</v>
      </c>
      <c r="Z1478" s="29">
        <f t="shared" si="2223"/>
        <v>106</v>
      </c>
      <c r="AA1478" s="15">
        <f>Premissas!$H$8</f>
        <v>81.98</v>
      </c>
      <c r="AB1478" s="20">
        <f t="shared" si="2220"/>
        <v>0</v>
      </c>
      <c r="AC1478" s="17">
        <f>AB1478*Premissas!$C$6</f>
        <v>0</v>
      </c>
      <c r="AD1478" s="15">
        <f t="shared" si="2221"/>
        <v>106</v>
      </c>
      <c r="AE1478" s="18">
        <f>AD1478*Premissas!$C$12</f>
        <v>3417.0832015185069</v>
      </c>
    </row>
    <row r="1479" spans="1:33" x14ac:dyDescent="0.25">
      <c r="A1479" s="7" t="str">
        <f>Premissas!$E$9</f>
        <v>março/19</v>
      </c>
      <c r="B1479" s="29">
        <f t="shared" si="2224"/>
        <v>106</v>
      </c>
      <c r="C1479" s="15">
        <f>LARGE(Premissas!$H$9:$I$9,1)</f>
        <v>77.73</v>
      </c>
      <c r="D1479" s="20">
        <f t="shared" si="2214"/>
        <v>0</v>
      </c>
      <c r="E1479" s="17">
        <f>D1479*Premissas!$C$6</f>
        <v>0</v>
      </c>
      <c r="F1479" s="15">
        <f t="shared" si="2215"/>
        <v>106</v>
      </c>
      <c r="G1479" s="18">
        <f>F1479*Premissas!$C$5</f>
        <v>3417.0832015185069</v>
      </c>
      <c r="M1479" s="7" t="str">
        <f>Premissas!$E$9</f>
        <v>março/19</v>
      </c>
      <c r="N1479" s="29">
        <f t="shared" si="2222"/>
        <v>106</v>
      </c>
      <c r="O1479" s="15">
        <f>Premissas!$I$9</f>
        <v>77.73</v>
      </c>
      <c r="P1479" s="20">
        <f t="shared" si="2217"/>
        <v>0</v>
      </c>
      <c r="Q1479" s="17">
        <f>P1479*Premissas!$C$13</f>
        <v>0</v>
      </c>
      <c r="R1479" s="15">
        <f t="shared" si="2218"/>
        <v>106</v>
      </c>
      <c r="S1479" s="18">
        <f>R1479*Premissas!$C$11</f>
        <v>5105.5045871559632</v>
      </c>
      <c r="Y1479" s="7" t="str">
        <f>Premissas!$E$9</f>
        <v>março/19</v>
      </c>
      <c r="Z1479" s="29">
        <f t="shared" si="2223"/>
        <v>106</v>
      </c>
      <c r="AA1479" s="15">
        <f>Premissas!$H$9</f>
        <v>77.62</v>
      </c>
      <c r="AB1479" s="20">
        <f t="shared" si="2220"/>
        <v>0</v>
      </c>
      <c r="AC1479" s="17">
        <f>AB1479*Premissas!$C$6</f>
        <v>0</v>
      </c>
      <c r="AD1479" s="15">
        <f t="shared" si="2221"/>
        <v>106</v>
      </c>
      <c r="AE1479" s="18">
        <f>AD1479*Premissas!$C$12</f>
        <v>3417.0832015185069</v>
      </c>
    </row>
    <row r="1480" spans="1:33" x14ac:dyDescent="0.25">
      <c r="A1480" s="7" t="str">
        <f>Premissas!$E$10</f>
        <v>fevereiro/19</v>
      </c>
      <c r="B1480" s="29">
        <f t="shared" si="2224"/>
        <v>106</v>
      </c>
      <c r="C1480" s="15">
        <f>LARGE(Premissas!$H$10:$I$10,1)</f>
        <v>89.49</v>
      </c>
      <c r="D1480" s="20">
        <f t="shared" si="2214"/>
        <v>0</v>
      </c>
      <c r="E1480" s="17">
        <f>D1480*Premissas!$C$6</f>
        <v>0</v>
      </c>
      <c r="F1480" s="15">
        <f t="shared" si="2215"/>
        <v>106</v>
      </c>
      <c r="G1480" s="18">
        <f>F1480*Premissas!$C$5</f>
        <v>3417.0832015185069</v>
      </c>
      <c r="M1480" s="7" t="str">
        <f>Premissas!$E$10</f>
        <v>fevereiro/19</v>
      </c>
      <c r="N1480" s="29">
        <f t="shared" si="2222"/>
        <v>106</v>
      </c>
      <c r="O1480" s="15">
        <f>Premissas!$I$10</f>
        <v>61.82</v>
      </c>
      <c r="P1480" s="20">
        <f t="shared" si="2217"/>
        <v>0</v>
      </c>
      <c r="Q1480" s="17">
        <f>P1480*Premissas!$C$13</f>
        <v>0</v>
      </c>
      <c r="R1480" s="15">
        <f t="shared" si="2218"/>
        <v>106</v>
      </c>
      <c r="S1480" s="18">
        <f>R1480*Premissas!$C$11</f>
        <v>5105.5045871559632</v>
      </c>
      <c r="Y1480" s="7" t="str">
        <f>Premissas!$E$10</f>
        <v>fevereiro/19</v>
      </c>
      <c r="Z1480" s="29">
        <f t="shared" si="2223"/>
        <v>106</v>
      </c>
      <c r="AA1480" s="15">
        <f>Premissas!$H$10</f>
        <v>89.49</v>
      </c>
      <c r="AB1480" s="20">
        <f t="shared" si="2220"/>
        <v>0</v>
      </c>
      <c r="AC1480" s="17">
        <f>AB1480*Premissas!$C$6</f>
        <v>0</v>
      </c>
      <c r="AD1480" s="15">
        <f t="shared" si="2221"/>
        <v>106</v>
      </c>
      <c r="AE1480" s="18">
        <f>AD1480*Premissas!$C$12</f>
        <v>3417.0832015185069</v>
      </c>
    </row>
    <row r="1481" spans="1:33" x14ac:dyDescent="0.25">
      <c r="A1481" s="7" t="str">
        <f>Premissas!$E$11</f>
        <v>janeiro/19</v>
      </c>
      <c r="B1481" s="29">
        <f t="shared" si="2224"/>
        <v>106</v>
      </c>
      <c r="C1481" s="15">
        <f>LARGE(Premissas!$H$11:$I$11,1)</f>
        <v>81.09</v>
      </c>
      <c r="D1481" s="16">
        <f t="shared" si="2214"/>
        <v>0</v>
      </c>
      <c r="E1481" s="17">
        <f>D1481*Premissas!$C$6</f>
        <v>0</v>
      </c>
      <c r="F1481" s="15">
        <f t="shared" si="2215"/>
        <v>106</v>
      </c>
      <c r="G1481" s="18">
        <f>F1481*Premissas!$C$5</f>
        <v>3417.0832015185069</v>
      </c>
      <c r="M1481" s="7" t="str">
        <f>Premissas!$E$11</f>
        <v>janeiro/19</v>
      </c>
      <c r="N1481" s="29">
        <f t="shared" si="2222"/>
        <v>106</v>
      </c>
      <c r="O1481" s="15">
        <f>Premissas!$I$11</f>
        <v>57.12</v>
      </c>
      <c r="P1481" s="16">
        <f t="shared" si="2217"/>
        <v>0</v>
      </c>
      <c r="Q1481" s="17">
        <f>P1481*Premissas!$C$13</f>
        <v>0</v>
      </c>
      <c r="R1481" s="15">
        <f t="shared" si="2218"/>
        <v>106</v>
      </c>
      <c r="S1481" s="18">
        <f>R1481*Premissas!$C$11</f>
        <v>5105.5045871559632</v>
      </c>
      <c r="Y1481" s="7" t="str">
        <f>Premissas!$E$11</f>
        <v>janeiro/19</v>
      </c>
      <c r="Z1481" s="29">
        <f t="shared" si="2223"/>
        <v>106</v>
      </c>
      <c r="AA1481" s="15">
        <f>Premissas!$H$11</f>
        <v>81.09</v>
      </c>
      <c r="AB1481" s="16">
        <f t="shared" si="2220"/>
        <v>0</v>
      </c>
      <c r="AC1481" s="17">
        <f>AB1481*Premissas!$C$6</f>
        <v>0</v>
      </c>
      <c r="AD1481" s="15">
        <f t="shared" si="2221"/>
        <v>106</v>
      </c>
      <c r="AE1481" s="18">
        <f>AD1481*Premissas!$C$12</f>
        <v>3417.0832015185069</v>
      </c>
    </row>
    <row r="1482" spans="1:33" x14ac:dyDescent="0.25">
      <c r="A1482" s="7" t="str">
        <f>Premissas!$E$12</f>
        <v>dezembro/18</v>
      </c>
      <c r="B1482" s="29">
        <f t="shared" si="2224"/>
        <v>106</v>
      </c>
      <c r="C1482" s="15">
        <f>LARGE(Premissas!$H$12:$I$12,1)</f>
        <v>66.98</v>
      </c>
      <c r="D1482" s="16">
        <f t="shared" si="2214"/>
        <v>0</v>
      </c>
      <c r="E1482" s="17">
        <f>D1482*Premissas!$C$6</f>
        <v>0</v>
      </c>
      <c r="F1482" s="15">
        <f t="shared" si="2215"/>
        <v>106</v>
      </c>
      <c r="G1482" s="18">
        <f>F1482*Premissas!$C$5</f>
        <v>3417.0832015185069</v>
      </c>
      <c r="M1482" s="7" t="str">
        <f>Premissas!$E$12</f>
        <v>dezembro/18</v>
      </c>
      <c r="N1482" s="29">
        <f t="shared" si="2222"/>
        <v>106</v>
      </c>
      <c r="O1482" s="15">
        <f>Premissas!$I$12</f>
        <v>56.9</v>
      </c>
      <c r="P1482" s="16">
        <f t="shared" si="2217"/>
        <v>0</v>
      </c>
      <c r="Q1482" s="17">
        <f>P1482*Premissas!$C$13</f>
        <v>0</v>
      </c>
      <c r="R1482" s="15">
        <f t="shared" si="2218"/>
        <v>106</v>
      </c>
      <c r="S1482" s="18">
        <f>R1482*Premissas!$C$11</f>
        <v>5105.5045871559632</v>
      </c>
      <c r="Y1482" s="7" t="str">
        <f>Premissas!$E$12</f>
        <v>dezembro/18</v>
      </c>
      <c r="Z1482" s="29">
        <f t="shared" si="2223"/>
        <v>106</v>
      </c>
      <c r="AA1482" s="15">
        <f>Premissas!$H$12</f>
        <v>66.98</v>
      </c>
      <c r="AB1482" s="16">
        <f t="shared" si="2220"/>
        <v>0</v>
      </c>
      <c r="AC1482" s="17">
        <f>AB1482*Premissas!$C$6</f>
        <v>0</v>
      </c>
      <c r="AD1482" s="15">
        <f t="shared" si="2221"/>
        <v>106</v>
      </c>
      <c r="AE1482" s="18">
        <f>AD1482*Premissas!$C$12</f>
        <v>3417.0832015185069</v>
      </c>
    </row>
    <row r="1483" spans="1:33" x14ac:dyDescent="0.25">
      <c r="A1483" s="7" t="str">
        <f>Premissas!$E$13</f>
        <v>novembro/18</v>
      </c>
      <c r="B1483" s="29">
        <f t="shared" si="2224"/>
        <v>106</v>
      </c>
      <c r="C1483" s="15">
        <f>LARGE(Premissas!$H$13:$I$13,1)</f>
        <v>66.42</v>
      </c>
      <c r="D1483" s="16">
        <f t="shared" si="2214"/>
        <v>0</v>
      </c>
      <c r="E1483" s="17">
        <f>D1483*Premissas!$C$6</f>
        <v>0</v>
      </c>
      <c r="F1483" s="15">
        <f t="shared" si="2215"/>
        <v>106</v>
      </c>
      <c r="G1483" s="18">
        <f>F1483*Premissas!$C$5</f>
        <v>3417.0832015185069</v>
      </c>
      <c r="M1483" s="7" t="str">
        <f>Premissas!$E$13</f>
        <v>novembro/18</v>
      </c>
      <c r="N1483" s="29">
        <f t="shared" si="2222"/>
        <v>106</v>
      </c>
      <c r="O1483" s="15">
        <f>Premissas!$I$13</f>
        <v>40.659999999999997</v>
      </c>
      <c r="P1483" s="16">
        <f t="shared" si="2217"/>
        <v>0</v>
      </c>
      <c r="Q1483" s="17">
        <f>P1483*Premissas!$C$13</f>
        <v>0</v>
      </c>
      <c r="R1483" s="15">
        <f t="shared" si="2218"/>
        <v>106</v>
      </c>
      <c r="S1483" s="18">
        <f>R1483*Premissas!$C$11</f>
        <v>5105.5045871559632</v>
      </c>
      <c r="Y1483" s="7" t="str">
        <f>Premissas!$E$13</f>
        <v>novembro/18</v>
      </c>
      <c r="Z1483" s="29">
        <f t="shared" si="2223"/>
        <v>106</v>
      </c>
      <c r="AA1483" s="15">
        <f>Premissas!$H$13</f>
        <v>66.42</v>
      </c>
      <c r="AB1483" s="16">
        <f t="shared" si="2220"/>
        <v>0</v>
      </c>
      <c r="AC1483" s="17">
        <f>AB1483*Premissas!$C$6</f>
        <v>0</v>
      </c>
      <c r="AD1483" s="15">
        <f t="shared" si="2221"/>
        <v>106</v>
      </c>
      <c r="AE1483" s="18">
        <f>AD1483*Premissas!$C$12</f>
        <v>3417.0832015185069</v>
      </c>
    </row>
    <row r="1484" spans="1:33" x14ac:dyDescent="0.25">
      <c r="A1484" s="26" t="s">
        <v>35</v>
      </c>
      <c r="B1484" s="5"/>
      <c r="C1484" s="5">
        <f>LARGE(C1471:C1483,1)</f>
        <v>89.49</v>
      </c>
      <c r="D1484" s="5">
        <f>LARGE(D1471:D1483,1)</f>
        <v>0</v>
      </c>
      <c r="E1484" s="27">
        <f>SUM(E1472:E1483)</f>
        <v>0</v>
      </c>
      <c r="F1484" s="5">
        <f>LARGE(F1471:F1483,1)</f>
        <v>106</v>
      </c>
      <c r="G1484" s="27">
        <f t="shared" si="2138"/>
        <v>41004.998418222087</v>
      </c>
      <c r="H1484" s="50">
        <f>E1484+G1484</f>
        <v>41004.998418222087</v>
      </c>
      <c r="I1484">
        <f>B1472</f>
        <v>106</v>
      </c>
      <c r="M1484" s="26" t="s">
        <v>35</v>
      </c>
      <c r="N1484" s="5"/>
      <c r="O1484" s="5">
        <f t="shared" ref="O1484:P1484" si="2225">LARGE(O1471:O1483,1)</f>
        <v>77.73</v>
      </c>
      <c r="P1484" s="5">
        <f t="shared" si="2225"/>
        <v>0</v>
      </c>
      <c r="Q1484" s="27">
        <f t="shared" ref="Q1484" si="2226">SUM(Q1472:Q1483)</f>
        <v>0</v>
      </c>
      <c r="R1484" s="5">
        <f t="shared" ref="R1484" si="2227">LARGE(R1471:R1483,1)</f>
        <v>106</v>
      </c>
      <c r="S1484" s="27">
        <f t="shared" si="2142"/>
        <v>61266.055045871559</v>
      </c>
      <c r="T1484" s="50">
        <f t="shared" ref="T1484" si="2228">Q1484+S1484</f>
        <v>61266.055045871559</v>
      </c>
      <c r="U1484">
        <f t="shared" ref="U1484" si="2229">N1472</f>
        <v>106</v>
      </c>
      <c r="Y1484" s="26" t="s">
        <v>35</v>
      </c>
      <c r="Z1484" s="5"/>
      <c r="AA1484" s="5">
        <f t="shared" ref="AA1484:AB1484" si="2230">LARGE(AA1471:AA1483,1)</f>
        <v>89.49</v>
      </c>
      <c r="AB1484" s="5">
        <f t="shared" si="2230"/>
        <v>0</v>
      </c>
      <c r="AC1484" s="27">
        <f t="shared" ref="AC1484" si="2231">SUM(AC1472:AC1483)</f>
        <v>0</v>
      </c>
      <c r="AD1484" s="5">
        <f t="shared" ref="AD1484" si="2232">LARGE(AD1471:AD1483,1)</f>
        <v>106</v>
      </c>
      <c r="AE1484" s="27">
        <f t="shared" si="2148"/>
        <v>41004.998418222087</v>
      </c>
      <c r="AF1484" s="50">
        <f t="shared" ref="AF1484" si="2233">AC1484+AE1484</f>
        <v>41004.998418222087</v>
      </c>
      <c r="AG1484">
        <f t="shared" ref="AG1484" si="2234">Z1472</f>
        <v>106</v>
      </c>
    </row>
    <row r="1485" spans="1:33" x14ac:dyDescent="0.25">
      <c r="A1485" s="6" t="s">
        <v>12</v>
      </c>
      <c r="B1485" s="6" t="s">
        <v>18</v>
      </c>
      <c r="C1485" s="6" t="s">
        <v>19</v>
      </c>
      <c r="D1485" s="14" t="s">
        <v>20</v>
      </c>
      <c r="E1485" s="14" t="s">
        <v>21</v>
      </c>
      <c r="F1485" s="6" t="s">
        <v>22</v>
      </c>
      <c r="G1485" s="6" t="s">
        <v>23</v>
      </c>
      <c r="M1485" s="6" t="s">
        <v>12</v>
      </c>
      <c r="N1485" s="6" t="s">
        <v>18</v>
      </c>
      <c r="O1485" s="6" t="s">
        <v>19</v>
      </c>
      <c r="P1485" s="14" t="s">
        <v>20</v>
      </c>
      <c r="Q1485" s="14" t="s">
        <v>21</v>
      </c>
      <c r="R1485" s="6" t="s">
        <v>22</v>
      </c>
      <c r="S1485" s="6" t="s">
        <v>23</v>
      </c>
      <c r="Y1485" s="6" t="s">
        <v>12</v>
      </c>
      <c r="Z1485" s="6" t="s">
        <v>18</v>
      </c>
      <c r="AA1485" s="6" t="s">
        <v>19</v>
      </c>
      <c r="AB1485" s="14" t="s">
        <v>20</v>
      </c>
      <c r="AC1485" s="14" t="s">
        <v>21</v>
      </c>
      <c r="AD1485" s="6" t="s">
        <v>22</v>
      </c>
      <c r="AE1485" s="6" t="s">
        <v>23</v>
      </c>
    </row>
    <row r="1486" spans="1:33" x14ac:dyDescent="0.25">
      <c r="A1486" s="7" t="str">
        <f>Premissas!$E$2</f>
        <v>outubro/19</v>
      </c>
      <c r="B1486" s="29">
        <f>B1472+1</f>
        <v>107</v>
      </c>
      <c r="C1486" s="15">
        <f>LARGE(Premissas!$H$2:$I$2,1)</f>
        <v>63.39</v>
      </c>
      <c r="D1486" s="16">
        <f t="shared" ref="D1486:D1497" si="2235">IF(C1486&gt;105%*B1486,(C1486-B1486),0)</f>
        <v>0</v>
      </c>
      <c r="E1486" s="17">
        <f>D1486*Premissas!$C$6</f>
        <v>0</v>
      </c>
      <c r="F1486" s="15">
        <f t="shared" ref="F1486:F1497" si="2236">IF(C1486&gt;B1486,C1486,B1486)</f>
        <v>107</v>
      </c>
      <c r="G1486" s="18">
        <f>F1486*Premissas!$C$5</f>
        <v>3449.3198354950964</v>
      </c>
      <c r="M1486" s="7" t="str">
        <f>Premissas!$E$2</f>
        <v>outubro/19</v>
      </c>
      <c r="N1486" s="29">
        <f t="shared" ref="N1486" si="2237">N1472+1</f>
        <v>107</v>
      </c>
      <c r="O1486" s="15">
        <f>Premissas!$I$2</f>
        <v>63.39</v>
      </c>
      <c r="P1486" s="16">
        <f t="shared" ref="P1486:P1497" si="2238">IF(O1486&gt;105%*N1486,(O1486-N1486),0)</f>
        <v>0</v>
      </c>
      <c r="Q1486" s="17">
        <f>P1486*Premissas!$C$13</f>
        <v>0</v>
      </c>
      <c r="R1486" s="15">
        <f t="shared" ref="R1486:R1497" si="2239">IF(O1486&gt;N1486,O1486,N1486)</f>
        <v>107</v>
      </c>
      <c r="S1486" s="18">
        <f>R1486*Premissas!$C$11</f>
        <v>5153.6697247706425</v>
      </c>
      <c r="Y1486" s="7" t="str">
        <f>Premissas!$E$2</f>
        <v>outubro/19</v>
      </c>
      <c r="Z1486" s="29">
        <f t="shared" ref="Z1486" si="2240">Z1472+1</f>
        <v>107</v>
      </c>
      <c r="AA1486" s="15">
        <f>Premissas!$H$2</f>
        <v>58.8</v>
      </c>
      <c r="AB1486" s="16">
        <f t="shared" ref="AB1486:AB1497" si="2241">IF(AA1486&gt;105%*Z1486,(AA1486-Z1486),0)</f>
        <v>0</v>
      </c>
      <c r="AC1486" s="17">
        <f>AB1486*Premissas!$C$6</f>
        <v>0</v>
      </c>
      <c r="AD1486" s="15">
        <f t="shared" ref="AD1486:AD1497" si="2242">IF(AA1486&gt;Z1486,AA1486,Z1486)</f>
        <v>107</v>
      </c>
      <c r="AE1486" s="18">
        <f>AD1486*Premissas!$C$12</f>
        <v>3449.3198354950964</v>
      </c>
    </row>
    <row r="1487" spans="1:33" x14ac:dyDescent="0.25">
      <c r="A1487" s="7" t="str">
        <f>Premissas!$E$3</f>
        <v>setembro/19</v>
      </c>
      <c r="B1487" s="29">
        <f>B1486</f>
        <v>107</v>
      </c>
      <c r="C1487" s="15">
        <f>LARGE(Premissas!$H$3:$I$3,1)</f>
        <v>58.91</v>
      </c>
      <c r="D1487" s="16">
        <f t="shared" si="2235"/>
        <v>0</v>
      </c>
      <c r="E1487" s="17">
        <f>D1487*Premissas!$C$6</f>
        <v>0</v>
      </c>
      <c r="F1487" s="15">
        <f t="shared" si="2236"/>
        <v>107</v>
      </c>
      <c r="G1487" s="18">
        <f>F1487*Premissas!$C$5</f>
        <v>3449.3198354950964</v>
      </c>
      <c r="M1487" s="7" t="str">
        <f>Premissas!$E$3</f>
        <v>setembro/19</v>
      </c>
      <c r="N1487" s="29">
        <f t="shared" ref="N1487:N1497" si="2243">N1486</f>
        <v>107</v>
      </c>
      <c r="O1487" s="15">
        <f>Premissas!$I$3</f>
        <v>52.19</v>
      </c>
      <c r="P1487" s="16">
        <f t="shared" si="2238"/>
        <v>0</v>
      </c>
      <c r="Q1487" s="17">
        <f>P1487*Premissas!$C$13</f>
        <v>0</v>
      </c>
      <c r="R1487" s="15">
        <f t="shared" si="2239"/>
        <v>107</v>
      </c>
      <c r="S1487" s="18">
        <f>R1487*Premissas!$C$11</f>
        <v>5153.6697247706425</v>
      </c>
      <c r="Y1487" s="7" t="str">
        <f>Premissas!$E$3</f>
        <v>setembro/19</v>
      </c>
      <c r="Z1487" s="29">
        <f t="shared" ref="Z1487:Z1497" si="2244">Z1486</f>
        <v>107</v>
      </c>
      <c r="AA1487" s="15">
        <f>Premissas!$H$3</f>
        <v>58.91</v>
      </c>
      <c r="AB1487" s="16">
        <f t="shared" si="2241"/>
        <v>0</v>
      </c>
      <c r="AC1487" s="17">
        <f>AB1487*Premissas!$C$6</f>
        <v>0</v>
      </c>
      <c r="AD1487" s="15">
        <f t="shared" si="2242"/>
        <v>107</v>
      </c>
      <c r="AE1487" s="18">
        <f>AD1487*Premissas!$C$12</f>
        <v>3449.3198354950964</v>
      </c>
    </row>
    <row r="1488" spans="1:33" x14ac:dyDescent="0.25">
      <c r="A1488" s="7" t="str">
        <f>Premissas!$E$4</f>
        <v>agosto/19</v>
      </c>
      <c r="B1488" s="29">
        <f t="shared" ref="B1488:B1497" si="2245">B1487</f>
        <v>107</v>
      </c>
      <c r="C1488" s="15">
        <f>LARGE(Premissas!$H$4:$I$4,1)</f>
        <v>46.48</v>
      </c>
      <c r="D1488" s="16">
        <f t="shared" si="2235"/>
        <v>0</v>
      </c>
      <c r="E1488" s="17">
        <f>D1488*Premissas!$C$6</f>
        <v>0</v>
      </c>
      <c r="F1488" s="15">
        <f t="shared" si="2236"/>
        <v>107</v>
      </c>
      <c r="G1488" s="18">
        <f>F1488*Premissas!$C$5</f>
        <v>3449.3198354950964</v>
      </c>
      <c r="M1488" s="7" t="str">
        <f>Premissas!$E$4</f>
        <v>agosto/19</v>
      </c>
      <c r="N1488" s="29">
        <f t="shared" si="2243"/>
        <v>107</v>
      </c>
      <c r="O1488" s="15">
        <f>Premissas!$I$4</f>
        <v>20.16</v>
      </c>
      <c r="P1488" s="16">
        <f t="shared" si="2238"/>
        <v>0</v>
      </c>
      <c r="Q1488" s="17">
        <f>P1488*Premissas!$C$13</f>
        <v>0</v>
      </c>
      <c r="R1488" s="15">
        <f t="shared" si="2239"/>
        <v>107</v>
      </c>
      <c r="S1488" s="18">
        <f>R1488*Premissas!$C$11</f>
        <v>5153.6697247706425</v>
      </c>
      <c r="Y1488" s="7" t="str">
        <f>Premissas!$E$4</f>
        <v>agosto/19</v>
      </c>
      <c r="Z1488" s="29">
        <f t="shared" si="2244"/>
        <v>107</v>
      </c>
      <c r="AA1488" s="15">
        <f>Premissas!$H$4</f>
        <v>46.48</v>
      </c>
      <c r="AB1488" s="16">
        <f t="shared" si="2241"/>
        <v>0</v>
      </c>
      <c r="AC1488" s="17">
        <f>AB1488*Premissas!$C$6</f>
        <v>0</v>
      </c>
      <c r="AD1488" s="15">
        <f t="shared" si="2242"/>
        <v>107</v>
      </c>
      <c r="AE1488" s="18">
        <f>AD1488*Premissas!$C$12</f>
        <v>3449.3198354950964</v>
      </c>
    </row>
    <row r="1489" spans="1:33" x14ac:dyDescent="0.25">
      <c r="A1489" s="7" t="str">
        <f>Premissas!$E$5</f>
        <v>julho/19</v>
      </c>
      <c r="B1489" s="29">
        <f t="shared" si="2245"/>
        <v>107</v>
      </c>
      <c r="C1489" s="15">
        <f>LARGE(Premissas!$H$5:$I$5,1)</f>
        <v>63.17</v>
      </c>
      <c r="D1489" s="16">
        <f t="shared" si="2235"/>
        <v>0</v>
      </c>
      <c r="E1489" s="17">
        <f>D1489*Premissas!$C$6</f>
        <v>0</v>
      </c>
      <c r="F1489" s="15">
        <f t="shared" si="2236"/>
        <v>107</v>
      </c>
      <c r="G1489" s="18">
        <f>F1489*Premissas!$C$5</f>
        <v>3449.3198354950964</v>
      </c>
      <c r="M1489" s="7" t="str">
        <f>Premissas!$E$5</f>
        <v>julho/19</v>
      </c>
      <c r="N1489" s="29">
        <f t="shared" si="2243"/>
        <v>107</v>
      </c>
      <c r="O1489" s="15">
        <f>Premissas!$I$5</f>
        <v>39.979999999999997</v>
      </c>
      <c r="P1489" s="16">
        <f t="shared" si="2238"/>
        <v>0</v>
      </c>
      <c r="Q1489" s="17">
        <f>P1489*Premissas!$C$13</f>
        <v>0</v>
      </c>
      <c r="R1489" s="15">
        <f t="shared" si="2239"/>
        <v>107</v>
      </c>
      <c r="S1489" s="18">
        <f>R1489*Premissas!$C$11</f>
        <v>5153.6697247706425</v>
      </c>
      <c r="Y1489" s="7" t="str">
        <f>Premissas!$E$5</f>
        <v>julho/19</v>
      </c>
      <c r="Z1489" s="29">
        <f t="shared" si="2244"/>
        <v>107</v>
      </c>
      <c r="AA1489" s="15">
        <f>Premissas!$H$5</f>
        <v>63.17</v>
      </c>
      <c r="AB1489" s="16">
        <f t="shared" si="2241"/>
        <v>0</v>
      </c>
      <c r="AC1489" s="17">
        <f>AB1489*Premissas!$C$6</f>
        <v>0</v>
      </c>
      <c r="AD1489" s="15">
        <f t="shared" si="2242"/>
        <v>107</v>
      </c>
      <c r="AE1489" s="18">
        <f>AD1489*Premissas!$C$12</f>
        <v>3449.3198354950964</v>
      </c>
    </row>
    <row r="1490" spans="1:33" x14ac:dyDescent="0.25">
      <c r="A1490" s="7" t="str">
        <f>Premissas!$E$6</f>
        <v>junho/19</v>
      </c>
      <c r="B1490" s="29">
        <f t="shared" si="2245"/>
        <v>107</v>
      </c>
      <c r="C1490" s="15">
        <f>LARGE(Premissas!$H$6:$I$6,1)</f>
        <v>59.47</v>
      </c>
      <c r="D1490" s="16">
        <f t="shared" si="2235"/>
        <v>0</v>
      </c>
      <c r="E1490" s="17">
        <f>D1490*Premissas!$C$6</f>
        <v>0</v>
      </c>
      <c r="F1490" s="15">
        <f t="shared" si="2236"/>
        <v>107</v>
      </c>
      <c r="G1490" s="18">
        <f>F1490*Premissas!$C$5</f>
        <v>3449.3198354950964</v>
      </c>
      <c r="M1490" s="7" t="str">
        <f>Premissas!$E$6</f>
        <v>junho/19</v>
      </c>
      <c r="N1490" s="29">
        <f t="shared" si="2243"/>
        <v>107</v>
      </c>
      <c r="O1490" s="15">
        <f>Premissas!$I$6</f>
        <v>47.71</v>
      </c>
      <c r="P1490" s="16">
        <f t="shared" si="2238"/>
        <v>0</v>
      </c>
      <c r="Q1490" s="17">
        <f>P1490*Premissas!$C$13</f>
        <v>0</v>
      </c>
      <c r="R1490" s="15">
        <f t="shared" si="2239"/>
        <v>107</v>
      </c>
      <c r="S1490" s="18">
        <f>R1490*Premissas!$C$11</f>
        <v>5153.6697247706425</v>
      </c>
      <c r="Y1490" s="7" t="str">
        <f>Premissas!$E$6</f>
        <v>junho/19</v>
      </c>
      <c r="Z1490" s="29">
        <f t="shared" si="2244"/>
        <v>107</v>
      </c>
      <c r="AA1490" s="15">
        <f>Premissas!$H$6</f>
        <v>59.47</v>
      </c>
      <c r="AB1490" s="16">
        <f t="shared" si="2241"/>
        <v>0</v>
      </c>
      <c r="AC1490" s="17">
        <f>AB1490*Premissas!$C$6</f>
        <v>0</v>
      </c>
      <c r="AD1490" s="15">
        <f t="shared" si="2242"/>
        <v>107</v>
      </c>
      <c r="AE1490" s="18">
        <f>AD1490*Premissas!$C$12</f>
        <v>3449.3198354950964</v>
      </c>
    </row>
    <row r="1491" spans="1:33" x14ac:dyDescent="0.25">
      <c r="A1491" s="7" t="str">
        <f>Premissas!$E$7</f>
        <v>maio/19</v>
      </c>
      <c r="B1491" s="29">
        <f t="shared" si="2245"/>
        <v>107</v>
      </c>
      <c r="C1491" s="15">
        <f>LARGE(Premissas!$H$7:$I$7,1)</f>
        <v>61.04</v>
      </c>
      <c r="D1491" s="20">
        <f t="shared" si="2235"/>
        <v>0</v>
      </c>
      <c r="E1491" s="17">
        <f>D1491*Premissas!$C$6</f>
        <v>0</v>
      </c>
      <c r="F1491" s="15">
        <f t="shared" si="2236"/>
        <v>107</v>
      </c>
      <c r="G1491" s="18">
        <f>F1491*Premissas!$C$5</f>
        <v>3449.3198354950964</v>
      </c>
      <c r="M1491" s="7" t="str">
        <f>Premissas!$E$7</f>
        <v>maio/19</v>
      </c>
      <c r="N1491" s="29">
        <f t="shared" si="2243"/>
        <v>107</v>
      </c>
      <c r="O1491" s="15">
        <f>Premissas!$I$7</f>
        <v>46.37</v>
      </c>
      <c r="P1491" s="20">
        <f t="shared" si="2238"/>
        <v>0</v>
      </c>
      <c r="Q1491" s="17">
        <f>P1491*Premissas!$C$13</f>
        <v>0</v>
      </c>
      <c r="R1491" s="15">
        <f t="shared" si="2239"/>
        <v>107</v>
      </c>
      <c r="S1491" s="18">
        <f>R1491*Premissas!$C$11</f>
        <v>5153.6697247706425</v>
      </c>
      <c r="Y1491" s="7" t="str">
        <f>Premissas!$E$7</f>
        <v>maio/19</v>
      </c>
      <c r="Z1491" s="29">
        <f t="shared" si="2244"/>
        <v>107</v>
      </c>
      <c r="AA1491" s="15">
        <f>Premissas!$H$7</f>
        <v>61.04</v>
      </c>
      <c r="AB1491" s="20">
        <f t="shared" si="2241"/>
        <v>0</v>
      </c>
      <c r="AC1491" s="17">
        <f>AB1491*Premissas!$C$6</f>
        <v>0</v>
      </c>
      <c r="AD1491" s="15">
        <f t="shared" si="2242"/>
        <v>107</v>
      </c>
      <c r="AE1491" s="18">
        <f>AD1491*Premissas!$C$12</f>
        <v>3449.3198354950964</v>
      </c>
    </row>
    <row r="1492" spans="1:33" x14ac:dyDescent="0.25">
      <c r="A1492" s="7" t="str">
        <f>Premissas!$E$8</f>
        <v>abril/19</v>
      </c>
      <c r="B1492" s="29">
        <f t="shared" si="2245"/>
        <v>107</v>
      </c>
      <c r="C1492" s="15">
        <f>LARGE(Premissas!$H$8:$I$8,1)</f>
        <v>81.98</v>
      </c>
      <c r="D1492" s="20">
        <f t="shared" si="2235"/>
        <v>0</v>
      </c>
      <c r="E1492" s="17">
        <f>D1492*Premissas!$C$6</f>
        <v>0</v>
      </c>
      <c r="F1492" s="15">
        <f t="shared" si="2236"/>
        <v>107</v>
      </c>
      <c r="G1492" s="18">
        <f>F1492*Premissas!$C$5</f>
        <v>3449.3198354950964</v>
      </c>
      <c r="M1492" s="7" t="str">
        <f>Premissas!$E$8</f>
        <v>abril/19</v>
      </c>
      <c r="N1492" s="29">
        <f t="shared" si="2243"/>
        <v>107</v>
      </c>
      <c r="O1492" s="15">
        <f>Premissas!$I$8</f>
        <v>53.09</v>
      </c>
      <c r="P1492" s="20">
        <f t="shared" si="2238"/>
        <v>0</v>
      </c>
      <c r="Q1492" s="17">
        <f>P1492*Premissas!$C$13</f>
        <v>0</v>
      </c>
      <c r="R1492" s="15">
        <f t="shared" si="2239"/>
        <v>107</v>
      </c>
      <c r="S1492" s="18">
        <f>R1492*Premissas!$C$11</f>
        <v>5153.6697247706425</v>
      </c>
      <c r="Y1492" s="7" t="str">
        <f>Premissas!$E$8</f>
        <v>abril/19</v>
      </c>
      <c r="Z1492" s="29">
        <f t="shared" si="2244"/>
        <v>107</v>
      </c>
      <c r="AA1492" s="15">
        <f>Premissas!$H$8</f>
        <v>81.98</v>
      </c>
      <c r="AB1492" s="20">
        <f t="shared" si="2241"/>
        <v>0</v>
      </c>
      <c r="AC1492" s="17">
        <f>AB1492*Premissas!$C$6</f>
        <v>0</v>
      </c>
      <c r="AD1492" s="15">
        <f t="shared" si="2242"/>
        <v>107</v>
      </c>
      <c r="AE1492" s="18">
        <f>AD1492*Premissas!$C$12</f>
        <v>3449.3198354950964</v>
      </c>
    </row>
    <row r="1493" spans="1:33" x14ac:dyDescent="0.25">
      <c r="A1493" s="7" t="str">
        <f>Premissas!$E$9</f>
        <v>março/19</v>
      </c>
      <c r="B1493" s="29">
        <f t="shared" si="2245"/>
        <v>107</v>
      </c>
      <c r="C1493" s="15">
        <f>LARGE(Premissas!$H$9:$I$9,1)</f>
        <v>77.73</v>
      </c>
      <c r="D1493" s="20">
        <f t="shared" si="2235"/>
        <v>0</v>
      </c>
      <c r="E1493" s="17">
        <f>D1493*Premissas!$C$6</f>
        <v>0</v>
      </c>
      <c r="F1493" s="15">
        <f t="shared" si="2236"/>
        <v>107</v>
      </c>
      <c r="G1493" s="18">
        <f>F1493*Premissas!$C$5</f>
        <v>3449.3198354950964</v>
      </c>
      <c r="M1493" s="7" t="str">
        <f>Premissas!$E$9</f>
        <v>março/19</v>
      </c>
      <c r="N1493" s="29">
        <f t="shared" si="2243"/>
        <v>107</v>
      </c>
      <c r="O1493" s="15">
        <f>Premissas!$I$9</f>
        <v>77.73</v>
      </c>
      <c r="P1493" s="20">
        <f t="shared" si="2238"/>
        <v>0</v>
      </c>
      <c r="Q1493" s="17">
        <f>P1493*Premissas!$C$13</f>
        <v>0</v>
      </c>
      <c r="R1493" s="15">
        <f t="shared" si="2239"/>
        <v>107</v>
      </c>
      <c r="S1493" s="18">
        <f>R1493*Premissas!$C$11</f>
        <v>5153.6697247706425</v>
      </c>
      <c r="Y1493" s="7" t="str">
        <f>Premissas!$E$9</f>
        <v>março/19</v>
      </c>
      <c r="Z1493" s="29">
        <f t="shared" si="2244"/>
        <v>107</v>
      </c>
      <c r="AA1493" s="15">
        <f>Premissas!$H$9</f>
        <v>77.62</v>
      </c>
      <c r="AB1493" s="20">
        <f t="shared" si="2241"/>
        <v>0</v>
      </c>
      <c r="AC1493" s="17">
        <f>AB1493*Premissas!$C$6</f>
        <v>0</v>
      </c>
      <c r="AD1493" s="15">
        <f t="shared" si="2242"/>
        <v>107</v>
      </c>
      <c r="AE1493" s="18">
        <f>AD1493*Premissas!$C$12</f>
        <v>3449.3198354950964</v>
      </c>
    </row>
    <row r="1494" spans="1:33" x14ac:dyDescent="0.25">
      <c r="A1494" s="7" t="str">
        <f>Premissas!$E$10</f>
        <v>fevereiro/19</v>
      </c>
      <c r="B1494" s="29">
        <f t="shared" si="2245"/>
        <v>107</v>
      </c>
      <c r="C1494" s="15">
        <f>LARGE(Premissas!$H$10:$I$10,1)</f>
        <v>89.49</v>
      </c>
      <c r="D1494" s="20">
        <f t="shared" si="2235"/>
        <v>0</v>
      </c>
      <c r="E1494" s="17">
        <f>D1494*Premissas!$C$6</f>
        <v>0</v>
      </c>
      <c r="F1494" s="15">
        <f t="shared" si="2236"/>
        <v>107</v>
      </c>
      <c r="G1494" s="18">
        <f>F1494*Premissas!$C$5</f>
        <v>3449.3198354950964</v>
      </c>
      <c r="M1494" s="7" t="str">
        <f>Premissas!$E$10</f>
        <v>fevereiro/19</v>
      </c>
      <c r="N1494" s="29">
        <f t="shared" si="2243"/>
        <v>107</v>
      </c>
      <c r="O1494" s="15">
        <f>Premissas!$I$10</f>
        <v>61.82</v>
      </c>
      <c r="P1494" s="20">
        <f t="shared" si="2238"/>
        <v>0</v>
      </c>
      <c r="Q1494" s="17">
        <f>P1494*Premissas!$C$13</f>
        <v>0</v>
      </c>
      <c r="R1494" s="15">
        <f t="shared" si="2239"/>
        <v>107</v>
      </c>
      <c r="S1494" s="18">
        <f>R1494*Premissas!$C$11</f>
        <v>5153.6697247706425</v>
      </c>
      <c r="Y1494" s="7" t="str">
        <f>Premissas!$E$10</f>
        <v>fevereiro/19</v>
      </c>
      <c r="Z1494" s="29">
        <f t="shared" si="2244"/>
        <v>107</v>
      </c>
      <c r="AA1494" s="15">
        <f>Premissas!$H$10</f>
        <v>89.49</v>
      </c>
      <c r="AB1494" s="20">
        <f t="shared" si="2241"/>
        <v>0</v>
      </c>
      <c r="AC1494" s="17">
        <f>AB1494*Premissas!$C$6</f>
        <v>0</v>
      </c>
      <c r="AD1494" s="15">
        <f t="shared" si="2242"/>
        <v>107</v>
      </c>
      <c r="AE1494" s="18">
        <f>AD1494*Premissas!$C$12</f>
        <v>3449.3198354950964</v>
      </c>
    </row>
    <row r="1495" spans="1:33" x14ac:dyDescent="0.25">
      <c r="A1495" s="7" t="str">
        <f>Premissas!$E$11</f>
        <v>janeiro/19</v>
      </c>
      <c r="B1495" s="29">
        <f t="shared" si="2245"/>
        <v>107</v>
      </c>
      <c r="C1495" s="15">
        <f>LARGE(Premissas!$H$11:$I$11,1)</f>
        <v>81.09</v>
      </c>
      <c r="D1495" s="16">
        <f t="shared" si="2235"/>
        <v>0</v>
      </c>
      <c r="E1495" s="17">
        <f>D1495*Premissas!$C$6</f>
        <v>0</v>
      </c>
      <c r="F1495" s="15">
        <f t="shared" si="2236"/>
        <v>107</v>
      </c>
      <c r="G1495" s="18">
        <f>F1495*Premissas!$C$5</f>
        <v>3449.3198354950964</v>
      </c>
      <c r="M1495" s="7" t="str">
        <f>Premissas!$E$11</f>
        <v>janeiro/19</v>
      </c>
      <c r="N1495" s="29">
        <f t="shared" si="2243"/>
        <v>107</v>
      </c>
      <c r="O1495" s="15">
        <f>Premissas!$I$11</f>
        <v>57.12</v>
      </c>
      <c r="P1495" s="16">
        <f t="shared" si="2238"/>
        <v>0</v>
      </c>
      <c r="Q1495" s="17">
        <f>P1495*Premissas!$C$13</f>
        <v>0</v>
      </c>
      <c r="R1495" s="15">
        <f t="shared" si="2239"/>
        <v>107</v>
      </c>
      <c r="S1495" s="18">
        <f>R1495*Premissas!$C$11</f>
        <v>5153.6697247706425</v>
      </c>
      <c r="Y1495" s="7" t="str">
        <f>Premissas!$E$11</f>
        <v>janeiro/19</v>
      </c>
      <c r="Z1495" s="29">
        <f t="shared" si="2244"/>
        <v>107</v>
      </c>
      <c r="AA1495" s="15">
        <f>Premissas!$H$11</f>
        <v>81.09</v>
      </c>
      <c r="AB1495" s="16">
        <f t="shared" si="2241"/>
        <v>0</v>
      </c>
      <c r="AC1495" s="17">
        <f>AB1495*Premissas!$C$6</f>
        <v>0</v>
      </c>
      <c r="AD1495" s="15">
        <f t="shared" si="2242"/>
        <v>107</v>
      </c>
      <c r="AE1495" s="18">
        <f>AD1495*Premissas!$C$12</f>
        <v>3449.3198354950964</v>
      </c>
    </row>
    <row r="1496" spans="1:33" x14ac:dyDescent="0.25">
      <c r="A1496" s="7" t="str">
        <f>Premissas!$E$12</f>
        <v>dezembro/18</v>
      </c>
      <c r="B1496" s="29">
        <f t="shared" si="2245"/>
        <v>107</v>
      </c>
      <c r="C1496" s="15">
        <f>LARGE(Premissas!$H$12:$I$12,1)</f>
        <v>66.98</v>
      </c>
      <c r="D1496" s="16">
        <f t="shared" si="2235"/>
        <v>0</v>
      </c>
      <c r="E1496" s="17">
        <f>D1496*Premissas!$C$6</f>
        <v>0</v>
      </c>
      <c r="F1496" s="15">
        <f t="shared" si="2236"/>
        <v>107</v>
      </c>
      <c r="G1496" s="18">
        <f>F1496*Premissas!$C$5</f>
        <v>3449.3198354950964</v>
      </c>
      <c r="M1496" s="7" t="str">
        <f>Premissas!$E$12</f>
        <v>dezembro/18</v>
      </c>
      <c r="N1496" s="29">
        <f t="shared" si="2243"/>
        <v>107</v>
      </c>
      <c r="O1496" s="15">
        <f>Premissas!$I$12</f>
        <v>56.9</v>
      </c>
      <c r="P1496" s="16">
        <f t="shared" si="2238"/>
        <v>0</v>
      </c>
      <c r="Q1496" s="17">
        <f>P1496*Premissas!$C$13</f>
        <v>0</v>
      </c>
      <c r="R1496" s="15">
        <f t="shared" si="2239"/>
        <v>107</v>
      </c>
      <c r="S1496" s="18">
        <f>R1496*Premissas!$C$11</f>
        <v>5153.6697247706425</v>
      </c>
      <c r="Y1496" s="7" t="str">
        <f>Premissas!$E$12</f>
        <v>dezembro/18</v>
      </c>
      <c r="Z1496" s="29">
        <f t="shared" si="2244"/>
        <v>107</v>
      </c>
      <c r="AA1496" s="15">
        <f>Premissas!$H$12</f>
        <v>66.98</v>
      </c>
      <c r="AB1496" s="16">
        <f t="shared" si="2241"/>
        <v>0</v>
      </c>
      <c r="AC1496" s="17">
        <f>AB1496*Premissas!$C$6</f>
        <v>0</v>
      </c>
      <c r="AD1496" s="15">
        <f t="shared" si="2242"/>
        <v>107</v>
      </c>
      <c r="AE1496" s="18">
        <f>AD1496*Premissas!$C$12</f>
        <v>3449.3198354950964</v>
      </c>
    </row>
    <row r="1497" spans="1:33" x14ac:dyDescent="0.25">
      <c r="A1497" s="7" t="str">
        <f>Premissas!$E$13</f>
        <v>novembro/18</v>
      </c>
      <c r="B1497" s="29">
        <f t="shared" si="2245"/>
        <v>107</v>
      </c>
      <c r="C1497" s="15">
        <f>LARGE(Premissas!$H$13:$I$13,1)</f>
        <v>66.42</v>
      </c>
      <c r="D1497" s="16">
        <f t="shared" si="2235"/>
        <v>0</v>
      </c>
      <c r="E1497" s="17">
        <f>D1497*Premissas!$C$6</f>
        <v>0</v>
      </c>
      <c r="F1497" s="15">
        <f t="shared" si="2236"/>
        <v>107</v>
      </c>
      <c r="G1497" s="18">
        <f>F1497*Premissas!$C$5</f>
        <v>3449.3198354950964</v>
      </c>
      <c r="M1497" s="7" t="str">
        <f>Premissas!$E$13</f>
        <v>novembro/18</v>
      </c>
      <c r="N1497" s="29">
        <f t="shared" si="2243"/>
        <v>107</v>
      </c>
      <c r="O1497" s="15">
        <f>Premissas!$I$13</f>
        <v>40.659999999999997</v>
      </c>
      <c r="P1497" s="16">
        <f t="shared" si="2238"/>
        <v>0</v>
      </c>
      <c r="Q1497" s="17">
        <f>P1497*Premissas!$C$13</f>
        <v>0</v>
      </c>
      <c r="R1497" s="15">
        <f t="shared" si="2239"/>
        <v>107</v>
      </c>
      <c r="S1497" s="18">
        <f>R1497*Premissas!$C$11</f>
        <v>5153.6697247706425</v>
      </c>
      <c r="Y1497" s="7" t="str">
        <f>Premissas!$E$13</f>
        <v>novembro/18</v>
      </c>
      <c r="Z1497" s="29">
        <f t="shared" si="2244"/>
        <v>107</v>
      </c>
      <c r="AA1497" s="15">
        <f>Premissas!$H$13</f>
        <v>66.42</v>
      </c>
      <c r="AB1497" s="16">
        <f t="shared" si="2241"/>
        <v>0</v>
      </c>
      <c r="AC1497" s="17">
        <f>AB1497*Premissas!$C$6</f>
        <v>0</v>
      </c>
      <c r="AD1497" s="15">
        <f t="shared" si="2242"/>
        <v>107</v>
      </c>
      <c r="AE1497" s="18">
        <f>AD1497*Premissas!$C$12</f>
        <v>3449.3198354950964</v>
      </c>
    </row>
    <row r="1498" spans="1:33" x14ac:dyDescent="0.25">
      <c r="A1498" s="26" t="s">
        <v>35</v>
      </c>
      <c r="B1498" s="5"/>
      <c r="C1498" s="5">
        <f>LARGE(C1485:C1497,1)</f>
        <v>89.49</v>
      </c>
      <c r="D1498" s="5">
        <f>LARGE(D1485:D1497,1)</f>
        <v>0</v>
      </c>
      <c r="E1498" s="27">
        <f>SUM(E1486:E1497)</f>
        <v>0</v>
      </c>
      <c r="F1498" s="5">
        <f>LARGE(F1485:F1497,1)</f>
        <v>107</v>
      </c>
      <c r="G1498" s="27">
        <f t="shared" ref="G1498:G1554" si="2246">SUM(G1486:G1497)</f>
        <v>41391.838025941142</v>
      </c>
      <c r="H1498" s="50">
        <f>E1498+G1498</f>
        <v>41391.838025941142</v>
      </c>
      <c r="I1498">
        <f>B1486</f>
        <v>107</v>
      </c>
      <c r="M1498" s="26" t="s">
        <v>35</v>
      </c>
      <c r="N1498" s="5"/>
      <c r="O1498" s="5">
        <f t="shared" ref="O1498:P1498" si="2247">LARGE(O1485:O1497,1)</f>
        <v>77.73</v>
      </c>
      <c r="P1498" s="5">
        <f t="shared" si="2247"/>
        <v>0</v>
      </c>
      <c r="Q1498" s="27">
        <f t="shared" ref="Q1498" si="2248">SUM(Q1486:Q1497)</f>
        <v>0</v>
      </c>
      <c r="R1498" s="5">
        <f t="shared" ref="R1498" si="2249">LARGE(R1485:R1497,1)</f>
        <v>107</v>
      </c>
      <c r="S1498" s="27">
        <f t="shared" ref="S1498:S1554" si="2250">SUM(S1486:S1497)</f>
        <v>61844.036697247699</v>
      </c>
      <c r="T1498" s="50">
        <f t="shared" ref="T1498" si="2251">Q1498+S1498</f>
        <v>61844.036697247699</v>
      </c>
      <c r="U1498">
        <f t="shared" ref="U1498" si="2252">N1486</f>
        <v>107</v>
      </c>
      <c r="Y1498" s="26" t="s">
        <v>35</v>
      </c>
      <c r="Z1498" s="5"/>
      <c r="AA1498" s="5">
        <f t="shared" ref="AA1498:AB1498" si="2253">LARGE(AA1485:AA1497,1)</f>
        <v>89.49</v>
      </c>
      <c r="AB1498" s="5">
        <f t="shared" si="2253"/>
        <v>0</v>
      </c>
      <c r="AC1498" s="27">
        <f t="shared" ref="AC1498" si="2254">SUM(AC1486:AC1497)</f>
        <v>0</v>
      </c>
      <c r="AD1498" s="5">
        <f t="shared" ref="AD1498" si="2255">LARGE(AD1485:AD1497,1)</f>
        <v>107</v>
      </c>
      <c r="AE1498" s="27">
        <f t="shared" ref="AE1498:AE1554" si="2256">SUM(AE1486:AE1497)</f>
        <v>41391.838025941142</v>
      </c>
      <c r="AF1498" s="50">
        <f t="shared" ref="AF1498" si="2257">AC1498+AE1498</f>
        <v>41391.838025941142</v>
      </c>
      <c r="AG1498">
        <f t="shared" ref="AG1498" si="2258">Z1486</f>
        <v>107</v>
      </c>
    </row>
    <row r="1499" spans="1:33" x14ac:dyDescent="0.25">
      <c r="A1499" s="6" t="s">
        <v>12</v>
      </c>
      <c r="B1499" s="6" t="s">
        <v>18</v>
      </c>
      <c r="C1499" s="6" t="s">
        <v>19</v>
      </c>
      <c r="D1499" s="14" t="s">
        <v>20</v>
      </c>
      <c r="E1499" s="14" t="s">
        <v>21</v>
      </c>
      <c r="F1499" s="6" t="s">
        <v>22</v>
      </c>
      <c r="G1499" s="6" t="s">
        <v>23</v>
      </c>
      <c r="M1499" s="6" t="s">
        <v>12</v>
      </c>
      <c r="N1499" s="6" t="s">
        <v>18</v>
      </c>
      <c r="O1499" s="6" t="s">
        <v>19</v>
      </c>
      <c r="P1499" s="14" t="s">
        <v>20</v>
      </c>
      <c r="Q1499" s="14" t="s">
        <v>21</v>
      </c>
      <c r="R1499" s="6" t="s">
        <v>22</v>
      </c>
      <c r="S1499" s="6" t="s">
        <v>23</v>
      </c>
      <c r="Y1499" s="6" t="s">
        <v>12</v>
      </c>
      <c r="Z1499" s="6" t="s">
        <v>18</v>
      </c>
      <c r="AA1499" s="6" t="s">
        <v>19</v>
      </c>
      <c r="AB1499" s="14" t="s">
        <v>20</v>
      </c>
      <c r="AC1499" s="14" t="s">
        <v>21</v>
      </c>
      <c r="AD1499" s="6" t="s">
        <v>22</v>
      </c>
      <c r="AE1499" s="6" t="s">
        <v>23</v>
      </c>
    </row>
    <row r="1500" spans="1:33" x14ac:dyDescent="0.25">
      <c r="A1500" s="7" t="str">
        <f>Premissas!$E$2</f>
        <v>outubro/19</v>
      </c>
      <c r="B1500" s="29">
        <f>B1486+1</f>
        <v>108</v>
      </c>
      <c r="C1500" s="15">
        <f>LARGE(Premissas!$H$2:$I$2,1)</f>
        <v>63.39</v>
      </c>
      <c r="D1500" s="16">
        <f t="shared" ref="D1500:D1511" si="2259">IF(C1500&gt;105%*B1500,(C1500-B1500),0)</f>
        <v>0</v>
      </c>
      <c r="E1500" s="17">
        <f>D1500*Premissas!$C$6</f>
        <v>0</v>
      </c>
      <c r="F1500" s="15">
        <f t="shared" ref="F1500:F1511" si="2260">IF(C1500&gt;B1500,C1500,B1500)</f>
        <v>108</v>
      </c>
      <c r="G1500" s="18">
        <f>F1500*Premissas!$C$5</f>
        <v>3481.5564694716863</v>
      </c>
      <c r="M1500" s="7" t="str">
        <f>Premissas!$E$2</f>
        <v>outubro/19</v>
      </c>
      <c r="N1500" s="29">
        <f t="shared" ref="N1500" si="2261">N1486+1</f>
        <v>108</v>
      </c>
      <c r="O1500" s="15">
        <f>Premissas!$I$2</f>
        <v>63.39</v>
      </c>
      <c r="P1500" s="16">
        <f t="shared" ref="P1500:P1511" si="2262">IF(O1500&gt;105%*N1500,(O1500-N1500),0)</f>
        <v>0</v>
      </c>
      <c r="Q1500" s="17">
        <f>P1500*Premissas!$C$13</f>
        <v>0</v>
      </c>
      <c r="R1500" s="15">
        <f t="shared" ref="R1500:R1511" si="2263">IF(O1500&gt;N1500,O1500,N1500)</f>
        <v>108</v>
      </c>
      <c r="S1500" s="18">
        <f>R1500*Premissas!$C$11</f>
        <v>5201.8348623853208</v>
      </c>
      <c r="Y1500" s="7" t="str">
        <f>Premissas!$E$2</f>
        <v>outubro/19</v>
      </c>
      <c r="Z1500" s="29">
        <f t="shared" ref="Z1500" si="2264">Z1486+1</f>
        <v>108</v>
      </c>
      <c r="AA1500" s="15">
        <f>Premissas!$H$2</f>
        <v>58.8</v>
      </c>
      <c r="AB1500" s="16">
        <f t="shared" ref="AB1500:AB1511" si="2265">IF(AA1500&gt;105%*Z1500,(AA1500-Z1500),0)</f>
        <v>0</v>
      </c>
      <c r="AC1500" s="17">
        <f>AB1500*Premissas!$C$6</f>
        <v>0</v>
      </c>
      <c r="AD1500" s="15">
        <f t="shared" ref="AD1500:AD1511" si="2266">IF(AA1500&gt;Z1500,AA1500,Z1500)</f>
        <v>108</v>
      </c>
      <c r="AE1500" s="18">
        <f>AD1500*Premissas!$C$12</f>
        <v>3481.5564694716863</v>
      </c>
    </row>
    <row r="1501" spans="1:33" x14ac:dyDescent="0.25">
      <c r="A1501" s="7" t="str">
        <f>Premissas!$E$3</f>
        <v>setembro/19</v>
      </c>
      <c r="B1501" s="29">
        <f>B1500</f>
        <v>108</v>
      </c>
      <c r="C1501" s="15">
        <f>LARGE(Premissas!$H$3:$I$3,1)</f>
        <v>58.91</v>
      </c>
      <c r="D1501" s="16">
        <f t="shared" si="2259"/>
        <v>0</v>
      </c>
      <c r="E1501" s="17">
        <f>D1501*Premissas!$C$6</f>
        <v>0</v>
      </c>
      <c r="F1501" s="15">
        <f t="shared" si="2260"/>
        <v>108</v>
      </c>
      <c r="G1501" s="18">
        <f>F1501*Premissas!$C$5</f>
        <v>3481.5564694716863</v>
      </c>
      <c r="M1501" s="7" t="str">
        <f>Premissas!$E$3</f>
        <v>setembro/19</v>
      </c>
      <c r="N1501" s="29">
        <f t="shared" ref="N1501:N1511" si="2267">N1500</f>
        <v>108</v>
      </c>
      <c r="O1501" s="15">
        <f>Premissas!$I$3</f>
        <v>52.19</v>
      </c>
      <c r="P1501" s="16">
        <f t="shared" si="2262"/>
        <v>0</v>
      </c>
      <c r="Q1501" s="17">
        <f>P1501*Premissas!$C$13</f>
        <v>0</v>
      </c>
      <c r="R1501" s="15">
        <f t="shared" si="2263"/>
        <v>108</v>
      </c>
      <c r="S1501" s="18">
        <f>R1501*Premissas!$C$11</f>
        <v>5201.8348623853208</v>
      </c>
      <c r="Y1501" s="7" t="str">
        <f>Premissas!$E$3</f>
        <v>setembro/19</v>
      </c>
      <c r="Z1501" s="29">
        <f t="shared" ref="Z1501:Z1511" si="2268">Z1500</f>
        <v>108</v>
      </c>
      <c r="AA1501" s="15">
        <f>Premissas!$H$3</f>
        <v>58.91</v>
      </c>
      <c r="AB1501" s="16">
        <f t="shared" si="2265"/>
        <v>0</v>
      </c>
      <c r="AC1501" s="17">
        <f>AB1501*Premissas!$C$6</f>
        <v>0</v>
      </c>
      <c r="AD1501" s="15">
        <f t="shared" si="2266"/>
        <v>108</v>
      </c>
      <c r="AE1501" s="18">
        <f>AD1501*Premissas!$C$12</f>
        <v>3481.5564694716863</v>
      </c>
    </row>
    <row r="1502" spans="1:33" x14ac:dyDescent="0.25">
      <c r="A1502" s="7" t="str">
        <f>Premissas!$E$4</f>
        <v>agosto/19</v>
      </c>
      <c r="B1502" s="29">
        <f t="shared" ref="B1502:B1511" si="2269">B1501</f>
        <v>108</v>
      </c>
      <c r="C1502" s="15">
        <f>LARGE(Premissas!$H$4:$I$4,1)</f>
        <v>46.48</v>
      </c>
      <c r="D1502" s="16">
        <f t="shared" si="2259"/>
        <v>0</v>
      </c>
      <c r="E1502" s="17">
        <f>D1502*Premissas!$C$6</f>
        <v>0</v>
      </c>
      <c r="F1502" s="15">
        <f t="shared" si="2260"/>
        <v>108</v>
      </c>
      <c r="G1502" s="18">
        <f>F1502*Premissas!$C$5</f>
        <v>3481.5564694716863</v>
      </c>
      <c r="M1502" s="7" t="str">
        <f>Premissas!$E$4</f>
        <v>agosto/19</v>
      </c>
      <c r="N1502" s="29">
        <f t="shared" si="2267"/>
        <v>108</v>
      </c>
      <c r="O1502" s="15">
        <f>Premissas!$I$4</f>
        <v>20.16</v>
      </c>
      <c r="P1502" s="16">
        <f t="shared" si="2262"/>
        <v>0</v>
      </c>
      <c r="Q1502" s="17">
        <f>P1502*Premissas!$C$13</f>
        <v>0</v>
      </c>
      <c r="R1502" s="15">
        <f t="shared" si="2263"/>
        <v>108</v>
      </c>
      <c r="S1502" s="18">
        <f>R1502*Premissas!$C$11</f>
        <v>5201.8348623853208</v>
      </c>
      <c r="Y1502" s="7" t="str">
        <f>Premissas!$E$4</f>
        <v>agosto/19</v>
      </c>
      <c r="Z1502" s="29">
        <f t="shared" si="2268"/>
        <v>108</v>
      </c>
      <c r="AA1502" s="15">
        <f>Premissas!$H$4</f>
        <v>46.48</v>
      </c>
      <c r="AB1502" s="16">
        <f t="shared" si="2265"/>
        <v>0</v>
      </c>
      <c r="AC1502" s="17">
        <f>AB1502*Premissas!$C$6</f>
        <v>0</v>
      </c>
      <c r="AD1502" s="15">
        <f t="shared" si="2266"/>
        <v>108</v>
      </c>
      <c r="AE1502" s="18">
        <f>AD1502*Premissas!$C$12</f>
        <v>3481.5564694716863</v>
      </c>
    </row>
    <row r="1503" spans="1:33" x14ac:dyDescent="0.25">
      <c r="A1503" s="7" t="str">
        <f>Premissas!$E$5</f>
        <v>julho/19</v>
      </c>
      <c r="B1503" s="29">
        <f t="shared" si="2269"/>
        <v>108</v>
      </c>
      <c r="C1503" s="15">
        <f>LARGE(Premissas!$H$5:$I$5,1)</f>
        <v>63.17</v>
      </c>
      <c r="D1503" s="16">
        <f t="shared" si="2259"/>
        <v>0</v>
      </c>
      <c r="E1503" s="17">
        <f>D1503*Premissas!$C$6</f>
        <v>0</v>
      </c>
      <c r="F1503" s="15">
        <f t="shared" si="2260"/>
        <v>108</v>
      </c>
      <c r="G1503" s="18">
        <f>F1503*Premissas!$C$5</f>
        <v>3481.5564694716863</v>
      </c>
      <c r="M1503" s="7" t="str">
        <f>Premissas!$E$5</f>
        <v>julho/19</v>
      </c>
      <c r="N1503" s="29">
        <f t="shared" si="2267"/>
        <v>108</v>
      </c>
      <c r="O1503" s="15">
        <f>Premissas!$I$5</f>
        <v>39.979999999999997</v>
      </c>
      <c r="P1503" s="16">
        <f t="shared" si="2262"/>
        <v>0</v>
      </c>
      <c r="Q1503" s="17">
        <f>P1503*Premissas!$C$13</f>
        <v>0</v>
      </c>
      <c r="R1503" s="15">
        <f t="shared" si="2263"/>
        <v>108</v>
      </c>
      <c r="S1503" s="18">
        <f>R1503*Premissas!$C$11</f>
        <v>5201.8348623853208</v>
      </c>
      <c r="Y1503" s="7" t="str">
        <f>Premissas!$E$5</f>
        <v>julho/19</v>
      </c>
      <c r="Z1503" s="29">
        <f t="shared" si="2268"/>
        <v>108</v>
      </c>
      <c r="AA1503" s="15">
        <f>Premissas!$H$5</f>
        <v>63.17</v>
      </c>
      <c r="AB1503" s="16">
        <f t="shared" si="2265"/>
        <v>0</v>
      </c>
      <c r="AC1503" s="17">
        <f>AB1503*Premissas!$C$6</f>
        <v>0</v>
      </c>
      <c r="AD1503" s="15">
        <f t="shared" si="2266"/>
        <v>108</v>
      </c>
      <c r="AE1503" s="18">
        <f>AD1503*Premissas!$C$12</f>
        <v>3481.5564694716863</v>
      </c>
    </row>
    <row r="1504" spans="1:33" x14ac:dyDescent="0.25">
      <c r="A1504" s="7" t="str">
        <f>Premissas!$E$6</f>
        <v>junho/19</v>
      </c>
      <c r="B1504" s="29">
        <f t="shared" si="2269"/>
        <v>108</v>
      </c>
      <c r="C1504" s="15">
        <f>LARGE(Premissas!$H$6:$I$6,1)</f>
        <v>59.47</v>
      </c>
      <c r="D1504" s="16">
        <f t="shared" si="2259"/>
        <v>0</v>
      </c>
      <c r="E1504" s="17">
        <f>D1504*Premissas!$C$6</f>
        <v>0</v>
      </c>
      <c r="F1504" s="15">
        <f t="shared" si="2260"/>
        <v>108</v>
      </c>
      <c r="G1504" s="18">
        <f>F1504*Premissas!$C$5</f>
        <v>3481.5564694716863</v>
      </c>
      <c r="M1504" s="7" t="str">
        <f>Premissas!$E$6</f>
        <v>junho/19</v>
      </c>
      <c r="N1504" s="29">
        <f t="shared" si="2267"/>
        <v>108</v>
      </c>
      <c r="O1504" s="15">
        <f>Premissas!$I$6</f>
        <v>47.71</v>
      </c>
      <c r="P1504" s="16">
        <f t="shared" si="2262"/>
        <v>0</v>
      </c>
      <c r="Q1504" s="17">
        <f>P1504*Premissas!$C$13</f>
        <v>0</v>
      </c>
      <c r="R1504" s="15">
        <f t="shared" si="2263"/>
        <v>108</v>
      </c>
      <c r="S1504" s="18">
        <f>R1504*Premissas!$C$11</f>
        <v>5201.8348623853208</v>
      </c>
      <c r="Y1504" s="7" t="str">
        <f>Premissas!$E$6</f>
        <v>junho/19</v>
      </c>
      <c r="Z1504" s="29">
        <f t="shared" si="2268"/>
        <v>108</v>
      </c>
      <c r="AA1504" s="15">
        <f>Premissas!$H$6</f>
        <v>59.47</v>
      </c>
      <c r="AB1504" s="16">
        <f t="shared" si="2265"/>
        <v>0</v>
      </c>
      <c r="AC1504" s="17">
        <f>AB1504*Premissas!$C$6</f>
        <v>0</v>
      </c>
      <c r="AD1504" s="15">
        <f t="shared" si="2266"/>
        <v>108</v>
      </c>
      <c r="AE1504" s="18">
        <f>AD1504*Premissas!$C$12</f>
        <v>3481.5564694716863</v>
      </c>
    </row>
    <row r="1505" spans="1:33" x14ac:dyDescent="0.25">
      <c r="A1505" s="7" t="str">
        <f>Premissas!$E$7</f>
        <v>maio/19</v>
      </c>
      <c r="B1505" s="29">
        <f t="shared" si="2269"/>
        <v>108</v>
      </c>
      <c r="C1505" s="15">
        <f>LARGE(Premissas!$H$7:$I$7,1)</f>
        <v>61.04</v>
      </c>
      <c r="D1505" s="20">
        <f t="shared" si="2259"/>
        <v>0</v>
      </c>
      <c r="E1505" s="17">
        <f>D1505*Premissas!$C$6</f>
        <v>0</v>
      </c>
      <c r="F1505" s="15">
        <f t="shared" si="2260"/>
        <v>108</v>
      </c>
      <c r="G1505" s="18">
        <f>F1505*Premissas!$C$5</f>
        <v>3481.5564694716863</v>
      </c>
      <c r="M1505" s="7" t="str">
        <f>Premissas!$E$7</f>
        <v>maio/19</v>
      </c>
      <c r="N1505" s="29">
        <f t="shared" si="2267"/>
        <v>108</v>
      </c>
      <c r="O1505" s="15">
        <f>Premissas!$I$7</f>
        <v>46.37</v>
      </c>
      <c r="P1505" s="20">
        <f t="shared" si="2262"/>
        <v>0</v>
      </c>
      <c r="Q1505" s="17">
        <f>P1505*Premissas!$C$13</f>
        <v>0</v>
      </c>
      <c r="R1505" s="15">
        <f t="shared" si="2263"/>
        <v>108</v>
      </c>
      <c r="S1505" s="18">
        <f>R1505*Premissas!$C$11</f>
        <v>5201.8348623853208</v>
      </c>
      <c r="Y1505" s="7" t="str">
        <f>Premissas!$E$7</f>
        <v>maio/19</v>
      </c>
      <c r="Z1505" s="29">
        <f t="shared" si="2268"/>
        <v>108</v>
      </c>
      <c r="AA1505" s="15">
        <f>Premissas!$H$7</f>
        <v>61.04</v>
      </c>
      <c r="AB1505" s="20">
        <f t="shared" si="2265"/>
        <v>0</v>
      </c>
      <c r="AC1505" s="17">
        <f>AB1505*Premissas!$C$6</f>
        <v>0</v>
      </c>
      <c r="AD1505" s="15">
        <f t="shared" si="2266"/>
        <v>108</v>
      </c>
      <c r="AE1505" s="18">
        <f>AD1505*Premissas!$C$12</f>
        <v>3481.5564694716863</v>
      </c>
    </row>
    <row r="1506" spans="1:33" x14ac:dyDescent="0.25">
      <c r="A1506" s="7" t="str">
        <f>Premissas!$E$8</f>
        <v>abril/19</v>
      </c>
      <c r="B1506" s="29">
        <f t="shared" si="2269"/>
        <v>108</v>
      </c>
      <c r="C1506" s="15">
        <f>LARGE(Premissas!$H$8:$I$8,1)</f>
        <v>81.98</v>
      </c>
      <c r="D1506" s="20">
        <f t="shared" si="2259"/>
        <v>0</v>
      </c>
      <c r="E1506" s="17">
        <f>D1506*Premissas!$C$6</f>
        <v>0</v>
      </c>
      <c r="F1506" s="15">
        <f t="shared" si="2260"/>
        <v>108</v>
      </c>
      <c r="G1506" s="18">
        <f>F1506*Premissas!$C$5</f>
        <v>3481.5564694716863</v>
      </c>
      <c r="M1506" s="7" t="str">
        <f>Premissas!$E$8</f>
        <v>abril/19</v>
      </c>
      <c r="N1506" s="29">
        <f t="shared" si="2267"/>
        <v>108</v>
      </c>
      <c r="O1506" s="15">
        <f>Premissas!$I$8</f>
        <v>53.09</v>
      </c>
      <c r="P1506" s="20">
        <f t="shared" si="2262"/>
        <v>0</v>
      </c>
      <c r="Q1506" s="17">
        <f>P1506*Premissas!$C$13</f>
        <v>0</v>
      </c>
      <c r="R1506" s="15">
        <f t="shared" si="2263"/>
        <v>108</v>
      </c>
      <c r="S1506" s="18">
        <f>R1506*Premissas!$C$11</f>
        <v>5201.8348623853208</v>
      </c>
      <c r="Y1506" s="7" t="str">
        <f>Premissas!$E$8</f>
        <v>abril/19</v>
      </c>
      <c r="Z1506" s="29">
        <f t="shared" si="2268"/>
        <v>108</v>
      </c>
      <c r="AA1506" s="15">
        <f>Premissas!$H$8</f>
        <v>81.98</v>
      </c>
      <c r="AB1506" s="20">
        <f t="shared" si="2265"/>
        <v>0</v>
      </c>
      <c r="AC1506" s="17">
        <f>AB1506*Premissas!$C$6</f>
        <v>0</v>
      </c>
      <c r="AD1506" s="15">
        <f t="shared" si="2266"/>
        <v>108</v>
      </c>
      <c r="AE1506" s="18">
        <f>AD1506*Premissas!$C$12</f>
        <v>3481.5564694716863</v>
      </c>
    </row>
    <row r="1507" spans="1:33" x14ac:dyDescent="0.25">
      <c r="A1507" s="7" t="str">
        <f>Premissas!$E$9</f>
        <v>março/19</v>
      </c>
      <c r="B1507" s="29">
        <f t="shared" si="2269"/>
        <v>108</v>
      </c>
      <c r="C1507" s="15">
        <f>LARGE(Premissas!$H$9:$I$9,1)</f>
        <v>77.73</v>
      </c>
      <c r="D1507" s="20">
        <f t="shared" si="2259"/>
        <v>0</v>
      </c>
      <c r="E1507" s="17">
        <f>D1507*Premissas!$C$6</f>
        <v>0</v>
      </c>
      <c r="F1507" s="15">
        <f t="shared" si="2260"/>
        <v>108</v>
      </c>
      <c r="G1507" s="18">
        <f>F1507*Premissas!$C$5</f>
        <v>3481.5564694716863</v>
      </c>
      <c r="M1507" s="7" t="str">
        <f>Premissas!$E$9</f>
        <v>março/19</v>
      </c>
      <c r="N1507" s="29">
        <f t="shared" si="2267"/>
        <v>108</v>
      </c>
      <c r="O1507" s="15">
        <f>Premissas!$I$9</f>
        <v>77.73</v>
      </c>
      <c r="P1507" s="20">
        <f t="shared" si="2262"/>
        <v>0</v>
      </c>
      <c r="Q1507" s="17">
        <f>P1507*Premissas!$C$13</f>
        <v>0</v>
      </c>
      <c r="R1507" s="15">
        <f t="shared" si="2263"/>
        <v>108</v>
      </c>
      <c r="S1507" s="18">
        <f>R1507*Premissas!$C$11</f>
        <v>5201.8348623853208</v>
      </c>
      <c r="Y1507" s="7" t="str">
        <f>Premissas!$E$9</f>
        <v>março/19</v>
      </c>
      <c r="Z1507" s="29">
        <f t="shared" si="2268"/>
        <v>108</v>
      </c>
      <c r="AA1507" s="15">
        <f>Premissas!$H$9</f>
        <v>77.62</v>
      </c>
      <c r="AB1507" s="20">
        <f t="shared" si="2265"/>
        <v>0</v>
      </c>
      <c r="AC1507" s="17">
        <f>AB1507*Premissas!$C$6</f>
        <v>0</v>
      </c>
      <c r="AD1507" s="15">
        <f t="shared" si="2266"/>
        <v>108</v>
      </c>
      <c r="AE1507" s="18">
        <f>AD1507*Premissas!$C$12</f>
        <v>3481.5564694716863</v>
      </c>
    </row>
    <row r="1508" spans="1:33" x14ac:dyDescent="0.25">
      <c r="A1508" s="7" t="str">
        <f>Premissas!$E$10</f>
        <v>fevereiro/19</v>
      </c>
      <c r="B1508" s="29">
        <f t="shared" si="2269"/>
        <v>108</v>
      </c>
      <c r="C1508" s="15">
        <f>LARGE(Premissas!$H$10:$I$10,1)</f>
        <v>89.49</v>
      </c>
      <c r="D1508" s="20">
        <f t="shared" si="2259"/>
        <v>0</v>
      </c>
      <c r="E1508" s="17">
        <f>D1508*Premissas!$C$6</f>
        <v>0</v>
      </c>
      <c r="F1508" s="15">
        <f t="shared" si="2260"/>
        <v>108</v>
      </c>
      <c r="G1508" s="18">
        <f>F1508*Premissas!$C$5</f>
        <v>3481.5564694716863</v>
      </c>
      <c r="M1508" s="7" t="str">
        <f>Premissas!$E$10</f>
        <v>fevereiro/19</v>
      </c>
      <c r="N1508" s="29">
        <f t="shared" si="2267"/>
        <v>108</v>
      </c>
      <c r="O1508" s="15">
        <f>Premissas!$I$10</f>
        <v>61.82</v>
      </c>
      <c r="P1508" s="20">
        <f t="shared" si="2262"/>
        <v>0</v>
      </c>
      <c r="Q1508" s="17">
        <f>P1508*Premissas!$C$13</f>
        <v>0</v>
      </c>
      <c r="R1508" s="15">
        <f t="shared" si="2263"/>
        <v>108</v>
      </c>
      <c r="S1508" s="18">
        <f>R1508*Premissas!$C$11</f>
        <v>5201.8348623853208</v>
      </c>
      <c r="Y1508" s="7" t="str">
        <f>Premissas!$E$10</f>
        <v>fevereiro/19</v>
      </c>
      <c r="Z1508" s="29">
        <f t="shared" si="2268"/>
        <v>108</v>
      </c>
      <c r="AA1508" s="15">
        <f>Premissas!$H$10</f>
        <v>89.49</v>
      </c>
      <c r="AB1508" s="20">
        <f t="shared" si="2265"/>
        <v>0</v>
      </c>
      <c r="AC1508" s="17">
        <f>AB1508*Premissas!$C$6</f>
        <v>0</v>
      </c>
      <c r="AD1508" s="15">
        <f t="shared" si="2266"/>
        <v>108</v>
      </c>
      <c r="AE1508" s="18">
        <f>AD1508*Premissas!$C$12</f>
        <v>3481.5564694716863</v>
      </c>
    </row>
    <row r="1509" spans="1:33" x14ac:dyDescent="0.25">
      <c r="A1509" s="7" t="str">
        <f>Premissas!$E$11</f>
        <v>janeiro/19</v>
      </c>
      <c r="B1509" s="29">
        <f t="shared" si="2269"/>
        <v>108</v>
      </c>
      <c r="C1509" s="15">
        <f>LARGE(Premissas!$H$11:$I$11,1)</f>
        <v>81.09</v>
      </c>
      <c r="D1509" s="16">
        <f t="shared" si="2259"/>
        <v>0</v>
      </c>
      <c r="E1509" s="17">
        <f>D1509*Premissas!$C$6</f>
        <v>0</v>
      </c>
      <c r="F1509" s="15">
        <f t="shared" si="2260"/>
        <v>108</v>
      </c>
      <c r="G1509" s="18">
        <f>F1509*Premissas!$C$5</f>
        <v>3481.5564694716863</v>
      </c>
      <c r="M1509" s="7" t="str">
        <f>Premissas!$E$11</f>
        <v>janeiro/19</v>
      </c>
      <c r="N1509" s="29">
        <f t="shared" si="2267"/>
        <v>108</v>
      </c>
      <c r="O1509" s="15">
        <f>Premissas!$I$11</f>
        <v>57.12</v>
      </c>
      <c r="P1509" s="16">
        <f t="shared" si="2262"/>
        <v>0</v>
      </c>
      <c r="Q1509" s="17">
        <f>P1509*Premissas!$C$13</f>
        <v>0</v>
      </c>
      <c r="R1509" s="15">
        <f t="shared" si="2263"/>
        <v>108</v>
      </c>
      <c r="S1509" s="18">
        <f>R1509*Premissas!$C$11</f>
        <v>5201.8348623853208</v>
      </c>
      <c r="Y1509" s="7" t="str">
        <f>Premissas!$E$11</f>
        <v>janeiro/19</v>
      </c>
      <c r="Z1509" s="29">
        <f t="shared" si="2268"/>
        <v>108</v>
      </c>
      <c r="AA1509" s="15">
        <f>Premissas!$H$11</f>
        <v>81.09</v>
      </c>
      <c r="AB1509" s="16">
        <f t="shared" si="2265"/>
        <v>0</v>
      </c>
      <c r="AC1509" s="17">
        <f>AB1509*Premissas!$C$6</f>
        <v>0</v>
      </c>
      <c r="AD1509" s="15">
        <f t="shared" si="2266"/>
        <v>108</v>
      </c>
      <c r="AE1509" s="18">
        <f>AD1509*Premissas!$C$12</f>
        <v>3481.5564694716863</v>
      </c>
    </row>
    <row r="1510" spans="1:33" x14ac:dyDescent="0.25">
      <c r="A1510" s="7" t="str">
        <f>Premissas!$E$12</f>
        <v>dezembro/18</v>
      </c>
      <c r="B1510" s="29">
        <f t="shared" si="2269"/>
        <v>108</v>
      </c>
      <c r="C1510" s="15">
        <f>LARGE(Premissas!$H$12:$I$12,1)</f>
        <v>66.98</v>
      </c>
      <c r="D1510" s="16">
        <f t="shared" si="2259"/>
        <v>0</v>
      </c>
      <c r="E1510" s="17">
        <f>D1510*Premissas!$C$6</f>
        <v>0</v>
      </c>
      <c r="F1510" s="15">
        <f t="shared" si="2260"/>
        <v>108</v>
      </c>
      <c r="G1510" s="18">
        <f>F1510*Premissas!$C$5</f>
        <v>3481.5564694716863</v>
      </c>
      <c r="M1510" s="7" t="str">
        <f>Premissas!$E$12</f>
        <v>dezembro/18</v>
      </c>
      <c r="N1510" s="29">
        <f t="shared" si="2267"/>
        <v>108</v>
      </c>
      <c r="O1510" s="15">
        <f>Premissas!$I$12</f>
        <v>56.9</v>
      </c>
      <c r="P1510" s="16">
        <f t="shared" si="2262"/>
        <v>0</v>
      </c>
      <c r="Q1510" s="17">
        <f>P1510*Premissas!$C$13</f>
        <v>0</v>
      </c>
      <c r="R1510" s="15">
        <f t="shared" si="2263"/>
        <v>108</v>
      </c>
      <c r="S1510" s="18">
        <f>R1510*Premissas!$C$11</f>
        <v>5201.8348623853208</v>
      </c>
      <c r="Y1510" s="7" t="str">
        <f>Premissas!$E$12</f>
        <v>dezembro/18</v>
      </c>
      <c r="Z1510" s="29">
        <f t="shared" si="2268"/>
        <v>108</v>
      </c>
      <c r="AA1510" s="15">
        <f>Premissas!$H$12</f>
        <v>66.98</v>
      </c>
      <c r="AB1510" s="16">
        <f t="shared" si="2265"/>
        <v>0</v>
      </c>
      <c r="AC1510" s="17">
        <f>AB1510*Premissas!$C$6</f>
        <v>0</v>
      </c>
      <c r="AD1510" s="15">
        <f t="shared" si="2266"/>
        <v>108</v>
      </c>
      <c r="AE1510" s="18">
        <f>AD1510*Premissas!$C$12</f>
        <v>3481.5564694716863</v>
      </c>
    </row>
    <row r="1511" spans="1:33" x14ac:dyDescent="0.25">
      <c r="A1511" s="7" t="str">
        <f>Premissas!$E$13</f>
        <v>novembro/18</v>
      </c>
      <c r="B1511" s="29">
        <f t="shared" si="2269"/>
        <v>108</v>
      </c>
      <c r="C1511" s="15">
        <f>LARGE(Premissas!$H$13:$I$13,1)</f>
        <v>66.42</v>
      </c>
      <c r="D1511" s="16">
        <f t="shared" si="2259"/>
        <v>0</v>
      </c>
      <c r="E1511" s="17">
        <f>D1511*Premissas!$C$6</f>
        <v>0</v>
      </c>
      <c r="F1511" s="15">
        <f t="shared" si="2260"/>
        <v>108</v>
      </c>
      <c r="G1511" s="18">
        <f>F1511*Premissas!$C$5</f>
        <v>3481.5564694716863</v>
      </c>
      <c r="M1511" s="7" t="str">
        <f>Premissas!$E$13</f>
        <v>novembro/18</v>
      </c>
      <c r="N1511" s="29">
        <f t="shared" si="2267"/>
        <v>108</v>
      </c>
      <c r="O1511" s="15">
        <f>Premissas!$I$13</f>
        <v>40.659999999999997</v>
      </c>
      <c r="P1511" s="16">
        <f t="shared" si="2262"/>
        <v>0</v>
      </c>
      <c r="Q1511" s="17">
        <f>P1511*Premissas!$C$13</f>
        <v>0</v>
      </c>
      <c r="R1511" s="15">
        <f t="shared" si="2263"/>
        <v>108</v>
      </c>
      <c r="S1511" s="18">
        <f>R1511*Premissas!$C$11</f>
        <v>5201.8348623853208</v>
      </c>
      <c r="Y1511" s="7" t="str">
        <f>Premissas!$E$13</f>
        <v>novembro/18</v>
      </c>
      <c r="Z1511" s="29">
        <f t="shared" si="2268"/>
        <v>108</v>
      </c>
      <c r="AA1511" s="15">
        <f>Premissas!$H$13</f>
        <v>66.42</v>
      </c>
      <c r="AB1511" s="16">
        <f t="shared" si="2265"/>
        <v>0</v>
      </c>
      <c r="AC1511" s="17">
        <f>AB1511*Premissas!$C$6</f>
        <v>0</v>
      </c>
      <c r="AD1511" s="15">
        <f t="shared" si="2266"/>
        <v>108</v>
      </c>
      <c r="AE1511" s="18">
        <f>AD1511*Premissas!$C$12</f>
        <v>3481.5564694716863</v>
      </c>
    </row>
    <row r="1512" spans="1:33" x14ac:dyDescent="0.25">
      <c r="A1512" s="26" t="s">
        <v>35</v>
      </c>
      <c r="B1512" s="5"/>
      <c r="C1512" s="5">
        <f>LARGE(C1499:C1511,1)</f>
        <v>89.49</v>
      </c>
      <c r="D1512" s="5">
        <f>LARGE(D1499:D1511,1)</f>
        <v>0</v>
      </c>
      <c r="E1512" s="27">
        <f>SUM(E1500:E1511)</f>
        <v>0</v>
      </c>
      <c r="F1512" s="5">
        <f>LARGE(F1499:F1511,1)</f>
        <v>108</v>
      </c>
      <c r="G1512" s="27">
        <f t="shared" si="2246"/>
        <v>41778.677633660234</v>
      </c>
      <c r="H1512" s="50">
        <f>E1512+G1512</f>
        <v>41778.677633660234</v>
      </c>
      <c r="I1512">
        <f>B1500</f>
        <v>108</v>
      </c>
      <c r="M1512" s="26" t="s">
        <v>35</v>
      </c>
      <c r="N1512" s="5"/>
      <c r="O1512" s="5">
        <f t="shared" ref="O1512:P1512" si="2270">LARGE(O1499:O1511,1)</f>
        <v>77.73</v>
      </c>
      <c r="P1512" s="5">
        <f t="shared" si="2270"/>
        <v>0</v>
      </c>
      <c r="Q1512" s="27">
        <f t="shared" ref="Q1512" si="2271">SUM(Q1500:Q1511)</f>
        <v>0</v>
      </c>
      <c r="R1512" s="5">
        <f t="shared" ref="R1512" si="2272">LARGE(R1499:R1511,1)</f>
        <v>108</v>
      </c>
      <c r="S1512" s="27">
        <f t="shared" si="2250"/>
        <v>62422.01834862386</v>
      </c>
      <c r="T1512" s="50">
        <f t="shared" ref="T1512" si="2273">Q1512+S1512</f>
        <v>62422.01834862386</v>
      </c>
      <c r="U1512">
        <f t="shared" ref="U1512" si="2274">N1500</f>
        <v>108</v>
      </c>
      <c r="Y1512" s="26" t="s">
        <v>35</v>
      </c>
      <c r="Z1512" s="5"/>
      <c r="AA1512" s="5">
        <f t="shared" ref="AA1512:AB1512" si="2275">LARGE(AA1499:AA1511,1)</f>
        <v>89.49</v>
      </c>
      <c r="AB1512" s="5">
        <f t="shared" si="2275"/>
        <v>0</v>
      </c>
      <c r="AC1512" s="27">
        <f t="shared" ref="AC1512" si="2276">SUM(AC1500:AC1511)</f>
        <v>0</v>
      </c>
      <c r="AD1512" s="5">
        <f t="shared" ref="AD1512" si="2277">LARGE(AD1499:AD1511,1)</f>
        <v>108</v>
      </c>
      <c r="AE1512" s="27">
        <f t="shared" si="2256"/>
        <v>41778.677633660234</v>
      </c>
      <c r="AF1512" s="50">
        <f t="shared" ref="AF1512" si="2278">AC1512+AE1512</f>
        <v>41778.677633660234</v>
      </c>
      <c r="AG1512">
        <f t="shared" ref="AG1512" si="2279">Z1500</f>
        <v>108</v>
      </c>
    </row>
    <row r="1513" spans="1:33" x14ac:dyDescent="0.25">
      <c r="A1513" s="6" t="s">
        <v>12</v>
      </c>
      <c r="B1513" s="6" t="s">
        <v>18</v>
      </c>
      <c r="C1513" s="6" t="s">
        <v>19</v>
      </c>
      <c r="D1513" s="14" t="s">
        <v>20</v>
      </c>
      <c r="E1513" s="14" t="s">
        <v>21</v>
      </c>
      <c r="F1513" s="6" t="s">
        <v>22</v>
      </c>
      <c r="G1513" s="6" t="s">
        <v>23</v>
      </c>
      <c r="M1513" s="6" t="s">
        <v>12</v>
      </c>
      <c r="N1513" s="6" t="s">
        <v>18</v>
      </c>
      <c r="O1513" s="6" t="s">
        <v>19</v>
      </c>
      <c r="P1513" s="14" t="s">
        <v>20</v>
      </c>
      <c r="Q1513" s="14" t="s">
        <v>21</v>
      </c>
      <c r="R1513" s="6" t="s">
        <v>22</v>
      </c>
      <c r="S1513" s="6" t="s">
        <v>23</v>
      </c>
      <c r="Y1513" s="6" t="s">
        <v>12</v>
      </c>
      <c r="Z1513" s="6" t="s">
        <v>18</v>
      </c>
      <c r="AA1513" s="6" t="s">
        <v>19</v>
      </c>
      <c r="AB1513" s="14" t="s">
        <v>20</v>
      </c>
      <c r="AC1513" s="14" t="s">
        <v>21</v>
      </c>
      <c r="AD1513" s="6" t="s">
        <v>22</v>
      </c>
      <c r="AE1513" s="6" t="s">
        <v>23</v>
      </c>
    </row>
    <row r="1514" spans="1:33" x14ac:dyDescent="0.25">
      <c r="A1514" s="7" t="str">
        <f>Premissas!$E$2</f>
        <v>outubro/19</v>
      </c>
      <c r="B1514" s="29">
        <f>B1500+1</f>
        <v>109</v>
      </c>
      <c r="C1514" s="15">
        <f>LARGE(Premissas!$H$2:$I$2,1)</f>
        <v>63.39</v>
      </c>
      <c r="D1514" s="16">
        <f t="shared" ref="D1514:D1525" si="2280">IF(C1514&gt;105%*B1514,(C1514-B1514),0)</f>
        <v>0</v>
      </c>
      <c r="E1514" s="17">
        <f>D1514*Premissas!$C$6</f>
        <v>0</v>
      </c>
      <c r="F1514" s="15">
        <f t="shared" ref="F1514:F1525" si="2281">IF(C1514&gt;B1514,C1514,B1514)</f>
        <v>109</v>
      </c>
      <c r="G1514" s="18">
        <f>F1514*Premissas!$C$5</f>
        <v>3513.7931034482758</v>
      </c>
      <c r="M1514" s="7" t="str">
        <f>Premissas!$E$2</f>
        <v>outubro/19</v>
      </c>
      <c r="N1514" s="29">
        <f t="shared" ref="N1514" si="2282">N1500+1</f>
        <v>109</v>
      </c>
      <c r="O1514" s="15">
        <f>Premissas!$I$2</f>
        <v>63.39</v>
      </c>
      <c r="P1514" s="16">
        <f t="shared" ref="P1514:P1525" si="2283">IF(O1514&gt;105%*N1514,(O1514-N1514),0)</f>
        <v>0</v>
      </c>
      <c r="Q1514" s="17">
        <f>P1514*Premissas!$C$13</f>
        <v>0</v>
      </c>
      <c r="R1514" s="15">
        <f t="shared" ref="R1514:R1525" si="2284">IF(O1514&gt;N1514,O1514,N1514)</f>
        <v>109</v>
      </c>
      <c r="S1514" s="18">
        <f>R1514*Premissas!$C$11</f>
        <v>5250</v>
      </c>
      <c r="Y1514" s="7" t="str">
        <f>Premissas!$E$2</f>
        <v>outubro/19</v>
      </c>
      <c r="Z1514" s="29">
        <f t="shared" ref="Z1514" si="2285">Z1500+1</f>
        <v>109</v>
      </c>
      <c r="AA1514" s="15">
        <f>Premissas!$H$2</f>
        <v>58.8</v>
      </c>
      <c r="AB1514" s="16">
        <f t="shared" ref="AB1514:AB1525" si="2286">IF(AA1514&gt;105%*Z1514,(AA1514-Z1514),0)</f>
        <v>0</v>
      </c>
      <c r="AC1514" s="17">
        <f>AB1514*Premissas!$C$6</f>
        <v>0</v>
      </c>
      <c r="AD1514" s="15">
        <f t="shared" ref="AD1514:AD1525" si="2287">IF(AA1514&gt;Z1514,AA1514,Z1514)</f>
        <v>109</v>
      </c>
      <c r="AE1514" s="18">
        <f>AD1514*Premissas!$C$12</f>
        <v>3513.7931034482758</v>
      </c>
    </row>
    <row r="1515" spans="1:33" x14ac:dyDescent="0.25">
      <c r="A1515" s="7" t="str">
        <f>Premissas!$E$3</f>
        <v>setembro/19</v>
      </c>
      <c r="B1515" s="29">
        <f>B1514</f>
        <v>109</v>
      </c>
      <c r="C1515" s="15">
        <f>LARGE(Premissas!$H$3:$I$3,1)</f>
        <v>58.91</v>
      </c>
      <c r="D1515" s="16">
        <f t="shared" si="2280"/>
        <v>0</v>
      </c>
      <c r="E1515" s="17">
        <f>D1515*Premissas!$C$6</f>
        <v>0</v>
      </c>
      <c r="F1515" s="15">
        <f t="shared" si="2281"/>
        <v>109</v>
      </c>
      <c r="G1515" s="18">
        <f>F1515*Premissas!$C$5</f>
        <v>3513.7931034482758</v>
      </c>
      <c r="M1515" s="7" t="str">
        <f>Premissas!$E$3</f>
        <v>setembro/19</v>
      </c>
      <c r="N1515" s="29">
        <f t="shared" ref="N1515:N1525" si="2288">N1514</f>
        <v>109</v>
      </c>
      <c r="O1515" s="15">
        <f>Premissas!$I$3</f>
        <v>52.19</v>
      </c>
      <c r="P1515" s="16">
        <f t="shared" si="2283"/>
        <v>0</v>
      </c>
      <c r="Q1515" s="17">
        <f>P1515*Premissas!$C$13</f>
        <v>0</v>
      </c>
      <c r="R1515" s="15">
        <f t="shared" si="2284"/>
        <v>109</v>
      </c>
      <c r="S1515" s="18">
        <f>R1515*Premissas!$C$11</f>
        <v>5250</v>
      </c>
      <c r="Y1515" s="7" t="str">
        <f>Premissas!$E$3</f>
        <v>setembro/19</v>
      </c>
      <c r="Z1515" s="29">
        <f t="shared" ref="Z1515:Z1525" si="2289">Z1514</f>
        <v>109</v>
      </c>
      <c r="AA1515" s="15">
        <f>Premissas!$H$3</f>
        <v>58.91</v>
      </c>
      <c r="AB1515" s="16">
        <f t="shared" si="2286"/>
        <v>0</v>
      </c>
      <c r="AC1515" s="17">
        <f>AB1515*Premissas!$C$6</f>
        <v>0</v>
      </c>
      <c r="AD1515" s="15">
        <f t="shared" si="2287"/>
        <v>109</v>
      </c>
      <c r="AE1515" s="18">
        <f>AD1515*Premissas!$C$12</f>
        <v>3513.7931034482758</v>
      </c>
    </row>
    <row r="1516" spans="1:33" x14ac:dyDescent="0.25">
      <c r="A1516" s="7" t="str">
        <f>Premissas!$E$4</f>
        <v>agosto/19</v>
      </c>
      <c r="B1516" s="29">
        <f t="shared" ref="B1516:B1525" si="2290">B1515</f>
        <v>109</v>
      </c>
      <c r="C1516" s="15">
        <f>LARGE(Premissas!$H$4:$I$4,1)</f>
        <v>46.48</v>
      </c>
      <c r="D1516" s="16">
        <f t="shared" si="2280"/>
        <v>0</v>
      </c>
      <c r="E1516" s="17">
        <f>D1516*Premissas!$C$6</f>
        <v>0</v>
      </c>
      <c r="F1516" s="15">
        <f t="shared" si="2281"/>
        <v>109</v>
      </c>
      <c r="G1516" s="18">
        <f>F1516*Premissas!$C$5</f>
        <v>3513.7931034482758</v>
      </c>
      <c r="M1516" s="7" t="str">
        <f>Premissas!$E$4</f>
        <v>agosto/19</v>
      </c>
      <c r="N1516" s="29">
        <f t="shared" si="2288"/>
        <v>109</v>
      </c>
      <c r="O1516" s="15">
        <f>Premissas!$I$4</f>
        <v>20.16</v>
      </c>
      <c r="P1516" s="16">
        <f t="shared" si="2283"/>
        <v>0</v>
      </c>
      <c r="Q1516" s="17">
        <f>P1516*Premissas!$C$13</f>
        <v>0</v>
      </c>
      <c r="R1516" s="15">
        <f t="shared" si="2284"/>
        <v>109</v>
      </c>
      <c r="S1516" s="18">
        <f>R1516*Premissas!$C$11</f>
        <v>5250</v>
      </c>
      <c r="Y1516" s="7" t="str">
        <f>Premissas!$E$4</f>
        <v>agosto/19</v>
      </c>
      <c r="Z1516" s="29">
        <f t="shared" si="2289"/>
        <v>109</v>
      </c>
      <c r="AA1516" s="15">
        <f>Premissas!$H$4</f>
        <v>46.48</v>
      </c>
      <c r="AB1516" s="16">
        <f t="shared" si="2286"/>
        <v>0</v>
      </c>
      <c r="AC1516" s="17">
        <f>AB1516*Premissas!$C$6</f>
        <v>0</v>
      </c>
      <c r="AD1516" s="15">
        <f t="shared" si="2287"/>
        <v>109</v>
      </c>
      <c r="AE1516" s="18">
        <f>AD1516*Premissas!$C$12</f>
        <v>3513.7931034482758</v>
      </c>
    </row>
    <row r="1517" spans="1:33" x14ac:dyDescent="0.25">
      <c r="A1517" s="7" t="str">
        <f>Premissas!$E$5</f>
        <v>julho/19</v>
      </c>
      <c r="B1517" s="29">
        <f t="shared" si="2290"/>
        <v>109</v>
      </c>
      <c r="C1517" s="15">
        <f>LARGE(Premissas!$H$5:$I$5,1)</f>
        <v>63.17</v>
      </c>
      <c r="D1517" s="16">
        <f t="shared" si="2280"/>
        <v>0</v>
      </c>
      <c r="E1517" s="17">
        <f>D1517*Premissas!$C$6</f>
        <v>0</v>
      </c>
      <c r="F1517" s="15">
        <f t="shared" si="2281"/>
        <v>109</v>
      </c>
      <c r="G1517" s="18">
        <f>F1517*Premissas!$C$5</f>
        <v>3513.7931034482758</v>
      </c>
      <c r="M1517" s="7" t="str">
        <f>Premissas!$E$5</f>
        <v>julho/19</v>
      </c>
      <c r="N1517" s="29">
        <f t="shared" si="2288"/>
        <v>109</v>
      </c>
      <c r="O1517" s="15">
        <f>Premissas!$I$5</f>
        <v>39.979999999999997</v>
      </c>
      <c r="P1517" s="16">
        <f t="shared" si="2283"/>
        <v>0</v>
      </c>
      <c r="Q1517" s="17">
        <f>P1517*Premissas!$C$13</f>
        <v>0</v>
      </c>
      <c r="R1517" s="15">
        <f t="shared" si="2284"/>
        <v>109</v>
      </c>
      <c r="S1517" s="18">
        <f>R1517*Premissas!$C$11</f>
        <v>5250</v>
      </c>
      <c r="Y1517" s="7" t="str">
        <f>Premissas!$E$5</f>
        <v>julho/19</v>
      </c>
      <c r="Z1517" s="29">
        <f t="shared" si="2289"/>
        <v>109</v>
      </c>
      <c r="AA1517" s="15">
        <f>Premissas!$H$5</f>
        <v>63.17</v>
      </c>
      <c r="AB1517" s="16">
        <f t="shared" si="2286"/>
        <v>0</v>
      </c>
      <c r="AC1517" s="17">
        <f>AB1517*Premissas!$C$6</f>
        <v>0</v>
      </c>
      <c r="AD1517" s="15">
        <f t="shared" si="2287"/>
        <v>109</v>
      </c>
      <c r="AE1517" s="18">
        <f>AD1517*Premissas!$C$12</f>
        <v>3513.7931034482758</v>
      </c>
    </row>
    <row r="1518" spans="1:33" x14ac:dyDescent="0.25">
      <c r="A1518" s="7" t="str">
        <f>Premissas!$E$6</f>
        <v>junho/19</v>
      </c>
      <c r="B1518" s="29">
        <f t="shared" si="2290"/>
        <v>109</v>
      </c>
      <c r="C1518" s="15">
        <f>LARGE(Premissas!$H$6:$I$6,1)</f>
        <v>59.47</v>
      </c>
      <c r="D1518" s="16">
        <f t="shared" si="2280"/>
        <v>0</v>
      </c>
      <c r="E1518" s="17">
        <f>D1518*Premissas!$C$6</f>
        <v>0</v>
      </c>
      <c r="F1518" s="15">
        <f t="shared" si="2281"/>
        <v>109</v>
      </c>
      <c r="G1518" s="18">
        <f>F1518*Premissas!$C$5</f>
        <v>3513.7931034482758</v>
      </c>
      <c r="M1518" s="7" t="str">
        <f>Premissas!$E$6</f>
        <v>junho/19</v>
      </c>
      <c r="N1518" s="29">
        <f t="shared" si="2288"/>
        <v>109</v>
      </c>
      <c r="O1518" s="15">
        <f>Premissas!$I$6</f>
        <v>47.71</v>
      </c>
      <c r="P1518" s="16">
        <f t="shared" si="2283"/>
        <v>0</v>
      </c>
      <c r="Q1518" s="17">
        <f>P1518*Premissas!$C$13</f>
        <v>0</v>
      </c>
      <c r="R1518" s="15">
        <f t="shared" si="2284"/>
        <v>109</v>
      </c>
      <c r="S1518" s="18">
        <f>R1518*Premissas!$C$11</f>
        <v>5250</v>
      </c>
      <c r="Y1518" s="7" t="str">
        <f>Premissas!$E$6</f>
        <v>junho/19</v>
      </c>
      <c r="Z1518" s="29">
        <f t="shared" si="2289"/>
        <v>109</v>
      </c>
      <c r="AA1518" s="15">
        <f>Premissas!$H$6</f>
        <v>59.47</v>
      </c>
      <c r="AB1518" s="16">
        <f t="shared" si="2286"/>
        <v>0</v>
      </c>
      <c r="AC1518" s="17">
        <f>AB1518*Premissas!$C$6</f>
        <v>0</v>
      </c>
      <c r="AD1518" s="15">
        <f t="shared" si="2287"/>
        <v>109</v>
      </c>
      <c r="AE1518" s="18">
        <f>AD1518*Premissas!$C$12</f>
        <v>3513.7931034482758</v>
      </c>
    </row>
    <row r="1519" spans="1:33" x14ac:dyDescent="0.25">
      <c r="A1519" s="7" t="str">
        <f>Premissas!$E$7</f>
        <v>maio/19</v>
      </c>
      <c r="B1519" s="29">
        <f t="shared" si="2290"/>
        <v>109</v>
      </c>
      <c r="C1519" s="15">
        <f>LARGE(Premissas!$H$7:$I$7,1)</f>
        <v>61.04</v>
      </c>
      <c r="D1519" s="20">
        <f t="shared" si="2280"/>
        <v>0</v>
      </c>
      <c r="E1519" s="17">
        <f>D1519*Premissas!$C$6</f>
        <v>0</v>
      </c>
      <c r="F1519" s="15">
        <f t="shared" si="2281"/>
        <v>109</v>
      </c>
      <c r="G1519" s="18">
        <f>F1519*Premissas!$C$5</f>
        <v>3513.7931034482758</v>
      </c>
      <c r="M1519" s="7" t="str">
        <f>Premissas!$E$7</f>
        <v>maio/19</v>
      </c>
      <c r="N1519" s="29">
        <f t="shared" si="2288"/>
        <v>109</v>
      </c>
      <c r="O1519" s="15">
        <f>Premissas!$I$7</f>
        <v>46.37</v>
      </c>
      <c r="P1519" s="20">
        <f t="shared" si="2283"/>
        <v>0</v>
      </c>
      <c r="Q1519" s="17">
        <f>P1519*Premissas!$C$13</f>
        <v>0</v>
      </c>
      <c r="R1519" s="15">
        <f t="shared" si="2284"/>
        <v>109</v>
      </c>
      <c r="S1519" s="18">
        <f>R1519*Premissas!$C$11</f>
        <v>5250</v>
      </c>
      <c r="Y1519" s="7" t="str">
        <f>Premissas!$E$7</f>
        <v>maio/19</v>
      </c>
      <c r="Z1519" s="29">
        <f t="shared" si="2289"/>
        <v>109</v>
      </c>
      <c r="AA1519" s="15">
        <f>Premissas!$H$7</f>
        <v>61.04</v>
      </c>
      <c r="AB1519" s="20">
        <f t="shared" si="2286"/>
        <v>0</v>
      </c>
      <c r="AC1519" s="17">
        <f>AB1519*Premissas!$C$6</f>
        <v>0</v>
      </c>
      <c r="AD1519" s="15">
        <f t="shared" si="2287"/>
        <v>109</v>
      </c>
      <c r="AE1519" s="18">
        <f>AD1519*Premissas!$C$12</f>
        <v>3513.7931034482758</v>
      </c>
    </row>
    <row r="1520" spans="1:33" x14ac:dyDescent="0.25">
      <c r="A1520" s="7" t="str">
        <f>Premissas!$E$8</f>
        <v>abril/19</v>
      </c>
      <c r="B1520" s="29">
        <f t="shared" si="2290"/>
        <v>109</v>
      </c>
      <c r="C1520" s="15">
        <f>LARGE(Premissas!$H$8:$I$8,1)</f>
        <v>81.98</v>
      </c>
      <c r="D1520" s="20">
        <f t="shared" si="2280"/>
        <v>0</v>
      </c>
      <c r="E1520" s="17">
        <f>D1520*Premissas!$C$6</f>
        <v>0</v>
      </c>
      <c r="F1520" s="15">
        <f t="shared" si="2281"/>
        <v>109</v>
      </c>
      <c r="G1520" s="18">
        <f>F1520*Premissas!$C$5</f>
        <v>3513.7931034482758</v>
      </c>
      <c r="M1520" s="7" t="str">
        <f>Premissas!$E$8</f>
        <v>abril/19</v>
      </c>
      <c r="N1520" s="29">
        <f t="shared" si="2288"/>
        <v>109</v>
      </c>
      <c r="O1520" s="15">
        <f>Premissas!$I$8</f>
        <v>53.09</v>
      </c>
      <c r="P1520" s="20">
        <f t="shared" si="2283"/>
        <v>0</v>
      </c>
      <c r="Q1520" s="17">
        <f>P1520*Premissas!$C$13</f>
        <v>0</v>
      </c>
      <c r="R1520" s="15">
        <f t="shared" si="2284"/>
        <v>109</v>
      </c>
      <c r="S1520" s="18">
        <f>R1520*Premissas!$C$11</f>
        <v>5250</v>
      </c>
      <c r="Y1520" s="7" t="str">
        <f>Premissas!$E$8</f>
        <v>abril/19</v>
      </c>
      <c r="Z1520" s="29">
        <f t="shared" si="2289"/>
        <v>109</v>
      </c>
      <c r="AA1520" s="15">
        <f>Premissas!$H$8</f>
        <v>81.98</v>
      </c>
      <c r="AB1520" s="20">
        <f t="shared" si="2286"/>
        <v>0</v>
      </c>
      <c r="AC1520" s="17">
        <f>AB1520*Premissas!$C$6</f>
        <v>0</v>
      </c>
      <c r="AD1520" s="15">
        <f t="shared" si="2287"/>
        <v>109</v>
      </c>
      <c r="AE1520" s="18">
        <f>AD1520*Premissas!$C$12</f>
        <v>3513.7931034482758</v>
      </c>
    </row>
    <row r="1521" spans="1:33" x14ac:dyDescent="0.25">
      <c r="A1521" s="7" t="str">
        <f>Premissas!$E$9</f>
        <v>março/19</v>
      </c>
      <c r="B1521" s="29">
        <f t="shared" si="2290"/>
        <v>109</v>
      </c>
      <c r="C1521" s="15">
        <f>LARGE(Premissas!$H$9:$I$9,1)</f>
        <v>77.73</v>
      </c>
      <c r="D1521" s="20">
        <f t="shared" si="2280"/>
        <v>0</v>
      </c>
      <c r="E1521" s="17">
        <f>D1521*Premissas!$C$6</f>
        <v>0</v>
      </c>
      <c r="F1521" s="15">
        <f t="shared" si="2281"/>
        <v>109</v>
      </c>
      <c r="G1521" s="18">
        <f>F1521*Premissas!$C$5</f>
        <v>3513.7931034482758</v>
      </c>
      <c r="M1521" s="7" t="str">
        <f>Premissas!$E$9</f>
        <v>março/19</v>
      </c>
      <c r="N1521" s="29">
        <f t="shared" si="2288"/>
        <v>109</v>
      </c>
      <c r="O1521" s="15">
        <f>Premissas!$I$9</f>
        <v>77.73</v>
      </c>
      <c r="P1521" s="20">
        <f t="shared" si="2283"/>
        <v>0</v>
      </c>
      <c r="Q1521" s="17">
        <f>P1521*Premissas!$C$13</f>
        <v>0</v>
      </c>
      <c r="R1521" s="15">
        <f t="shared" si="2284"/>
        <v>109</v>
      </c>
      <c r="S1521" s="18">
        <f>R1521*Premissas!$C$11</f>
        <v>5250</v>
      </c>
      <c r="Y1521" s="7" t="str">
        <f>Premissas!$E$9</f>
        <v>março/19</v>
      </c>
      <c r="Z1521" s="29">
        <f t="shared" si="2289"/>
        <v>109</v>
      </c>
      <c r="AA1521" s="15">
        <f>Premissas!$H$9</f>
        <v>77.62</v>
      </c>
      <c r="AB1521" s="20">
        <f t="shared" si="2286"/>
        <v>0</v>
      </c>
      <c r="AC1521" s="17">
        <f>AB1521*Premissas!$C$6</f>
        <v>0</v>
      </c>
      <c r="AD1521" s="15">
        <f t="shared" si="2287"/>
        <v>109</v>
      </c>
      <c r="AE1521" s="18">
        <f>AD1521*Premissas!$C$12</f>
        <v>3513.7931034482758</v>
      </c>
    </row>
    <row r="1522" spans="1:33" x14ac:dyDescent="0.25">
      <c r="A1522" s="7" t="str">
        <f>Premissas!$E$10</f>
        <v>fevereiro/19</v>
      </c>
      <c r="B1522" s="29">
        <f t="shared" si="2290"/>
        <v>109</v>
      </c>
      <c r="C1522" s="15">
        <f>LARGE(Premissas!$H$10:$I$10,1)</f>
        <v>89.49</v>
      </c>
      <c r="D1522" s="20">
        <f t="shared" si="2280"/>
        <v>0</v>
      </c>
      <c r="E1522" s="17">
        <f>D1522*Premissas!$C$6</f>
        <v>0</v>
      </c>
      <c r="F1522" s="15">
        <f t="shared" si="2281"/>
        <v>109</v>
      </c>
      <c r="G1522" s="18">
        <f>F1522*Premissas!$C$5</f>
        <v>3513.7931034482758</v>
      </c>
      <c r="M1522" s="7" t="str">
        <f>Premissas!$E$10</f>
        <v>fevereiro/19</v>
      </c>
      <c r="N1522" s="29">
        <f t="shared" si="2288"/>
        <v>109</v>
      </c>
      <c r="O1522" s="15">
        <f>Premissas!$I$10</f>
        <v>61.82</v>
      </c>
      <c r="P1522" s="20">
        <f t="shared" si="2283"/>
        <v>0</v>
      </c>
      <c r="Q1522" s="17">
        <f>P1522*Premissas!$C$13</f>
        <v>0</v>
      </c>
      <c r="R1522" s="15">
        <f t="shared" si="2284"/>
        <v>109</v>
      </c>
      <c r="S1522" s="18">
        <f>R1522*Premissas!$C$11</f>
        <v>5250</v>
      </c>
      <c r="Y1522" s="7" t="str">
        <f>Premissas!$E$10</f>
        <v>fevereiro/19</v>
      </c>
      <c r="Z1522" s="29">
        <f t="shared" si="2289"/>
        <v>109</v>
      </c>
      <c r="AA1522" s="15">
        <f>Premissas!$H$10</f>
        <v>89.49</v>
      </c>
      <c r="AB1522" s="20">
        <f t="shared" si="2286"/>
        <v>0</v>
      </c>
      <c r="AC1522" s="17">
        <f>AB1522*Premissas!$C$6</f>
        <v>0</v>
      </c>
      <c r="AD1522" s="15">
        <f t="shared" si="2287"/>
        <v>109</v>
      </c>
      <c r="AE1522" s="18">
        <f>AD1522*Premissas!$C$12</f>
        <v>3513.7931034482758</v>
      </c>
    </row>
    <row r="1523" spans="1:33" x14ac:dyDescent="0.25">
      <c r="A1523" s="7" t="str">
        <f>Premissas!$E$11</f>
        <v>janeiro/19</v>
      </c>
      <c r="B1523" s="29">
        <f t="shared" si="2290"/>
        <v>109</v>
      </c>
      <c r="C1523" s="15">
        <f>LARGE(Premissas!$H$11:$I$11,1)</f>
        <v>81.09</v>
      </c>
      <c r="D1523" s="16">
        <f t="shared" si="2280"/>
        <v>0</v>
      </c>
      <c r="E1523" s="17">
        <f>D1523*Premissas!$C$6</f>
        <v>0</v>
      </c>
      <c r="F1523" s="15">
        <f t="shared" si="2281"/>
        <v>109</v>
      </c>
      <c r="G1523" s="18">
        <f>F1523*Premissas!$C$5</f>
        <v>3513.7931034482758</v>
      </c>
      <c r="M1523" s="7" t="str">
        <f>Premissas!$E$11</f>
        <v>janeiro/19</v>
      </c>
      <c r="N1523" s="29">
        <f t="shared" si="2288"/>
        <v>109</v>
      </c>
      <c r="O1523" s="15">
        <f>Premissas!$I$11</f>
        <v>57.12</v>
      </c>
      <c r="P1523" s="16">
        <f t="shared" si="2283"/>
        <v>0</v>
      </c>
      <c r="Q1523" s="17">
        <f>P1523*Premissas!$C$13</f>
        <v>0</v>
      </c>
      <c r="R1523" s="15">
        <f t="shared" si="2284"/>
        <v>109</v>
      </c>
      <c r="S1523" s="18">
        <f>R1523*Premissas!$C$11</f>
        <v>5250</v>
      </c>
      <c r="Y1523" s="7" t="str">
        <f>Premissas!$E$11</f>
        <v>janeiro/19</v>
      </c>
      <c r="Z1523" s="29">
        <f t="shared" si="2289"/>
        <v>109</v>
      </c>
      <c r="AA1523" s="15">
        <f>Premissas!$H$11</f>
        <v>81.09</v>
      </c>
      <c r="AB1523" s="16">
        <f t="shared" si="2286"/>
        <v>0</v>
      </c>
      <c r="AC1523" s="17">
        <f>AB1523*Premissas!$C$6</f>
        <v>0</v>
      </c>
      <c r="AD1523" s="15">
        <f t="shared" si="2287"/>
        <v>109</v>
      </c>
      <c r="AE1523" s="18">
        <f>AD1523*Premissas!$C$12</f>
        <v>3513.7931034482758</v>
      </c>
    </row>
    <row r="1524" spans="1:33" x14ac:dyDescent="0.25">
      <c r="A1524" s="7" t="str">
        <f>Premissas!$E$12</f>
        <v>dezembro/18</v>
      </c>
      <c r="B1524" s="29">
        <f t="shared" si="2290"/>
        <v>109</v>
      </c>
      <c r="C1524" s="15">
        <f>LARGE(Premissas!$H$12:$I$12,1)</f>
        <v>66.98</v>
      </c>
      <c r="D1524" s="16">
        <f t="shared" si="2280"/>
        <v>0</v>
      </c>
      <c r="E1524" s="17">
        <f>D1524*Premissas!$C$6</f>
        <v>0</v>
      </c>
      <c r="F1524" s="15">
        <f t="shared" si="2281"/>
        <v>109</v>
      </c>
      <c r="G1524" s="18">
        <f>F1524*Premissas!$C$5</f>
        <v>3513.7931034482758</v>
      </c>
      <c r="M1524" s="7" t="str">
        <f>Premissas!$E$12</f>
        <v>dezembro/18</v>
      </c>
      <c r="N1524" s="29">
        <f t="shared" si="2288"/>
        <v>109</v>
      </c>
      <c r="O1524" s="15">
        <f>Premissas!$I$12</f>
        <v>56.9</v>
      </c>
      <c r="P1524" s="16">
        <f t="shared" si="2283"/>
        <v>0</v>
      </c>
      <c r="Q1524" s="17">
        <f>P1524*Premissas!$C$13</f>
        <v>0</v>
      </c>
      <c r="R1524" s="15">
        <f t="shared" si="2284"/>
        <v>109</v>
      </c>
      <c r="S1524" s="18">
        <f>R1524*Premissas!$C$11</f>
        <v>5250</v>
      </c>
      <c r="Y1524" s="7" t="str">
        <f>Premissas!$E$12</f>
        <v>dezembro/18</v>
      </c>
      <c r="Z1524" s="29">
        <f t="shared" si="2289"/>
        <v>109</v>
      </c>
      <c r="AA1524" s="15">
        <f>Premissas!$H$12</f>
        <v>66.98</v>
      </c>
      <c r="AB1524" s="16">
        <f t="shared" si="2286"/>
        <v>0</v>
      </c>
      <c r="AC1524" s="17">
        <f>AB1524*Premissas!$C$6</f>
        <v>0</v>
      </c>
      <c r="AD1524" s="15">
        <f t="shared" si="2287"/>
        <v>109</v>
      </c>
      <c r="AE1524" s="18">
        <f>AD1524*Premissas!$C$12</f>
        <v>3513.7931034482758</v>
      </c>
    </row>
    <row r="1525" spans="1:33" x14ac:dyDescent="0.25">
      <c r="A1525" s="7" t="str">
        <f>Premissas!$E$13</f>
        <v>novembro/18</v>
      </c>
      <c r="B1525" s="29">
        <f t="shared" si="2290"/>
        <v>109</v>
      </c>
      <c r="C1525" s="15">
        <f>LARGE(Premissas!$H$13:$I$13,1)</f>
        <v>66.42</v>
      </c>
      <c r="D1525" s="16">
        <f t="shared" si="2280"/>
        <v>0</v>
      </c>
      <c r="E1525" s="17">
        <f>D1525*Premissas!$C$6</f>
        <v>0</v>
      </c>
      <c r="F1525" s="15">
        <f t="shared" si="2281"/>
        <v>109</v>
      </c>
      <c r="G1525" s="18">
        <f>F1525*Premissas!$C$5</f>
        <v>3513.7931034482758</v>
      </c>
      <c r="M1525" s="7" t="str">
        <f>Premissas!$E$13</f>
        <v>novembro/18</v>
      </c>
      <c r="N1525" s="29">
        <f t="shared" si="2288"/>
        <v>109</v>
      </c>
      <c r="O1525" s="15">
        <f>Premissas!$I$13</f>
        <v>40.659999999999997</v>
      </c>
      <c r="P1525" s="16">
        <f t="shared" si="2283"/>
        <v>0</v>
      </c>
      <c r="Q1525" s="17">
        <f>P1525*Premissas!$C$13</f>
        <v>0</v>
      </c>
      <c r="R1525" s="15">
        <f t="shared" si="2284"/>
        <v>109</v>
      </c>
      <c r="S1525" s="18">
        <f>R1525*Premissas!$C$11</f>
        <v>5250</v>
      </c>
      <c r="Y1525" s="7" t="str">
        <f>Premissas!$E$13</f>
        <v>novembro/18</v>
      </c>
      <c r="Z1525" s="29">
        <f t="shared" si="2289"/>
        <v>109</v>
      </c>
      <c r="AA1525" s="15">
        <f>Premissas!$H$13</f>
        <v>66.42</v>
      </c>
      <c r="AB1525" s="16">
        <f t="shared" si="2286"/>
        <v>0</v>
      </c>
      <c r="AC1525" s="17">
        <f>AB1525*Premissas!$C$6</f>
        <v>0</v>
      </c>
      <c r="AD1525" s="15">
        <f t="shared" si="2287"/>
        <v>109</v>
      </c>
      <c r="AE1525" s="18">
        <f>AD1525*Premissas!$C$12</f>
        <v>3513.7931034482758</v>
      </c>
    </row>
    <row r="1526" spans="1:33" x14ac:dyDescent="0.25">
      <c r="A1526" s="26" t="s">
        <v>35</v>
      </c>
      <c r="B1526" s="5"/>
      <c r="C1526" s="5">
        <f>LARGE(C1513:C1525,1)</f>
        <v>89.49</v>
      </c>
      <c r="D1526" s="5">
        <f>LARGE(D1513:D1525,1)</f>
        <v>0</v>
      </c>
      <c r="E1526" s="27">
        <f>SUM(E1514:E1525)</f>
        <v>0</v>
      </c>
      <c r="F1526" s="5">
        <f>LARGE(F1513:F1525,1)</f>
        <v>109</v>
      </c>
      <c r="G1526" s="27">
        <f t="shared" si="2246"/>
        <v>42165.517241379312</v>
      </c>
      <c r="H1526" s="50">
        <f>E1526+G1526</f>
        <v>42165.517241379312</v>
      </c>
      <c r="I1526">
        <f>B1514</f>
        <v>109</v>
      </c>
      <c r="M1526" s="26" t="s">
        <v>35</v>
      </c>
      <c r="N1526" s="5"/>
      <c r="O1526" s="5">
        <f t="shared" ref="O1526:P1526" si="2291">LARGE(O1513:O1525,1)</f>
        <v>77.73</v>
      </c>
      <c r="P1526" s="5">
        <f t="shared" si="2291"/>
        <v>0</v>
      </c>
      <c r="Q1526" s="27">
        <f t="shared" ref="Q1526" si="2292">SUM(Q1514:Q1525)</f>
        <v>0</v>
      </c>
      <c r="R1526" s="5">
        <f t="shared" ref="R1526" si="2293">LARGE(R1513:R1525,1)</f>
        <v>109</v>
      </c>
      <c r="S1526" s="27">
        <f t="shared" si="2250"/>
        <v>63000</v>
      </c>
      <c r="T1526" s="50">
        <f t="shared" ref="T1526" si="2294">Q1526+S1526</f>
        <v>63000</v>
      </c>
      <c r="U1526">
        <f t="shared" ref="U1526" si="2295">N1514</f>
        <v>109</v>
      </c>
      <c r="Y1526" s="26" t="s">
        <v>35</v>
      </c>
      <c r="Z1526" s="5"/>
      <c r="AA1526" s="5">
        <f t="shared" ref="AA1526:AB1526" si="2296">LARGE(AA1513:AA1525,1)</f>
        <v>89.49</v>
      </c>
      <c r="AB1526" s="5">
        <f t="shared" si="2296"/>
        <v>0</v>
      </c>
      <c r="AC1526" s="27">
        <f t="shared" ref="AC1526" si="2297">SUM(AC1514:AC1525)</f>
        <v>0</v>
      </c>
      <c r="AD1526" s="5">
        <f t="shared" ref="AD1526" si="2298">LARGE(AD1513:AD1525,1)</f>
        <v>109</v>
      </c>
      <c r="AE1526" s="27">
        <f t="shared" si="2256"/>
        <v>42165.517241379312</v>
      </c>
      <c r="AF1526" s="50">
        <f t="shared" ref="AF1526" si="2299">AC1526+AE1526</f>
        <v>42165.517241379312</v>
      </c>
      <c r="AG1526">
        <f t="shared" ref="AG1526" si="2300">Z1514</f>
        <v>109</v>
      </c>
    </row>
    <row r="1527" spans="1:33" x14ac:dyDescent="0.25">
      <c r="A1527" s="6" t="s">
        <v>12</v>
      </c>
      <c r="B1527" s="6" t="s">
        <v>18</v>
      </c>
      <c r="C1527" s="6" t="s">
        <v>19</v>
      </c>
      <c r="D1527" s="14" t="s">
        <v>20</v>
      </c>
      <c r="E1527" s="14" t="s">
        <v>21</v>
      </c>
      <c r="F1527" s="6" t="s">
        <v>22</v>
      </c>
      <c r="G1527" s="6" t="s">
        <v>23</v>
      </c>
      <c r="M1527" s="6" t="s">
        <v>12</v>
      </c>
      <c r="N1527" s="6" t="s">
        <v>18</v>
      </c>
      <c r="O1527" s="6" t="s">
        <v>19</v>
      </c>
      <c r="P1527" s="14" t="s">
        <v>20</v>
      </c>
      <c r="Q1527" s="14" t="s">
        <v>21</v>
      </c>
      <c r="R1527" s="6" t="s">
        <v>22</v>
      </c>
      <c r="S1527" s="6" t="s">
        <v>23</v>
      </c>
      <c r="Y1527" s="6" t="s">
        <v>12</v>
      </c>
      <c r="Z1527" s="6" t="s">
        <v>18</v>
      </c>
      <c r="AA1527" s="6" t="s">
        <v>19</v>
      </c>
      <c r="AB1527" s="14" t="s">
        <v>20</v>
      </c>
      <c r="AC1527" s="14" t="s">
        <v>21</v>
      </c>
      <c r="AD1527" s="6" t="s">
        <v>22</v>
      </c>
      <c r="AE1527" s="6" t="s">
        <v>23</v>
      </c>
    </row>
    <row r="1528" spans="1:33" x14ac:dyDescent="0.25">
      <c r="A1528" s="7" t="str">
        <f>Premissas!$E$2</f>
        <v>outubro/19</v>
      </c>
      <c r="B1528" s="29">
        <f>B1514+1</f>
        <v>110</v>
      </c>
      <c r="C1528" s="15">
        <f>LARGE(Premissas!$H$2:$I$2,1)</f>
        <v>63.39</v>
      </c>
      <c r="D1528" s="16">
        <f t="shared" ref="D1528:D1539" si="2301">IF(C1528&gt;105%*B1528,(C1528-B1528),0)</f>
        <v>0</v>
      </c>
      <c r="E1528" s="17">
        <f>D1528*Premissas!$C$6</f>
        <v>0</v>
      </c>
      <c r="F1528" s="15">
        <f t="shared" ref="F1528:F1539" si="2302">IF(C1528&gt;B1528,C1528,B1528)</f>
        <v>110</v>
      </c>
      <c r="G1528" s="18">
        <f>F1528*Premissas!$C$5</f>
        <v>3546.0297374248657</v>
      </c>
      <c r="M1528" s="7" t="str">
        <f>Premissas!$E$2</f>
        <v>outubro/19</v>
      </c>
      <c r="N1528" s="29">
        <f t="shared" ref="N1528" si="2303">N1514+1</f>
        <v>110</v>
      </c>
      <c r="O1528" s="15">
        <f>Premissas!$I$2</f>
        <v>63.39</v>
      </c>
      <c r="P1528" s="16">
        <f t="shared" ref="P1528:P1539" si="2304">IF(O1528&gt;105%*N1528,(O1528-N1528),0)</f>
        <v>0</v>
      </c>
      <c r="Q1528" s="17">
        <f>P1528*Premissas!$C$13</f>
        <v>0</v>
      </c>
      <c r="R1528" s="15">
        <f t="shared" ref="R1528:R1539" si="2305">IF(O1528&gt;N1528,O1528,N1528)</f>
        <v>110</v>
      </c>
      <c r="S1528" s="18">
        <f>R1528*Premissas!$C$11</f>
        <v>5298.1651376146783</v>
      </c>
      <c r="Y1528" s="7" t="str">
        <f>Premissas!$E$2</f>
        <v>outubro/19</v>
      </c>
      <c r="Z1528" s="29">
        <f t="shared" ref="Z1528" si="2306">Z1514+1</f>
        <v>110</v>
      </c>
      <c r="AA1528" s="15">
        <f>Premissas!$H$2</f>
        <v>58.8</v>
      </c>
      <c r="AB1528" s="16">
        <f t="shared" ref="AB1528:AB1539" si="2307">IF(AA1528&gt;105%*Z1528,(AA1528-Z1528),0)</f>
        <v>0</v>
      </c>
      <c r="AC1528" s="17">
        <f>AB1528*Premissas!$C$6</f>
        <v>0</v>
      </c>
      <c r="AD1528" s="15">
        <f t="shared" ref="AD1528:AD1539" si="2308">IF(AA1528&gt;Z1528,AA1528,Z1528)</f>
        <v>110</v>
      </c>
      <c r="AE1528" s="18">
        <f>AD1528*Premissas!$C$12</f>
        <v>3546.0297374248657</v>
      </c>
    </row>
    <row r="1529" spans="1:33" x14ac:dyDescent="0.25">
      <c r="A1529" s="7" t="str">
        <f>Premissas!$E$3</f>
        <v>setembro/19</v>
      </c>
      <c r="B1529" s="29">
        <f>B1528</f>
        <v>110</v>
      </c>
      <c r="C1529" s="15">
        <f>LARGE(Premissas!$H$3:$I$3,1)</f>
        <v>58.91</v>
      </c>
      <c r="D1529" s="16">
        <f t="shared" si="2301"/>
        <v>0</v>
      </c>
      <c r="E1529" s="17">
        <f>D1529*Premissas!$C$6</f>
        <v>0</v>
      </c>
      <c r="F1529" s="15">
        <f t="shared" si="2302"/>
        <v>110</v>
      </c>
      <c r="G1529" s="18">
        <f>F1529*Premissas!$C$5</f>
        <v>3546.0297374248657</v>
      </c>
      <c r="M1529" s="7" t="str">
        <f>Premissas!$E$3</f>
        <v>setembro/19</v>
      </c>
      <c r="N1529" s="29">
        <f t="shared" ref="N1529:N1539" si="2309">N1528</f>
        <v>110</v>
      </c>
      <c r="O1529" s="15">
        <f>Premissas!$I$3</f>
        <v>52.19</v>
      </c>
      <c r="P1529" s="16">
        <f t="shared" si="2304"/>
        <v>0</v>
      </c>
      <c r="Q1529" s="17">
        <f>P1529*Premissas!$C$13</f>
        <v>0</v>
      </c>
      <c r="R1529" s="15">
        <f t="shared" si="2305"/>
        <v>110</v>
      </c>
      <c r="S1529" s="18">
        <f>R1529*Premissas!$C$11</f>
        <v>5298.1651376146783</v>
      </c>
      <c r="Y1529" s="7" t="str">
        <f>Premissas!$E$3</f>
        <v>setembro/19</v>
      </c>
      <c r="Z1529" s="29">
        <f t="shared" ref="Z1529:Z1539" si="2310">Z1528</f>
        <v>110</v>
      </c>
      <c r="AA1529" s="15">
        <f>Premissas!$H$3</f>
        <v>58.91</v>
      </c>
      <c r="AB1529" s="16">
        <f t="shared" si="2307"/>
        <v>0</v>
      </c>
      <c r="AC1529" s="17">
        <f>AB1529*Premissas!$C$6</f>
        <v>0</v>
      </c>
      <c r="AD1529" s="15">
        <f t="shared" si="2308"/>
        <v>110</v>
      </c>
      <c r="AE1529" s="18">
        <f>AD1529*Premissas!$C$12</f>
        <v>3546.0297374248657</v>
      </c>
    </row>
    <row r="1530" spans="1:33" x14ac:dyDescent="0.25">
      <c r="A1530" s="7" t="str">
        <f>Premissas!$E$4</f>
        <v>agosto/19</v>
      </c>
      <c r="B1530" s="29">
        <f t="shared" ref="B1530:B1539" si="2311">B1529</f>
        <v>110</v>
      </c>
      <c r="C1530" s="15">
        <f>LARGE(Premissas!$H$4:$I$4,1)</f>
        <v>46.48</v>
      </c>
      <c r="D1530" s="16">
        <f t="shared" si="2301"/>
        <v>0</v>
      </c>
      <c r="E1530" s="17">
        <f>D1530*Premissas!$C$6</f>
        <v>0</v>
      </c>
      <c r="F1530" s="15">
        <f t="shared" si="2302"/>
        <v>110</v>
      </c>
      <c r="G1530" s="18">
        <f>F1530*Premissas!$C$5</f>
        <v>3546.0297374248657</v>
      </c>
      <c r="M1530" s="7" t="str">
        <f>Premissas!$E$4</f>
        <v>agosto/19</v>
      </c>
      <c r="N1530" s="29">
        <f t="shared" si="2309"/>
        <v>110</v>
      </c>
      <c r="O1530" s="15">
        <f>Premissas!$I$4</f>
        <v>20.16</v>
      </c>
      <c r="P1530" s="16">
        <f t="shared" si="2304"/>
        <v>0</v>
      </c>
      <c r="Q1530" s="17">
        <f>P1530*Premissas!$C$13</f>
        <v>0</v>
      </c>
      <c r="R1530" s="15">
        <f t="shared" si="2305"/>
        <v>110</v>
      </c>
      <c r="S1530" s="18">
        <f>R1530*Premissas!$C$11</f>
        <v>5298.1651376146783</v>
      </c>
      <c r="Y1530" s="7" t="str">
        <f>Premissas!$E$4</f>
        <v>agosto/19</v>
      </c>
      <c r="Z1530" s="29">
        <f t="shared" si="2310"/>
        <v>110</v>
      </c>
      <c r="AA1530" s="15">
        <f>Premissas!$H$4</f>
        <v>46.48</v>
      </c>
      <c r="AB1530" s="16">
        <f t="shared" si="2307"/>
        <v>0</v>
      </c>
      <c r="AC1530" s="17">
        <f>AB1530*Premissas!$C$6</f>
        <v>0</v>
      </c>
      <c r="AD1530" s="15">
        <f t="shared" si="2308"/>
        <v>110</v>
      </c>
      <c r="AE1530" s="18">
        <f>AD1530*Premissas!$C$12</f>
        <v>3546.0297374248657</v>
      </c>
    </row>
    <row r="1531" spans="1:33" x14ac:dyDescent="0.25">
      <c r="A1531" s="7" t="str">
        <f>Premissas!$E$5</f>
        <v>julho/19</v>
      </c>
      <c r="B1531" s="29">
        <f t="shared" si="2311"/>
        <v>110</v>
      </c>
      <c r="C1531" s="15">
        <f>LARGE(Premissas!$H$5:$I$5,1)</f>
        <v>63.17</v>
      </c>
      <c r="D1531" s="16">
        <f t="shared" si="2301"/>
        <v>0</v>
      </c>
      <c r="E1531" s="17">
        <f>D1531*Premissas!$C$6</f>
        <v>0</v>
      </c>
      <c r="F1531" s="15">
        <f t="shared" si="2302"/>
        <v>110</v>
      </c>
      <c r="G1531" s="18">
        <f>F1531*Premissas!$C$5</f>
        <v>3546.0297374248657</v>
      </c>
      <c r="M1531" s="7" t="str">
        <f>Premissas!$E$5</f>
        <v>julho/19</v>
      </c>
      <c r="N1531" s="29">
        <f t="shared" si="2309"/>
        <v>110</v>
      </c>
      <c r="O1531" s="15">
        <f>Premissas!$I$5</f>
        <v>39.979999999999997</v>
      </c>
      <c r="P1531" s="16">
        <f t="shared" si="2304"/>
        <v>0</v>
      </c>
      <c r="Q1531" s="17">
        <f>P1531*Premissas!$C$13</f>
        <v>0</v>
      </c>
      <c r="R1531" s="15">
        <f t="shared" si="2305"/>
        <v>110</v>
      </c>
      <c r="S1531" s="18">
        <f>R1531*Premissas!$C$11</f>
        <v>5298.1651376146783</v>
      </c>
      <c r="Y1531" s="7" t="str">
        <f>Premissas!$E$5</f>
        <v>julho/19</v>
      </c>
      <c r="Z1531" s="29">
        <f t="shared" si="2310"/>
        <v>110</v>
      </c>
      <c r="AA1531" s="15">
        <f>Premissas!$H$5</f>
        <v>63.17</v>
      </c>
      <c r="AB1531" s="16">
        <f t="shared" si="2307"/>
        <v>0</v>
      </c>
      <c r="AC1531" s="17">
        <f>AB1531*Premissas!$C$6</f>
        <v>0</v>
      </c>
      <c r="AD1531" s="15">
        <f t="shared" si="2308"/>
        <v>110</v>
      </c>
      <c r="AE1531" s="18">
        <f>AD1531*Premissas!$C$12</f>
        <v>3546.0297374248657</v>
      </c>
    </row>
    <row r="1532" spans="1:33" x14ac:dyDescent="0.25">
      <c r="A1532" s="7" t="str">
        <f>Premissas!$E$6</f>
        <v>junho/19</v>
      </c>
      <c r="B1532" s="29">
        <f t="shared" si="2311"/>
        <v>110</v>
      </c>
      <c r="C1532" s="15">
        <f>LARGE(Premissas!$H$6:$I$6,1)</f>
        <v>59.47</v>
      </c>
      <c r="D1532" s="16">
        <f t="shared" si="2301"/>
        <v>0</v>
      </c>
      <c r="E1532" s="17">
        <f>D1532*Premissas!$C$6</f>
        <v>0</v>
      </c>
      <c r="F1532" s="15">
        <f t="shared" si="2302"/>
        <v>110</v>
      </c>
      <c r="G1532" s="18">
        <f>F1532*Premissas!$C$5</f>
        <v>3546.0297374248657</v>
      </c>
      <c r="M1532" s="7" t="str">
        <f>Premissas!$E$6</f>
        <v>junho/19</v>
      </c>
      <c r="N1532" s="29">
        <f t="shared" si="2309"/>
        <v>110</v>
      </c>
      <c r="O1532" s="15">
        <f>Premissas!$I$6</f>
        <v>47.71</v>
      </c>
      <c r="P1532" s="16">
        <f t="shared" si="2304"/>
        <v>0</v>
      </c>
      <c r="Q1532" s="17">
        <f>P1532*Premissas!$C$13</f>
        <v>0</v>
      </c>
      <c r="R1532" s="15">
        <f t="shared" si="2305"/>
        <v>110</v>
      </c>
      <c r="S1532" s="18">
        <f>R1532*Premissas!$C$11</f>
        <v>5298.1651376146783</v>
      </c>
      <c r="Y1532" s="7" t="str">
        <f>Premissas!$E$6</f>
        <v>junho/19</v>
      </c>
      <c r="Z1532" s="29">
        <f t="shared" si="2310"/>
        <v>110</v>
      </c>
      <c r="AA1532" s="15">
        <f>Premissas!$H$6</f>
        <v>59.47</v>
      </c>
      <c r="AB1532" s="16">
        <f t="shared" si="2307"/>
        <v>0</v>
      </c>
      <c r="AC1532" s="17">
        <f>AB1532*Premissas!$C$6</f>
        <v>0</v>
      </c>
      <c r="AD1532" s="15">
        <f t="shared" si="2308"/>
        <v>110</v>
      </c>
      <c r="AE1532" s="18">
        <f>AD1532*Premissas!$C$12</f>
        <v>3546.0297374248657</v>
      </c>
    </row>
    <row r="1533" spans="1:33" x14ac:dyDescent="0.25">
      <c r="A1533" s="7" t="str">
        <f>Premissas!$E$7</f>
        <v>maio/19</v>
      </c>
      <c r="B1533" s="29">
        <f t="shared" si="2311"/>
        <v>110</v>
      </c>
      <c r="C1533" s="15">
        <f>LARGE(Premissas!$H$7:$I$7,1)</f>
        <v>61.04</v>
      </c>
      <c r="D1533" s="20">
        <f t="shared" si="2301"/>
        <v>0</v>
      </c>
      <c r="E1533" s="17">
        <f>D1533*Premissas!$C$6</f>
        <v>0</v>
      </c>
      <c r="F1533" s="15">
        <f t="shared" si="2302"/>
        <v>110</v>
      </c>
      <c r="G1533" s="18">
        <f>F1533*Premissas!$C$5</f>
        <v>3546.0297374248657</v>
      </c>
      <c r="M1533" s="7" t="str">
        <f>Premissas!$E$7</f>
        <v>maio/19</v>
      </c>
      <c r="N1533" s="29">
        <f t="shared" si="2309"/>
        <v>110</v>
      </c>
      <c r="O1533" s="15">
        <f>Premissas!$I$7</f>
        <v>46.37</v>
      </c>
      <c r="P1533" s="20">
        <f t="shared" si="2304"/>
        <v>0</v>
      </c>
      <c r="Q1533" s="17">
        <f>P1533*Premissas!$C$13</f>
        <v>0</v>
      </c>
      <c r="R1533" s="15">
        <f t="shared" si="2305"/>
        <v>110</v>
      </c>
      <c r="S1533" s="18">
        <f>R1533*Premissas!$C$11</f>
        <v>5298.1651376146783</v>
      </c>
      <c r="Y1533" s="7" t="str">
        <f>Premissas!$E$7</f>
        <v>maio/19</v>
      </c>
      <c r="Z1533" s="29">
        <f t="shared" si="2310"/>
        <v>110</v>
      </c>
      <c r="AA1533" s="15">
        <f>Premissas!$H$7</f>
        <v>61.04</v>
      </c>
      <c r="AB1533" s="20">
        <f t="shared" si="2307"/>
        <v>0</v>
      </c>
      <c r="AC1533" s="17">
        <f>AB1533*Premissas!$C$6</f>
        <v>0</v>
      </c>
      <c r="AD1533" s="15">
        <f t="shared" si="2308"/>
        <v>110</v>
      </c>
      <c r="AE1533" s="18">
        <f>AD1533*Premissas!$C$12</f>
        <v>3546.0297374248657</v>
      </c>
    </row>
    <row r="1534" spans="1:33" x14ac:dyDescent="0.25">
      <c r="A1534" s="7" t="str">
        <f>Premissas!$E$8</f>
        <v>abril/19</v>
      </c>
      <c r="B1534" s="29">
        <f t="shared" si="2311"/>
        <v>110</v>
      </c>
      <c r="C1534" s="15">
        <f>LARGE(Premissas!$H$8:$I$8,1)</f>
        <v>81.98</v>
      </c>
      <c r="D1534" s="20">
        <f t="shared" si="2301"/>
        <v>0</v>
      </c>
      <c r="E1534" s="17">
        <f>D1534*Premissas!$C$6</f>
        <v>0</v>
      </c>
      <c r="F1534" s="15">
        <f t="shared" si="2302"/>
        <v>110</v>
      </c>
      <c r="G1534" s="18">
        <f>F1534*Premissas!$C$5</f>
        <v>3546.0297374248657</v>
      </c>
      <c r="M1534" s="7" t="str">
        <f>Premissas!$E$8</f>
        <v>abril/19</v>
      </c>
      <c r="N1534" s="29">
        <f t="shared" si="2309"/>
        <v>110</v>
      </c>
      <c r="O1534" s="15">
        <f>Premissas!$I$8</f>
        <v>53.09</v>
      </c>
      <c r="P1534" s="20">
        <f t="shared" si="2304"/>
        <v>0</v>
      </c>
      <c r="Q1534" s="17">
        <f>P1534*Premissas!$C$13</f>
        <v>0</v>
      </c>
      <c r="R1534" s="15">
        <f t="shared" si="2305"/>
        <v>110</v>
      </c>
      <c r="S1534" s="18">
        <f>R1534*Premissas!$C$11</f>
        <v>5298.1651376146783</v>
      </c>
      <c r="Y1534" s="7" t="str">
        <f>Premissas!$E$8</f>
        <v>abril/19</v>
      </c>
      <c r="Z1534" s="29">
        <f t="shared" si="2310"/>
        <v>110</v>
      </c>
      <c r="AA1534" s="15">
        <f>Premissas!$H$8</f>
        <v>81.98</v>
      </c>
      <c r="AB1534" s="20">
        <f t="shared" si="2307"/>
        <v>0</v>
      </c>
      <c r="AC1534" s="17">
        <f>AB1534*Premissas!$C$6</f>
        <v>0</v>
      </c>
      <c r="AD1534" s="15">
        <f t="shared" si="2308"/>
        <v>110</v>
      </c>
      <c r="AE1534" s="18">
        <f>AD1534*Premissas!$C$12</f>
        <v>3546.0297374248657</v>
      </c>
    </row>
    <row r="1535" spans="1:33" x14ac:dyDescent="0.25">
      <c r="A1535" s="7" t="str">
        <f>Premissas!$E$9</f>
        <v>março/19</v>
      </c>
      <c r="B1535" s="29">
        <f t="shared" si="2311"/>
        <v>110</v>
      </c>
      <c r="C1535" s="15">
        <f>LARGE(Premissas!$H$9:$I$9,1)</f>
        <v>77.73</v>
      </c>
      <c r="D1535" s="20">
        <f t="shared" si="2301"/>
        <v>0</v>
      </c>
      <c r="E1535" s="17">
        <f>D1535*Premissas!$C$6</f>
        <v>0</v>
      </c>
      <c r="F1535" s="15">
        <f t="shared" si="2302"/>
        <v>110</v>
      </c>
      <c r="G1535" s="18">
        <f>F1535*Premissas!$C$5</f>
        <v>3546.0297374248657</v>
      </c>
      <c r="M1535" s="7" t="str">
        <f>Premissas!$E$9</f>
        <v>março/19</v>
      </c>
      <c r="N1535" s="29">
        <f t="shared" si="2309"/>
        <v>110</v>
      </c>
      <c r="O1535" s="15">
        <f>Premissas!$I$9</f>
        <v>77.73</v>
      </c>
      <c r="P1535" s="20">
        <f t="shared" si="2304"/>
        <v>0</v>
      </c>
      <c r="Q1535" s="17">
        <f>P1535*Premissas!$C$13</f>
        <v>0</v>
      </c>
      <c r="R1535" s="15">
        <f t="shared" si="2305"/>
        <v>110</v>
      </c>
      <c r="S1535" s="18">
        <f>R1535*Premissas!$C$11</f>
        <v>5298.1651376146783</v>
      </c>
      <c r="Y1535" s="7" t="str">
        <f>Premissas!$E$9</f>
        <v>março/19</v>
      </c>
      <c r="Z1535" s="29">
        <f t="shared" si="2310"/>
        <v>110</v>
      </c>
      <c r="AA1535" s="15">
        <f>Premissas!$H$9</f>
        <v>77.62</v>
      </c>
      <c r="AB1535" s="20">
        <f t="shared" si="2307"/>
        <v>0</v>
      </c>
      <c r="AC1535" s="17">
        <f>AB1535*Premissas!$C$6</f>
        <v>0</v>
      </c>
      <c r="AD1535" s="15">
        <f t="shared" si="2308"/>
        <v>110</v>
      </c>
      <c r="AE1535" s="18">
        <f>AD1535*Premissas!$C$12</f>
        <v>3546.0297374248657</v>
      </c>
    </row>
    <row r="1536" spans="1:33" x14ac:dyDescent="0.25">
      <c r="A1536" s="7" t="str">
        <f>Premissas!$E$10</f>
        <v>fevereiro/19</v>
      </c>
      <c r="B1536" s="29">
        <f t="shared" si="2311"/>
        <v>110</v>
      </c>
      <c r="C1536" s="15">
        <f>LARGE(Premissas!$H$10:$I$10,1)</f>
        <v>89.49</v>
      </c>
      <c r="D1536" s="20">
        <f t="shared" si="2301"/>
        <v>0</v>
      </c>
      <c r="E1536" s="17">
        <f>D1536*Premissas!$C$6</f>
        <v>0</v>
      </c>
      <c r="F1536" s="15">
        <f t="shared" si="2302"/>
        <v>110</v>
      </c>
      <c r="G1536" s="18">
        <f>F1536*Premissas!$C$5</f>
        <v>3546.0297374248657</v>
      </c>
      <c r="M1536" s="7" t="str">
        <f>Premissas!$E$10</f>
        <v>fevereiro/19</v>
      </c>
      <c r="N1536" s="29">
        <f t="shared" si="2309"/>
        <v>110</v>
      </c>
      <c r="O1536" s="15">
        <f>Premissas!$I$10</f>
        <v>61.82</v>
      </c>
      <c r="P1536" s="20">
        <f t="shared" si="2304"/>
        <v>0</v>
      </c>
      <c r="Q1536" s="17">
        <f>P1536*Premissas!$C$13</f>
        <v>0</v>
      </c>
      <c r="R1536" s="15">
        <f t="shared" si="2305"/>
        <v>110</v>
      </c>
      <c r="S1536" s="18">
        <f>R1536*Premissas!$C$11</f>
        <v>5298.1651376146783</v>
      </c>
      <c r="Y1536" s="7" t="str">
        <f>Premissas!$E$10</f>
        <v>fevereiro/19</v>
      </c>
      <c r="Z1536" s="29">
        <f t="shared" si="2310"/>
        <v>110</v>
      </c>
      <c r="AA1536" s="15">
        <f>Premissas!$H$10</f>
        <v>89.49</v>
      </c>
      <c r="AB1536" s="20">
        <f t="shared" si="2307"/>
        <v>0</v>
      </c>
      <c r="AC1536" s="17">
        <f>AB1536*Premissas!$C$6</f>
        <v>0</v>
      </c>
      <c r="AD1536" s="15">
        <f t="shared" si="2308"/>
        <v>110</v>
      </c>
      <c r="AE1536" s="18">
        <f>AD1536*Premissas!$C$12</f>
        <v>3546.0297374248657</v>
      </c>
    </row>
    <row r="1537" spans="1:33" x14ac:dyDescent="0.25">
      <c r="A1537" s="7" t="str">
        <f>Premissas!$E$11</f>
        <v>janeiro/19</v>
      </c>
      <c r="B1537" s="29">
        <f t="shared" si="2311"/>
        <v>110</v>
      </c>
      <c r="C1537" s="15">
        <f>LARGE(Premissas!$H$11:$I$11,1)</f>
        <v>81.09</v>
      </c>
      <c r="D1537" s="16">
        <f t="shared" si="2301"/>
        <v>0</v>
      </c>
      <c r="E1537" s="17">
        <f>D1537*Premissas!$C$6</f>
        <v>0</v>
      </c>
      <c r="F1537" s="15">
        <f t="shared" si="2302"/>
        <v>110</v>
      </c>
      <c r="G1537" s="18">
        <f>F1537*Premissas!$C$5</f>
        <v>3546.0297374248657</v>
      </c>
      <c r="M1537" s="7" t="str">
        <f>Premissas!$E$11</f>
        <v>janeiro/19</v>
      </c>
      <c r="N1537" s="29">
        <f t="shared" si="2309"/>
        <v>110</v>
      </c>
      <c r="O1537" s="15">
        <f>Premissas!$I$11</f>
        <v>57.12</v>
      </c>
      <c r="P1537" s="16">
        <f t="shared" si="2304"/>
        <v>0</v>
      </c>
      <c r="Q1537" s="17">
        <f>P1537*Premissas!$C$13</f>
        <v>0</v>
      </c>
      <c r="R1537" s="15">
        <f t="shared" si="2305"/>
        <v>110</v>
      </c>
      <c r="S1537" s="18">
        <f>R1537*Premissas!$C$11</f>
        <v>5298.1651376146783</v>
      </c>
      <c r="Y1537" s="7" t="str">
        <f>Premissas!$E$11</f>
        <v>janeiro/19</v>
      </c>
      <c r="Z1537" s="29">
        <f t="shared" si="2310"/>
        <v>110</v>
      </c>
      <c r="AA1537" s="15">
        <f>Premissas!$H$11</f>
        <v>81.09</v>
      </c>
      <c r="AB1537" s="16">
        <f t="shared" si="2307"/>
        <v>0</v>
      </c>
      <c r="AC1537" s="17">
        <f>AB1537*Premissas!$C$6</f>
        <v>0</v>
      </c>
      <c r="AD1537" s="15">
        <f t="shared" si="2308"/>
        <v>110</v>
      </c>
      <c r="AE1537" s="18">
        <f>AD1537*Premissas!$C$12</f>
        <v>3546.0297374248657</v>
      </c>
    </row>
    <row r="1538" spans="1:33" x14ac:dyDescent="0.25">
      <c r="A1538" s="7" t="str">
        <f>Premissas!$E$12</f>
        <v>dezembro/18</v>
      </c>
      <c r="B1538" s="29">
        <f t="shared" si="2311"/>
        <v>110</v>
      </c>
      <c r="C1538" s="15">
        <f>LARGE(Premissas!$H$12:$I$12,1)</f>
        <v>66.98</v>
      </c>
      <c r="D1538" s="16">
        <f t="shared" si="2301"/>
        <v>0</v>
      </c>
      <c r="E1538" s="17">
        <f>D1538*Premissas!$C$6</f>
        <v>0</v>
      </c>
      <c r="F1538" s="15">
        <f t="shared" si="2302"/>
        <v>110</v>
      </c>
      <c r="G1538" s="18">
        <f>F1538*Premissas!$C$5</f>
        <v>3546.0297374248657</v>
      </c>
      <c r="M1538" s="7" t="str">
        <f>Premissas!$E$12</f>
        <v>dezembro/18</v>
      </c>
      <c r="N1538" s="29">
        <f t="shared" si="2309"/>
        <v>110</v>
      </c>
      <c r="O1538" s="15">
        <f>Premissas!$I$12</f>
        <v>56.9</v>
      </c>
      <c r="P1538" s="16">
        <f t="shared" si="2304"/>
        <v>0</v>
      </c>
      <c r="Q1538" s="17">
        <f>P1538*Premissas!$C$13</f>
        <v>0</v>
      </c>
      <c r="R1538" s="15">
        <f t="shared" si="2305"/>
        <v>110</v>
      </c>
      <c r="S1538" s="18">
        <f>R1538*Premissas!$C$11</f>
        <v>5298.1651376146783</v>
      </c>
      <c r="Y1538" s="7" t="str">
        <f>Premissas!$E$12</f>
        <v>dezembro/18</v>
      </c>
      <c r="Z1538" s="29">
        <f t="shared" si="2310"/>
        <v>110</v>
      </c>
      <c r="AA1538" s="15">
        <f>Premissas!$H$12</f>
        <v>66.98</v>
      </c>
      <c r="AB1538" s="16">
        <f t="shared" si="2307"/>
        <v>0</v>
      </c>
      <c r="AC1538" s="17">
        <f>AB1538*Premissas!$C$6</f>
        <v>0</v>
      </c>
      <c r="AD1538" s="15">
        <f t="shared" si="2308"/>
        <v>110</v>
      </c>
      <c r="AE1538" s="18">
        <f>AD1538*Premissas!$C$12</f>
        <v>3546.0297374248657</v>
      </c>
    </row>
    <row r="1539" spans="1:33" x14ac:dyDescent="0.25">
      <c r="A1539" s="7" t="str">
        <f>Premissas!$E$13</f>
        <v>novembro/18</v>
      </c>
      <c r="B1539" s="29">
        <f t="shared" si="2311"/>
        <v>110</v>
      </c>
      <c r="C1539" s="15">
        <f>LARGE(Premissas!$H$13:$I$13,1)</f>
        <v>66.42</v>
      </c>
      <c r="D1539" s="16">
        <f t="shared" si="2301"/>
        <v>0</v>
      </c>
      <c r="E1539" s="17">
        <f>D1539*Premissas!$C$6</f>
        <v>0</v>
      </c>
      <c r="F1539" s="15">
        <f t="shared" si="2302"/>
        <v>110</v>
      </c>
      <c r="G1539" s="18">
        <f>F1539*Premissas!$C$5</f>
        <v>3546.0297374248657</v>
      </c>
      <c r="M1539" s="7" t="str">
        <f>Premissas!$E$13</f>
        <v>novembro/18</v>
      </c>
      <c r="N1539" s="29">
        <f t="shared" si="2309"/>
        <v>110</v>
      </c>
      <c r="O1539" s="15">
        <f>Premissas!$I$13</f>
        <v>40.659999999999997</v>
      </c>
      <c r="P1539" s="16">
        <f t="shared" si="2304"/>
        <v>0</v>
      </c>
      <c r="Q1539" s="17">
        <f>P1539*Premissas!$C$13</f>
        <v>0</v>
      </c>
      <c r="R1539" s="15">
        <f t="shared" si="2305"/>
        <v>110</v>
      </c>
      <c r="S1539" s="18">
        <f>R1539*Premissas!$C$11</f>
        <v>5298.1651376146783</v>
      </c>
      <c r="Y1539" s="7" t="str">
        <f>Premissas!$E$13</f>
        <v>novembro/18</v>
      </c>
      <c r="Z1539" s="29">
        <f t="shared" si="2310"/>
        <v>110</v>
      </c>
      <c r="AA1539" s="15">
        <f>Premissas!$H$13</f>
        <v>66.42</v>
      </c>
      <c r="AB1539" s="16">
        <f t="shared" si="2307"/>
        <v>0</v>
      </c>
      <c r="AC1539" s="17">
        <f>AB1539*Premissas!$C$6</f>
        <v>0</v>
      </c>
      <c r="AD1539" s="15">
        <f t="shared" si="2308"/>
        <v>110</v>
      </c>
      <c r="AE1539" s="18">
        <f>AD1539*Premissas!$C$12</f>
        <v>3546.0297374248657</v>
      </c>
    </row>
    <row r="1540" spans="1:33" x14ac:dyDescent="0.25">
      <c r="A1540" s="26" t="s">
        <v>35</v>
      </c>
      <c r="B1540" s="5"/>
      <c r="C1540" s="5">
        <f>LARGE(C1527:C1539,1)</f>
        <v>89.49</v>
      </c>
      <c r="D1540" s="5">
        <f>LARGE(D1527:D1539,1)</f>
        <v>0</v>
      </c>
      <c r="E1540" s="27">
        <f>SUM(E1528:E1539)</f>
        <v>0</v>
      </c>
      <c r="F1540" s="5">
        <f>LARGE(F1527:F1539,1)</f>
        <v>110</v>
      </c>
      <c r="G1540" s="27">
        <f t="shared" si="2246"/>
        <v>42552.356849098389</v>
      </c>
      <c r="H1540" s="50">
        <f>E1540+G1540</f>
        <v>42552.356849098389</v>
      </c>
      <c r="I1540">
        <f>B1528</f>
        <v>110</v>
      </c>
      <c r="M1540" s="26" t="s">
        <v>35</v>
      </c>
      <c r="N1540" s="5"/>
      <c r="O1540" s="5">
        <f t="shared" ref="O1540:P1540" si="2312">LARGE(O1527:O1539,1)</f>
        <v>77.73</v>
      </c>
      <c r="P1540" s="5">
        <f t="shared" si="2312"/>
        <v>0</v>
      </c>
      <c r="Q1540" s="27">
        <f t="shared" ref="Q1540" si="2313">SUM(Q1528:Q1539)</f>
        <v>0</v>
      </c>
      <c r="R1540" s="5">
        <f t="shared" ref="R1540" si="2314">LARGE(R1527:R1539,1)</f>
        <v>110</v>
      </c>
      <c r="S1540" s="27">
        <f t="shared" si="2250"/>
        <v>63577.981651376125</v>
      </c>
      <c r="T1540" s="50">
        <f t="shared" ref="T1540" si="2315">Q1540+S1540</f>
        <v>63577.981651376125</v>
      </c>
      <c r="U1540">
        <f t="shared" ref="U1540" si="2316">N1528</f>
        <v>110</v>
      </c>
      <c r="Y1540" s="26" t="s">
        <v>35</v>
      </c>
      <c r="Z1540" s="5"/>
      <c r="AA1540" s="5">
        <f t="shared" ref="AA1540:AB1540" si="2317">LARGE(AA1527:AA1539,1)</f>
        <v>89.49</v>
      </c>
      <c r="AB1540" s="5">
        <f t="shared" si="2317"/>
        <v>0</v>
      </c>
      <c r="AC1540" s="27">
        <f t="shared" ref="AC1540" si="2318">SUM(AC1528:AC1539)</f>
        <v>0</v>
      </c>
      <c r="AD1540" s="5">
        <f t="shared" ref="AD1540" si="2319">LARGE(AD1527:AD1539,1)</f>
        <v>110</v>
      </c>
      <c r="AE1540" s="27">
        <f t="shared" si="2256"/>
        <v>42552.356849098389</v>
      </c>
      <c r="AF1540" s="50">
        <f t="shared" ref="AF1540" si="2320">AC1540+AE1540</f>
        <v>42552.356849098389</v>
      </c>
      <c r="AG1540">
        <f t="shared" ref="AG1540" si="2321">Z1528</f>
        <v>110</v>
      </c>
    </row>
    <row r="1541" spans="1:33" x14ac:dyDescent="0.25">
      <c r="A1541" s="6" t="s">
        <v>12</v>
      </c>
      <c r="B1541" s="6" t="s">
        <v>18</v>
      </c>
      <c r="C1541" s="6" t="s">
        <v>19</v>
      </c>
      <c r="D1541" s="14" t="s">
        <v>20</v>
      </c>
      <c r="E1541" s="14" t="s">
        <v>21</v>
      </c>
      <c r="F1541" s="6" t="s">
        <v>22</v>
      </c>
      <c r="G1541" s="6" t="s">
        <v>23</v>
      </c>
      <c r="M1541" s="6" t="s">
        <v>12</v>
      </c>
      <c r="N1541" s="6" t="s">
        <v>18</v>
      </c>
      <c r="O1541" s="6" t="s">
        <v>19</v>
      </c>
      <c r="P1541" s="14" t="s">
        <v>20</v>
      </c>
      <c r="Q1541" s="14" t="s">
        <v>21</v>
      </c>
      <c r="R1541" s="6" t="s">
        <v>22</v>
      </c>
      <c r="S1541" s="6" t="s">
        <v>23</v>
      </c>
      <c r="Y1541" s="6" t="s">
        <v>12</v>
      </c>
      <c r="Z1541" s="6" t="s">
        <v>18</v>
      </c>
      <c r="AA1541" s="6" t="s">
        <v>19</v>
      </c>
      <c r="AB1541" s="14" t="s">
        <v>20</v>
      </c>
      <c r="AC1541" s="14" t="s">
        <v>21</v>
      </c>
      <c r="AD1541" s="6" t="s">
        <v>22</v>
      </c>
      <c r="AE1541" s="6" t="s">
        <v>23</v>
      </c>
    </row>
    <row r="1542" spans="1:33" x14ac:dyDescent="0.25">
      <c r="A1542" s="7" t="str">
        <f>Premissas!$E$2</f>
        <v>outubro/19</v>
      </c>
      <c r="B1542" s="29">
        <f>B1528+1</f>
        <v>111</v>
      </c>
      <c r="C1542" s="15">
        <f>LARGE(Premissas!$H$2:$I$2,1)</f>
        <v>63.39</v>
      </c>
      <c r="D1542" s="16">
        <f t="shared" ref="D1542:D1553" si="2322">IF(C1542&gt;105%*B1542,(C1542-B1542),0)</f>
        <v>0</v>
      </c>
      <c r="E1542" s="17">
        <f>D1542*Premissas!$C$6</f>
        <v>0</v>
      </c>
      <c r="F1542" s="15">
        <f t="shared" ref="F1542:F1553" si="2323">IF(C1542&gt;B1542,C1542,B1542)</f>
        <v>111</v>
      </c>
      <c r="G1542" s="18">
        <f>F1542*Premissas!$C$5</f>
        <v>3578.2663714014552</v>
      </c>
      <c r="M1542" s="7" t="str">
        <f>Premissas!$E$2</f>
        <v>outubro/19</v>
      </c>
      <c r="N1542" s="29">
        <f t="shared" ref="N1542" si="2324">N1528+1</f>
        <v>111</v>
      </c>
      <c r="O1542" s="15">
        <f>Premissas!$I$2</f>
        <v>63.39</v>
      </c>
      <c r="P1542" s="16">
        <f t="shared" ref="P1542:P1553" si="2325">IF(O1542&gt;105%*N1542,(O1542-N1542),0)</f>
        <v>0</v>
      </c>
      <c r="Q1542" s="17">
        <f>P1542*Premissas!$C$13</f>
        <v>0</v>
      </c>
      <c r="R1542" s="15">
        <f t="shared" ref="R1542:R1553" si="2326">IF(O1542&gt;N1542,O1542,N1542)</f>
        <v>111</v>
      </c>
      <c r="S1542" s="18">
        <f>R1542*Premissas!$C$11</f>
        <v>5346.3302752293575</v>
      </c>
      <c r="Y1542" s="7" t="str">
        <f>Premissas!$E$2</f>
        <v>outubro/19</v>
      </c>
      <c r="Z1542" s="29">
        <f t="shared" ref="Z1542" si="2327">Z1528+1</f>
        <v>111</v>
      </c>
      <c r="AA1542" s="15">
        <f>Premissas!$H$2</f>
        <v>58.8</v>
      </c>
      <c r="AB1542" s="16">
        <f t="shared" ref="AB1542:AB1553" si="2328">IF(AA1542&gt;105%*Z1542,(AA1542-Z1542),0)</f>
        <v>0</v>
      </c>
      <c r="AC1542" s="17">
        <f>AB1542*Premissas!$C$6</f>
        <v>0</v>
      </c>
      <c r="AD1542" s="15">
        <f t="shared" ref="AD1542:AD1553" si="2329">IF(AA1542&gt;Z1542,AA1542,Z1542)</f>
        <v>111</v>
      </c>
      <c r="AE1542" s="18">
        <f>AD1542*Premissas!$C$12</f>
        <v>3578.2663714014552</v>
      </c>
    </row>
    <row r="1543" spans="1:33" x14ac:dyDescent="0.25">
      <c r="A1543" s="7" t="str">
        <f>Premissas!$E$3</f>
        <v>setembro/19</v>
      </c>
      <c r="B1543" s="29">
        <f>B1542</f>
        <v>111</v>
      </c>
      <c r="C1543" s="15">
        <f>LARGE(Premissas!$H$3:$I$3,1)</f>
        <v>58.91</v>
      </c>
      <c r="D1543" s="16">
        <f t="shared" si="2322"/>
        <v>0</v>
      </c>
      <c r="E1543" s="17">
        <f>D1543*Premissas!$C$6</f>
        <v>0</v>
      </c>
      <c r="F1543" s="15">
        <f t="shared" si="2323"/>
        <v>111</v>
      </c>
      <c r="G1543" s="18">
        <f>F1543*Premissas!$C$5</f>
        <v>3578.2663714014552</v>
      </c>
      <c r="M1543" s="7" t="str">
        <f>Premissas!$E$3</f>
        <v>setembro/19</v>
      </c>
      <c r="N1543" s="29">
        <f t="shared" ref="N1543:N1553" si="2330">N1542</f>
        <v>111</v>
      </c>
      <c r="O1543" s="15">
        <f>Premissas!$I$3</f>
        <v>52.19</v>
      </c>
      <c r="P1543" s="16">
        <f t="shared" si="2325"/>
        <v>0</v>
      </c>
      <c r="Q1543" s="17">
        <f>P1543*Premissas!$C$13</f>
        <v>0</v>
      </c>
      <c r="R1543" s="15">
        <f t="shared" si="2326"/>
        <v>111</v>
      </c>
      <c r="S1543" s="18">
        <f>R1543*Premissas!$C$11</f>
        <v>5346.3302752293575</v>
      </c>
      <c r="Y1543" s="7" t="str">
        <f>Premissas!$E$3</f>
        <v>setembro/19</v>
      </c>
      <c r="Z1543" s="29">
        <f t="shared" ref="Z1543:Z1553" si="2331">Z1542</f>
        <v>111</v>
      </c>
      <c r="AA1543" s="15">
        <f>Premissas!$H$3</f>
        <v>58.91</v>
      </c>
      <c r="AB1543" s="16">
        <f t="shared" si="2328"/>
        <v>0</v>
      </c>
      <c r="AC1543" s="17">
        <f>AB1543*Premissas!$C$6</f>
        <v>0</v>
      </c>
      <c r="AD1543" s="15">
        <f t="shared" si="2329"/>
        <v>111</v>
      </c>
      <c r="AE1543" s="18">
        <f>AD1543*Premissas!$C$12</f>
        <v>3578.2663714014552</v>
      </c>
    </row>
    <row r="1544" spans="1:33" x14ac:dyDescent="0.25">
      <c r="A1544" s="7" t="str">
        <f>Premissas!$E$4</f>
        <v>agosto/19</v>
      </c>
      <c r="B1544" s="29">
        <f t="shared" ref="B1544:B1553" si="2332">B1543</f>
        <v>111</v>
      </c>
      <c r="C1544" s="15">
        <f>LARGE(Premissas!$H$4:$I$4,1)</f>
        <v>46.48</v>
      </c>
      <c r="D1544" s="16">
        <f t="shared" si="2322"/>
        <v>0</v>
      </c>
      <c r="E1544" s="17">
        <f>D1544*Premissas!$C$6</f>
        <v>0</v>
      </c>
      <c r="F1544" s="15">
        <f t="shared" si="2323"/>
        <v>111</v>
      </c>
      <c r="G1544" s="18">
        <f>F1544*Premissas!$C$5</f>
        <v>3578.2663714014552</v>
      </c>
      <c r="M1544" s="7" t="str">
        <f>Premissas!$E$4</f>
        <v>agosto/19</v>
      </c>
      <c r="N1544" s="29">
        <f t="shared" si="2330"/>
        <v>111</v>
      </c>
      <c r="O1544" s="15">
        <f>Premissas!$I$4</f>
        <v>20.16</v>
      </c>
      <c r="P1544" s="16">
        <f t="shared" si="2325"/>
        <v>0</v>
      </c>
      <c r="Q1544" s="17">
        <f>P1544*Premissas!$C$13</f>
        <v>0</v>
      </c>
      <c r="R1544" s="15">
        <f t="shared" si="2326"/>
        <v>111</v>
      </c>
      <c r="S1544" s="18">
        <f>R1544*Premissas!$C$11</f>
        <v>5346.3302752293575</v>
      </c>
      <c r="Y1544" s="7" t="str">
        <f>Premissas!$E$4</f>
        <v>agosto/19</v>
      </c>
      <c r="Z1544" s="29">
        <f t="shared" si="2331"/>
        <v>111</v>
      </c>
      <c r="AA1544" s="15">
        <f>Premissas!$H$4</f>
        <v>46.48</v>
      </c>
      <c r="AB1544" s="16">
        <f t="shared" si="2328"/>
        <v>0</v>
      </c>
      <c r="AC1544" s="17">
        <f>AB1544*Premissas!$C$6</f>
        <v>0</v>
      </c>
      <c r="AD1544" s="15">
        <f t="shared" si="2329"/>
        <v>111</v>
      </c>
      <c r="AE1544" s="18">
        <f>AD1544*Premissas!$C$12</f>
        <v>3578.2663714014552</v>
      </c>
    </row>
    <row r="1545" spans="1:33" x14ac:dyDescent="0.25">
      <c r="A1545" s="7" t="str">
        <f>Premissas!$E$5</f>
        <v>julho/19</v>
      </c>
      <c r="B1545" s="29">
        <f t="shared" si="2332"/>
        <v>111</v>
      </c>
      <c r="C1545" s="15">
        <f>LARGE(Premissas!$H$5:$I$5,1)</f>
        <v>63.17</v>
      </c>
      <c r="D1545" s="16">
        <f t="shared" si="2322"/>
        <v>0</v>
      </c>
      <c r="E1545" s="17">
        <f>D1545*Premissas!$C$6</f>
        <v>0</v>
      </c>
      <c r="F1545" s="15">
        <f t="shared" si="2323"/>
        <v>111</v>
      </c>
      <c r="G1545" s="18">
        <f>F1545*Premissas!$C$5</f>
        <v>3578.2663714014552</v>
      </c>
      <c r="M1545" s="7" t="str">
        <f>Premissas!$E$5</f>
        <v>julho/19</v>
      </c>
      <c r="N1545" s="29">
        <f t="shared" si="2330"/>
        <v>111</v>
      </c>
      <c r="O1545" s="15">
        <f>Premissas!$I$5</f>
        <v>39.979999999999997</v>
      </c>
      <c r="P1545" s="16">
        <f t="shared" si="2325"/>
        <v>0</v>
      </c>
      <c r="Q1545" s="17">
        <f>P1545*Premissas!$C$13</f>
        <v>0</v>
      </c>
      <c r="R1545" s="15">
        <f t="shared" si="2326"/>
        <v>111</v>
      </c>
      <c r="S1545" s="18">
        <f>R1545*Premissas!$C$11</f>
        <v>5346.3302752293575</v>
      </c>
      <c r="Y1545" s="7" t="str">
        <f>Premissas!$E$5</f>
        <v>julho/19</v>
      </c>
      <c r="Z1545" s="29">
        <f t="shared" si="2331"/>
        <v>111</v>
      </c>
      <c r="AA1545" s="15">
        <f>Premissas!$H$5</f>
        <v>63.17</v>
      </c>
      <c r="AB1545" s="16">
        <f t="shared" si="2328"/>
        <v>0</v>
      </c>
      <c r="AC1545" s="17">
        <f>AB1545*Premissas!$C$6</f>
        <v>0</v>
      </c>
      <c r="AD1545" s="15">
        <f t="shared" si="2329"/>
        <v>111</v>
      </c>
      <c r="AE1545" s="18">
        <f>AD1545*Premissas!$C$12</f>
        <v>3578.2663714014552</v>
      </c>
    </row>
    <row r="1546" spans="1:33" x14ac:dyDescent="0.25">
      <c r="A1546" s="7" t="str">
        <f>Premissas!$E$6</f>
        <v>junho/19</v>
      </c>
      <c r="B1546" s="29">
        <f t="shared" si="2332"/>
        <v>111</v>
      </c>
      <c r="C1546" s="15">
        <f>LARGE(Premissas!$H$6:$I$6,1)</f>
        <v>59.47</v>
      </c>
      <c r="D1546" s="16">
        <f t="shared" si="2322"/>
        <v>0</v>
      </c>
      <c r="E1546" s="17">
        <f>D1546*Premissas!$C$6</f>
        <v>0</v>
      </c>
      <c r="F1546" s="15">
        <f t="shared" si="2323"/>
        <v>111</v>
      </c>
      <c r="G1546" s="18">
        <f>F1546*Premissas!$C$5</f>
        <v>3578.2663714014552</v>
      </c>
      <c r="M1546" s="7" t="str">
        <f>Premissas!$E$6</f>
        <v>junho/19</v>
      </c>
      <c r="N1546" s="29">
        <f t="shared" si="2330"/>
        <v>111</v>
      </c>
      <c r="O1546" s="15">
        <f>Premissas!$I$6</f>
        <v>47.71</v>
      </c>
      <c r="P1546" s="16">
        <f t="shared" si="2325"/>
        <v>0</v>
      </c>
      <c r="Q1546" s="17">
        <f>P1546*Premissas!$C$13</f>
        <v>0</v>
      </c>
      <c r="R1546" s="15">
        <f t="shared" si="2326"/>
        <v>111</v>
      </c>
      <c r="S1546" s="18">
        <f>R1546*Premissas!$C$11</f>
        <v>5346.3302752293575</v>
      </c>
      <c r="Y1546" s="7" t="str">
        <f>Premissas!$E$6</f>
        <v>junho/19</v>
      </c>
      <c r="Z1546" s="29">
        <f t="shared" si="2331"/>
        <v>111</v>
      </c>
      <c r="AA1546" s="15">
        <f>Premissas!$H$6</f>
        <v>59.47</v>
      </c>
      <c r="AB1546" s="16">
        <f t="shared" si="2328"/>
        <v>0</v>
      </c>
      <c r="AC1546" s="17">
        <f>AB1546*Premissas!$C$6</f>
        <v>0</v>
      </c>
      <c r="AD1546" s="15">
        <f t="shared" si="2329"/>
        <v>111</v>
      </c>
      <c r="AE1546" s="18">
        <f>AD1546*Premissas!$C$12</f>
        <v>3578.2663714014552</v>
      </c>
    </row>
    <row r="1547" spans="1:33" x14ac:dyDescent="0.25">
      <c r="A1547" s="7" t="str">
        <f>Premissas!$E$7</f>
        <v>maio/19</v>
      </c>
      <c r="B1547" s="29">
        <f t="shared" si="2332"/>
        <v>111</v>
      </c>
      <c r="C1547" s="15">
        <f>LARGE(Premissas!$H$7:$I$7,1)</f>
        <v>61.04</v>
      </c>
      <c r="D1547" s="20">
        <f t="shared" si="2322"/>
        <v>0</v>
      </c>
      <c r="E1547" s="17">
        <f>D1547*Premissas!$C$6</f>
        <v>0</v>
      </c>
      <c r="F1547" s="15">
        <f t="shared" si="2323"/>
        <v>111</v>
      </c>
      <c r="G1547" s="18">
        <f>F1547*Premissas!$C$5</f>
        <v>3578.2663714014552</v>
      </c>
      <c r="M1547" s="7" t="str">
        <f>Premissas!$E$7</f>
        <v>maio/19</v>
      </c>
      <c r="N1547" s="29">
        <f t="shared" si="2330"/>
        <v>111</v>
      </c>
      <c r="O1547" s="15">
        <f>Premissas!$I$7</f>
        <v>46.37</v>
      </c>
      <c r="P1547" s="20">
        <f t="shared" si="2325"/>
        <v>0</v>
      </c>
      <c r="Q1547" s="17">
        <f>P1547*Premissas!$C$13</f>
        <v>0</v>
      </c>
      <c r="R1547" s="15">
        <f t="shared" si="2326"/>
        <v>111</v>
      </c>
      <c r="S1547" s="18">
        <f>R1547*Premissas!$C$11</f>
        <v>5346.3302752293575</v>
      </c>
      <c r="Y1547" s="7" t="str">
        <f>Premissas!$E$7</f>
        <v>maio/19</v>
      </c>
      <c r="Z1547" s="29">
        <f t="shared" si="2331"/>
        <v>111</v>
      </c>
      <c r="AA1547" s="15">
        <f>Premissas!$H$7</f>
        <v>61.04</v>
      </c>
      <c r="AB1547" s="20">
        <f t="shared" si="2328"/>
        <v>0</v>
      </c>
      <c r="AC1547" s="17">
        <f>AB1547*Premissas!$C$6</f>
        <v>0</v>
      </c>
      <c r="AD1547" s="15">
        <f t="shared" si="2329"/>
        <v>111</v>
      </c>
      <c r="AE1547" s="18">
        <f>AD1547*Premissas!$C$12</f>
        <v>3578.2663714014552</v>
      </c>
    </row>
    <row r="1548" spans="1:33" x14ac:dyDescent="0.25">
      <c r="A1548" s="7" t="str">
        <f>Premissas!$E$8</f>
        <v>abril/19</v>
      </c>
      <c r="B1548" s="29">
        <f t="shared" si="2332"/>
        <v>111</v>
      </c>
      <c r="C1548" s="15">
        <f>LARGE(Premissas!$H$8:$I$8,1)</f>
        <v>81.98</v>
      </c>
      <c r="D1548" s="20">
        <f t="shared" si="2322"/>
        <v>0</v>
      </c>
      <c r="E1548" s="17">
        <f>D1548*Premissas!$C$6</f>
        <v>0</v>
      </c>
      <c r="F1548" s="15">
        <f t="shared" si="2323"/>
        <v>111</v>
      </c>
      <c r="G1548" s="18">
        <f>F1548*Premissas!$C$5</f>
        <v>3578.2663714014552</v>
      </c>
      <c r="M1548" s="7" t="str">
        <f>Premissas!$E$8</f>
        <v>abril/19</v>
      </c>
      <c r="N1548" s="29">
        <f t="shared" si="2330"/>
        <v>111</v>
      </c>
      <c r="O1548" s="15">
        <f>Premissas!$I$8</f>
        <v>53.09</v>
      </c>
      <c r="P1548" s="20">
        <f t="shared" si="2325"/>
        <v>0</v>
      </c>
      <c r="Q1548" s="17">
        <f>P1548*Premissas!$C$13</f>
        <v>0</v>
      </c>
      <c r="R1548" s="15">
        <f t="shared" si="2326"/>
        <v>111</v>
      </c>
      <c r="S1548" s="18">
        <f>R1548*Premissas!$C$11</f>
        <v>5346.3302752293575</v>
      </c>
      <c r="Y1548" s="7" t="str">
        <f>Premissas!$E$8</f>
        <v>abril/19</v>
      </c>
      <c r="Z1548" s="29">
        <f t="shared" si="2331"/>
        <v>111</v>
      </c>
      <c r="AA1548" s="15">
        <f>Premissas!$H$8</f>
        <v>81.98</v>
      </c>
      <c r="AB1548" s="20">
        <f t="shared" si="2328"/>
        <v>0</v>
      </c>
      <c r="AC1548" s="17">
        <f>AB1548*Premissas!$C$6</f>
        <v>0</v>
      </c>
      <c r="AD1548" s="15">
        <f t="shared" si="2329"/>
        <v>111</v>
      </c>
      <c r="AE1548" s="18">
        <f>AD1548*Premissas!$C$12</f>
        <v>3578.2663714014552</v>
      </c>
    </row>
    <row r="1549" spans="1:33" x14ac:dyDescent="0.25">
      <c r="A1549" s="7" t="str">
        <f>Premissas!$E$9</f>
        <v>março/19</v>
      </c>
      <c r="B1549" s="29">
        <f t="shared" si="2332"/>
        <v>111</v>
      </c>
      <c r="C1549" s="15">
        <f>LARGE(Premissas!$H$9:$I$9,1)</f>
        <v>77.73</v>
      </c>
      <c r="D1549" s="20">
        <f t="shared" si="2322"/>
        <v>0</v>
      </c>
      <c r="E1549" s="17">
        <f>D1549*Premissas!$C$6</f>
        <v>0</v>
      </c>
      <c r="F1549" s="15">
        <f t="shared" si="2323"/>
        <v>111</v>
      </c>
      <c r="G1549" s="18">
        <f>F1549*Premissas!$C$5</f>
        <v>3578.2663714014552</v>
      </c>
      <c r="M1549" s="7" t="str">
        <f>Premissas!$E$9</f>
        <v>março/19</v>
      </c>
      <c r="N1549" s="29">
        <f t="shared" si="2330"/>
        <v>111</v>
      </c>
      <c r="O1549" s="15">
        <f>Premissas!$I$9</f>
        <v>77.73</v>
      </c>
      <c r="P1549" s="20">
        <f t="shared" si="2325"/>
        <v>0</v>
      </c>
      <c r="Q1549" s="17">
        <f>P1549*Premissas!$C$13</f>
        <v>0</v>
      </c>
      <c r="R1549" s="15">
        <f t="shared" si="2326"/>
        <v>111</v>
      </c>
      <c r="S1549" s="18">
        <f>R1549*Premissas!$C$11</f>
        <v>5346.3302752293575</v>
      </c>
      <c r="Y1549" s="7" t="str">
        <f>Premissas!$E$9</f>
        <v>março/19</v>
      </c>
      <c r="Z1549" s="29">
        <f t="shared" si="2331"/>
        <v>111</v>
      </c>
      <c r="AA1549" s="15">
        <f>Premissas!$H$9</f>
        <v>77.62</v>
      </c>
      <c r="AB1549" s="20">
        <f t="shared" si="2328"/>
        <v>0</v>
      </c>
      <c r="AC1549" s="17">
        <f>AB1549*Premissas!$C$6</f>
        <v>0</v>
      </c>
      <c r="AD1549" s="15">
        <f t="shared" si="2329"/>
        <v>111</v>
      </c>
      <c r="AE1549" s="18">
        <f>AD1549*Premissas!$C$12</f>
        <v>3578.2663714014552</v>
      </c>
    </row>
    <row r="1550" spans="1:33" x14ac:dyDescent="0.25">
      <c r="A1550" s="7" t="str">
        <f>Premissas!$E$10</f>
        <v>fevereiro/19</v>
      </c>
      <c r="B1550" s="29">
        <f t="shared" si="2332"/>
        <v>111</v>
      </c>
      <c r="C1550" s="15">
        <f>LARGE(Premissas!$H$10:$I$10,1)</f>
        <v>89.49</v>
      </c>
      <c r="D1550" s="20">
        <f t="shared" si="2322"/>
        <v>0</v>
      </c>
      <c r="E1550" s="17">
        <f>D1550*Premissas!$C$6</f>
        <v>0</v>
      </c>
      <c r="F1550" s="15">
        <f t="shared" si="2323"/>
        <v>111</v>
      </c>
      <c r="G1550" s="18">
        <f>F1550*Premissas!$C$5</f>
        <v>3578.2663714014552</v>
      </c>
      <c r="M1550" s="7" t="str">
        <f>Premissas!$E$10</f>
        <v>fevereiro/19</v>
      </c>
      <c r="N1550" s="29">
        <f t="shared" si="2330"/>
        <v>111</v>
      </c>
      <c r="O1550" s="15">
        <f>Premissas!$I$10</f>
        <v>61.82</v>
      </c>
      <c r="P1550" s="20">
        <f t="shared" si="2325"/>
        <v>0</v>
      </c>
      <c r="Q1550" s="17">
        <f>P1550*Premissas!$C$13</f>
        <v>0</v>
      </c>
      <c r="R1550" s="15">
        <f t="shared" si="2326"/>
        <v>111</v>
      </c>
      <c r="S1550" s="18">
        <f>R1550*Premissas!$C$11</f>
        <v>5346.3302752293575</v>
      </c>
      <c r="Y1550" s="7" t="str">
        <f>Premissas!$E$10</f>
        <v>fevereiro/19</v>
      </c>
      <c r="Z1550" s="29">
        <f t="shared" si="2331"/>
        <v>111</v>
      </c>
      <c r="AA1550" s="15">
        <f>Premissas!$H$10</f>
        <v>89.49</v>
      </c>
      <c r="AB1550" s="20">
        <f t="shared" si="2328"/>
        <v>0</v>
      </c>
      <c r="AC1550" s="17">
        <f>AB1550*Premissas!$C$6</f>
        <v>0</v>
      </c>
      <c r="AD1550" s="15">
        <f t="shared" si="2329"/>
        <v>111</v>
      </c>
      <c r="AE1550" s="18">
        <f>AD1550*Premissas!$C$12</f>
        <v>3578.2663714014552</v>
      </c>
    </row>
    <row r="1551" spans="1:33" x14ac:dyDescent="0.25">
      <c r="A1551" s="7" t="str">
        <f>Premissas!$E$11</f>
        <v>janeiro/19</v>
      </c>
      <c r="B1551" s="29">
        <f t="shared" si="2332"/>
        <v>111</v>
      </c>
      <c r="C1551" s="15">
        <f>LARGE(Premissas!$H$11:$I$11,1)</f>
        <v>81.09</v>
      </c>
      <c r="D1551" s="16">
        <f t="shared" si="2322"/>
        <v>0</v>
      </c>
      <c r="E1551" s="17">
        <f>D1551*Premissas!$C$6</f>
        <v>0</v>
      </c>
      <c r="F1551" s="15">
        <f t="shared" si="2323"/>
        <v>111</v>
      </c>
      <c r="G1551" s="18">
        <f>F1551*Premissas!$C$5</f>
        <v>3578.2663714014552</v>
      </c>
      <c r="M1551" s="7" t="str">
        <f>Premissas!$E$11</f>
        <v>janeiro/19</v>
      </c>
      <c r="N1551" s="29">
        <f t="shared" si="2330"/>
        <v>111</v>
      </c>
      <c r="O1551" s="15">
        <f>Premissas!$I$11</f>
        <v>57.12</v>
      </c>
      <c r="P1551" s="16">
        <f t="shared" si="2325"/>
        <v>0</v>
      </c>
      <c r="Q1551" s="17">
        <f>P1551*Premissas!$C$13</f>
        <v>0</v>
      </c>
      <c r="R1551" s="15">
        <f t="shared" si="2326"/>
        <v>111</v>
      </c>
      <c r="S1551" s="18">
        <f>R1551*Premissas!$C$11</f>
        <v>5346.3302752293575</v>
      </c>
      <c r="Y1551" s="7" t="str">
        <f>Premissas!$E$11</f>
        <v>janeiro/19</v>
      </c>
      <c r="Z1551" s="29">
        <f t="shared" si="2331"/>
        <v>111</v>
      </c>
      <c r="AA1551" s="15">
        <f>Premissas!$H$11</f>
        <v>81.09</v>
      </c>
      <c r="AB1551" s="16">
        <f t="shared" si="2328"/>
        <v>0</v>
      </c>
      <c r="AC1551" s="17">
        <f>AB1551*Premissas!$C$6</f>
        <v>0</v>
      </c>
      <c r="AD1551" s="15">
        <f t="shared" si="2329"/>
        <v>111</v>
      </c>
      <c r="AE1551" s="18">
        <f>AD1551*Premissas!$C$12</f>
        <v>3578.2663714014552</v>
      </c>
    </row>
    <row r="1552" spans="1:33" x14ac:dyDescent="0.25">
      <c r="A1552" s="7" t="str">
        <f>Premissas!$E$12</f>
        <v>dezembro/18</v>
      </c>
      <c r="B1552" s="29">
        <f t="shared" si="2332"/>
        <v>111</v>
      </c>
      <c r="C1552" s="15">
        <f>LARGE(Premissas!$H$12:$I$12,1)</f>
        <v>66.98</v>
      </c>
      <c r="D1552" s="16">
        <f t="shared" si="2322"/>
        <v>0</v>
      </c>
      <c r="E1552" s="17">
        <f>D1552*Premissas!$C$6</f>
        <v>0</v>
      </c>
      <c r="F1552" s="15">
        <f t="shared" si="2323"/>
        <v>111</v>
      </c>
      <c r="G1552" s="18">
        <f>F1552*Premissas!$C$5</f>
        <v>3578.2663714014552</v>
      </c>
      <c r="M1552" s="7" t="str">
        <f>Premissas!$E$12</f>
        <v>dezembro/18</v>
      </c>
      <c r="N1552" s="29">
        <f t="shared" si="2330"/>
        <v>111</v>
      </c>
      <c r="O1552" s="15">
        <f>Premissas!$I$12</f>
        <v>56.9</v>
      </c>
      <c r="P1552" s="16">
        <f t="shared" si="2325"/>
        <v>0</v>
      </c>
      <c r="Q1552" s="17">
        <f>P1552*Premissas!$C$13</f>
        <v>0</v>
      </c>
      <c r="R1552" s="15">
        <f t="shared" si="2326"/>
        <v>111</v>
      </c>
      <c r="S1552" s="18">
        <f>R1552*Premissas!$C$11</f>
        <v>5346.3302752293575</v>
      </c>
      <c r="Y1552" s="7" t="str">
        <f>Premissas!$E$12</f>
        <v>dezembro/18</v>
      </c>
      <c r="Z1552" s="29">
        <f t="shared" si="2331"/>
        <v>111</v>
      </c>
      <c r="AA1552" s="15">
        <f>Premissas!$H$12</f>
        <v>66.98</v>
      </c>
      <c r="AB1552" s="16">
        <f t="shared" si="2328"/>
        <v>0</v>
      </c>
      <c r="AC1552" s="17">
        <f>AB1552*Premissas!$C$6</f>
        <v>0</v>
      </c>
      <c r="AD1552" s="15">
        <f t="shared" si="2329"/>
        <v>111</v>
      </c>
      <c r="AE1552" s="18">
        <f>AD1552*Premissas!$C$12</f>
        <v>3578.2663714014552</v>
      </c>
    </row>
    <row r="1553" spans="1:33" x14ac:dyDescent="0.25">
      <c r="A1553" s="7" t="str">
        <f>Premissas!$E$13</f>
        <v>novembro/18</v>
      </c>
      <c r="B1553" s="29">
        <f t="shared" si="2332"/>
        <v>111</v>
      </c>
      <c r="C1553" s="15">
        <f>LARGE(Premissas!$H$13:$I$13,1)</f>
        <v>66.42</v>
      </c>
      <c r="D1553" s="16">
        <f t="shared" si="2322"/>
        <v>0</v>
      </c>
      <c r="E1553" s="17">
        <f>D1553*Premissas!$C$6</f>
        <v>0</v>
      </c>
      <c r="F1553" s="15">
        <f t="shared" si="2323"/>
        <v>111</v>
      </c>
      <c r="G1553" s="18">
        <f>F1553*Premissas!$C$5</f>
        <v>3578.2663714014552</v>
      </c>
      <c r="M1553" s="7" t="str">
        <f>Premissas!$E$13</f>
        <v>novembro/18</v>
      </c>
      <c r="N1553" s="29">
        <f t="shared" si="2330"/>
        <v>111</v>
      </c>
      <c r="O1553" s="15">
        <f>Premissas!$I$13</f>
        <v>40.659999999999997</v>
      </c>
      <c r="P1553" s="16">
        <f t="shared" si="2325"/>
        <v>0</v>
      </c>
      <c r="Q1553" s="17">
        <f>P1553*Premissas!$C$13</f>
        <v>0</v>
      </c>
      <c r="R1553" s="15">
        <f t="shared" si="2326"/>
        <v>111</v>
      </c>
      <c r="S1553" s="18">
        <f>R1553*Premissas!$C$11</f>
        <v>5346.3302752293575</v>
      </c>
      <c r="Y1553" s="7" t="str">
        <f>Premissas!$E$13</f>
        <v>novembro/18</v>
      </c>
      <c r="Z1553" s="29">
        <f t="shared" si="2331"/>
        <v>111</v>
      </c>
      <c r="AA1553" s="15">
        <f>Premissas!$H$13</f>
        <v>66.42</v>
      </c>
      <c r="AB1553" s="16">
        <f t="shared" si="2328"/>
        <v>0</v>
      </c>
      <c r="AC1553" s="17">
        <f>AB1553*Premissas!$C$6</f>
        <v>0</v>
      </c>
      <c r="AD1553" s="15">
        <f t="shared" si="2329"/>
        <v>111</v>
      </c>
      <c r="AE1553" s="18">
        <f>AD1553*Premissas!$C$12</f>
        <v>3578.2663714014552</v>
      </c>
    </row>
    <row r="1554" spans="1:33" x14ac:dyDescent="0.25">
      <c r="A1554" s="26" t="s">
        <v>35</v>
      </c>
      <c r="B1554" s="5"/>
      <c r="C1554" s="5">
        <f>LARGE(C1541:C1553,1)</f>
        <v>89.49</v>
      </c>
      <c r="D1554" s="5">
        <f>LARGE(D1541:D1553,1)</f>
        <v>0</v>
      </c>
      <c r="E1554" s="27">
        <f>SUM(E1542:E1553)</f>
        <v>0</v>
      </c>
      <c r="F1554" s="5">
        <f>LARGE(F1541:F1553,1)</f>
        <v>111</v>
      </c>
      <c r="G1554" s="27">
        <f t="shared" si="2246"/>
        <v>42939.196456817466</v>
      </c>
      <c r="H1554" s="50">
        <f>E1554+G1554</f>
        <v>42939.196456817466</v>
      </c>
      <c r="I1554">
        <f>B1542</f>
        <v>111</v>
      </c>
      <c r="M1554" s="26" t="s">
        <v>35</v>
      </c>
      <c r="N1554" s="5"/>
      <c r="O1554" s="5">
        <f t="shared" ref="O1554:P1554" si="2333">LARGE(O1541:O1553,1)</f>
        <v>77.73</v>
      </c>
      <c r="P1554" s="5">
        <f t="shared" si="2333"/>
        <v>0</v>
      </c>
      <c r="Q1554" s="27">
        <f t="shared" ref="Q1554" si="2334">SUM(Q1542:Q1553)</f>
        <v>0</v>
      </c>
      <c r="R1554" s="5">
        <f t="shared" ref="R1554" si="2335">LARGE(R1541:R1553,1)</f>
        <v>111</v>
      </c>
      <c r="S1554" s="27">
        <f t="shared" si="2250"/>
        <v>64155.963302752301</v>
      </c>
      <c r="T1554" s="50">
        <f t="shared" ref="T1554" si="2336">Q1554+S1554</f>
        <v>64155.963302752301</v>
      </c>
      <c r="U1554">
        <f t="shared" ref="U1554" si="2337">N1542</f>
        <v>111</v>
      </c>
      <c r="Y1554" s="26" t="s">
        <v>35</v>
      </c>
      <c r="Z1554" s="5"/>
      <c r="AA1554" s="5">
        <f t="shared" ref="AA1554:AB1554" si="2338">LARGE(AA1541:AA1553,1)</f>
        <v>89.49</v>
      </c>
      <c r="AB1554" s="5">
        <f t="shared" si="2338"/>
        <v>0</v>
      </c>
      <c r="AC1554" s="27">
        <f t="shared" ref="AC1554" si="2339">SUM(AC1542:AC1553)</f>
        <v>0</v>
      </c>
      <c r="AD1554" s="5">
        <f t="shared" ref="AD1554" si="2340">LARGE(AD1541:AD1553,1)</f>
        <v>111</v>
      </c>
      <c r="AE1554" s="27">
        <f t="shared" si="2256"/>
        <v>42939.196456817466</v>
      </c>
      <c r="AF1554" s="50">
        <f t="shared" ref="AF1554" si="2341">AC1554+AE1554</f>
        <v>42939.196456817466</v>
      </c>
      <c r="AG1554">
        <f t="shared" ref="AG1554" si="2342">Z1542</f>
        <v>111</v>
      </c>
    </row>
    <row r="1555" spans="1:33" x14ac:dyDescent="0.25">
      <c r="A1555" s="6" t="s">
        <v>12</v>
      </c>
      <c r="B1555" s="6" t="s">
        <v>18</v>
      </c>
      <c r="C1555" s="6" t="s">
        <v>19</v>
      </c>
      <c r="D1555" s="14" t="s">
        <v>20</v>
      </c>
      <c r="E1555" s="14" t="s">
        <v>21</v>
      </c>
      <c r="F1555" s="6" t="s">
        <v>22</v>
      </c>
      <c r="G1555" s="6" t="s">
        <v>23</v>
      </c>
      <c r="M1555" s="6" t="s">
        <v>12</v>
      </c>
      <c r="N1555" s="6" t="s">
        <v>18</v>
      </c>
      <c r="O1555" s="6" t="s">
        <v>19</v>
      </c>
      <c r="P1555" s="14" t="s">
        <v>20</v>
      </c>
      <c r="Q1555" s="14" t="s">
        <v>21</v>
      </c>
      <c r="R1555" s="6" t="s">
        <v>22</v>
      </c>
      <c r="S1555" s="6" t="s">
        <v>23</v>
      </c>
      <c r="Y1555" s="6" t="s">
        <v>12</v>
      </c>
      <c r="Z1555" s="6" t="s">
        <v>18</v>
      </c>
      <c r="AA1555" s="6" t="s">
        <v>19</v>
      </c>
      <c r="AB1555" s="14" t="s">
        <v>20</v>
      </c>
      <c r="AC1555" s="14" t="s">
        <v>21</v>
      </c>
      <c r="AD1555" s="6" t="s">
        <v>22</v>
      </c>
      <c r="AE1555" s="6" t="s">
        <v>23</v>
      </c>
    </row>
    <row r="1556" spans="1:33" x14ac:dyDescent="0.25">
      <c r="A1556" s="7" t="str">
        <f>Premissas!$E$2</f>
        <v>outubro/19</v>
      </c>
      <c r="B1556" s="29">
        <f>B1542+1</f>
        <v>112</v>
      </c>
      <c r="C1556" s="15">
        <f>LARGE(Premissas!$H$2:$I$2,1)</f>
        <v>63.39</v>
      </c>
      <c r="D1556" s="16">
        <f t="shared" ref="D1556:D1567" si="2343">IF(C1556&gt;105%*B1556,(C1556-B1556),0)</f>
        <v>0</v>
      </c>
      <c r="E1556" s="17">
        <f>D1556*Premissas!$C$6</f>
        <v>0</v>
      </c>
      <c r="F1556" s="15">
        <f t="shared" ref="F1556:F1567" si="2344">IF(C1556&gt;B1556,C1556,B1556)</f>
        <v>112</v>
      </c>
      <c r="G1556" s="18">
        <f>F1556*Premissas!$C$5</f>
        <v>3610.5030053780447</v>
      </c>
      <c r="M1556" s="7" t="str">
        <f>Premissas!$E$2</f>
        <v>outubro/19</v>
      </c>
      <c r="N1556" s="29">
        <f t="shared" ref="N1556" si="2345">N1542+1</f>
        <v>112</v>
      </c>
      <c r="O1556" s="15">
        <f>Premissas!$I$2</f>
        <v>63.39</v>
      </c>
      <c r="P1556" s="16">
        <f t="shared" ref="P1556:P1567" si="2346">IF(O1556&gt;105%*N1556,(O1556-N1556),0)</f>
        <v>0</v>
      </c>
      <c r="Q1556" s="17">
        <f>P1556*Premissas!$C$13</f>
        <v>0</v>
      </c>
      <c r="R1556" s="15">
        <f t="shared" ref="R1556:R1567" si="2347">IF(O1556&gt;N1556,O1556,N1556)</f>
        <v>112</v>
      </c>
      <c r="S1556" s="18">
        <f>R1556*Premissas!$C$11</f>
        <v>5394.4954128440368</v>
      </c>
      <c r="Y1556" s="7" t="str">
        <f>Premissas!$E$2</f>
        <v>outubro/19</v>
      </c>
      <c r="Z1556" s="29">
        <f t="shared" ref="Z1556" si="2348">Z1542+1</f>
        <v>112</v>
      </c>
      <c r="AA1556" s="15">
        <f>Premissas!$H$2</f>
        <v>58.8</v>
      </c>
      <c r="AB1556" s="16">
        <f t="shared" ref="AB1556:AB1567" si="2349">IF(AA1556&gt;105%*Z1556,(AA1556-Z1556),0)</f>
        <v>0</v>
      </c>
      <c r="AC1556" s="17">
        <f>AB1556*Premissas!$C$6</f>
        <v>0</v>
      </c>
      <c r="AD1556" s="15">
        <f t="shared" ref="AD1556:AD1567" si="2350">IF(AA1556&gt;Z1556,AA1556,Z1556)</f>
        <v>112</v>
      </c>
      <c r="AE1556" s="18">
        <f>AD1556*Premissas!$C$12</f>
        <v>3610.5030053780447</v>
      </c>
    </row>
    <row r="1557" spans="1:33" x14ac:dyDescent="0.25">
      <c r="A1557" s="7" t="str">
        <f>Premissas!$E$3</f>
        <v>setembro/19</v>
      </c>
      <c r="B1557" s="29">
        <f>B1556</f>
        <v>112</v>
      </c>
      <c r="C1557" s="15">
        <f>LARGE(Premissas!$H$3:$I$3,1)</f>
        <v>58.91</v>
      </c>
      <c r="D1557" s="16">
        <f t="shared" si="2343"/>
        <v>0</v>
      </c>
      <c r="E1557" s="17">
        <f>D1557*Premissas!$C$6</f>
        <v>0</v>
      </c>
      <c r="F1557" s="15">
        <f t="shared" si="2344"/>
        <v>112</v>
      </c>
      <c r="G1557" s="18">
        <f>F1557*Premissas!$C$5</f>
        <v>3610.5030053780447</v>
      </c>
      <c r="M1557" s="7" t="str">
        <f>Premissas!$E$3</f>
        <v>setembro/19</v>
      </c>
      <c r="N1557" s="29">
        <f t="shared" ref="N1557:N1567" si="2351">N1556</f>
        <v>112</v>
      </c>
      <c r="O1557" s="15">
        <f>Premissas!$I$3</f>
        <v>52.19</v>
      </c>
      <c r="P1557" s="16">
        <f t="shared" si="2346"/>
        <v>0</v>
      </c>
      <c r="Q1557" s="17">
        <f>P1557*Premissas!$C$13</f>
        <v>0</v>
      </c>
      <c r="R1557" s="15">
        <f t="shared" si="2347"/>
        <v>112</v>
      </c>
      <c r="S1557" s="18">
        <f>R1557*Premissas!$C$11</f>
        <v>5394.4954128440368</v>
      </c>
      <c r="Y1557" s="7" t="str">
        <f>Premissas!$E$3</f>
        <v>setembro/19</v>
      </c>
      <c r="Z1557" s="29">
        <f t="shared" ref="Z1557:Z1567" si="2352">Z1556</f>
        <v>112</v>
      </c>
      <c r="AA1557" s="15">
        <f>Premissas!$H$3</f>
        <v>58.91</v>
      </c>
      <c r="AB1557" s="16">
        <f t="shared" si="2349"/>
        <v>0</v>
      </c>
      <c r="AC1557" s="17">
        <f>AB1557*Premissas!$C$6</f>
        <v>0</v>
      </c>
      <c r="AD1557" s="15">
        <f t="shared" si="2350"/>
        <v>112</v>
      </c>
      <c r="AE1557" s="18">
        <f>AD1557*Premissas!$C$12</f>
        <v>3610.5030053780447</v>
      </c>
    </row>
    <row r="1558" spans="1:33" x14ac:dyDescent="0.25">
      <c r="A1558" s="7" t="str">
        <f>Premissas!$E$4</f>
        <v>agosto/19</v>
      </c>
      <c r="B1558" s="29">
        <f t="shared" ref="B1558:B1567" si="2353">B1557</f>
        <v>112</v>
      </c>
      <c r="C1558" s="15">
        <f>LARGE(Premissas!$H$4:$I$4,1)</f>
        <v>46.48</v>
      </c>
      <c r="D1558" s="16">
        <f t="shared" si="2343"/>
        <v>0</v>
      </c>
      <c r="E1558" s="17">
        <f>D1558*Premissas!$C$6</f>
        <v>0</v>
      </c>
      <c r="F1558" s="15">
        <f t="shared" si="2344"/>
        <v>112</v>
      </c>
      <c r="G1558" s="18">
        <f>F1558*Premissas!$C$5</f>
        <v>3610.5030053780447</v>
      </c>
      <c r="M1558" s="7" t="str">
        <f>Premissas!$E$4</f>
        <v>agosto/19</v>
      </c>
      <c r="N1558" s="29">
        <f t="shared" si="2351"/>
        <v>112</v>
      </c>
      <c r="O1558" s="15">
        <f>Premissas!$I$4</f>
        <v>20.16</v>
      </c>
      <c r="P1558" s="16">
        <f t="shared" si="2346"/>
        <v>0</v>
      </c>
      <c r="Q1558" s="17">
        <f>P1558*Premissas!$C$13</f>
        <v>0</v>
      </c>
      <c r="R1558" s="15">
        <f t="shared" si="2347"/>
        <v>112</v>
      </c>
      <c r="S1558" s="18">
        <f>R1558*Premissas!$C$11</f>
        <v>5394.4954128440368</v>
      </c>
      <c r="Y1558" s="7" t="str">
        <f>Premissas!$E$4</f>
        <v>agosto/19</v>
      </c>
      <c r="Z1558" s="29">
        <f t="shared" si="2352"/>
        <v>112</v>
      </c>
      <c r="AA1558" s="15">
        <f>Premissas!$H$4</f>
        <v>46.48</v>
      </c>
      <c r="AB1558" s="16">
        <f t="shared" si="2349"/>
        <v>0</v>
      </c>
      <c r="AC1558" s="17">
        <f>AB1558*Premissas!$C$6</f>
        <v>0</v>
      </c>
      <c r="AD1558" s="15">
        <f t="shared" si="2350"/>
        <v>112</v>
      </c>
      <c r="AE1558" s="18">
        <f>AD1558*Premissas!$C$12</f>
        <v>3610.5030053780447</v>
      </c>
    </row>
    <row r="1559" spans="1:33" x14ac:dyDescent="0.25">
      <c r="A1559" s="7" t="str">
        <f>Premissas!$E$5</f>
        <v>julho/19</v>
      </c>
      <c r="B1559" s="29">
        <f t="shared" si="2353"/>
        <v>112</v>
      </c>
      <c r="C1559" s="15">
        <f>LARGE(Premissas!$H$5:$I$5,1)</f>
        <v>63.17</v>
      </c>
      <c r="D1559" s="16">
        <f t="shared" si="2343"/>
        <v>0</v>
      </c>
      <c r="E1559" s="17">
        <f>D1559*Premissas!$C$6</f>
        <v>0</v>
      </c>
      <c r="F1559" s="15">
        <f t="shared" si="2344"/>
        <v>112</v>
      </c>
      <c r="G1559" s="18">
        <f>F1559*Premissas!$C$5</f>
        <v>3610.5030053780447</v>
      </c>
      <c r="M1559" s="7" t="str">
        <f>Premissas!$E$5</f>
        <v>julho/19</v>
      </c>
      <c r="N1559" s="29">
        <f t="shared" si="2351"/>
        <v>112</v>
      </c>
      <c r="O1559" s="15">
        <f>Premissas!$I$5</f>
        <v>39.979999999999997</v>
      </c>
      <c r="P1559" s="16">
        <f t="shared" si="2346"/>
        <v>0</v>
      </c>
      <c r="Q1559" s="17">
        <f>P1559*Premissas!$C$13</f>
        <v>0</v>
      </c>
      <c r="R1559" s="15">
        <f t="shared" si="2347"/>
        <v>112</v>
      </c>
      <c r="S1559" s="18">
        <f>R1559*Premissas!$C$11</f>
        <v>5394.4954128440368</v>
      </c>
      <c r="Y1559" s="7" t="str">
        <f>Premissas!$E$5</f>
        <v>julho/19</v>
      </c>
      <c r="Z1559" s="29">
        <f t="shared" si="2352"/>
        <v>112</v>
      </c>
      <c r="AA1559" s="15">
        <f>Premissas!$H$5</f>
        <v>63.17</v>
      </c>
      <c r="AB1559" s="16">
        <f t="shared" si="2349"/>
        <v>0</v>
      </c>
      <c r="AC1559" s="17">
        <f>AB1559*Premissas!$C$6</f>
        <v>0</v>
      </c>
      <c r="AD1559" s="15">
        <f t="shared" si="2350"/>
        <v>112</v>
      </c>
      <c r="AE1559" s="18">
        <f>AD1559*Premissas!$C$12</f>
        <v>3610.5030053780447</v>
      </c>
    </row>
    <row r="1560" spans="1:33" x14ac:dyDescent="0.25">
      <c r="A1560" s="7" t="str">
        <f>Premissas!$E$6</f>
        <v>junho/19</v>
      </c>
      <c r="B1560" s="29">
        <f t="shared" si="2353"/>
        <v>112</v>
      </c>
      <c r="C1560" s="15">
        <f>LARGE(Premissas!$H$6:$I$6,1)</f>
        <v>59.47</v>
      </c>
      <c r="D1560" s="16">
        <f t="shared" si="2343"/>
        <v>0</v>
      </c>
      <c r="E1560" s="17">
        <f>D1560*Premissas!$C$6</f>
        <v>0</v>
      </c>
      <c r="F1560" s="15">
        <f t="shared" si="2344"/>
        <v>112</v>
      </c>
      <c r="G1560" s="18">
        <f>F1560*Premissas!$C$5</f>
        <v>3610.5030053780447</v>
      </c>
      <c r="M1560" s="7" t="str">
        <f>Premissas!$E$6</f>
        <v>junho/19</v>
      </c>
      <c r="N1560" s="29">
        <f t="shared" si="2351"/>
        <v>112</v>
      </c>
      <c r="O1560" s="15">
        <f>Premissas!$I$6</f>
        <v>47.71</v>
      </c>
      <c r="P1560" s="16">
        <f t="shared" si="2346"/>
        <v>0</v>
      </c>
      <c r="Q1560" s="17">
        <f>P1560*Premissas!$C$13</f>
        <v>0</v>
      </c>
      <c r="R1560" s="15">
        <f t="shared" si="2347"/>
        <v>112</v>
      </c>
      <c r="S1560" s="18">
        <f>R1560*Premissas!$C$11</f>
        <v>5394.4954128440368</v>
      </c>
      <c r="Y1560" s="7" t="str">
        <f>Premissas!$E$6</f>
        <v>junho/19</v>
      </c>
      <c r="Z1560" s="29">
        <f t="shared" si="2352"/>
        <v>112</v>
      </c>
      <c r="AA1560" s="15">
        <f>Premissas!$H$6</f>
        <v>59.47</v>
      </c>
      <c r="AB1560" s="16">
        <f t="shared" si="2349"/>
        <v>0</v>
      </c>
      <c r="AC1560" s="17">
        <f>AB1560*Premissas!$C$6</f>
        <v>0</v>
      </c>
      <c r="AD1560" s="15">
        <f t="shared" si="2350"/>
        <v>112</v>
      </c>
      <c r="AE1560" s="18">
        <f>AD1560*Premissas!$C$12</f>
        <v>3610.5030053780447</v>
      </c>
    </row>
    <row r="1561" spans="1:33" x14ac:dyDescent="0.25">
      <c r="A1561" s="7" t="str">
        <f>Premissas!$E$7</f>
        <v>maio/19</v>
      </c>
      <c r="B1561" s="29">
        <f t="shared" si="2353"/>
        <v>112</v>
      </c>
      <c r="C1561" s="15">
        <f>LARGE(Premissas!$H$7:$I$7,1)</f>
        <v>61.04</v>
      </c>
      <c r="D1561" s="20">
        <f t="shared" si="2343"/>
        <v>0</v>
      </c>
      <c r="E1561" s="17">
        <f>D1561*Premissas!$C$6</f>
        <v>0</v>
      </c>
      <c r="F1561" s="15">
        <f t="shared" si="2344"/>
        <v>112</v>
      </c>
      <c r="G1561" s="18">
        <f>F1561*Premissas!$C$5</f>
        <v>3610.5030053780447</v>
      </c>
      <c r="M1561" s="7" t="str">
        <f>Premissas!$E$7</f>
        <v>maio/19</v>
      </c>
      <c r="N1561" s="29">
        <f t="shared" si="2351"/>
        <v>112</v>
      </c>
      <c r="O1561" s="15">
        <f>Premissas!$I$7</f>
        <v>46.37</v>
      </c>
      <c r="P1561" s="20">
        <f t="shared" si="2346"/>
        <v>0</v>
      </c>
      <c r="Q1561" s="17">
        <f>P1561*Premissas!$C$13</f>
        <v>0</v>
      </c>
      <c r="R1561" s="15">
        <f t="shared" si="2347"/>
        <v>112</v>
      </c>
      <c r="S1561" s="18">
        <f>R1561*Premissas!$C$11</f>
        <v>5394.4954128440368</v>
      </c>
      <c r="Y1561" s="7" t="str">
        <f>Premissas!$E$7</f>
        <v>maio/19</v>
      </c>
      <c r="Z1561" s="29">
        <f t="shared" si="2352"/>
        <v>112</v>
      </c>
      <c r="AA1561" s="15">
        <f>Premissas!$H$7</f>
        <v>61.04</v>
      </c>
      <c r="AB1561" s="20">
        <f t="shared" si="2349"/>
        <v>0</v>
      </c>
      <c r="AC1561" s="17">
        <f>AB1561*Premissas!$C$6</f>
        <v>0</v>
      </c>
      <c r="AD1561" s="15">
        <f t="shared" si="2350"/>
        <v>112</v>
      </c>
      <c r="AE1561" s="18">
        <f>AD1561*Premissas!$C$12</f>
        <v>3610.5030053780447</v>
      </c>
    </row>
    <row r="1562" spans="1:33" x14ac:dyDescent="0.25">
      <c r="A1562" s="7" t="str">
        <f>Premissas!$E$8</f>
        <v>abril/19</v>
      </c>
      <c r="B1562" s="29">
        <f t="shared" si="2353"/>
        <v>112</v>
      </c>
      <c r="C1562" s="15">
        <f>LARGE(Premissas!$H$8:$I$8,1)</f>
        <v>81.98</v>
      </c>
      <c r="D1562" s="20">
        <f t="shared" si="2343"/>
        <v>0</v>
      </c>
      <c r="E1562" s="17">
        <f>D1562*Premissas!$C$6</f>
        <v>0</v>
      </c>
      <c r="F1562" s="15">
        <f t="shared" si="2344"/>
        <v>112</v>
      </c>
      <c r="G1562" s="18">
        <f>F1562*Premissas!$C$5</f>
        <v>3610.5030053780447</v>
      </c>
      <c r="M1562" s="7" t="str">
        <f>Premissas!$E$8</f>
        <v>abril/19</v>
      </c>
      <c r="N1562" s="29">
        <f t="shared" si="2351"/>
        <v>112</v>
      </c>
      <c r="O1562" s="15">
        <f>Premissas!$I$8</f>
        <v>53.09</v>
      </c>
      <c r="P1562" s="20">
        <f t="shared" si="2346"/>
        <v>0</v>
      </c>
      <c r="Q1562" s="17">
        <f>P1562*Premissas!$C$13</f>
        <v>0</v>
      </c>
      <c r="R1562" s="15">
        <f t="shared" si="2347"/>
        <v>112</v>
      </c>
      <c r="S1562" s="18">
        <f>R1562*Premissas!$C$11</f>
        <v>5394.4954128440368</v>
      </c>
      <c r="Y1562" s="7" t="str">
        <f>Premissas!$E$8</f>
        <v>abril/19</v>
      </c>
      <c r="Z1562" s="29">
        <f t="shared" si="2352"/>
        <v>112</v>
      </c>
      <c r="AA1562" s="15">
        <f>Premissas!$H$8</f>
        <v>81.98</v>
      </c>
      <c r="AB1562" s="20">
        <f t="shared" si="2349"/>
        <v>0</v>
      </c>
      <c r="AC1562" s="17">
        <f>AB1562*Premissas!$C$6</f>
        <v>0</v>
      </c>
      <c r="AD1562" s="15">
        <f t="shared" si="2350"/>
        <v>112</v>
      </c>
      <c r="AE1562" s="18">
        <f>AD1562*Premissas!$C$12</f>
        <v>3610.5030053780447</v>
      </c>
    </row>
    <row r="1563" spans="1:33" x14ac:dyDescent="0.25">
      <c r="A1563" s="7" t="str">
        <f>Premissas!$E$9</f>
        <v>março/19</v>
      </c>
      <c r="B1563" s="29">
        <f t="shared" si="2353"/>
        <v>112</v>
      </c>
      <c r="C1563" s="15">
        <f>LARGE(Premissas!$H$9:$I$9,1)</f>
        <v>77.73</v>
      </c>
      <c r="D1563" s="20">
        <f t="shared" si="2343"/>
        <v>0</v>
      </c>
      <c r="E1563" s="17">
        <f>D1563*Premissas!$C$6</f>
        <v>0</v>
      </c>
      <c r="F1563" s="15">
        <f t="shared" si="2344"/>
        <v>112</v>
      </c>
      <c r="G1563" s="18">
        <f>F1563*Premissas!$C$5</f>
        <v>3610.5030053780447</v>
      </c>
      <c r="M1563" s="7" t="str">
        <f>Premissas!$E$9</f>
        <v>março/19</v>
      </c>
      <c r="N1563" s="29">
        <f t="shared" si="2351"/>
        <v>112</v>
      </c>
      <c r="O1563" s="15">
        <f>Premissas!$I$9</f>
        <v>77.73</v>
      </c>
      <c r="P1563" s="20">
        <f t="shared" si="2346"/>
        <v>0</v>
      </c>
      <c r="Q1563" s="17">
        <f>P1563*Premissas!$C$13</f>
        <v>0</v>
      </c>
      <c r="R1563" s="15">
        <f t="shared" si="2347"/>
        <v>112</v>
      </c>
      <c r="S1563" s="18">
        <f>R1563*Premissas!$C$11</f>
        <v>5394.4954128440368</v>
      </c>
      <c r="Y1563" s="7" t="str">
        <f>Premissas!$E$9</f>
        <v>março/19</v>
      </c>
      <c r="Z1563" s="29">
        <f t="shared" si="2352"/>
        <v>112</v>
      </c>
      <c r="AA1563" s="15">
        <f>Premissas!$H$9</f>
        <v>77.62</v>
      </c>
      <c r="AB1563" s="20">
        <f t="shared" si="2349"/>
        <v>0</v>
      </c>
      <c r="AC1563" s="17">
        <f>AB1563*Premissas!$C$6</f>
        <v>0</v>
      </c>
      <c r="AD1563" s="15">
        <f t="shared" si="2350"/>
        <v>112</v>
      </c>
      <c r="AE1563" s="18">
        <f>AD1563*Premissas!$C$12</f>
        <v>3610.5030053780447</v>
      </c>
    </row>
    <row r="1564" spans="1:33" x14ac:dyDescent="0.25">
      <c r="A1564" s="7" t="str">
        <f>Premissas!$E$10</f>
        <v>fevereiro/19</v>
      </c>
      <c r="B1564" s="29">
        <f t="shared" si="2353"/>
        <v>112</v>
      </c>
      <c r="C1564" s="15">
        <f>LARGE(Premissas!$H$10:$I$10,1)</f>
        <v>89.49</v>
      </c>
      <c r="D1564" s="20">
        <f t="shared" si="2343"/>
        <v>0</v>
      </c>
      <c r="E1564" s="17">
        <f>D1564*Premissas!$C$6</f>
        <v>0</v>
      </c>
      <c r="F1564" s="15">
        <f t="shared" si="2344"/>
        <v>112</v>
      </c>
      <c r="G1564" s="18">
        <f>F1564*Premissas!$C$5</f>
        <v>3610.5030053780447</v>
      </c>
      <c r="M1564" s="7" t="str">
        <f>Premissas!$E$10</f>
        <v>fevereiro/19</v>
      </c>
      <c r="N1564" s="29">
        <f t="shared" si="2351"/>
        <v>112</v>
      </c>
      <c r="O1564" s="15">
        <f>Premissas!$I$10</f>
        <v>61.82</v>
      </c>
      <c r="P1564" s="20">
        <f t="shared" si="2346"/>
        <v>0</v>
      </c>
      <c r="Q1564" s="17">
        <f>P1564*Premissas!$C$13</f>
        <v>0</v>
      </c>
      <c r="R1564" s="15">
        <f t="shared" si="2347"/>
        <v>112</v>
      </c>
      <c r="S1564" s="18">
        <f>R1564*Premissas!$C$11</f>
        <v>5394.4954128440368</v>
      </c>
      <c r="Y1564" s="7" t="str">
        <f>Premissas!$E$10</f>
        <v>fevereiro/19</v>
      </c>
      <c r="Z1564" s="29">
        <f t="shared" si="2352"/>
        <v>112</v>
      </c>
      <c r="AA1564" s="15">
        <f>Premissas!$H$10</f>
        <v>89.49</v>
      </c>
      <c r="AB1564" s="20">
        <f t="shared" si="2349"/>
        <v>0</v>
      </c>
      <c r="AC1564" s="17">
        <f>AB1564*Premissas!$C$6</f>
        <v>0</v>
      </c>
      <c r="AD1564" s="15">
        <f t="shared" si="2350"/>
        <v>112</v>
      </c>
      <c r="AE1564" s="18">
        <f>AD1564*Premissas!$C$12</f>
        <v>3610.5030053780447</v>
      </c>
    </row>
    <row r="1565" spans="1:33" x14ac:dyDescent="0.25">
      <c r="A1565" s="7" t="str">
        <f>Premissas!$E$11</f>
        <v>janeiro/19</v>
      </c>
      <c r="B1565" s="29">
        <f t="shared" si="2353"/>
        <v>112</v>
      </c>
      <c r="C1565" s="15">
        <f>LARGE(Premissas!$H$11:$I$11,1)</f>
        <v>81.09</v>
      </c>
      <c r="D1565" s="16">
        <f t="shared" si="2343"/>
        <v>0</v>
      </c>
      <c r="E1565" s="17">
        <f>D1565*Premissas!$C$6</f>
        <v>0</v>
      </c>
      <c r="F1565" s="15">
        <f t="shared" si="2344"/>
        <v>112</v>
      </c>
      <c r="G1565" s="18">
        <f>F1565*Premissas!$C$5</f>
        <v>3610.5030053780447</v>
      </c>
      <c r="M1565" s="7" t="str">
        <f>Premissas!$E$11</f>
        <v>janeiro/19</v>
      </c>
      <c r="N1565" s="29">
        <f t="shared" si="2351"/>
        <v>112</v>
      </c>
      <c r="O1565" s="15">
        <f>Premissas!$I$11</f>
        <v>57.12</v>
      </c>
      <c r="P1565" s="16">
        <f t="shared" si="2346"/>
        <v>0</v>
      </c>
      <c r="Q1565" s="17">
        <f>P1565*Premissas!$C$13</f>
        <v>0</v>
      </c>
      <c r="R1565" s="15">
        <f t="shared" si="2347"/>
        <v>112</v>
      </c>
      <c r="S1565" s="18">
        <f>R1565*Premissas!$C$11</f>
        <v>5394.4954128440368</v>
      </c>
      <c r="Y1565" s="7" t="str">
        <f>Premissas!$E$11</f>
        <v>janeiro/19</v>
      </c>
      <c r="Z1565" s="29">
        <f t="shared" si="2352"/>
        <v>112</v>
      </c>
      <c r="AA1565" s="15">
        <f>Premissas!$H$11</f>
        <v>81.09</v>
      </c>
      <c r="AB1565" s="16">
        <f t="shared" si="2349"/>
        <v>0</v>
      </c>
      <c r="AC1565" s="17">
        <f>AB1565*Premissas!$C$6</f>
        <v>0</v>
      </c>
      <c r="AD1565" s="15">
        <f t="shared" si="2350"/>
        <v>112</v>
      </c>
      <c r="AE1565" s="18">
        <f>AD1565*Premissas!$C$12</f>
        <v>3610.5030053780447</v>
      </c>
    </row>
    <row r="1566" spans="1:33" x14ac:dyDescent="0.25">
      <c r="A1566" s="7" t="str">
        <f>Premissas!$E$12</f>
        <v>dezembro/18</v>
      </c>
      <c r="B1566" s="29">
        <f t="shared" si="2353"/>
        <v>112</v>
      </c>
      <c r="C1566" s="15">
        <f>LARGE(Premissas!$H$12:$I$12,1)</f>
        <v>66.98</v>
      </c>
      <c r="D1566" s="16">
        <f t="shared" si="2343"/>
        <v>0</v>
      </c>
      <c r="E1566" s="17">
        <f>D1566*Premissas!$C$6</f>
        <v>0</v>
      </c>
      <c r="F1566" s="15">
        <f t="shared" si="2344"/>
        <v>112</v>
      </c>
      <c r="G1566" s="18">
        <f>F1566*Premissas!$C$5</f>
        <v>3610.5030053780447</v>
      </c>
      <c r="M1566" s="7" t="str">
        <f>Premissas!$E$12</f>
        <v>dezembro/18</v>
      </c>
      <c r="N1566" s="29">
        <f t="shared" si="2351"/>
        <v>112</v>
      </c>
      <c r="O1566" s="15">
        <f>Premissas!$I$12</f>
        <v>56.9</v>
      </c>
      <c r="P1566" s="16">
        <f t="shared" si="2346"/>
        <v>0</v>
      </c>
      <c r="Q1566" s="17">
        <f>P1566*Premissas!$C$13</f>
        <v>0</v>
      </c>
      <c r="R1566" s="15">
        <f t="shared" si="2347"/>
        <v>112</v>
      </c>
      <c r="S1566" s="18">
        <f>R1566*Premissas!$C$11</f>
        <v>5394.4954128440368</v>
      </c>
      <c r="Y1566" s="7" t="str">
        <f>Premissas!$E$12</f>
        <v>dezembro/18</v>
      </c>
      <c r="Z1566" s="29">
        <f t="shared" si="2352"/>
        <v>112</v>
      </c>
      <c r="AA1566" s="15">
        <f>Premissas!$H$12</f>
        <v>66.98</v>
      </c>
      <c r="AB1566" s="16">
        <f t="shared" si="2349"/>
        <v>0</v>
      </c>
      <c r="AC1566" s="17">
        <f>AB1566*Premissas!$C$6</f>
        <v>0</v>
      </c>
      <c r="AD1566" s="15">
        <f t="shared" si="2350"/>
        <v>112</v>
      </c>
      <c r="AE1566" s="18">
        <f>AD1566*Premissas!$C$12</f>
        <v>3610.5030053780447</v>
      </c>
    </row>
    <row r="1567" spans="1:33" x14ac:dyDescent="0.25">
      <c r="A1567" s="7" t="str">
        <f>Premissas!$E$13</f>
        <v>novembro/18</v>
      </c>
      <c r="B1567" s="29">
        <f t="shared" si="2353"/>
        <v>112</v>
      </c>
      <c r="C1567" s="15">
        <f>LARGE(Premissas!$H$13:$I$13,1)</f>
        <v>66.42</v>
      </c>
      <c r="D1567" s="16">
        <f t="shared" si="2343"/>
        <v>0</v>
      </c>
      <c r="E1567" s="17">
        <f>D1567*Premissas!$C$6</f>
        <v>0</v>
      </c>
      <c r="F1567" s="15">
        <f t="shared" si="2344"/>
        <v>112</v>
      </c>
      <c r="G1567" s="18">
        <f>F1567*Premissas!$C$5</f>
        <v>3610.5030053780447</v>
      </c>
      <c r="M1567" s="7" t="str">
        <f>Premissas!$E$13</f>
        <v>novembro/18</v>
      </c>
      <c r="N1567" s="29">
        <f t="shared" si="2351"/>
        <v>112</v>
      </c>
      <c r="O1567" s="15">
        <f>Premissas!$I$13</f>
        <v>40.659999999999997</v>
      </c>
      <c r="P1567" s="16">
        <f t="shared" si="2346"/>
        <v>0</v>
      </c>
      <c r="Q1567" s="17">
        <f>P1567*Premissas!$C$13</f>
        <v>0</v>
      </c>
      <c r="R1567" s="15">
        <f t="shared" si="2347"/>
        <v>112</v>
      </c>
      <c r="S1567" s="18">
        <f>R1567*Premissas!$C$11</f>
        <v>5394.4954128440368</v>
      </c>
      <c r="Y1567" s="7" t="str">
        <f>Premissas!$E$13</f>
        <v>novembro/18</v>
      </c>
      <c r="Z1567" s="29">
        <f t="shared" si="2352"/>
        <v>112</v>
      </c>
      <c r="AA1567" s="15">
        <f>Premissas!$H$13</f>
        <v>66.42</v>
      </c>
      <c r="AB1567" s="16">
        <f t="shared" si="2349"/>
        <v>0</v>
      </c>
      <c r="AC1567" s="17">
        <f>AB1567*Premissas!$C$6</f>
        <v>0</v>
      </c>
      <c r="AD1567" s="15">
        <f t="shared" si="2350"/>
        <v>112</v>
      </c>
      <c r="AE1567" s="18">
        <f>AD1567*Premissas!$C$12</f>
        <v>3610.5030053780447</v>
      </c>
    </row>
    <row r="1568" spans="1:33" x14ac:dyDescent="0.25">
      <c r="A1568" s="26" t="s">
        <v>35</v>
      </c>
      <c r="B1568" s="5"/>
      <c r="C1568" s="5">
        <f>LARGE(C1555:C1567,1)</f>
        <v>89.49</v>
      </c>
      <c r="D1568" s="5">
        <f>LARGE(D1555:D1567,1)</f>
        <v>0</v>
      </c>
      <c r="E1568" s="27">
        <f>SUM(E1556:E1567)</f>
        <v>0</v>
      </c>
      <c r="F1568" s="5">
        <f>LARGE(F1555:F1567,1)</f>
        <v>112</v>
      </c>
      <c r="G1568" s="27">
        <f t="shared" ref="G1568:G1624" si="2354">SUM(G1556:G1567)</f>
        <v>43326.036064536522</v>
      </c>
      <c r="H1568" s="50">
        <f>E1568+G1568</f>
        <v>43326.036064536522</v>
      </c>
      <c r="I1568">
        <f>B1556</f>
        <v>112</v>
      </c>
      <c r="M1568" s="26" t="s">
        <v>35</v>
      </c>
      <c r="N1568" s="5"/>
      <c r="O1568" s="5">
        <f t="shared" ref="O1568:P1568" si="2355">LARGE(O1555:O1567,1)</f>
        <v>77.73</v>
      </c>
      <c r="P1568" s="5">
        <f t="shared" si="2355"/>
        <v>0</v>
      </c>
      <c r="Q1568" s="27">
        <f t="shared" ref="Q1568" si="2356">SUM(Q1556:Q1567)</f>
        <v>0</v>
      </c>
      <c r="R1568" s="5">
        <f t="shared" ref="R1568" si="2357">LARGE(R1555:R1567,1)</f>
        <v>112</v>
      </c>
      <c r="S1568" s="27">
        <f t="shared" ref="S1568:S1624" si="2358">SUM(S1556:S1567)</f>
        <v>64733.944954128441</v>
      </c>
      <c r="T1568" s="50">
        <f t="shared" ref="T1568" si="2359">Q1568+S1568</f>
        <v>64733.944954128441</v>
      </c>
      <c r="U1568">
        <f t="shared" ref="U1568" si="2360">N1556</f>
        <v>112</v>
      </c>
      <c r="Y1568" s="26" t="s">
        <v>35</v>
      </c>
      <c r="Z1568" s="5"/>
      <c r="AA1568" s="5">
        <f t="shared" ref="AA1568:AB1568" si="2361">LARGE(AA1555:AA1567,1)</f>
        <v>89.49</v>
      </c>
      <c r="AB1568" s="5">
        <f t="shared" si="2361"/>
        <v>0</v>
      </c>
      <c r="AC1568" s="27">
        <f t="shared" ref="AC1568" si="2362">SUM(AC1556:AC1567)</f>
        <v>0</v>
      </c>
      <c r="AD1568" s="5">
        <f t="shared" ref="AD1568" si="2363">LARGE(AD1555:AD1567,1)</f>
        <v>112</v>
      </c>
      <c r="AE1568" s="27">
        <f t="shared" ref="AE1568:AE1624" si="2364">SUM(AE1556:AE1567)</f>
        <v>43326.036064536522</v>
      </c>
      <c r="AF1568" s="50">
        <f t="shared" ref="AF1568" si="2365">AC1568+AE1568</f>
        <v>43326.036064536522</v>
      </c>
      <c r="AG1568">
        <f t="shared" ref="AG1568" si="2366">Z1556</f>
        <v>112</v>
      </c>
    </row>
    <row r="1569" spans="1:33" x14ac:dyDescent="0.25">
      <c r="A1569" s="6" t="s">
        <v>12</v>
      </c>
      <c r="B1569" s="6" t="s">
        <v>18</v>
      </c>
      <c r="C1569" s="6" t="s">
        <v>19</v>
      </c>
      <c r="D1569" s="14" t="s">
        <v>20</v>
      </c>
      <c r="E1569" s="14" t="s">
        <v>21</v>
      </c>
      <c r="F1569" s="6" t="s">
        <v>22</v>
      </c>
      <c r="G1569" s="6" t="s">
        <v>23</v>
      </c>
      <c r="M1569" s="6" t="s">
        <v>12</v>
      </c>
      <c r="N1569" s="6" t="s">
        <v>18</v>
      </c>
      <c r="O1569" s="6" t="s">
        <v>19</v>
      </c>
      <c r="P1569" s="14" t="s">
        <v>20</v>
      </c>
      <c r="Q1569" s="14" t="s">
        <v>21</v>
      </c>
      <c r="R1569" s="6" t="s">
        <v>22</v>
      </c>
      <c r="S1569" s="6" t="s">
        <v>23</v>
      </c>
      <c r="Y1569" s="6" t="s">
        <v>12</v>
      </c>
      <c r="Z1569" s="6" t="s">
        <v>18</v>
      </c>
      <c r="AA1569" s="6" t="s">
        <v>19</v>
      </c>
      <c r="AB1569" s="14" t="s">
        <v>20</v>
      </c>
      <c r="AC1569" s="14" t="s">
        <v>21</v>
      </c>
      <c r="AD1569" s="6" t="s">
        <v>22</v>
      </c>
      <c r="AE1569" s="6" t="s">
        <v>23</v>
      </c>
    </row>
    <row r="1570" spans="1:33" x14ac:dyDescent="0.25">
      <c r="A1570" s="7" t="str">
        <f>Premissas!$E$2</f>
        <v>outubro/19</v>
      </c>
      <c r="B1570" s="29">
        <f>B1556+1</f>
        <v>113</v>
      </c>
      <c r="C1570" s="15">
        <f>LARGE(Premissas!$H$2:$I$2,1)</f>
        <v>63.39</v>
      </c>
      <c r="D1570" s="16">
        <f t="shared" ref="D1570:D1581" si="2367">IF(C1570&gt;105%*B1570,(C1570-B1570),0)</f>
        <v>0</v>
      </c>
      <c r="E1570" s="17">
        <f>D1570*Premissas!$C$6</f>
        <v>0</v>
      </c>
      <c r="F1570" s="15">
        <f t="shared" ref="F1570:F1581" si="2368">IF(C1570&gt;B1570,C1570,B1570)</f>
        <v>113</v>
      </c>
      <c r="G1570" s="18">
        <f>F1570*Premissas!$C$5</f>
        <v>3642.7396393546346</v>
      </c>
      <c r="M1570" s="7" t="str">
        <f>Premissas!$E$2</f>
        <v>outubro/19</v>
      </c>
      <c r="N1570" s="29">
        <f t="shared" ref="N1570" si="2369">N1556+1</f>
        <v>113</v>
      </c>
      <c r="O1570" s="15">
        <f>Premissas!$I$2</f>
        <v>63.39</v>
      </c>
      <c r="P1570" s="16">
        <f t="shared" ref="P1570:P1581" si="2370">IF(O1570&gt;105%*N1570,(O1570-N1570),0)</f>
        <v>0</v>
      </c>
      <c r="Q1570" s="17">
        <f>P1570*Premissas!$C$13</f>
        <v>0</v>
      </c>
      <c r="R1570" s="15">
        <f t="shared" ref="R1570:R1581" si="2371">IF(O1570&gt;N1570,O1570,N1570)</f>
        <v>113</v>
      </c>
      <c r="S1570" s="18">
        <f>R1570*Premissas!$C$11</f>
        <v>5442.6605504587151</v>
      </c>
      <c r="Y1570" s="7" t="str">
        <f>Premissas!$E$2</f>
        <v>outubro/19</v>
      </c>
      <c r="Z1570" s="29">
        <f t="shared" ref="Z1570" si="2372">Z1556+1</f>
        <v>113</v>
      </c>
      <c r="AA1570" s="15">
        <f>Premissas!$H$2</f>
        <v>58.8</v>
      </c>
      <c r="AB1570" s="16">
        <f t="shared" ref="AB1570:AB1581" si="2373">IF(AA1570&gt;105%*Z1570,(AA1570-Z1570),0)</f>
        <v>0</v>
      </c>
      <c r="AC1570" s="17">
        <f>AB1570*Premissas!$C$6</f>
        <v>0</v>
      </c>
      <c r="AD1570" s="15">
        <f t="shared" ref="AD1570:AD1581" si="2374">IF(AA1570&gt;Z1570,AA1570,Z1570)</f>
        <v>113</v>
      </c>
      <c r="AE1570" s="18">
        <f>AD1570*Premissas!$C$12</f>
        <v>3642.7396393546346</v>
      </c>
    </row>
    <row r="1571" spans="1:33" x14ac:dyDescent="0.25">
      <c r="A1571" s="7" t="str">
        <f>Premissas!$E$3</f>
        <v>setembro/19</v>
      </c>
      <c r="B1571" s="29">
        <f>B1570</f>
        <v>113</v>
      </c>
      <c r="C1571" s="15">
        <f>LARGE(Premissas!$H$3:$I$3,1)</f>
        <v>58.91</v>
      </c>
      <c r="D1571" s="16">
        <f t="shared" si="2367"/>
        <v>0</v>
      </c>
      <c r="E1571" s="17">
        <f>D1571*Premissas!$C$6</f>
        <v>0</v>
      </c>
      <c r="F1571" s="15">
        <f t="shared" si="2368"/>
        <v>113</v>
      </c>
      <c r="G1571" s="18">
        <f>F1571*Premissas!$C$5</f>
        <v>3642.7396393546346</v>
      </c>
      <c r="M1571" s="7" t="str">
        <f>Premissas!$E$3</f>
        <v>setembro/19</v>
      </c>
      <c r="N1571" s="29">
        <f t="shared" ref="N1571:N1581" si="2375">N1570</f>
        <v>113</v>
      </c>
      <c r="O1571" s="15">
        <f>Premissas!$I$3</f>
        <v>52.19</v>
      </c>
      <c r="P1571" s="16">
        <f t="shared" si="2370"/>
        <v>0</v>
      </c>
      <c r="Q1571" s="17">
        <f>P1571*Premissas!$C$13</f>
        <v>0</v>
      </c>
      <c r="R1571" s="15">
        <f t="shared" si="2371"/>
        <v>113</v>
      </c>
      <c r="S1571" s="18">
        <f>R1571*Premissas!$C$11</f>
        <v>5442.6605504587151</v>
      </c>
      <c r="Y1571" s="7" t="str">
        <f>Premissas!$E$3</f>
        <v>setembro/19</v>
      </c>
      <c r="Z1571" s="29">
        <f t="shared" ref="Z1571:Z1581" si="2376">Z1570</f>
        <v>113</v>
      </c>
      <c r="AA1571" s="15">
        <f>Premissas!$H$3</f>
        <v>58.91</v>
      </c>
      <c r="AB1571" s="16">
        <f t="shared" si="2373"/>
        <v>0</v>
      </c>
      <c r="AC1571" s="17">
        <f>AB1571*Premissas!$C$6</f>
        <v>0</v>
      </c>
      <c r="AD1571" s="15">
        <f t="shared" si="2374"/>
        <v>113</v>
      </c>
      <c r="AE1571" s="18">
        <f>AD1571*Premissas!$C$12</f>
        <v>3642.7396393546346</v>
      </c>
    </row>
    <row r="1572" spans="1:33" x14ac:dyDescent="0.25">
      <c r="A1572" s="7" t="str">
        <f>Premissas!$E$4</f>
        <v>agosto/19</v>
      </c>
      <c r="B1572" s="29">
        <f t="shared" ref="B1572:B1581" si="2377">B1571</f>
        <v>113</v>
      </c>
      <c r="C1572" s="15">
        <f>LARGE(Premissas!$H$4:$I$4,1)</f>
        <v>46.48</v>
      </c>
      <c r="D1572" s="16">
        <f t="shared" si="2367"/>
        <v>0</v>
      </c>
      <c r="E1572" s="17">
        <f>D1572*Premissas!$C$6</f>
        <v>0</v>
      </c>
      <c r="F1572" s="15">
        <f t="shared" si="2368"/>
        <v>113</v>
      </c>
      <c r="G1572" s="18">
        <f>F1572*Premissas!$C$5</f>
        <v>3642.7396393546346</v>
      </c>
      <c r="M1572" s="7" t="str">
        <f>Premissas!$E$4</f>
        <v>agosto/19</v>
      </c>
      <c r="N1572" s="29">
        <f t="shared" si="2375"/>
        <v>113</v>
      </c>
      <c r="O1572" s="15">
        <f>Premissas!$I$4</f>
        <v>20.16</v>
      </c>
      <c r="P1572" s="16">
        <f t="shared" si="2370"/>
        <v>0</v>
      </c>
      <c r="Q1572" s="17">
        <f>P1572*Premissas!$C$13</f>
        <v>0</v>
      </c>
      <c r="R1572" s="15">
        <f t="shared" si="2371"/>
        <v>113</v>
      </c>
      <c r="S1572" s="18">
        <f>R1572*Premissas!$C$11</f>
        <v>5442.6605504587151</v>
      </c>
      <c r="Y1572" s="7" t="str">
        <f>Premissas!$E$4</f>
        <v>agosto/19</v>
      </c>
      <c r="Z1572" s="29">
        <f t="shared" si="2376"/>
        <v>113</v>
      </c>
      <c r="AA1572" s="15">
        <f>Premissas!$H$4</f>
        <v>46.48</v>
      </c>
      <c r="AB1572" s="16">
        <f t="shared" si="2373"/>
        <v>0</v>
      </c>
      <c r="AC1572" s="17">
        <f>AB1572*Premissas!$C$6</f>
        <v>0</v>
      </c>
      <c r="AD1572" s="15">
        <f t="shared" si="2374"/>
        <v>113</v>
      </c>
      <c r="AE1572" s="18">
        <f>AD1572*Premissas!$C$12</f>
        <v>3642.7396393546346</v>
      </c>
    </row>
    <row r="1573" spans="1:33" x14ac:dyDescent="0.25">
      <c r="A1573" s="7" t="str">
        <f>Premissas!$E$5</f>
        <v>julho/19</v>
      </c>
      <c r="B1573" s="29">
        <f t="shared" si="2377"/>
        <v>113</v>
      </c>
      <c r="C1573" s="15">
        <f>LARGE(Premissas!$H$5:$I$5,1)</f>
        <v>63.17</v>
      </c>
      <c r="D1573" s="16">
        <f t="shared" si="2367"/>
        <v>0</v>
      </c>
      <c r="E1573" s="17">
        <f>D1573*Premissas!$C$6</f>
        <v>0</v>
      </c>
      <c r="F1573" s="15">
        <f t="shared" si="2368"/>
        <v>113</v>
      </c>
      <c r="G1573" s="18">
        <f>F1573*Premissas!$C$5</f>
        <v>3642.7396393546346</v>
      </c>
      <c r="M1573" s="7" t="str">
        <f>Premissas!$E$5</f>
        <v>julho/19</v>
      </c>
      <c r="N1573" s="29">
        <f t="shared" si="2375"/>
        <v>113</v>
      </c>
      <c r="O1573" s="15">
        <f>Premissas!$I$5</f>
        <v>39.979999999999997</v>
      </c>
      <c r="P1573" s="16">
        <f t="shared" si="2370"/>
        <v>0</v>
      </c>
      <c r="Q1573" s="17">
        <f>P1573*Premissas!$C$13</f>
        <v>0</v>
      </c>
      <c r="R1573" s="15">
        <f t="shared" si="2371"/>
        <v>113</v>
      </c>
      <c r="S1573" s="18">
        <f>R1573*Premissas!$C$11</f>
        <v>5442.6605504587151</v>
      </c>
      <c r="Y1573" s="7" t="str">
        <f>Premissas!$E$5</f>
        <v>julho/19</v>
      </c>
      <c r="Z1573" s="29">
        <f t="shared" si="2376"/>
        <v>113</v>
      </c>
      <c r="AA1573" s="15">
        <f>Premissas!$H$5</f>
        <v>63.17</v>
      </c>
      <c r="AB1573" s="16">
        <f t="shared" si="2373"/>
        <v>0</v>
      </c>
      <c r="AC1573" s="17">
        <f>AB1573*Premissas!$C$6</f>
        <v>0</v>
      </c>
      <c r="AD1573" s="15">
        <f t="shared" si="2374"/>
        <v>113</v>
      </c>
      <c r="AE1573" s="18">
        <f>AD1573*Premissas!$C$12</f>
        <v>3642.7396393546346</v>
      </c>
    </row>
    <row r="1574" spans="1:33" x14ac:dyDescent="0.25">
      <c r="A1574" s="7" t="str">
        <f>Premissas!$E$6</f>
        <v>junho/19</v>
      </c>
      <c r="B1574" s="29">
        <f t="shared" si="2377"/>
        <v>113</v>
      </c>
      <c r="C1574" s="15">
        <f>LARGE(Premissas!$H$6:$I$6,1)</f>
        <v>59.47</v>
      </c>
      <c r="D1574" s="16">
        <f t="shared" si="2367"/>
        <v>0</v>
      </c>
      <c r="E1574" s="17">
        <f>D1574*Premissas!$C$6</f>
        <v>0</v>
      </c>
      <c r="F1574" s="15">
        <f t="shared" si="2368"/>
        <v>113</v>
      </c>
      <c r="G1574" s="18">
        <f>F1574*Premissas!$C$5</f>
        <v>3642.7396393546346</v>
      </c>
      <c r="M1574" s="7" t="str">
        <f>Premissas!$E$6</f>
        <v>junho/19</v>
      </c>
      <c r="N1574" s="29">
        <f t="shared" si="2375"/>
        <v>113</v>
      </c>
      <c r="O1574" s="15">
        <f>Premissas!$I$6</f>
        <v>47.71</v>
      </c>
      <c r="P1574" s="16">
        <f t="shared" si="2370"/>
        <v>0</v>
      </c>
      <c r="Q1574" s="17">
        <f>P1574*Premissas!$C$13</f>
        <v>0</v>
      </c>
      <c r="R1574" s="15">
        <f t="shared" si="2371"/>
        <v>113</v>
      </c>
      <c r="S1574" s="18">
        <f>R1574*Premissas!$C$11</f>
        <v>5442.6605504587151</v>
      </c>
      <c r="Y1574" s="7" t="str">
        <f>Premissas!$E$6</f>
        <v>junho/19</v>
      </c>
      <c r="Z1574" s="29">
        <f t="shared" si="2376"/>
        <v>113</v>
      </c>
      <c r="AA1574" s="15">
        <f>Premissas!$H$6</f>
        <v>59.47</v>
      </c>
      <c r="AB1574" s="16">
        <f t="shared" si="2373"/>
        <v>0</v>
      </c>
      <c r="AC1574" s="17">
        <f>AB1574*Premissas!$C$6</f>
        <v>0</v>
      </c>
      <c r="AD1574" s="15">
        <f t="shared" si="2374"/>
        <v>113</v>
      </c>
      <c r="AE1574" s="18">
        <f>AD1574*Premissas!$C$12</f>
        <v>3642.7396393546346</v>
      </c>
    </row>
    <row r="1575" spans="1:33" x14ac:dyDescent="0.25">
      <c r="A1575" s="7" t="str">
        <f>Premissas!$E$7</f>
        <v>maio/19</v>
      </c>
      <c r="B1575" s="29">
        <f t="shared" si="2377"/>
        <v>113</v>
      </c>
      <c r="C1575" s="15">
        <f>LARGE(Premissas!$H$7:$I$7,1)</f>
        <v>61.04</v>
      </c>
      <c r="D1575" s="20">
        <f t="shared" si="2367"/>
        <v>0</v>
      </c>
      <c r="E1575" s="17">
        <f>D1575*Premissas!$C$6</f>
        <v>0</v>
      </c>
      <c r="F1575" s="15">
        <f t="shared" si="2368"/>
        <v>113</v>
      </c>
      <c r="G1575" s="18">
        <f>F1575*Premissas!$C$5</f>
        <v>3642.7396393546346</v>
      </c>
      <c r="M1575" s="7" t="str">
        <f>Premissas!$E$7</f>
        <v>maio/19</v>
      </c>
      <c r="N1575" s="29">
        <f t="shared" si="2375"/>
        <v>113</v>
      </c>
      <c r="O1575" s="15">
        <f>Premissas!$I$7</f>
        <v>46.37</v>
      </c>
      <c r="P1575" s="20">
        <f t="shared" si="2370"/>
        <v>0</v>
      </c>
      <c r="Q1575" s="17">
        <f>P1575*Premissas!$C$13</f>
        <v>0</v>
      </c>
      <c r="R1575" s="15">
        <f t="shared" si="2371"/>
        <v>113</v>
      </c>
      <c r="S1575" s="18">
        <f>R1575*Premissas!$C$11</f>
        <v>5442.6605504587151</v>
      </c>
      <c r="Y1575" s="7" t="str">
        <f>Premissas!$E$7</f>
        <v>maio/19</v>
      </c>
      <c r="Z1575" s="29">
        <f t="shared" si="2376"/>
        <v>113</v>
      </c>
      <c r="AA1575" s="15">
        <f>Premissas!$H$7</f>
        <v>61.04</v>
      </c>
      <c r="AB1575" s="20">
        <f t="shared" si="2373"/>
        <v>0</v>
      </c>
      <c r="AC1575" s="17">
        <f>AB1575*Premissas!$C$6</f>
        <v>0</v>
      </c>
      <c r="AD1575" s="15">
        <f t="shared" si="2374"/>
        <v>113</v>
      </c>
      <c r="AE1575" s="18">
        <f>AD1575*Premissas!$C$12</f>
        <v>3642.7396393546346</v>
      </c>
    </row>
    <row r="1576" spans="1:33" x14ac:dyDescent="0.25">
      <c r="A1576" s="7" t="str">
        <f>Premissas!$E$8</f>
        <v>abril/19</v>
      </c>
      <c r="B1576" s="29">
        <f t="shared" si="2377"/>
        <v>113</v>
      </c>
      <c r="C1576" s="15">
        <f>LARGE(Premissas!$H$8:$I$8,1)</f>
        <v>81.98</v>
      </c>
      <c r="D1576" s="20">
        <f t="shared" si="2367"/>
        <v>0</v>
      </c>
      <c r="E1576" s="17">
        <f>D1576*Premissas!$C$6</f>
        <v>0</v>
      </c>
      <c r="F1576" s="15">
        <f t="shared" si="2368"/>
        <v>113</v>
      </c>
      <c r="G1576" s="18">
        <f>F1576*Premissas!$C$5</f>
        <v>3642.7396393546346</v>
      </c>
      <c r="M1576" s="7" t="str">
        <f>Premissas!$E$8</f>
        <v>abril/19</v>
      </c>
      <c r="N1576" s="29">
        <f t="shared" si="2375"/>
        <v>113</v>
      </c>
      <c r="O1576" s="15">
        <f>Premissas!$I$8</f>
        <v>53.09</v>
      </c>
      <c r="P1576" s="20">
        <f t="shared" si="2370"/>
        <v>0</v>
      </c>
      <c r="Q1576" s="17">
        <f>P1576*Premissas!$C$13</f>
        <v>0</v>
      </c>
      <c r="R1576" s="15">
        <f t="shared" si="2371"/>
        <v>113</v>
      </c>
      <c r="S1576" s="18">
        <f>R1576*Premissas!$C$11</f>
        <v>5442.6605504587151</v>
      </c>
      <c r="Y1576" s="7" t="str">
        <f>Premissas!$E$8</f>
        <v>abril/19</v>
      </c>
      <c r="Z1576" s="29">
        <f t="shared" si="2376"/>
        <v>113</v>
      </c>
      <c r="AA1576" s="15">
        <f>Premissas!$H$8</f>
        <v>81.98</v>
      </c>
      <c r="AB1576" s="20">
        <f t="shared" si="2373"/>
        <v>0</v>
      </c>
      <c r="AC1576" s="17">
        <f>AB1576*Premissas!$C$6</f>
        <v>0</v>
      </c>
      <c r="AD1576" s="15">
        <f t="shared" si="2374"/>
        <v>113</v>
      </c>
      <c r="AE1576" s="18">
        <f>AD1576*Premissas!$C$12</f>
        <v>3642.7396393546346</v>
      </c>
    </row>
    <row r="1577" spans="1:33" x14ac:dyDescent="0.25">
      <c r="A1577" s="7" t="str">
        <f>Premissas!$E$9</f>
        <v>março/19</v>
      </c>
      <c r="B1577" s="29">
        <f t="shared" si="2377"/>
        <v>113</v>
      </c>
      <c r="C1577" s="15">
        <f>LARGE(Premissas!$H$9:$I$9,1)</f>
        <v>77.73</v>
      </c>
      <c r="D1577" s="20">
        <f t="shared" si="2367"/>
        <v>0</v>
      </c>
      <c r="E1577" s="17">
        <f>D1577*Premissas!$C$6</f>
        <v>0</v>
      </c>
      <c r="F1577" s="15">
        <f t="shared" si="2368"/>
        <v>113</v>
      </c>
      <c r="G1577" s="18">
        <f>F1577*Premissas!$C$5</f>
        <v>3642.7396393546346</v>
      </c>
      <c r="M1577" s="7" t="str">
        <f>Premissas!$E$9</f>
        <v>março/19</v>
      </c>
      <c r="N1577" s="29">
        <f t="shared" si="2375"/>
        <v>113</v>
      </c>
      <c r="O1577" s="15">
        <f>Premissas!$I$9</f>
        <v>77.73</v>
      </c>
      <c r="P1577" s="20">
        <f t="shared" si="2370"/>
        <v>0</v>
      </c>
      <c r="Q1577" s="17">
        <f>P1577*Premissas!$C$13</f>
        <v>0</v>
      </c>
      <c r="R1577" s="15">
        <f t="shared" si="2371"/>
        <v>113</v>
      </c>
      <c r="S1577" s="18">
        <f>R1577*Premissas!$C$11</f>
        <v>5442.6605504587151</v>
      </c>
      <c r="Y1577" s="7" t="str">
        <f>Premissas!$E$9</f>
        <v>março/19</v>
      </c>
      <c r="Z1577" s="29">
        <f t="shared" si="2376"/>
        <v>113</v>
      </c>
      <c r="AA1577" s="15">
        <f>Premissas!$H$9</f>
        <v>77.62</v>
      </c>
      <c r="AB1577" s="20">
        <f t="shared" si="2373"/>
        <v>0</v>
      </c>
      <c r="AC1577" s="17">
        <f>AB1577*Premissas!$C$6</f>
        <v>0</v>
      </c>
      <c r="AD1577" s="15">
        <f t="shared" si="2374"/>
        <v>113</v>
      </c>
      <c r="AE1577" s="18">
        <f>AD1577*Premissas!$C$12</f>
        <v>3642.7396393546346</v>
      </c>
    </row>
    <row r="1578" spans="1:33" x14ac:dyDescent="0.25">
      <c r="A1578" s="7" t="str">
        <f>Premissas!$E$10</f>
        <v>fevereiro/19</v>
      </c>
      <c r="B1578" s="29">
        <f t="shared" si="2377"/>
        <v>113</v>
      </c>
      <c r="C1578" s="15">
        <f>LARGE(Premissas!$H$10:$I$10,1)</f>
        <v>89.49</v>
      </c>
      <c r="D1578" s="20">
        <f t="shared" si="2367"/>
        <v>0</v>
      </c>
      <c r="E1578" s="17">
        <f>D1578*Premissas!$C$6</f>
        <v>0</v>
      </c>
      <c r="F1578" s="15">
        <f t="shared" si="2368"/>
        <v>113</v>
      </c>
      <c r="G1578" s="18">
        <f>F1578*Premissas!$C$5</f>
        <v>3642.7396393546346</v>
      </c>
      <c r="M1578" s="7" t="str">
        <f>Premissas!$E$10</f>
        <v>fevereiro/19</v>
      </c>
      <c r="N1578" s="29">
        <f t="shared" si="2375"/>
        <v>113</v>
      </c>
      <c r="O1578" s="15">
        <f>Premissas!$I$10</f>
        <v>61.82</v>
      </c>
      <c r="P1578" s="20">
        <f t="shared" si="2370"/>
        <v>0</v>
      </c>
      <c r="Q1578" s="17">
        <f>P1578*Premissas!$C$13</f>
        <v>0</v>
      </c>
      <c r="R1578" s="15">
        <f t="shared" si="2371"/>
        <v>113</v>
      </c>
      <c r="S1578" s="18">
        <f>R1578*Premissas!$C$11</f>
        <v>5442.6605504587151</v>
      </c>
      <c r="Y1578" s="7" t="str">
        <f>Premissas!$E$10</f>
        <v>fevereiro/19</v>
      </c>
      <c r="Z1578" s="29">
        <f t="shared" si="2376"/>
        <v>113</v>
      </c>
      <c r="AA1578" s="15">
        <f>Premissas!$H$10</f>
        <v>89.49</v>
      </c>
      <c r="AB1578" s="20">
        <f t="shared" si="2373"/>
        <v>0</v>
      </c>
      <c r="AC1578" s="17">
        <f>AB1578*Premissas!$C$6</f>
        <v>0</v>
      </c>
      <c r="AD1578" s="15">
        <f t="shared" si="2374"/>
        <v>113</v>
      </c>
      <c r="AE1578" s="18">
        <f>AD1578*Premissas!$C$12</f>
        <v>3642.7396393546346</v>
      </c>
    </row>
    <row r="1579" spans="1:33" x14ac:dyDescent="0.25">
      <c r="A1579" s="7" t="str">
        <f>Premissas!$E$11</f>
        <v>janeiro/19</v>
      </c>
      <c r="B1579" s="29">
        <f t="shared" si="2377"/>
        <v>113</v>
      </c>
      <c r="C1579" s="15">
        <f>LARGE(Premissas!$H$11:$I$11,1)</f>
        <v>81.09</v>
      </c>
      <c r="D1579" s="16">
        <f t="shared" si="2367"/>
        <v>0</v>
      </c>
      <c r="E1579" s="17">
        <f>D1579*Premissas!$C$6</f>
        <v>0</v>
      </c>
      <c r="F1579" s="15">
        <f t="shared" si="2368"/>
        <v>113</v>
      </c>
      <c r="G1579" s="18">
        <f>F1579*Premissas!$C$5</f>
        <v>3642.7396393546346</v>
      </c>
      <c r="M1579" s="7" t="str">
        <f>Premissas!$E$11</f>
        <v>janeiro/19</v>
      </c>
      <c r="N1579" s="29">
        <f t="shared" si="2375"/>
        <v>113</v>
      </c>
      <c r="O1579" s="15">
        <f>Premissas!$I$11</f>
        <v>57.12</v>
      </c>
      <c r="P1579" s="16">
        <f t="shared" si="2370"/>
        <v>0</v>
      </c>
      <c r="Q1579" s="17">
        <f>P1579*Premissas!$C$13</f>
        <v>0</v>
      </c>
      <c r="R1579" s="15">
        <f t="shared" si="2371"/>
        <v>113</v>
      </c>
      <c r="S1579" s="18">
        <f>R1579*Premissas!$C$11</f>
        <v>5442.6605504587151</v>
      </c>
      <c r="Y1579" s="7" t="str">
        <f>Premissas!$E$11</f>
        <v>janeiro/19</v>
      </c>
      <c r="Z1579" s="29">
        <f t="shared" si="2376"/>
        <v>113</v>
      </c>
      <c r="AA1579" s="15">
        <f>Premissas!$H$11</f>
        <v>81.09</v>
      </c>
      <c r="AB1579" s="16">
        <f t="shared" si="2373"/>
        <v>0</v>
      </c>
      <c r="AC1579" s="17">
        <f>AB1579*Premissas!$C$6</f>
        <v>0</v>
      </c>
      <c r="AD1579" s="15">
        <f t="shared" si="2374"/>
        <v>113</v>
      </c>
      <c r="AE1579" s="18">
        <f>AD1579*Premissas!$C$12</f>
        <v>3642.7396393546346</v>
      </c>
    </row>
    <row r="1580" spans="1:33" x14ac:dyDescent="0.25">
      <c r="A1580" s="7" t="str">
        <f>Premissas!$E$12</f>
        <v>dezembro/18</v>
      </c>
      <c r="B1580" s="29">
        <f t="shared" si="2377"/>
        <v>113</v>
      </c>
      <c r="C1580" s="15">
        <f>LARGE(Premissas!$H$12:$I$12,1)</f>
        <v>66.98</v>
      </c>
      <c r="D1580" s="16">
        <f t="shared" si="2367"/>
        <v>0</v>
      </c>
      <c r="E1580" s="17">
        <f>D1580*Premissas!$C$6</f>
        <v>0</v>
      </c>
      <c r="F1580" s="15">
        <f t="shared" si="2368"/>
        <v>113</v>
      </c>
      <c r="G1580" s="18">
        <f>F1580*Premissas!$C$5</f>
        <v>3642.7396393546346</v>
      </c>
      <c r="M1580" s="7" t="str">
        <f>Premissas!$E$12</f>
        <v>dezembro/18</v>
      </c>
      <c r="N1580" s="29">
        <f t="shared" si="2375"/>
        <v>113</v>
      </c>
      <c r="O1580" s="15">
        <f>Premissas!$I$12</f>
        <v>56.9</v>
      </c>
      <c r="P1580" s="16">
        <f t="shared" si="2370"/>
        <v>0</v>
      </c>
      <c r="Q1580" s="17">
        <f>P1580*Premissas!$C$13</f>
        <v>0</v>
      </c>
      <c r="R1580" s="15">
        <f t="shared" si="2371"/>
        <v>113</v>
      </c>
      <c r="S1580" s="18">
        <f>R1580*Premissas!$C$11</f>
        <v>5442.6605504587151</v>
      </c>
      <c r="Y1580" s="7" t="str">
        <f>Premissas!$E$12</f>
        <v>dezembro/18</v>
      </c>
      <c r="Z1580" s="29">
        <f t="shared" si="2376"/>
        <v>113</v>
      </c>
      <c r="AA1580" s="15">
        <f>Premissas!$H$12</f>
        <v>66.98</v>
      </c>
      <c r="AB1580" s="16">
        <f t="shared" si="2373"/>
        <v>0</v>
      </c>
      <c r="AC1580" s="17">
        <f>AB1580*Premissas!$C$6</f>
        <v>0</v>
      </c>
      <c r="AD1580" s="15">
        <f t="shared" si="2374"/>
        <v>113</v>
      </c>
      <c r="AE1580" s="18">
        <f>AD1580*Premissas!$C$12</f>
        <v>3642.7396393546346</v>
      </c>
    </row>
    <row r="1581" spans="1:33" x14ac:dyDescent="0.25">
      <c r="A1581" s="7" t="str">
        <f>Premissas!$E$13</f>
        <v>novembro/18</v>
      </c>
      <c r="B1581" s="29">
        <f t="shared" si="2377"/>
        <v>113</v>
      </c>
      <c r="C1581" s="15">
        <f>LARGE(Premissas!$H$13:$I$13,1)</f>
        <v>66.42</v>
      </c>
      <c r="D1581" s="16">
        <f t="shared" si="2367"/>
        <v>0</v>
      </c>
      <c r="E1581" s="17">
        <f>D1581*Premissas!$C$6</f>
        <v>0</v>
      </c>
      <c r="F1581" s="15">
        <f t="shared" si="2368"/>
        <v>113</v>
      </c>
      <c r="G1581" s="18">
        <f>F1581*Premissas!$C$5</f>
        <v>3642.7396393546346</v>
      </c>
      <c r="M1581" s="7" t="str">
        <f>Premissas!$E$13</f>
        <v>novembro/18</v>
      </c>
      <c r="N1581" s="29">
        <f t="shared" si="2375"/>
        <v>113</v>
      </c>
      <c r="O1581" s="15">
        <f>Premissas!$I$13</f>
        <v>40.659999999999997</v>
      </c>
      <c r="P1581" s="16">
        <f t="shared" si="2370"/>
        <v>0</v>
      </c>
      <c r="Q1581" s="17">
        <f>P1581*Premissas!$C$13</f>
        <v>0</v>
      </c>
      <c r="R1581" s="15">
        <f t="shared" si="2371"/>
        <v>113</v>
      </c>
      <c r="S1581" s="18">
        <f>R1581*Premissas!$C$11</f>
        <v>5442.6605504587151</v>
      </c>
      <c r="Y1581" s="7" t="str">
        <f>Premissas!$E$13</f>
        <v>novembro/18</v>
      </c>
      <c r="Z1581" s="29">
        <f t="shared" si="2376"/>
        <v>113</v>
      </c>
      <c r="AA1581" s="15">
        <f>Premissas!$H$13</f>
        <v>66.42</v>
      </c>
      <c r="AB1581" s="16">
        <f t="shared" si="2373"/>
        <v>0</v>
      </c>
      <c r="AC1581" s="17">
        <f>AB1581*Premissas!$C$6</f>
        <v>0</v>
      </c>
      <c r="AD1581" s="15">
        <f t="shared" si="2374"/>
        <v>113</v>
      </c>
      <c r="AE1581" s="18">
        <f>AD1581*Premissas!$C$12</f>
        <v>3642.7396393546346</v>
      </c>
    </row>
    <row r="1582" spans="1:33" x14ac:dyDescent="0.25">
      <c r="A1582" s="26" t="s">
        <v>35</v>
      </c>
      <c r="B1582" s="5"/>
      <c r="C1582" s="5">
        <f>LARGE(C1569:C1581,1)</f>
        <v>89.49</v>
      </c>
      <c r="D1582" s="5">
        <f>LARGE(D1569:D1581,1)</f>
        <v>0</v>
      </c>
      <c r="E1582" s="27">
        <f>SUM(E1570:E1581)</f>
        <v>0</v>
      </c>
      <c r="F1582" s="5">
        <f>LARGE(F1569:F1581,1)</f>
        <v>113</v>
      </c>
      <c r="G1582" s="27">
        <f t="shared" si="2354"/>
        <v>43712.875672255621</v>
      </c>
      <c r="H1582" s="50">
        <f>E1582+G1582</f>
        <v>43712.875672255621</v>
      </c>
      <c r="I1582">
        <f>B1570</f>
        <v>113</v>
      </c>
      <c r="M1582" s="26" t="s">
        <v>35</v>
      </c>
      <c r="N1582" s="5"/>
      <c r="O1582" s="5">
        <f t="shared" ref="O1582:P1582" si="2378">LARGE(O1569:O1581,1)</f>
        <v>77.73</v>
      </c>
      <c r="P1582" s="5">
        <f t="shared" si="2378"/>
        <v>0</v>
      </c>
      <c r="Q1582" s="27">
        <f t="shared" ref="Q1582" si="2379">SUM(Q1570:Q1581)</f>
        <v>0</v>
      </c>
      <c r="R1582" s="5">
        <f t="shared" ref="R1582" si="2380">LARGE(R1569:R1581,1)</f>
        <v>113</v>
      </c>
      <c r="S1582" s="27">
        <f t="shared" si="2358"/>
        <v>65311.926605504566</v>
      </c>
      <c r="T1582" s="50">
        <f t="shared" ref="T1582" si="2381">Q1582+S1582</f>
        <v>65311.926605504566</v>
      </c>
      <c r="U1582">
        <f t="shared" ref="U1582" si="2382">N1570</f>
        <v>113</v>
      </c>
      <c r="Y1582" s="26" t="s">
        <v>35</v>
      </c>
      <c r="Z1582" s="5"/>
      <c r="AA1582" s="5">
        <f t="shared" ref="AA1582:AB1582" si="2383">LARGE(AA1569:AA1581,1)</f>
        <v>89.49</v>
      </c>
      <c r="AB1582" s="5">
        <f t="shared" si="2383"/>
        <v>0</v>
      </c>
      <c r="AC1582" s="27">
        <f t="shared" ref="AC1582" si="2384">SUM(AC1570:AC1581)</f>
        <v>0</v>
      </c>
      <c r="AD1582" s="5">
        <f t="shared" ref="AD1582" si="2385">LARGE(AD1569:AD1581,1)</f>
        <v>113</v>
      </c>
      <c r="AE1582" s="27">
        <f t="shared" si="2364"/>
        <v>43712.875672255621</v>
      </c>
      <c r="AF1582" s="50">
        <f t="shared" ref="AF1582" si="2386">AC1582+AE1582</f>
        <v>43712.875672255621</v>
      </c>
      <c r="AG1582">
        <f t="shared" ref="AG1582" si="2387">Z1570</f>
        <v>113</v>
      </c>
    </row>
    <row r="1583" spans="1:33" x14ac:dyDescent="0.25">
      <c r="A1583" s="6" t="s">
        <v>12</v>
      </c>
      <c r="B1583" s="6" t="s">
        <v>18</v>
      </c>
      <c r="C1583" s="6" t="s">
        <v>19</v>
      </c>
      <c r="D1583" s="14" t="s">
        <v>20</v>
      </c>
      <c r="E1583" s="14" t="s">
        <v>21</v>
      </c>
      <c r="F1583" s="6" t="s">
        <v>22</v>
      </c>
      <c r="G1583" s="6" t="s">
        <v>23</v>
      </c>
      <c r="M1583" s="6" t="s">
        <v>12</v>
      </c>
      <c r="N1583" s="6" t="s">
        <v>18</v>
      </c>
      <c r="O1583" s="6" t="s">
        <v>19</v>
      </c>
      <c r="P1583" s="14" t="s">
        <v>20</v>
      </c>
      <c r="Q1583" s="14" t="s">
        <v>21</v>
      </c>
      <c r="R1583" s="6" t="s">
        <v>22</v>
      </c>
      <c r="S1583" s="6" t="s">
        <v>23</v>
      </c>
      <c r="Y1583" s="6" t="s">
        <v>12</v>
      </c>
      <c r="Z1583" s="6" t="s">
        <v>18</v>
      </c>
      <c r="AA1583" s="6" t="s">
        <v>19</v>
      </c>
      <c r="AB1583" s="14" t="s">
        <v>20</v>
      </c>
      <c r="AC1583" s="14" t="s">
        <v>21</v>
      </c>
      <c r="AD1583" s="6" t="s">
        <v>22</v>
      </c>
      <c r="AE1583" s="6" t="s">
        <v>23</v>
      </c>
    </row>
    <row r="1584" spans="1:33" x14ac:dyDescent="0.25">
      <c r="A1584" s="7" t="str">
        <f>Premissas!$E$2</f>
        <v>outubro/19</v>
      </c>
      <c r="B1584" s="29">
        <f>B1570+1</f>
        <v>114</v>
      </c>
      <c r="C1584" s="15">
        <f>LARGE(Premissas!$H$2:$I$2,1)</f>
        <v>63.39</v>
      </c>
      <c r="D1584" s="16">
        <f t="shared" ref="D1584:D1595" si="2388">IF(C1584&gt;105%*B1584,(C1584-B1584),0)</f>
        <v>0</v>
      </c>
      <c r="E1584" s="17">
        <f>D1584*Premissas!$C$6</f>
        <v>0</v>
      </c>
      <c r="F1584" s="15">
        <f t="shared" ref="F1584:F1595" si="2389">IF(C1584&gt;B1584,C1584,B1584)</f>
        <v>114</v>
      </c>
      <c r="G1584" s="18">
        <f>F1584*Premissas!$C$5</f>
        <v>3674.9762733312241</v>
      </c>
      <c r="M1584" s="7" t="str">
        <f>Premissas!$E$2</f>
        <v>outubro/19</v>
      </c>
      <c r="N1584" s="29">
        <f t="shared" ref="N1584" si="2390">N1570+1</f>
        <v>114</v>
      </c>
      <c r="O1584" s="15">
        <f>Premissas!$I$2</f>
        <v>63.39</v>
      </c>
      <c r="P1584" s="16">
        <f t="shared" ref="P1584:P1595" si="2391">IF(O1584&gt;105%*N1584,(O1584-N1584),0)</f>
        <v>0</v>
      </c>
      <c r="Q1584" s="17">
        <f>P1584*Premissas!$C$13</f>
        <v>0</v>
      </c>
      <c r="R1584" s="15">
        <f t="shared" ref="R1584:R1595" si="2392">IF(O1584&gt;N1584,O1584,N1584)</f>
        <v>114</v>
      </c>
      <c r="S1584" s="18">
        <f>R1584*Premissas!$C$11</f>
        <v>5490.8256880733943</v>
      </c>
      <c r="Y1584" s="7" t="str">
        <f>Premissas!$E$2</f>
        <v>outubro/19</v>
      </c>
      <c r="Z1584" s="29">
        <f t="shared" ref="Z1584" si="2393">Z1570+1</f>
        <v>114</v>
      </c>
      <c r="AA1584" s="15">
        <f>Premissas!$H$2</f>
        <v>58.8</v>
      </c>
      <c r="AB1584" s="16">
        <f t="shared" ref="AB1584:AB1595" si="2394">IF(AA1584&gt;105%*Z1584,(AA1584-Z1584),0)</f>
        <v>0</v>
      </c>
      <c r="AC1584" s="17">
        <f>AB1584*Premissas!$C$6</f>
        <v>0</v>
      </c>
      <c r="AD1584" s="15">
        <f t="shared" ref="AD1584:AD1595" si="2395">IF(AA1584&gt;Z1584,AA1584,Z1584)</f>
        <v>114</v>
      </c>
      <c r="AE1584" s="18">
        <f>AD1584*Premissas!$C$12</f>
        <v>3674.9762733312241</v>
      </c>
    </row>
    <row r="1585" spans="1:33" x14ac:dyDescent="0.25">
      <c r="A1585" s="7" t="str">
        <f>Premissas!$E$3</f>
        <v>setembro/19</v>
      </c>
      <c r="B1585" s="29">
        <f>B1584</f>
        <v>114</v>
      </c>
      <c r="C1585" s="15">
        <f>LARGE(Premissas!$H$3:$I$3,1)</f>
        <v>58.91</v>
      </c>
      <c r="D1585" s="16">
        <f t="shared" si="2388"/>
        <v>0</v>
      </c>
      <c r="E1585" s="17">
        <f>D1585*Premissas!$C$6</f>
        <v>0</v>
      </c>
      <c r="F1585" s="15">
        <f t="shared" si="2389"/>
        <v>114</v>
      </c>
      <c r="G1585" s="18">
        <f>F1585*Premissas!$C$5</f>
        <v>3674.9762733312241</v>
      </c>
      <c r="M1585" s="7" t="str">
        <f>Premissas!$E$3</f>
        <v>setembro/19</v>
      </c>
      <c r="N1585" s="29">
        <f t="shared" ref="N1585:N1595" si="2396">N1584</f>
        <v>114</v>
      </c>
      <c r="O1585" s="15">
        <f>Premissas!$I$3</f>
        <v>52.19</v>
      </c>
      <c r="P1585" s="16">
        <f t="shared" si="2391"/>
        <v>0</v>
      </c>
      <c r="Q1585" s="17">
        <f>P1585*Premissas!$C$13</f>
        <v>0</v>
      </c>
      <c r="R1585" s="15">
        <f t="shared" si="2392"/>
        <v>114</v>
      </c>
      <c r="S1585" s="18">
        <f>R1585*Premissas!$C$11</f>
        <v>5490.8256880733943</v>
      </c>
      <c r="Y1585" s="7" t="str">
        <f>Premissas!$E$3</f>
        <v>setembro/19</v>
      </c>
      <c r="Z1585" s="29">
        <f t="shared" ref="Z1585:Z1595" si="2397">Z1584</f>
        <v>114</v>
      </c>
      <c r="AA1585" s="15">
        <f>Premissas!$H$3</f>
        <v>58.91</v>
      </c>
      <c r="AB1585" s="16">
        <f t="shared" si="2394"/>
        <v>0</v>
      </c>
      <c r="AC1585" s="17">
        <f>AB1585*Premissas!$C$6</f>
        <v>0</v>
      </c>
      <c r="AD1585" s="15">
        <f t="shared" si="2395"/>
        <v>114</v>
      </c>
      <c r="AE1585" s="18">
        <f>AD1585*Premissas!$C$12</f>
        <v>3674.9762733312241</v>
      </c>
    </row>
    <row r="1586" spans="1:33" x14ac:dyDescent="0.25">
      <c r="A1586" s="7" t="str">
        <f>Premissas!$E$4</f>
        <v>agosto/19</v>
      </c>
      <c r="B1586" s="29">
        <f t="shared" ref="B1586:B1595" si="2398">B1585</f>
        <v>114</v>
      </c>
      <c r="C1586" s="15">
        <f>LARGE(Premissas!$H$4:$I$4,1)</f>
        <v>46.48</v>
      </c>
      <c r="D1586" s="16">
        <f t="shared" si="2388"/>
        <v>0</v>
      </c>
      <c r="E1586" s="17">
        <f>D1586*Premissas!$C$6</f>
        <v>0</v>
      </c>
      <c r="F1586" s="15">
        <f t="shared" si="2389"/>
        <v>114</v>
      </c>
      <c r="G1586" s="18">
        <f>F1586*Premissas!$C$5</f>
        <v>3674.9762733312241</v>
      </c>
      <c r="M1586" s="7" t="str">
        <f>Premissas!$E$4</f>
        <v>agosto/19</v>
      </c>
      <c r="N1586" s="29">
        <f t="shared" si="2396"/>
        <v>114</v>
      </c>
      <c r="O1586" s="15">
        <f>Premissas!$I$4</f>
        <v>20.16</v>
      </c>
      <c r="P1586" s="16">
        <f t="shared" si="2391"/>
        <v>0</v>
      </c>
      <c r="Q1586" s="17">
        <f>P1586*Premissas!$C$13</f>
        <v>0</v>
      </c>
      <c r="R1586" s="15">
        <f t="shared" si="2392"/>
        <v>114</v>
      </c>
      <c r="S1586" s="18">
        <f>R1586*Premissas!$C$11</f>
        <v>5490.8256880733943</v>
      </c>
      <c r="Y1586" s="7" t="str">
        <f>Premissas!$E$4</f>
        <v>agosto/19</v>
      </c>
      <c r="Z1586" s="29">
        <f t="shared" si="2397"/>
        <v>114</v>
      </c>
      <c r="AA1586" s="15">
        <f>Premissas!$H$4</f>
        <v>46.48</v>
      </c>
      <c r="AB1586" s="16">
        <f t="shared" si="2394"/>
        <v>0</v>
      </c>
      <c r="AC1586" s="17">
        <f>AB1586*Premissas!$C$6</f>
        <v>0</v>
      </c>
      <c r="AD1586" s="15">
        <f t="shared" si="2395"/>
        <v>114</v>
      </c>
      <c r="AE1586" s="18">
        <f>AD1586*Premissas!$C$12</f>
        <v>3674.9762733312241</v>
      </c>
    </row>
    <row r="1587" spans="1:33" x14ac:dyDescent="0.25">
      <c r="A1587" s="7" t="str">
        <f>Premissas!$E$5</f>
        <v>julho/19</v>
      </c>
      <c r="B1587" s="29">
        <f t="shared" si="2398"/>
        <v>114</v>
      </c>
      <c r="C1587" s="15">
        <f>LARGE(Premissas!$H$5:$I$5,1)</f>
        <v>63.17</v>
      </c>
      <c r="D1587" s="16">
        <f t="shared" si="2388"/>
        <v>0</v>
      </c>
      <c r="E1587" s="17">
        <f>D1587*Premissas!$C$6</f>
        <v>0</v>
      </c>
      <c r="F1587" s="15">
        <f t="shared" si="2389"/>
        <v>114</v>
      </c>
      <c r="G1587" s="18">
        <f>F1587*Premissas!$C$5</f>
        <v>3674.9762733312241</v>
      </c>
      <c r="M1587" s="7" t="str">
        <f>Premissas!$E$5</f>
        <v>julho/19</v>
      </c>
      <c r="N1587" s="29">
        <f t="shared" si="2396"/>
        <v>114</v>
      </c>
      <c r="O1587" s="15">
        <f>Premissas!$I$5</f>
        <v>39.979999999999997</v>
      </c>
      <c r="P1587" s="16">
        <f t="shared" si="2391"/>
        <v>0</v>
      </c>
      <c r="Q1587" s="17">
        <f>P1587*Premissas!$C$13</f>
        <v>0</v>
      </c>
      <c r="R1587" s="15">
        <f t="shared" si="2392"/>
        <v>114</v>
      </c>
      <c r="S1587" s="18">
        <f>R1587*Premissas!$C$11</f>
        <v>5490.8256880733943</v>
      </c>
      <c r="Y1587" s="7" t="str">
        <f>Premissas!$E$5</f>
        <v>julho/19</v>
      </c>
      <c r="Z1587" s="29">
        <f t="shared" si="2397"/>
        <v>114</v>
      </c>
      <c r="AA1587" s="15">
        <f>Premissas!$H$5</f>
        <v>63.17</v>
      </c>
      <c r="AB1587" s="16">
        <f t="shared" si="2394"/>
        <v>0</v>
      </c>
      <c r="AC1587" s="17">
        <f>AB1587*Premissas!$C$6</f>
        <v>0</v>
      </c>
      <c r="AD1587" s="15">
        <f t="shared" si="2395"/>
        <v>114</v>
      </c>
      <c r="AE1587" s="18">
        <f>AD1587*Premissas!$C$12</f>
        <v>3674.9762733312241</v>
      </c>
    </row>
    <row r="1588" spans="1:33" x14ac:dyDescent="0.25">
      <c r="A1588" s="7" t="str">
        <f>Premissas!$E$6</f>
        <v>junho/19</v>
      </c>
      <c r="B1588" s="29">
        <f t="shared" si="2398"/>
        <v>114</v>
      </c>
      <c r="C1588" s="15">
        <f>LARGE(Premissas!$H$6:$I$6,1)</f>
        <v>59.47</v>
      </c>
      <c r="D1588" s="16">
        <f t="shared" si="2388"/>
        <v>0</v>
      </c>
      <c r="E1588" s="17">
        <f>D1588*Premissas!$C$6</f>
        <v>0</v>
      </c>
      <c r="F1588" s="15">
        <f t="shared" si="2389"/>
        <v>114</v>
      </c>
      <c r="G1588" s="18">
        <f>F1588*Premissas!$C$5</f>
        <v>3674.9762733312241</v>
      </c>
      <c r="M1588" s="7" t="str">
        <f>Premissas!$E$6</f>
        <v>junho/19</v>
      </c>
      <c r="N1588" s="29">
        <f t="shared" si="2396"/>
        <v>114</v>
      </c>
      <c r="O1588" s="15">
        <f>Premissas!$I$6</f>
        <v>47.71</v>
      </c>
      <c r="P1588" s="16">
        <f t="shared" si="2391"/>
        <v>0</v>
      </c>
      <c r="Q1588" s="17">
        <f>P1588*Premissas!$C$13</f>
        <v>0</v>
      </c>
      <c r="R1588" s="15">
        <f t="shared" si="2392"/>
        <v>114</v>
      </c>
      <c r="S1588" s="18">
        <f>R1588*Premissas!$C$11</f>
        <v>5490.8256880733943</v>
      </c>
      <c r="Y1588" s="7" t="str">
        <f>Premissas!$E$6</f>
        <v>junho/19</v>
      </c>
      <c r="Z1588" s="29">
        <f t="shared" si="2397"/>
        <v>114</v>
      </c>
      <c r="AA1588" s="15">
        <f>Premissas!$H$6</f>
        <v>59.47</v>
      </c>
      <c r="AB1588" s="16">
        <f t="shared" si="2394"/>
        <v>0</v>
      </c>
      <c r="AC1588" s="17">
        <f>AB1588*Premissas!$C$6</f>
        <v>0</v>
      </c>
      <c r="AD1588" s="15">
        <f t="shared" si="2395"/>
        <v>114</v>
      </c>
      <c r="AE1588" s="18">
        <f>AD1588*Premissas!$C$12</f>
        <v>3674.9762733312241</v>
      </c>
    </row>
    <row r="1589" spans="1:33" x14ac:dyDescent="0.25">
      <c r="A1589" s="7" t="str">
        <f>Premissas!$E$7</f>
        <v>maio/19</v>
      </c>
      <c r="B1589" s="29">
        <f t="shared" si="2398"/>
        <v>114</v>
      </c>
      <c r="C1589" s="15">
        <f>LARGE(Premissas!$H$7:$I$7,1)</f>
        <v>61.04</v>
      </c>
      <c r="D1589" s="20">
        <f t="shared" si="2388"/>
        <v>0</v>
      </c>
      <c r="E1589" s="17">
        <f>D1589*Premissas!$C$6</f>
        <v>0</v>
      </c>
      <c r="F1589" s="15">
        <f t="shared" si="2389"/>
        <v>114</v>
      </c>
      <c r="G1589" s="18">
        <f>F1589*Premissas!$C$5</f>
        <v>3674.9762733312241</v>
      </c>
      <c r="M1589" s="7" t="str">
        <f>Premissas!$E$7</f>
        <v>maio/19</v>
      </c>
      <c r="N1589" s="29">
        <f t="shared" si="2396"/>
        <v>114</v>
      </c>
      <c r="O1589" s="15">
        <f>Premissas!$I$7</f>
        <v>46.37</v>
      </c>
      <c r="P1589" s="20">
        <f t="shared" si="2391"/>
        <v>0</v>
      </c>
      <c r="Q1589" s="17">
        <f>P1589*Premissas!$C$13</f>
        <v>0</v>
      </c>
      <c r="R1589" s="15">
        <f t="shared" si="2392"/>
        <v>114</v>
      </c>
      <c r="S1589" s="18">
        <f>R1589*Premissas!$C$11</f>
        <v>5490.8256880733943</v>
      </c>
      <c r="Y1589" s="7" t="str">
        <f>Premissas!$E$7</f>
        <v>maio/19</v>
      </c>
      <c r="Z1589" s="29">
        <f t="shared" si="2397"/>
        <v>114</v>
      </c>
      <c r="AA1589" s="15">
        <f>Premissas!$H$7</f>
        <v>61.04</v>
      </c>
      <c r="AB1589" s="20">
        <f t="shared" si="2394"/>
        <v>0</v>
      </c>
      <c r="AC1589" s="17">
        <f>AB1589*Premissas!$C$6</f>
        <v>0</v>
      </c>
      <c r="AD1589" s="15">
        <f t="shared" si="2395"/>
        <v>114</v>
      </c>
      <c r="AE1589" s="18">
        <f>AD1589*Premissas!$C$12</f>
        <v>3674.9762733312241</v>
      </c>
    </row>
    <row r="1590" spans="1:33" x14ac:dyDescent="0.25">
      <c r="A1590" s="7" t="str">
        <f>Premissas!$E$8</f>
        <v>abril/19</v>
      </c>
      <c r="B1590" s="29">
        <f t="shared" si="2398"/>
        <v>114</v>
      </c>
      <c r="C1590" s="15">
        <f>LARGE(Premissas!$H$8:$I$8,1)</f>
        <v>81.98</v>
      </c>
      <c r="D1590" s="20">
        <f t="shared" si="2388"/>
        <v>0</v>
      </c>
      <c r="E1590" s="17">
        <f>D1590*Premissas!$C$6</f>
        <v>0</v>
      </c>
      <c r="F1590" s="15">
        <f t="shared" si="2389"/>
        <v>114</v>
      </c>
      <c r="G1590" s="18">
        <f>F1590*Premissas!$C$5</f>
        <v>3674.9762733312241</v>
      </c>
      <c r="M1590" s="7" t="str">
        <f>Premissas!$E$8</f>
        <v>abril/19</v>
      </c>
      <c r="N1590" s="29">
        <f t="shared" si="2396"/>
        <v>114</v>
      </c>
      <c r="O1590" s="15">
        <f>Premissas!$I$8</f>
        <v>53.09</v>
      </c>
      <c r="P1590" s="20">
        <f t="shared" si="2391"/>
        <v>0</v>
      </c>
      <c r="Q1590" s="17">
        <f>P1590*Premissas!$C$13</f>
        <v>0</v>
      </c>
      <c r="R1590" s="15">
        <f t="shared" si="2392"/>
        <v>114</v>
      </c>
      <c r="S1590" s="18">
        <f>R1590*Premissas!$C$11</f>
        <v>5490.8256880733943</v>
      </c>
      <c r="Y1590" s="7" t="str">
        <f>Premissas!$E$8</f>
        <v>abril/19</v>
      </c>
      <c r="Z1590" s="29">
        <f t="shared" si="2397"/>
        <v>114</v>
      </c>
      <c r="AA1590" s="15">
        <f>Premissas!$H$8</f>
        <v>81.98</v>
      </c>
      <c r="AB1590" s="20">
        <f t="shared" si="2394"/>
        <v>0</v>
      </c>
      <c r="AC1590" s="17">
        <f>AB1590*Premissas!$C$6</f>
        <v>0</v>
      </c>
      <c r="AD1590" s="15">
        <f t="shared" si="2395"/>
        <v>114</v>
      </c>
      <c r="AE1590" s="18">
        <f>AD1590*Premissas!$C$12</f>
        <v>3674.9762733312241</v>
      </c>
    </row>
    <row r="1591" spans="1:33" x14ac:dyDescent="0.25">
      <c r="A1591" s="7" t="str">
        <f>Premissas!$E$9</f>
        <v>março/19</v>
      </c>
      <c r="B1591" s="29">
        <f t="shared" si="2398"/>
        <v>114</v>
      </c>
      <c r="C1591" s="15">
        <f>LARGE(Premissas!$H$9:$I$9,1)</f>
        <v>77.73</v>
      </c>
      <c r="D1591" s="20">
        <f t="shared" si="2388"/>
        <v>0</v>
      </c>
      <c r="E1591" s="17">
        <f>D1591*Premissas!$C$6</f>
        <v>0</v>
      </c>
      <c r="F1591" s="15">
        <f t="shared" si="2389"/>
        <v>114</v>
      </c>
      <c r="G1591" s="18">
        <f>F1591*Premissas!$C$5</f>
        <v>3674.9762733312241</v>
      </c>
      <c r="M1591" s="7" t="str">
        <f>Premissas!$E$9</f>
        <v>março/19</v>
      </c>
      <c r="N1591" s="29">
        <f t="shared" si="2396"/>
        <v>114</v>
      </c>
      <c r="O1591" s="15">
        <f>Premissas!$I$9</f>
        <v>77.73</v>
      </c>
      <c r="P1591" s="20">
        <f t="shared" si="2391"/>
        <v>0</v>
      </c>
      <c r="Q1591" s="17">
        <f>P1591*Premissas!$C$13</f>
        <v>0</v>
      </c>
      <c r="R1591" s="15">
        <f t="shared" si="2392"/>
        <v>114</v>
      </c>
      <c r="S1591" s="18">
        <f>R1591*Premissas!$C$11</f>
        <v>5490.8256880733943</v>
      </c>
      <c r="Y1591" s="7" t="str">
        <f>Premissas!$E$9</f>
        <v>março/19</v>
      </c>
      <c r="Z1591" s="29">
        <f t="shared" si="2397"/>
        <v>114</v>
      </c>
      <c r="AA1591" s="15">
        <f>Premissas!$H$9</f>
        <v>77.62</v>
      </c>
      <c r="AB1591" s="20">
        <f t="shared" si="2394"/>
        <v>0</v>
      </c>
      <c r="AC1591" s="17">
        <f>AB1591*Premissas!$C$6</f>
        <v>0</v>
      </c>
      <c r="AD1591" s="15">
        <f t="shared" si="2395"/>
        <v>114</v>
      </c>
      <c r="AE1591" s="18">
        <f>AD1591*Premissas!$C$12</f>
        <v>3674.9762733312241</v>
      </c>
    </row>
    <row r="1592" spans="1:33" x14ac:dyDescent="0.25">
      <c r="A1592" s="7" t="str">
        <f>Premissas!$E$10</f>
        <v>fevereiro/19</v>
      </c>
      <c r="B1592" s="29">
        <f t="shared" si="2398"/>
        <v>114</v>
      </c>
      <c r="C1592" s="15">
        <f>LARGE(Premissas!$H$10:$I$10,1)</f>
        <v>89.49</v>
      </c>
      <c r="D1592" s="20">
        <f t="shared" si="2388"/>
        <v>0</v>
      </c>
      <c r="E1592" s="17">
        <f>D1592*Premissas!$C$6</f>
        <v>0</v>
      </c>
      <c r="F1592" s="15">
        <f t="shared" si="2389"/>
        <v>114</v>
      </c>
      <c r="G1592" s="18">
        <f>F1592*Premissas!$C$5</f>
        <v>3674.9762733312241</v>
      </c>
      <c r="M1592" s="7" t="str">
        <f>Premissas!$E$10</f>
        <v>fevereiro/19</v>
      </c>
      <c r="N1592" s="29">
        <f t="shared" si="2396"/>
        <v>114</v>
      </c>
      <c r="O1592" s="15">
        <f>Premissas!$I$10</f>
        <v>61.82</v>
      </c>
      <c r="P1592" s="20">
        <f t="shared" si="2391"/>
        <v>0</v>
      </c>
      <c r="Q1592" s="17">
        <f>P1592*Premissas!$C$13</f>
        <v>0</v>
      </c>
      <c r="R1592" s="15">
        <f t="shared" si="2392"/>
        <v>114</v>
      </c>
      <c r="S1592" s="18">
        <f>R1592*Premissas!$C$11</f>
        <v>5490.8256880733943</v>
      </c>
      <c r="Y1592" s="7" t="str">
        <f>Premissas!$E$10</f>
        <v>fevereiro/19</v>
      </c>
      <c r="Z1592" s="29">
        <f t="shared" si="2397"/>
        <v>114</v>
      </c>
      <c r="AA1592" s="15">
        <f>Premissas!$H$10</f>
        <v>89.49</v>
      </c>
      <c r="AB1592" s="20">
        <f t="shared" si="2394"/>
        <v>0</v>
      </c>
      <c r="AC1592" s="17">
        <f>AB1592*Premissas!$C$6</f>
        <v>0</v>
      </c>
      <c r="AD1592" s="15">
        <f t="shared" si="2395"/>
        <v>114</v>
      </c>
      <c r="AE1592" s="18">
        <f>AD1592*Premissas!$C$12</f>
        <v>3674.9762733312241</v>
      </c>
    </row>
    <row r="1593" spans="1:33" x14ac:dyDescent="0.25">
      <c r="A1593" s="7" t="str">
        <f>Premissas!$E$11</f>
        <v>janeiro/19</v>
      </c>
      <c r="B1593" s="29">
        <f t="shared" si="2398"/>
        <v>114</v>
      </c>
      <c r="C1593" s="15">
        <f>LARGE(Premissas!$H$11:$I$11,1)</f>
        <v>81.09</v>
      </c>
      <c r="D1593" s="16">
        <f t="shared" si="2388"/>
        <v>0</v>
      </c>
      <c r="E1593" s="17">
        <f>D1593*Premissas!$C$6</f>
        <v>0</v>
      </c>
      <c r="F1593" s="15">
        <f t="shared" si="2389"/>
        <v>114</v>
      </c>
      <c r="G1593" s="18">
        <f>F1593*Premissas!$C$5</f>
        <v>3674.9762733312241</v>
      </c>
      <c r="M1593" s="7" t="str">
        <f>Premissas!$E$11</f>
        <v>janeiro/19</v>
      </c>
      <c r="N1593" s="29">
        <f t="shared" si="2396"/>
        <v>114</v>
      </c>
      <c r="O1593" s="15">
        <f>Premissas!$I$11</f>
        <v>57.12</v>
      </c>
      <c r="P1593" s="16">
        <f t="shared" si="2391"/>
        <v>0</v>
      </c>
      <c r="Q1593" s="17">
        <f>P1593*Premissas!$C$13</f>
        <v>0</v>
      </c>
      <c r="R1593" s="15">
        <f t="shared" si="2392"/>
        <v>114</v>
      </c>
      <c r="S1593" s="18">
        <f>R1593*Premissas!$C$11</f>
        <v>5490.8256880733943</v>
      </c>
      <c r="Y1593" s="7" t="str">
        <f>Premissas!$E$11</f>
        <v>janeiro/19</v>
      </c>
      <c r="Z1593" s="29">
        <f t="shared" si="2397"/>
        <v>114</v>
      </c>
      <c r="AA1593" s="15">
        <f>Premissas!$H$11</f>
        <v>81.09</v>
      </c>
      <c r="AB1593" s="16">
        <f t="shared" si="2394"/>
        <v>0</v>
      </c>
      <c r="AC1593" s="17">
        <f>AB1593*Premissas!$C$6</f>
        <v>0</v>
      </c>
      <c r="AD1593" s="15">
        <f t="shared" si="2395"/>
        <v>114</v>
      </c>
      <c r="AE1593" s="18">
        <f>AD1593*Premissas!$C$12</f>
        <v>3674.9762733312241</v>
      </c>
    </row>
    <row r="1594" spans="1:33" x14ac:dyDescent="0.25">
      <c r="A1594" s="7" t="str">
        <f>Premissas!$E$12</f>
        <v>dezembro/18</v>
      </c>
      <c r="B1594" s="29">
        <f t="shared" si="2398"/>
        <v>114</v>
      </c>
      <c r="C1594" s="15">
        <f>LARGE(Premissas!$H$12:$I$12,1)</f>
        <v>66.98</v>
      </c>
      <c r="D1594" s="16">
        <f t="shared" si="2388"/>
        <v>0</v>
      </c>
      <c r="E1594" s="17">
        <f>D1594*Premissas!$C$6</f>
        <v>0</v>
      </c>
      <c r="F1594" s="15">
        <f t="shared" si="2389"/>
        <v>114</v>
      </c>
      <c r="G1594" s="18">
        <f>F1594*Premissas!$C$5</f>
        <v>3674.9762733312241</v>
      </c>
      <c r="M1594" s="7" t="str">
        <f>Premissas!$E$12</f>
        <v>dezembro/18</v>
      </c>
      <c r="N1594" s="29">
        <f t="shared" si="2396"/>
        <v>114</v>
      </c>
      <c r="O1594" s="15">
        <f>Premissas!$I$12</f>
        <v>56.9</v>
      </c>
      <c r="P1594" s="16">
        <f t="shared" si="2391"/>
        <v>0</v>
      </c>
      <c r="Q1594" s="17">
        <f>P1594*Premissas!$C$13</f>
        <v>0</v>
      </c>
      <c r="R1594" s="15">
        <f t="shared" si="2392"/>
        <v>114</v>
      </c>
      <c r="S1594" s="18">
        <f>R1594*Premissas!$C$11</f>
        <v>5490.8256880733943</v>
      </c>
      <c r="Y1594" s="7" t="str">
        <f>Premissas!$E$12</f>
        <v>dezembro/18</v>
      </c>
      <c r="Z1594" s="29">
        <f t="shared" si="2397"/>
        <v>114</v>
      </c>
      <c r="AA1594" s="15">
        <f>Premissas!$H$12</f>
        <v>66.98</v>
      </c>
      <c r="AB1594" s="16">
        <f t="shared" si="2394"/>
        <v>0</v>
      </c>
      <c r="AC1594" s="17">
        <f>AB1594*Premissas!$C$6</f>
        <v>0</v>
      </c>
      <c r="AD1594" s="15">
        <f t="shared" si="2395"/>
        <v>114</v>
      </c>
      <c r="AE1594" s="18">
        <f>AD1594*Premissas!$C$12</f>
        <v>3674.9762733312241</v>
      </c>
    </row>
    <row r="1595" spans="1:33" x14ac:dyDescent="0.25">
      <c r="A1595" s="7" t="str">
        <f>Premissas!$E$13</f>
        <v>novembro/18</v>
      </c>
      <c r="B1595" s="29">
        <f t="shared" si="2398"/>
        <v>114</v>
      </c>
      <c r="C1595" s="15">
        <f>LARGE(Premissas!$H$13:$I$13,1)</f>
        <v>66.42</v>
      </c>
      <c r="D1595" s="16">
        <f t="shared" si="2388"/>
        <v>0</v>
      </c>
      <c r="E1595" s="17">
        <f>D1595*Premissas!$C$6</f>
        <v>0</v>
      </c>
      <c r="F1595" s="15">
        <f t="shared" si="2389"/>
        <v>114</v>
      </c>
      <c r="G1595" s="18">
        <f>F1595*Premissas!$C$5</f>
        <v>3674.9762733312241</v>
      </c>
      <c r="M1595" s="7" t="str">
        <f>Premissas!$E$13</f>
        <v>novembro/18</v>
      </c>
      <c r="N1595" s="29">
        <f t="shared" si="2396"/>
        <v>114</v>
      </c>
      <c r="O1595" s="15">
        <f>Premissas!$I$13</f>
        <v>40.659999999999997</v>
      </c>
      <c r="P1595" s="16">
        <f t="shared" si="2391"/>
        <v>0</v>
      </c>
      <c r="Q1595" s="17">
        <f>P1595*Premissas!$C$13</f>
        <v>0</v>
      </c>
      <c r="R1595" s="15">
        <f t="shared" si="2392"/>
        <v>114</v>
      </c>
      <c r="S1595" s="18">
        <f>R1595*Premissas!$C$11</f>
        <v>5490.8256880733943</v>
      </c>
      <c r="Y1595" s="7" t="str">
        <f>Premissas!$E$13</f>
        <v>novembro/18</v>
      </c>
      <c r="Z1595" s="29">
        <f t="shared" si="2397"/>
        <v>114</v>
      </c>
      <c r="AA1595" s="15">
        <f>Premissas!$H$13</f>
        <v>66.42</v>
      </c>
      <c r="AB1595" s="16">
        <f t="shared" si="2394"/>
        <v>0</v>
      </c>
      <c r="AC1595" s="17">
        <f>AB1595*Premissas!$C$6</f>
        <v>0</v>
      </c>
      <c r="AD1595" s="15">
        <f t="shared" si="2395"/>
        <v>114</v>
      </c>
      <c r="AE1595" s="18">
        <f>AD1595*Premissas!$C$12</f>
        <v>3674.9762733312241</v>
      </c>
    </row>
    <row r="1596" spans="1:33" x14ac:dyDescent="0.25">
      <c r="A1596" s="26" t="s">
        <v>35</v>
      </c>
      <c r="B1596" s="5"/>
      <c r="C1596" s="5">
        <f>LARGE(C1583:C1595,1)</f>
        <v>89.49</v>
      </c>
      <c r="D1596" s="5">
        <f>LARGE(D1583:D1595,1)</f>
        <v>0</v>
      </c>
      <c r="E1596" s="27">
        <f>SUM(E1584:E1595)</f>
        <v>0</v>
      </c>
      <c r="F1596" s="5">
        <f>LARGE(F1583:F1595,1)</f>
        <v>114</v>
      </c>
      <c r="G1596" s="27">
        <f t="shared" si="2354"/>
        <v>44099.715279974691</v>
      </c>
      <c r="H1596" s="50">
        <f>E1596+G1596</f>
        <v>44099.715279974691</v>
      </c>
      <c r="I1596">
        <f>B1584</f>
        <v>114</v>
      </c>
      <c r="M1596" s="26" t="s">
        <v>35</v>
      </c>
      <c r="N1596" s="5"/>
      <c r="O1596" s="5">
        <f t="shared" ref="O1596:P1596" si="2399">LARGE(O1583:O1595,1)</f>
        <v>77.73</v>
      </c>
      <c r="P1596" s="5">
        <f t="shared" si="2399"/>
        <v>0</v>
      </c>
      <c r="Q1596" s="27">
        <f t="shared" ref="Q1596" si="2400">SUM(Q1584:Q1595)</f>
        <v>0</v>
      </c>
      <c r="R1596" s="5">
        <f t="shared" ref="R1596" si="2401">LARGE(R1583:R1595,1)</f>
        <v>114</v>
      </c>
      <c r="S1596" s="27">
        <f t="shared" si="2358"/>
        <v>65889.90825688075</v>
      </c>
      <c r="T1596" s="50">
        <f t="shared" ref="T1596" si="2402">Q1596+S1596</f>
        <v>65889.90825688075</v>
      </c>
      <c r="U1596">
        <f t="shared" ref="U1596" si="2403">N1584</f>
        <v>114</v>
      </c>
      <c r="Y1596" s="26" t="s">
        <v>35</v>
      </c>
      <c r="Z1596" s="5"/>
      <c r="AA1596" s="5">
        <f t="shared" ref="AA1596:AB1596" si="2404">LARGE(AA1583:AA1595,1)</f>
        <v>89.49</v>
      </c>
      <c r="AB1596" s="5">
        <f t="shared" si="2404"/>
        <v>0</v>
      </c>
      <c r="AC1596" s="27">
        <f t="shared" ref="AC1596" si="2405">SUM(AC1584:AC1595)</f>
        <v>0</v>
      </c>
      <c r="AD1596" s="5">
        <f t="shared" ref="AD1596" si="2406">LARGE(AD1583:AD1595,1)</f>
        <v>114</v>
      </c>
      <c r="AE1596" s="27">
        <f t="shared" si="2364"/>
        <v>44099.715279974691</v>
      </c>
      <c r="AF1596" s="50">
        <f t="shared" ref="AF1596" si="2407">AC1596+AE1596</f>
        <v>44099.715279974691</v>
      </c>
      <c r="AG1596">
        <f t="shared" ref="AG1596" si="2408">Z1584</f>
        <v>114</v>
      </c>
    </row>
    <row r="1597" spans="1:33" x14ac:dyDescent="0.25">
      <c r="A1597" s="6" t="s">
        <v>12</v>
      </c>
      <c r="B1597" s="6" t="s">
        <v>18</v>
      </c>
      <c r="C1597" s="6" t="s">
        <v>19</v>
      </c>
      <c r="D1597" s="14" t="s">
        <v>20</v>
      </c>
      <c r="E1597" s="14" t="s">
        <v>21</v>
      </c>
      <c r="F1597" s="6" t="s">
        <v>22</v>
      </c>
      <c r="G1597" s="6" t="s">
        <v>23</v>
      </c>
      <c r="M1597" s="6" t="s">
        <v>12</v>
      </c>
      <c r="N1597" s="6" t="s">
        <v>18</v>
      </c>
      <c r="O1597" s="6" t="s">
        <v>19</v>
      </c>
      <c r="P1597" s="14" t="s">
        <v>20</v>
      </c>
      <c r="Q1597" s="14" t="s">
        <v>21</v>
      </c>
      <c r="R1597" s="6" t="s">
        <v>22</v>
      </c>
      <c r="S1597" s="6" t="s">
        <v>23</v>
      </c>
      <c r="Y1597" s="6" t="s">
        <v>12</v>
      </c>
      <c r="Z1597" s="6" t="s">
        <v>18</v>
      </c>
      <c r="AA1597" s="6" t="s">
        <v>19</v>
      </c>
      <c r="AB1597" s="14" t="s">
        <v>20</v>
      </c>
      <c r="AC1597" s="14" t="s">
        <v>21</v>
      </c>
      <c r="AD1597" s="6" t="s">
        <v>22</v>
      </c>
      <c r="AE1597" s="6" t="s">
        <v>23</v>
      </c>
    </row>
    <row r="1598" spans="1:33" x14ac:dyDescent="0.25">
      <c r="A1598" s="7" t="str">
        <f>Premissas!$E$2</f>
        <v>outubro/19</v>
      </c>
      <c r="B1598" s="29">
        <f>B1584+1</f>
        <v>115</v>
      </c>
      <c r="C1598" s="15">
        <f>LARGE(Premissas!$H$2:$I$2,1)</f>
        <v>63.39</v>
      </c>
      <c r="D1598" s="16">
        <f t="shared" ref="D1598:D1609" si="2409">IF(C1598&gt;105%*B1598,(C1598-B1598),0)</f>
        <v>0</v>
      </c>
      <c r="E1598" s="17">
        <f>D1598*Premissas!$C$6</f>
        <v>0</v>
      </c>
      <c r="F1598" s="15">
        <f t="shared" ref="F1598:F1609" si="2410">IF(C1598&gt;B1598,C1598,B1598)</f>
        <v>115</v>
      </c>
      <c r="G1598" s="18">
        <f>F1598*Premissas!$C$5</f>
        <v>3707.212907307814</v>
      </c>
      <c r="M1598" s="7" t="str">
        <f>Premissas!$E$2</f>
        <v>outubro/19</v>
      </c>
      <c r="N1598" s="29">
        <f t="shared" ref="N1598" si="2411">N1584+1</f>
        <v>115</v>
      </c>
      <c r="O1598" s="15">
        <f>Premissas!$I$2</f>
        <v>63.39</v>
      </c>
      <c r="P1598" s="16">
        <f t="shared" ref="P1598:P1609" si="2412">IF(O1598&gt;105%*N1598,(O1598-N1598),0)</f>
        <v>0</v>
      </c>
      <c r="Q1598" s="17">
        <f>P1598*Premissas!$C$13</f>
        <v>0</v>
      </c>
      <c r="R1598" s="15">
        <f t="shared" ref="R1598:R1609" si="2413">IF(O1598&gt;N1598,O1598,N1598)</f>
        <v>115</v>
      </c>
      <c r="S1598" s="18">
        <f>R1598*Premissas!$C$11</f>
        <v>5538.9908256880735</v>
      </c>
      <c r="Y1598" s="7" t="str">
        <f>Premissas!$E$2</f>
        <v>outubro/19</v>
      </c>
      <c r="Z1598" s="29">
        <f t="shared" ref="Z1598" si="2414">Z1584+1</f>
        <v>115</v>
      </c>
      <c r="AA1598" s="15">
        <f>Premissas!$H$2</f>
        <v>58.8</v>
      </c>
      <c r="AB1598" s="16">
        <f t="shared" ref="AB1598:AB1609" si="2415">IF(AA1598&gt;105%*Z1598,(AA1598-Z1598),0)</f>
        <v>0</v>
      </c>
      <c r="AC1598" s="17">
        <f>AB1598*Premissas!$C$6</f>
        <v>0</v>
      </c>
      <c r="AD1598" s="15">
        <f t="shared" ref="AD1598:AD1609" si="2416">IF(AA1598&gt;Z1598,AA1598,Z1598)</f>
        <v>115</v>
      </c>
      <c r="AE1598" s="18">
        <f>AD1598*Premissas!$C$12</f>
        <v>3707.212907307814</v>
      </c>
    </row>
    <row r="1599" spans="1:33" x14ac:dyDescent="0.25">
      <c r="A1599" s="7" t="str">
        <f>Premissas!$E$3</f>
        <v>setembro/19</v>
      </c>
      <c r="B1599" s="29">
        <f>B1598</f>
        <v>115</v>
      </c>
      <c r="C1599" s="15">
        <f>LARGE(Premissas!$H$3:$I$3,1)</f>
        <v>58.91</v>
      </c>
      <c r="D1599" s="16">
        <f t="shared" si="2409"/>
        <v>0</v>
      </c>
      <c r="E1599" s="17">
        <f>D1599*Premissas!$C$6</f>
        <v>0</v>
      </c>
      <c r="F1599" s="15">
        <f t="shared" si="2410"/>
        <v>115</v>
      </c>
      <c r="G1599" s="18">
        <f>F1599*Premissas!$C$5</f>
        <v>3707.212907307814</v>
      </c>
      <c r="M1599" s="7" t="str">
        <f>Premissas!$E$3</f>
        <v>setembro/19</v>
      </c>
      <c r="N1599" s="29">
        <f t="shared" ref="N1599:N1609" si="2417">N1598</f>
        <v>115</v>
      </c>
      <c r="O1599" s="15">
        <f>Premissas!$I$3</f>
        <v>52.19</v>
      </c>
      <c r="P1599" s="16">
        <f t="shared" si="2412"/>
        <v>0</v>
      </c>
      <c r="Q1599" s="17">
        <f>P1599*Premissas!$C$13</f>
        <v>0</v>
      </c>
      <c r="R1599" s="15">
        <f t="shared" si="2413"/>
        <v>115</v>
      </c>
      <c r="S1599" s="18">
        <f>R1599*Premissas!$C$11</f>
        <v>5538.9908256880735</v>
      </c>
      <c r="Y1599" s="7" t="str">
        <f>Premissas!$E$3</f>
        <v>setembro/19</v>
      </c>
      <c r="Z1599" s="29">
        <f t="shared" ref="Z1599:Z1609" si="2418">Z1598</f>
        <v>115</v>
      </c>
      <c r="AA1599" s="15">
        <f>Premissas!$H$3</f>
        <v>58.91</v>
      </c>
      <c r="AB1599" s="16">
        <f t="shared" si="2415"/>
        <v>0</v>
      </c>
      <c r="AC1599" s="17">
        <f>AB1599*Premissas!$C$6</f>
        <v>0</v>
      </c>
      <c r="AD1599" s="15">
        <f t="shared" si="2416"/>
        <v>115</v>
      </c>
      <c r="AE1599" s="18">
        <f>AD1599*Premissas!$C$12</f>
        <v>3707.212907307814</v>
      </c>
    </row>
    <row r="1600" spans="1:33" x14ac:dyDescent="0.25">
      <c r="A1600" s="7" t="str">
        <f>Premissas!$E$4</f>
        <v>agosto/19</v>
      </c>
      <c r="B1600" s="29">
        <f t="shared" ref="B1600:B1609" si="2419">B1599</f>
        <v>115</v>
      </c>
      <c r="C1600" s="15">
        <f>LARGE(Premissas!$H$4:$I$4,1)</f>
        <v>46.48</v>
      </c>
      <c r="D1600" s="16">
        <f t="shared" si="2409"/>
        <v>0</v>
      </c>
      <c r="E1600" s="17">
        <f>D1600*Premissas!$C$6</f>
        <v>0</v>
      </c>
      <c r="F1600" s="15">
        <f t="shared" si="2410"/>
        <v>115</v>
      </c>
      <c r="G1600" s="18">
        <f>F1600*Premissas!$C$5</f>
        <v>3707.212907307814</v>
      </c>
      <c r="M1600" s="7" t="str">
        <f>Premissas!$E$4</f>
        <v>agosto/19</v>
      </c>
      <c r="N1600" s="29">
        <f t="shared" si="2417"/>
        <v>115</v>
      </c>
      <c r="O1600" s="15">
        <f>Premissas!$I$4</f>
        <v>20.16</v>
      </c>
      <c r="P1600" s="16">
        <f t="shared" si="2412"/>
        <v>0</v>
      </c>
      <c r="Q1600" s="17">
        <f>P1600*Premissas!$C$13</f>
        <v>0</v>
      </c>
      <c r="R1600" s="15">
        <f t="shared" si="2413"/>
        <v>115</v>
      </c>
      <c r="S1600" s="18">
        <f>R1600*Premissas!$C$11</f>
        <v>5538.9908256880735</v>
      </c>
      <c r="Y1600" s="7" t="str">
        <f>Premissas!$E$4</f>
        <v>agosto/19</v>
      </c>
      <c r="Z1600" s="29">
        <f t="shared" si="2418"/>
        <v>115</v>
      </c>
      <c r="AA1600" s="15">
        <f>Premissas!$H$4</f>
        <v>46.48</v>
      </c>
      <c r="AB1600" s="16">
        <f t="shared" si="2415"/>
        <v>0</v>
      </c>
      <c r="AC1600" s="17">
        <f>AB1600*Premissas!$C$6</f>
        <v>0</v>
      </c>
      <c r="AD1600" s="15">
        <f t="shared" si="2416"/>
        <v>115</v>
      </c>
      <c r="AE1600" s="18">
        <f>AD1600*Premissas!$C$12</f>
        <v>3707.212907307814</v>
      </c>
    </row>
    <row r="1601" spans="1:33" x14ac:dyDescent="0.25">
      <c r="A1601" s="7" t="str">
        <f>Premissas!$E$5</f>
        <v>julho/19</v>
      </c>
      <c r="B1601" s="29">
        <f t="shared" si="2419"/>
        <v>115</v>
      </c>
      <c r="C1601" s="15">
        <f>LARGE(Premissas!$H$5:$I$5,1)</f>
        <v>63.17</v>
      </c>
      <c r="D1601" s="16">
        <f t="shared" si="2409"/>
        <v>0</v>
      </c>
      <c r="E1601" s="17">
        <f>D1601*Premissas!$C$6</f>
        <v>0</v>
      </c>
      <c r="F1601" s="15">
        <f t="shared" si="2410"/>
        <v>115</v>
      </c>
      <c r="G1601" s="18">
        <f>F1601*Premissas!$C$5</f>
        <v>3707.212907307814</v>
      </c>
      <c r="M1601" s="7" t="str">
        <f>Premissas!$E$5</f>
        <v>julho/19</v>
      </c>
      <c r="N1601" s="29">
        <f t="shared" si="2417"/>
        <v>115</v>
      </c>
      <c r="O1601" s="15">
        <f>Premissas!$I$5</f>
        <v>39.979999999999997</v>
      </c>
      <c r="P1601" s="16">
        <f t="shared" si="2412"/>
        <v>0</v>
      </c>
      <c r="Q1601" s="17">
        <f>P1601*Premissas!$C$13</f>
        <v>0</v>
      </c>
      <c r="R1601" s="15">
        <f t="shared" si="2413"/>
        <v>115</v>
      </c>
      <c r="S1601" s="18">
        <f>R1601*Premissas!$C$11</f>
        <v>5538.9908256880735</v>
      </c>
      <c r="Y1601" s="7" t="str">
        <f>Premissas!$E$5</f>
        <v>julho/19</v>
      </c>
      <c r="Z1601" s="29">
        <f t="shared" si="2418"/>
        <v>115</v>
      </c>
      <c r="AA1601" s="15">
        <f>Premissas!$H$5</f>
        <v>63.17</v>
      </c>
      <c r="AB1601" s="16">
        <f t="shared" si="2415"/>
        <v>0</v>
      </c>
      <c r="AC1601" s="17">
        <f>AB1601*Premissas!$C$6</f>
        <v>0</v>
      </c>
      <c r="AD1601" s="15">
        <f t="shared" si="2416"/>
        <v>115</v>
      </c>
      <c r="AE1601" s="18">
        <f>AD1601*Premissas!$C$12</f>
        <v>3707.212907307814</v>
      </c>
    </row>
    <row r="1602" spans="1:33" x14ac:dyDescent="0.25">
      <c r="A1602" s="7" t="str">
        <f>Premissas!$E$6</f>
        <v>junho/19</v>
      </c>
      <c r="B1602" s="29">
        <f t="shared" si="2419"/>
        <v>115</v>
      </c>
      <c r="C1602" s="15">
        <f>LARGE(Premissas!$H$6:$I$6,1)</f>
        <v>59.47</v>
      </c>
      <c r="D1602" s="16">
        <f t="shared" si="2409"/>
        <v>0</v>
      </c>
      <c r="E1602" s="17">
        <f>D1602*Premissas!$C$6</f>
        <v>0</v>
      </c>
      <c r="F1602" s="15">
        <f t="shared" si="2410"/>
        <v>115</v>
      </c>
      <c r="G1602" s="18">
        <f>F1602*Premissas!$C$5</f>
        <v>3707.212907307814</v>
      </c>
      <c r="M1602" s="7" t="str">
        <f>Premissas!$E$6</f>
        <v>junho/19</v>
      </c>
      <c r="N1602" s="29">
        <f t="shared" si="2417"/>
        <v>115</v>
      </c>
      <c r="O1602" s="15">
        <f>Premissas!$I$6</f>
        <v>47.71</v>
      </c>
      <c r="P1602" s="16">
        <f t="shared" si="2412"/>
        <v>0</v>
      </c>
      <c r="Q1602" s="17">
        <f>P1602*Premissas!$C$13</f>
        <v>0</v>
      </c>
      <c r="R1602" s="15">
        <f t="shared" si="2413"/>
        <v>115</v>
      </c>
      <c r="S1602" s="18">
        <f>R1602*Premissas!$C$11</f>
        <v>5538.9908256880735</v>
      </c>
      <c r="Y1602" s="7" t="str">
        <f>Premissas!$E$6</f>
        <v>junho/19</v>
      </c>
      <c r="Z1602" s="29">
        <f t="shared" si="2418"/>
        <v>115</v>
      </c>
      <c r="AA1602" s="15">
        <f>Premissas!$H$6</f>
        <v>59.47</v>
      </c>
      <c r="AB1602" s="16">
        <f t="shared" si="2415"/>
        <v>0</v>
      </c>
      <c r="AC1602" s="17">
        <f>AB1602*Premissas!$C$6</f>
        <v>0</v>
      </c>
      <c r="AD1602" s="15">
        <f t="shared" si="2416"/>
        <v>115</v>
      </c>
      <c r="AE1602" s="18">
        <f>AD1602*Premissas!$C$12</f>
        <v>3707.212907307814</v>
      </c>
    </row>
    <row r="1603" spans="1:33" x14ac:dyDescent="0.25">
      <c r="A1603" s="7" t="str">
        <f>Premissas!$E$7</f>
        <v>maio/19</v>
      </c>
      <c r="B1603" s="29">
        <f t="shared" si="2419"/>
        <v>115</v>
      </c>
      <c r="C1603" s="15">
        <f>LARGE(Premissas!$H$7:$I$7,1)</f>
        <v>61.04</v>
      </c>
      <c r="D1603" s="20">
        <f t="shared" si="2409"/>
        <v>0</v>
      </c>
      <c r="E1603" s="17">
        <f>D1603*Premissas!$C$6</f>
        <v>0</v>
      </c>
      <c r="F1603" s="15">
        <f t="shared" si="2410"/>
        <v>115</v>
      </c>
      <c r="G1603" s="18">
        <f>F1603*Premissas!$C$5</f>
        <v>3707.212907307814</v>
      </c>
      <c r="M1603" s="7" t="str">
        <f>Premissas!$E$7</f>
        <v>maio/19</v>
      </c>
      <c r="N1603" s="29">
        <f t="shared" si="2417"/>
        <v>115</v>
      </c>
      <c r="O1603" s="15">
        <f>Premissas!$I$7</f>
        <v>46.37</v>
      </c>
      <c r="P1603" s="20">
        <f t="shared" si="2412"/>
        <v>0</v>
      </c>
      <c r="Q1603" s="17">
        <f>P1603*Premissas!$C$13</f>
        <v>0</v>
      </c>
      <c r="R1603" s="15">
        <f t="shared" si="2413"/>
        <v>115</v>
      </c>
      <c r="S1603" s="18">
        <f>R1603*Premissas!$C$11</f>
        <v>5538.9908256880735</v>
      </c>
      <c r="Y1603" s="7" t="str">
        <f>Premissas!$E$7</f>
        <v>maio/19</v>
      </c>
      <c r="Z1603" s="29">
        <f t="shared" si="2418"/>
        <v>115</v>
      </c>
      <c r="AA1603" s="15">
        <f>Premissas!$H$7</f>
        <v>61.04</v>
      </c>
      <c r="AB1603" s="20">
        <f t="shared" si="2415"/>
        <v>0</v>
      </c>
      <c r="AC1603" s="17">
        <f>AB1603*Premissas!$C$6</f>
        <v>0</v>
      </c>
      <c r="AD1603" s="15">
        <f t="shared" si="2416"/>
        <v>115</v>
      </c>
      <c r="AE1603" s="18">
        <f>AD1603*Premissas!$C$12</f>
        <v>3707.212907307814</v>
      </c>
    </row>
    <row r="1604" spans="1:33" x14ac:dyDescent="0.25">
      <c r="A1604" s="7" t="str">
        <f>Premissas!$E$8</f>
        <v>abril/19</v>
      </c>
      <c r="B1604" s="29">
        <f t="shared" si="2419"/>
        <v>115</v>
      </c>
      <c r="C1604" s="15">
        <f>LARGE(Premissas!$H$8:$I$8,1)</f>
        <v>81.98</v>
      </c>
      <c r="D1604" s="20">
        <f t="shared" si="2409"/>
        <v>0</v>
      </c>
      <c r="E1604" s="17">
        <f>D1604*Premissas!$C$6</f>
        <v>0</v>
      </c>
      <c r="F1604" s="15">
        <f t="shared" si="2410"/>
        <v>115</v>
      </c>
      <c r="G1604" s="18">
        <f>F1604*Premissas!$C$5</f>
        <v>3707.212907307814</v>
      </c>
      <c r="M1604" s="7" t="str">
        <f>Premissas!$E$8</f>
        <v>abril/19</v>
      </c>
      <c r="N1604" s="29">
        <f t="shared" si="2417"/>
        <v>115</v>
      </c>
      <c r="O1604" s="15">
        <f>Premissas!$I$8</f>
        <v>53.09</v>
      </c>
      <c r="P1604" s="20">
        <f t="shared" si="2412"/>
        <v>0</v>
      </c>
      <c r="Q1604" s="17">
        <f>P1604*Premissas!$C$13</f>
        <v>0</v>
      </c>
      <c r="R1604" s="15">
        <f t="shared" si="2413"/>
        <v>115</v>
      </c>
      <c r="S1604" s="18">
        <f>R1604*Premissas!$C$11</f>
        <v>5538.9908256880735</v>
      </c>
      <c r="Y1604" s="7" t="str">
        <f>Premissas!$E$8</f>
        <v>abril/19</v>
      </c>
      <c r="Z1604" s="29">
        <f t="shared" si="2418"/>
        <v>115</v>
      </c>
      <c r="AA1604" s="15">
        <f>Premissas!$H$8</f>
        <v>81.98</v>
      </c>
      <c r="AB1604" s="20">
        <f t="shared" si="2415"/>
        <v>0</v>
      </c>
      <c r="AC1604" s="17">
        <f>AB1604*Premissas!$C$6</f>
        <v>0</v>
      </c>
      <c r="AD1604" s="15">
        <f t="shared" si="2416"/>
        <v>115</v>
      </c>
      <c r="AE1604" s="18">
        <f>AD1604*Premissas!$C$12</f>
        <v>3707.212907307814</v>
      </c>
    </row>
    <row r="1605" spans="1:33" x14ac:dyDescent="0.25">
      <c r="A1605" s="7" t="str">
        <f>Premissas!$E$9</f>
        <v>março/19</v>
      </c>
      <c r="B1605" s="29">
        <f t="shared" si="2419"/>
        <v>115</v>
      </c>
      <c r="C1605" s="15">
        <f>LARGE(Premissas!$H$9:$I$9,1)</f>
        <v>77.73</v>
      </c>
      <c r="D1605" s="20">
        <f t="shared" si="2409"/>
        <v>0</v>
      </c>
      <c r="E1605" s="17">
        <f>D1605*Premissas!$C$6</f>
        <v>0</v>
      </c>
      <c r="F1605" s="15">
        <f t="shared" si="2410"/>
        <v>115</v>
      </c>
      <c r="G1605" s="18">
        <f>F1605*Premissas!$C$5</f>
        <v>3707.212907307814</v>
      </c>
      <c r="M1605" s="7" t="str">
        <f>Premissas!$E$9</f>
        <v>março/19</v>
      </c>
      <c r="N1605" s="29">
        <f t="shared" si="2417"/>
        <v>115</v>
      </c>
      <c r="O1605" s="15">
        <f>Premissas!$I$9</f>
        <v>77.73</v>
      </c>
      <c r="P1605" s="20">
        <f t="shared" si="2412"/>
        <v>0</v>
      </c>
      <c r="Q1605" s="17">
        <f>P1605*Premissas!$C$13</f>
        <v>0</v>
      </c>
      <c r="R1605" s="15">
        <f t="shared" si="2413"/>
        <v>115</v>
      </c>
      <c r="S1605" s="18">
        <f>R1605*Premissas!$C$11</f>
        <v>5538.9908256880735</v>
      </c>
      <c r="Y1605" s="7" t="str">
        <f>Premissas!$E$9</f>
        <v>março/19</v>
      </c>
      <c r="Z1605" s="29">
        <f t="shared" si="2418"/>
        <v>115</v>
      </c>
      <c r="AA1605" s="15">
        <f>Premissas!$H$9</f>
        <v>77.62</v>
      </c>
      <c r="AB1605" s="20">
        <f t="shared" si="2415"/>
        <v>0</v>
      </c>
      <c r="AC1605" s="17">
        <f>AB1605*Premissas!$C$6</f>
        <v>0</v>
      </c>
      <c r="AD1605" s="15">
        <f t="shared" si="2416"/>
        <v>115</v>
      </c>
      <c r="AE1605" s="18">
        <f>AD1605*Premissas!$C$12</f>
        <v>3707.212907307814</v>
      </c>
    </row>
    <row r="1606" spans="1:33" x14ac:dyDescent="0.25">
      <c r="A1606" s="7" t="str">
        <f>Premissas!$E$10</f>
        <v>fevereiro/19</v>
      </c>
      <c r="B1606" s="29">
        <f t="shared" si="2419"/>
        <v>115</v>
      </c>
      <c r="C1606" s="15">
        <f>LARGE(Premissas!$H$10:$I$10,1)</f>
        <v>89.49</v>
      </c>
      <c r="D1606" s="20">
        <f t="shared" si="2409"/>
        <v>0</v>
      </c>
      <c r="E1606" s="17">
        <f>D1606*Premissas!$C$6</f>
        <v>0</v>
      </c>
      <c r="F1606" s="15">
        <f t="shared" si="2410"/>
        <v>115</v>
      </c>
      <c r="G1606" s="18">
        <f>F1606*Premissas!$C$5</f>
        <v>3707.212907307814</v>
      </c>
      <c r="M1606" s="7" t="str">
        <f>Premissas!$E$10</f>
        <v>fevereiro/19</v>
      </c>
      <c r="N1606" s="29">
        <f t="shared" si="2417"/>
        <v>115</v>
      </c>
      <c r="O1606" s="15">
        <f>Premissas!$I$10</f>
        <v>61.82</v>
      </c>
      <c r="P1606" s="20">
        <f t="shared" si="2412"/>
        <v>0</v>
      </c>
      <c r="Q1606" s="17">
        <f>P1606*Premissas!$C$13</f>
        <v>0</v>
      </c>
      <c r="R1606" s="15">
        <f t="shared" si="2413"/>
        <v>115</v>
      </c>
      <c r="S1606" s="18">
        <f>R1606*Premissas!$C$11</f>
        <v>5538.9908256880735</v>
      </c>
      <c r="Y1606" s="7" t="str">
        <f>Premissas!$E$10</f>
        <v>fevereiro/19</v>
      </c>
      <c r="Z1606" s="29">
        <f t="shared" si="2418"/>
        <v>115</v>
      </c>
      <c r="AA1606" s="15">
        <f>Premissas!$H$10</f>
        <v>89.49</v>
      </c>
      <c r="AB1606" s="20">
        <f t="shared" si="2415"/>
        <v>0</v>
      </c>
      <c r="AC1606" s="17">
        <f>AB1606*Premissas!$C$6</f>
        <v>0</v>
      </c>
      <c r="AD1606" s="15">
        <f t="shared" si="2416"/>
        <v>115</v>
      </c>
      <c r="AE1606" s="18">
        <f>AD1606*Premissas!$C$12</f>
        <v>3707.212907307814</v>
      </c>
    </row>
    <row r="1607" spans="1:33" x14ac:dyDescent="0.25">
      <c r="A1607" s="7" t="str">
        <f>Premissas!$E$11</f>
        <v>janeiro/19</v>
      </c>
      <c r="B1607" s="29">
        <f t="shared" si="2419"/>
        <v>115</v>
      </c>
      <c r="C1607" s="15">
        <f>LARGE(Premissas!$H$11:$I$11,1)</f>
        <v>81.09</v>
      </c>
      <c r="D1607" s="16">
        <f t="shared" si="2409"/>
        <v>0</v>
      </c>
      <c r="E1607" s="17">
        <f>D1607*Premissas!$C$6</f>
        <v>0</v>
      </c>
      <c r="F1607" s="15">
        <f t="shared" si="2410"/>
        <v>115</v>
      </c>
      <c r="G1607" s="18">
        <f>F1607*Premissas!$C$5</f>
        <v>3707.212907307814</v>
      </c>
      <c r="M1607" s="7" t="str">
        <f>Premissas!$E$11</f>
        <v>janeiro/19</v>
      </c>
      <c r="N1607" s="29">
        <f t="shared" si="2417"/>
        <v>115</v>
      </c>
      <c r="O1607" s="15">
        <f>Premissas!$I$11</f>
        <v>57.12</v>
      </c>
      <c r="P1607" s="16">
        <f t="shared" si="2412"/>
        <v>0</v>
      </c>
      <c r="Q1607" s="17">
        <f>P1607*Premissas!$C$13</f>
        <v>0</v>
      </c>
      <c r="R1607" s="15">
        <f t="shared" si="2413"/>
        <v>115</v>
      </c>
      <c r="S1607" s="18">
        <f>R1607*Premissas!$C$11</f>
        <v>5538.9908256880735</v>
      </c>
      <c r="Y1607" s="7" t="str">
        <f>Premissas!$E$11</f>
        <v>janeiro/19</v>
      </c>
      <c r="Z1607" s="29">
        <f t="shared" si="2418"/>
        <v>115</v>
      </c>
      <c r="AA1607" s="15">
        <f>Premissas!$H$11</f>
        <v>81.09</v>
      </c>
      <c r="AB1607" s="16">
        <f t="shared" si="2415"/>
        <v>0</v>
      </c>
      <c r="AC1607" s="17">
        <f>AB1607*Premissas!$C$6</f>
        <v>0</v>
      </c>
      <c r="AD1607" s="15">
        <f t="shared" si="2416"/>
        <v>115</v>
      </c>
      <c r="AE1607" s="18">
        <f>AD1607*Premissas!$C$12</f>
        <v>3707.212907307814</v>
      </c>
    </row>
    <row r="1608" spans="1:33" x14ac:dyDescent="0.25">
      <c r="A1608" s="7" t="str">
        <f>Premissas!$E$12</f>
        <v>dezembro/18</v>
      </c>
      <c r="B1608" s="29">
        <f t="shared" si="2419"/>
        <v>115</v>
      </c>
      <c r="C1608" s="15">
        <f>LARGE(Premissas!$H$12:$I$12,1)</f>
        <v>66.98</v>
      </c>
      <c r="D1608" s="16">
        <f t="shared" si="2409"/>
        <v>0</v>
      </c>
      <c r="E1608" s="17">
        <f>D1608*Premissas!$C$6</f>
        <v>0</v>
      </c>
      <c r="F1608" s="15">
        <f t="shared" si="2410"/>
        <v>115</v>
      </c>
      <c r="G1608" s="18">
        <f>F1608*Premissas!$C$5</f>
        <v>3707.212907307814</v>
      </c>
      <c r="M1608" s="7" t="str">
        <f>Premissas!$E$12</f>
        <v>dezembro/18</v>
      </c>
      <c r="N1608" s="29">
        <f t="shared" si="2417"/>
        <v>115</v>
      </c>
      <c r="O1608" s="15">
        <f>Premissas!$I$12</f>
        <v>56.9</v>
      </c>
      <c r="P1608" s="16">
        <f t="shared" si="2412"/>
        <v>0</v>
      </c>
      <c r="Q1608" s="17">
        <f>P1608*Premissas!$C$13</f>
        <v>0</v>
      </c>
      <c r="R1608" s="15">
        <f t="shared" si="2413"/>
        <v>115</v>
      </c>
      <c r="S1608" s="18">
        <f>R1608*Premissas!$C$11</f>
        <v>5538.9908256880735</v>
      </c>
      <c r="Y1608" s="7" t="str">
        <f>Premissas!$E$12</f>
        <v>dezembro/18</v>
      </c>
      <c r="Z1608" s="29">
        <f t="shared" si="2418"/>
        <v>115</v>
      </c>
      <c r="AA1608" s="15">
        <f>Premissas!$H$12</f>
        <v>66.98</v>
      </c>
      <c r="AB1608" s="16">
        <f t="shared" si="2415"/>
        <v>0</v>
      </c>
      <c r="AC1608" s="17">
        <f>AB1608*Premissas!$C$6</f>
        <v>0</v>
      </c>
      <c r="AD1608" s="15">
        <f t="shared" si="2416"/>
        <v>115</v>
      </c>
      <c r="AE1608" s="18">
        <f>AD1608*Premissas!$C$12</f>
        <v>3707.212907307814</v>
      </c>
    </row>
    <row r="1609" spans="1:33" x14ac:dyDescent="0.25">
      <c r="A1609" s="7" t="str">
        <f>Premissas!$E$13</f>
        <v>novembro/18</v>
      </c>
      <c r="B1609" s="29">
        <f t="shared" si="2419"/>
        <v>115</v>
      </c>
      <c r="C1609" s="15">
        <f>LARGE(Premissas!$H$13:$I$13,1)</f>
        <v>66.42</v>
      </c>
      <c r="D1609" s="16">
        <f t="shared" si="2409"/>
        <v>0</v>
      </c>
      <c r="E1609" s="17">
        <f>D1609*Premissas!$C$6</f>
        <v>0</v>
      </c>
      <c r="F1609" s="15">
        <f t="shared" si="2410"/>
        <v>115</v>
      </c>
      <c r="G1609" s="18">
        <f>F1609*Premissas!$C$5</f>
        <v>3707.212907307814</v>
      </c>
      <c r="M1609" s="7" t="str">
        <f>Premissas!$E$13</f>
        <v>novembro/18</v>
      </c>
      <c r="N1609" s="29">
        <f t="shared" si="2417"/>
        <v>115</v>
      </c>
      <c r="O1609" s="15">
        <f>Premissas!$I$13</f>
        <v>40.659999999999997</v>
      </c>
      <c r="P1609" s="16">
        <f t="shared" si="2412"/>
        <v>0</v>
      </c>
      <c r="Q1609" s="17">
        <f>P1609*Premissas!$C$13</f>
        <v>0</v>
      </c>
      <c r="R1609" s="15">
        <f t="shared" si="2413"/>
        <v>115</v>
      </c>
      <c r="S1609" s="18">
        <f>R1609*Premissas!$C$11</f>
        <v>5538.9908256880735</v>
      </c>
      <c r="Y1609" s="7" t="str">
        <f>Premissas!$E$13</f>
        <v>novembro/18</v>
      </c>
      <c r="Z1609" s="29">
        <f t="shared" si="2418"/>
        <v>115</v>
      </c>
      <c r="AA1609" s="15">
        <f>Premissas!$H$13</f>
        <v>66.42</v>
      </c>
      <c r="AB1609" s="16">
        <f t="shared" si="2415"/>
        <v>0</v>
      </c>
      <c r="AC1609" s="17">
        <f>AB1609*Premissas!$C$6</f>
        <v>0</v>
      </c>
      <c r="AD1609" s="15">
        <f t="shared" si="2416"/>
        <v>115</v>
      </c>
      <c r="AE1609" s="18">
        <f>AD1609*Premissas!$C$12</f>
        <v>3707.212907307814</v>
      </c>
    </row>
    <row r="1610" spans="1:33" x14ac:dyDescent="0.25">
      <c r="A1610" s="26" t="s">
        <v>35</v>
      </c>
      <c r="B1610" s="5"/>
      <c r="C1610" s="5">
        <f>LARGE(C1597:C1609,1)</f>
        <v>89.49</v>
      </c>
      <c r="D1610" s="5">
        <f>LARGE(D1597:D1609,1)</f>
        <v>0</v>
      </c>
      <c r="E1610" s="27">
        <f>SUM(E1598:E1609)</f>
        <v>0</v>
      </c>
      <c r="F1610" s="5">
        <f>LARGE(F1597:F1609,1)</f>
        <v>115</v>
      </c>
      <c r="G1610" s="27">
        <f t="shared" si="2354"/>
        <v>44486.554887693754</v>
      </c>
      <c r="H1610" s="50">
        <f>E1610+G1610</f>
        <v>44486.554887693754</v>
      </c>
      <c r="I1610">
        <f>B1598</f>
        <v>115</v>
      </c>
      <c r="M1610" s="26" t="s">
        <v>35</v>
      </c>
      <c r="N1610" s="5"/>
      <c r="O1610" s="5">
        <f t="shared" ref="O1610:P1610" si="2420">LARGE(O1597:O1609,1)</f>
        <v>77.73</v>
      </c>
      <c r="P1610" s="5">
        <f t="shared" si="2420"/>
        <v>0</v>
      </c>
      <c r="Q1610" s="27">
        <f t="shared" ref="Q1610" si="2421">SUM(Q1598:Q1609)</f>
        <v>0</v>
      </c>
      <c r="R1610" s="5">
        <f t="shared" ref="R1610" si="2422">LARGE(R1597:R1609,1)</f>
        <v>115</v>
      </c>
      <c r="S1610" s="27">
        <f t="shared" si="2358"/>
        <v>66467.889908256882</v>
      </c>
      <c r="T1610" s="50">
        <f t="shared" ref="T1610" si="2423">Q1610+S1610</f>
        <v>66467.889908256882</v>
      </c>
      <c r="U1610">
        <f t="shared" ref="U1610" si="2424">N1598</f>
        <v>115</v>
      </c>
      <c r="Y1610" s="26" t="s">
        <v>35</v>
      </c>
      <c r="Z1610" s="5"/>
      <c r="AA1610" s="5">
        <f t="shared" ref="AA1610:AB1610" si="2425">LARGE(AA1597:AA1609,1)</f>
        <v>89.49</v>
      </c>
      <c r="AB1610" s="5">
        <f t="shared" si="2425"/>
        <v>0</v>
      </c>
      <c r="AC1610" s="27">
        <f t="shared" ref="AC1610" si="2426">SUM(AC1598:AC1609)</f>
        <v>0</v>
      </c>
      <c r="AD1610" s="5">
        <f t="shared" ref="AD1610" si="2427">LARGE(AD1597:AD1609,1)</f>
        <v>115</v>
      </c>
      <c r="AE1610" s="27">
        <f t="shared" si="2364"/>
        <v>44486.554887693754</v>
      </c>
      <c r="AF1610" s="50">
        <f t="shared" ref="AF1610" si="2428">AC1610+AE1610</f>
        <v>44486.554887693754</v>
      </c>
      <c r="AG1610">
        <f t="shared" ref="AG1610" si="2429">Z1598</f>
        <v>115</v>
      </c>
    </row>
    <row r="1611" spans="1:33" x14ac:dyDescent="0.25">
      <c r="A1611" s="6" t="s">
        <v>12</v>
      </c>
      <c r="B1611" s="6" t="s">
        <v>18</v>
      </c>
      <c r="C1611" s="6" t="s">
        <v>19</v>
      </c>
      <c r="D1611" s="14" t="s">
        <v>20</v>
      </c>
      <c r="E1611" s="14" t="s">
        <v>21</v>
      </c>
      <c r="F1611" s="6" t="s">
        <v>22</v>
      </c>
      <c r="G1611" s="6" t="s">
        <v>23</v>
      </c>
      <c r="M1611" s="6" t="s">
        <v>12</v>
      </c>
      <c r="N1611" s="6" t="s">
        <v>18</v>
      </c>
      <c r="O1611" s="6" t="s">
        <v>19</v>
      </c>
      <c r="P1611" s="14" t="s">
        <v>20</v>
      </c>
      <c r="Q1611" s="14" t="s">
        <v>21</v>
      </c>
      <c r="R1611" s="6" t="s">
        <v>22</v>
      </c>
      <c r="S1611" s="6" t="s">
        <v>23</v>
      </c>
      <c r="Y1611" s="6" t="s">
        <v>12</v>
      </c>
      <c r="Z1611" s="6" t="s">
        <v>18</v>
      </c>
      <c r="AA1611" s="6" t="s">
        <v>19</v>
      </c>
      <c r="AB1611" s="14" t="s">
        <v>20</v>
      </c>
      <c r="AC1611" s="14" t="s">
        <v>21</v>
      </c>
      <c r="AD1611" s="6" t="s">
        <v>22</v>
      </c>
      <c r="AE1611" s="6" t="s">
        <v>23</v>
      </c>
    </row>
    <row r="1612" spans="1:33" x14ac:dyDescent="0.25">
      <c r="A1612" s="7" t="str">
        <f>Premissas!$E$2</f>
        <v>outubro/19</v>
      </c>
      <c r="B1612" s="29">
        <f>B1598+1</f>
        <v>116</v>
      </c>
      <c r="C1612" s="15">
        <f>LARGE(Premissas!$H$2:$I$2,1)</f>
        <v>63.39</v>
      </c>
      <c r="D1612" s="16">
        <f t="shared" ref="D1612:D1623" si="2430">IF(C1612&gt;105%*B1612,(C1612-B1612),0)</f>
        <v>0</v>
      </c>
      <c r="E1612" s="17">
        <f>D1612*Premissas!$C$6</f>
        <v>0</v>
      </c>
      <c r="F1612" s="15">
        <f t="shared" ref="F1612:F1623" si="2431">IF(C1612&gt;B1612,C1612,B1612)</f>
        <v>116</v>
      </c>
      <c r="G1612" s="18">
        <f>F1612*Premissas!$C$5</f>
        <v>3739.4495412844035</v>
      </c>
      <c r="M1612" s="7" t="str">
        <f>Premissas!$E$2</f>
        <v>outubro/19</v>
      </c>
      <c r="N1612" s="29">
        <f t="shared" ref="N1612" si="2432">N1598+1</f>
        <v>116</v>
      </c>
      <c r="O1612" s="15">
        <f>Premissas!$I$2</f>
        <v>63.39</v>
      </c>
      <c r="P1612" s="16">
        <f t="shared" ref="P1612:P1623" si="2433">IF(O1612&gt;105%*N1612,(O1612-N1612),0)</f>
        <v>0</v>
      </c>
      <c r="Q1612" s="17">
        <f>P1612*Premissas!$C$13</f>
        <v>0</v>
      </c>
      <c r="R1612" s="15">
        <f t="shared" ref="R1612:R1623" si="2434">IF(O1612&gt;N1612,O1612,N1612)</f>
        <v>116</v>
      </c>
      <c r="S1612" s="18">
        <f>R1612*Premissas!$C$11</f>
        <v>5587.1559633027518</v>
      </c>
      <c r="Y1612" s="7" t="str">
        <f>Premissas!$E$2</f>
        <v>outubro/19</v>
      </c>
      <c r="Z1612" s="29">
        <f t="shared" ref="Z1612" si="2435">Z1598+1</f>
        <v>116</v>
      </c>
      <c r="AA1612" s="15">
        <f>Premissas!$H$2</f>
        <v>58.8</v>
      </c>
      <c r="AB1612" s="16">
        <f t="shared" ref="AB1612:AB1623" si="2436">IF(AA1612&gt;105%*Z1612,(AA1612-Z1612),0)</f>
        <v>0</v>
      </c>
      <c r="AC1612" s="17">
        <f>AB1612*Premissas!$C$6</f>
        <v>0</v>
      </c>
      <c r="AD1612" s="15">
        <f t="shared" ref="AD1612:AD1623" si="2437">IF(AA1612&gt;Z1612,AA1612,Z1612)</f>
        <v>116</v>
      </c>
      <c r="AE1612" s="18">
        <f>AD1612*Premissas!$C$12</f>
        <v>3739.4495412844035</v>
      </c>
    </row>
    <row r="1613" spans="1:33" x14ac:dyDescent="0.25">
      <c r="A1613" s="7" t="str">
        <f>Premissas!$E$3</f>
        <v>setembro/19</v>
      </c>
      <c r="B1613" s="29">
        <f>B1612</f>
        <v>116</v>
      </c>
      <c r="C1613" s="15">
        <f>LARGE(Premissas!$H$3:$I$3,1)</f>
        <v>58.91</v>
      </c>
      <c r="D1613" s="16">
        <f t="shared" si="2430"/>
        <v>0</v>
      </c>
      <c r="E1613" s="17">
        <f>D1613*Premissas!$C$6</f>
        <v>0</v>
      </c>
      <c r="F1613" s="15">
        <f t="shared" si="2431"/>
        <v>116</v>
      </c>
      <c r="G1613" s="18">
        <f>F1613*Premissas!$C$5</f>
        <v>3739.4495412844035</v>
      </c>
      <c r="M1613" s="7" t="str">
        <f>Premissas!$E$3</f>
        <v>setembro/19</v>
      </c>
      <c r="N1613" s="29">
        <f t="shared" ref="N1613:N1623" si="2438">N1612</f>
        <v>116</v>
      </c>
      <c r="O1613" s="15">
        <f>Premissas!$I$3</f>
        <v>52.19</v>
      </c>
      <c r="P1613" s="16">
        <f t="shared" si="2433"/>
        <v>0</v>
      </c>
      <c r="Q1613" s="17">
        <f>P1613*Premissas!$C$13</f>
        <v>0</v>
      </c>
      <c r="R1613" s="15">
        <f t="shared" si="2434"/>
        <v>116</v>
      </c>
      <c r="S1613" s="18">
        <f>R1613*Premissas!$C$11</f>
        <v>5587.1559633027518</v>
      </c>
      <c r="Y1613" s="7" t="str">
        <f>Premissas!$E$3</f>
        <v>setembro/19</v>
      </c>
      <c r="Z1613" s="29">
        <f t="shared" ref="Z1613:Z1623" si="2439">Z1612</f>
        <v>116</v>
      </c>
      <c r="AA1613" s="15">
        <f>Premissas!$H$3</f>
        <v>58.91</v>
      </c>
      <c r="AB1613" s="16">
        <f t="shared" si="2436"/>
        <v>0</v>
      </c>
      <c r="AC1613" s="17">
        <f>AB1613*Premissas!$C$6</f>
        <v>0</v>
      </c>
      <c r="AD1613" s="15">
        <f t="shared" si="2437"/>
        <v>116</v>
      </c>
      <c r="AE1613" s="18">
        <f>AD1613*Premissas!$C$12</f>
        <v>3739.4495412844035</v>
      </c>
    </row>
    <row r="1614" spans="1:33" x14ac:dyDescent="0.25">
      <c r="A1614" s="7" t="str">
        <f>Premissas!$E$4</f>
        <v>agosto/19</v>
      </c>
      <c r="B1614" s="29">
        <f t="shared" ref="B1614:B1623" si="2440">B1613</f>
        <v>116</v>
      </c>
      <c r="C1614" s="15">
        <f>LARGE(Premissas!$H$4:$I$4,1)</f>
        <v>46.48</v>
      </c>
      <c r="D1614" s="16">
        <f t="shared" si="2430"/>
        <v>0</v>
      </c>
      <c r="E1614" s="17">
        <f>D1614*Premissas!$C$6</f>
        <v>0</v>
      </c>
      <c r="F1614" s="15">
        <f t="shared" si="2431"/>
        <v>116</v>
      </c>
      <c r="G1614" s="18">
        <f>F1614*Premissas!$C$5</f>
        <v>3739.4495412844035</v>
      </c>
      <c r="M1614" s="7" t="str">
        <f>Premissas!$E$4</f>
        <v>agosto/19</v>
      </c>
      <c r="N1614" s="29">
        <f t="shared" si="2438"/>
        <v>116</v>
      </c>
      <c r="O1614" s="15">
        <f>Premissas!$I$4</f>
        <v>20.16</v>
      </c>
      <c r="P1614" s="16">
        <f t="shared" si="2433"/>
        <v>0</v>
      </c>
      <c r="Q1614" s="17">
        <f>P1614*Premissas!$C$13</f>
        <v>0</v>
      </c>
      <c r="R1614" s="15">
        <f t="shared" si="2434"/>
        <v>116</v>
      </c>
      <c r="S1614" s="18">
        <f>R1614*Premissas!$C$11</f>
        <v>5587.1559633027518</v>
      </c>
      <c r="Y1614" s="7" t="str">
        <f>Premissas!$E$4</f>
        <v>agosto/19</v>
      </c>
      <c r="Z1614" s="29">
        <f t="shared" si="2439"/>
        <v>116</v>
      </c>
      <c r="AA1614" s="15">
        <f>Premissas!$H$4</f>
        <v>46.48</v>
      </c>
      <c r="AB1614" s="16">
        <f t="shared" si="2436"/>
        <v>0</v>
      </c>
      <c r="AC1614" s="17">
        <f>AB1614*Premissas!$C$6</f>
        <v>0</v>
      </c>
      <c r="AD1614" s="15">
        <f t="shared" si="2437"/>
        <v>116</v>
      </c>
      <c r="AE1614" s="18">
        <f>AD1614*Premissas!$C$12</f>
        <v>3739.4495412844035</v>
      </c>
    </row>
    <row r="1615" spans="1:33" x14ac:dyDescent="0.25">
      <c r="A1615" s="7" t="str">
        <f>Premissas!$E$5</f>
        <v>julho/19</v>
      </c>
      <c r="B1615" s="29">
        <f t="shared" si="2440"/>
        <v>116</v>
      </c>
      <c r="C1615" s="15">
        <f>LARGE(Premissas!$H$5:$I$5,1)</f>
        <v>63.17</v>
      </c>
      <c r="D1615" s="16">
        <f t="shared" si="2430"/>
        <v>0</v>
      </c>
      <c r="E1615" s="17">
        <f>D1615*Premissas!$C$6</f>
        <v>0</v>
      </c>
      <c r="F1615" s="15">
        <f t="shared" si="2431"/>
        <v>116</v>
      </c>
      <c r="G1615" s="18">
        <f>F1615*Premissas!$C$5</f>
        <v>3739.4495412844035</v>
      </c>
      <c r="M1615" s="7" t="str">
        <f>Premissas!$E$5</f>
        <v>julho/19</v>
      </c>
      <c r="N1615" s="29">
        <f t="shared" si="2438"/>
        <v>116</v>
      </c>
      <c r="O1615" s="15">
        <f>Premissas!$I$5</f>
        <v>39.979999999999997</v>
      </c>
      <c r="P1615" s="16">
        <f t="shared" si="2433"/>
        <v>0</v>
      </c>
      <c r="Q1615" s="17">
        <f>P1615*Premissas!$C$13</f>
        <v>0</v>
      </c>
      <c r="R1615" s="15">
        <f t="shared" si="2434"/>
        <v>116</v>
      </c>
      <c r="S1615" s="18">
        <f>R1615*Premissas!$C$11</f>
        <v>5587.1559633027518</v>
      </c>
      <c r="Y1615" s="7" t="str">
        <f>Premissas!$E$5</f>
        <v>julho/19</v>
      </c>
      <c r="Z1615" s="29">
        <f t="shared" si="2439"/>
        <v>116</v>
      </c>
      <c r="AA1615" s="15">
        <f>Premissas!$H$5</f>
        <v>63.17</v>
      </c>
      <c r="AB1615" s="16">
        <f t="shared" si="2436"/>
        <v>0</v>
      </c>
      <c r="AC1615" s="17">
        <f>AB1615*Premissas!$C$6</f>
        <v>0</v>
      </c>
      <c r="AD1615" s="15">
        <f t="shared" si="2437"/>
        <v>116</v>
      </c>
      <c r="AE1615" s="18">
        <f>AD1615*Premissas!$C$12</f>
        <v>3739.4495412844035</v>
      </c>
    </row>
    <row r="1616" spans="1:33" x14ac:dyDescent="0.25">
      <c r="A1616" s="7" t="str">
        <f>Premissas!$E$6</f>
        <v>junho/19</v>
      </c>
      <c r="B1616" s="29">
        <f t="shared" si="2440"/>
        <v>116</v>
      </c>
      <c r="C1616" s="15">
        <f>LARGE(Premissas!$H$6:$I$6,1)</f>
        <v>59.47</v>
      </c>
      <c r="D1616" s="16">
        <f t="shared" si="2430"/>
        <v>0</v>
      </c>
      <c r="E1616" s="17">
        <f>D1616*Premissas!$C$6</f>
        <v>0</v>
      </c>
      <c r="F1616" s="15">
        <f t="shared" si="2431"/>
        <v>116</v>
      </c>
      <c r="G1616" s="18">
        <f>F1616*Premissas!$C$5</f>
        <v>3739.4495412844035</v>
      </c>
      <c r="M1616" s="7" t="str">
        <f>Premissas!$E$6</f>
        <v>junho/19</v>
      </c>
      <c r="N1616" s="29">
        <f t="shared" si="2438"/>
        <v>116</v>
      </c>
      <c r="O1616" s="15">
        <f>Premissas!$I$6</f>
        <v>47.71</v>
      </c>
      <c r="P1616" s="16">
        <f t="shared" si="2433"/>
        <v>0</v>
      </c>
      <c r="Q1616" s="17">
        <f>P1616*Premissas!$C$13</f>
        <v>0</v>
      </c>
      <c r="R1616" s="15">
        <f t="shared" si="2434"/>
        <v>116</v>
      </c>
      <c r="S1616" s="18">
        <f>R1616*Premissas!$C$11</f>
        <v>5587.1559633027518</v>
      </c>
      <c r="Y1616" s="7" t="str">
        <f>Premissas!$E$6</f>
        <v>junho/19</v>
      </c>
      <c r="Z1616" s="29">
        <f t="shared" si="2439"/>
        <v>116</v>
      </c>
      <c r="AA1616" s="15">
        <f>Premissas!$H$6</f>
        <v>59.47</v>
      </c>
      <c r="AB1616" s="16">
        <f t="shared" si="2436"/>
        <v>0</v>
      </c>
      <c r="AC1616" s="17">
        <f>AB1616*Premissas!$C$6</f>
        <v>0</v>
      </c>
      <c r="AD1616" s="15">
        <f t="shared" si="2437"/>
        <v>116</v>
      </c>
      <c r="AE1616" s="18">
        <f>AD1616*Premissas!$C$12</f>
        <v>3739.4495412844035</v>
      </c>
    </row>
    <row r="1617" spans="1:33" x14ac:dyDescent="0.25">
      <c r="A1617" s="7" t="str">
        <f>Premissas!$E$7</f>
        <v>maio/19</v>
      </c>
      <c r="B1617" s="29">
        <f t="shared" si="2440"/>
        <v>116</v>
      </c>
      <c r="C1617" s="15">
        <f>LARGE(Premissas!$H$7:$I$7,1)</f>
        <v>61.04</v>
      </c>
      <c r="D1617" s="20">
        <f t="shared" si="2430"/>
        <v>0</v>
      </c>
      <c r="E1617" s="17">
        <f>D1617*Premissas!$C$6</f>
        <v>0</v>
      </c>
      <c r="F1617" s="15">
        <f t="shared" si="2431"/>
        <v>116</v>
      </c>
      <c r="G1617" s="18">
        <f>F1617*Premissas!$C$5</f>
        <v>3739.4495412844035</v>
      </c>
      <c r="M1617" s="7" t="str">
        <f>Premissas!$E$7</f>
        <v>maio/19</v>
      </c>
      <c r="N1617" s="29">
        <f t="shared" si="2438"/>
        <v>116</v>
      </c>
      <c r="O1617" s="15">
        <f>Premissas!$I$7</f>
        <v>46.37</v>
      </c>
      <c r="P1617" s="20">
        <f t="shared" si="2433"/>
        <v>0</v>
      </c>
      <c r="Q1617" s="17">
        <f>P1617*Premissas!$C$13</f>
        <v>0</v>
      </c>
      <c r="R1617" s="15">
        <f t="shared" si="2434"/>
        <v>116</v>
      </c>
      <c r="S1617" s="18">
        <f>R1617*Premissas!$C$11</f>
        <v>5587.1559633027518</v>
      </c>
      <c r="Y1617" s="7" t="str">
        <f>Premissas!$E$7</f>
        <v>maio/19</v>
      </c>
      <c r="Z1617" s="29">
        <f t="shared" si="2439"/>
        <v>116</v>
      </c>
      <c r="AA1617" s="15">
        <f>Premissas!$H$7</f>
        <v>61.04</v>
      </c>
      <c r="AB1617" s="20">
        <f t="shared" si="2436"/>
        <v>0</v>
      </c>
      <c r="AC1617" s="17">
        <f>AB1617*Premissas!$C$6</f>
        <v>0</v>
      </c>
      <c r="AD1617" s="15">
        <f t="shared" si="2437"/>
        <v>116</v>
      </c>
      <c r="AE1617" s="18">
        <f>AD1617*Premissas!$C$12</f>
        <v>3739.4495412844035</v>
      </c>
    </row>
    <row r="1618" spans="1:33" x14ac:dyDescent="0.25">
      <c r="A1618" s="7" t="str">
        <f>Premissas!$E$8</f>
        <v>abril/19</v>
      </c>
      <c r="B1618" s="29">
        <f t="shared" si="2440"/>
        <v>116</v>
      </c>
      <c r="C1618" s="15">
        <f>LARGE(Premissas!$H$8:$I$8,1)</f>
        <v>81.98</v>
      </c>
      <c r="D1618" s="20">
        <f t="shared" si="2430"/>
        <v>0</v>
      </c>
      <c r="E1618" s="17">
        <f>D1618*Premissas!$C$6</f>
        <v>0</v>
      </c>
      <c r="F1618" s="15">
        <f t="shared" si="2431"/>
        <v>116</v>
      </c>
      <c r="G1618" s="18">
        <f>F1618*Premissas!$C$5</f>
        <v>3739.4495412844035</v>
      </c>
      <c r="M1618" s="7" t="str">
        <f>Premissas!$E$8</f>
        <v>abril/19</v>
      </c>
      <c r="N1618" s="29">
        <f t="shared" si="2438"/>
        <v>116</v>
      </c>
      <c r="O1618" s="15">
        <f>Premissas!$I$8</f>
        <v>53.09</v>
      </c>
      <c r="P1618" s="20">
        <f t="shared" si="2433"/>
        <v>0</v>
      </c>
      <c r="Q1618" s="17">
        <f>P1618*Premissas!$C$13</f>
        <v>0</v>
      </c>
      <c r="R1618" s="15">
        <f t="shared" si="2434"/>
        <v>116</v>
      </c>
      <c r="S1618" s="18">
        <f>R1618*Premissas!$C$11</f>
        <v>5587.1559633027518</v>
      </c>
      <c r="Y1618" s="7" t="str">
        <f>Premissas!$E$8</f>
        <v>abril/19</v>
      </c>
      <c r="Z1618" s="29">
        <f t="shared" si="2439"/>
        <v>116</v>
      </c>
      <c r="AA1618" s="15">
        <f>Premissas!$H$8</f>
        <v>81.98</v>
      </c>
      <c r="AB1618" s="20">
        <f t="shared" si="2436"/>
        <v>0</v>
      </c>
      <c r="AC1618" s="17">
        <f>AB1618*Premissas!$C$6</f>
        <v>0</v>
      </c>
      <c r="AD1618" s="15">
        <f t="shared" si="2437"/>
        <v>116</v>
      </c>
      <c r="AE1618" s="18">
        <f>AD1618*Premissas!$C$12</f>
        <v>3739.4495412844035</v>
      </c>
    </row>
    <row r="1619" spans="1:33" x14ac:dyDescent="0.25">
      <c r="A1619" s="7" t="str">
        <f>Premissas!$E$9</f>
        <v>março/19</v>
      </c>
      <c r="B1619" s="29">
        <f t="shared" si="2440"/>
        <v>116</v>
      </c>
      <c r="C1619" s="15">
        <f>LARGE(Premissas!$H$9:$I$9,1)</f>
        <v>77.73</v>
      </c>
      <c r="D1619" s="20">
        <f t="shared" si="2430"/>
        <v>0</v>
      </c>
      <c r="E1619" s="17">
        <f>D1619*Premissas!$C$6</f>
        <v>0</v>
      </c>
      <c r="F1619" s="15">
        <f t="shared" si="2431"/>
        <v>116</v>
      </c>
      <c r="G1619" s="18">
        <f>F1619*Premissas!$C$5</f>
        <v>3739.4495412844035</v>
      </c>
      <c r="M1619" s="7" t="str">
        <f>Premissas!$E$9</f>
        <v>março/19</v>
      </c>
      <c r="N1619" s="29">
        <f t="shared" si="2438"/>
        <v>116</v>
      </c>
      <c r="O1619" s="15">
        <f>Premissas!$I$9</f>
        <v>77.73</v>
      </c>
      <c r="P1619" s="20">
        <f t="shared" si="2433"/>
        <v>0</v>
      </c>
      <c r="Q1619" s="17">
        <f>P1619*Premissas!$C$13</f>
        <v>0</v>
      </c>
      <c r="R1619" s="15">
        <f t="shared" si="2434"/>
        <v>116</v>
      </c>
      <c r="S1619" s="18">
        <f>R1619*Premissas!$C$11</f>
        <v>5587.1559633027518</v>
      </c>
      <c r="Y1619" s="7" t="str">
        <f>Premissas!$E$9</f>
        <v>março/19</v>
      </c>
      <c r="Z1619" s="29">
        <f t="shared" si="2439"/>
        <v>116</v>
      </c>
      <c r="AA1619" s="15">
        <f>Premissas!$H$9</f>
        <v>77.62</v>
      </c>
      <c r="AB1619" s="20">
        <f t="shared" si="2436"/>
        <v>0</v>
      </c>
      <c r="AC1619" s="17">
        <f>AB1619*Premissas!$C$6</f>
        <v>0</v>
      </c>
      <c r="AD1619" s="15">
        <f t="shared" si="2437"/>
        <v>116</v>
      </c>
      <c r="AE1619" s="18">
        <f>AD1619*Premissas!$C$12</f>
        <v>3739.4495412844035</v>
      </c>
    </row>
    <row r="1620" spans="1:33" x14ac:dyDescent="0.25">
      <c r="A1620" s="7" t="str">
        <f>Premissas!$E$10</f>
        <v>fevereiro/19</v>
      </c>
      <c r="B1620" s="29">
        <f t="shared" si="2440"/>
        <v>116</v>
      </c>
      <c r="C1620" s="15">
        <f>LARGE(Premissas!$H$10:$I$10,1)</f>
        <v>89.49</v>
      </c>
      <c r="D1620" s="20">
        <f t="shared" si="2430"/>
        <v>0</v>
      </c>
      <c r="E1620" s="17">
        <f>D1620*Premissas!$C$6</f>
        <v>0</v>
      </c>
      <c r="F1620" s="15">
        <f t="shared" si="2431"/>
        <v>116</v>
      </c>
      <c r="G1620" s="18">
        <f>F1620*Premissas!$C$5</f>
        <v>3739.4495412844035</v>
      </c>
      <c r="M1620" s="7" t="str">
        <f>Premissas!$E$10</f>
        <v>fevereiro/19</v>
      </c>
      <c r="N1620" s="29">
        <f t="shared" si="2438"/>
        <v>116</v>
      </c>
      <c r="O1620" s="15">
        <f>Premissas!$I$10</f>
        <v>61.82</v>
      </c>
      <c r="P1620" s="20">
        <f t="shared" si="2433"/>
        <v>0</v>
      </c>
      <c r="Q1620" s="17">
        <f>P1620*Premissas!$C$13</f>
        <v>0</v>
      </c>
      <c r="R1620" s="15">
        <f t="shared" si="2434"/>
        <v>116</v>
      </c>
      <c r="S1620" s="18">
        <f>R1620*Premissas!$C$11</f>
        <v>5587.1559633027518</v>
      </c>
      <c r="Y1620" s="7" t="str">
        <f>Premissas!$E$10</f>
        <v>fevereiro/19</v>
      </c>
      <c r="Z1620" s="29">
        <f t="shared" si="2439"/>
        <v>116</v>
      </c>
      <c r="AA1620" s="15">
        <f>Premissas!$H$10</f>
        <v>89.49</v>
      </c>
      <c r="AB1620" s="20">
        <f t="shared" si="2436"/>
        <v>0</v>
      </c>
      <c r="AC1620" s="17">
        <f>AB1620*Premissas!$C$6</f>
        <v>0</v>
      </c>
      <c r="AD1620" s="15">
        <f t="shared" si="2437"/>
        <v>116</v>
      </c>
      <c r="AE1620" s="18">
        <f>AD1620*Premissas!$C$12</f>
        <v>3739.4495412844035</v>
      </c>
    </row>
    <row r="1621" spans="1:33" x14ac:dyDescent="0.25">
      <c r="A1621" s="7" t="str">
        <f>Premissas!$E$11</f>
        <v>janeiro/19</v>
      </c>
      <c r="B1621" s="29">
        <f t="shared" si="2440"/>
        <v>116</v>
      </c>
      <c r="C1621" s="15">
        <f>LARGE(Premissas!$H$11:$I$11,1)</f>
        <v>81.09</v>
      </c>
      <c r="D1621" s="16">
        <f t="shared" si="2430"/>
        <v>0</v>
      </c>
      <c r="E1621" s="17">
        <f>D1621*Premissas!$C$6</f>
        <v>0</v>
      </c>
      <c r="F1621" s="15">
        <f t="shared" si="2431"/>
        <v>116</v>
      </c>
      <c r="G1621" s="18">
        <f>F1621*Premissas!$C$5</f>
        <v>3739.4495412844035</v>
      </c>
      <c r="M1621" s="7" t="str">
        <f>Premissas!$E$11</f>
        <v>janeiro/19</v>
      </c>
      <c r="N1621" s="29">
        <f t="shared" si="2438"/>
        <v>116</v>
      </c>
      <c r="O1621" s="15">
        <f>Premissas!$I$11</f>
        <v>57.12</v>
      </c>
      <c r="P1621" s="16">
        <f t="shared" si="2433"/>
        <v>0</v>
      </c>
      <c r="Q1621" s="17">
        <f>P1621*Premissas!$C$13</f>
        <v>0</v>
      </c>
      <c r="R1621" s="15">
        <f t="shared" si="2434"/>
        <v>116</v>
      </c>
      <c r="S1621" s="18">
        <f>R1621*Premissas!$C$11</f>
        <v>5587.1559633027518</v>
      </c>
      <c r="Y1621" s="7" t="str">
        <f>Premissas!$E$11</f>
        <v>janeiro/19</v>
      </c>
      <c r="Z1621" s="29">
        <f t="shared" si="2439"/>
        <v>116</v>
      </c>
      <c r="AA1621" s="15">
        <f>Premissas!$H$11</f>
        <v>81.09</v>
      </c>
      <c r="AB1621" s="16">
        <f t="shared" si="2436"/>
        <v>0</v>
      </c>
      <c r="AC1621" s="17">
        <f>AB1621*Premissas!$C$6</f>
        <v>0</v>
      </c>
      <c r="AD1621" s="15">
        <f t="shared" si="2437"/>
        <v>116</v>
      </c>
      <c r="AE1621" s="18">
        <f>AD1621*Premissas!$C$12</f>
        <v>3739.4495412844035</v>
      </c>
    </row>
    <row r="1622" spans="1:33" x14ac:dyDescent="0.25">
      <c r="A1622" s="7" t="str">
        <f>Premissas!$E$12</f>
        <v>dezembro/18</v>
      </c>
      <c r="B1622" s="29">
        <f t="shared" si="2440"/>
        <v>116</v>
      </c>
      <c r="C1622" s="15">
        <f>LARGE(Premissas!$H$12:$I$12,1)</f>
        <v>66.98</v>
      </c>
      <c r="D1622" s="16">
        <f t="shared" si="2430"/>
        <v>0</v>
      </c>
      <c r="E1622" s="17">
        <f>D1622*Premissas!$C$6</f>
        <v>0</v>
      </c>
      <c r="F1622" s="15">
        <f t="shared" si="2431"/>
        <v>116</v>
      </c>
      <c r="G1622" s="18">
        <f>F1622*Premissas!$C$5</f>
        <v>3739.4495412844035</v>
      </c>
      <c r="M1622" s="7" t="str">
        <f>Premissas!$E$12</f>
        <v>dezembro/18</v>
      </c>
      <c r="N1622" s="29">
        <f t="shared" si="2438"/>
        <v>116</v>
      </c>
      <c r="O1622" s="15">
        <f>Premissas!$I$12</f>
        <v>56.9</v>
      </c>
      <c r="P1622" s="16">
        <f t="shared" si="2433"/>
        <v>0</v>
      </c>
      <c r="Q1622" s="17">
        <f>P1622*Premissas!$C$13</f>
        <v>0</v>
      </c>
      <c r="R1622" s="15">
        <f t="shared" si="2434"/>
        <v>116</v>
      </c>
      <c r="S1622" s="18">
        <f>R1622*Premissas!$C$11</f>
        <v>5587.1559633027518</v>
      </c>
      <c r="Y1622" s="7" t="str">
        <f>Premissas!$E$12</f>
        <v>dezembro/18</v>
      </c>
      <c r="Z1622" s="29">
        <f t="shared" si="2439"/>
        <v>116</v>
      </c>
      <c r="AA1622" s="15">
        <f>Premissas!$H$12</f>
        <v>66.98</v>
      </c>
      <c r="AB1622" s="16">
        <f t="shared" si="2436"/>
        <v>0</v>
      </c>
      <c r="AC1622" s="17">
        <f>AB1622*Premissas!$C$6</f>
        <v>0</v>
      </c>
      <c r="AD1622" s="15">
        <f t="shared" si="2437"/>
        <v>116</v>
      </c>
      <c r="AE1622" s="18">
        <f>AD1622*Premissas!$C$12</f>
        <v>3739.4495412844035</v>
      </c>
    </row>
    <row r="1623" spans="1:33" x14ac:dyDescent="0.25">
      <c r="A1623" s="7" t="str">
        <f>Premissas!$E$13</f>
        <v>novembro/18</v>
      </c>
      <c r="B1623" s="29">
        <f t="shared" si="2440"/>
        <v>116</v>
      </c>
      <c r="C1623" s="15">
        <f>LARGE(Premissas!$H$13:$I$13,1)</f>
        <v>66.42</v>
      </c>
      <c r="D1623" s="16">
        <f t="shared" si="2430"/>
        <v>0</v>
      </c>
      <c r="E1623" s="17">
        <f>D1623*Premissas!$C$6</f>
        <v>0</v>
      </c>
      <c r="F1623" s="15">
        <f t="shared" si="2431"/>
        <v>116</v>
      </c>
      <c r="G1623" s="18">
        <f>F1623*Premissas!$C$5</f>
        <v>3739.4495412844035</v>
      </c>
      <c r="M1623" s="7" t="str">
        <f>Premissas!$E$13</f>
        <v>novembro/18</v>
      </c>
      <c r="N1623" s="29">
        <f t="shared" si="2438"/>
        <v>116</v>
      </c>
      <c r="O1623" s="15">
        <f>Premissas!$I$13</f>
        <v>40.659999999999997</v>
      </c>
      <c r="P1623" s="16">
        <f t="shared" si="2433"/>
        <v>0</v>
      </c>
      <c r="Q1623" s="17">
        <f>P1623*Premissas!$C$13</f>
        <v>0</v>
      </c>
      <c r="R1623" s="15">
        <f t="shared" si="2434"/>
        <v>116</v>
      </c>
      <c r="S1623" s="18">
        <f>R1623*Premissas!$C$11</f>
        <v>5587.1559633027518</v>
      </c>
      <c r="Y1623" s="7" t="str">
        <f>Premissas!$E$13</f>
        <v>novembro/18</v>
      </c>
      <c r="Z1623" s="29">
        <f t="shared" si="2439"/>
        <v>116</v>
      </c>
      <c r="AA1623" s="15">
        <f>Premissas!$H$13</f>
        <v>66.42</v>
      </c>
      <c r="AB1623" s="16">
        <f t="shared" si="2436"/>
        <v>0</v>
      </c>
      <c r="AC1623" s="17">
        <f>AB1623*Premissas!$C$6</f>
        <v>0</v>
      </c>
      <c r="AD1623" s="15">
        <f t="shared" si="2437"/>
        <v>116</v>
      </c>
      <c r="AE1623" s="18">
        <f>AD1623*Premissas!$C$12</f>
        <v>3739.4495412844035</v>
      </c>
    </row>
    <row r="1624" spans="1:33" x14ac:dyDescent="0.25">
      <c r="A1624" s="26" t="s">
        <v>35</v>
      </c>
      <c r="B1624" s="5"/>
      <c r="C1624" s="5">
        <f>LARGE(C1611:C1623,1)</f>
        <v>89.49</v>
      </c>
      <c r="D1624" s="5">
        <f>LARGE(D1611:D1623,1)</f>
        <v>0</v>
      </c>
      <c r="E1624" s="27">
        <f>SUM(E1612:E1623)</f>
        <v>0</v>
      </c>
      <c r="F1624" s="5">
        <f>LARGE(F1611:F1623,1)</f>
        <v>116</v>
      </c>
      <c r="G1624" s="27">
        <f t="shared" si="2354"/>
        <v>44873.394495412846</v>
      </c>
      <c r="H1624" s="50">
        <f>E1624+G1624</f>
        <v>44873.394495412846</v>
      </c>
      <c r="I1624">
        <f>B1612</f>
        <v>116</v>
      </c>
      <c r="M1624" s="26" t="s">
        <v>35</v>
      </c>
      <c r="N1624" s="5"/>
      <c r="O1624" s="5">
        <f t="shared" ref="O1624:P1624" si="2441">LARGE(O1611:O1623,1)</f>
        <v>77.73</v>
      </c>
      <c r="P1624" s="5">
        <f t="shared" si="2441"/>
        <v>0</v>
      </c>
      <c r="Q1624" s="27">
        <f t="shared" ref="Q1624" si="2442">SUM(Q1612:Q1623)</f>
        <v>0</v>
      </c>
      <c r="R1624" s="5">
        <f t="shared" ref="R1624" si="2443">LARGE(R1611:R1623,1)</f>
        <v>116</v>
      </c>
      <c r="S1624" s="27">
        <f t="shared" si="2358"/>
        <v>67045.871559633015</v>
      </c>
      <c r="T1624" s="50">
        <f t="shared" ref="T1624" si="2444">Q1624+S1624</f>
        <v>67045.871559633015</v>
      </c>
      <c r="U1624">
        <f t="shared" ref="U1624" si="2445">N1612</f>
        <v>116</v>
      </c>
      <c r="Y1624" s="26" t="s">
        <v>35</v>
      </c>
      <c r="Z1624" s="5"/>
      <c r="AA1624" s="5">
        <f t="shared" ref="AA1624:AB1624" si="2446">LARGE(AA1611:AA1623,1)</f>
        <v>89.49</v>
      </c>
      <c r="AB1624" s="5">
        <f t="shared" si="2446"/>
        <v>0</v>
      </c>
      <c r="AC1624" s="27">
        <f t="shared" ref="AC1624" si="2447">SUM(AC1612:AC1623)</f>
        <v>0</v>
      </c>
      <c r="AD1624" s="5">
        <f t="shared" ref="AD1624" si="2448">LARGE(AD1611:AD1623,1)</f>
        <v>116</v>
      </c>
      <c r="AE1624" s="27">
        <f t="shared" si="2364"/>
        <v>44873.394495412846</v>
      </c>
      <c r="AF1624" s="50">
        <f t="shared" ref="AF1624" si="2449">AC1624+AE1624</f>
        <v>44873.394495412846</v>
      </c>
      <c r="AG1624">
        <f t="shared" ref="AG1624" si="2450">Z1612</f>
        <v>116</v>
      </c>
    </row>
    <row r="1625" spans="1:33" x14ac:dyDescent="0.25">
      <c r="A1625" s="6" t="s">
        <v>12</v>
      </c>
      <c r="B1625" s="6" t="s">
        <v>18</v>
      </c>
      <c r="C1625" s="6" t="s">
        <v>19</v>
      </c>
      <c r="D1625" s="14" t="s">
        <v>20</v>
      </c>
      <c r="E1625" s="14" t="s">
        <v>21</v>
      </c>
      <c r="F1625" s="6" t="s">
        <v>22</v>
      </c>
      <c r="G1625" s="6" t="s">
        <v>23</v>
      </c>
      <c r="M1625" s="6" t="s">
        <v>12</v>
      </c>
      <c r="N1625" s="6" t="s">
        <v>18</v>
      </c>
      <c r="O1625" s="6" t="s">
        <v>19</v>
      </c>
      <c r="P1625" s="14" t="s">
        <v>20</v>
      </c>
      <c r="Q1625" s="14" t="s">
        <v>21</v>
      </c>
      <c r="R1625" s="6" t="s">
        <v>22</v>
      </c>
      <c r="S1625" s="6" t="s">
        <v>23</v>
      </c>
      <c r="Y1625" s="6" t="s">
        <v>12</v>
      </c>
      <c r="Z1625" s="6" t="s">
        <v>18</v>
      </c>
      <c r="AA1625" s="6" t="s">
        <v>19</v>
      </c>
      <c r="AB1625" s="14" t="s">
        <v>20</v>
      </c>
      <c r="AC1625" s="14" t="s">
        <v>21</v>
      </c>
      <c r="AD1625" s="6" t="s">
        <v>22</v>
      </c>
      <c r="AE1625" s="6" t="s">
        <v>23</v>
      </c>
    </row>
    <row r="1626" spans="1:33" x14ac:dyDescent="0.25">
      <c r="A1626" s="7" t="str">
        <f>Premissas!$E$2</f>
        <v>outubro/19</v>
      </c>
      <c r="B1626" s="29">
        <f>B1612+1</f>
        <v>117</v>
      </c>
      <c r="C1626" s="15">
        <f>LARGE(Premissas!$H$2:$I$2,1)</f>
        <v>63.39</v>
      </c>
      <c r="D1626" s="16">
        <f t="shared" ref="D1626:D1637" si="2451">IF(C1626&gt;105%*B1626,(C1626-B1626),0)</f>
        <v>0</v>
      </c>
      <c r="E1626" s="17">
        <f>D1626*Premissas!$C$6</f>
        <v>0</v>
      </c>
      <c r="F1626" s="15">
        <f t="shared" ref="F1626:F1637" si="2452">IF(C1626&gt;B1626,C1626,B1626)</f>
        <v>117</v>
      </c>
      <c r="G1626" s="18">
        <f>F1626*Premissas!$C$5</f>
        <v>3771.6861752609934</v>
      </c>
      <c r="M1626" s="7" t="str">
        <f>Premissas!$E$2</f>
        <v>outubro/19</v>
      </c>
      <c r="N1626" s="29">
        <f t="shared" ref="N1626" si="2453">N1612+1</f>
        <v>117</v>
      </c>
      <c r="O1626" s="15">
        <f>Premissas!$I$2</f>
        <v>63.39</v>
      </c>
      <c r="P1626" s="16">
        <f t="shared" ref="P1626:P1637" si="2454">IF(O1626&gt;105%*N1626,(O1626-N1626),0)</f>
        <v>0</v>
      </c>
      <c r="Q1626" s="17">
        <f>P1626*Premissas!$C$13</f>
        <v>0</v>
      </c>
      <c r="R1626" s="15">
        <f t="shared" ref="R1626:R1637" si="2455">IF(O1626&gt;N1626,O1626,N1626)</f>
        <v>117</v>
      </c>
      <c r="S1626" s="18">
        <f>R1626*Premissas!$C$11</f>
        <v>5635.3211009174311</v>
      </c>
      <c r="Y1626" s="7" t="str">
        <f>Premissas!$E$2</f>
        <v>outubro/19</v>
      </c>
      <c r="Z1626" s="29">
        <f t="shared" ref="Z1626" si="2456">Z1612+1</f>
        <v>117</v>
      </c>
      <c r="AA1626" s="15">
        <f>Premissas!$H$2</f>
        <v>58.8</v>
      </c>
      <c r="AB1626" s="16">
        <f t="shared" ref="AB1626:AB1637" si="2457">IF(AA1626&gt;105%*Z1626,(AA1626-Z1626),0)</f>
        <v>0</v>
      </c>
      <c r="AC1626" s="17">
        <f>AB1626*Premissas!$C$6</f>
        <v>0</v>
      </c>
      <c r="AD1626" s="15">
        <f t="shared" ref="AD1626:AD1637" si="2458">IF(AA1626&gt;Z1626,AA1626,Z1626)</f>
        <v>117</v>
      </c>
      <c r="AE1626" s="18">
        <f>AD1626*Premissas!$C$12</f>
        <v>3771.6861752609934</v>
      </c>
    </row>
    <row r="1627" spans="1:33" x14ac:dyDescent="0.25">
      <c r="A1627" s="7" t="str">
        <f>Premissas!$E$3</f>
        <v>setembro/19</v>
      </c>
      <c r="B1627" s="29">
        <f>B1626</f>
        <v>117</v>
      </c>
      <c r="C1627" s="15">
        <f>LARGE(Premissas!$H$3:$I$3,1)</f>
        <v>58.91</v>
      </c>
      <c r="D1627" s="16">
        <f t="shared" si="2451"/>
        <v>0</v>
      </c>
      <c r="E1627" s="17">
        <f>D1627*Premissas!$C$6</f>
        <v>0</v>
      </c>
      <c r="F1627" s="15">
        <f t="shared" si="2452"/>
        <v>117</v>
      </c>
      <c r="G1627" s="18">
        <f>F1627*Premissas!$C$5</f>
        <v>3771.6861752609934</v>
      </c>
      <c r="M1627" s="7" t="str">
        <f>Premissas!$E$3</f>
        <v>setembro/19</v>
      </c>
      <c r="N1627" s="29">
        <f t="shared" ref="N1627:N1637" si="2459">N1626</f>
        <v>117</v>
      </c>
      <c r="O1627" s="15">
        <f>Premissas!$I$3</f>
        <v>52.19</v>
      </c>
      <c r="P1627" s="16">
        <f t="shared" si="2454"/>
        <v>0</v>
      </c>
      <c r="Q1627" s="17">
        <f>P1627*Premissas!$C$13</f>
        <v>0</v>
      </c>
      <c r="R1627" s="15">
        <f t="shared" si="2455"/>
        <v>117</v>
      </c>
      <c r="S1627" s="18">
        <f>R1627*Premissas!$C$11</f>
        <v>5635.3211009174311</v>
      </c>
      <c r="Y1627" s="7" t="str">
        <f>Premissas!$E$3</f>
        <v>setembro/19</v>
      </c>
      <c r="Z1627" s="29">
        <f t="shared" ref="Z1627:Z1637" si="2460">Z1626</f>
        <v>117</v>
      </c>
      <c r="AA1627" s="15">
        <f>Premissas!$H$3</f>
        <v>58.91</v>
      </c>
      <c r="AB1627" s="16">
        <f t="shared" si="2457"/>
        <v>0</v>
      </c>
      <c r="AC1627" s="17">
        <f>AB1627*Premissas!$C$6</f>
        <v>0</v>
      </c>
      <c r="AD1627" s="15">
        <f t="shared" si="2458"/>
        <v>117</v>
      </c>
      <c r="AE1627" s="18">
        <f>AD1627*Premissas!$C$12</f>
        <v>3771.6861752609934</v>
      </c>
    </row>
    <row r="1628" spans="1:33" x14ac:dyDescent="0.25">
      <c r="A1628" s="7" t="str">
        <f>Premissas!$E$4</f>
        <v>agosto/19</v>
      </c>
      <c r="B1628" s="29">
        <f t="shared" ref="B1628:B1637" si="2461">B1627</f>
        <v>117</v>
      </c>
      <c r="C1628" s="15">
        <f>LARGE(Premissas!$H$4:$I$4,1)</f>
        <v>46.48</v>
      </c>
      <c r="D1628" s="16">
        <f t="shared" si="2451"/>
        <v>0</v>
      </c>
      <c r="E1628" s="17">
        <f>D1628*Premissas!$C$6</f>
        <v>0</v>
      </c>
      <c r="F1628" s="15">
        <f t="shared" si="2452"/>
        <v>117</v>
      </c>
      <c r="G1628" s="18">
        <f>F1628*Premissas!$C$5</f>
        <v>3771.6861752609934</v>
      </c>
      <c r="M1628" s="7" t="str">
        <f>Premissas!$E$4</f>
        <v>agosto/19</v>
      </c>
      <c r="N1628" s="29">
        <f t="shared" si="2459"/>
        <v>117</v>
      </c>
      <c r="O1628" s="15">
        <f>Premissas!$I$4</f>
        <v>20.16</v>
      </c>
      <c r="P1628" s="16">
        <f t="shared" si="2454"/>
        <v>0</v>
      </c>
      <c r="Q1628" s="17">
        <f>P1628*Premissas!$C$13</f>
        <v>0</v>
      </c>
      <c r="R1628" s="15">
        <f t="shared" si="2455"/>
        <v>117</v>
      </c>
      <c r="S1628" s="18">
        <f>R1628*Premissas!$C$11</f>
        <v>5635.3211009174311</v>
      </c>
      <c r="Y1628" s="7" t="str">
        <f>Premissas!$E$4</f>
        <v>agosto/19</v>
      </c>
      <c r="Z1628" s="29">
        <f t="shared" si="2460"/>
        <v>117</v>
      </c>
      <c r="AA1628" s="15">
        <f>Premissas!$H$4</f>
        <v>46.48</v>
      </c>
      <c r="AB1628" s="16">
        <f t="shared" si="2457"/>
        <v>0</v>
      </c>
      <c r="AC1628" s="17">
        <f>AB1628*Premissas!$C$6</f>
        <v>0</v>
      </c>
      <c r="AD1628" s="15">
        <f t="shared" si="2458"/>
        <v>117</v>
      </c>
      <c r="AE1628" s="18">
        <f>AD1628*Premissas!$C$12</f>
        <v>3771.6861752609934</v>
      </c>
    </row>
    <row r="1629" spans="1:33" x14ac:dyDescent="0.25">
      <c r="A1629" s="7" t="str">
        <f>Premissas!$E$5</f>
        <v>julho/19</v>
      </c>
      <c r="B1629" s="29">
        <f t="shared" si="2461"/>
        <v>117</v>
      </c>
      <c r="C1629" s="15">
        <f>LARGE(Premissas!$H$5:$I$5,1)</f>
        <v>63.17</v>
      </c>
      <c r="D1629" s="16">
        <f t="shared" si="2451"/>
        <v>0</v>
      </c>
      <c r="E1629" s="17">
        <f>D1629*Premissas!$C$6</f>
        <v>0</v>
      </c>
      <c r="F1629" s="15">
        <f t="shared" si="2452"/>
        <v>117</v>
      </c>
      <c r="G1629" s="18">
        <f>F1629*Premissas!$C$5</f>
        <v>3771.6861752609934</v>
      </c>
      <c r="M1629" s="7" t="str">
        <f>Premissas!$E$5</f>
        <v>julho/19</v>
      </c>
      <c r="N1629" s="29">
        <f t="shared" si="2459"/>
        <v>117</v>
      </c>
      <c r="O1629" s="15">
        <f>Premissas!$I$5</f>
        <v>39.979999999999997</v>
      </c>
      <c r="P1629" s="16">
        <f t="shared" si="2454"/>
        <v>0</v>
      </c>
      <c r="Q1629" s="17">
        <f>P1629*Premissas!$C$13</f>
        <v>0</v>
      </c>
      <c r="R1629" s="15">
        <f t="shared" si="2455"/>
        <v>117</v>
      </c>
      <c r="S1629" s="18">
        <f>R1629*Premissas!$C$11</f>
        <v>5635.3211009174311</v>
      </c>
      <c r="Y1629" s="7" t="str">
        <f>Premissas!$E$5</f>
        <v>julho/19</v>
      </c>
      <c r="Z1629" s="29">
        <f t="shared" si="2460"/>
        <v>117</v>
      </c>
      <c r="AA1629" s="15">
        <f>Premissas!$H$5</f>
        <v>63.17</v>
      </c>
      <c r="AB1629" s="16">
        <f t="shared" si="2457"/>
        <v>0</v>
      </c>
      <c r="AC1629" s="17">
        <f>AB1629*Premissas!$C$6</f>
        <v>0</v>
      </c>
      <c r="AD1629" s="15">
        <f t="shared" si="2458"/>
        <v>117</v>
      </c>
      <c r="AE1629" s="18">
        <f>AD1629*Premissas!$C$12</f>
        <v>3771.6861752609934</v>
      </c>
    </row>
    <row r="1630" spans="1:33" x14ac:dyDescent="0.25">
      <c r="A1630" s="7" t="str">
        <f>Premissas!$E$6</f>
        <v>junho/19</v>
      </c>
      <c r="B1630" s="29">
        <f t="shared" si="2461"/>
        <v>117</v>
      </c>
      <c r="C1630" s="15">
        <f>LARGE(Premissas!$H$6:$I$6,1)</f>
        <v>59.47</v>
      </c>
      <c r="D1630" s="16">
        <f t="shared" si="2451"/>
        <v>0</v>
      </c>
      <c r="E1630" s="17">
        <f>D1630*Premissas!$C$6</f>
        <v>0</v>
      </c>
      <c r="F1630" s="15">
        <f t="shared" si="2452"/>
        <v>117</v>
      </c>
      <c r="G1630" s="18">
        <f>F1630*Premissas!$C$5</f>
        <v>3771.6861752609934</v>
      </c>
      <c r="M1630" s="7" t="str">
        <f>Premissas!$E$6</f>
        <v>junho/19</v>
      </c>
      <c r="N1630" s="29">
        <f t="shared" si="2459"/>
        <v>117</v>
      </c>
      <c r="O1630" s="15">
        <f>Premissas!$I$6</f>
        <v>47.71</v>
      </c>
      <c r="P1630" s="16">
        <f t="shared" si="2454"/>
        <v>0</v>
      </c>
      <c r="Q1630" s="17">
        <f>P1630*Premissas!$C$13</f>
        <v>0</v>
      </c>
      <c r="R1630" s="15">
        <f t="shared" si="2455"/>
        <v>117</v>
      </c>
      <c r="S1630" s="18">
        <f>R1630*Premissas!$C$11</f>
        <v>5635.3211009174311</v>
      </c>
      <c r="Y1630" s="7" t="str">
        <f>Premissas!$E$6</f>
        <v>junho/19</v>
      </c>
      <c r="Z1630" s="29">
        <f t="shared" si="2460"/>
        <v>117</v>
      </c>
      <c r="AA1630" s="15">
        <f>Premissas!$H$6</f>
        <v>59.47</v>
      </c>
      <c r="AB1630" s="16">
        <f t="shared" si="2457"/>
        <v>0</v>
      </c>
      <c r="AC1630" s="17">
        <f>AB1630*Premissas!$C$6</f>
        <v>0</v>
      </c>
      <c r="AD1630" s="15">
        <f t="shared" si="2458"/>
        <v>117</v>
      </c>
      <c r="AE1630" s="18">
        <f>AD1630*Premissas!$C$12</f>
        <v>3771.6861752609934</v>
      </c>
    </row>
    <row r="1631" spans="1:33" x14ac:dyDescent="0.25">
      <c r="A1631" s="7" t="str">
        <f>Premissas!$E$7</f>
        <v>maio/19</v>
      </c>
      <c r="B1631" s="29">
        <f t="shared" si="2461"/>
        <v>117</v>
      </c>
      <c r="C1631" s="15">
        <f>LARGE(Premissas!$H$7:$I$7,1)</f>
        <v>61.04</v>
      </c>
      <c r="D1631" s="20">
        <f t="shared" si="2451"/>
        <v>0</v>
      </c>
      <c r="E1631" s="17">
        <f>D1631*Premissas!$C$6</f>
        <v>0</v>
      </c>
      <c r="F1631" s="15">
        <f t="shared" si="2452"/>
        <v>117</v>
      </c>
      <c r="G1631" s="18">
        <f>F1631*Premissas!$C$5</f>
        <v>3771.6861752609934</v>
      </c>
      <c r="M1631" s="7" t="str">
        <f>Premissas!$E$7</f>
        <v>maio/19</v>
      </c>
      <c r="N1631" s="29">
        <f t="shared" si="2459"/>
        <v>117</v>
      </c>
      <c r="O1631" s="15">
        <f>Premissas!$I$7</f>
        <v>46.37</v>
      </c>
      <c r="P1631" s="20">
        <f t="shared" si="2454"/>
        <v>0</v>
      </c>
      <c r="Q1631" s="17">
        <f>P1631*Premissas!$C$13</f>
        <v>0</v>
      </c>
      <c r="R1631" s="15">
        <f t="shared" si="2455"/>
        <v>117</v>
      </c>
      <c r="S1631" s="18">
        <f>R1631*Premissas!$C$11</f>
        <v>5635.3211009174311</v>
      </c>
      <c r="Y1631" s="7" t="str">
        <f>Premissas!$E$7</f>
        <v>maio/19</v>
      </c>
      <c r="Z1631" s="29">
        <f t="shared" si="2460"/>
        <v>117</v>
      </c>
      <c r="AA1631" s="15">
        <f>Premissas!$H$7</f>
        <v>61.04</v>
      </c>
      <c r="AB1631" s="20">
        <f t="shared" si="2457"/>
        <v>0</v>
      </c>
      <c r="AC1631" s="17">
        <f>AB1631*Premissas!$C$6</f>
        <v>0</v>
      </c>
      <c r="AD1631" s="15">
        <f t="shared" si="2458"/>
        <v>117</v>
      </c>
      <c r="AE1631" s="18">
        <f>AD1631*Premissas!$C$12</f>
        <v>3771.6861752609934</v>
      </c>
    </row>
    <row r="1632" spans="1:33" x14ac:dyDescent="0.25">
      <c r="A1632" s="7" t="str">
        <f>Premissas!$E$8</f>
        <v>abril/19</v>
      </c>
      <c r="B1632" s="29">
        <f t="shared" si="2461"/>
        <v>117</v>
      </c>
      <c r="C1632" s="15">
        <f>LARGE(Premissas!$H$8:$I$8,1)</f>
        <v>81.98</v>
      </c>
      <c r="D1632" s="20">
        <f t="shared" si="2451"/>
        <v>0</v>
      </c>
      <c r="E1632" s="17">
        <f>D1632*Premissas!$C$6</f>
        <v>0</v>
      </c>
      <c r="F1632" s="15">
        <f t="shared" si="2452"/>
        <v>117</v>
      </c>
      <c r="G1632" s="18">
        <f>F1632*Premissas!$C$5</f>
        <v>3771.6861752609934</v>
      </c>
      <c r="M1632" s="7" t="str">
        <f>Premissas!$E$8</f>
        <v>abril/19</v>
      </c>
      <c r="N1632" s="29">
        <f t="shared" si="2459"/>
        <v>117</v>
      </c>
      <c r="O1632" s="15">
        <f>Premissas!$I$8</f>
        <v>53.09</v>
      </c>
      <c r="P1632" s="20">
        <f t="shared" si="2454"/>
        <v>0</v>
      </c>
      <c r="Q1632" s="17">
        <f>P1632*Premissas!$C$13</f>
        <v>0</v>
      </c>
      <c r="R1632" s="15">
        <f t="shared" si="2455"/>
        <v>117</v>
      </c>
      <c r="S1632" s="18">
        <f>R1632*Premissas!$C$11</f>
        <v>5635.3211009174311</v>
      </c>
      <c r="Y1632" s="7" t="str">
        <f>Premissas!$E$8</f>
        <v>abril/19</v>
      </c>
      <c r="Z1632" s="29">
        <f t="shared" si="2460"/>
        <v>117</v>
      </c>
      <c r="AA1632" s="15">
        <f>Premissas!$H$8</f>
        <v>81.98</v>
      </c>
      <c r="AB1632" s="20">
        <f t="shared" si="2457"/>
        <v>0</v>
      </c>
      <c r="AC1632" s="17">
        <f>AB1632*Premissas!$C$6</f>
        <v>0</v>
      </c>
      <c r="AD1632" s="15">
        <f t="shared" si="2458"/>
        <v>117</v>
      </c>
      <c r="AE1632" s="18">
        <f>AD1632*Premissas!$C$12</f>
        <v>3771.6861752609934</v>
      </c>
    </row>
    <row r="1633" spans="1:33" x14ac:dyDescent="0.25">
      <c r="A1633" s="7" t="str">
        <f>Premissas!$E$9</f>
        <v>março/19</v>
      </c>
      <c r="B1633" s="29">
        <f t="shared" si="2461"/>
        <v>117</v>
      </c>
      <c r="C1633" s="15">
        <f>LARGE(Premissas!$H$9:$I$9,1)</f>
        <v>77.73</v>
      </c>
      <c r="D1633" s="20">
        <f t="shared" si="2451"/>
        <v>0</v>
      </c>
      <c r="E1633" s="17">
        <f>D1633*Premissas!$C$6</f>
        <v>0</v>
      </c>
      <c r="F1633" s="15">
        <f t="shared" si="2452"/>
        <v>117</v>
      </c>
      <c r="G1633" s="18">
        <f>F1633*Premissas!$C$5</f>
        <v>3771.6861752609934</v>
      </c>
      <c r="M1633" s="7" t="str">
        <f>Premissas!$E$9</f>
        <v>março/19</v>
      </c>
      <c r="N1633" s="29">
        <f t="shared" si="2459"/>
        <v>117</v>
      </c>
      <c r="O1633" s="15">
        <f>Premissas!$I$9</f>
        <v>77.73</v>
      </c>
      <c r="P1633" s="20">
        <f t="shared" si="2454"/>
        <v>0</v>
      </c>
      <c r="Q1633" s="17">
        <f>P1633*Premissas!$C$13</f>
        <v>0</v>
      </c>
      <c r="R1633" s="15">
        <f t="shared" si="2455"/>
        <v>117</v>
      </c>
      <c r="S1633" s="18">
        <f>R1633*Premissas!$C$11</f>
        <v>5635.3211009174311</v>
      </c>
      <c r="Y1633" s="7" t="str">
        <f>Premissas!$E$9</f>
        <v>março/19</v>
      </c>
      <c r="Z1633" s="29">
        <f t="shared" si="2460"/>
        <v>117</v>
      </c>
      <c r="AA1633" s="15">
        <f>Premissas!$H$9</f>
        <v>77.62</v>
      </c>
      <c r="AB1633" s="20">
        <f t="shared" si="2457"/>
        <v>0</v>
      </c>
      <c r="AC1633" s="17">
        <f>AB1633*Premissas!$C$6</f>
        <v>0</v>
      </c>
      <c r="AD1633" s="15">
        <f t="shared" si="2458"/>
        <v>117</v>
      </c>
      <c r="AE1633" s="18">
        <f>AD1633*Premissas!$C$12</f>
        <v>3771.6861752609934</v>
      </c>
    </row>
    <row r="1634" spans="1:33" x14ac:dyDescent="0.25">
      <c r="A1634" s="7" t="str">
        <f>Premissas!$E$10</f>
        <v>fevereiro/19</v>
      </c>
      <c r="B1634" s="29">
        <f t="shared" si="2461"/>
        <v>117</v>
      </c>
      <c r="C1634" s="15">
        <f>LARGE(Premissas!$H$10:$I$10,1)</f>
        <v>89.49</v>
      </c>
      <c r="D1634" s="20">
        <f t="shared" si="2451"/>
        <v>0</v>
      </c>
      <c r="E1634" s="17">
        <f>D1634*Premissas!$C$6</f>
        <v>0</v>
      </c>
      <c r="F1634" s="15">
        <f t="shared" si="2452"/>
        <v>117</v>
      </c>
      <c r="G1634" s="18">
        <f>F1634*Premissas!$C$5</f>
        <v>3771.6861752609934</v>
      </c>
      <c r="M1634" s="7" t="str">
        <f>Premissas!$E$10</f>
        <v>fevereiro/19</v>
      </c>
      <c r="N1634" s="29">
        <f t="shared" si="2459"/>
        <v>117</v>
      </c>
      <c r="O1634" s="15">
        <f>Premissas!$I$10</f>
        <v>61.82</v>
      </c>
      <c r="P1634" s="20">
        <f t="shared" si="2454"/>
        <v>0</v>
      </c>
      <c r="Q1634" s="17">
        <f>P1634*Premissas!$C$13</f>
        <v>0</v>
      </c>
      <c r="R1634" s="15">
        <f t="shared" si="2455"/>
        <v>117</v>
      </c>
      <c r="S1634" s="18">
        <f>R1634*Premissas!$C$11</f>
        <v>5635.3211009174311</v>
      </c>
      <c r="Y1634" s="7" t="str">
        <f>Premissas!$E$10</f>
        <v>fevereiro/19</v>
      </c>
      <c r="Z1634" s="29">
        <f t="shared" si="2460"/>
        <v>117</v>
      </c>
      <c r="AA1634" s="15">
        <f>Premissas!$H$10</f>
        <v>89.49</v>
      </c>
      <c r="AB1634" s="20">
        <f t="shared" si="2457"/>
        <v>0</v>
      </c>
      <c r="AC1634" s="17">
        <f>AB1634*Premissas!$C$6</f>
        <v>0</v>
      </c>
      <c r="AD1634" s="15">
        <f t="shared" si="2458"/>
        <v>117</v>
      </c>
      <c r="AE1634" s="18">
        <f>AD1634*Premissas!$C$12</f>
        <v>3771.6861752609934</v>
      </c>
    </row>
    <row r="1635" spans="1:33" x14ac:dyDescent="0.25">
      <c r="A1635" s="7" t="str">
        <f>Premissas!$E$11</f>
        <v>janeiro/19</v>
      </c>
      <c r="B1635" s="29">
        <f t="shared" si="2461"/>
        <v>117</v>
      </c>
      <c r="C1635" s="15">
        <f>LARGE(Premissas!$H$11:$I$11,1)</f>
        <v>81.09</v>
      </c>
      <c r="D1635" s="16">
        <f t="shared" si="2451"/>
        <v>0</v>
      </c>
      <c r="E1635" s="17">
        <f>D1635*Premissas!$C$6</f>
        <v>0</v>
      </c>
      <c r="F1635" s="15">
        <f t="shared" si="2452"/>
        <v>117</v>
      </c>
      <c r="G1635" s="18">
        <f>F1635*Premissas!$C$5</f>
        <v>3771.6861752609934</v>
      </c>
      <c r="M1635" s="7" t="str">
        <f>Premissas!$E$11</f>
        <v>janeiro/19</v>
      </c>
      <c r="N1635" s="29">
        <f t="shared" si="2459"/>
        <v>117</v>
      </c>
      <c r="O1635" s="15">
        <f>Premissas!$I$11</f>
        <v>57.12</v>
      </c>
      <c r="P1635" s="16">
        <f t="shared" si="2454"/>
        <v>0</v>
      </c>
      <c r="Q1635" s="17">
        <f>P1635*Premissas!$C$13</f>
        <v>0</v>
      </c>
      <c r="R1635" s="15">
        <f t="shared" si="2455"/>
        <v>117</v>
      </c>
      <c r="S1635" s="18">
        <f>R1635*Premissas!$C$11</f>
        <v>5635.3211009174311</v>
      </c>
      <c r="Y1635" s="7" t="str">
        <f>Premissas!$E$11</f>
        <v>janeiro/19</v>
      </c>
      <c r="Z1635" s="29">
        <f t="shared" si="2460"/>
        <v>117</v>
      </c>
      <c r="AA1635" s="15">
        <f>Premissas!$H$11</f>
        <v>81.09</v>
      </c>
      <c r="AB1635" s="16">
        <f t="shared" si="2457"/>
        <v>0</v>
      </c>
      <c r="AC1635" s="17">
        <f>AB1635*Premissas!$C$6</f>
        <v>0</v>
      </c>
      <c r="AD1635" s="15">
        <f t="shared" si="2458"/>
        <v>117</v>
      </c>
      <c r="AE1635" s="18">
        <f>AD1635*Premissas!$C$12</f>
        <v>3771.6861752609934</v>
      </c>
    </row>
    <row r="1636" spans="1:33" x14ac:dyDescent="0.25">
      <c r="A1636" s="7" t="str">
        <f>Premissas!$E$12</f>
        <v>dezembro/18</v>
      </c>
      <c r="B1636" s="29">
        <f t="shared" si="2461"/>
        <v>117</v>
      </c>
      <c r="C1636" s="15">
        <f>LARGE(Premissas!$H$12:$I$12,1)</f>
        <v>66.98</v>
      </c>
      <c r="D1636" s="16">
        <f t="shared" si="2451"/>
        <v>0</v>
      </c>
      <c r="E1636" s="17">
        <f>D1636*Premissas!$C$6</f>
        <v>0</v>
      </c>
      <c r="F1636" s="15">
        <f t="shared" si="2452"/>
        <v>117</v>
      </c>
      <c r="G1636" s="18">
        <f>F1636*Premissas!$C$5</f>
        <v>3771.6861752609934</v>
      </c>
      <c r="M1636" s="7" t="str">
        <f>Premissas!$E$12</f>
        <v>dezembro/18</v>
      </c>
      <c r="N1636" s="29">
        <f t="shared" si="2459"/>
        <v>117</v>
      </c>
      <c r="O1636" s="15">
        <f>Premissas!$I$12</f>
        <v>56.9</v>
      </c>
      <c r="P1636" s="16">
        <f t="shared" si="2454"/>
        <v>0</v>
      </c>
      <c r="Q1636" s="17">
        <f>P1636*Premissas!$C$13</f>
        <v>0</v>
      </c>
      <c r="R1636" s="15">
        <f t="shared" si="2455"/>
        <v>117</v>
      </c>
      <c r="S1636" s="18">
        <f>R1636*Premissas!$C$11</f>
        <v>5635.3211009174311</v>
      </c>
      <c r="Y1636" s="7" t="str">
        <f>Premissas!$E$12</f>
        <v>dezembro/18</v>
      </c>
      <c r="Z1636" s="29">
        <f t="shared" si="2460"/>
        <v>117</v>
      </c>
      <c r="AA1636" s="15">
        <f>Premissas!$H$12</f>
        <v>66.98</v>
      </c>
      <c r="AB1636" s="16">
        <f t="shared" si="2457"/>
        <v>0</v>
      </c>
      <c r="AC1636" s="17">
        <f>AB1636*Premissas!$C$6</f>
        <v>0</v>
      </c>
      <c r="AD1636" s="15">
        <f t="shared" si="2458"/>
        <v>117</v>
      </c>
      <c r="AE1636" s="18">
        <f>AD1636*Premissas!$C$12</f>
        <v>3771.6861752609934</v>
      </c>
    </row>
    <row r="1637" spans="1:33" x14ac:dyDescent="0.25">
      <c r="A1637" s="7" t="str">
        <f>Premissas!$E$13</f>
        <v>novembro/18</v>
      </c>
      <c r="B1637" s="29">
        <f t="shared" si="2461"/>
        <v>117</v>
      </c>
      <c r="C1637" s="15">
        <f>LARGE(Premissas!$H$13:$I$13,1)</f>
        <v>66.42</v>
      </c>
      <c r="D1637" s="16">
        <f t="shared" si="2451"/>
        <v>0</v>
      </c>
      <c r="E1637" s="17">
        <f>D1637*Premissas!$C$6</f>
        <v>0</v>
      </c>
      <c r="F1637" s="15">
        <f t="shared" si="2452"/>
        <v>117</v>
      </c>
      <c r="G1637" s="18">
        <f>F1637*Premissas!$C$5</f>
        <v>3771.6861752609934</v>
      </c>
      <c r="M1637" s="7" t="str">
        <f>Premissas!$E$13</f>
        <v>novembro/18</v>
      </c>
      <c r="N1637" s="29">
        <f t="shared" si="2459"/>
        <v>117</v>
      </c>
      <c r="O1637" s="15">
        <f>Premissas!$I$13</f>
        <v>40.659999999999997</v>
      </c>
      <c r="P1637" s="16">
        <f t="shared" si="2454"/>
        <v>0</v>
      </c>
      <c r="Q1637" s="17">
        <f>P1637*Premissas!$C$13</f>
        <v>0</v>
      </c>
      <c r="R1637" s="15">
        <f t="shared" si="2455"/>
        <v>117</v>
      </c>
      <c r="S1637" s="18">
        <f>R1637*Premissas!$C$11</f>
        <v>5635.3211009174311</v>
      </c>
      <c r="Y1637" s="7" t="str">
        <f>Premissas!$E$13</f>
        <v>novembro/18</v>
      </c>
      <c r="Z1637" s="29">
        <f t="shared" si="2460"/>
        <v>117</v>
      </c>
      <c r="AA1637" s="15">
        <f>Premissas!$H$13</f>
        <v>66.42</v>
      </c>
      <c r="AB1637" s="16">
        <f t="shared" si="2457"/>
        <v>0</v>
      </c>
      <c r="AC1637" s="17">
        <f>AB1637*Premissas!$C$6</f>
        <v>0</v>
      </c>
      <c r="AD1637" s="15">
        <f t="shared" si="2458"/>
        <v>117</v>
      </c>
      <c r="AE1637" s="18">
        <f>AD1637*Premissas!$C$12</f>
        <v>3771.6861752609934</v>
      </c>
    </row>
    <row r="1638" spans="1:33" x14ac:dyDescent="0.25">
      <c r="A1638" s="26" t="s">
        <v>35</v>
      </c>
      <c r="B1638" s="5"/>
      <c r="C1638" s="5">
        <f>LARGE(C1625:C1637,1)</f>
        <v>89.49</v>
      </c>
      <c r="D1638" s="5">
        <f>LARGE(D1625:D1637,1)</f>
        <v>0</v>
      </c>
      <c r="E1638" s="27">
        <f>SUM(E1626:E1637)</f>
        <v>0</v>
      </c>
      <c r="F1638" s="5">
        <f>LARGE(F1625:F1637,1)</f>
        <v>117</v>
      </c>
      <c r="G1638" s="27">
        <f t="shared" ref="G1638:G1694" si="2462">SUM(G1626:G1637)</f>
        <v>45260.234103131916</v>
      </c>
      <c r="H1638" s="50">
        <f>E1638+G1638</f>
        <v>45260.234103131916</v>
      </c>
      <c r="I1638">
        <f>B1626</f>
        <v>117</v>
      </c>
      <c r="M1638" s="26" t="s">
        <v>35</v>
      </c>
      <c r="N1638" s="5"/>
      <c r="O1638" s="5">
        <f t="shared" ref="O1638:P1638" si="2463">LARGE(O1625:O1637,1)</f>
        <v>77.73</v>
      </c>
      <c r="P1638" s="5">
        <f t="shared" si="2463"/>
        <v>0</v>
      </c>
      <c r="Q1638" s="27">
        <f t="shared" ref="Q1638" si="2464">SUM(Q1626:Q1637)</f>
        <v>0</v>
      </c>
      <c r="R1638" s="5">
        <f t="shared" ref="R1638" si="2465">LARGE(R1625:R1637,1)</f>
        <v>117</v>
      </c>
      <c r="S1638" s="27">
        <f t="shared" ref="S1638:S1694" si="2466">SUM(S1626:S1637)</f>
        <v>67623.853211009191</v>
      </c>
      <c r="T1638" s="50">
        <f t="shared" ref="T1638" si="2467">Q1638+S1638</f>
        <v>67623.853211009191</v>
      </c>
      <c r="U1638">
        <f t="shared" ref="U1638" si="2468">N1626</f>
        <v>117</v>
      </c>
      <c r="Y1638" s="26" t="s">
        <v>35</v>
      </c>
      <c r="Z1638" s="5"/>
      <c r="AA1638" s="5">
        <f t="shared" ref="AA1638:AB1638" si="2469">LARGE(AA1625:AA1637,1)</f>
        <v>89.49</v>
      </c>
      <c r="AB1638" s="5">
        <f t="shared" si="2469"/>
        <v>0</v>
      </c>
      <c r="AC1638" s="27">
        <f t="shared" ref="AC1638" si="2470">SUM(AC1626:AC1637)</f>
        <v>0</v>
      </c>
      <c r="AD1638" s="5">
        <f t="shared" ref="AD1638" si="2471">LARGE(AD1625:AD1637,1)</f>
        <v>117</v>
      </c>
      <c r="AE1638" s="27">
        <f t="shared" ref="AE1638:AE1694" si="2472">SUM(AE1626:AE1637)</f>
        <v>45260.234103131916</v>
      </c>
      <c r="AF1638" s="50">
        <f t="shared" ref="AF1638" si="2473">AC1638+AE1638</f>
        <v>45260.234103131916</v>
      </c>
      <c r="AG1638">
        <f t="shared" ref="AG1638" si="2474">Z1626</f>
        <v>117</v>
      </c>
    </row>
    <row r="1639" spans="1:33" x14ac:dyDescent="0.25">
      <c r="A1639" s="6" t="s">
        <v>12</v>
      </c>
      <c r="B1639" s="6" t="s">
        <v>18</v>
      </c>
      <c r="C1639" s="6" t="s">
        <v>19</v>
      </c>
      <c r="D1639" s="14" t="s">
        <v>20</v>
      </c>
      <c r="E1639" s="14" t="s">
        <v>21</v>
      </c>
      <c r="F1639" s="6" t="s">
        <v>22</v>
      </c>
      <c r="G1639" s="6" t="s">
        <v>23</v>
      </c>
      <c r="M1639" s="6" t="s">
        <v>12</v>
      </c>
      <c r="N1639" s="6" t="s">
        <v>18</v>
      </c>
      <c r="O1639" s="6" t="s">
        <v>19</v>
      </c>
      <c r="P1639" s="14" t="s">
        <v>20</v>
      </c>
      <c r="Q1639" s="14" t="s">
        <v>21</v>
      </c>
      <c r="R1639" s="6" t="s">
        <v>22</v>
      </c>
      <c r="S1639" s="6" t="s">
        <v>23</v>
      </c>
      <c r="Y1639" s="6" t="s">
        <v>12</v>
      </c>
      <c r="Z1639" s="6" t="s">
        <v>18</v>
      </c>
      <c r="AA1639" s="6" t="s">
        <v>19</v>
      </c>
      <c r="AB1639" s="14" t="s">
        <v>20</v>
      </c>
      <c r="AC1639" s="14" t="s">
        <v>21</v>
      </c>
      <c r="AD1639" s="6" t="s">
        <v>22</v>
      </c>
      <c r="AE1639" s="6" t="s">
        <v>23</v>
      </c>
    </row>
    <row r="1640" spans="1:33" x14ac:dyDescent="0.25">
      <c r="A1640" s="7" t="str">
        <f>Premissas!$E$2</f>
        <v>outubro/19</v>
      </c>
      <c r="B1640" s="29">
        <f>B1626+1</f>
        <v>118</v>
      </c>
      <c r="C1640" s="15">
        <f>LARGE(Premissas!$H$2:$I$2,1)</f>
        <v>63.39</v>
      </c>
      <c r="D1640" s="16">
        <f t="shared" ref="D1640:D1651" si="2475">IF(C1640&gt;105%*B1640,(C1640-B1640),0)</f>
        <v>0</v>
      </c>
      <c r="E1640" s="17">
        <f>D1640*Premissas!$C$6</f>
        <v>0</v>
      </c>
      <c r="F1640" s="15">
        <f t="shared" ref="F1640:F1651" si="2476">IF(C1640&gt;B1640,C1640,B1640)</f>
        <v>118</v>
      </c>
      <c r="G1640" s="18">
        <f>F1640*Premissas!$C$5</f>
        <v>3803.9228092375829</v>
      </c>
      <c r="M1640" s="7" t="str">
        <f>Premissas!$E$2</f>
        <v>outubro/19</v>
      </c>
      <c r="N1640" s="29">
        <f t="shared" ref="N1640" si="2477">N1626+1</f>
        <v>118</v>
      </c>
      <c r="O1640" s="15">
        <f>Premissas!$I$2</f>
        <v>63.39</v>
      </c>
      <c r="P1640" s="16">
        <f t="shared" ref="P1640:P1651" si="2478">IF(O1640&gt;105%*N1640,(O1640-N1640),0)</f>
        <v>0</v>
      </c>
      <c r="Q1640" s="17">
        <f>P1640*Premissas!$C$13</f>
        <v>0</v>
      </c>
      <c r="R1640" s="15">
        <f t="shared" ref="R1640:R1651" si="2479">IF(O1640&gt;N1640,O1640,N1640)</f>
        <v>118</v>
      </c>
      <c r="S1640" s="18">
        <f>R1640*Premissas!$C$11</f>
        <v>5683.4862385321103</v>
      </c>
      <c r="Y1640" s="7" t="str">
        <f>Premissas!$E$2</f>
        <v>outubro/19</v>
      </c>
      <c r="Z1640" s="29">
        <f t="shared" ref="Z1640" si="2480">Z1626+1</f>
        <v>118</v>
      </c>
      <c r="AA1640" s="15">
        <f>Premissas!$H$2</f>
        <v>58.8</v>
      </c>
      <c r="AB1640" s="16">
        <f t="shared" ref="AB1640:AB1651" si="2481">IF(AA1640&gt;105%*Z1640,(AA1640-Z1640),0)</f>
        <v>0</v>
      </c>
      <c r="AC1640" s="17">
        <f>AB1640*Premissas!$C$6</f>
        <v>0</v>
      </c>
      <c r="AD1640" s="15">
        <f t="shared" ref="AD1640:AD1651" si="2482">IF(AA1640&gt;Z1640,AA1640,Z1640)</f>
        <v>118</v>
      </c>
      <c r="AE1640" s="18">
        <f>AD1640*Premissas!$C$12</f>
        <v>3803.9228092375829</v>
      </c>
    </row>
    <row r="1641" spans="1:33" x14ac:dyDescent="0.25">
      <c r="A1641" s="7" t="str">
        <f>Premissas!$E$3</f>
        <v>setembro/19</v>
      </c>
      <c r="B1641" s="29">
        <f>B1640</f>
        <v>118</v>
      </c>
      <c r="C1641" s="15">
        <f>LARGE(Premissas!$H$3:$I$3,1)</f>
        <v>58.91</v>
      </c>
      <c r="D1641" s="16">
        <f t="shared" si="2475"/>
        <v>0</v>
      </c>
      <c r="E1641" s="17">
        <f>D1641*Premissas!$C$6</f>
        <v>0</v>
      </c>
      <c r="F1641" s="15">
        <f t="shared" si="2476"/>
        <v>118</v>
      </c>
      <c r="G1641" s="18">
        <f>F1641*Premissas!$C$5</f>
        <v>3803.9228092375829</v>
      </c>
      <c r="M1641" s="7" t="str">
        <f>Premissas!$E$3</f>
        <v>setembro/19</v>
      </c>
      <c r="N1641" s="29">
        <f t="shared" ref="N1641:N1651" si="2483">N1640</f>
        <v>118</v>
      </c>
      <c r="O1641" s="15">
        <f>Premissas!$I$3</f>
        <v>52.19</v>
      </c>
      <c r="P1641" s="16">
        <f t="shared" si="2478"/>
        <v>0</v>
      </c>
      <c r="Q1641" s="17">
        <f>P1641*Premissas!$C$13</f>
        <v>0</v>
      </c>
      <c r="R1641" s="15">
        <f t="shared" si="2479"/>
        <v>118</v>
      </c>
      <c r="S1641" s="18">
        <f>R1641*Premissas!$C$11</f>
        <v>5683.4862385321103</v>
      </c>
      <c r="Y1641" s="7" t="str">
        <f>Premissas!$E$3</f>
        <v>setembro/19</v>
      </c>
      <c r="Z1641" s="29">
        <f t="shared" ref="Z1641:Z1651" si="2484">Z1640</f>
        <v>118</v>
      </c>
      <c r="AA1641" s="15">
        <f>Premissas!$H$3</f>
        <v>58.91</v>
      </c>
      <c r="AB1641" s="16">
        <f t="shared" si="2481"/>
        <v>0</v>
      </c>
      <c r="AC1641" s="17">
        <f>AB1641*Premissas!$C$6</f>
        <v>0</v>
      </c>
      <c r="AD1641" s="15">
        <f t="shared" si="2482"/>
        <v>118</v>
      </c>
      <c r="AE1641" s="18">
        <f>AD1641*Premissas!$C$12</f>
        <v>3803.9228092375829</v>
      </c>
    </row>
    <row r="1642" spans="1:33" x14ac:dyDescent="0.25">
      <c r="A1642" s="7" t="str">
        <f>Premissas!$E$4</f>
        <v>agosto/19</v>
      </c>
      <c r="B1642" s="29">
        <f t="shared" ref="B1642:B1651" si="2485">B1641</f>
        <v>118</v>
      </c>
      <c r="C1642" s="15">
        <f>LARGE(Premissas!$H$4:$I$4,1)</f>
        <v>46.48</v>
      </c>
      <c r="D1642" s="16">
        <f t="shared" si="2475"/>
        <v>0</v>
      </c>
      <c r="E1642" s="17">
        <f>D1642*Premissas!$C$6</f>
        <v>0</v>
      </c>
      <c r="F1642" s="15">
        <f t="shared" si="2476"/>
        <v>118</v>
      </c>
      <c r="G1642" s="18">
        <f>F1642*Premissas!$C$5</f>
        <v>3803.9228092375829</v>
      </c>
      <c r="M1642" s="7" t="str">
        <f>Premissas!$E$4</f>
        <v>agosto/19</v>
      </c>
      <c r="N1642" s="29">
        <f t="shared" si="2483"/>
        <v>118</v>
      </c>
      <c r="O1642" s="15">
        <f>Premissas!$I$4</f>
        <v>20.16</v>
      </c>
      <c r="P1642" s="16">
        <f t="shared" si="2478"/>
        <v>0</v>
      </c>
      <c r="Q1642" s="17">
        <f>P1642*Premissas!$C$13</f>
        <v>0</v>
      </c>
      <c r="R1642" s="15">
        <f t="shared" si="2479"/>
        <v>118</v>
      </c>
      <c r="S1642" s="18">
        <f>R1642*Premissas!$C$11</f>
        <v>5683.4862385321103</v>
      </c>
      <c r="Y1642" s="7" t="str">
        <f>Premissas!$E$4</f>
        <v>agosto/19</v>
      </c>
      <c r="Z1642" s="29">
        <f t="shared" si="2484"/>
        <v>118</v>
      </c>
      <c r="AA1642" s="15">
        <f>Premissas!$H$4</f>
        <v>46.48</v>
      </c>
      <c r="AB1642" s="16">
        <f t="shared" si="2481"/>
        <v>0</v>
      </c>
      <c r="AC1642" s="17">
        <f>AB1642*Premissas!$C$6</f>
        <v>0</v>
      </c>
      <c r="AD1642" s="15">
        <f t="shared" si="2482"/>
        <v>118</v>
      </c>
      <c r="AE1642" s="18">
        <f>AD1642*Premissas!$C$12</f>
        <v>3803.9228092375829</v>
      </c>
    </row>
    <row r="1643" spans="1:33" x14ac:dyDescent="0.25">
      <c r="A1643" s="7" t="str">
        <f>Premissas!$E$5</f>
        <v>julho/19</v>
      </c>
      <c r="B1643" s="29">
        <f t="shared" si="2485"/>
        <v>118</v>
      </c>
      <c r="C1643" s="15">
        <f>LARGE(Premissas!$H$5:$I$5,1)</f>
        <v>63.17</v>
      </c>
      <c r="D1643" s="16">
        <f t="shared" si="2475"/>
        <v>0</v>
      </c>
      <c r="E1643" s="17">
        <f>D1643*Premissas!$C$6</f>
        <v>0</v>
      </c>
      <c r="F1643" s="15">
        <f t="shared" si="2476"/>
        <v>118</v>
      </c>
      <c r="G1643" s="18">
        <f>F1643*Premissas!$C$5</f>
        <v>3803.9228092375829</v>
      </c>
      <c r="M1643" s="7" t="str">
        <f>Premissas!$E$5</f>
        <v>julho/19</v>
      </c>
      <c r="N1643" s="29">
        <f t="shared" si="2483"/>
        <v>118</v>
      </c>
      <c r="O1643" s="15">
        <f>Premissas!$I$5</f>
        <v>39.979999999999997</v>
      </c>
      <c r="P1643" s="16">
        <f t="shared" si="2478"/>
        <v>0</v>
      </c>
      <c r="Q1643" s="17">
        <f>P1643*Premissas!$C$13</f>
        <v>0</v>
      </c>
      <c r="R1643" s="15">
        <f t="shared" si="2479"/>
        <v>118</v>
      </c>
      <c r="S1643" s="18">
        <f>R1643*Premissas!$C$11</f>
        <v>5683.4862385321103</v>
      </c>
      <c r="Y1643" s="7" t="str">
        <f>Premissas!$E$5</f>
        <v>julho/19</v>
      </c>
      <c r="Z1643" s="29">
        <f t="shared" si="2484"/>
        <v>118</v>
      </c>
      <c r="AA1643" s="15">
        <f>Premissas!$H$5</f>
        <v>63.17</v>
      </c>
      <c r="AB1643" s="16">
        <f t="shared" si="2481"/>
        <v>0</v>
      </c>
      <c r="AC1643" s="17">
        <f>AB1643*Premissas!$C$6</f>
        <v>0</v>
      </c>
      <c r="AD1643" s="15">
        <f t="shared" si="2482"/>
        <v>118</v>
      </c>
      <c r="AE1643" s="18">
        <f>AD1643*Premissas!$C$12</f>
        <v>3803.9228092375829</v>
      </c>
    </row>
    <row r="1644" spans="1:33" x14ac:dyDescent="0.25">
      <c r="A1644" s="7" t="str">
        <f>Premissas!$E$6</f>
        <v>junho/19</v>
      </c>
      <c r="B1644" s="29">
        <f t="shared" si="2485"/>
        <v>118</v>
      </c>
      <c r="C1644" s="15">
        <f>LARGE(Premissas!$H$6:$I$6,1)</f>
        <v>59.47</v>
      </c>
      <c r="D1644" s="16">
        <f t="shared" si="2475"/>
        <v>0</v>
      </c>
      <c r="E1644" s="17">
        <f>D1644*Premissas!$C$6</f>
        <v>0</v>
      </c>
      <c r="F1644" s="15">
        <f t="shared" si="2476"/>
        <v>118</v>
      </c>
      <c r="G1644" s="18">
        <f>F1644*Premissas!$C$5</f>
        <v>3803.9228092375829</v>
      </c>
      <c r="M1644" s="7" t="str">
        <f>Premissas!$E$6</f>
        <v>junho/19</v>
      </c>
      <c r="N1644" s="29">
        <f t="shared" si="2483"/>
        <v>118</v>
      </c>
      <c r="O1644" s="15">
        <f>Premissas!$I$6</f>
        <v>47.71</v>
      </c>
      <c r="P1644" s="16">
        <f t="shared" si="2478"/>
        <v>0</v>
      </c>
      <c r="Q1644" s="17">
        <f>P1644*Premissas!$C$13</f>
        <v>0</v>
      </c>
      <c r="R1644" s="15">
        <f t="shared" si="2479"/>
        <v>118</v>
      </c>
      <c r="S1644" s="18">
        <f>R1644*Premissas!$C$11</f>
        <v>5683.4862385321103</v>
      </c>
      <c r="Y1644" s="7" t="str">
        <f>Premissas!$E$6</f>
        <v>junho/19</v>
      </c>
      <c r="Z1644" s="29">
        <f t="shared" si="2484"/>
        <v>118</v>
      </c>
      <c r="AA1644" s="15">
        <f>Premissas!$H$6</f>
        <v>59.47</v>
      </c>
      <c r="AB1644" s="16">
        <f t="shared" si="2481"/>
        <v>0</v>
      </c>
      <c r="AC1644" s="17">
        <f>AB1644*Premissas!$C$6</f>
        <v>0</v>
      </c>
      <c r="AD1644" s="15">
        <f t="shared" si="2482"/>
        <v>118</v>
      </c>
      <c r="AE1644" s="18">
        <f>AD1644*Premissas!$C$12</f>
        <v>3803.9228092375829</v>
      </c>
    </row>
    <row r="1645" spans="1:33" x14ac:dyDescent="0.25">
      <c r="A1645" s="7" t="str">
        <f>Premissas!$E$7</f>
        <v>maio/19</v>
      </c>
      <c r="B1645" s="29">
        <f t="shared" si="2485"/>
        <v>118</v>
      </c>
      <c r="C1645" s="15">
        <f>LARGE(Premissas!$H$7:$I$7,1)</f>
        <v>61.04</v>
      </c>
      <c r="D1645" s="20">
        <f t="shared" si="2475"/>
        <v>0</v>
      </c>
      <c r="E1645" s="17">
        <f>D1645*Premissas!$C$6</f>
        <v>0</v>
      </c>
      <c r="F1645" s="15">
        <f t="shared" si="2476"/>
        <v>118</v>
      </c>
      <c r="G1645" s="18">
        <f>F1645*Premissas!$C$5</f>
        <v>3803.9228092375829</v>
      </c>
      <c r="M1645" s="7" t="str">
        <f>Premissas!$E$7</f>
        <v>maio/19</v>
      </c>
      <c r="N1645" s="29">
        <f t="shared" si="2483"/>
        <v>118</v>
      </c>
      <c r="O1645" s="15">
        <f>Premissas!$I$7</f>
        <v>46.37</v>
      </c>
      <c r="P1645" s="20">
        <f t="shared" si="2478"/>
        <v>0</v>
      </c>
      <c r="Q1645" s="17">
        <f>P1645*Premissas!$C$13</f>
        <v>0</v>
      </c>
      <c r="R1645" s="15">
        <f t="shared" si="2479"/>
        <v>118</v>
      </c>
      <c r="S1645" s="18">
        <f>R1645*Premissas!$C$11</f>
        <v>5683.4862385321103</v>
      </c>
      <c r="Y1645" s="7" t="str">
        <f>Premissas!$E$7</f>
        <v>maio/19</v>
      </c>
      <c r="Z1645" s="29">
        <f t="shared" si="2484"/>
        <v>118</v>
      </c>
      <c r="AA1645" s="15">
        <f>Premissas!$H$7</f>
        <v>61.04</v>
      </c>
      <c r="AB1645" s="20">
        <f t="shared" si="2481"/>
        <v>0</v>
      </c>
      <c r="AC1645" s="17">
        <f>AB1645*Premissas!$C$6</f>
        <v>0</v>
      </c>
      <c r="AD1645" s="15">
        <f t="shared" si="2482"/>
        <v>118</v>
      </c>
      <c r="AE1645" s="18">
        <f>AD1645*Premissas!$C$12</f>
        <v>3803.9228092375829</v>
      </c>
    </row>
    <row r="1646" spans="1:33" x14ac:dyDescent="0.25">
      <c r="A1646" s="7" t="str">
        <f>Premissas!$E$8</f>
        <v>abril/19</v>
      </c>
      <c r="B1646" s="29">
        <f t="shared" si="2485"/>
        <v>118</v>
      </c>
      <c r="C1646" s="15">
        <f>LARGE(Premissas!$H$8:$I$8,1)</f>
        <v>81.98</v>
      </c>
      <c r="D1646" s="20">
        <f t="shared" si="2475"/>
        <v>0</v>
      </c>
      <c r="E1646" s="17">
        <f>D1646*Premissas!$C$6</f>
        <v>0</v>
      </c>
      <c r="F1646" s="15">
        <f t="shared" si="2476"/>
        <v>118</v>
      </c>
      <c r="G1646" s="18">
        <f>F1646*Premissas!$C$5</f>
        <v>3803.9228092375829</v>
      </c>
      <c r="M1646" s="7" t="str">
        <f>Premissas!$E$8</f>
        <v>abril/19</v>
      </c>
      <c r="N1646" s="29">
        <f t="shared" si="2483"/>
        <v>118</v>
      </c>
      <c r="O1646" s="15">
        <f>Premissas!$I$8</f>
        <v>53.09</v>
      </c>
      <c r="P1646" s="20">
        <f t="shared" si="2478"/>
        <v>0</v>
      </c>
      <c r="Q1646" s="17">
        <f>P1646*Premissas!$C$13</f>
        <v>0</v>
      </c>
      <c r="R1646" s="15">
        <f t="shared" si="2479"/>
        <v>118</v>
      </c>
      <c r="S1646" s="18">
        <f>R1646*Premissas!$C$11</f>
        <v>5683.4862385321103</v>
      </c>
      <c r="Y1646" s="7" t="str">
        <f>Premissas!$E$8</f>
        <v>abril/19</v>
      </c>
      <c r="Z1646" s="29">
        <f t="shared" si="2484"/>
        <v>118</v>
      </c>
      <c r="AA1646" s="15">
        <f>Premissas!$H$8</f>
        <v>81.98</v>
      </c>
      <c r="AB1646" s="20">
        <f t="shared" si="2481"/>
        <v>0</v>
      </c>
      <c r="AC1646" s="17">
        <f>AB1646*Premissas!$C$6</f>
        <v>0</v>
      </c>
      <c r="AD1646" s="15">
        <f t="shared" si="2482"/>
        <v>118</v>
      </c>
      <c r="AE1646" s="18">
        <f>AD1646*Premissas!$C$12</f>
        <v>3803.9228092375829</v>
      </c>
    </row>
    <row r="1647" spans="1:33" x14ac:dyDescent="0.25">
      <c r="A1647" s="7" t="str">
        <f>Premissas!$E$9</f>
        <v>março/19</v>
      </c>
      <c r="B1647" s="29">
        <f t="shared" si="2485"/>
        <v>118</v>
      </c>
      <c r="C1647" s="15">
        <f>LARGE(Premissas!$H$9:$I$9,1)</f>
        <v>77.73</v>
      </c>
      <c r="D1647" s="20">
        <f t="shared" si="2475"/>
        <v>0</v>
      </c>
      <c r="E1647" s="17">
        <f>D1647*Premissas!$C$6</f>
        <v>0</v>
      </c>
      <c r="F1647" s="15">
        <f t="shared" si="2476"/>
        <v>118</v>
      </c>
      <c r="G1647" s="18">
        <f>F1647*Premissas!$C$5</f>
        <v>3803.9228092375829</v>
      </c>
      <c r="M1647" s="7" t="str">
        <f>Premissas!$E$9</f>
        <v>março/19</v>
      </c>
      <c r="N1647" s="29">
        <f t="shared" si="2483"/>
        <v>118</v>
      </c>
      <c r="O1647" s="15">
        <f>Premissas!$I$9</f>
        <v>77.73</v>
      </c>
      <c r="P1647" s="20">
        <f t="shared" si="2478"/>
        <v>0</v>
      </c>
      <c r="Q1647" s="17">
        <f>P1647*Premissas!$C$13</f>
        <v>0</v>
      </c>
      <c r="R1647" s="15">
        <f t="shared" si="2479"/>
        <v>118</v>
      </c>
      <c r="S1647" s="18">
        <f>R1647*Premissas!$C$11</f>
        <v>5683.4862385321103</v>
      </c>
      <c r="Y1647" s="7" t="str">
        <f>Premissas!$E$9</f>
        <v>março/19</v>
      </c>
      <c r="Z1647" s="29">
        <f t="shared" si="2484"/>
        <v>118</v>
      </c>
      <c r="AA1647" s="15">
        <f>Premissas!$H$9</f>
        <v>77.62</v>
      </c>
      <c r="AB1647" s="20">
        <f t="shared" si="2481"/>
        <v>0</v>
      </c>
      <c r="AC1647" s="17">
        <f>AB1647*Premissas!$C$6</f>
        <v>0</v>
      </c>
      <c r="AD1647" s="15">
        <f t="shared" si="2482"/>
        <v>118</v>
      </c>
      <c r="AE1647" s="18">
        <f>AD1647*Premissas!$C$12</f>
        <v>3803.9228092375829</v>
      </c>
    </row>
    <row r="1648" spans="1:33" x14ac:dyDescent="0.25">
      <c r="A1648" s="7" t="str">
        <f>Premissas!$E$10</f>
        <v>fevereiro/19</v>
      </c>
      <c r="B1648" s="29">
        <f t="shared" si="2485"/>
        <v>118</v>
      </c>
      <c r="C1648" s="15">
        <f>LARGE(Premissas!$H$10:$I$10,1)</f>
        <v>89.49</v>
      </c>
      <c r="D1648" s="20">
        <f t="shared" si="2475"/>
        <v>0</v>
      </c>
      <c r="E1648" s="17">
        <f>D1648*Premissas!$C$6</f>
        <v>0</v>
      </c>
      <c r="F1648" s="15">
        <f t="shared" si="2476"/>
        <v>118</v>
      </c>
      <c r="G1648" s="18">
        <f>F1648*Premissas!$C$5</f>
        <v>3803.9228092375829</v>
      </c>
      <c r="M1648" s="7" t="str">
        <f>Premissas!$E$10</f>
        <v>fevereiro/19</v>
      </c>
      <c r="N1648" s="29">
        <f t="shared" si="2483"/>
        <v>118</v>
      </c>
      <c r="O1648" s="15">
        <f>Premissas!$I$10</f>
        <v>61.82</v>
      </c>
      <c r="P1648" s="20">
        <f t="shared" si="2478"/>
        <v>0</v>
      </c>
      <c r="Q1648" s="17">
        <f>P1648*Premissas!$C$13</f>
        <v>0</v>
      </c>
      <c r="R1648" s="15">
        <f t="shared" si="2479"/>
        <v>118</v>
      </c>
      <c r="S1648" s="18">
        <f>R1648*Premissas!$C$11</f>
        <v>5683.4862385321103</v>
      </c>
      <c r="Y1648" s="7" t="str">
        <f>Premissas!$E$10</f>
        <v>fevereiro/19</v>
      </c>
      <c r="Z1648" s="29">
        <f t="shared" si="2484"/>
        <v>118</v>
      </c>
      <c r="AA1648" s="15">
        <f>Premissas!$H$10</f>
        <v>89.49</v>
      </c>
      <c r="AB1648" s="20">
        <f t="shared" si="2481"/>
        <v>0</v>
      </c>
      <c r="AC1648" s="17">
        <f>AB1648*Premissas!$C$6</f>
        <v>0</v>
      </c>
      <c r="AD1648" s="15">
        <f t="shared" si="2482"/>
        <v>118</v>
      </c>
      <c r="AE1648" s="18">
        <f>AD1648*Premissas!$C$12</f>
        <v>3803.9228092375829</v>
      </c>
    </row>
    <row r="1649" spans="1:33" x14ac:dyDescent="0.25">
      <c r="A1649" s="7" t="str">
        <f>Premissas!$E$11</f>
        <v>janeiro/19</v>
      </c>
      <c r="B1649" s="29">
        <f t="shared" si="2485"/>
        <v>118</v>
      </c>
      <c r="C1649" s="15">
        <f>LARGE(Premissas!$H$11:$I$11,1)</f>
        <v>81.09</v>
      </c>
      <c r="D1649" s="16">
        <f t="shared" si="2475"/>
        <v>0</v>
      </c>
      <c r="E1649" s="17">
        <f>D1649*Premissas!$C$6</f>
        <v>0</v>
      </c>
      <c r="F1649" s="15">
        <f t="shared" si="2476"/>
        <v>118</v>
      </c>
      <c r="G1649" s="18">
        <f>F1649*Premissas!$C$5</f>
        <v>3803.9228092375829</v>
      </c>
      <c r="M1649" s="7" t="str">
        <f>Premissas!$E$11</f>
        <v>janeiro/19</v>
      </c>
      <c r="N1649" s="29">
        <f t="shared" si="2483"/>
        <v>118</v>
      </c>
      <c r="O1649" s="15">
        <f>Premissas!$I$11</f>
        <v>57.12</v>
      </c>
      <c r="P1649" s="16">
        <f t="shared" si="2478"/>
        <v>0</v>
      </c>
      <c r="Q1649" s="17">
        <f>P1649*Premissas!$C$13</f>
        <v>0</v>
      </c>
      <c r="R1649" s="15">
        <f t="shared" si="2479"/>
        <v>118</v>
      </c>
      <c r="S1649" s="18">
        <f>R1649*Premissas!$C$11</f>
        <v>5683.4862385321103</v>
      </c>
      <c r="Y1649" s="7" t="str">
        <f>Premissas!$E$11</f>
        <v>janeiro/19</v>
      </c>
      <c r="Z1649" s="29">
        <f t="shared" si="2484"/>
        <v>118</v>
      </c>
      <c r="AA1649" s="15">
        <f>Premissas!$H$11</f>
        <v>81.09</v>
      </c>
      <c r="AB1649" s="16">
        <f t="shared" si="2481"/>
        <v>0</v>
      </c>
      <c r="AC1649" s="17">
        <f>AB1649*Premissas!$C$6</f>
        <v>0</v>
      </c>
      <c r="AD1649" s="15">
        <f t="shared" si="2482"/>
        <v>118</v>
      </c>
      <c r="AE1649" s="18">
        <f>AD1649*Premissas!$C$12</f>
        <v>3803.9228092375829</v>
      </c>
    </row>
    <row r="1650" spans="1:33" x14ac:dyDescent="0.25">
      <c r="A1650" s="7" t="str">
        <f>Premissas!$E$12</f>
        <v>dezembro/18</v>
      </c>
      <c r="B1650" s="29">
        <f t="shared" si="2485"/>
        <v>118</v>
      </c>
      <c r="C1650" s="15">
        <f>LARGE(Premissas!$H$12:$I$12,1)</f>
        <v>66.98</v>
      </c>
      <c r="D1650" s="16">
        <f t="shared" si="2475"/>
        <v>0</v>
      </c>
      <c r="E1650" s="17">
        <f>D1650*Premissas!$C$6</f>
        <v>0</v>
      </c>
      <c r="F1650" s="15">
        <f t="shared" si="2476"/>
        <v>118</v>
      </c>
      <c r="G1650" s="18">
        <f>F1650*Premissas!$C$5</f>
        <v>3803.9228092375829</v>
      </c>
      <c r="M1650" s="7" t="str">
        <f>Premissas!$E$12</f>
        <v>dezembro/18</v>
      </c>
      <c r="N1650" s="29">
        <f t="shared" si="2483"/>
        <v>118</v>
      </c>
      <c r="O1650" s="15">
        <f>Premissas!$I$12</f>
        <v>56.9</v>
      </c>
      <c r="P1650" s="16">
        <f t="shared" si="2478"/>
        <v>0</v>
      </c>
      <c r="Q1650" s="17">
        <f>P1650*Premissas!$C$13</f>
        <v>0</v>
      </c>
      <c r="R1650" s="15">
        <f t="shared" si="2479"/>
        <v>118</v>
      </c>
      <c r="S1650" s="18">
        <f>R1650*Premissas!$C$11</f>
        <v>5683.4862385321103</v>
      </c>
      <c r="Y1650" s="7" t="str">
        <f>Premissas!$E$12</f>
        <v>dezembro/18</v>
      </c>
      <c r="Z1650" s="29">
        <f t="shared" si="2484"/>
        <v>118</v>
      </c>
      <c r="AA1650" s="15">
        <f>Premissas!$H$12</f>
        <v>66.98</v>
      </c>
      <c r="AB1650" s="16">
        <f t="shared" si="2481"/>
        <v>0</v>
      </c>
      <c r="AC1650" s="17">
        <f>AB1650*Premissas!$C$6</f>
        <v>0</v>
      </c>
      <c r="AD1650" s="15">
        <f t="shared" si="2482"/>
        <v>118</v>
      </c>
      <c r="AE1650" s="18">
        <f>AD1650*Premissas!$C$12</f>
        <v>3803.9228092375829</v>
      </c>
    </row>
    <row r="1651" spans="1:33" x14ac:dyDescent="0.25">
      <c r="A1651" s="7" t="str">
        <f>Premissas!$E$13</f>
        <v>novembro/18</v>
      </c>
      <c r="B1651" s="29">
        <f t="shared" si="2485"/>
        <v>118</v>
      </c>
      <c r="C1651" s="15">
        <f>LARGE(Premissas!$H$13:$I$13,1)</f>
        <v>66.42</v>
      </c>
      <c r="D1651" s="16">
        <f t="shared" si="2475"/>
        <v>0</v>
      </c>
      <c r="E1651" s="17">
        <f>D1651*Premissas!$C$6</f>
        <v>0</v>
      </c>
      <c r="F1651" s="15">
        <f t="shared" si="2476"/>
        <v>118</v>
      </c>
      <c r="G1651" s="18">
        <f>F1651*Premissas!$C$5</f>
        <v>3803.9228092375829</v>
      </c>
      <c r="M1651" s="7" t="str">
        <f>Premissas!$E$13</f>
        <v>novembro/18</v>
      </c>
      <c r="N1651" s="29">
        <f t="shared" si="2483"/>
        <v>118</v>
      </c>
      <c r="O1651" s="15">
        <f>Premissas!$I$13</f>
        <v>40.659999999999997</v>
      </c>
      <c r="P1651" s="16">
        <f t="shared" si="2478"/>
        <v>0</v>
      </c>
      <c r="Q1651" s="17">
        <f>P1651*Premissas!$C$13</f>
        <v>0</v>
      </c>
      <c r="R1651" s="15">
        <f t="shared" si="2479"/>
        <v>118</v>
      </c>
      <c r="S1651" s="18">
        <f>R1651*Premissas!$C$11</f>
        <v>5683.4862385321103</v>
      </c>
      <c r="Y1651" s="7" t="str">
        <f>Premissas!$E$13</f>
        <v>novembro/18</v>
      </c>
      <c r="Z1651" s="29">
        <f t="shared" si="2484"/>
        <v>118</v>
      </c>
      <c r="AA1651" s="15">
        <f>Premissas!$H$13</f>
        <v>66.42</v>
      </c>
      <c r="AB1651" s="16">
        <f t="shared" si="2481"/>
        <v>0</v>
      </c>
      <c r="AC1651" s="17">
        <f>AB1651*Premissas!$C$6</f>
        <v>0</v>
      </c>
      <c r="AD1651" s="15">
        <f t="shared" si="2482"/>
        <v>118</v>
      </c>
      <c r="AE1651" s="18">
        <f>AD1651*Premissas!$C$12</f>
        <v>3803.9228092375829</v>
      </c>
    </row>
    <row r="1652" spans="1:33" x14ac:dyDescent="0.25">
      <c r="A1652" s="26" t="s">
        <v>35</v>
      </c>
      <c r="B1652" s="5"/>
      <c r="C1652" s="5">
        <f>LARGE(C1639:C1651,1)</f>
        <v>89.49</v>
      </c>
      <c r="D1652" s="5">
        <f>LARGE(D1639:D1651,1)</f>
        <v>0</v>
      </c>
      <c r="E1652" s="27">
        <f>SUM(E1640:E1651)</f>
        <v>0</v>
      </c>
      <c r="F1652" s="5">
        <f>LARGE(F1639:F1651,1)</f>
        <v>118</v>
      </c>
      <c r="G1652" s="27">
        <f t="shared" si="2462"/>
        <v>45647.073710851</v>
      </c>
      <c r="H1652" s="50">
        <f>E1652+G1652</f>
        <v>45647.073710851</v>
      </c>
      <c r="I1652">
        <f>B1640</f>
        <v>118</v>
      </c>
      <c r="M1652" s="26" t="s">
        <v>35</v>
      </c>
      <c r="N1652" s="5"/>
      <c r="O1652" s="5">
        <f t="shared" ref="O1652:P1652" si="2486">LARGE(O1639:O1651,1)</f>
        <v>77.73</v>
      </c>
      <c r="P1652" s="5">
        <f t="shared" si="2486"/>
        <v>0</v>
      </c>
      <c r="Q1652" s="27">
        <f t="shared" ref="Q1652" si="2487">SUM(Q1640:Q1651)</f>
        <v>0</v>
      </c>
      <c r="R1652" s="5">
        <f t="shared" ref="R1652" si="2488">LARGE(R1639:R1651,1)</f>
        <v>118</v>
      </c>
      <c r="S1652" s="27">
        <f t="shared" si="2466"/>
        <v>68201.834862385324</v>
      </c>
      <c r="T1652" s="50">
        <f t="shared" ref="T1652" si="2489">Q1652+S1652</f>
        <v>68201.834862385324</v>
      </c>
      <c r="U1652">
        <f t="shared" ref="U1652" si="2490">N1640</f>
        <v>118</v>
      </c>
      <c r="Y1652" s="26" t="s">
        <v>35</v>
      </c>
      <c r="Z1652" s="5"/>
      <c r="AA1652" s="5">
        <f t="shared" ref="AA1652:AB1652" si="2491">LARGE(AA1639:AA1651,1)</f>
        <v>89.49</v>
      </c>
      <c r="AB1652" s="5">
        <f t="shared" si="2491"/>
        <v>0</v>
      </c>
      <c r="AC1652" s="27">
        <f t="shared" ref="AC1652" si="2492">SUM(AC1640:AC1651)</f>
        <v>0</v>
      </c>
      <c r="AD1652" s="5">
        <f t="shared" ref="AD1652" si="2493">LARGE(AD1639:AD1651,1)</f>
        <v>118</v>
      </c>
      <c r="AE1652" s="27">
        <f t="shared" si="2472"/>
        <v>45647.073710851</v>
      </c>
      <c r="AF1652" s="50">
        <f t="shared" ref="AF1652" si="2494">AC1652+AE1652</f>
        <v>45647.073710851</v>
      </c>
      <c r="AG1652">
        <f t="shared" ref="AG1652" si="2495">Z1640</f>
        <v>118</v>
      </c>
    </row>
    <row r="1653" spans="1:33" x14ac:dyDescent="0.25">
      <c r="A1653" s="6" t="s">
        <v>12</v>
      </c>
      <c r="B1653" s="6" t="s">
        <v>18</v>
      </c>
      <c r="C1653" s="6" t="s">
        <v>19</v>
      </c>
      <c r="D1653" s="14" t="s">
        <v>20</v>
      </c>
      <c r="E1653" s="14" t="s">
        <v>21</v>
      </c>
      <c r="F1653" s="6" t="s">
        <v>22</v>
      </c>
      <c r="G1653" s="6" t="s">
        <v>23</v>
      </c>
      <c r="M1653" s="6" t="s">
        <v>12</v>
      </c>
      <c r="N1653" s="6" t="s">
        <v>18</v>
      </c>
      <c r="O1653" s="6" t="s">
        <v>19</v>
      </c>
      <c r="P1653" s="14" t="s">
        <v>20</v>
      </c>
      <c r="Q1653" s="14" t="s">
        <v>21</v>
      </c>
      <c r="R1653" s="6" t="s">
        <v>22</v>
      </c>
      <c r="S1653" s="6" t="s">
        <v>23</v>
      </c>
      <c r="Y1653" s="6" t="s">
        <v>12</v>
      </c>
      <c r="Z1653" s="6" t="s">
        <v>18</v>
      </c>
      <c r="AA1653" s="6" t="s">
        <v>19</v>
      </c>
      <c r="AB1653" s="14" t="s">
        <v>20</v>
      </c>
      <c r="AC1653" s="14" t="s">
        <v>21</v>
      </c>
      <c r="AD1653" s="6" t="s">
        <v>22</v>
      </c>
      <c r="AE1653" s="6" t="s">
        <v>23</v>
      </c>
    </row>
    <row r="1654" spans="1:33" x14ac:dyDescent="0.25">
      <c r="A1654" s="7" t="str">
        <f>Premissas!$E$2</f>
        <v>outubro/19</v>
      </c>
      <c r="B1654" s="29">
        <f>B1640+1</f>
        <v>119</v>
      </c>
      <c r="C1654" s="15">
        <f>LARGE(Premissas!$H$2:$I$2,1)</f>
        <v>63.39</v>
      </c>
      <c r="D1654" s="16">
        <f t="shared" ref="D1654:D1665" si="2496">IF(C1654&gt;105%*B1654,(C1654-B1654),0)</f>
        <v>0</v>
      </c>
      <c r="E1654" s="17">
        <f>D1654*Premissas!$C$6</f>
        <v>0</v>
      </c>
      <c r="F1654" s="15">
        <f t="shared" ref="F1654:F1665" si="2497">IF(C1654&gt;B1654,C1654,B1654)</f>
        <v>119</v>
      </c>
      <c r="G1654" s="18">
        <f>F1654*Premissas!$C$5</f>
        <v>3836.1594432141728</v>
      </c>
      <c r="M1654" s="7" t="str">
        <f>Premissas!$E$2</f>
        <v>outubro/19</v>
      </c>
      <c r="N1654" s="29">
        <f t="shared" ref="N1654" si="2498">N1640+1</f>
        <v>119</v>
      </c>
      <c r="O1654" s="15">
        <f>Premissas!$I$2</f>
        <v>63.39</v>
      </c>
      <c r="P1654" s="16">
        <f t="shared" ref="P1654:P1665" si="2499">IF(O1654&gt;105%*N1654,(O1654-N1654),0)</f>
        <v>0</v>
      </c>
      <c r="Q1654" s="17">
        <f>P1654*Premissas!$C$13</f>
        <v>0</v>
      </c>
      <c r="R1654" s="15">
        <f t="shared" ref="R1654:R1665" si="2500">IF(O1654&gt;N1654,O1654,N1654)</f>
        <v>119</v>
      </c>
      <c r="S1654" s="18">
        <f>R1654*Premissas!$C$11</f>
        <v>5731.6513761467886</v>
      </c>
      <c r="Y1654" s="7" t="str">
        <f>Premissas!$E$2</f>
        <v>outubro/19</v>
      </c>
      <c r="Z1654" s="29">
        <f t="shared" ref="Z1654" si="2501">Z1640+1</f>
        <v>119</v>
      </c>
      <c r="AA1654" s="15">
        <f>Premissas!$H$2</f>
        <v>58.8</v>
      </c>
      <c r="AB1654" s="16">
        <f t="shared" ref="AB1654:AB1665" si="2502">IF(AA1654&gt;105%*Z1654,(AA1654-Z1654),0)</f>
        <v>0</v>
      </c>
      <c r="AC1654" s="17">
        <f>AB1654*Premissas!$C$6</f>
        <v>0</v>
      </c>
      <c r="AD1654" s="15">
        <f t="shared" ref="AD1654:AD1665" si="2503">IF(AA1654&gt;Z1654,AA1654,Z1654)</f>
        <v>119</v>
      </c>
      <c r="AE1654" s="18">
        <f>AD1654*Premissas!$C$12</f>
        <v>3836.1594432141728</v>
      </c>
    </row>
    <row r="1655" spans="1:33" x14ac:dyDescent="0.25">
      <c r="A1655" s="7" t="str">
        <f>Premissas!$E$3</f>
        <v>setembro/19</v>
      </c>
      <c r="B1655" s="29">
        <f>B1654</f>
        <v>119</v>
      </c>
      <c r="C1655" s="15">
        <f>LARGE(Premissas!$H$3:$I$3,1)</f>
        <v>58.91</v>
      </c>
      <c r="D1655" s="16">
        <f t="shared" si="2496"/>
        <v>0</v>
      </c>
      <c r="E1655" s="17">
        <f>D1655*Premissas!$C$6</f>
        <v>0</v>
      </c>
      <c r="F1655" s="15">
        <f t="shared" si="2497"/>
        <v>119</v>
      </c>
      <c r="G1655" s="18">
        <f>F1655*Premissas!$C$5</f>
        <v>3836.1594432141728</v>
      </c>
      <c r="M1655" s="7" t="str">
        <f>Premissas!$E$3</f>
        <v>setembro/19</v>
      </c>
      <c r="N1655" s="29">
        <f t="shared" ref="N1655:N1665" si="2504">N1654</f>
        <v>119</v>
      </c>
      <c r="O1655" s="15">
        <f>Premissas!$I$3</f>
        <v>52.19</v>
      </c>
      <c r="P1655" s="16">
        <f t="shared" si="2499"/>
        <v>0</v>
      </c>
      <c r="Q1655" s="17">
        <f>P1655*Premissas!$C$13</f>
        <v>0</v>
      </c>
      <c r="R1655" s="15">
        <f t="shared" si="2500"/>
        <v>119</v>
      </c>
      <c r="S1655" s="18">
        <f>R1655*Premissas!$C$11</f>
        <v>5731.6513761467886</v>
      </c>
      <c r="Y1655" s="7" t="str">
        <f>Premissas!$E$3</f>
        <v>setembro/19</v>
      </c>
      <c r="Z1655" s="29">
        <f t="shared" ref="Z1655:Z1665" si="2505">Z1654</f>
        <v>119</v>
      </c>
      <c r="AA1655" s="15">
        <f>Premissas!$H$3</f>
        <v>58.91</v>
      </c>
      <c r="AB1655" s="16">
        <f t="shared" si="2502"/>
        <v>0</v>
      </c>
      <c r="AC1655" s="17">
        <f>AB1655*Premissas!$C$6</f>
        <v>0</v>
      </c>
      <c r="AD1655" s="15">
        <f t="shared" si="2503"/>
        <v>119</v>
      </c>
      <c r="AE1655" s="18">
        <f>AD1655*Premissas!$C$12</f>
        <v>3836.1594432141728</v>
      </c>
    </row>
    <row r="1656" spans="1:33" x14ac:dyDescent="0.25">
      <c r="A1656" s="7" t="str">
        <f>Premissas!$E$4</f>
        <v>agosto/19</v>
      </c>
      <c r="B1656" s="29">
        <f t="shared" ref="B1656:B1665" si="2506">B1655</f>
        <v>119</v>
      </c>
      <c r="C1656" s="15">
        <f>LARGE(Premissas!$H$4:$I$4,1)</f>
        <v>46.48</v>
      </c>
      <c r="D1656" s="16">
        <f t="shared" si="2496"/>
        <v>0</v>
      </c>
      <c r="E1656" s="17">
        <f>D1656*Premissas!$C$6</f>
        <v>0</v>
      </c>
      <c r="F1656" s="15">
        <f t="shared" si="2497"/>
        <v>119</v>
      </c>
      <c r="G1656" s="18">
        <f>F1656*Premissas!$C$5</f>
        <v>3836.1594432141728</v>
      </c>
      <c r="M1656" s="7" t="str">
        <f>Premissas!$E$4</f>
        <v>agosto/19</v>
      </c>
      <c r="N1656" s="29">
        <f t="shared" si="2504"/>
        <v>119</v>
      </c>
      <c r="O1656" s="15">
        <f>Premissas!$I$4</f>
        <v>20.16</v>
      </c>
      <c r="P1656" s="16">
        <f t="shared" si="2499"/>
        <v>0</v>
      </c>
      <c r="Q1656" s="17">
        <f>P1656*Premissas!$C$13</f>
        <v>0</v>
      </c>
      <c r="R1656" s="15">
        <f t="shared" si="2500"/>
        <v>119</v>
      </c>
      <c r="S1656" s="18">
        <f>R1656*Premissas!$C$11</f>
        <v>5731.6513761467886</v>
      </c>
      <c r="Y1656" s="7" t="str">
        <f>Premissas!$E$4</f>
        <v>agosto/19</v>
      </c>
      <c r="Z1656" s="29">
        <f t="shared" si="2505"/>
        <v>119</v>
      </c>
      <c r="AA1656" s="15">
        <f>Premissas!$H$4</f>
        <v>46.48</v>
      </c>
      <c r="AB1656" s="16">
        <f t="shared" si="2502"/>
        <v>0</v>
      </c>
      <c r="AC1656" s="17">
        <f>AB1656*Premissas!$C$6</f>
        <v>0</v>
      </c>
      <c r="AD1656" s="15">
        <f t="shared" si="2503"/>
        <v>119</v>
      </c>
      <c r="AE1656" s="18">
        <f>AD1656*Premissas!$C$12</f>
        <v>3836.1594432141728</v>
      </c>
    </row>
    <row r="1657" spans="1:33" x14ac:dyDescent="0.25">
      <c r="A1657" s="7" t="str">
        <f>Premissas!$E$5</f>
        <v>julho/19</v>
      </c>
      <c r="B1657" s="29">
        <f t="shared" si="2506"/>
        <v>119</v>
      </c>
      <c r="C1657" s="15">
        <f>LARGE(Premissas!$H$5:$I$5,1)</f>
        <v>63.17</v>
      </c>
      <c r="D1657" s="16">
        <f t="shared" si="2496"/>
        <v>0</v>
      </c>
      <c r="E1657" s="17">
        <f>D1657*Premissas!$C$6</f>
        <v>0</v>
      </c>
      <c r="F1657" s="15">
        <f t="shared" si="2497"/>
        <v>119</v>
      </c>
      <c r="G1657" s="18">
        <f>F1657*Premissas!$C$5</f>
        <v>3836.1594432141728</v>
      </c>
      <c r="M1657" s="7" t="str">
        <f>Premissas!$E$5</f>
        <v>julho/19</v>
      </c>
      <c r="N1657" s="29">
        <f t="shared" si="2504"/>
        <v>119</v>
      </c>
      <c r="O1657" s="15">
        <f>Premissas!$I$5</f>
        <v>39.979999999999997</v>
      </c>
      <c r="P1657" s="16">
        <f t="shared" si="2499"/>
        <v>0</v>
      </c>
      <c r="Q1657" s="17">
        <f>P1657*Premissas!$C$13</f>
        <v>0</v>
      </c>
      <c r="R1657" s="15">
        <f t="shared" si="2500"/>
        <v>119</v>
      </c>
      <c r="S1657" s="18">
        <f>R1657*Premissas!$C$11</f>
        <v>5731.6513761467886</v>
      </c>
      <c r="Y1657" s="7" t="str">
        <f>Premissas!$E$5</f>
        <v>julho/19</v>
      </c>
      <c r="Z1657" s="29">
        <f t="shared" si="2505"/>
        <v>119</v>
      </c>
      <c r="AA1657" s="15">
        <f>Premissas!$H$5</f>
        <v>63.17</v>
      </c>
      <c r="AB1657" s="16">
        <f t="shared" si="2502"/>
        <v>0</v>
      </c>
      <c r="AC1657" s="17">
        <f>AB1657*Premissas!$C$6</f>
        <v>0</v>
      </c>
      <c r="AD1657" s="15">
        <f t="shared" si="2503"/>
        <v>119</v>
      </c>
      <c r="AE1657" s="18">
        <f>AD1657*Premissas!$C$12</f>
        <v>3836.1594432141728</v>
      </c>
    </row>
    <row r="1658" spans="1:33" x14ac:dyDescent="0.25">
      <c r="A1658" s="7" t="str">
        <f>Premissas!$E$6</f>
        <v>junho/19</v>
      </c>
      <c r="B1658" s="29">
        <f t="shared" si="2506"/>
        <v>119</v>
      </c>
      <c r="C1658" s="15">
        <f>LARGE(Premissas!$H$6:$I$6,1)</f>
        <v>59.47</v>
      </c>
      <c r="D1658" s="16">
        <f t="shared" si="2496"/>
        <v>0</v>
      </c>
      <c r="E1658" s="17">
        <f>D1658*Premissas!$C$6</f>
        <v>0</v>
      </c>
      <c r="F1658" s="15">
        <f t="shared" si="2497"/>
        <v>119</v>
      </c>
      <c r="G1658" s="18">
        <f>F1658*Premissas!$C$5</f>
        <v>3836.1594432141728</v>
      </c>
      <c r="M1658" s="7" t="str">
        <f>Premissas!$E$6</f>
        <v>junho/19</v>
      </c>
      <c r="N1658" s="29">
        <f t="shared" si="2504"/>
        <v>119</v>
      </c>
      <c r="O1658" s="15">
        <f>Premissas!$I$6</f>
        <v>47.71</v>
      </c>
      <c r="P1658" s="16">
        <f t="shared" si="2499"/>
        <v>0</v>
      </c>
      <c r="Q1658" s="17">
        <f>P1658*Premissas!$C$13</f>
        <v>0</v>
      </c>
      <c r="R1658" s="15">
        <f t="shared" si="2500"/>
        <v>119</v>
      </c>
      <c r="S1658" s="18">
        <f>R1658*Premissas!$C$11</f>
        <v>5731.6513761467886</v>
      </c>
      <c r="Y1658" s="7" t="str">
        <f>Premissas!$E$6</f>
        <v>junho/19</v>
      </c>
      <c r="Z1658" s="29">
        <f t="shared" si="2505"/>
        <v>119</v>
      </c>
      <c r="AA1658" s="15">
        <f>Premissas!$H$6</f>
        <v>59.47</v>
      </c>
      <c r="AB1658" s="16">
        <f t="shared" si="2502"/>
        <v>0</v>
      </c>
      <c r="AC1658" s="17">
        <f>AB1658*Premissas!$C$6</f>
        <v>0</v>
      </c>
      <c r="AD1658" s="15">
        <f t="shared" si="2503"/>
        <v>119</v>
      </c>
      <c r="AE1658" s="18">
        <f>AD1658*Premissas!$C$12</f>
        <v>3836.1594432141728</v>
      </c>
    </row>
    <row r="1659" spans="1:33" x14ac:dyDescent="0.25">
      <c r="A1659" s="7" t="str">
        <f>Premissas!$E$7</f>
        <v>maio/19</v>
      </c>
      <c r="B1659" s="29">
        <f t="shared" si="2506"/>
        <v>119</v>
      </c>
      <c r="C1659" s="15">
        <f>LARGE(Premissas!$H$7:$I$7,1)</f>
        <v>61.04</v>
      </c>
      <c r="D1659" s="20">
        <f t="shared" si="2496"/>
        <v>0</v>
      </c>
      <c r="E1659" s="17">
        <f>D1659*Premissas!$C$6</f>
        <v>0</v>
      </c>
      <c r="F1659" s="15">
        <f t="shared" si="2497"/>
        <v>119</v>
      </c>
      <c r="G1659" s="18">
        <f>F1659*Premissas!$C$5</f>
        <v>3836.1594432141728</v>
      </c>
      <c r="M1659" s="7" t="str">
        <f>Premissas!$E$7</f>
        <v>maio/19</v>
      </c>
      <c r="N1659" s="29">
        <f t="shared" si="2504"/>
        <v>119</v>
      </c>
      <c r="O1659" s="15">
        <f>Premissas!$I$7</f>
        <v>46.37</v>
      </c>
      <c r="P1659" s="20">
        <f t="shared" si="2499"/>
        <v>0</v>
      </c>
      <c r="Q1659" s="17">
        <f>P1659*Premissas!$C$13</f>
        <v>0</v>
      </c>
      <c r="R1659" s="15">
        <f t="shared" si="2500"/>
        <v>119</v>
      </c>
      <c r="S1659" s="18">
        <f>R1659*Premissas!$C$11</f>
        <v>5731.6513761467886</v>
      </c>
      <c r="Y1659" s="7" t="str">
        <f>Premissas!$E$7</f>
        <v>maio/19</v>
      </c>
      <c r="Z1659" s="29">
        <f t="shared" si="2505"/>
        <v>119</v>
      </c>
      <c r="AA1659" s="15">
        <f>Premissas!$H$7</f>
        <v>61.04</v>
      </c>
      <c r="AB1659" s="20">
        <f t="shared" si="2502"/>
        <v>0</v>
      </c>
      <c r="AC1659" s="17">
        <f>AB1659*Premissas!$C$6</f>
        <v>0</v>
      </c>
      <c r="AD1659" s="15">
        <f t="shared" si="2503"/>
        <v>119</v>
      </c>
      <c r="AE1659" s="18">
        <f>AD1659*Premissas!$C$12</f>
        <v>3836.1594432141728</v>
      </c>
    </row>
    <row r="1660" spans="1:33" x14ac:dyDescent="0.25">
      <c r="A1660" s="7" t="str">
        <f>Premissas!$E$8</f>
        <v>abril/19</v>
      </c>
      <c r="B1660" s="29">
        <f t="shared" si="2506"/>
        <v>119</v>
      </c>
      <c r="C1660" s="15">
        <f>LARGE(Premissas!$H$8:$I$8,1)</f>
        <v>81.98</v>
      </c>
      <c r="D1660" s="20">
        <f t="shared" si="2496"/>
        <v>0</v>
      </c>
      <c r="E1660" s="17">
        <f>D1660*Premissas!$C$6</f>
        <v>0</v>
      </c>
      <c r="F1660" s="15">
        <f t="shared" si="2497"/>
        <v>119</v>
      </c>
      <c r="G1660" s="18">
        <f>F1660*Premissas!$C$5</f>
        <v>3836.1594432141728</v>
      </c>
      <c r="M1660" s="7" t="str">
        <f>Premissas!$E$8</f>
        <v>abril/19</v>
      </c>
      <c r="N1660" s="29">
        <f t="shared" si="2504"/>
        <v>119</v>
      </c>
      <c r="O1660" s="15">
        <f>Premissas!$I$8</f>
        <v>53.09</v>
      </c>
      <c r="P1660" s="20">
        <f t="shared" si="2499"/>
        <v>0</v>
      </c>
      <c r="Q1660" s="17">
        <f>P1660*Premissas!$C$13</f>
        <v>0</v>
      </c>
      <c r="R1660" s="15">
        <f t="shared" si="2500"/>
        <v>119</v>
      </c>
      <c r="S1660" s="18">
        <f>R1660*Premissas!$C$11</f>
        <v>5731.6513761467886</v>
      </c>
      <c r="Y1660" s="7" t="str">
        <f>Premissas!$E$8</f>
        <v>abril/19</v>
      </c>
      <c r="Z1660" s="29">
        <f t="shared" si="2505"/>
        <v>119</v>
      </c>
      <c r="AA1660" s="15">
        <f>Premissas!$H$8</f>
        <v>81.98</v>
      </c>
      <c r="AB1660" s="20">
        <f t="shared" si="2502"/>
        <v>0</v>
      </c>
      <c r="AC1660" s="17">
        <f>AB1660*Premissas!$C$6</f>
        <v>0</v>
      </c>
      <c r="AD1660" s="15">
        <f t="shared" si="2503"/>
        <v>119</v>
      </c>
      <c r="AE1660" s="18">
        <f>AD1660*Premissas!$C$12</f>
        <v>3836.1594432141728</v>
      </c>
    </row>
    <row r="1661" spans="1:33" x14ac:dyDescent="0.25">
      <c r="A1661" s="7" t="str">
        <f>Premissas!$E$9</f>
        <v>março/19</v>
      </c>
      <c r="B1661" s="29">
        <f t="shared" si="2506"/>
        <v>119</v>
      </c>
      <c r="C1661" s="15">
        <f>LARGE(Premissas!$H$9:$I$9,1)</f>
        <v>77.73</v>
      </c>
      <c r="D1661" s="20">
        <f t="shared" si="2496"/>
        <v>0</v>
      </c>
      <c r="E1661" s="17">
        <f>D1661*Premissas!$C$6</f>
        <v>0</v>
      </c>
      <c r="F1661" s="15">
        <f t="shared" si="2497"/>
        <v>119</v>
      </c>
      <c r="G1661" s="18">
        <f>F1661*Premissas!$C$5</f>
        <v>3836.1594432141728</v>
      </c>
      <c r="M1661" s="7" t="str">
        <f>Premissas!$E$9</f>
        <v>março/19</v>
      </c>
      <c r="N1661" s="29">
        <f t="shared" si="2504"/>
        <v>119</v>
      </c>
      <c r="O1661" s="15">
        <f>Premissas!$I$9</f>
        <v>77.73</v>
      </c>
      <c r="P1661" s="20">
        <f t="shared" si="2499"/>
        <v>0</v>
      </c>
      <c r="Q1661" s="17">
        <f>P1661*Premissas!$C$13</f>
        <v>0</v>
      </c>
      <c r="R1661" s="15">
        <f t="shared" si="2500"/>
        <v>119</v>
      </c>
      <c r="S1661" s="18">
        <f>R1661*Premissas!$C$11</f>
        <v>5731.6513761467886</v>
      </c>
      <c r="Y1661" s="7" t="str">
        <f>Premissas!$E$9</f>
        <v>março/19</v>
      </c>
      <c r="Z1661" s="29">
        <f t="shared" si="2505"/>
        <v>119</v>
      </c>
      <c r="AA1661" s="15">
        <f>Premissas!$H$9</f>
        <v>77.62</v>
      </c>
      <c r="AB1661" s="20">
        <f t="shared" si="2502"/>
        <v>0</v>
      </c>
      <c r="AC1661" s="17">
        <f>AB1661*Premissas!$C$6</f>
        <v>0</v>
      </c>
      <c r="AD1661" s="15">
        <f t="shared" si="2503"/>
        <v>119</v>
      </c>
      <c r="AE1661" s="18">
        <f>AD1661*Premissas!$C$12</f>
        <v>3836.1594432141728</v>
      </c>
    </row>
    <row r="1662" spans="1:33" x14ac:dyDescent="0.25">
      <c r="A1662" s="7" t="str">
        <f>Premissas!$E$10</f>
        <v>fevereiro/19</v>
      </c>
      <c r="B1662" s="29">
        <f t="shared" si="2506"/>
        <v>119</v>
      </c>
      <c r="C1662" s="15">
        <f>LARGE(Premissas!$H$10:$I$10,1)</f>
        <v>89.49</v>
      </c>
      <c r="D1662" s="20">
        <f t="shared" si="2496"/>
        <v>0</v>
      </c>
      <c r="E1662" s="17">
        <f>D1662*Premissas!$C$6</f>
        <v>0</v>
      </c>
      <c r="F1662" s="15">
        <f t="shared" si="2497"/>
        <v>119</v>
      </c>
      <c r="G1662" s="18">
        <f>F1662*Premissas!$C$5</f>
        <v>3836.1594432141728</v>
      </c>
      <c r="M1662" s="7" t="str">
        <f>Premissas!$E$10</f>
        <v>fevereiro/19</v>
      </c>
      <c r="N1662" s="29">
        <f t="shared" si="2504"/>
        <v>119</v>
      </c>
      <c r="O1662" s="15">
        <f>Premissas!$I$10</f>
        <v>61.82</v>
      </c>
      <c r="P1662" s="20">
        <f t="shared" si="2499"/>
        <v>0</v>
      </c>
      <c r="Q1662" s="17">
        <f>P1662*Premissas!$C$13</f>
        <v>0</v>
      </c>
      <c r="R1662" s="15">
        <f t="shared" si="2500"/>
        <v>119</v>
      </c>
      <c r="S1662" s="18">
        <f>R1662*Premissas!$C$11</f>
        <v>5731.6513761467886</v>
      </c>
      <c r="Y1662" s="7" t="str">
        <f>Premissas!$E$10</f>
        <v>fevereiro/19</v>
      </c>
      <c r="Z1662" s="29">
        <f t="shared" si="2505"/>
        <v>119</v>
      </c>
      <c r="AA1662" s="15">
        <f>Premissas!$H$10</f>
        <v>89.49</v>
      </c>
      <c r="AB1662" s="20">
        <f t="shared" si="2502"/>
        <v>0</v>
      </c>
      <c r="AC1662" s="17">
        <f>AB1662*Premissas!$C$6</f>
        <v>0</v>
      </c>
      <c r="AD1662" s="15">
        <f t="shared" si="2503"/>
        <v>119</v>
      </c>
      <c r="AE1662" s="18">
        <f>AD1662*Premissas!$C$12</f>
        <v>3836.1594432141728</v>
      </c>
    </row>
    <row r="1663" spans="1:33" x14ac:dyDescent="0.25">
      <c r="A1663" s="7" t="str">
        <f>Premissas!$E$11</f>
        <v>janeiro/19</v>
      </c>
      <c r="B1663" s="29">
        <f t="shared" si="2506"/>
        <v>119</v>
      </c>
      <c r="C1663" s="15">
        <f>LARGE(Premissas!$H$11:$I$11,1)</f>
        <v>81.09</v>
      </c>
      <c r="D1663" s="16">
        <f t="shared" si="2496"/>
        <v>0</v>
      </c>
      <c r="E1663" s="17">
        <f>D1663*Premissas!$C$6</f>
        <v>0</v>
      </c>
      <c r="F1663" s="15">
        <f t="shared" si="2497"/>
        <v>119</v>
      </c>
      <c r="G1663" s="18">
        <f>F1663*Premissas!$C$5</f>
        <v>3836.1594432141728</v>
      </c>
      <c r="M1663" s="7" t="str">
        <f>Premissas!$E$11</f>
        <v>janeiro/19</v>
      </c>
      <c r="N1663" s="29">
        <f t="shared" si="2504"/>
        <v>119</v>
      </c>
      <c r="O1663" s="15">
        <f>Premissas!$I$11</f>
        <v>57.12</v>
      </c>
      <c r="P1663" s="16">
        <f t="shared" si="2499"/>
        <v>0</v>
      </c>
      <c r="Q1663" s="17">
        <f>P1663*Premissas!$C$13</f>
        <v>0</v>
      </c>
      <c r="R1663" s="15">
        <f t="shared" si="2500"/>
        <v>119</v>
      </c>
      <c r="S1663" s="18">
        <f>R1663*Premissas!$C$11</f>
        <v>5731.6513761467886</v>
      </c>
      <c r="Y1663" s="7" t="str">
        <f>Premissas!$E$11</f>
        <v>janeiro/19</v>
      </c>
      <c r="Z1663" s="29">
        <f t="shared" si="2505"/>
        <v>119</v>
      </c>
      <c r="AA1663" s="15">
        <f>Premissas!$H$11</f>
        <v>81.09</v>
      </c>
      <c r="AB1663" s="16">
        <f t="shared" si="2502"/>
        <v>0</v>
      </c>
      <c r="AC1663" s="17">
        <f>AB1663*Premissas!$C$6</f>
        <v>0</v>
      </c>
      <c r="AD1663" s="15">
        <f t="shared" si="2503"/>
        <v>119</v>
      </c>
      <c r="AE1663" s="18">
        <f>AD1663*Premissas!$C$12</f>
        <v>3836.1594432141728</v>
      </c>
    </row>
    <row r="1664" spans="1:33" x14ac:dyDescent="0.25">
      <c r="A1664" s="7" t="str">
        <f>Premissas!$E$12</f>
        <v>dezembro/18</v>
      </c>
      <c r="B1664" s="29">
        <f t="shared" si="2506"/>
        <v>119</v>
      </c>
      <c r="C1664" s="15">
        <f>LARGE(Premissas!$H$12:$I$12,1)</f>
        <v>66.98</v>
      </c>
      <c r="D1664" s="16">
        <f t="shared" si="2496"/>
        <v>0</v>
      </c>
      <c r="E1664" s="17">
        <f>D1664*Premissas!$C$6</f>
        <v>0</v>
      </c>
      <c r="F1664" s="15">
        <f t="shared" si="2497"/>
        <v>119</v>
      </c>
      <c r="G1664" s="18">
        <f>F1664*Premissas!$C$5</f>
        <v>3836.1594432141728</v>
      </c>
      <c r="M1664" s="7" t="str">
        <f>Premissas!$E$12</f>
        <v>dezembro/18</v>
      </c>
      <c r="N1664" s="29">
        <f t="shared" si="2504"/>
        <v>119</v>
      </c>
      <c r="O1664" s="15">
        <f>Premissas!$I$12</f>
        <v>56.9</v>
      </c>
      <c r="P1664" s="16">
        <f t="shared" si="2499"/>
        <v>0</v>
      </c>
      <c r="Q1664" s="17">
        <f>P1664*Premissas!$C$13</f>
        <v>0</v>
      </c>
      <c r="R1664" s="15">
        <f t="shared" si="2500"/>
        <v>119</v>
      </c>
      <c r="S1664" s="18">
        <f>R1664*Premissas!$C$11</f>
        <v>5731.6513761467886</v>
      </c>
      <c r="Y1664" s="7" t="str">
        <f>Premissas!$E$12</f>
        <v>dezembro/18</v>
      </c>
      <c r="Z1664" s="29">
        <f t="shared" si="2505"/>
        <v>119</v>
      </c>
      <c r="AA1664" s="15">
        <f>Premissas!$H$12</f>
        <v>66.98</v>
      </c>
      <c r="AB1664" s="16">
        <f t="shared" si="2502"/>
        <v>0</v>
      </c>
      <c r="AC1664" s="17">
        <f>AB1664*Premissas!$C$6</f>
        <v>0</v>
      </c>
      <c r="AD1664" s="15">
        <f t="shared" si="2503"/>
        <v>119</v>
      </c>
      <c r="AE1664" s="18">
        <f>AD1664*Premissas!$C$12</f>
        <v>3836.1594432141728</v>
      </c>
    </row>
    <row r="1665" spans="1:33" x14ac:dyDescent="0.25">
      <c r="A1665" s="7" t="str">
        <f>Premissas!$E$13</f>
        <v>novembro/18</v>
      </c>
      <c r="B1665" s="29">
        <f t="shared" si="2506"/>
        <v>119</v>
      </c>
      <c r="C1665" s="15">
        <f>LARGE(Premissas!$H$13:$I$13,1)</f>
        <v>66.42</v>
      </c>
      <c r="D1665" s="16">
        <f t="shared" si="2496"/>
        <v>0</v>
      </c>
      <c r="E1665" s="17">
        <f>D1665*Premissas!$C$6</f>
        <v>0</v>
      </c>
      <c r="F1665" s="15">
        <f t="shared" si="2497"/>
        <v>119</v>
      </c>
      <c r="G1665" s="18">
        <f>F1665*Premissas!$C$5</f>
        <v>3836.1594432141728</v>
      </c>
      <c r="M1665" s="7" t="str">
        <f>Premissas!$E$13</f>
        <v>novembro/18</v>
      </c>
      <c r="N1665" s="29">
        <f t="shared" si="2504"/>
        <v>119</v>
      </c>
      <c r="O1665" s="15">
        <f>Premissas!$I$13</f>
        <v>40.659999999999997</v>
      </c>
      <c r="P1665" s="16">
        <f t="shared" si="2499"/>
        <v>0</v>
      </c>
      <c r="Q1665" s="17">
        <f>P1665*Premissas!$C$13</f>
        <v>0</v>
      </c>
      <c r="R1665" s="15">
        <f t="shared" si="2500"/>
        <v>119</v>
      </c>
      <c r="S1665" s="18">
        <f>R1665*Premissas!$C$11</f>
        <v>5731.6513761467886</v>
      </c>
      <c r="Y1665" s="7" t="str">
        <f>Premissas!$E$13</f>
        <v>novembro/18</v>
      </c>
      <c r="Z1665" s="29">
        <f t="shared" si="2505"/>
        <v>119</v>
      </c>
      <c r="AA1665" s="15">
        <f>Premissas!$H$13</f>
        <v>66.42</v>
      </c>
      <c r="AB1665" s="16">
        <f t="shared" si="2502"/>
        <v>0</v>
      </c>
      <c r="AC1665" s="17">
        <f>AB1665*Premissas!$C$6</f>
        <v>0</v>
      </c>
      <c r="AD1665" s="15">
        <f t="shared" si="2503"/>
        <v>119</v>
      </c>
      <c r="AE1665" s="18">
        <f>AD1665*Premissas!$C$12</f>
        <v>3836.1594432141728</v>
      </c>
    </row>
    <row r="1666" spans="1:33" x14ac:dyDescent="0.25">
      <c r="A1666" s="26" t="s">
        <v>35</v>
      </c>
      <c r="B1666" s="5"/>
      <c r="C1666" s="5">
        <f>LARGE(C1653:C1665,1)</f>
        <v>89.49</v>
      </c>
      <c r="D1666" s="5">
        <f>LARGE(D1653:D1665,1)</f>
        <v>0</v>
      </c>
      <c r="E1666" s="27">
        <f>SUM(E1654:E1665)</f>
        <v>0</v>
      </c>
      <c r="F1666" s="5">
        <f>LARGE(F1653:F1665,1)</f>
        <v>119</v>
      </c>
      <c r="G1666" s="27">
        <f t="shared" si="2462"/>
        <v>46033.91331857007</v>
      </c>
      <c r="H1666" s="50">
        <f>E1666+G1666</f>
        <v>46033.91331857007</v>
      </c>
      <c r="I1666">
        <f>B1654</f>
        <v>119</v>
      </c>
      <c r="M1666" s="26" t="s">
        <v>35</v>
      </c>
      <c r="N1666" s="5"/>
      <c r="O1666" s="5">
        <f t="shared" ref="O1666:P1666" si="2507">LARGE(O1653:O1665,1)</f>
        <v>77.73</v>
      </c>
      <c r="P1666" s="5">
        <f t="shared" si="2507"/>
        <v>0</v>
      </c>
      <c r="Q1666" s="27">
        <f t="shared" ref="Q1666" si="2508">SUM(Q1654:Q1665)</f>
        <v>0</v>
      </c>
      <c r="R1666" s="5">
        <f t="shared" ref="R1666" si="2509">LARGE(R1653:R1665,1)</f>
        <v>119</v>
      </c>
      <c r="S1666" s="27">
        <f t="shared" si="2466"/>
        <v>68779.816513761456</v>
      </c>
      <c r="T1666" s="50">
        <f t="shared" ref="T1666" si="2510">Q1666+S1666</f>
        <v>68779.816513761456</v>
      </c>
      <c r="U1666">
        <f t="shared" ref="U1666" si="2511">N1654</f>
        <v>119</v>
      </c>
      <c r="Y1666" s="26" t="s">
        <v>35</v>
      </c>
      <c r="Z1666" s="5"/>
      <c r="AA1666" s="5">
        <f t="shared" ref="AA1666:AB1666" si="2512">LARGE(AA1653:AA1665,1)</f>
        <v>89.49</v>
      </c>
      <c r="AB1666" s="5">
        <f t="shared" si="2512"/>
        <v>0</v>
      </c>
      <c r="AC1666" s="27">
        <f t="shared" ref="AC1666" si="2513">SUM(AC1654:AC1665)</f>
        <v>0</v>
      </c>
      <c r="AD1666" s="5">
        <f t="shared" ref="AD1666" si="2514">LARGE(AD1653:AD1665,1)</f>
        <v>119</v>
      </c>
      <c r="AE1666" s="27">
        <f t="shared" si="2472"/>
        <v>46033.91331857007</v>
      </c>
      <c r="AF1666" s="50">
        <f t="shared" ref="AF1666" si="2515">AC1666+AE1666</f>
        <v>46033.91331857007</v>
      </c>
      <c r="AG1666">
        <f t="shared" ref="AG1666" si="2516">Z1654</f>
        <v>119</v>
      </c>
    </row>
    <row r="1667" spans="1:33" x14ac:dyDescent="0.25">
      <c r="A1667" s="6" t="s">
        <v>12</v>
      </c>
      <c r="B1667" s="6" t="s">
        <v>18</v>
      </c>
      <c r="C1667" s="6" t="s">
        <v>19</v>
      </c>
      <c r="D1667" s="14" t="s">
        <v>20</v>
      </c>
      <c r="E1667" s="14" t="s">
        <v>21</v>
      </c>
      <c r="F1667" s="6" t="s">
        <v>22</v>
      </c>
      <c r="G1667" s="6" t="s">
        <v>23</v>
      </c>
      <c r="M1667" s="6" t="s">
        <v>12</v>
      </c>
      <c r="N1667" s="6" t="s">
        <v>18</v>
      </c>
      <c r="O1667" s="6" t="s">
        <v>19</v>
      </c>
      <c r="P1667" s="14" t="s">
        <v>20</v>
      </c>
      <c r="Q1667" s="14" t="s">
        <v>21</v>
      </c>
      <c r="R1667" s="6" t="s">
        <v>22</v>
      </c>
      <c r="S1667" s="6" t="s">
        <v>23</v>
      </c>
      <c r="Y1667" s="6" t="s">
        <v>12</v>
      </c>
      <c r="Z1667" s="6" t="s">
        <v>18</v>
      </c>
      <c r="AA1667" s="6" t="s">
        <v>19</v>
      </c>
      <c r="AB1667" s="14" t="s">
        <v>20</v>
      </c>
      <c r="AC1667" s="14" t="s">
        <v>21</v>
      </c>
      <c r="AD1667" s="6" t="s">
        <v>22</v>
      </c>
      <c r="AE1667" s="6" t="s">
        <v>23</v>
      </c>
    </row>
    <row r="1668" spans="1:33" x14ac:dyDescent="0.25">
      <c r="A1668" s="7" t="str">
        <f>Premissas!$E$2</f>
        <v>outubro/19</v>
      </c>
      <c r="B1668" s="29">
        <f>B1654+1</f>
        <v>120</v>
      </c>
      <c r="C1668" s="15">
        <f>LARGE(Premissas!$H$2:$I$2,1)</f>
        <v>63.39</v>
      </c>
      <c r="D1668" s="16">
        <f t="shared" ref="D1668:D1679" si="2517">IF(C1668&gt;105%*B1668,(C1668-B1668),0)</f>
        <v>0</v>
      </c>
      <c r="E1668" s="17">
        <f>D1668*Premissas!$C$6</f>
        <v>0</v>
      </c>
      <c r="F1668" s="15">
        <f t="shared" ref="F1668:F1679" si="2518">IF(C1668&gt;B1668,C1668,B1668)</f>
        <v>120</v>
      </c>
      <c r="G1668" s="18">
        <f>F1668*Premissas!$C$5</f>
        <v>3868.3960771907623</v>
      </c>
      <c r="M1668" s="7" t="str">
        <f>Premissas!$E$2</f>
        <v>outubro/19</v>
      </c>
      <c r="N1668" s="29">
        <f t="shared" ref="N1668" si="2519">N1654+1</f>
        <v>120</v>
      </c>
      <c r="O1668" s="15">
        <f>Premissas!$I$2</f>
        <v>63.39</v>
      </c>
      <c r="P1668" s="16">
        <f t="shared" ref="P1668:P1679" si="2520">IF(O1668&gt;105%*N1668,(O1668-N1668),0)</f>
        <v>0</v>
      </c>
      <c r="Q1668" s="17">
        <f>P1668*Premissas!$C$13</f>
        <v>0</v>
      </c>
      <c r="R1668" s="15">
        <f t="shared" ref="R1668:R1679" si="2521">IF(O1668&gt;N1668,O1668,N1668)</f>
        <v>120</v>
      </c>
      <c r="S1668" s="18">
        <f>R1668*Premissas!$C$11</f>
        <v>5779.8165137614678</v>
      </c>
      <c r="Y1668" s="7" t="str">
        <f>Premissas!$E$2</f>
        <v>outubro/19</v>
      </c>
      <c r="Z1668" s="29">
        <f t="shared" ref="Z1668" si="2522">Z1654+1</f>
        <v>120</v>
      </c>
      <c r="AA1668" s="15">
        <f>Premissas!$H$2</f>
        <v>58.8</v>
      </c>
      <c r="AB1668" s="16">
        <f t="shared" ref="AB1668:AB1679" si="2523">IF(AA1668&gt;105%*Z1668,(AA1668-Z1668),0)</f>
        <v>0</v>
      </c>
      <c r="AC1668" s="17">
        <f>AB1668*Premissas!$C$6</f>
        <v>0</v>
      </c>
      <c r="AD1668" s="15">
        <f t="shared" ref="AD1668:AD1679" si="2524">IF(AA1668&gt;Z1668,AA1668,Z1668)</f>
        <v>120</v>
      </c>
      <c r="AE1668" s="18">
        <f>AD1668*Premissas!$C$12</f>
        <v>3868.3960771907623</v>
      </c>
    </row>
    <row r="1669" spans="1:33" x14ac:dyDescent="0.25">
      <c r="A1669" s="7" t="str">
        <f>Premissas!$E$3</f>
        <v>setembro/19</v>
      </c>
      <c r="B1669" s="29">
        <f>B1668</f>
        <v>120</v>
      </c>
      <c r="C1669" s="15">
        <f>LARGE(Premissas!$H$3:$I$3,1)</f>
        <v>58.91</v>
      </c>
      <c r="D1669" s="16">
        <f t="shared" si="2517"/>
        <v>0</v>
      </c>
      <c r="E1669" s="17">
        <f>D1669*Premissas!$C$6</f>
        <v>0</v>
      </c>
      <c r="F1669" s="15">
        <f t="shared" si="2518"/>
        <v>120</v>
      </c>
      <c r="G1669" s="18">
        <f>F1669*Premissas!$C$5</f>
        <v>3868.3960771907623</v>
      </c>
      <c r="M1669" s="7" t="str">
        <f>Premissas!$E$3</f>
        <v>setembro/19</v>
      </c>
      <c r="N1669" s="29">
        <f t="shared" ref="N1669:N1679" si="2525">N1668</f>
        <v>120</v>
      </c>
      <c r="O1669" s="15">
        <f>Premissas!$I$3</f>
        <v>52.19</v>
      </c>
      <c r="P1669" s="16">
        <f t="shared" si="2520"/>
        <v>0</v>
      </c>
      <c r="Q1669" s="17">
        <f>P1669*Premissas!$C$13</f>
        <v>0</v>
      </c>
      <c r="R1669" s="15">
        <f t="shared" si="2521"/>
        <v>120</v>
      </c>
      <c r="S1669" s="18">
        <f>R1669*Premissas!$C$11</f>
        <v>5779.8165137614678</v>
      </c>
      <c r="Y1669" s="7" t="str">
        <f>Premissas!$E$3</f>
        <v>setembro/19</v>
      </c>
      <c r="Z1669" s="29">
        <f t="shared" ref="Z1669:Z1679" si="2526">Z1668</f>
        <v>120</v>
      </c>
      <c r="AA1669" s="15">
        <f>Premissas!$H$3</f>
        <v>58.91</v>
      </c>
      <c r="AB1669" s="16">
        <f t="shared" si="2523"/>
        <v>0</v>
      </c>
      <c r="AC1669" s="17">
        <f>AB1669*Premissas!$C$6</f>
        <v>0</v>
      </c>
      <c r="AD1669" s="15">
        <f t="shared" si="2524"/>
        <v>120</v>
      </c>
      <c r="AE1669" s="18">
        <f>AD1669*Premissas!$C$12</f>
        <v>3868.3960771907623</v>
      </c>
    </row>
    <row r="1670" spans="1:33" x14ac:dyDescent="0.25">
      <c r="A1670" s="7" t="str">
        <f>Premissas!$E$4</f>
        <v>agosto/19</v>
      </c>
      <c r="B1670" s="29">
        <f t="shared" ref="B1670:B1679" si="2527">B1669</f>
        <v>120</v>
      </c>
      <c r="C1670" s="15">
        <f>LARGE(Premissas!$H$4:$I$4,1)</f>
        <v>46.48</v>
      </c>
      <c r="D1670" s="16">
        <f t="shared" si="2517"/>
        <v>0</v>
      </c>
      <c r="E1670" s="17">
        <f>D1670*Premissas!$C$6</f>
        <v>0</v>
      </c>
      <c r="F1670" s="15">
        <f t="shared" si="2518"/>
        <v>120</v>
      </c>
      <c r="G1670" s="18">
        <f>F1670*Premissas!$C$5</f>
        <v>3868.3960771907623</v>
      </c>
      <c r="M1670" s="7" t="str">
        <f>Premissas!$E$4</f>
        <v>agosto/19</v>
      </c>
      <c r="N1670" s="29">
        <f t="shared" si="2525"/>
        <v>120</v>
      </c>
      <c r="O1670" s="15">
        <f>Premissas!$I$4</f>
        <v>20.16</v>
      </c>
      <c r="P1670" s="16">
        <f t="shared" si="2520"/>
        <v>0</v>
      </c>
      <c r="Q1670" s="17">
        <f>P1670*Premissas!$C$13</f>
        <v>0</v>
      </c>
      <c r="R1670" s="15">
        <f t="shared" si="2521"/>
        <v>120</v>
      </c>
      <c r="S1670" s="18">
        <f>R1670*Premissas!$C$11</f>
        <v>5779.8165137614678</v>
      </c>
      <c r="Y1670" s="7" t="str">
        <f>Premissas!$E$4</f>
        <v>agosto/19</v>
      </c>
      <c r="Z1670" s="29">
        <f t="shared" si="2526"/>
        <v>120</v>
      </c>
      <c r="AA1670" s="15">
        <f>Premissas!$H$4</f>
        <v>46.48</v>
      </c>
      <c r="AB1670" s="16">
        <f t="shared" si="2523"/>
        <v>0</v>
      </c>
      <c r="AC1670" s="17">
        <f>AB1670*Premissas!$C$6</f>
        <v>0</v>
      </c>
      <c r="AD1670" s="15">
        <f t="shared" si="2524"/>
        <v>120</v>
      </c>
      <c r="AE1670" s="18">
        <f>AD1670*Premissas!$C$12</f>
        <v>3868.3960771907623</v>
      </c>
    </row>
    <row r="1671" spans="1:33" x14ac:dyDescent="0.25">
      <c r="A1671" s="7" t="str">
        <f>Premissas!$E$5</f>
        <v>julho/19</v>
      </c>
      <c r="B1671" s="29">
        <f t="shared" si="2527"/>
        <v>120</v>
      </c>
      <c r="C1671" s="15">
        <f>LARGE(Premissas!$H$5:$I$5,1)</f>
        <v>63.17</v>
      </c>
      <c r="D1671" s="16">
        <f t="shared" si="2517"/>
        <v>0</v>
      </c>
      <c r="E1671" s="17">
        <f>D1671*Premissas!$C$6</f>
        <v>0</v>
      </c>
      <c r="F1671" s="15">
        <f t="shared" si="2518"/>
        <v>120</v>
      </c>
      <c r="G1671" s="18">
        <f>F1671*Premissas!$C$5</f>
        <v>3868.3960771907623</v>
      </c>
      <c r="M1671" s="7" t="str">
        <f>Premissas!$E$5</f>
        <v>julho/19</v>
      </c>
      <c r="N1671" s="29">
        <f t="shared" si="2525"/>
        <v>120</v>
      </c>
      <c r="O1671" s="15">
        <f>Premissas!$I$5</f>
        <v>39.979999999999997</v>
      </c>
      <c r="P1671" s="16">
        <f t="shared" si="2520"/>
        <v>0</v>
      </c>
      <c r="Q1671" s="17">
        <f>P1671*Premissas!$C$13</f>
        <v>0</v>
      </c>
      <c r="R1671" s="15">
        <f t="shared" si="2521"/>
        <v>120</v>
      </c>
      <c r="S1671" s="18">
        <f>R1671*Premissas!$C$11</f>
        <v>5779.8165137614678</v>
      </c>
      <c r="Y1671" s="7" t="str">
        <f>Premissas!$E$5</f>
        <v>julho/19</v>
      </c>
      <c r="Z1671" s="29">
        <f t="shared" si="2526"/>
        <v>120</v>
      </c>
      <c r="AA1671" s="15">
        <f>Premissas!$H$5</f>
        <v>63.17</v>
      </c>
      <c r="AB1671" s="16">
        <f t="shared" si="2523"/>
        <v>0</v>
      </c>
      <c r="AC1671" s="17">
        <f>AB1671*Premissas!$C$6</f>
        <v>0</v>
      </c>
      <c r="AD1671" s="15">
        <f t="shared" si="2524"/>
        <v>120</v>
      </c>
      <c r="AE1671" s="18">
        <f>AD1671*Premissas!$C$12</f>
        <v>3868.3960771907623</v>
      </c>
    </row>
    <row r="1672" spans="1:33" x14ac:dyDescent="0.25">
      <c r="A1672" s="7" t="str">
        <f>Premissas!$E$6</f>
        <v>junho/19</v>
      </c>
      <c r="B1672" s="29">
        <f t="shared" si="2527"/>
        <v>120</v>
      </c>
      <c r="C1672" s="15">
        <f>LARGE(Premissas!$H$6:$I$6,1)</f>
        <v>59.47</v>
      </c>
      <c r="D1672" s="16">
        <f t="shared" si="2517"/>
        <v>0</v>
      </c>
      <c r="E1672" s="17">
        <f>D1672*Premissas!$C$6</f>
        <v>0</v>
      </c>
      <c r="F1672" s="15">
        <f t="shared" si="2518"/>
        <v>120</v>
      </c>
      <c r="G1672" s="18">
        <f>F1672*Premissas!$C$5</f>
        <v>3868.3960771907623</v>
      </c>
      <c r="M1672" s="7" t="str">
        <f>Premissas!$E$6</f>
        <v>junho/19</v>
      </c>
      <c r="N1672" s="29">
        <f t="shared" si="2525"/>
        <v>120</v>
      </c>
      <c r="O1672" s="15">
        <f>Premissas!$I$6</f>
        <v>47.71</v>
      </c>
      <c r="P1672" s="16">
        <f t="shared" si="2520"/>
        <v>0</v>
      </c>
      <c r="Q1672" s="17">
        <f>P1672*Premissas!$C$13</f>
        <v>0</v>
      </c>
      <c r="R1672" s="15">
        <f t="shared" si="2521"/>
        <v>120</v>
      </c>
      <c r="S1672" s="18">
        <f>R1672*Premissas!$C$11</f>
        <v>5779.8165137614678</v>
      </c>
      <c r="Y1672" s="7" t="str">
        <f>Premissas!$E$6</f>
        <v>junho/19</v>
      </c>
      <c r="Z1672" s="29">
        <f t="shared" si="2526"/>
        <v>120</v>
      </c>
      <c r="AA1672" s="15">
        <f>Premissas!$H$6</f>
        <v>59.47</v>
      </c>
      <c r="AB1672" s="16">
        <f t="shared" si="2523"/>
        <v>0</v>
      </c>
      <c r="AC1672" s="17">
        <f>AB1672*Premissas!$C$6</f>
        <v>0</v>
      </c>
      <c r="AD1672" s="15">
        <f t="shared" si="2524"/>
        <v>120</v>
      </c>
      <c r="AE1672" s="18">
        <f>AD1672*Premissas!$C$12</f>
        <v>3868.3960771907623</v>
      </c>
    </row>
    <row r="1673" spans="1:33" x14ac:dyDescent="0.25">
      <c r="A1673" s="7" t="str">
        <f>Premissas!$E$7</f>
        <v>maio/19</v>
      </c>
      <c r="B1673" s="29">
        <f t="shared" si="2527"/>
        <v>120</v>
      </c>
      <c r="C1673" s="15">
        <f>LARGE(Premissas!$H$7:$I$7,1)</f>
        <v>61.04</v>
      </c>
      <c r="D1673" s="20">
        <f t="shared" si="2517"/>
        <v>0</v>
      </c>
      <c r="E1673" s="17">
        <f>D1673*Premissas!$C$6</f>
        <v>0</v>
      </c>
      <c r="F1673" s="15">
        <f t="shared" si="2518"/>
        <v>120</v>
      </c>
      <c r="G1673" s="18">
        <f>F1673*Premissas!$C$5</f>
        <v>3868.3960771907623</v>
      </c>
      <c r="M1673" s="7" t="str">
        <f>Premissas!$E$7</f>
        <v>maio/19</v>
      </c>
      <c r="N1673" s="29">
        <f t="shared" si="2525"/>
        <v>120</v>
      </c>
      <c r="O1673" s="15">
        <f>Premissas!$I$7</f>
        <v>46.37</v>
      </c>
      <c r="P1673" s="20">
        <f t="shared" si="2520"/>
        <v>0</v>
      </c>
      <c r="Q1673" s="17">
        <f>P1673*Premissas!$C$13</f>
        <v>0</v>
      </c>
      <c r="R1673" s="15">
        <f t="shared" si="2521"/>
        <v>120</v>
      </c>
      <c r="S1673" s="18">
        <f>R1673*Premissas!$C$11</f>
        <v>5779.8165137614678</v>
      </c>
      <c r="Y1673" s="7" t="str">
        <f>Premissas!$E$7</f>
        <v>maio/19</v>
      </c>
      <c r="Z1673" s="29">
        <f t="shared" si="2526"/>
        <v>120</v>
      </c>
      <c r="AA1673" s="15">
        <f>Premissas!$H$7</f>
        <v>61.04</v>
      </c>
      <c r="AB1673" s="20">
        <f t="shared" si="2523"/>
        <v>0</v>
      </c>
      <c r="AC1673" s="17">
        <f>AB1673*Premissas!$C$6</f>
        <v>0</v>
      </c>
      <c r="AD1673" s="15">
        <f t="shared" si="2524"/>
        <v>120</v>
      </c>
      <c r="AE1673" s="18">
        <f>AD1673*Premissas!$C$12</f>
        <v>3868.3960771907623</v>
      </c>
    </row>
    <row r="1674" spans="1:33" x14ac:dyDescent="0.25">
      <c r="A1674" s="7" t="str">
        <f>Premissas!$E$8</f>
        <v>abril/19</v>
      </c>
      <c r="B1674" s="29">
        <f t="shared" si="2527"/>
        <v>120</v>
      </c>
      <c r="C1674" s="15">
        <f>LARGE(Premissas!$H$8:$I$8,1)</f>
        <v>81.98</v>
      </c>
      <c r="D1674" s="20">
        <f t="shared" si="2517"/>
        <v>0</v>
      </c>
      <c r="E1674" s="17">
        <f>D1674*Premissas!$C$6</f>
        <v>0</v>
      </c>
      <c r="F1674" s="15">
        <f t="shared" si="2518"/>
        <v>120</v>
      </c>
      <c r="G1674" s="18">
        <f>F1674*Premissas!$C$5</f>
        <v>3868.3960771907623</v>
      </c>
      <c r="M1674" s="7" t="str">
        <f>Premissas!$E$8</f>
        <v>abril/19</v>
      </c>
      <c r="N1674" s="29">
        <f t="shared" si="2525"/>
        <v>120</v>
      </c>
      <c r="O1674" s="15">
        <f>Premissas!$I$8</f>
        <v>53.09</v>
      </c>
      <c r="P1674" s="20">
        <f t="shared" si="2520"/>
        <v>0</v>
      </c>
      <c r="Q1674" s="17">
        <f>P1674*Premissas!$C$13</f>
        <v>0</v>
      </c>
      <c r="R1674" s="15">
        <f t="shared" si="2521"/>
        <v>120</v>
      </c>
      <c r="S1674" s="18">
        <f>R1674*Premissas!$C$11</f>
        <v>5779.8165137614678</v>
      </c>
      <c r="Y1674" s="7" t="str">
        <f>Premissas!$E$8</f>
        <v>abril/19</v>
      </c>
      <c r="Z1674" s="29">
        <f t="shared" si="2526"/>
        <v>120</v>
      </c>
      <c r="AA1674" s="15">
        <f>Premissas!$H$8</f>
        <v>81.98</v>
      </c>
      <c r="AB1674" s="20">
        <f t="shared" si="2523"/>
        <v>0</v>
      </c>
      <c r="AC1674" s="17">
        <f>AB1674*Premissas!$C$6</f>
        <v>0</v>
      </c>
      <c r="AD1674" s="15">
        <f t="shared" si="2524"/>
        <v>120</v>
      </c>
      <c r="AE1674" s="18">
        <f>AD1674*Premissas!$C$12</f>
        <v>3868.3960771907623</v>
      </c>
    </row>
    <row r="1675" spans="1:33" x14ac:dyDescent="0.25">
      <c r="A1675" s="7" t="str">
        <f>Premissas!$E$9</f>
        <v>março/19</v>
      </c>
      <c r="B1675" s="29">
        <f t="shared" si="2527"/>
        <v>120</v>
      </c>
      <c r="C1675" s="15">
        <f>LARGE(Premissas!$H$9:$I$9,1)</f>
        <v>77.73</v>
      </c>
      <c r="D1675" s="20">
        <f t="shared" si="2517"/>
        <v>0</v>
      </c>
      <c r="E1675" s="17">
        <f>D1675*Premissas!$C$6</f>
        <v>0</v>
      </c>
      <c r="F1675" s="15">
        <f t="shared" si="2518"/>
        <v>120</v>
      </c>
      <c r="G1675" s="18">
        <f>F1675*Premissas!$C$5</f>
        <v>3868.3960771907623</v>
      </c>
      <c r="M1675" s="7" t="str">
        <f>Premissas!$E$9</f>
        <v>março/19</v>
      </c>
      <c r="N1675" s="29">
        <f t="shared" si="2525"/>
        <v>120</v>
      </c>
      <c r="O1675" s="15">
        <f>Premissas!$I$9</f>
        <v>77.73</v>
      </c>
      <c r="P1675" s="20">
        <f t="shared" si="2520"/>
        <v>0</v>
      </c>
      <c r="Q1675" s="17">
        <f>P1675*Premissas!$C$13</f>
        <v>0</v>
      </c>
      <c r="R1675" s="15">
        <f t="shared" si="2521"/>
        <v>120</v>
      </c>
      <c r="S1675" s="18">
        <f>R1675*Premissas!$C$11</f>
        <v>5779.8165137614678</v>
      </c>
      <c r="Y1675" s="7" t="str">
        <f>Premissas!$E$9</f>
        <v>março/19</v>
      </c>
      <c r="Z1675" s="29">
        <f t="shared" si="2526"/>
        <v>120</v>
      </c>
      <c r="AA1675" s="15">
        <f>Premissas!$H$9</f>
        <v>77.62</v>
      </c>
      <c r="AB1675" s="20">
        <f t="shared" si="2523"/>
        <v>0</v>
      </c>
      <c r="AC1675" s="17">
        <f>AB1675*Premissas!$C$6</f>
        <v>0</v>
      </c>
      <c r="AD1675" s="15">
        <f t="shared" si="2524"/>
        <v>120</v>
      </c>
      <c r="AE1675" s="18">
        <f>AD1675*Premissas!$C$12</f>
        <v>3868.3960771907623</v>
      </c>
    </row>
    <row r="1676" spans="1:33" x14ac:dyDescent="0.25">
      <c r="A1676" s="7" t="str">
        <f>Premissas!$E$10</f>
        <v>fevereiro/19</v>
      </c>
      <c r="B1676" s="29">
        <f t="shared" si="2527"/>
        <v>120</v>
      </c>
      <c r="C1676" s="15">
        <f>LARGE(Premissas!$H$10:$I$10,1)</f>
        <v>89.49</v>
      </c>
      <c r="D1676" s="20">
        <f t="shared" si="2517"/>
        <v>0</v>
      </c>
      <c r="E1676" s="17">
        <f>D1676*Premissas!$C$6</f>
        <v>0</v>
      </c>
      <c r="F1676" s="15">
        <f t="shared" si="2518"/>
        <v>120</v>
      </c>
      <c r="G1676" s="18">
        <f>F1676*Premissas!$C$5</f>
        <v>3868.3960771907623</v>
      </c>
      <c r="M1676" s="7" t="str">
        <f>Premissas!$E$10</f>
        <v>fevereiro/19</v>
      </c>
      <c r="N1676" s="29">
        <f t="shared" si="2525"/>
        <v>120</v>
      </c>
      <c r="O1676" s="15">
        <f>Premissas!$I$10</f>
        <v>61.82</v>
      </c>
      <c r="P1676" s="20">
        <f t="shared" si="2520"/>
        <v>0</v>
      </c>
      <c r="Q1676" s="17">
        <f>P1676*Premissas!$C$13</f>
        <v>0</v>
      </c>
      <c r="R1676" s="15">
        <f t="shared" si="2521"/>
        <v>120</v>
      </c>
      <c r="S1676" s="18">
        <f>R1676*Premissas!$C$11</f>
        <v>5779.8165137614678</v>
      </c>
      <c r="Y1676" s="7" t="str">
        <f>Premissas!$E$10</f>
        <v>fevereiro/19</v>
      </c>
      <c r="Z1676" s="29">
        <f t="shared" si="2526"/>
        <v>120</v>
      </c>
      <c r="AA1676" s="15">
        <f>Premissas!$H$10</f>
        <v>89.49</v>
      </c>
      <c r="AB1676" s="20">
        <f t="shared" si="2523"/>
        <v>0</v>
      </c>
      <c r="AC1676" s="17">
        <f>AB1676*Premissas!$C$6</f>
        <v>0</v>
      </c>
      <c r="AD1676" s="15">
        <f t="shared" si="2524"/>
        <v>120</v>
      </c>
      <c r="AE1676" s="18">
        <f>AD1676*Premissas!$C$12</f>
        <v>3868.3960771907623</v>
      </c>
    </row>
    <row r="1677" spans="1:33" x14ac:dyDescent="0.25">
      <c r="A1677" s="7" t="str">
        <f>Premissas!$E$11</f>
        <v>janeiro/19</v>
      </c>
      <c r="B1677" s="29">
        <f t="shared" si="2527"/>
        <v>120</v>
      </c>
      <c r="C1677" s="15">
        <f>LARGE(Premissas!$H$11:$I$11,1)</f>
        <v>81.09</v>
      </c>
      <c r="D1677" s="16">
        <f t="shared" si="2517"/>
        <v>0</v>
      </c>
      <c r="E1677" s="17">
        <f>D1677*Premissas!$C$6</f>
        <v>0</v>
      </c>
      <c r="F1677" s="15">
        <f t="shared" si="2518"/>
        <v>120</v>
      </c>
      <c r="G1677" s="18">
        <f>F1677*Premissas!$C$5</f>
        <v>3868.3960771907623</v>
      </c>
      <c r="M1677" s="7" t="str">
        <f>Premissas!$E$11</f>
        <v>janeiro/19</v>
      </c>
      <c r="N1677" s="29">
        <f t="shared" si="2525"/>
        <v>120</v>
      </c>
      <c r="O1677" s="15">
        <f>Premissas!$I$11</f>
        <v>57.12</v>
      </c>
      <c r="P1677" s="16">
        <f t="shared" si="2520"/>
        <v>0</v>
      </c>
      <c r="Q1677" s="17">
        <f>P1677*Premissas!$C$13</f>
        <v>0</v>
      </c>
      <c r="R1677" s="15">
        <f t="shared" si="2521"/>
        <v>120</v>
      </c>
      <c r="S1677" s="18">
        <f>R1677*Premissas!$C$11</f>
        <v>5779.8165137614678</v>
      </c>
      <c r="Y1677" s="7" t="str">
        <f>Premissas!$E$11</f>
        <v>janeiro/19</v>
      </c>
      <c r="Z1677" s="29">
        <f t="shared" si="2526"/>
        <v>120</v>
      </c>
      <c r="AA1677" s="15">
        <f>Premissas!$H$11</f>
        <v>81.09</v>
      </c>
      <c r="AB1677" s="16">
        <f t="shared" si="2523"/>
        <v>0</v>
      </c>
      <c r="AC1677" s="17">
        <f>AB1677*Premissas!$C$6</f>
        <v>0</v>
      </c>
      <c r="AD1677" s="15">
        <f t="shared" si="2524"/>
        <v>120</v>
      </c>
      <c r="AE1677" s="18">
        <f>AD1677*Premissas!$C$12</f>
        <v>3868.3960771907623</v>
      </c>
    </row>
    <row r="1678" spans="1:33" x14ac:dyDescent="0.25">
      <c r="A1678" s="7" t="str">
        <f>Premissas!$E$12</f>
        <v>dezembro/18</v>
      </c>
      <c r="B1678" s="29">
        <f t="shared" si="2527"/>
        <v>120</v>
      </c>
      <c r="C1678" s="15">
        <f>LARGE(Premissas!$H$12:$I$12,1)</f>
        <v>66.98</v>
      </c>
      <c r="D1678" s="16">
        <f t="shared" si="2517"/>
        <v>0</v>
      </c>
      <c r="E1678" s="17">
        <f>D1678*Premissas!$C$6</f>
        <v>0</v>
      </c>
      <c r="F1678" s="15">
        <f t="shared" si="2518"/>
        <v>120</v>
      </c>
      <c r="G1678" s="18">
        <f>F1678*Premissas!$C$5</f>
        <v>3868.3960771907623</v>
      </c>
      <c r="M1678" s="7" t="str">
        <f>Premissas!$E$12</f>
        <v>dezembro/18</v>
      </c>
      <c r="N1678" s="29">
        <f t="shared" si="2525"/>
        <v>120</v>
      </c>
      <c r="O1678" s="15">
        <f>Premissas!$I$12</f>
        <v>56.9</v>
      </c>
      <c r="P1678" s="16">
        <f t="shared" si="2520"/>
        <v>0</v>
      </c>
      <c r="Q1678" s="17">
        <f>P1678*Premissas!$C$13</f>
        <v>0</v>
      </c>
      <c r="R1678" s="15">
        <f t="shared" si="2521"/>
        <v>120</v>
      </c>
      <c r="S1678" s="18">
        <f>R1678*Premissas!$C$11</f>
        <v>5779.8165137614678</v>
      </c>
      <c r="Y1678" s="7" t="str">
        <f>Premissas!$E$12</f>
        <v>dezembro/18</v>
      </c>
      <c r="Z1678" s="29">
        <f t="shared" si="2526"/>
        <v>120</v>
      </c>
      <c r="AA1678" s="15">
        <f>Premissas!$H$12</f>
        <v>66.98</v>
      </c>
      <c r="AB1678" s="16">
        <f t="shared" si="2523"/>
        <v>0</v>
      </c>
      <c r="AC1678" s="17">
        <f>AB1678*Premissas!$C$6</f>
        <v>0</v>
      </c>
      <c r="AD1678" s="15">
        <f t="shared" si="2524"/>
        <v>120</v>
      </c>
      <c r="AE1678" s="18">
        <f>AD1678*Premissas!$C$12</f>
        <v>3868.3960771907623</v>
      </c>
    </row>
    <row r="1679" spans="1:33" x14ac:dyDescent="0.25">
      <c r="A1679" s="7" t="str">
        <f>Premissas!$E$13</f>
        <v>novembro/18</v>
      </c>
      <c r="B1679" s="29">
        <f t="shared" si="2527"/>
        <v>120</v>
      </c>
      <c r="C1679" s="15">
        <f>LARGE(Premissas!$H$13:$I$13,1)</f>
        <v>66.42</v>
      </c>
      <c r="D1679" s="16">
        <f t="shared" si="2517"/>
        <v>0</v>
      </c>
      <c r="E1679" s="17">
        <f>D1679*Premissas!$C$6</f>
        <v>0</v>
      </c>
      <c r="F1679" s="15">
        <f t="shared" si="2518"/>
        <v>120</v>
      </c>
      <c r="G1679" s="18">
        <f>F1679*Premissas!$C$5</f>
        <v>3868.3960771907623</v>
      </c>
      <c r="M1679" s="7" t="str">
        <f>Premissas!$E$13</f>
        <v>novembro/18</v>
      </c>
      <c r="N1679" s="29">
        <f t="shared" si="2525"/>
        <v>120</v>
      </c>
      <c r="O1679" s="15">
        <f>Premissas!$I$13</f>
        <v>40.659999999999997</v>
      </c>
      <c r="P1679" s="16">
        <f t="shared" si="2520"/>
        <v>0</v>
      </c>
      <c r="Q1679" s="17">
        <f>P1679*Premissas!$C$13</f>
        <v>0</v>
      </c>
      <c r="R1679" s="15">
        <f t="shared" si="2521"/>
        <v>120</v>
      </c>
      <c r="S1679" s="18">
        <f>R1679*Premissas!$C$11</f>
        <v>5779.8165137614678</v>
      </c>
      <c r="Y1679" s="7" t="str">
        <f>Premissas!$E$13</f>
        <v>novembro/18</v>
      </c>
      <c r="Z1679" s="29">
        <f t="shared" si="2526"/>
        <v>120</v>
      </c>
      <c r="AA1679" s="15">
        <f>Premissas!$H$13</f>
        <v>66.42</v>
      </c>
      <c r="AB1679" s="16">
        <f t="shared" si="2523"/>
        <v>0</v>
      </c>
      <c r="AC1679" s="17">
        <f>AB1679*Premissas!$C$6</f>
        <v>0</v>
      </c>
      <c r="AD1679" s="15">
        <f t="shared" si="2524"/>
        <v>120</v>
      </c>
      <c r="AE1679" s="18">
        <f>AD1679*Premissas!$C$12</f>
        <v>3868.3960771907623</v>
      </c>
    </row>
    <row r="1680" spans="1:33" x14ac:dyDescent="0.25">
      <c r="A1680" s="26" t="s">
        <v>35</v>
      </c>
      <c r="B1680" s="5"/>
      <c r="C1680" s="5">
        <f>LARGE(C1667:C1679,1)</f>
        <v>89.49</v>
      </c>
      <c r="D1680" s="5">
        <f>LARGE(D1667:D1679,1)</f>
        <v>0</v>
      </c>
      <c r="E1680" s="27">
        <f>SUM(E1668:E1679)</f>
        <v>0</v>
      </c>
      <c r="F1680" s="5">
        <f>LARGE(F1667:F1679,1)</f>
        <v>120</v>
      </c>
      <c r="G1680" s="27">
        <f t="shared" si="2462"/>
        <v>46420.752926289133</v>
      </c>
      <c r="H1680" s="50">
        <f>E1680+G1680</f>
        <v>46420.752926289133</v>
      </c>
      <c r="I1680">
        <f>B1668</f>
        <v>120</v>
      </c>
      <c r="M1680" s="26" t="s">
        <v>35</v>
      </c>
      <c r="N1680" s="5"/>
      <c r="O1680" s="5">
        <f t="shared" ref="O1680:P1680" si="2528">LARGE(O1667:O1679,1)</f>
        <v>77.73</v>
      </c>
      <c r="P1680" s="5">
        <f t="shared" si="2528"/>
        <v>0</v>
      </c>
      <c r="Q1680" s="27">
        <f t="shared" ref="Q1680" si="2529">SUM(Q1668:Q1679)</f>
        <v>0</v>
      </c>
      <c r="R1680" s="5">
        <f t="shared" ref="R1680" si="2530">LARGE(R1667:R1679,1)</f>
        <v>120</v>
      </c>
      <c r="S1680" s="27">
        <f t="shared" si="2466"/>
        <v>69357.798165137632</v>
      </c>
      <c r="T1680" s="50">
        <f t="shared" ref="T1680" si="2531">Q1680+S1680</f>
        <v>69357.798165137632</v>
      </c>
      <c r="U1680">
        <f t="shared" ref="U1680" si="2532">N1668</f>
        <v>120</v>
      </c>
      <c r="Y1680" s="26" t="s">
        <v>35</v>
      </c>
      <c r="Z1680" s="5"/>
      <c r="AA1680" s="5">
        <f t="shared" ref="AA1680:AB1680" si="2533">LARGE(AA1667:AA1679,1)</f>
        <v>89.49</v>
      </c>
      <c r="AB1680" s="5">
        <f t="shared" si="2533"/>
        <v>0</v>
      </c>
      <c r="AC1680" s="27">
        <f t="shared" ref="AC1680" si="2534">SUM(AC1668:AC1679)</f>
        <v>0</v>
      </c>
      <c r="AD1680" s="5">
        <f t="shared" ref="AD1680" si="2535">LARGE(AD1667:AD1679,1)</f>
        <v>120</v>
      </c>
      <c r="AE1680" s="27">
        <f t="shared" si="2472"/>
        <v>46420.752926289133</v>
      </c>
      <c r="AF1680" s="50">
        <f t="shared" ref="AF1680" si="2536">AC1680+AE1680</f>
        <v>46420.752926289133</v>
      </c>
      <c r="AG1680">
        <f t="shared" ref="AG1680" si="2537">Z1668</f>
        <v>120</v>
      </c>
    </row>
    <row r="1681" spans="1:33" x14ac:dyDescent="0.25">
      <c r="A1681" s="6" t="s">
        <v>12</v>
      </c>
      <c r="B1681" s="6" t="s">
        <v>18</v>
      </c>
      <c r="C1681" s="6" t="s">
        <v>19</v>
      </c>
      <c r="D1681" s="14" t="s">
        <v>20</v>
      </c>
      <c r="E1681" s="14" t="s">
        <v>21</v>
      </c>
      <c r="F1681" s="6" t="s">
        <v>22</v>
      </c>
      <c r="G1681" s="6" t="s">
        <v>23</v>
      </c>
      <c r="M1681" s="6" t="s">
        <v>12</v>
      </c>
      <c r="N1681" s="6" t="s">
        <v>18</v>
      </c>
      <c r="O1681" s="6" t="s">
        <v>19</v>
      </c>
      <c r="P1681" s="14" t="s">
        <v>20</v>
      </c>
      <c r="Q1681" s="14" t="s">
        <v>21</v>
      </c>
      <c r="R1681" s="6" t="s">
        <v>22</v>
      </c>
      <c r="S1681" s="6" t="s">
        <v>23</v>
      </c>
      <c r="Y1681" s="6" t="s">
        <v>12</v>
      </c>
      <c r="Z1681" s="6" t="s">
        <v>18</v>
      </c>
      <c r="AA1681" s="6" t="s">
        <v>19</v>
      </c>
      <c r="AB1681" s="14" t="s">
        <v>20</v>
      </c>
      <c r="AC1681" s="14" t="s">
        <v>21</v>
      </c>
      <c r="AD1681" s="6" t="s">
        <v>22</v>
      </c>
      <c r="AE1681" s="6" t="s">
        <v>23</v>
      </c>
    </row>
    <row r="1682" spans="1:33" x14ac:dyDescent="0.25">
      <c r="A1682" s="7" t="str">
        <f>Premissas!$E$2</f>
        <v>outubro/19</v>
      </c>
      <c r="B1682" s="29">
        <f>B1668+1</f>
        <v>121</v>
      </c>
      <c r="C1682" s="15">
        <f>LARGE(Premissas!$H$2:$I$2,1)</f>
        <v>63.39</v>
      </c>
      <c r="D1682" s="16">
        <f t="shared" ref="D1682:D1693" si="2538">IF(C1682&gt;105%*B1682,(C1682-B1682),0)</f>
        <v>0</v>
      </c>
      <c r="E1682" s="17">
        <f>D1682*Premissas!$C$6</f>
        <v>0</v>
      </c>
      <c r="F1682" s="15">
        <f t="shared" ref="F1682:F1693" si="2539">IF(C1682&gt;B1682,C1682,B1682)</f>
        <v>121</v>
      </c>
      <c r="G1682" s="18">
        <f>F1682*Premissas!$C$5</f>
        <v>3900.6327111673522</v>
      </c>
      <c r="M1682" s="7" t="str">
        <f>Premissas!$E$2</f>
        <v>outubro/19</v>
      </c>
      <c r="N1682" s="29">
        <f t="shared" ref="N1682" si="2540">N1668+1</f>
        <v>121</v>
      </c>
      <c r="O1682" s="15">
        <f>Premissas!$I$2</f>
        <v>63.39</v>
      </c>
      <c r="P1682" s="16">
        <f t="shared" ref="P1682:P1693" si="2541">IF(O1682&gt;105%*N1682,(O1682-N1682),0)</f>
        <v>0</v>
      </c>
      <c r="Q1682" s="17">
        <f>P1682*Premissas!$C$13</f>
        <v>0</v>
      </c>
      <c r="R1682" s="15">
        <f t="shared" ref="R1682:R1693" si="2542">IF(O1682&gt;N1682,O1682,N1682)</f>
        <v>121</v>
      </c>
      <c r="S1682" s="18">
        <f>R1682*Premissas!$C$11</f>
        <v>5827.9816513761471</v>
      </c>
      <c r="Y1682" s="7" t="str">
        <f>Premissas!$E$2</f>
        <v>outubro/19</v>
      </c>
      <c r="Z1682" s="29">
        <f t="shared" ref="Z1682" si="2543">Z1668+1</f>
        <v>121</v>
      </c>
      <c r="AA1682" s="15">
        <f>Premissas!$H$2</f>
        <v>58.8</v>
      </c>
      <c r="AB1682" s="16">
        <f t="shared" ref="AB1682:AB1693" si="2544">IF(AA1682&gt;105%*Z1682,(AA1682-Z1682),0)</f>
        <v>0</v>
      </c>
      <c r="AC1682" s="17">
        <f>AB1682*Premissas!$C$6</f>
        <v>0</v>
      </c>
      <c r="AD1682" s="15">
        <f t="shared" ref="AD1682:AD1693" si="2545">IF(AA1682&gt;Z1682,AA1682,Z1682)</f>
        <v>121</v>
      </c>
      <c r="AE1682" s="18">
        <f>AD1682*Premissas!$C$12</f>
        <v>3900.6327111673522</v>
      </c>
    </row>
    <row r="1683" spans="1:33" x14ac:dyDescent="0.25">
      <c r="A1683" s="7" t="str">
        <f>Premissas!$E$3</f>
        <v>setembro/19</v>
      </c>
      <c r="B1683" s="29">
        <f>B1682</f>
        <v>121</v>
      </c>
      <c r="C1683" s="15">
        <f>LARGE(Premissas!$H$3:$I$3,1)</f>
        <v>58.91</v>
      </c>
      <c r="D1683" s="16">
        <f t="shared" si="2538"/>
        <v>0</v>
      </c>
      <c r="E1683" s="17">
        <f>D1683*Premissas!$C$6</f>
        <v>0</v>
      </c>
      <c r="F1683" s="15">
        <f t="shared" si="2539"/>
        <v>121</v>
      </c>
      <c r="G1683" s="18">
        <f>F1683*Premissas!$C$5</f>
        <v>3900.6327111673522</v>
      </c>
      <c r="M1683" s="7" t="str">
        <f>Premissas!$E$3</f>
        <v>setembro/19</v>
      </c>
      <c r="N1683" s="29">
        <f t="shared" ref="N1683:N1693" si="2546">N1682</f>
        <v>121</v>
      </c>
      <c r="O1683" s="15">
        <f>Premissas!$I$3</f>
        <v>52.19</v>
      </c>
      <c r="P1683" s="16">
        <f t="shared" si="2541"/>
        <v>0</v>
      </c>
      <c r="Q1683" s="17">
        <f>P1683*Premissas!$C$13</f>
        <v>0</v>
      </c>
      <c r="R1683" s="15">
        <f t="shared" si="2542"/>
        <v>121</v>
      </c>
      <c r="S1683" s="18">
        <f>R1683*Premissas!$C$11</f>
        <v>5827.9816513761471</v>
      </c>
      <c r="Y1683" s="7" t="str">
        <f>Premissas!$E$3</f>
        <v>setembro/19</v>
      </c>
      <c r="Z1683" s="29">
        <f t="shared" ref="Z1683:Z1693" si="2547">Z1682</f>
        <v>121</v>
      </c>
      <c r="AA1683" s="15">
        <f>Premissas!$H$3</f>
        <v>58.91</v>
      </c>
      <c r="AB1683" s="16">
        <f t="shared" si="2544"/>
        <v>0</v>
      </c>
      <c r="AC1683" s="17">
        <f>AB1683*Premissas!$C$6</f>
        <v>0</v>
      </c>
      <c r="AD1683" s="15">
        <f t="shared" si="2545"/>
        <v>121</v>
      </c>
      <c r="AE1683" s="18">
        <f>AD1683*Premissas!$C$12</f>
        <v>3900.6327111673522</v>
      </c>
    </row>
    <row r="1684" spans="1:33" x14ac:dyDescent="0.25">
      <c r="A1684" s="7" t="str">
        <f>Premissas!$E$4</f>
        <v>agosto/19</v>
      </c>
      <c r="B1684" s="29">
        <f t="shared" ref="B1684:B1693" si="2548">B1683</f>
        <v>121</v>
      </c>
      <c r="C1684" s="15">
        <f>LARGE(Premissas!$H$4:$I$4,1)</f>
        <v>46.48</v>
      </c>
      <c r="D1684" s="16">
        <f t="shared" si="2538"/>
        <v>0</v>
      </c>
      <c r="E1684" s="17">
        <f>D1684*Premissas!$C$6</f>
        <v>0</v>
      </c>
      <c r="F1684" s="15">
        <f t="shared" si="2539"/>
        <v>121</v>
      </c>
      <c r="G1684" s="18">
        <f>F1684*Premissas!$C$5</f>
        <v>3900.6327111673522</v>
      </c>
      <c r="M1684" s="7" t="str">
        <f>Premissas!$E$4</f>
        <v>agosto/19</v>
      </c>
      <c r="N1684" s="29">
        <f t="shared" si="2546"/>
        <v>121</v>
      </c>
      <c r="O1684" s="15">
        <f>Premissas!$I$4</f>
        <v>20.16</v>
      </c>
      <c r="P1684" s="16">
        <f t="shared" si="2541"/>
        <v>0</v>
      </c>
      <c r="Q1684" s="17">
        <f>P1684*Premissas!$C$13</f>
        <v>0</v>
      </c>
      <c r="R1684" s="15">
        <f t="shared" si="2542"/>
        <v>121</v>
      </c>
      <c r="S1684" s="18">
        <f>R1684*Premissas!$C$11</f>
        <v>5827.9816513761471</v>
      </c>
      <c r="Y1684" s="7" t="str">
        <f>Premissas!$E$4</f>
        <v>agosto/19</v>
      </c>
      <c r="Z1684" s="29">
        <f t="shared" si="2547"/>
        <v>121</v>
      </c>
      <c r="AA1684" s="15">
        <f>Premissas!$H$4</f>
        <v>46.48</v>
      </c>
      <c r="AB1684" s="16">
        <f t="shared" si="2544"/>
        <v>0</v>
      </c>
      <c r="AC1684" s="17">
        <f>AB1684*Premissas!$C$6</f>
        <v>0</v>
      </c>
      <c r="AD1684" s="15">
        <f t="shared" si="2545"/>
        <v>121</v>
      </c>
      <c r="AE1684" s="18">
        <f>AD1684*Premissas!$C$12</f>
        <v>3900.6327111673522</v>
      </c>
    </row>
    <row r="1685" spans="1:33" x14ac:dyDescent="0.25">
      <c r="A1685" s="7" t="str">
        <f>Premissas!$E$5</f>
        <v>julho/19</v>
      </c>
      <c r="B1685" s="29">
        <f t="shared" si="2548"/>
        <v>121</v>
      </c>
      <c r="C1685" s="15">
        <f>LARGE(Premissas!$H$5:$I$5,1)</f>
        <v>63.17</v>
      </c>
      <c r="D1685" s="16">
        <f t="shared" si="2538"/>
        <v>0</v>
      </c>
      <c r="E1685" s="17">
        <f>D1685*Premissas!$C$6</f>
        <v>0</v>
      </c>
      <c r="F1685" s="15">
        <f t="shared" si="2539"/>
        <v>121</v>
      </c>
      <c r="G1685" s="18">
        <f>F1685*Premissas!$C$5</f>
        <v>3900.6327111673522</v>
      </c>
      <c r="M1685" s="7" t="str">
        <f>Premissas!$E$5</f>
        <v>julho/19</v>
      </c>
      <c r="N1685" s="29">
        <f t="shared" si="2546"/>
        <v>121</v>
      </c>
      <c r="O1685" s="15">
        <f>Premissas!$I$5</f>
        <v>39.979999999999997</v>
      </c>
      <c r="P1685" s="16">
        <f t="shared" si="2541"/>
        <v>0</v>
      </c>
      <c r="Q1685" s="17">
        <f>P1685*Premissas!$C$13</f>
        <v>0</v>
      </c>
      <c r="R1685" s="15">
        <f t="shared" si="2542"/>
        <v>121</v>
      </c>
      <c r="S1685" s="18">
        <f>R1685*Premissas!$C$11</f>
        <v>5827.9816513761471</v>
      </c>
      <c r="Y1685" s="7" t="str">
        <f>Premissas!$E$5</f>
        <v>julho/19</v>
      </c>
      <c r="Z1685" s="29">
        <f t="shared" si="2547"/>
        <v>121</v>
      </c>
      <c r="AA1685" s="15">
        <f>Premissas!$H$5</f>
        <v>63.17</v>
      </c>
      <c r="AB1685" s="16">
        <f t="shared" si="2544"/>
        <v>0</v>
      </c>
      <c r="AC1685" s="17">
        <f>AB1685*Premissas!$C$6</f>
        <v>0</v>
      </c>
      <c r="AD1685" s="15">
        <f t="shared" si="2545"/>
        <v>121</v>
      </c>
      <c r="AE1685" s="18">
        <f>AD1685*Premissas!$C$12</f>
        <v>3900.6327111673522</v>
      </c>
    </row>
    <row r="1686" spans="1:33" x14ac:dyDescent="0.25">
      <c r="A1686" s="7" t="str">
        <f>Premissas!$E$6</f>
        <v>junho/19</v>
      </c>
      <c r="B1686" s="29">
        <f t="shared" si="2548"/>
        <v>121</v>
      </c>
      <c r="C1686" s="15">
        <f>LARGE(Premissas!$H$6:$I$6,1)</f>
        <v>59.47</v>
      </c>
      <c r="D1686" s="16">
        <f t="shared" si="2538"/>
        <v>0</v>
      </c>
      <c r="E1686" s="17">
        <f>D1686*Premissas!$C$6</f>
        <v>0</v>
      </c>
      <c r="F1686" s="15">
        <f t="shared" si="2539"/>
        <v>121</v>
      </c>
      <c r="G1686" s="18">
        <f>F1686*Premissas!$C$5</f>
        <v>3900.6327111673522</v>
      </c>
      <c r="M1686" s="7" t="str">
        <f>Premissas!$E$6</f>
        <v>junho/19</v>
      </c>
      <c r="N1686" s="29">
        <f t="shared" si="2546"/>
        <v>121</v>
      </c>
      <c r="O1686" s="15">
        <f>Premissas!$I$6</f>
        <v>47.71</v>
      </c>
      <c r="P1686" s="16">
        <f t="shared" si="2541"/>
        <v>0</v>
      </c>
      <c r="Q1686" s="17">
        <f>P1686*Premissas!$C$13</f>
        <v>0</v>
      </c>
      <c r="R1686" s="15">
        <f t="shared" si="2542"/>
        <v>121</v>
      </c>
      <c r="S1686" s="18">
        <f>R1686*Premissas!$C$11</f>
        <v>5827.9816513761471</v>
      </c>
      <c r="Y1686" s="7" t="str">
        <f>Premissas!$E$6</f>
        <v>junho/19</v>
      </c>
      <c r="Z1686" s="29">
        <f t="shared" si="2547"/>
        <v>121</v>
      </c>
      <c r="AA1686" s="15">
        <f>Premissas!$H$6</f>
        <v>59.47</v>
      </c>
      <c r="AB1686" s="16">
        <f t="shared" si="2544"/>
        <v>0</v>
      </c>
      <c r="AC1686" s="17">
        <f>AB1686*Premissas!$C$6</f>
        <v>0</v>
      </c>
      <c r="AD1686" s="15">
        <f t="shared" si="2545"/>
        <v>121</v>
      </c>
      <c r="AE1686" s="18">
        <f>AD1686*Premissas!$C$12</f>
        <v>3900.6327111673522</v>
      </c>
    </row>
    <row r="1687" spans="1:33" x14ac:dyDescent="0.25">
      <c r="A1687" s="7" t="str">
        <f>Premissas!$E$7</f>
        <v>maio/19</v>
      </c>
      <c r="B1687" s="29">
        <f t="shared" si="2548"/>
        <v>121</v>
      </c>
      <c r="C1687" s="15">
        <f>LARGE(Premissas!$H$7:$I$7,1)</f>
        <v>61.04</v>
      </c>
      <c r="D1687" s="20">
        <f t="shared" si="2538"/>
        <v>0</v>
      </c>
      <c r="E1687" s="17">
        <f>D1687*Premissas!$C$6</f>
        <v>0</v>
      </c>
      <c r="F1687" s="15">
        <f t="shared" si="2539"/>
        <v>121</v>
      </c>
      <c r="G1687" s="18">
        <f>F1687*Premissas!$C$5</f>
        <v>3900.6327111673522</v>
      </c>
      <c r="M1687" s="7" t="str">
        <f>Premissas!$E$7</f>
        <v>maio/19</v>
      </c>
      <c r="N1687" s="29">
        <f t="shared" si="2546"/>
        <v>121</v>
      </c>
      <c r="O1687" s="15">
        <f>Premissas!$I$7</f>
        <v>46.37</v>
      </c>
      <c r="P1687" s="20">
        <f t="shared" si="2541"/>
        <v>0</v>
      </c>
      <c r="Q1687" s="17">
        <f>P1687*Premissas!$C$13</f>
        <v>0</v>
      </c>
      <c r="R1687" s="15">
        <f t="shared" si="2542"/>
        <v>121</v>
      </c>
      <c r="S1687" s="18">
        <f>R1687*Premissas!$C$11</f>
        <v>5827.9816513761471</v>
      </c>
      <c r="Y1687" s="7" t="str">
        <f>Premissas!$E$7</f>
        <v>maio/19</v>
      </c>
      <c r="Z1687" s="29">
        <f t="shared" si="2547"/>
        <v>121</v>
      </c>
      <c r="AA1687" s="15">
        <f>Premissas!$H$7</f>
        <v>61.04</v>
      </c>
      <c r="AB1687" s="20">
        <f t="shared" si="2544"/>
        <v>0</v>
      </c>
      <c r="AC1687" s="17">
        <f>AB1687*Premissas!$C$6</f>
        <v>0</v>
      </c>
      <c r="AD1687" s="15">
        <f t="shared" si="2545"/>
        <v>121</v>
      </c>
      <c r="AE1687" s="18">
        <f>AD1687*Premissas!$C$12</f>
        <v>3900.6327111673522</v>
      </c>
    </row>
    <row r="1688" spans="1:33" x14ac:dyDescent="0.25">
      <c r="A1688" s="7" t="str">
        <f>Premissas!$E$8</f>
        <v>abril/19</v>
      </c>
      <c r="B1688" s="29">
        <f t="shared" si="2548"/>
        <v>121</v>
      </c>
      <c r="C1688" s="15">
        <f>LARGE(Premissas!$H$8:$I$8,1)</f>
        <v>81.98</v>
      </c>
      <c r="D1688" s="20">
        <f t="shared" si="2538"/>
        <v>0</v>
      </c>
      <c r="E1688" s="17">
        <f>D1688*Premissas!$C$6</f>
        <v>0</v>
      </c>
      <c r="F1688" s="15">
        <f t="shared" si="2539"/>
        <v>121</v>
      </c>
      <c r="G1688" s="18">
        <f>F1688*Premissas!$C$5</f>
        <v>3900.6327111673522</v>
      </c>
      <c r="M1688" s="7" t="str">
        <f>Premissas!$E$8</f>
        <v>abril/19</v>
      </c>
      <c r="N1688" s="29">
        <f t="shared" si="2546"/>
        <v>121</v>
      </c>
      <c r="O1688" s="15">
        <f>Premissas!$I$8</f>
        <v>53.09</v>
      </c>
      <c r="P1688" s="20">
        <f t="shared" si="2541"/>
        <v>0</v>
      </c>
      <c r="Q1688" s="17">
        <f>P1688*Premissas!$C$13</f>
        <v>0</v>
      </c>
      <c r="R1688" s="15">
        <f t="shared" si="2542"/>
        <v>121</v>
      </c>
      <c r="S1688" s="18">
        <f>R1688*Premissas!$C$11</f>
        <v>5827.9816513761471</v>
      </c>
      <c r="Y1688" s="7" t="str">
        <f>Premissas!$E$8</f>
        <v>abril/19</v>
      </c>
      <c r="Z1688" s="29">
        <f t="shared" si="2547"/>
        <v>121</v>
      </c>
      <c r="AA1688" s="15">
        <f>Premissas!$H$8</f>
        <v>81.98</v>
      </c>
      <c r="AB1688" s="20">
        <f t="shared" si="2544"/>
        <v>0</v>
      </c>
      <c r="AC1688" s="17">
        <f>AB1688*Premissas!$C$6</f>
        <v>0</v>
      </c>
      <c r="AD1688" s="15">
        <f t="shared" si="2545"/>
        <v>121</v>
      </c>
      <c r="AE1688" s="18">
        <f>AD1688*Premissas!$C$12</f>
        <v>3900.6327111673522</v>
      </c>
    </row>
    <row r="1689" spans="1:33" x14ac:dyDescent="0.25">
      <c r="A1689" s="7" t="str">
        <f>Premissas!$E$9</f>
        <v>março/19</v>
      </c>
      <c r="B1689" s="29">
        <f t="shared" si="2548"/>
        <v>121</v>
      </c>
      <c r="C1689" s="15">
        <f>LARGE(Premissas!$H$9:$I$9,1)</f>
        <v>77.73</v>
      </c>
      <c r="D1689" s="20">
        <f t="shared" si="2538"/>
        <v>0</v>
      </c>
      <c r="E1689" s="17">
        <f>D1689*Premissas!$C$6</f>
        <v>0</v>
      </c>
      <c r="F1689" s="15">
        <f t="shared" si="2539"/>
        <v>121</v>
      </c>
      <c r="G1689" s="18">
        <f>F1689*Premissas!$C$5</f>
        <v>3900.6327111673522</v>
      </c>
      <c r="M1689" s="7" t="str">
        <f>Premissas!$E$9</f>
        <v>março/19</v>
      </c>
      <c r="N1689" s="29">
        <f t="shared" si="2546"/>
        <v>121</v>
      </c>
      <c r="O1689" s="15">
        <f>Premissas!$I$9</f>
        <v>77.73</v>
      </c>
      <c r="P1689" s="20">
        <f t="shared" si="2541"/>
        <v>0</v>
      </c>
      <c r="Q1689" s="17">
        <f>P1689*Premissas!$C$13</f>
        <v>0</v>
      </c>
      <c r="R1689" s="15">
        <f t="shared" si="2542"/>
        <v>121</v>
      </c>
      <c r="S1689" s="18">
        <f>R1689*Premissas!$C$11</f>
        <v>5827.9816513761471</v>
      </c>
      <c r="Y1689" s="7" t="str">
        <f>Premissas!$E$9</f>
        <v>março/19</v>
      </c>
      <c r="Z1689" s="29">
        <f t="shared" si="2547"/>
        <v>121</v>
      </c>
      <c r="AA1689" s="15">
        <f>Premissas!$H$9</f>
        <v>77.62</v>
      </c>
      <c r="AB1689" s="20">
        <f t="shared" si="2544"/>
        <v>0</v>
      </c>
      <c r="AC1689" s="17">
        <f>AB1689*Premissas!$C$6</f>
        <v>0</v>
      </c>
      <c r="AD1689" s="15">
        <f t="shared" si="2545"/>
        <v>121</v>
      </c>
      <c r="AE1689" s="18">
        <f>AD1689*Premissas!$C$12</f>
        <v>3900.6327111673522</v>
      </c>
    </row>
    <row r="1690" spans="1:33" x14ac:dyDescent="0.25">
      <c r="A1690" s="7" t="str">
        <f>Premissas!$E$10</f>
        <v>fevereiro/19</v>
      </c>
      <c r="B1690" s="29">
        <f t="shared" si="2548"/>
        <v>121</v>
      </c>
      <c r="C1690" s="15">
        <f>LARGE(Premissas!$H$10:$I$10,1)</f>
        <v>89.49</v>
      </c>
      <c r="D1690" s="20">
        <f t="shared" si="2538"/>
        <v>0</v>
      </c>
      <c r="E1690" s="17">
        <f>D1690*Premissas!$C$6</f>
        <v>0</v>
      </c>
      <c r="F1690" s="15">
        <f t="shared" si="2539"/>
        <v>121</v>
      </c>
      <c r="G1690" s="18">
        <f>F1690*Premissas!$C$5</f>
        <v>3900.6327111673522</v>
      </c>
      <c r="M1690" s="7" t="str">
        <f>Premissas!$E$10</f>
        <v>fevereiro/19</v>
      </c>
      <c r="N1690" s="29">
        <f t="shared" si="2546"/>
        <v>121</v>
      </c>
      <c r="O1690" s="15">
        <f>Premissas!$I$10</f>
        <v>61.82</v>
      </c>
      <c r="P1690" s="20">
        <f t="shared" si="2541"/>
        <v>0</v>
      </c>
      <c r="Q1690" s="17">
        <f>P1690*Premissas!$C$13</f>
        <v>0</v>
      </c>
      <c r="R1690" s="15">
        <f t="shared" si="2542"/>
        <v>121</v>
      </c>
      <c r="S1690" s="18">
        <f>R1690*Premissas!$C$11</f>
        <v>5827.9816513761471</v>
      </c>
      <c r="Y1690" s="7" t="str">
        <f>Premissas!$E$10</f>
        <v>fevereiro/19</v>
      </c>
      <c r="Z1690" s="29">
        <f t="shared" si="2547"/>
        <v>121</v>
      </c>
      <c r="AA1690" s="15">
        <f>Premissas!$H$10</f>
        <v>89.49</v>
      </c>
      <c r="AB1690" s="20">
        <f t="shared" si="2544"/>
        <v>0</v>
      </c>
      <c r="AC1690" s="17">
        <f>AB1690*Premissas!$C$6</f>
        <v>0</v>
      </c>
      <c r="AD1690" s="15">
        <f t="shared" si="2545"/>
        <v>121</v>
      </c>
      <c r="AE1690" s="18">
        <f>AD1690*Premissas!$C$12</f>
        <v>3900.6327111673522</v>
      </c>
    </row>
    <row r="1691" spans="1:33" x14ac:dyDescent="0.25">
      <c r="A1691" s="7" t="str">
        <f>Premissas!$E$11</f>
        <v>janeiro/19</v>
      </c>
      <c r="B1691" s="29">
        <f t="shared" si="2548"/>
        <v>121</v>
      </c>
      <c r="C1691" s="15">
        <f>LARGE(Premissas!$H$11:$I$11,1)</f>
        <v>81.09</v>
      </c>
      <c r="D1691" s="16">
        <f t="shared" si="2538"/>
        <v>0</v>
      </c>
      <c r="E1691" s="17">
        <f>D1691*Premissas!$C$6</f>
        <v>0</v>
      </c>
      <c r="F1691" s="15">
        <f t="shared" si="2539"/>
        <v>121</v>
      </c>
      <c r="G1691" s="18">
        <f>F1691*Premissas!$C$5</f>
        <v>3900.6327111673522</v>
      </c>
      <c r="M1691" s="7" t="str">
        <f>Premissas!$E$11</f>
        <v>janeiro/19</v>
      </c>
      <c r="N1691" s="29">
        <f t="shared" si="2546"/>
        <v>121</v>
      </c>
      <c r="O1691" s="15">
        <f>Premissas!$I$11</f>
        <v>57.12</v>
      </c>
      <c r="P1691" s="16">
        <f t="shared" si="2541"/>
        <v>0</v>
      </c>
      <c r="Q1691" s="17">
        <f>P1691*Premissas!$C$13</f>
        <v>0</v>
      </c>
      <c r="R1691" s="15">
        <f t="shared" si="2542"/>
        <v>121</v>
      </c>
      <c r="S1691" s="18">
        <f>R1691*Premissas!$C$11</f>
        <v>5827.9816513761471</v>
      </c>
      <c r="Y1691" s="7" t="str">
        <f>Premissas!$E$11</f>
        <v>janeiro/19</v>
      </c>
      <c r="Z1691" s="29">
        <f t="shared" si="2547"/>
        <v>121</v>
      </c>
      <c r="AA1691" s="15">
        <f>Premissas!$H$11</f>
        <v>81.09</v>
      </c>
      <c r="AB1691" s="16">
        <f t="shared" si="2544"/>
        <v>0</v>
      </c>
      <c r="AC1691" s="17">
        <f>AB1691*Premissas!$C$6</f>
        <v>0</v>
      </c>
      <c r="AD1691" s="15">
        <f t="shared" si="2545"/>
        <v>121</v>
      </c>
      <c r="AE1691" s="18">
        <f>AD1691*Premissas!$C$12</f>
        <v>3900.6327111673522</v>
      </c>
    </row>
    <row r="1692" spans="1:33" x14ac:dyDescent="0.25">
      <c r="A1692" s="7" t="str">
        <f>Premissas!$E$12</f>
        <v>dezembro/18</v>
      </c>
      <c r="B1692" s="29">
        <f t="shared" si="2548"/>
        <v>121</v>
      </c>
      <c r="C1692" s="15">
        <f>LARGE(Premissas!$H$12:$I$12,1)</f>
        <v>66.98</v>
      </c>
      <c r="D1692" s="16">
        <f t="shared" si="2538"/>
        <v>0</v>
      </c>
      <c r="E1692" s="17">
        <f>D1692*Premissas!$C$6</f>
        <v>0</v>
      </c>
      <c r="F1692" s="15">
        <f t="shared" si="2539"/>
        <v>121</v>
      </c>
      <c r="G1692" s="18">
        <f>F1692*Premissas!$C$5</f>
        <v>3900.6327111673522</v>
      </c>
      <c r="M1692" s="7" t="str">
        <f>Premissas!$E$12</f>
        <v>dezembro/18</v>
      </c>
      <c r="N1692" s="29">
        <f t="shared" si="2546"/>
        <v>121</v>
      </c>
      <c r="O1692" s="15">
        <f>Premissas!$I$12</f>
        <v>56.9</v>
      </c>
      <c r="P1692" s="16">
        <f t="shared" si="2541"/>
        <v>0</v>
      </c>
      <c r="Q1692" s="17">
        <f>P1692*Premissas!$C$13</f>
        <v>0</v>
      </c>
      <c r="R1692" s="15">
        <f t="shared" si="2542"/>
        <v>121</v>
      </c>
      <c r="S1692" s="18">
        <f>R1692*Premissas!$C$11</f>
        <v>5827.9816513761471</v>
      </c>
      <c r="Y1692" s="7" t="str">
        <f>Premissas!$E$12</f>
        <v>dezembro/18</v>
      </c>
      <c r="Z1692" s="29">
        <f t="shared" si="2547"/>
        <v>121</v>
      </c>
      <c r="AA1692" s="15">
        <f>Premissas!$H$12</f>
        <v>66.98</v>
      </c>
      <c r="AB1692" s="16">
        <f t="shared" si="2544"/>
        <v>0</v>
      </c>
      <c r="AC1692" s="17">
        <f>AB1692*Premissas!$C$6</f>
        <v>0</v>
      </c>
      <c r="AD1692" s="15">
        <f t="shared" si="2545"/>
        <v>121</v>
      </c>
      <c r="AE1692" s="18">
        <f>AD1692*Premissas!$C$12</f>
        <v>3900.6327111673522</v>
      </c>
    </row>
    <row r="1693" spans="1:33" x14ac:dyDescent="0.25">
      <c r="A1693" s="7" t="str">
        <f>Premissas!$E$13</f>
        <v>novembro/18</v>
      </c>
      <c r="B1693" s="29">
        <f t="shared" si="2548"/>
        <v>121</v>
      </c>
      <c r="C1693" s="15">
        <f>LARGE(Premissas!$H$13:$I$13,1)</f>
        <v>66.42</v>
      </c>
      <c r="D1693" s="16">
        <f t="shared" si="2538"/>
        <v>0</v>
      </c>
      <c r="E1693" s="17">
        <f>D1693*Premissas!$C$6</f>
        <v>0</v>
      </c>
      <c r="F1693" s="15">
        <f t="shared" si="2539"/>
        <v>121</v>
      </c>
      <c r="G1693" s="18">
        <f>F1693*Premissas!$C$5</f>
        <v>3900.6327111673522</v>
      </c>
      <c r="M1693" s="7" t="str">
        <f>Premissas!$E$13</f>
        <v>novembro/18</v>
      </c>
      <c r="N1693" s="29">
        <f t="shared" si="2546"/>
        <v>121</v>
      </c>
      <c r="O1693" s="15">
        <f>Premissas!$I$13</f>
        <v>40.659999999999997</v>
      </c>
      <c r="P1693" s="16">
        <f t="shared" si="2541"/>
        <v>0</v>
      </c>
      <c r="Q1693" s="17">
        <f>P1693*Premissas!$C$13</f>
        <v>0</v>
      </c>
      <c r="R1693" s="15">
        <f t="shared" si="2542"/>
        <v>121</v>
      </c>
      <c r="S1693" s="18">
        <f>R1693*Premissas!$C$11</f>
        <v>5827.9816513761471</v>
      </c>
      <c r="Y1693" s="7" t="str">
        <f>Premissas!$E$13</f>
        <v>novembro/18</v>
      </c>
      <c r="Z1693" s="29">
        <f t="shared" si="2547"/>
        <v>121</v>
      </c>
      <c r="AA1693" s="15">
        <f>Premissas!$H$13</f>
        <v>66.42</v>
      </c>
      <c r="AB1693" s="16">
        <f t="shared" si="2544"/>
        <v>0</v>
      </c>
      <c r="AC1693" s="17">
        <f>AB1693*Premissas!$C$6</f>
        <v>0</v>
      </c>
      <c r="AD1693" s="15">
        <f t="shared" si="2545"/>
        <v>121</v>
      </c>
      <c r="AE1693" s="18">
        <f>AD1693*Premissas!$C$12</f>
        <v>3900.6327111673522</v>
      </c>
    </row>
    <row r="1694" spans="1:33" x14ac:dyDescent="0.25">
      <c r="A1694" s="26" t="s">
        <v>35</v>
      </c>
      <c r="B1694" s="5"/>
      <c r="C1694" s="5">
        <f>LARGE(C1681:C1693,1)</f>
        <v>89.49</v>
      </c>
      <c r="D1694" s="5">
        <f>LARGE(D1681:D1693,1)</f>
        <v>0</v>
      </c>
      <c r="E1694" s="27">
        <f>SUM(E1682:E1693)</f>
        <v>0</v>
      </c>
      <c r="F1694" s="5">
        <f>LARGE(F1681:F1693,1)</f>
        <v>121</v>
      </c>
      <c r="G1694" s="27">
        <f t="shared" si="2462"/>
        <v>46807.592534008225</v>
      </c>
      <c r="H1694" s="50">
        <f>E1694+G1694</f>
        <v>46807.592534008225</v>
      </c>
      <c r="I1694">
        <f>B1682</f>
        <v>121</v>
      </c>
      <c r="M1694" s="26" t="s">
        <v>35</v>
      </c>
      <c r="N1694" s="5"/>
      <c r="O1694" s="5">
        <f t="shared" ref="O1694:P1694" si="2549">LARGE(O1681:O1693,1)</f>
        <v>77.73</v>
      </c>
      <c r="P1694" s="5">
        <f t="shared" si="2549"/>
        <v>0</v>
      </c>
      <c r="Q1694" s="27">
        <f t="shared" ref="Q1694" si="2550">SUM(Q1682:Q1693)</f>
        <v>0</v>
      </c>
      <c r="R1694" s="5">
        <f t="shared" ref="R1694" si="2551">LARGE(R1681:R1693,1)</f>
        <v>121</v>
      </c>
      <c r="S1694" s="27">
        <f t="shared" si="2466"/>
        <v>69935.779816513765</v>
      </c>
      <c r="T1694" s="50">
        <f t="shared" ref="T1694" si="2552">Q1694+S1694</f>
        <v>69935.779816513765</v>
      </c>
      <c r="U1694">
        <f t="shared" ref="U1694" si="2553">N1682</f>
        <v>121</v>
      </c>
      <c r="Y1694" s="26" t="s">
        <v>35</v>
      </c>
      <c r="Z1694" s="5"/>
      <c r="AA1694" s="5">
        <f t="shared" ref="AA1694:AB1694" si="2554">LARGE(AA1681:AA1693,1)</f>
        <v>89.49</v>
      </c>
      <c r="AB1694" s="5">
        <f t="shared" si="2554"/>
        <v>0</v>
      </c>
      <c r="AC1694" s="27">
        <f t="shared" ref="AC1694" si="2555">SUM(AC1682:AC1693)</f>
        <v>0</v>
      </c>
      <c r="AD1694" s="5">
        <f t="shared" ref="AD1694" si="2556">LARGE(AD1681:AD1693,1)</f>
        <v>121</v>
      </c>
      <c r="AE1694" s="27">
        <f t="shared" si="2472"/>
        <v>46807.592534008225</v>
      </c>
      <c r="AF1694" s="50">
        <f t="shared" ref="AF1694" si="2557">AC1694+AE1694</f>
        <v>46807.592534008225</v>
      </c>
      <c r="AG1694">
        <f t="shared" ref="AG1694" si="2558">Z1682</f>
        <v>121</v>
      </c>
    </row>
    <row r="1695" spans="1:33" x14ac:dyDescent="0.25">
      <c r="A1695" s="6" t="s">
        <v>12</v>
      </c>
      <c r="B1695" s="6" t="s">
        <v>18</v>
      </c>
      <c r="C1695" s="6" t="s">
        <v>19</v>
      </c>
      <c r="D1695" s="14" t="s">
        <v>20</v>
      </c>
      <c r="E1695" s="14" t="s">
        <v>21</v>
      </c>
      <c r="F1695" s="6" t="s">
        <v>22</v>
      </c>
      <c r="G1695" s="6" t="s">
        <v>23</v>
      </c>
      <c r="M1695" s="6" t="s">
        <v>12</v>
      </c>
      <c r="N1695" s="6" t="s">
        <v>18</v>
      </c>
      <c r="O1695" s="6" t="s">
        <v>19</v>
      </c>
      <c r="P1695" s="14" t="s">
        <v>20</v>
      </c>
      <c r="Q1695" s="14" t="s">
        <v>21</v>
      </c>
      <c r="R1695" s="6" t="s">
        <v>22</v>
      </c>
      <c r="S1695" s="6" t="s">
        <v>23</v>
      </c>
      <c r="Y1695" s="6" t="s">
        <v>12</v>
      </c>
      <c r="Z1695" s="6" t="s">
        <v>18</v>
      </c>
      <c r="AA1695" s="6" t="s">
        <v>19</v>
      </c>
      <c r="AB1695" s="14" t="s">
        <v>20</v>
      </c>
      <c r="AC1695" s="14" t="s">
        <v>21</v>
      </c>
      <c r="AD1695" s="6" t="s">
        <v>22</v>
      </c>
      <c r="AE1695" s="6" t="s">
        <v>23</v>
      </c>
    </row>
    <row r="1696" spans="1:33" x14ac:dyDescent="0.25">
      <c r="A1696" s="7" t="str">
        <f>Premissas!$E$2</f>
        <v>outubro/19</v>
      </c>
      <c r="B1696" s="29">
        <f>B1682+1</f>
        <v>122</v>
      </c>
      <c r="C1696" s="15">
        <f>LARGE(Premissas!$H$2:$I$2,1)</f>
        <v>63.39</v>
      </c>
      <c r="D1696" s="16">
        <f t="shared" ref="D1696:D1707" si="2559">IF(C1696&gt;105%*B1696,(C1696-B1696),0)</f>
        <v>0</v>
      </c>
      <c r="E1696" s="17">
        <f>D1696*Premissas!$C$6</f>
        <v>0</v>
      </c>
      <c r="F1696" s="15">
        <f t="shared" ref="F1696:F1707" si="2560">IF(C1696&gt;B1696,C1696,B1696)</f>
        <v>122</v>
      </c>
      <c r="G1696" s="18">
        <f>F1696*Premissas!$C$5</f>
        <v>3932.8693451439417</v>
      </c>
      <c r="M1696" s="7" t="str">
        <f>Premissas!$E$2</f>
        <v>outubro/19</v>
      </c>
      <c r="N1696" s="29">
        <f t="shared" ref="N1696" si="2561">N1682+1</f>
        <v>122</v>
      </c>
      <c r="O1696" s="15">
        <f>Premissas!$I$2</f>
        <v>63.39</v>
      </c>
      <c r="P1696" s="16">
        <f t="shared" ref="P1696:P1707" si="2562">IF(O1696&gt;105%*N1696,(O1696-N1696),0)</f>
        <v>0</v>
      </c>
      <c r="Q1696" s="17">
        <f>P1696*Premissas!$C$13</f>
        <v>0</v>
      </c>
      <c r="R1696" s="15">
        <f t="shared" ref="R1696:R1707" si="2563">IF(O1696&gt;N1696,O1696,N1696)</f>
        <v>122</v>
      </c>
      <c r="S1696" s="18">
        <f>R1696*Premissas!$C$11</f>
        <v>5876.1467889908254</v>
      </c>
      <c r="Y1696" s="7" t="str">
        <f>Premissas!$E$2</f>
        <v>outubro/19</v>
      </c>
      <c r="Z1696" s="29">
        <f t="shared" ref="Z1696" si="2564">Z1682+1</f>
        <v>122</v>
      </c>
      <c r="AA1696" s="15">
        <f>Premissas!$H$2</f>
        <v>58.8</v>
      </c>
      <c r="AB1696" s="16">
        <f t="shared" ref="AB1696:AB1707" si="2565">IF(AA1696&gt;105%*Z1696,(AA1696-Z1696),0)</f>
        <v>0</v>
      </c>
      <c r="AC1696" s="17">
        <f>AB1696*Premissas!$C$6</f>
        <v>0</v>
      </c>
      <c r="AD1696" s="15">
        <f t="shared" ref="AD1696:AD1707" si="2566">IF(AA1696&gt;Z1696,AA1696,Z1696)</f>
        <v>122</v>
      </c>
      <c r="AE1696" s="18">
        <f>AD1696*Premissas!$C$12</f>
        <v>3932.8693451439417</v>
      </c>
    </row>
    <row r="1697" spans="1:33" x14ac:dyDescent="0.25">
      <c r="A1697" s="7" t="str">
        <f>Premissas!$E$3</f>
        <v>setembro/19</v>
      </c>
      <c r="B1697" s="29">
        <f>B1696</f>
        <v>122</v>
      </c>
      <c r="C1697" s="15">
        <f>LARGE(Premissas!$H$3:$I$3,1)</f>
        <v>58.91</v>
      </c>
      <c r="D1697" s="16">
        <f t="shared" si="2559"/>
        <v>0</v>
      </c>
      <c r="E1697" s="17">
        <f>D1697*Premissas!$C$6</f>
        <v>0</v>
      </c>
      <c r="F1697" s="15">
        <f t="shared" si="2560"/>
        <v>122</v>
      </c>
      <c r="G1697" s="18">
        <f>F1697*Premissas!$C$5</f>
        <v>3932.8693451439417</v>
      </c>
      <c r="M1697" s="7" t="str">
        <f>Premissas!$E$3</f>
        <v>setembro/19</v>
      </c>
      <c r="N1697" s="29">
        <f t="shared" ref="N1697:N1707" si="2567">N1696</f>
        <v>122</v>
      </c>
      <c r="O1697" s="15">
        <f>Premissas!$I$3</f>
        <v>52.19</v>
      </c>
      <c r="P1697" s="16">
        <f t="shared" si="2562"/>
        <v>0</v>
      </c>
      <c r="Q1697" s="17">
        <f>P1697*Premissas!$C$13</f>
        <v>0</v>
      </c>
      <c r="R1697" s="15">
        <f t="shared" si="2563"/>
        <v>122</v>
      </c>
      <c r="S1697" s="18">
        <f>R1697*Premissas!$C$11</f>
        <v>5876.1467889908254</v>
      </c>
      <c r="Y1697" s="7" t="str">
        <f>Premissas!$E$3</f>
        <v>setembro/19</v>
      </c>
      <c r="Z1697" s="29">
        <f t="shared" ref="Z1697:Z1707" si="2568">Z1696</f>
        <v>122</v>
      </c>
      <c r="AA1697" s="15">
        <f>Premissas!$H$3</f>
        <v>58.91</v>
      </c>
      <c r="AB1697" s="16">
        <f t="shared" si="2565"/>
        <v>0</v>
      </c>
      <c r="AC1697" s="17">
        <f>AB1697*Premissas!$C$6</f>
        <v>0</v>
      </c>
      <c r="AD1697" s="15">
        <f t="shared" si="2566"/>
        <v>122</v>
      </c>
      <c r="AE1697" s="18">
        <f>AD1697*Premissas!$C$12</f>
        <v>3932.8693451439417</v>
      </c>
    </row>
    <row r="1698" spans="1:33" x14ac:dyDescent="0.25">
      <c r="A1698" s="7" t="str">
        <f>Premissas!$E$4</f>
        <v>agosto/19</v>
      </c>
      <c r="B1698" s="29">
        <f t="shared" ref="B1698:B1707" si="2569">B1697</f>
        <v>122</v>
      </c>
      <c r="C1698" s="15">
        <f>LARGE(Premissas!$H$4:$I$4,1)</f>
        <v>46.48</v>
      </c>
      <c r="D1698" s="16">
        <f t="shared" si="2559"/>
        <v>0</v>
      </c>
      <c r="E1698" s="17">
        <f>D1698*Premissas!$C$6</f>
        <v>0</v>
      </c>
      <c r="F1698" s="15">
        <f t="shared" si="2560"/>
        <v>122</v>
      </c>
      <c r="G1698" s="18">
        <f>F1698*Premissas!$C$5</f>
        <v>3932.8693451439417</v>
      </c>
      <c r="M1698" s="7" t="str">
        <f>Premissas!$E$4</f>
        <v>agosto/19</v>
      </c>
      <c r="N1698" s="29">
        <f t="shared" si="2567"/>
        <v>122</v>
      </c>
      <c r="O1698" s="15">
        <f>Premissas!$I$4</f>
        <v>20.16</v>
      </c>
      <c r="P1698" s="16">
        <f t="shared" si="2562"/>
        <v>0</v>
      </c>
      <c r="Q1698" s="17">
        <f>P1698*Premissas!$C$13</f>
        <v>0</v>
      </c>
      <c r="R1698" s="15">
        <f t="shared" si="2563"/>
        <v>122</v>
      </c>
      <c r="S1698" s="18">
        <f>R1698*Premissas!$C$11</f>
        <v>5876.1467889908254</v>
      </c>
      <c r="Y1698" s="7" t="str">
        <f>Premissas!$E$4</f>
        <v>agosto/19</v>
      </c>
      <c r="Z1698" s="29">
        <f t="shared" si="2568"/>
        <v>122</v>
      </c>
      <c r="AA1698" s="15">
        <f>Premissas!$H$4</f>
        <v>46.48</v>
      </c>
      <c r="AB1698" s="16">
        <f t="shared" si="2565"/>
        <v>0</v>
      </c>
      <c r="AC1698" s="17">
        <f>AB1698*Premissas!$C$6</f>
        <v>0</v>
      </c>
      <c r="AD1698" s="15">
        <f t="shared" si="2566"/>
        <v>122</v>
      </c>
      <c r="AE1698" s="18">
        <f>AD1698*Premissas!$C$12</f>
        <v>3932.8693451439417</v>
      </c>
    </row>
    <row r="1699" spans="1:33" x14ac:dyDescent="0.25">
      <c r="A1699" s="7" t="str">
        <f>Premissas!$E$5</f>
        <v>julho/19</v>
      </c>
      <c r="B1699" s="29">
        <f t="shared" si="2569"/>
        <v>122</v>
      </c>
      <c r="C1699" s="15">
        <f>LARGE(Premissas!$H$5:$I$5,1)</f>
        <v>63.17</v>
      </c>
      <c r="D1699" s="16">
        <f t="shared" si="2559"/>
        <v>0</v>
      </c>
      <c r="E1699" s="17">
        <f>D1699*Premissas!$C$6</f>
        <v>0</v>
      </c>
      <c r="F1699" s="15">
        <f t="shared" si="2560"/>
        <v>122</v>
      </c>
      <c r="G1699" s="18">
        <f>F1699*Premissas!$C$5</f>
        <v>3932.8693451439417</v>
      </c>
      <c r="M1699" s="7" t="str">
        <f>Premissas!$E$5</f>
        <v>julho/19</v>
      </c>
      <c r="N1699" s="29">
        <f t="shared" si="2567"/>
        <v>122</v>
      </c>
      <c r="O1699" s="15">
        <f>Premissas!$I$5</f>
        <v>39.979999999999997</v>
      </c>
      <c r="P1699" s="16">
        <f t="shared" si="2562"/>
        <v>0</v>
      </c>
      <c r="Q1699" s="17">
        <f>P1699*Premissas!$C$13</f>
        <v>0</v>
      </c>
      <c r="R1699" s="15">
        <f t="shared" si="2563"/>
        <v>122</v>
      </c>
      <c r="S1699" s="18">
        <f>R1699*Premissas!$C$11</f>
        <v>5876.1467889908254</v>
      </c>
      <c r="Y1699" s="7" t="str">
        <f>Premissas!$E$5</f>
        <v>julho/19</v>
      </c>
      <c r="Z1699" s="29">
        <f t="shared" si="2568"/>
        <v>122</v>
      </c>
      <c r="AA1699" s="15">
        <f>Premissas!$H$5</f>
        <v>63.17</v>
      </c>
      <c r="AB1699" s="16">
        <f t="shared" si="2565"/>
        <v>0</v>
      </c>
      <c r="AC1699" s="17">
        <f>AB1699*Premissas!$C$6</f>
        <v>0</v>
      </c>
      <c r="AD1699" s="15">
        <f t="shared" si="2566"/>
        <v>122</v>
      </c>
      <c r="AE1699" s="18">
        <f>AD1699*Premissas!$C$12</f>
        <v>3932.8693451439417</v>
      </c>
    </row>
    <row r="1700" spans="1:33" x14ac:dyDescent="0.25">
      <c r="A1700" s="7" t="str">
        <f>Premissas!$E$6</f>
        <v>junho/19</v>
      </c>
      <c r="B1700" s="29">
        <f t="shared" si="2569"/>
        <v>122</v>
      </c>
      <c r="C1700" s="15">
        <f>LARGE(Premissas!$H$6:$I$6,1)</f>
        <v>59.47</v>
      </c>
      <c r="D1700" s="16">
        <f t="shared" si="2559"/>
        <v>0</v>
      </c>
      <c r="E1700" s="17">
        <f>D1700*Premissas!$C$6</f>
        <v>0</v>
      </c>
      <c r="F1700" s="15">
        <f t="shared" si="2560"/>
        <v>122</v>
      </c>
      <c r="G1700" s="18">
        <f>F1700*Premissas!$C$5</f>
        <v>3932.8693451439417</v>
      </c>
      <c r="M1700" s="7" t="str">
        <f>Premissas!$E$6</f>
        <v>junho/19</v>
      </c>
      <c r="N1700" s="29">
        <f t="shared" si="2567"/>
        <v>122</v>
      </c>
      <c r="O1700" s="15">
        <f>Premissas!$I$6</f>
        <v>47.71</v>
      </c>
      <c r="P1700" s="16">
        <f t="shared" si="2562"/>
        <v>0</v>
      </c>
      <c r="Q1700" s="17">
        <f>P1700*Premissas!$C$13</f>
        <v>0</v>
      </c>
      <c r="R1700" s="15">
        <f t="shared" si="2563"/>
        <v>122</v>
      </c>
      <c r="S1700" s="18">
        <f>R1700*Premissas!$C$11</f>
        <v>5876.1467889908254</v>
      </c>
      <c r="Y1700" s="7" t="str">
        <f>Premissas!$E$6</f>
        <v>junho/19</v>
      </c>
      <c r="Z1700" s="29">
        <f t="shared" si="2568"/>
        <v>122</v>
      </c>
      <c r="AA1700" s="15">
        <f>Premissas!$H$6</f>
        <v>59.47</v>
      </c>
      <c r="AB1700" s="16">
        <f t="shared" si="2565"/>
        <v>0</v>
      </c>
      <c r="AC1700" s="17">
        <f>AB1700*Premissas!$C$6</f>
        <v>0</v>
      </c>
      <c r="AD1700" s="15">
        <f t="shared" si="2566"/>
        <v>122</v>
      </c>
      <c r="AE1700" s="18">
        <f>AD1700*Premissas!$C$12</f>
        <v>3932.8693451439417</v>
      </c>
    </row>
    <row r="1701" spans="1:33" x14ac:dyDescent="0.25">
      <c r="A1701" s="7" t="str">
        <f>Premissas!$E$7</f>
        <v>maio/19</v>
      </c>
      <c r="B1701" s="29">
        <f t="shared" si="2569"/>
        <v>122</v>
      </c>
      <c r="C1701" s="15">
        <f>LARGE(Premissas!$H$7:$I$7,1)</f>
        <v>61.04</v>
      </c>
      <c r="D1701" s="20">
        <f t="shared" si="2559"/>
        <v>0</v>
      </c>
      <c r="E1701" s="17">
        <f>D1701*Premissas!$C$6</f>
        <v>0</v>
      </c>
      <c r="F1701" s="15">
        <f t="shared" si="2560"/>
        <v>122</v>
      </c>
      <c r="G1701" s="18">
        <f>F1701*Premissas!$C$5</f>
        <v>3932.8693451439417</v>
      </c>
      <c r="M1701" s="7" t="str">
        <f>Premissas!$E$7</f>
        <v>maio/19</v>
      </c>
      <c r="N1701" s="29">
        <f t="shared" si="2567"/>
        <v>122</v>
      </c>
      <c r="O1701" s="15">
        <f>Premissas!$I$7</f>
        <v>46.37</v>
      </c>
      <c r="P1701" s="20">
        <f t="shared" si="2562"/>
        <v>0</v>
      </c>
      <c r="Q1701" s="17">
        <f>P1701*Premissas!$C$13</f>
        <v>0</v>
      </c>
      <c r="R1701" s="15">
        <f t="shared" si="2563"/>
        <v>122</v>
      </c>
      <c r="S1701" s="18">
        <f>R1701*Premissas!$C$11</f>
        <v>5876.1467889908254</v>
      </c>
      <c r="Y1701" s="7" t="str">
        <f>Premissas!$E$7</f>
        <v>maio/19</v>
      </c>
      <c r="Z1701" s="29">
        <f t="shared" si="2568"/>
        <v>122</v>
      </c>
      <c r="AA1701" s="15">
        <f>Premissas!$H$7</f>
        <v>61.04</v>
      </c>
      <c r="AB1701" s="20">
        <f t="shared" si="2565"/>
        <v>0</v>
      </c>
      <c r="AC1701" s="17">
        <f>AB1701*Premissas!$C$6</f>
        <v>0</v>
      </c>
      <c r="AD1701" s="15">
        <f t="shared" si="2566"/>
        <v>122</v>
      </c>
      <c r="AE1701" s="18">
        <f>AD1701*Premissas!$C$12</f>
        <v>3932.8693451439417</v>
      </c>
    </row>
    <row r="1702" spans="1:33" x14ac:dyDescent="0.25">
      <c r="A1702" s="7" t="str">
        <f>Premissas!$E$8</f>
        <v>abril/19</v>
      </c>
      <c r="B1702" s="29">
        <f t="shared" si="2569"/>
        <v>122</v>
      </c>
      <c r="C1702" s="15">
        <f>LARGE(Premissas!$H$8:$I$8,1)</f>
        <v>81.98</v>
      </c>
      <c r="D1702" s="20">
        <f t="shared" si="2559"/>
        <v>0</v>
      </c>
      <c r="E1702" s="17">
        <f>D1702*Premissas!$C$6</f>
        <v>0</v>
      </c>
      <c r="F1702" s="15">
        <f t="shared" si="2560"/>
        <v>122</v>
      </c>
      <c r="G1702" s="18">
        <f>F1702*Premissas!$C$5</f>
        <v>3932.8693451439417</v>
      </c>
      <c r="M1702" s="7" t="str">
        <f>Premissas!$E$8</f>
        <v>abril/19</v>
      </c>
      <c r="N1702" s="29">
        <f t="shared" si="2567"/>
        <v>122</v>
      </c>
      <c r="O1702" s="15">
        <f>Premissas!$I$8</f>
        <v>53.09</v>
      </c>
      <c r="P1702" s="20">
        <f t="shared" si="2562"/>
        <v>0</v>
      </c>
      <c r="Q1702" s="17">
        <f>P1702*Premissas!$C$13</f>
        <v>0</v>
      </c>
      <c r="R1702" s="15">
        <f t="shared" si="2563"/>
        <v>122</v>
      </c>
      <c r="S1702" s="18">
        <f>R1702*Premissas!$C$11</f>
        <v>5876.1467889908254</v>
      </c>
      <c r="Y1702" s="7" t="str">
        <f>Premissas!$E$8</f>
        <v>abril/19</v>
      </c>
      <c r="Z1702" s="29">
        <f t="shared" si="2568"/>
        <v>122</v>
      </c>
      <c r="AA1702" s="15">
        <f>Premissas!$H$8</f>
        <v>81.98</v>
      </c>
      <c r="AB1702" s="20">
        <f t="shared" si="2565"/>
        <v>0</v>
      </c>
      <c r="AC1702" s="17">
        <f>AB1702*Premissas!$C$6</f>
        <v>0</v>
      </c>
      <c r="AD1702" s="15">
        <f t="shared" si="2566"/>
        <v>122</v>
      </c>
      <c r="AE1702" s="18">
        <f>AD1702*Premissas!$C$12</f>
        <v>3932.8693451439417</v>
      </c>
    </row>
    <row r="1703" spans="1:33" x14ac:dyDescent="0.25">
      <c r="A1703" s="7" t="str">
        <f>Premissas!$E$9</f>
        <v>março/19</v>
      </c>
      <c r="B1703" s="29">
        <f t="shared" si="2569"/>
        <v>122</v>
      </c>
      <c r="C1703" s="15">
        <f>LARGE(Premissas!$H$9:$I$9,1)</f>
        <v>77.73</v>
      </c>
      <c r="D1703" s="20">
        <f t="shared" si="2559"/>
        <v>0</v>
      </c>
      <c r="E1703" s="17">
        <f>D1703*Premissas!$C$6</f>
        <v>0</v>
      </c>
      <c r="F1703" s="15">
        <f t="shared" si="2560"/>
        <v>122</v>
      </c>
      <c r="G1703" s="18">
        <f>F1703*Premissas!$C$5</f>
        <v>3932.8693451439417</v>
      </c>
      <c r="M1703" s="7" t="str">
        <f>Premissas!$E$9</f>
        <v>março/19</v>
      </c>
      <c r="N1703" s="29">
        <f t="shared" si="2567"/>
        <v>122</v>
      </c>
      <c r="O1703" s="15">
        <f>Premissas!$I$9</f>
        <v>77.73</v>
      </c>
      <c r="P1703" s="20">
        <f t="shared" si="2562"/>
        <v>0</v>
      </c>
      <c r="Q1703" s="17">
        <f>P1703*Premissas!$C$13</f>
        <v>0</v>
      </c>
      <c r="R1703" s="15">
        <f t="shared" si="2563"/>
        <v>122</v>
      </c>
      <c r="S1703" s="18">
        <f>R1703*Premissas!$C$11</f>
        <v>5876.1467889908254</v>
      </c>
      <c r="Y1703" s="7" t="str">
        <f>Premissas!$E$9</f>
        <v>março/19</v>
      </c>
      <c r="Z1703" s="29">
        <f t="shared" si="2568"/>
        <v>122</v>
      </c>
      <c r="AA1703" s="15">
        <f>Premissas!$H$9</f>
        <v>77.62</v>
      </c>
      <c r="AB1703" s="20">
        <f t="shared" si="2565"/>
        <v>0</v>
      </c>
      <c r="AC1703" s="17">
        <f>AB1703*Premissas!$C$6</f>
        <v>0</v>
      </c>
      <c r="AD1703" s="15">
        <f t="shared" si="2566"/>
        <v>122</v>
      </c>
      <c r="AE1703" s="18">
        <f>AD1703*Premissas!$C$12</f>
        <v>3932.8693451439417</v>
      </c>
    </row>
    <row r="1704" spans="1:33" x14ac:dyDescent="0.25">
      <c r="A1704" s="7" t="str">
        <f>Premissas!$E$10</f>
        <v>fevereiro/19</v>
      </c>
      <c r="B1704" s="29">
        <f t="shared" si="2569"/>
        <v>122</v>
      </c>
      <c r="C1704" s="15">
        <f>LARGE(Premissas!$H$10:$I$10,1)</f>
        <v>89.49</v>
      </c>
      <c r="D1704" s="20">
        <f t="shared" si="2559"/>
        <v>0</v>
      </c>
      <c r="E1704" s="17">
        <f>D1704*Premissas!$C$6</f>
        <v>0</v>
      </c>
      <c r="F1704" s="15">
        <f t="shared" si="2560"/>
        <v>122</v>
      </c>
      <c r="G1704" s="18">
        <f>F1704*Premissas!$C$5</f>
        <v>3932.8693451439417</v>
      </c>
      <c r="M1704" s="7" t="str">
        <f>Premissas!$E$10</f>
        <v>fevereiro/19</v>
      </c>
      <c r="N1704" s="29">
        <f t="shared" si="2567"/>
        <v>122</v>
      </c>
      <c r="O1704" s="15">
        <f>Premissas!$I$10</f>
        <v>61.82</v>
      </c>
      <c r="P1704" s="20">
        <f t="shared" si="2562"/>
        <v>0</v>
      </c>
      <c r="Q1704" s="17">
        <f>P1704*Premissas!$C$13</f>
        <v>0</v>
      </c>
      <c r="R1704" s="15">
        <f t="shared" si="2563"/>
        <v>122</v>
      </c>
      <c r="S1704" s="18">
        <f>R1704*Premissas!$C$11</f>
        <v>5876.1467889908254</v>
      </c>
      <c r="Y1704" s="7" t="str">
        <f>Premissas!$E$10</f>
        <v>fevereiro/19</v>
      </c>
      <c r="Z1704" s="29">
        <f t="shared" si="2568"/>
        <v>122</v>
      </c>
      <c r="AA1704" s="15">
        <f>Premissas!$H$10</f>
        <v>89.49</v>
      </c>
      <c r="AB1704" s="20">
        <f t="shared" si="2565"/>
        <v>0</v>
      </c>
      <c r="AC1704" s="17">
        <f>AB1704*Premissas!$C$6</f>
        <v>0</v>
      </c>
      <c r="AD1704" s="15">
        <f t="shared" si="2566"/>
        <v>122</v>
      </c>
      <c r="AE1704" s="18">
        <f>AD1704*Premissas!$C$12</f>
        <v>3932.8693451439417</v>
      </c>
    </row>
    <row r="1705" spans="1:33" x14ac:dyDescent="0.25">
      <c r="A1705" s="7" t="str">
        <f>Premissas!$E$11</f>
        <v>janeiro/19</v>
      </c>
      <c r="B1705" s="29">
        <f t="shared" si="2569"/>
        <v>122</v>
      </c>
      <c r="C1705" s="15">
        <f>LARGE(Premissas!$H$11:$I$11,1)</f>
        <v>81.09</v>
      </c>
      <c r="D1705" s="16">
        <f t="shared" si="2559"/>
        <v>0</v>
      </c>
      <c r="E1705" s="17">
        <f>D1705*Premissas!$C$6</f>
        <v>0</v>
      </c>
      <c r="F1705" s="15">
        <f t="shared" si="2560"/>
        <v>122</v>
      </c>
      <c r="G1705" s="18">
        <f>F1705*Premissas!$C$5</f>
        <v>3932.8693451439417</v>
      </c>
      <c r="M1705" s="7" t="str">
        <f>Premissas!$E$11</f>
        <v>janeiro/19</v>
      </c>
      <c r="N1705" s="29">
        <f t="shared" si="2567"/>
        <v>122</v>
      </c>
      <c r="O1705" s="15">
        <f>Premissas!$I$11</f>
        <v>57.12</v>
      </c>
      <c r="P1705" s="16">
        <f t="shared" si="2562"/>
        <v>0</v>
      </c>
      <c r="Q1705" s="17">
        <f>P1705*Premissas!$C$13</f>
        <v>0</v>
      </c>
      <c r="R1705" s="15">
        <f t="shared" si="2563"/>
        <v>122</v>
      </c>
      <c r="S1705" s="18">
        <f>R1705*Premissas!$C$11</f>
        <v>5876.1467889908254</v>
      </c>
      <c r="Y1705" s="7" t="str">
        <f>Premissas!$E$11</f>
        <v>janeiro/19</v>
      </c>
      <c r="Z1705" s="29">
        <f t="shared" si="2568"/>
        <v>122</v>
      </c>
      <c r="AA1705" s="15">
        <f>Premissas!$H$11</f>
        <v>81.09</v>
      </c>
      <c r="AB1705" s="16">
        <f t="shared" si="2565"/>
        <v>0</v>
      </c>
      <c r="AC1705" s="17">
        <f>AB1705*Premissas!$C$6</f>
        <v>0</v>
      </c>
      <c r="AD1705" s="15">
        <f t="shared" si="2566"/>
        <v>122</v>
      </c>
      <c r="AE1705" s="18">
        <f>AD1705*Premissas!$C$12</f>
        <v>3932.8693451439417</v>
      </c>
    </row>
    <row r="1706" spans="1:33" x14ac:dyDescent="0.25">
      <c r="A1706" s="7" t="str">
        <f>Premissas!$E$12</f>
        <v>dezembro/18</v>
      </c>
      <c r="B1706" s="29">
        <f t="shared" si="2569"/>
        <v>122</v>
      </c>
      <c r="C1706" s="15">
        <f>LARGE(Premissas!$H$12:$I$12,1)</f>
        <v>66.98</v>
      </c>
      <c r="D1706" s="16">
        <f t="shared" si="2559"/>
        <v>0</v>
      </c>
      <c r="E1706" s="17">
        <f>D1706*Premissas!$C$6</f>
        <v>0</v>
      </c>
      <c r="F1706" s="15">
        <f t="shared" si="2560"/>
        <v>122</v>
      </c>
      <c r="G1706" s="18">
        <f>F1706*Premissas!$C$5</f>
        <v>3932.8693451439417</v>
      </c>
      <c r="M1706" s="7" t="str">
        <f>Premissas!$E$12</f>
        <v>dezembro/18</v>
      </c>
      <c r="N1706" s="29">
        <f t="shared" si="2567"/>
        <v>122</v>
      </c>
      <c r="O1706" s="15">
        <f>Premissas!$I$12</f>
        <v>56.9</v>
      </c>
      <c r="P1706" s="16">
        <f t="shared" si="2562"/>
        <v>0</v>
      </c>
      <c r="Q1706" s="17">
        <f>P1706*Premissas!$C$13</f>
        <v>0</v>
      </c>
      <c r="R1706" s="15">
        <f t="shared" si="2563"/>
        <v>122</v>
      </c>
      <c r="S1706" s="18">
        <f>R1706*Premissas!$C$11</f>
        <v>5876.1467889908254</v>
      </c>
      <c r="Y1706" s="7" t="str">
        <f>Premissas!$E$12</f>
        <v>dezembro/18</v>
      </c>
      <c r="Z1706" s="29">
        <f t="shared" si="2568"/>
        <v>122</v>
      </c>
      <c r="AA1706" s="15">
        <f>Premissas!$H$12</f>
        <v>66.98</v>
      </c>
      <c r="AB1706" s="16">
        <f t="shared" si="2565"/>
        <v>0</v>
      </c>
      <c r="AC1706" s="17">
        <f>AB1706*Premissas!$C$6</f>
        <v>0</v>
      </c>
      <c r="AD1706" s="15">
        <f t="shared" si="2566"/>
        <v>122</v>
      </c>
      <c r="AE1706" s="18">
        <f>AD1706*Premissas!$C$12</f>
        <v>3932.8693451439417</v>
      </c>
    </row>
    <row r="1707" spans="1:33" x14ac:dyDescent="0.25">
      <c r="A1707" s="7" t="str">
        <f>Premissas!$E$13</f>
        <v>novembro/18</v>
      </c>
      <c r="B1707" s="29">
        <f t="shared" si="2569"/>
        <v>122</v>
      </c>
      <c r="C1707" s="15">
        <f>LARGE(Premissas!$H$13:$I$13,1)</f>
        <v>66.42</v>
      </c>
      <c r="D1707" s="16">
        <f t="shared" si="2559"/>
        <v>0</v>
      </c>
      <c r="E1707" s="17">
        <f>D1707*Premissas!$C$6</f>
        <v>0</v>
      </c>
      <c r="F1707" s="15">
        <f t="shared" si="2560"/>
        <v>122</v>
      </c>
      <c r="G1707" s="18">
        <f>F1707*Premissas!$C$5</f>
        <v>3932.8693451439417</v>
      </c>
      <c r="M1707" s="7" t="str">
        <f>Premissas!$E$13</f>
        <v>novembro/18</v>
      </c>
      <c r="N1707" s="29">
        <f t="shared" si="2567"/>
        <v>122</v>
      </c>
      <c r="O1707" s="15">
        <f>Premissas!$I$13</f>
        <v>40.659999999999997</v>
      </c>
      <c r="P1707" s="16">
        <f t="shared" si="2562"/>
        <v>0</v>
      </c>
      <c r="Q1707" s="17">
        <f>P1707*Premissas!$C$13</f>
        <v>0</v>
      </c>
      <c r="R1707" s="15">
        <f t="shared" si="2563"/>
        <v>122</v>
      </c>
      <c r="S1707" s="18">
        <f>R1707*Premissas!$C$11</f>
        <v>5876.1467889908254</v>
      </c>
      <c r="Y1707" s="7" t="str">
        <f>Premissas!$E$13</f>
        <v>novembro/18</v>
      </c>
      <c r="Z1707" s="29">
        <f t="shared" si="2568"/>
        <v>122</v>
      </c>
      <c r="AA1707" s="15">
        <f>Premissas!$H$13</f>
        <v>66.42</v>
      </c>
      <c r="AB1707" s="16">
        <f t="shared" si="2565"/>
        <v>0</v>
      </c>
      <c r="AC1707" s="17">
        <f>AB1707*Premissas!$C$6</f>
        <v>0</v>
      </c>
      <c r="AD1707" s="15">
        <f t="shared" si="2566"/>
        <v>122</v>
      </c>
      <c r="AE1707" s="18">
        <f>AD1707*Premissas!$C$12</f>
        <v>3932.8693451439417</v>
      </c>
    </row>
    <row r="1708" spans="1:33" x14ac:dyDescent="0.25">
      <c r="A1708" s="26" t="s">
        <v>35</v>
      </c>
      <c r="B1708" s="5"/>
      <c r="C1708" s="5">
        <f>LARGE(C1695:C1707,1)</f>
        <v>89.49</v>
      </c>
      <c r="D1708" s="5">
        <f>LARGE(D1695:D1707,1)</f>
        <v>0</v>
      </c>
      <c r="E1708" s="27">
        <f>SUM(E1696:E1707)</f>
        <v>0</v>
      </c>
      <c r="F1708" s="5">
        <f>LARGE(F1695:F1707,1)</f>
        <v>122</v>
      </c>
      <c r="G1708" s="27">
        <f t="shared" ref="G1708:G1764" si="2570">SUM(G1696:G1707)</f>
        <v>47194.432141727295</v>
      </c>
      <c r="H1708" s="50">
        <f>E1708+G1708</f>
        <v>47194.432141727295</v>
      </c>
      <c r="I1708">
        <f>B1696</f>
        <v>122</v>
      </c>
      <c r="M1708" s="26" t="s">
        <v>35</v>
      </c>
      <c r="N1708" s="5"/>
      <c r="O1708" s="5">
        <f t="shared" ref="O1708:P1708" si="2571">LARGE(O1695:O1707,1)</f>
        <v>77.73</v>
      </c>
      <c r="P1708" s="5">
        <f t="shared" si="2571"/>
        <v>0</v>
      </c>
      <c r="Q1708" s="27">
        <f t="shared" ref="Q1708" si="2572">SUM(Q1696:Q1707)</f>
        <v>0</v>
      </c>
      <c r="R1708" s="5">
        <f t="shared" ref="R1708" si="2573">LARGE(R1695:R1707,1)</f>
        <v>122</v>
      </c>
      <c r="S1708" s="27">
        <f t="shared" ref="S1708:S1764" si="2574">SUM(S1696:S1707)</f>
        <v>70513.761467889897</v>
      </c>
      <c r="T1708" s="50">
        <f t="shared" ref="T1708" si="2575">Q1708+S1708</f>
        <v>70513.761467889897</v>
      </c>
      <c r="U1708">
        <f t="shared" ref="U1708" si="2576">N1696</f>
        <v>122</v>
      </c>
      <c r="Y1708" s="26" t="s">
        <v>35</v>
      </c>
      <c r="Z1708" s="5"/>
      <c r="AA1708" s="5">
        <f t="shared" ref="AA1708:AB1708" si="2577">LARGE(AA1695:AA1707,1)</f>
        <v>89.49</v>
      </c>
      <c r="AB1708" s="5">
        <f t="shared" si="2577"/>
        <v>0</v>
      </c>
      <c r="AC1708" s="27">
        <f t="shared" ref="AC1708" si="2578">SUM(AC1696:AC1707)</f>
        <v>0</v>
      </c>
      <c r="AD1708" s="5">
        <f t="shared" ref="AD1708" si="2579">LARGE(AD1695:AD1707,1)</f>
        <v>122</v>
      </c>
      <c r="AE1708" s="27">
        <f t="shared" ref="AE1708:AE1764" si="2580">SUM(AE1696:AE1707)</f>
        <v>47194.432141727295</v>
      </c>
      <c r="AF1708" s="50">
        <f t="shared" ref="AF1708" si="2581">AC1708+AE1708</f>
        <v>47194.432141727295</v>
      </c>
      <c r="AG1708">
        <f t="shared" ref="AG1708" si="2582">Z1696</f>
        <v>122</v>
      </c>
    </row>
    <row r="1709" spans="1:33" x14ac:dyDescent="0.25">
      <c r="A1709" s="6" t="s">
        <v>12</v>
      </c>
      <c r="B1709" s="6" t="s">
        <v>18</v>
      </c>
      <c r="C1709" s="6" t="s">
        <v>19</v>
      </c>
      <c r="D1709" s="14" t="s">
        <v>20</v>
      </c>
      <c r="E1709" s="14" t="s">
        <v>21</v>
      </c>
      <c r="F1709" s="6" t="s">
        <v>22</v>
      </c>
      <c r="G1709" s="6" t="s">
        <v>23</v>
      </c>
      <c r="M1709" s="6" t="s">
        <v>12</v>
      </c>
      <c r="N1709" s="6" t="s">
        <v>18</v>
      </c>
      <c r="O1709" s="6" t="s">
        <v>19</v>
      </c>
      <c r="P1709" s="14" t="s">
        <v>20</v>
      </c>
      <c r="Q1709" s="14" t="s">
        <v>21</v>
      </c>
      <c r="R1709" s="6" t="s">
        <v>22</v>
      </c>
      <c r="S1709" s="6" t="s">
        <v>23</v>
      </c>
      <c r="Y1709" s="6" t="s">
        <v>12</v>
      </c>
      <c r="Z1709" s="6" t="s">
        <v>18</v>
      </c>
      <c r="AA1709" s="6" t="s">
        <v>19</v>
      </c>
      <c r="AB1709" s="14" t="s">
        <v>20</v>
      </c>
      <c r="AC1709" s="14" t="s">
        <v>21</v>
      </c>
      <c r="AD1709" s="6" t="s">
        <v>22</v>
      </c>
      <c r="AE1709" s="6" t="s">
        <v>23</v>
      </c>
    </row>
    <row r="1710" spans="1:33" x14ac:dyDescent="0.25">
      <c r="A1710" s="7" t="str">
        <f>Premissas!$E$2</f>
        <v>outubro/19</v>
      </c>
      <c r="B1710" s="29">
        <f>B1696+1</f>
        <v>123</v>
      </c>
      <c r="C1710" s="15">
        <f>LARGE(Premissas!$H$2:$I$2,1)</f>
        <v>63.39</v>
      </c>
      <c r="D1710" s="16">
        <f t="shared" ref="D1710:D1721" si="2583">IF(C1710&gt;105%*B1710,(C1710-B1710),0)</f>
        <v>0</v>
      </c>
      <c r="E1710" s="17">
        <f>D1710*Premissas!$C$6</f>
        <v>0</v>
      </c>
      <c r="F1710" s="15">
        <f t="shared" ref="F1710:F1721" si="2584">IF(C1710&gt;B1710,C1710,B1710)</f>
        <v>123</v>
      </c>
      <c r="G1710" s="18">
        <f>F1710*Premissas!$C$5</f>
        <v>3965.1059791205316</v>
      </c>
      <c r="M1710" s="7" t="str">
        <f>Premissas!$E$2</f>
        <v>outubro/19</v>
      </c>
      <c r="N1710" s="29">
        <f t="shared" ref="N1710" si="2585">N1696+1</f>
        <v>123</v>
      </c>
      <c r="O1710" s="15">
        <f>Premissas!$I$2</f>
        <v>63.39</v>
      </c>
      <c r="P1710" s="16">
        <f t="shared" ref="P1710:P1721" si="2586">IF(O1710&gt;105%*N1710,(O1710-N1710),0)</f>
        <v>0</v>
      </c>
      <c r="Q1710" s="17">
        <f>P1710*Premissas!$C$13</f>
        <v>0</v>
      </c>
      <c r="R1710" s="15">
        <f t="shared" ref="R1710:R1721" si="2587">IF(O1710&gt;N1710,O1710,N1710)</f>
        <v>123</v>
      </c>
      <c r="S1710" s="18">
        <f>R1710*Premissas!$C$11</f>
        <v>5924.3119266055046</v>
      </c>
      <c r="Y1710" s="7" t="str">
        <f>Premissas!$E$2</f>
        <v>outubro/19</v>
      </c>
      <c r="Z1710" s="29">
        <f t="shared" ref="Z1710" si="2588">Z1696+1</f>
        <v>123</v>
      </c>
      <c r="AA1710" s="15">
        <f>Premissas!$H$2</f>
        <v>58.8</v>
      </c>
      <c r="AB1710" s="16">
        <f t="shared" ref="AB1710:AB1721" si="2589">IF(AA1710&gt;105%*Z1710,(AA1710-Z1710),0)</f>
        <v>0</v>
      </c>
      <c r="AC1710" s="17">
        <f>AB1710*Premissas!$C$6</f>
        <v>0</v>
      </c>
      <c r="AD1710" s="15">
        <f t="shared" ref="AD1710:AD1721" si="2590">IF(AA1710&gt;Z1710,AA1710,Z1710)</f>
        <v>123</v>
      </c>
      <c r="AE1710" s="18">
        <f>AD1710*Premissas!$C$12</f>
        <v>3965.1059791205316</v>
      </c>
    </row>
    <row r="1711" spans="1:33" x14ac:dyDescent="0.25">
      <c r="A1711" s="7" t="str">
        <f>Premissas!$E$3</f>
        <v>setembro/19</v>
      </c>
      <c r="B1711" s="29">
        <f>B1710</f>
        <v>123</v>
      </c>
      <c r="C1711" s="15">
        <f>LARGE(Premissas!$H$3:$I$3,1)</f>
        <v>58.91</v>
      </c>
      <c r="D1711" s="16">
        <f t="shared" si="2583"/>
        <v>0</v>
      </c>
      <c r="E1711" s="17">
        <f>D1711*Premissas!$C$6</f>
        <v>0</v>
      </c>
      <c r="F1711" s="15">
        <f t="shared" si="2584"/>
        <v>123</v>
      </c>
      <c r="G1711" s="18">
        <f>F1711*Premissas!$C$5</f>
        <v>3965.1059791205316</v>
      </c>
      <c r="M1711" s="7" t="str">
        <f>Premissas!$E$3</f>
        <v>setembro/19</v>
      </c>
      <c r="N1711" s="29">
        <f t="shared" ref="N1711:N1721" si="2591">N1710</f>
        <v>123</v>
      </c>
      <c r="O1711" s="15">
        <f>Premissas!$I$3</f>
        <v>52.19</v>
      </c>
      <c r="P1711" s="16">
        <f t="shared" si="2586"/>
        <v>0</v>
      </c>
      <c r="Q1711" s="17">
        <f>P1711*Premissas!$C$13</f>
        <v>0</v>
      </c>
      <c r="R1711" s="15">
        <f t="shared" si="2587"/>
        <v>123</v>
      </c>
      <c r="S1711" s="18">
        <f>R1711*Premissas!$C$11</f>
        <v>5924.3119266055046</v>
      </c>
      <c r="Y1711" s="7" t="str">
        <f>Premissas!$E$3</f>
        <v>setembro/19</v>
      </c>
      <c r="Z1711" s="29">
        <f t="shared" ref="Z1711:Z1721" si="2592">Z1710</f>
        <v>123</v>
      </c>
      <c r="AA1711" s="15">
        <f>Premissas!$H$3</f>
        <v>58.91</v>
      </c>
      <c r="AB1711" s="16">
        <f t="shared" si="2589"/>
        <v>0</v>
      </c>
      <c r="AC1711" s="17">
        <f>AB1711*Premissas!$C$6</f>
        <v>0</v>
      </c>
      <c r="AD1711" s="15">
        <f t="shared" si="2590"/>
        <v>123</v>
      </c>
      <c r="AE1711" s="18">
        <f>AD1711*Premissas!$C$12</f>
        <v>3965.1059791205316</v>
      </c>
    </row>
    <row r="1712" spans="1:33" x14ac:dyDescent="0.25">
      <c r="A1712" s="7" t="str">
        <f>Premissas!$E$4</f>
        <v>agosto/19</v>
      </c>
      <c r="B1712" s="29">
        <f t="shared" ref="B1712:B1721" si="2593">B1711</f>
        <v>123</v>
      </c>
      <c r="C1712" s="15">
        <f>LARGE(Premissas!$H$4:$I$4,1)</f>
        <v>46.48</v>
      </c>
      <c r="D1712" s="16">
        <f t="shared" si="2583"/>
        <v>0</v>
      </c>
      <c r="E1712" s="17">
        <f>D1712*Premissas!$C$6</f>
        <v>0</v>
      </c>
      <c r="F1712" s="15">
        <f t="shared" si="2584"/>
        <v>123</v>
      </c>
      <c r="G1712" s="18">
        <f>F1712*Premissas!$C$5</f>
        <v>3965.1059791205316</v>
      </c>
      <c r="M1712" s="7" t="str">
        <f>Premissas!$E$4</f>
        <v>agosto/19</v>
      </c>
      <c r="N1712" s="29">
        <f t="shared" si="2591"/>
        <v>123</v>
      </c>
      <c r="O1712" s="15">
        <f>Premissas!$I$4</f>
        <v>20.16</v>
      </c>
      <c r="P1712" s="16">
        <f t="shared" si="2586"/>
        <v>0</v>
      </c>
      <c r="Q1712" s="17">
        <f>P1712*Premissas!$C$13</f>
        <v>0</v>
      </c>
      <c r="R1712" s="15">
        <f t="shared" si="2587"/>
        <v>123</v>
      </c>
      <c r="S1712" s="18">
        <f>R1712*Premissas!$C$11</f>
        <v>5924.3119266055046</v>
      </c>
      <c r="Y1712" s="7" t="str">
        <f>Premissas!$E$4</f>
        <v>agosto/19</v>
      </c>
      <c r="Z1712" s="29">
        <f t="shared" si="2592"/>
        <v>123</v>
      </c>
      <c r="AA1712" s="15">
        <f>Premissas!$H$4</f>
        <v>46.48</v>
      </c>
      <c r="AB1712" s="16">
        <f t="shared" si="2589"/>
        <v>0</v>
      </c>
      <c r="AC1712" s="17">
        <f>AB1712*Premissas!$C$6</f>
        <v>0</v>
      </c>
      <c r="AD1712" s="15">
        <f t="shared" si="2590"/>
        <v>123</v>
      </c>
      <c r="AE1712" s="18">
        <f>AD1712*Premissas!$C$12</f>
        <v>3965.1059791205316</v>
      </c>
    </row>
    <row r="1713" spans="1:33" x14ac:dyDescent="0.25">
      <c r="A1713" s="7" t="str">
        <f>Premissas!$E$5</f>
        <v>julho/19</v>
      </c>
      <c r="B1713" s="29">
        <f t="shared" si="2593"/>
        <v>123</v>
      </c>
      <c r="C1713" s="15">
        <f>LARGE(Premissas!$H$5:$I$5,1)</f>
        <v>63.17</v>
      </c>
      <c r="D1713" s="16">
        <f t="shared" si="2583"/>
        <v>0</v>
      </c>
      <c r="E1713" s="17">
        <f>D1713*Premissas!$C$6</f>
        <v>0</v>
      </c>
      <c r="F1713" s="15">
        <f t="shared" si="2584"/>
        <v>123</v>
      </c>
      <c r="G1713" s="18">
        <f>F1713*Premissas!$C$5</f>
        <v>3965.1059791205316</v>
      </c>
      <c r="M1713" s="7" t="str">
        <f>Premissas!$E$5</f>
        <v>julho/19</v>
      </c>
      <c r="N1713" s="29">
        <f t="shared" si="2591"/>
        <v>123</v>
      </c>
      <c r="O1713" s="15">
        <f>Premissas!$I$5</f>
        <v>39.979999999999997</v>
      </c>
      <c r="P1713" s="16">
        <f t="shared" si="2586"/>
        <v>0</v>
      </c>
      <c r="Q1713" s="17">
        <f>P1713*Premissas!$C$13</f>
        <v>0</v>
      </c>
      <c r="R1713" s="15">
        <f t="shared" si="2587"/>
        <v>123</v>
      </c>
      <c r="S1713" s="18">
        <f>R1713*Premissas!$C$11</f>
        <v>5924.3119266055046</v>
      </c>
      <c r="Y1713" s="7" t="str">
        <f>Premissas!$E$5</f>
        <v>julho/19</v>
      </c>
      <c r="Z1713" s="29">
        <f t="shared" si="2592"/>
        <v>123</v>
      </c>
      <c r="AA1713" s="15">
        <f>Premissas!$H$5</f>
        <v>63.17</v>
      </c>
      <c r="AB1713" s="16">
        <f t="shared" si="2589"/>
        <v>0</v>
      </c>
      <c r="AC1713" s="17">
        <f>AB1713*Premissas!$C$6</f>
        <v>0</v>
      </c>
      <c r="AD1713" s="15">
        <f t="shared" si="2590"/>
        <v>123</v>
      </c>
      <c r="AE1713" s="18">
        <f>AD1713*Premissas!$C$12</f>
        <v>3965.1059791205316</v>
      </c>
    </row>
    <row r="1714" spans="1:33" x14ac:dyDescent="0.25">
      <c r="A1714" s="7" t="str">
        <f>Premissas!$E$6</f>
        <v>junho/19</v>
      </c>
      <c r="B1714" s="29">
        <f t="shared" si="2593"/>
        <v>123</v>
      </c>
      <c r="C1714" s="15">
        <f>LARGE(Premissas!$H$6:$I$6,1)</f>
        <v>59.47</v>
      </c>
      <c r="D1714" s="16">
        <f t="shared" si="2583"/>
        <v>0</v>
      </c>
      <c r="E1714" s="17">
        <f>D1714*Premissas!$C$6</f>
        <v>0</v>
      </c>
      <c r="F1714" s="15">
        <f t="shared" si="2584"/>
        <v>123</v>
      </c>
      <c r="G1714" s="18">
        <f>F1714*Premissas!$C$5</f>
        <v>3965.1059791205316</v>
      </c>
      <c r="M1714" s="7" t="str">
        <f>Premissas!$E$6</f>
        <v>junho/19</v>
      </c>
      <c r="N1714" s="29">
        <f t="shared" si="2591"/>
        <v>123</v>
      </c>
      <c r="O1714" s="15">
        <f>Premissas!$I$6</f>
        <v>47.71</v>
      </c>
      <c r="P1714" s="16">
        <f t="shared" si="2586"/>
        <v>0</v>
      </c>
      <c r="Q1714" s="17">
        <f>P1714*Premissas!$C$13</f>
        <v>0</v>
      </c>
      <c r="R1714" s="15">
        <f t="shared" si="2587"/>
        <v>123</v>
      </c>
      <c r="S1714" s="18">
        <f>R1714*Premissas!$C$11</f>
        <v>5924.3119266055046</v>
      </c>
      <c r="Y1714" s="7" t="str">
        <f>Premissas!$E$6</f>
        <v>junho/19</v>
      </c>
      <c r="Z1714" s="29">
        <f t="shared" si="2592"/>
        <v>123</v>
      </c>
      <c r="AA1714" s="15">
        <f>Premissas!$H$6</f>
        <v>59.47</v>
      </c>
      <c r="AB1714" s="16">
        <f t="shared" si="2589"/>
        <v>0</v>
      </c>
      <c r="AC1714" s="17">
        <f>AB1714*Premissas!$C$6</f>
        <v>0</v>
      </c>
      <c r="AD1714" s="15">
        <f t="shared" si="2590"/>
        <v>123</v>
      </c>
      <c r="AE1714" s="18">
        <f>AD1714*Premissas!$C$12</f>
        <v>3965.1059791205316</v>
      </c>
    </row>
    <row r="1715" spans="1:33" x14ac:dyDescent="0.25">
      <c r="A1715" s="7" t="str">
        <f>Premissas!$E$7</f>
        <v>maio/19</v>
      </c>
      <c r="B1715" s="29">
        <f t="shared" si="2593"/>
        <v>123</v>
      </c>
      <c r="C1715" s="15">
        <f>LARGE(Premissas!$H$7:$I$7,1)</f>
        <v>61.04</v>
      </c>
      <c r="D1715" s="20">
        <f t="shared" si="2583"/>
        <v>0</v>
      </c>
      <c r="E1715" s="17">
        <f>D1715*Premissas!$C$6</f>
        <v>0</v>
      </c>
      <c r="F1715" s="15">
        <f t="shared" si="2584"/>
        <v>123</v>
      </c>
      <c r="G1715" s="18">
        <f>F1715*Premissas!$C$5</f>
        <v>3965.1059791205316</v>
      </c>
      <c r="M1715" s="7" t="str">
        <f>Premissas!$E$7</f>
        <v>maio/19</v>
      </c>
      <c r="N1715" s="29">
        <f t="shared" si="2591"/>
        <v>123</v>
      </c>
      <c r="O1715" s="15">
        <f>Premissas!$I$7</f>
        <v>46.37</v>
      </c>
      <c r="P1715" s="20">
        <f t="shared" si="2586"/>
        <v>0</v>
      </c>
      <c r="Q1715" s="17">
        <f>P1715*Premissas!$C$13</f>
        <v>0</v>
      </c>
      <c r="R1715" s="15">
        <f t="shared" si="2587"/>
        <v>123</v>
      </c>
      <c r="S1715" s="18">
        <f>R1715*Premissas!$C$11</f>
        <v>5924.3119266055046</v>
      </c>
      <c r="Y1715" s="7" t="str">
        <f>Premissas!$E$7</f>
        <v>maio/19</v>
      </c>
      <c r="Z1715" s="29">
        <f t="shared" si="2592"/>
        <v>123</v>
      </c>
      <c r="AA1715" s="15">
        <f>Premissas!$H$7</f>
        <v>61.04</v>
      </c>
      <c r="AB1715" s="20">
        <f t="shared" si="2589"/>
        <v>0</v>
      </c>
      <c r="AC1715" s="17">
        <f>AB1715*Premissas!$C$6</f>
        <v>0</v>
      </c>
      <c r="AD1715" s="15">
        <f t="shared" si="2590"/>
        <v>123</v>
      </c>
      <c r="AE1715" s="18">
        <f>AD1715*Premissas!$C$12</f>
        <v>3965.1059791205316</v>
      </c>
    </row>
    <row r="1716" spans="1:33" x14ac:dyDescent="0.25">
      <c r="A1716" s="7" t="str">
        <f>Premissas!$E$8</f>
        <v>abril/19</v>
      </c>
      <c r="B1716" s="29">
        <f t="shared" si="2593"/>
        <v>123</v>
      </c>
      <c r="C1716" s="15">
        <f>LARGE(Premissas!$H$8:$I$8,1)</f>
        <v>81.98</v>
      </c>
      <c r="D1716" s="20">
        <f t="shared" si="2583"/>
        <v>0</v>
      </c>
      <c r="E1716" s="17">
        <f>D1716*Premissas!$C$6</f>
        <v>0</v>
      </c>
      <c r="F1716" s="15">
        <f t="shared" si="2584"/>
        <v>123</v>
      </c>
      <c r="G1716" s="18">
        <f>F1716*Premissas!$C$5</f>
        <v>3965.1059791205316</v>
      </c>
      <c r="M1716" s="7" t="str">
        <f>Premissas!$E$8</f>
        <v>abril/19</v>
      </c>
      <c r="N1716" s="29">
        <f t="shared" si="2591"/>
        <v>123</v>
      </c>
      <c r="O1716" s="15">
        <f>Premissas!$I$8</f>
        <v>53.09</v>
      </c>
      <c r="P1716" s="20">
        <f t="shared" si="2586"/>
        <v>0</v>
      </c>
      <c r="Q1716" s="17">
        <f>P1716*Premissas!$C$13</f>
        <v>0</v>
      </c>
      <c r="R1716" s="15">
        <f t="shared" si="2587"/>
        <v>123</v>
      </c>
      <c r="S1716" s="18">
        <f>R1716*Premissas!$C$11</f>
        <v>5924.3119266055046</v>
      </c>
      <c r="Y1716" s="7" t="str">
        <f>Premissas!$E$8</f>
        <v>abril/19</v>
      </c>
      <c r="Z1716" s="29">
        <f t="shared" si="2592"/>
        <v>123</v>
      </c>
      <c r="AA1716" s="15">
        <f>Premissas!$H$8</f>
        <v>81.98</v>
      </c>
      <c r="AB1716" s="20">
        <f t="shared" si="2589"/>
        <v>0</v>
      </c>
      <c r="AC1716" s="17">
        <f>AB1716*Premissas!$C$6</f>
        <v>0</v>
      </c>
      <c r="AD1716" s="15">
        <f t="shared" si="2590"/>
        <v>123</v>
      </c>
      <c r="AE1716" s="18">
        <f>AD1716*Premissas!$C$12</f>
        <v>3965.1059791205316</v>
      </c>
    </row>
    <row r="1717" spans="1:33" x14ac:dyDescent="0.25">
      <c r="A1717" s="7" t="str">
        <f>Premissas!$E$9</f>
        <v>março/19</v>
      </c>
      <c r="B1717" s="29">
        <f t="shared" si="2593"/>
        <v>123</v>
      </c>
      <c r="C1717" s="15">
        <f>LARGE(Premissas!$H$9:$I$9,1)</f>
        <v>77.73</v>
      </c>
      <c r="D1717" s="20">
        <f t="shared" si="2583"/>
        <v>0</v>
      </c>
      <c r="E1717" s="17">
        <f>D1717*Premissas!$C$6</f>
        <v>0</v>
      </c>
      <c r="F1717" s="15">
        <f t="shared" si="2584"/>
        <v>123</v>
      </c>
      <c r="G1717" s="18">
        <f>F1717*Premissas!$C$5</f>
        <v>3965.1059791205316</v>
      </c>
      <c r="M1717" s="7" t="str">
        <f>Premissas!$E$9</f>
        <v>março/19</v>
      </c>
      <c r="N1717" s="29">
        <f t="shared" si="2591"/>
        <v>123</v>
      </c>
      <c r="O1717" s="15">
        <f>Premissas!$I$9</f>
        <v>77.73</v>
      </c>
      <c r="P1717" s="20">
        <f t="shared" si="2586"/>
        <v>0</v>
      </c>
      <c r="Q1717" s="17">
        <f>P1717*Premissas!$C$13</f>
        <v>0</v>
      </c>
      <c r="R1717" s="15">
        <f t="shared" si="2587"/>
        <v>123</v>
      </c>
      <c r="S1717" s="18">
        <f>R1717*Premissas!$C$11</f>
        <v>5924.3119266055046</v>
      </c>
      <c r="Y1717" s="7" t="str">
        <f>Premissas!$E$9</f>
        <v>março/19</v>
      </c>
      <c r="Z1717" s="29">
        <f t="shared" si="2592"/>
        <v>123</v>
      </c>
      <c r="AA1717" s="15">
        <f>Premissas!$H$9</f>
        <v>77.62</v>
      </c>
      <c r="AB1717" s="20">
        <f t="shared" si="2589"/>
        <v>0</v>
      </c>
      <c r="AC1717" s="17">
        <f>AB1717*Premissas!$C$6</f>
        <v>0</v>
      </c>
      <c r="AD1717" s="15">
        <f t="shared" si="2590"/>
        <v>123</v>
      </c>
      <c r="AE1717" s="18">
        <f>AD1717*Premissas!$C$12</f>
        <v>3965.1059791205316</v>
      </c>
    </row>
    <row r="1718" spans="1:33" x14ac:dyDescent="0.25">
      <c r="A1718" s="7" t="str">
        <f>Premissas!$E$10</f>
        <v>fevereiro/19</v>
      </c>
      <c r="B1718" s="29">
        <f t="shared" si="2593"/>
        <v>123</v>
      </c>
      <c r="C1718" s="15">
        <f>LARGE(Premissas!$H$10:$I$10,1)</f>
        <v>89.49</v>
      </c>
      <c r="D1718" s="20">
        <f t="shared" si="2583"/>
        <v>0</v>
      </c>
      <c r="E1718" s="17">
        <f>D1718*Premissas!$C$6</f>
        <v>0</v>
      </c>
      <c r="F1718" s="15">
        <f t="shared" si="2584"/>
        <v>123</v>
      </c>
      <c r="G1718" s="18">
        <f>F1718*Premissas!$C$5</f>
        <v>3965.1059791205316</v>
      </c>
      <c r="M1718" s="7" t="str">
        <f>Premissas!$E$10</f>
        <v>fevereiro/19</v>
      </c>
      <c r="N1718" s="29">
        <f t="shared" si="2591"/>
        <v>123</v>
      </c>
      <c r="O1718" s="15">
        <f>Premissas!$I$10</f>
        <v>61.82</v>
      </c>
      <c r="P1718" s="20">
        <f t="shared" si="2586"/>
        <v>0</v>
      </c>
      <c r="Q1718" s="17">
        <f>P1718*Premissas!$C$13</f>
        <v>0</v>
      </c>
      <c r="R1718" s="15">
        <f t="shared" si="2587"/>
        <v>123</v>
      </c>
      <c r="S1718" s="18">
        <f>R1718*Premissas!$C$11</f>
        <v>5924.3119266055046</v>
      </c>
      <c r="Y1718" s="7" t="str">
        <f>Premissas!$E$10</f>
        <v>fevereiro/19</v>
      </c>
      <c r="Z1718" s="29">
        <f t="shared" si="2592"/>
        <v>123</v>
      </c>
      <c r="AA1718" s="15">
        <f>Premissas!$H$10</f>
        <v>89.49</v>
      </c>
      <c r="AB1718" s="20">
        <f t="shared" si="2589"/>
        <v>0</v>
      </c>
      <c r="AC1718" s="17">
        <f>AB1718*Premissas!$C$6</f>
        <v>0</v>
      </c>
      <c r="AD1718" s="15">
        <f t="shared" si="2590"/>
        <v>123</v>
      </c>
      <c r="AE1718" s="18">
        <f>AD1718*Premissas!$C$12</f>
        <v>3965.1059791205316</v>
      </c>
    </row>
    <row r="1719" spans="1:33" x14ac:dyDescent="0.25">
      <c r="A1719" s="7" t="str">
        <f>Premissas!$E$11</f>
        <v>janeiro/19</v>
      </c>
      <c r="B1719" s="29">
        <f t="shared" si="2593"/>
        <v>123</v>
      </c>
      <c r="C1719" s="15">
        <f>LARGE(Premissas!$H$11:$I$11,1)</f>
        <v>81.09</v>
      </c>
      <c r="D1719" s="16">
        <f t="shared" si="2583"/>
        <v>0</v>
      </c>
      <c r="E1719" s="17">
        <f>D1719*Premissas!$C$6</f>
        <v>0</v>
      </c>
      <c r="F1719" s="15">
        <f t="shared" si="2584"/>
        <v>123</v>
      </c>
      <c r="G1719" s="18">
        <f>F1719*Premissas!$C$5</f>
        <v>3965.1059791205316</v>
      </c>
      <c r="M1719" s="7" t="str">
        <f>Premissas!$E$11</f>
        <v>janeiro/19</v>
      </c>
      <c r="N1719" s="29">
        <f t="shared" si="2591"/>
        <v>123</v>
      </c>
      <c r="O1719" s="15">
        <f>Premissas!$I$11</f>
        <v>57.12</v>
      </c>
      <c r="P1719" s="16">
        <f t="shared" si="2586"/>
        <v>0</v>
      </c>
      <c r="Q1719" s="17">
        <f>P1719*Premissas!$C$13</f>
        <v>0</v>
      </c>
      <c r="R1719" s="15">
        <f t="shared" si="2587"/>
        <v>123</v>
      </c>
      <c r="S1719" s="18">
        <f>R1719*Premissas!$C$11</f>
        <v>5924.3119266055046</v>
      </c>
      <c r="Y1719" s="7" t="str">
        <f>Premissas!$E$11</f>
        <v>janeiro/19</v>
      </c>
      <c r="Z1719" s="29">
        <f t="shared" si="2592"/>
        <v>123</v>
      </c>
      <c r="AA1719" s="15">
        <f>Premissas!$H$11</f>
        <v>81.09</v>
      </c>
      <c r="AB1719" s="16">
        <f t="shared" si="2589"/>
        <v>0</v>
      </c>
      <c r="AC1719" s="17">
        <f>AB1719*Premissas!$C$6</f>
        <v>0</v>
      </c>
      <c r="AD1719" s="15">
        <f t="shared" si="2590"/>
        <v>123</v>
      </c>
      <c r="AE1719" s="18">
        <f>AD1719*Premissas!$C$12</f>
        <v>3965.1059791205316</v>
      </c>
    </row>
    <row r="1720" spans="1:33" x14ac:dyDescent="0.25">
      <c r="A1720" s="7" t="str">
        <f>Premissas!$E$12</f>
        <v>dezembro/18</v>
      </c>
      <c r="B1720" s="29">
        <f t="shared" si="2593"/>
        <v>123</v>
      </c>
      <c r="C1720" s="15">
        <f>LARGE(Premissas!$H$12:$I$12,1)</f>
        <v>66.98</v>
      </c>
      <c r="D1720" s="16">
        <f t="shared" si="2583"/>
        <v>0</v>
      </c>
      <c r="E1720" s="17">
        <f>D1720*Premissas!$C$6</f>
        <v>0</v>
      </c>
      <c r="F1720" s="15">
        <f t="shared" si="2584"/>
        <v>123</v>
      </c>
      <c r="G1720" s="18">
        <f>F1720*Premissas!$C$5</f>
        <v>3965.1059791205316</v>
      </c>
      <c r="M1720" s="7" t="str">
        <f>Premissas!$E$12</f>
        <v>dezembro/18</v>
      </c>
      <c r="N1720" s="29">
        <f t="shared" si="2591"/>
        <v>123</v>
      </c>
      <c r="O1720" s="15">
        <f>Premissas!$I$12</f>
        <v>56.9</v>
      </c>
      <c r="P1720" s="16">
        <f t="shared" si="2586"/>
        <v>0</v>
      </c>
      <c r="Q1720" s="17">
        <f>P1720*Premissas!$C$13</f>
        <v>0</v>
      </c>
      <c r="R1720" s="15">
        <f t="shared" si="2587"/>
        <v>123</v>
      </c>
      <c r="S1720" s="18">
        <f>R1720*Premissas!$C$11</f>
        <v>5924.3119266055046</v>
      </c>
      <c r="Y1720" s="7" t="str">
        <f>Premissas!$E$12</f>
        <v>dezembro/18</v>
      </c>
      <c r="Z1720" s="29">
        <f t="shared" si="2592"/>
        <v>123</v>
      </c>
      <c r="AA1720" s="15">
        <f>Premissas!$H$12</f>
        <v>66.98</v>
      </c>
      <c r="AB1720" s="16">
        <f t="shared" si="2589"/>
        <v>0</v>
      </c>
      <c r="AC1720" s="17">
        <f>AB1720*Premissas!$C$6</f>
        <v>0</v>
      </c>
      <c r="AD1720" s="15">
        <f t="shared" si="2590"/>
        <v>123</v>
      </c>
      <c r="AE1720" s="18">
        <f>AD1720*Premissas!$C$12</f>
        <v>3965.1059791205316</v>
      </c>
    </row>
    <row r="1721" spans="1:33" x14ac:dyDescent="0.25">
      <c r="A1721" s="7" t="str">
        <f>Premissas!$E$13</f>
        <v>novembro/18</v>
      </c>
      <c r="B1721" s="29">
        <f t="shared" si="2593"/>
        <v>123</v>
      </c>
      <c r="C1721" s="15">
        <f>LARGE(Premissas!$H$13:$I$13,1)</f>
        <v>66.42</v>
      </c>
      <c r="D1721" s="16">
        <f t="shared" si="2583"/>
        <v>0</v>
      </c>
      <c r="E1721" s="17">
        <f>D1721*Premissas!$C$6</f>
        <v>0</v>
      </c>
      <c r="F1721" s="15">
        <f t="shared" si="2584"/>
        <v>123</v>
      </c>
      <c r="G1721" s="18">
        <f>F1721*Premissas!$C$5</f>
        <v>3965.1059791205316</v>
      </c>
      <c r="M1721" s="7" t="str">
        <f>Premissas!$E$13</f>
        <v>novembro/18</v>
      </c>
      <c r="N1721" s="29">
        <f t="shared" si="2591"/>
        <v>123</v>
      </c>
      <c r="O1721" s="15">
        <f>Premissas!$I$13</f>
        <v>40.659999999999997</v>
      </c>
      <c r="P1721" s="16">
        <f t="shared" si="2586"/>
        <v>0</v>
      </c>
      <c r="Q1721" s="17">
        <f>P1721*Premissas!$C$13</f>
        <v>0</v>
      </c>
      <c r="R1721" s="15">
        <f t="shared" si="2587"/>
        <v>123</v>
      </c>
      <c r="S1721" s="18">
        <f>R1721*Premissas!$C$11</f>
        <v>5924.3119266055046</v>
      </c>
      <c r="Y1721" s="7" t="str">
        <f>Premissas!$E$13</f>
        <v>novembro/18</v>
      </c>
      <c r="Z1721" s="29">
        <f t="shared" si="2592"/>
        <v>123</v>
      </c>
      <c r="AA1721" s="15">
        <f>Premissas!$H$13</f>
        <v>66.42</v>
      </c>
      <c r="AB1721" s="16">
        <f t="shared" si="2589"/>
        <v>0</v>
      </c>
      <c r="AC1721" s="17">
        <f>AB1721*Premissas!$C$6</f>
        <v>0</v>
      </c>
      <c r="AD1721" s="15">
        <f t="shared" si="2590"/>
        <v>123</v>
      </c>
      <c r="AE1721" s="18">
        <f>AD1721*Premissas!$C$12</f>
        <v>3965.1059791205316</v>
      </c>
    </row>
    <row r="1722" spans="1:33" x14ac:dyDescent="0.25">
      <c r="A1722" s="26" t="s">
        <v>35</v>
      </c>
      <c r="B1722" s="5"/>
      <c r="C1722" s="5">
        <f>LARGE(C1709:C1721,1)</f>
        <v>89.49</v>
      </c>
      <c r="D1722" s="5">
        <f>LARGE(D1709:D1721,1)</f>
        <v>0</v>
      </c>
      <c r="E1722" s="27">
        <f>SUM(E1710:E1721)</f>
        <v>0</v>
      </c>
      <c r="F1722" s="5">
        <f>LARGE(F1709:F1721,1)</f>
        <v>123</v>
      </c>
      <c r="G1722" s="27">
        <f t="shared" si="2570"/>
        <v>47581.271749446394</v>
      </c>
      <c r="H1722" s="50">
        <f>E1722+G1722</f>
        <v>47581.271749446394</v>
      </c>
      <c r="I1722">
        <f>B1710</f>
        <v>123</v>
      </c>
      <c r="M1722" s="26" t="s">
        <v>35</v>
      </c>
      <c r="N1722" s="5"/>
      <c r="O1722" s="5">
        <f t="shared" ref="O1722:P1722" si="2594">LARGE(O1709:O1721,1)</f>
        <v>77.73</v>
      </c>
      <c r="P1722" s="5">
        <f t="shared" si="2594"/>
        <v>0</v>
      </c>
      <c r="Q1722" s="27">
        <f t="shared" ref="Q1722" si="2595">SUM(Q1710:Q1721)</f>
        <v>0</v>
      </c>
      <c r="R1722" s="5">
        <f t="shared" ref="R1722" si="2596">LARGE(R1709:R1721,1)</f>
        <v>123</v>
      </c>
      <c r="S1722" s="27">
        <f t="shared" si="2574"/>
        <v>71091.743119266073</v>
      </c>
      <c r="T1722" s="50">
        <f t="shared" ref="T1722" si="2597">Q1722+S1722</f>
        <v>71091.743119266073</v>
      </c>
      <c r="U1722">
        <f t="shared" ref="U1722" si="2598">N1710</f>
        <v>123</v>
      </c>
      <c r="Y1722" s="26" t="s">
        <v>35</v>
      </c>
      <c r="Z1722" s="5"/>
      <c r="AA1722" s="5">
        <f t="shared" ref="AA1722:AB1722" si="2599">LARGE(AA1709:AA1721,1)</f>
        <v>89.49</v>
      </c>
      <c r="AB1722" s="5">
        <f t="shared" si="2599"/>
        <v>0</v>
      </c>
      <c r="AC1722" s="27">
        <f t="shared" ref="AC1722" si="2600">SUM(AC1710:AC1721)</f>
        <v>0</v>
      </c>
      <c r="AD1722" s="5">
        <f t="shared" ref="AD1722" si="2601">LARGE(AD1709:AD1721,1)</f>
        <v>123</v>
      </c>
      <c r="AE1722" s="27">
        <f t="shared" si="2580"/>
        <v>47581.271749446394</v>
      </c>
      <c r="AF1722" s="50">
        <f t="shared" ref="AF1722" si="2602">AC1722+AE1722</f>
        <v>47581.271749446394</v>
      </c>
      <c r="AG1722">
        <f t="shared" ref="AG1722" si="2603">Z1710</f>
        <v>123</v>
      </c>
    </row>
    <row r="1723" spans="1:33" x14ac:dyDescent="0.25">
      <c r="A1723" s="6" t="s">
        <v>12</v>
      </c>
      <c r="B1723" s="6" t="s">
        <v>18</v>
      </c>
      <c r="C1723" s="6" t="s">
        <v>19</v>
      </c>
      <c r="D1723" s="14" t="s">
        <v>20</v>
      </c>
      <c r="E1723" s="14" t="s">
        <v>21</v>
      </c>
      <c r="F1723" s="6" t="s">
        <v>22</v>
      </c>
      <c r="G1723" s="6" t="s">
        <v>23</v>
      </c>
      <c r="M1723" s="6" t="s">
        <v>12</v>
      </c>
      <c r="N1723" s="6" t="s">
        <v>18</v>
      </c>
      <c r="O1723" s="6" t="s">
        <v>19</v>
      </c>
      <c r="P1723" s="14" t="s">
        <v>20</v>
      </c>
      <c r="Q1723" s="14" t="s">
        <v>21</v>
      </c>
      <c r="R1723" s="6" t="s">
        <v>22</v>
      </c>
      <c r="S1723" s="6" t="s">
        <v>23</v>
      </c>
      <c r="Y1723" s="6" t="s">
        <v>12</v>
      </c>
      <c r="Z1723" s="6" t="s">
        <v>18</v>
      </c>
      <c r="AA1723" s="6" t="s">
        <v>19</v>
      </c>
      <c r="AB1723" s="14" t="s">
        <v>20</v>
      </c>
      <c r="AC1723" s="14" t="s">
        <v>21</v>
      </c>
      <c r="AD1723" s="6" t="s">
        <v>22</v>
      </c>
      <c r="AE1723" s="6" t="s">
        <v>23</v>
      </c>
    </row>
    <row r="1724" spans="1:33" x14ac:dyDescent="0.25">
      <c r="A1724" s="7" t="str">
        <f>Premissas!$E$2</f>
        <v>outubro/19</v>
      </c>
      <c r="B1724" s="29">
        <f>B1710+1</f>
        <v>124</v>
      </c>
      <c r="C1724" s="15">
        <f>LARGE(Premissas!$H$2:$I$2,1)</f>
        <v>63.39</v>
      </c>
      <c r="D1724" s="16">
        <f t="shared" ref="D1724:D1735" si="2604">IF(C1724&gt;105%*B1724,(C1724-B1724),0)</f>
        <v>0</v>
      </c>
      <c r="E1724" s="17">
        <f>D1724*Premissas!$C$6</f>
        <v>0</v>
      </c>
      <c r="F1724" s="15">
        <f t="shared" ref="F1724:F1735" si="2605">IF(C1724&gt;B1724,C1724,B1724)</f>
        <v>124</v>
      </c>
      <c r="G1724" s="18">
        <f>F1724*Premissas!$C$5</f>
        <v>3997.3426130971211</v>
      </c>
      <c r="M1724" s="7" t="str">
        <f>Premissas!$E$2</f>
        <v>outubro/19</v>
      </c>
      <c r="N1724" s="29">
        <f t="shared" ref="N1724" si="2606">N1710+1</f>
        <v>124</v>
      </c>
      <c r="O1724" s="15">
        <f>Premissas!$I$2</f>
        <v>63.39</v>
      </c>
      <c r="P1724" s="16">
        <f t="shared" ref="P1724:P1735" si="2607">IF(O1724&gt;105%*N1724,(O1724-N1724),0)</f>
        <v>0</v>
      </c>
      <c r="Q1724" s="17">
        <f>P1724*Premissas!$C$13</f>
        <v>0</v>
      </c>
      <c r="R1724" s="15">
        <f t="shared" ref="R1724:R1735" si="2608">IF(O1724&gt;N1724,O1724,N1724)</f>
        <v>124</v>
      </c>
      <c r="S1724" s="18">
        <f>R1724*Premissas!$C$11</f>
        <v>5972.4770642201829</v>
      </c>
      <c r="Y1724" s="7" t="str">
        <f>Premissas!$E$2</f>
        <v>outubro/19</v>
      </c>
      <c r="Z1724" s="29">
        <f t="shared" ref="Z1724" si="2609">Z1710+1</f>
        <v>124</v>
      </c>
      <c r="AA1724" s="15">
        <f>Premissas!$H$2</f>
        <v>58.8</v>
      </c>
      <c r="AB1724" s="16">
        <f t="shared" ref="AB1724:AB1735" si="2610">IF(AA1724&gt;105%*Z1724,(AA1724-Z1724),0)</f>
        <v>0</v>
      </c>
      <c r="AC1724" s="17">
        <f>AB1724*Premissas!$C$6</f>
        <v>0</v>
      </c>
      <c r="AD1724" s="15">
        <f t="shared" ref="AD1724:AD1735" si="2611">IF(AA1724&gt;Z1724,AA1724,Z1724)</f>
        <v>124</v>
      </c>
      <c r="AE1724" s="18">
        <f>AD1724*Premissas!$C$12</f>
        <v>3997.3426130971211</v>
      </c>
    </row>
    <row r="1725" spans="1:33" x14ac:dyDescent="0.25">
      <c r="A1725" s="7" t="str">
        <f>Premissas!$E$3</f>
        <v>setembro/19</v>
      </c>
      <c r="B1725" s="29">
        <f>B1724</f>
        <v>124</v>
      </c>
      <c r="C1725" s="15">
        <f>LARGE(Premissas!$H$3:$I$3,1)</f>
        <v>58.91</v>
      </c>
      <c r="D1725" s="16">
        <f t="shared" si="2604"/>
        <v>0</v>
      </c>
      <c r="E1725" s="17">
        <f>D1725*Premissas!$C$6</f>
        <v>0</v>
      </c>
      <c r="F1725" s="15">
        <f t="shared" si="2605"/>
        <v>124</v>
      </c>
      <c r="G1725" s="18">
        <f>F1725*Premissas!$C$5</f>
        <v>3997.3426130971211</v>
      </c>
      <c r="M1725" s="7" t="str">
        <f>Premissas!$E$3</f>
        <v>setembro/19</v>
      </c>
      <c r="N1725" s="29">
        <f t="shared" ref="N1725:N1735" si="2612">N1724</f>
        <v>124</v>
      </c>
      <c r="O1725" s="15">
        <f>Premissas!$I$3</f>
        <v>52.19</v>
      </c>
      <c r="P1725" s="16">
        <f t="shared" si="2607"/>
        <v>0</v>
      </c>
      <c r="Q1725" s="17">
        <f>P1725*Premissas!$C$13</f>
        <v>0</v>
      </c>
      <c r="R1725" s="15">
        <f t="shared" si="2608"/>
        <v>124</v>
      </c>
      <c r="S1725" s="18">
        <f>R1725*Premissas!$C$11</f>
        <v>5972.4770642201829</v>
      </c>
      <c r="Y1725" s="7" t="str">
        <f>Premissas!$E$3</f>
        <v>setembro/19</v>
      </c>
      <c r="Z1725" s="29">
        <f t="shared" ref="Z1725:Z1735" si="2613">Z1724</f>
        <v>124</v>
      </c>
      <c r="AA1725" s="15">
        <f>Premissas!$H$3</f>
        <v>58.91</v>
      </c>
      <c r="AB1725" s="16">
        <f t="shared" si="2610"/>
        <v>0</v>
      </c>
      <c r="AC1725" s="17">
        <f>AB1725*Premissas!$C$6</f>
        <v>0</v>
      </c>
      <c r="AD1725" s="15">
        <f t="shared" si="2611"/>
        <v>124</v>
      </c>
      <c r="AE1725" s="18">
        <f>AD1725*Premissas!$C$12</f>
        <v>3997.3426130971211</v>
      </c>
    </row>
    <row r="1726" spans="1:33" x14ac:dyDescent="0.25">
      <c r="A1726" s="7" t="str">
        <f>Premissas!$E$4</f>
        <v>agosto/19</v>
      </c>
      <c r="B1726" s="29">
        <f t="shared" ref="B1726:B1735" si="2614">B1725</f>
        <v>124</v>
      </c>
      <c r="C1726" s="15">
        <f>LARGE(Premissas!$H$4:$I$4,1)</f>
        <v>46.48</v>
      </c>
      <c r="D1726" s="16">
        <f t="shared" si="2604"/>
        <v>0</v>
      </c>
      <c r="E1726" s="17">
        <f>D1726*Premissas!$C$6</f>
        <v>0</v>
      </c>
      <c r="F1726" s="15">
        <f t="shared" si="2605"/>
        <v>124</v>
      </c>
      <c r="G1726" s="18">
        <f>F1726*Premissas!$C$5</f>
        <v>3997.3426130971211</v>
      </c>
      <c r="M1726" s="7" t="str">
        <f>Premissas!$E$4</f>
        <v>agosto/19</v>
      </c>
      <c r="N1726" s="29">
        <f t="shared" si="2612"/>
        <v>124</v>
      </c>
      <c r="O1726" s="15">
        <f>Premissas!$I$4</f>
        <v>20.16</v>
      </c>
      <c r="P1726" s="16">
        <f t="shared" si="2607"/>
        <v>0</v>
      </c>
      <c r="Q1726" s="17">
        <f>P1726*Premissas!$C$13</f>
        <v>0</v>
      </c>
      <c r="R1726" s="15">
        <f t="shared" si="2608"/>
        <v>124</v>
      </c>
      <c r="S1726" s="18">
        <f>R1726*Premissas!$C$11</f>
        <v>5972.4770642201829</v>
      </c>
      <c r="Y1726" s="7" t="str">
        <f>Premissas!$E$4</f>
        <v>agosto/19</v>
      </c>
      <c r="Z1726" s="29">
        <f t="shared" si="2613"/>
        <v>124</v>
      </c>
      <c r="AA1726" s="15">
        <f>Premissas!$H$4</f>
        <v>46.48</v>
      </c>
      <c r="AB1726" s="16">
        <f t="shared" si="2610"/>
        <v>0</v>
      </c>
      <c r="AC1726" s="17">
        <f>AB1726*Premissas!$C$6</f>
        <v>0</v>
      </c>
      <c r="AD1726" s="15">
        <f t="shared" si="2611"/>
        <v>124</v>
      </c>
      <c r="AE1726" s="18">
        <f>AD1726*Premissas!$C$12</f>
        <v>3997.3426130971211</v>
      </c>
    </row>
    <row r="1727" spans="1:33" x14ac:dyDescent="0.25">
      <c r="A1727" s="7" t="str">
        <f>Premissas!$E$5</f>
        <v>julho/19</v>
      </c>
      <c r="B1727" s="29">
        <f t="shared" si="2614"/>
        <v>124</v>
      </c>
      <c r="C1727" s="15">
        <f>LARGE(Premissas!$H$5:$I$5,1)</f>
        <v>63.17</v>
      </c>
      <c r="D1727" s="16">
        <f t="shared" si="2604"/>
        <v>0</v>
      </c>
      <c r="E1727" s="17">
        <f>D1727*Premissas!$C$6</f>
        <v>0</v>
      </c>
      <c r="F1727" s="15">
        <f t="shared" si="2605"/>
        <v>124</v>
      </c>
      <c r="G1727" s="18">
        <f>F1727*Premissas!$C$5</f>
        <v>3997.3426130971211</v>
      </c>
      <c r="M1727" s="7" t="str">
        <f>Premissas!$E$5</f>
        <v>julho/19</v>
      </c>
      <c r="N1727" s="29">
        <f t="shared" si="2612"/>
        <v>124</v>
      </c>
      <c r="O1727" s="15">
        <f>Premissas!$I$5</f>
        <v>39.979999999999997</v>
      </c>
      <c r="P1727" s="16">
        <f t="shared" si="2607"/>
        <v>0</v>
      </c>
      <c r="Q1727" s="17">
        <f>P1727*Premissas!$C$13</f>
        <v>0</v>
      </c>
      <c r="R1727" s="15">
        <f t="shared" si="2608"/>
        <v>124</v>
      </c>
      <c r="S1727" s="18">
        <f>R1727*Premissas!$C$11</f>
        <v>5972.4770642201829</v>
      </c>
      <c r="Y1727" s="7" t="str">
        <f>Premissas!$E$5</f>
        <v>julho/19</v>
      </c>
      <c r="Z1727" s="29">
        <f t="shared" si="2613"/>
        <v>124</v>
      </c>
      <c r="AA1727" s="15">
        <f>Premissas!$H$5</f>
        <v>63.17</v>
      </c>
      <c r="AB1727" s="16">
        <f t="shared" si="2610"/>
        <v>0</v>
      </c>
      <c r="AC1727" s="17">
        <f>AB1727*Premissas!$C$6</f>
        <v>0</v>
      </c>
      <c r="AD1727" s="15">
        <f t="shared" si="2611"/>
        <v>124</v>
      </c>
      <c r="AE1727" s="18">
        <f>AD1727*Premissas!$C$12</f>
        <v>3997.3426130971211</v>
      </c>
    </row>
    <row r="1728" spans="1:33" x14ac:dyDescent="0.25">
      <c r="A1728" s="7" t="str">
        <f>Premissas!$E$6</f>
        <v>junho/19</v>
      </c>
      <c r="B1728" s="29">
        <f t="shared" si="2614"/>
        <v>124</v>
      </c>
      <c r="C1728" s="15">
        <f>LARGE(Premissas!$H$6:$I$6,1)</f>
        <v>59.47</v>
      </c>
      <c r="D1728" s="16">
        <f t="shared" si="2604"/>
        <v>0</v>
      </c>
      <c r="E1728" s="17">
        <f>D1728*Premissas!$C$6</f>
        <v>0</v>
      </c>
      <c r="F1728" s="15">
        <f t="shared" si="2605"/>
        <v>124</v>
      </c>
      <c r="G1728" s="18">
        <f>F1728*Premissas!$C$5</f>
        <v>3997.3426130971211</v>
      </c>
      <c r="M1728" s="7" t="str">
        <f>Premissas!$E$6</f>
        <v>junho/19</v>
      </c>
      <c r="N1728" s="29">
        <f t="shared" si="2612"/>
        <v>124</v>
      </c>
      <c r="O1728" s="15">
        <f>Premissas!$I$6</f>
        <v>47.71</v>
      </c>
      <c r="P1728" s="16">
        <f t="shared" si="2607"/>
        <v>0</v>
      </c>
      <c r="Q1728" s="17">
        <f>P1728*Premissas!$C$13</f>
        <v>0</v>
      </c>
      <c r="R1728" s="15">
        <f t="shared" si="2608"/>
        <v>124</v>
      </c>
      <c r="S1728" s="18">
        <f>R1728*Premissas!$C$11</f>
        <v>5972.4770642201829</v>
      </c>
      <c r="Y1728" s="7" t="str">
        <f>Premissas!$E$6</f>
        <v>junho/19</v>
      </c>
      <c r="Z1728" s="29">
        <f t="shared" si="2613"/>
        <v>124</v>
      </c>
      <c r="AA1728" s="15">
        <f>Premissas!$H$6</f>
        <v>59.47</v>
      </c>
      <c r="AB1728" s="16">
        <f t="shared" si="2610"/>
        <v>0</v>
      </c>
      <c r="AC1728" s="17">
        <f>AB1728*Premissas!$C$6</f>
        <v>0</v>
      </c>
      <c r="AD1728" s="15">
        <f t="shared" si="2611"/>
        <v>124</v>
      </c>
      <c r="AE1728" s="18">
        <f>AD1728*Premissas!$C$12</f>
        <v>3997.3426130971211</v>
      </c>
    </row>
    <row r="1729" spans="1:33" x14ac:dyDescent="0.25">
      <c r="A1729" s="7" t="str">
        <f>Premissas!$E$7</f>
        <v>maio/19</v>
      </c>
      <c r="B1729" s="29">
        <f t="shared" si="2614"/>
        <v>124</v>
      </c>
      <c r="C1729" s="15">
        <f>LARGE(Premissas!$H$7:$I$7,1)</f>
        <v>61.04</v>
      </c>
      <c r="D1729" s="20">
        <f t="shared" si="2604"/>
        <v>0</v>
      </c>
      <c r="E1729" s="17">
        <f>D1729*Premissas!$C$6</f>
        <v>0</v>
      </c>
      <c r="F1729" s="15">
        <f t="shared" si="2605"/>
        <v>124</v>
      </c>
      <c r="G1729" s="18">
        <f>F1729*Premissas!$C$5</f>
        <v>3997.3426130971211</v>
      </c>
      <c r="M1729" s="7" t="str">
        <f>Premissas!$E$7</f>
        <v>maio/19</v>
      </c>
      <c r="N1729" s="29">
        <f t="shared" si="2612"/>
        <v>124</v>
      </c>
      <c r="O1729" s="15">
        <f>Premissas!$I$7</f>
        <v>46.37</v>
      </c>
      <c r="P1729" s="20">
        <f t="shared" si="2607"/>
        <v>0</v>
      </c>
      <c r="Q1729" s="17">
        <f>P1729*Premissas!$C$13</f>
        <v>0</v>
      </c>
      <c r="R1729" s="15">
        <f t="shared" si="2608"/>
        <v>124</v>
      </c>
      <c r="S1729" s="18">
        <f>R1729*Premissas!$C$11</f>
        <v>5972.4770642201829</v>
      </c>
      <c r="Y1729" s="7" t="str">
        <f>Premissas!$E$7</f>
        <v>maio/19</v>
      </c>
      <c r="Z1729" s="29">
        <f t="shared" si="2613"/>
        <v>124</v>
      </c>
      <c r="AA1729" s="15">
        <f>Premissas!$H$7</f>
        <v>61.04</v>
      </c>
      <c r="AB1729" s="20">
        <f t="shared" si="2610"/>
        <v>0</v>
      </c>
      <c r="AC1729" s="17">
        <f>AB1729*Premissas!$C$6</f>
        <v>0</v>
      </c>
      <c r="AD1729" s="15">
        <f t="shared" si="2611"/>
        <v>124</v>
      </c>
      <c r="AE1729" s="18">
        <f>AD1729*Premissas!$C$12</f>
        <v>3997.3426130971211</v>
      </c>
    </row>
    <row r="1730" spans="1:33" x14ac:dyDescent="0.25">
      <c r="A1730" s="7" t="str">
        <f>Premissas!$E$8</f>
        <v>abril/19</v>
      </c>
      <c r="B1730" s="29">
        <f t="shared" si="2614"/>
        <v>124</v>
      </c>
      <c r="C1730" s="15">
        <f>LARGE(Premissas!$H$8:$I$8,1)</f>
        <v>81.98</v>
      </c>
      <c r="D1730" s="20">
        <f t="shared" si="2604"/>
        <v>0</v>
      </c>
      <c r="E1730" s="17">
        <f>D1730*Premissas!$C$6</f>
        <v>0</v>
      </c>
      <c r="F1730" s="15">
        <f t="shared" si="2605"/>
        <v>124</v>
      </c>
      <c r="G1730" s="18">
        <f>F1730*Premissas!$C$5</f>
        <v>3997.3426130971211</v>
      </c>
      <c r="M1730" s="7" t="str">
        <f>Premissas!$E$8</f>
        <v>abril/19</v>
      </c>
      <c r="N1730" s="29">
        <f t="shared" si="2612"/>
        <v>124</v>
      </c>
      <c r="O1730" s="15">
        <f>Premissas!$I$8</f>
        <v>53.09</v>
      </c>
      <c r="P1730" s="20">
        <f t="shared" si="2607"/>
        <v>0</v>
      </c>
      <c r="Q1730" s="17">
        <f>P1730*Premissas!$C$13</f>
        <v>0</v>
      </c>
      <c r="R1730" s="15">
        <f t="shared" si="2608"/>
        <v>124</v>
      </c>
      <c r="S1730" s="18">
        <f>R1730*Premissas!$C$11</f>
        <v>5972.4770642201829</v>
      </c>
      <c r="Y1730" s="7" t="str">
        <f>Premissas!$E$8</f>
        <v>abril/19</v>
      </c>
      <c r="Z1730" s="29">
        <f t="shared" si="2613"/>
        <v>124</v>
      </c>
      <c r="AA1730" s="15">
        <f>Premissas!$H$8</f>
        <v>81.98</v>
      </c>
      <c r="AB1730" s="20">
        <f t="shared" si="2610"/>
        <v>0</v>
      </c>
      <c r="AC1730" s="17">
        <f>AB1730*Premissas!$C$6</f>
        <v>0</v>
      </c>
      <c r="AD1730" s="15">
        <f t="shared" si="2611"/>
        <v>124</v>
      </c>
      <c r="AE1730" s="18">
        <f>AD1730*Premissas!$C$12</f>
        <v>3997.3426130971211</v>
      </c>
    </row>
    <row r="1731" spans="1:33" x14ac:dyDescent="0.25">
      <c r="A1731" s="7" t="str">
        <f>Premissas!$E$9</f>
        <v>março/19</v>
      </c>
      <c r="B1731" s="29">
        <f t="shared" si="2614"/>
        <v>124</v>
      </c>
      <c r="C1731" s="15">
        <f>LARGE(Premissas!$H$9:$I$9,1)</f>
        <v>77.73</v>
      </c>
      <c r="D1731" s="20">
        <f t="shared" si="2604"/>
        <v>0</v>
      </c>
      <c r="E1731" s="17">
        <f>D1731*Premissas!$C$6</f>
        <v>0</v>
      </c>
      <c r="F1731" s="15">
        <f t="shared" si="2605"/>
        <v>124</v>
      </c>
      <c r="G1731" s="18">
        <f>F1731*Premissas!$C$5</f>
        <v>3997.3426130971211</v>
      </c>
      <c r="M1731" s="7" t="str">
        <f>Premissas!$E$9</f>
        <v>março/19</v>
      </c>
      <c r="N1731" s="29">
        <f t="shared" si="2612"/>
        <v>124</v>
      </c>
      <c r="O1731" s="15">
        <f>Premissas!$I$9</f>
        <v>77.73</v>
      </c>
      <c r="P1731" s="20">
        <f t="shared" si="2607"/>
        <v>0</v>
      </c>
      <c r="Q1731" s="17">
        <f>P1731*Premissas!$C$13</f>
        <v>0</v>
      </c>
      <c r="R1731" s="15">
        <f t="shared" si="2608"/>
        <v>124</v>
      </c>
      <c r="S1731" s="18">
        <f>R1731*Premissas!$C$11</f>
        <v>5972.4770642201829</v>
      </c>
      <c r="Y1731" s="7" t="str">
        <f>Premissas!$E$9</f>
        <v>março/19</v>
      </c>
      <c r="Z1731" s="29">
        <f t="shared" si="2613"/>
        <v>124</v>
      </c>
      <c r="AA1731" s="15">
        <f>Premissas!$H$9</f>
        <v>77.62</v>
      </c>
      <c r="AB1731" s="20">
        <f t="shared" si="2610"/>
        <v>0</v>
      </c>
      <c r="AC1731" s="17">
        <f>AB1731*Premissas!$C$6</f>
        <v>0</v>
      </c>
      <c r="AD1731" s="15">
        <f t="shared" si="2611"/>
        <v>124</v>
      </c>
      <c r="AE1731" s="18">
        <f>AD1731*Premissas!$C$12</f>
        <v>3997.3426130971211</v>
      </c>
    </row>
    <row r="1732" spans="1:33" x14ac:dyDescent="0.25">
      <c r="A1732" s="7" t="str">
        <f>Premissas!$E$10</f>
        <v>fevereiro/19</v>
      </c>
      <c r="B1732" s="29">
        <f t="shared" si="2614"/>
        <v>124</v>
      </c>
      <c r="C1732" s="15">
        <f>LARGE(Premissas!$H$10:$I$10,1)</f>
        <v>89.49</v>
      </c>
      <c r="D1732" s="20">
        <f t="shared" si="2604"/>
        <v>0</v>
      </c>
      <c r="E1732" s="17">
        <f>D1732*Premissas!$C$6</f>
        <v>0</v>
      </c>
      <c r="F1732" s="15">
        <f t="shared" si="2605"/>
        <v>124</v>
      </c>
      <c r="G1732" s="18">
        <f>F1732*Premissas!$C$5</f>
        <v>3997.3426130971211</v>
      </c>
      <c r="M1732" s="7" t="str">
        <f>Premissas!$E$10</f>
        <v>fevereiro/19</v>
      </c>
      <c r="N1732" s="29">
        <f t="shared" si="2612"/>
        <v>124</v>
      </c>
      <c r="O1732" s="15">
        <f>Premissas!$I$10</f>
        <v>61.82</v>
      </c>
      <c r="P1732" s="20">
        <f t="shared" si="2607"/>
        <v>0</v>
      </c>
      <c r="Q1732" s="17">
        <f>P1732*Premissas!$C$13</f>
        <v>0</v>
      </c>
      <c r="R1732" s="15">
        <f t="shared" si="2608"/>
        <v>124</v>
      </c>
      <c r="S1732" s="18">
        <f>R1732*Premissas!$C$11</f>
        <v>5972.4770642201829</v>
      </c>
      <c r="Y1732" s="7" t="str">
        <f>Premissas!$E$10</f>
        <v>fevereiro/19</v>
      </c>
      <c r="Z1732" s="29">
        <f t="shared" si="2613"/>
        <v>124</v>
      </c>
      <c r="AA1732" s="15">
        <f>Premissas!$H$10</f>
        <v>89.49</v>
      </c>
      <c r="AB1732" s="20">
        <f t="shared" si="2610"/>
        <v>0</v>
      </c>
      <c r="AC1732" s="17">
        <f>AB1732*Premissas!$C$6</f>
        <v>0</v>
      </c>
      <c r="AD1732" s="15">
        <f t="shared" si="2611"/>
        <v>124</v>
      </c>
      <c r="AE1732" s="18">
        <f>AD1732*Premissas!$C$12</f>
        <v>3997.3426130971211</v>
      </c>
    </row>
    <row r="1733" spans="1:33" x14ac:dyDescent="0.25">
      <c r="A1733" s="7" t="str">
        <f>Premissas!$E$11</f>
        <v>janeiro/19</v>
      </c>
      <c r="B1733" s="29">
        <f t="shared" si="2614"/>
        <v>124</v>
      </c>
      <c r="C1733" s="15">
        <f>LARGE(Premissas!$H$11:$I$11,1)</f>
        <v>81.09</v>
      </c>
      <c r="D1733" s="16">
        <f t="shared" si="2604"/>
        <v>0</v>
      </c>
      <c r="E1733" s="17">
        <f>D1733*Premissas!$C$6</f>
        <v>0</v>
      </c>
      <c r="F1733" s="15">
        <f t="shared" si="2605"/>
        <v>124</v>
      </c>
      <c r="G1733" s="18">
        <f>F1733*Premissas!$C$5</f>
        <v>3997.3426130971211</v>
      </c>
      <c r="M1733" s="7" t="str">
        <f>Premissas!$E$11</f>
        <v>janeiro/19</v>
      </c>
      <c r="N1733" s="29">
        <f t="shared" si="2612"/>
        <v>124</v>
      </c>
      <c r="O1733" s="15">
        <f>Premissas!$I$11</f>
        <v>57.12</v>
      </c>
      <c r="P1733" s="16">
        <f t="shared" si="2607"/>
        <v>0</v>
      </c>
      <c r="Q1733" s="17">
        <f>P1733*Premissas!$C$13</f>
        <v>0</v>
      </c>
      <c r="R1733" s="15">
        <f t="shared" si="2608"/>
        <v>124</v>
      </c>
      <c r="S1733" s="18">
        <f>R1733*Premissas!$C$11</f>
        <v>5972.4770642201829</v>
      </c>
      <c r="Y1733" s="7" t="str">
        <f>Premissas!$E$11</f>
        <v>janeiro/19</v>
      </c>
      <c r="Z1733" s="29">
        <f t="shared" si="2613"/>
        <v>124</v>
      </c>
      <c r="AA1733" s="15">
        <f>Premissas!$H$11</f>
        <v>81.09</v>
      </c>
      <c r="AB1733" s="16">
        <f t="shared" si="2610"/>
        <v>0</v>
      </c>
      <c r="AC1733" s="17">
        <f>AB1733*Premissas!$C$6</f>
        <v>0</v>
      </c>
      <c r="AD1733" s="15">
        <f t="shared" si="2611"/>
        <v>124</v>
      </c>
      <c r="AE1733" s="18">
        <f>AD1733*Premissas!$C$12</f>
        <v>3997.3426130971211</v>
      </c>
    </row>
    <row r="1734" spans="1:33" x14ac:dyDescent="0.25">
      <c r="A1734" s="7" t="str">
        <f>Premissas!$E$12</f>
        <v>dezembro/18</v>
      </c>
      <c r="B1734" s="29">
        <f t="shared" si="2614"/>
        <v>124</v>
      </c>
      <c r="C1734" s="15">
        <f>LARGE(Premissas!$H$12:$I$12,1)</f>
        <v>66.98</v>
      </c>
      <c r="D1734" s="16">
        <f t="shared" si="2604"/>
        <v>0</v>
      </c>
      <c r="E1734" s="17">
        <f>D1734*Premissas!$C$6</f>
        <v>0</v>
      </c>
      <c r="F1734" s="15">
        <f t="shared" si="2605"/>
        <v>124</v>
      </c>
      <c r="G1734" s="18">
        <f>F1734*Premissas!$C$5</f>
        <v>3997.3426130971211</v>
      </c>
      <c r="M1734" s="7" t="str">
        <f>Premissas!$E$12</f>
        <v>dezembro/18</v>
      </c>
      <c r="N1734" s="29">
        <f t="shared" si="2612"/>
        <v>124</v>
      </c>
      <c r="O1734" s="15">
        <f>Premissas!$I$12</f>
        <v>56.9</v>
      </c>
      <c r="P1734" s="16">
        <f t="shared" si="2607"/>
        <v>0</v>
      </c>
      <c r="Q1734" s="17">
        <f>P1734*Premissas!$C$13</f>
        <v>0</v>
      </c>
      <c r="R1734" s="15">
        <f t="shared" si="2608"/>
        <v>124</v>
      </c>
      <c r="S1734" s="18">
        <f>R1734*Premissas!$C$11</f>
        <v>5972.4770642201829</v>
      </c>
      <c r="Y1734" s="7" t="str">
        <f>Premissas!$E$12</f>
        <v>dezembro/18</v>
      </c>
      <c r="Z1734" s="29">
        <f t="shared" si="2613"/>
        <v>124</v>
      </c>
      <c r="AA1734" s="15">
        <f>Premissas!$H$12</f>
        <v>66.98</v>
      </c>
      <c r="AB1734" s="16">
        <f t="shared" si="2610"/>
        <v>0</v>
      </c>
      <c r="AC1734" s="17">
        <f>AB1734*Premissas!$C$6</f>
        <v>0</v>
      </c>
      <c r="AD1734" s="15">
        <f t="shared" si="2611"/>
        <v>124</v>
      </c>
      <c r="AE1734" s="18">
        <f>AD1734*Premissas!$C$12</f>
        <v>3997.3426130971211</v>
      </c>
    </row>
    <row r="1735" spans="1:33" x14ac:dyDescent="0.25">
      <c r="A1735" s="7" t="str">
        <f>Premissas!$E$13</f>
        <v>novembro/18</v>
      </c>
      <c r="B1735" s="29">
        <f t="shared" si="2614"/>
        <v>124</v>
      </c>
      <c r="C1735" s="15">
        <f>LARGE(Premissas!$H$13:$I$13,1)</f>
        <v>66.42</v>
      </c>
      <c r="D1735" s="16">
        <f t="shared" si="2604"/>
        <v>0</v>
      </c>
      <c r="E1735" s="17">
        <f>D1735*Premissas!$C$6</f>
        <v>0</v>
      </c>
      <c r="F1735" s="15">
        <f t="shared" si="2605"/>
        <v>124</v>
      </c>
      <c r="G1735" s="18">
        <f>F1735*Premissas!$C$5</f>
        <v>3997.3426130971211</v>
      </c>
      <c r="M1735" s="7" t="str">
        <f>Premissas!$E$13</f>
        <v>novembro/18</v>
      </c>
      <c r="N1735" s="29">
        <f t="shared" si="2612"/>
        <v>124</v>
      </c>
      <c r="O1735" s="15">
        <f>Premissas!$I$13</f>
        <v>40.659999999999997</v>
      </c>
      <c r="P1735" s="16">
        <f t="shared" si="2607"/>
        <v>0</v>
      </c>
      <c r="Q1735" s="17">
        <f>P1735*Premissas!$C$13</f>
        <v>0</v>
      </c>
      <c r="R1735" s="15">
        <f t="shared" si="2608"/>
        <v>124</v>
      </c>
      <c r="S1735" s="18">
        <f>R1735*Premissas!$C$11</f>
        <v>5972.4770642201829</v>
      </c>
      <c r="Y1735" s="7" t="str">
        <f>Premissas!$E$13</f>
        <v>novembro/18</v>
      </c>
      <c r="Z1735" s="29">
        <f t="shared" si="2613"/>
        <v>124</v>
      </c>
      <c r="AA1735" s="15">
        <f>Premissas!$H$13</f>
        <v>66.42</v>
      </c>
      <c r="AB1735" s="16">
        <f t="shared" si="2610"/>
        <v>0</v>
      </c>
      <c r="AC1735" s="17">
        <f>AB1735*Premissas!$C$6</f>
        <v>0</v>
      </c>
      <c r="AD1735" s="15">
        <f t="shared" si="2611"/>
        <v>124</v>
      </c>
      <c r="AE1735" s="18">
        <f>AD1735*Premissas!$C$12</f>
        <v>3997.3426130971211</v>
      </c>
    </row>
    <row r="1736" spans="1:33" x14ac:dyDescent="0.25">
      <c r="A1736" s="26" t="s">
        <v>35</v>
      </c>
      <c r="B1736" s="5"/>
      <c r="C1736" s="5">
        <f>LARGE(C1723:C1735,1)</f>
        <v>89.49</v>
      </c>
      <c r="D1736" s="5">
        <f>LARGE(D1723:D1735,1)</f>
        <v>0</v>
      </c>
      <c r="E1736" s="27">
        <f>SUM(E1724:E1735)</f>
        <v>0</v>
      </c>
      <c r="F1736" s="5">
        <f>LARGE(F1723:F1735,1)</f>
        <v>124</v>
      </c>
      <c r="G1736" s="27">
        <f t="shared" si="2570"/>
        <v>47968.11135716545</v>
      </c>
      <c r="H1736" s="50">
        <f>E1736+G1736</f>
        <v>47968.11135716545</v>
      </c>
      <c r="I1736">
        <f>B1724</f>
        <v>124</v>
      </c>
      <c r="M1736" s="26" t="s">
        <v>35</v>
      </c>
      <c r="N1736" s="5"/>
      <c r="O1736" s="5">
        <f t="shared" ref="O1736:P1736" si="2615">LARGE(O1723:O1735,1)</f>
        <v>77.73</v>
      </c>
      <c r="P1736" s="5">
        <f t="shared" si="2615"/>
        <v>0</v>
      </c>
      <c r="Q1736" s="27">
        <f t="shared" ref="Q1736" si="2616">SUM(Q1724:Q1735)</f>
        <v>0</v>
      </c>
      <c r="R1736" s="5">
        <f t="shared" ref="R1736" si="2617">LARGE(R1723:R1735,1)</f>
        <v>124</v>
      </c>
      <c r="S1736" s="27">
        <f t="shared" si="2574"/>
        <v>71669.724770642191</v>
      </c>
      <c r="T1736" s="50">
        <f t="shared" ref="T1736" si="2618">Q1736+S1736</f>
        <v>71669.724770642191</v>
      </c>
      <c r="U1736">
        <f t="shared" ref="U1736" si="2619">N1724</f>
        <v>124</v>
      </c>
      <c r="Y1736" s="26" t="s">
        <v>35</v>
      </c>
      <c r="Z1736" s="5"/>
      <c r="AA1736" s="5">
        <f t="shared" ref="AA1736:AB1736" si="2620">LARGE(AA1723:AA1735,1)</f>
        <v>89.49</v>
      </c>
      <c r="AB1736" s="5">
        <f t="shared" si="2620"/>
        <v>0</v>
      </c>
      <c r="AC1736" s="27">
        <f t="shared" ref="AC1736" si="2621">SUM(AC1724:AC1735)</f>
        <v>0</v>
      </c>
      <c r="AD1736" s="5">
        <f t="shared" ref="AD1736" si="2622">LARGE(AD1723:AD1735,1)</f>
        <v>124</v>
      </c>
      <c r="AE1736" s="27">
        <f t="shared" si="2580"/>
        <v>47968.11135716545</v>
      </c>
      <c r="AF1736" s="50">
        <f t="shared" ref="AF1736" si="2623">AC1736+AE1736</f>
        <v>47968.11135716545</v>
      </c>
      <c r="AG1736">
        <f t="shared" ref="AG1736" si="2624">Z1724</f>
        <v>124</v>
      </c>
    </row>
    <row r="1737" spans="1:33" x14ac:dyDescent="0.25">
      <c r="A1737" s="6" t="s">
        <v>12</v>
      </c>
      <c r="B1737" s="6" t="s">
        <v>18</v>
      </c>
      <c r="C1737" s="6" t="s">
        <v>19</v>
      </c>
      <c r="D1737" s="14" t="s">
        <v>20</v>
      </c>
      <c r="E1737" s="14" t="s">
        <v>21</v>
      </c>
      <c r="F1737" s="6" t="s">
        <v>22</v>
      </c>
      <c r="G1737" s="6" t="s">
        <v>23</v>
      </c>
      <c r="M1737" s="6" t="s">
        <v>12</v>
      </c>
      <c r="N1737" s="6" t="s">
        <v>18</v>
      </c>
      <c r="O1737" s="6" t="s">
        <v>19</v>
      </c>
      <c r="P1737" s="14" t="s">
        <v>20</v>
      </c>
      <c r="Q1737" s="14" t="s">
        <v>21</v>
      </c>
      <c r="R1737" s="6" t="s">
        <v>22</v>
      </c>
      <c r="S1737" s="6" t="s">
        <v>23</v>
      </c>
      <c r="Y1737" s="6" t="s">
        <v>12</v>
      </c>
      <c r="Z1737" s="6" t="s">
        <v>18</v>
      </c>
      <c r="AA1737" s="6" t="s">
        <v>19</v>
      </c>
      <c r="AB1737" s="14" t="s">
        <v>20</v>
      </c>
      <c r="AC1737" s="14" t="s">
        <v>21</v>
      </c>
      <c r="AD1737" s="6" t="s">
        <v>22</v>
      </c>
      <c r="AE1737" s="6" t="s">
        <v>23</v>
      </c>
    </row>
    <row r="1738" spans="1:33" x14ac:dyDescent="0.25">
      <c r="A1738" s="7" t="str">
        <f>Premissas!$E$2</f>
        <v>outubro/19</v>
      </c>
      <c r="B1738" s="29">
        <f>B1724+1</f>
        <v>125</v>
      </c>
      <c r="C1738" s="15">
        <f>LARGE(Premissas!$H$2:$I$2,1)</f>
        <v>63.39</v>
      </c>
      <c r="D1738" s="16">
        <f t="shared" ref="D1738:D1749" si="2625">IF(C1738&gt;105%*B1738,(C1738-B1738),0)</f>
        <v>0</v>
      </c>
      <c r="E1738" s="17">
        <f>D1738*Premissas!$C$6</f>
        <v>0</v>
      </c>
      <c r="F1738" s="15">
        <f t="shared" ref="F1738:F1749" si="2626">IF(C1738&gt;B1738,C1738,B1738)</f>
        <v>125</v>
      </c>
      <c r="G1738" s="18">
        <f>F1738*Premissas!$C$5</f>
        <v>4029.579247073711</v>
      </c>
      <c r="M1738" s="7" t="str">
        <f>Premissas!$E$2</f>
        <v>outubro/19</v>
      </c>
      <c r="N1738" s="29">
        <f t="shared" ref="N1738" si="2627">N1724+1</f>
        <v>125</v>
      </c>
      <c r="O1738" s="15">
        <f>Premissas!$I$2</f>
        <v>63.39</v>
      </c>
      <c r="P1738" s="16">
        <f t="shared" ref="P1738:P1749" si="2628">IF(O1738&gt;105%*N1738,(O1738-N1738),0)</f>
        <v>0</v>
      </c>
      <c r="Q1738" s="17">
        <f>P1738*Premissas!$C$13</f>
        <v>0</v>
      </c>
      <c r="R1738" s="15">
        <f t="shared" ref="R1738:R1749" si="2629">IF(O1738&gt;N1738,O1738,N1738)</f>
        <v>125</v>
      </c>
      <c r="S1738" s="18">
        <f>R1738*Premissas!$C$11</f>
        <v>6020.6422018348621</v>
      </c>
      <c r="Y1738" s="7" t="str">
        <f>Premissas!$E$2</f>
        <v>outubro/19</v>
      </c>
      <c r="Z1738" s="29">
        <f t="shared" ref="Z1738" si="2630">Z1724+1</f>
        <v>125</v>
      </c>
      <c r="AA1738" s="15">
        <f>Premissas!$H$2</f>
        <v>58.8</v>
      </c>
      <c r="AB1738" s="16">
        <f t="shared" ref="AB1738:AB1749" si="2631">IF(AA1738&gt;105%*Z1738,(AA1738-Z1738),0)</f>
        <v>0</v>
      </c>
      <c r="AC1738" s="17">
        <f>AB1738*Premissas!$C$6</f>
        <v>0</v>
      </c>
      <c r="AD1738" s="15">
        <f t="shared" ref="AD1738:AD1749" si="2632">IF(AA1738&gt;Z1738,AA1738,Z1738)</f>
        <v>125</v>
      </c>
      <c r="AE1738" s="18">
        <f>AD1738*Premissas!$C$12</f>
        <v>4029.579247073711</v>
      </c>
    </row>
    <row r="1739" spans="1:33" x14ac:dyDescent="0.25">
      <c r="A1739" s="7" t="str">
        <f>Premissas!$E$3</f>
        <v>setembro/19</v>
      </c>
      <c r="B1739" s="29">
        <f>B1738</f>
        <v>125</v>
      </c>
      <c r="C1739" s="15">
        <f>LARGE(Premissas!$H$3:$I$3,1)</f>
        <v>58.91</v>
      </c>
      <c r="D1739" s="16">
        <f t="shared" si="2625"/>
        <v>0</v>
      </c>
      <c r="E1739" s="17">
        <f>D1739*Premissas!$C$6</f>
        <v>0</v>
      </c>
      <c r="F1739" s="15">
        <f t="shared" si="2626"/>
        <v>125</v>
      </c>
      <c r="G1739" s="18">
        <f>F1739*Premissas!$C$5</f>
        <v>4029.579247073711</v>
      </c>
      <c r="M1739" s="7" t="str">
        <f>Premissas!$E$3</f>
        <v>setembro/19</v>
      </c>
      <c r="N1739" s="29">
        <f t="shared" ref="N1739:N1749" si="2633">N1738</f>
        <v>125</v>
      </c>
      <c r="O1739" s="15">
        <f>Premissas!$I$3</f>
        <v>52.19</v>
      </c>
      <c r="P1739" s="16">
        <f t="shared" si="2628"/>
        <v>0</v>
      </c>
      <c r="Q1739" s="17">
        <f>P1739*Premissas!$C$13</f>
        <v>0</v>
      </c>
      <c r="R1739" s="15">
        <f t="shared" si="2629"/>
        <v>125</v>
      </c>
      <c r="S1739" s="18">
        <f>R1739*Premissas!$C$11</f>
        <v>6020.6422018348621</v>
      </c>
      <c r="Y1739" s="7" t="str">
        <f>Premissas!$E$3</f>
        <v>setembro/19</v>
      </c>
      <c r="Z1739" s="29">
        <f t="shared" ref="Z1739:Z1749" si="2634">Z1738</f>
        <v>125</v>
      </c>
      <c r="AA1739" s="15">
        <f>Premissas!$H$3</f>
        <v>58.91</v>
      </c>
      <c r="AB1739" s="16">
        <f t="shared" si="2631"/>
        <v>0</v>
      </c>
      <c r="AC1739" s="17">
        <f>AB1739*Premissas!$C$6</f>
        <v>0</v>
      </c>
      <c r="AD1739" s="15">
        <f t="shared" si="2632"/>
        <v>125</v>
      </c>
      <c r="AE1739" s="18">
        <f>AD1739*Premissas!$C$12</f>
        <v>4029.579247073711</v>
      </c>
    </row>
    <row r="1740" spans="1:33" x14ac:dyDescent="0.25">
      <c r="A1740" s="7" t="str">
        <f>Premissas!$E$4</f>
        <v>agosto/19</v>
      </c>
      <c r="B1740" s="29">
        <f t="shared" ref="B1740:B1749" si="2635">B1739</f>
        <v>125</v>
      </c>
      <c r="C1740" s="15">
        <f>LARGE(Premissas!$H$4:$I$4,1)</f>
        <v>46.48</v>
      </c>
      <c r="D1740" s="16">
        <f t="shared" si="2625"/>
        <v>0</v>
      </c>
      <c r="E1740" s="17">
        <f>D1740*Premissas!$C$6</f>
        <v>0</v>
      </c>
      <c r="F1740" s="15">
        <f t="shared" si="2626"/>
        <v>125</v>
      </c>
      <c r="G1740" s="18">
        <f>F1740*Premissas!$C$5</f>
        <v>4029.579247073711</v>
      </c>
      <c r="M1740" s="7" t="str">
        <f>Premissas!$E$4</f>
        <v>agosto/19</v>
      </c>
      <c r="N1740" s="29">
        <f t="shared" si="2633"/>
        <v>125</v>
      </c>
      <c r="O1740" s="15">
        <f>Premissas!$I$4</f>
        <v>20.16</v>
      </c>
      <c r="P1740" s="16">
        <f t="shared" si="2628"/>
        <v>0</v>
      </c>
      <c r="Q1740" s="17">
        <f>P1740*Premissas!$C$13</f>
        <v>0</v>
      </c>
      <c r="R1740" s="15">
        <f t="shared" si="2629"/>
        <v>125</v>
      </c>
      <c r="S1740" s="18">
        <f>R1740*Premissas!$C$11</f>
        <v>6020.6422018348621</v>
      </c>
      <c r="Y1740" s="7" t="str">
        <f>Premissas!$E$4</f>
        <v>agosto/19</v>
      </c>
      <c r="Z1740" s="29">
        <f t="shared" si="2634"/>
        <v>125</v>
      </c>
      <c r="AA1740" s="15">
        <f>Premissas!$H$4</f>
        <v>46.48</v>
      </c>
      <c r="AB1740" s="16">
        <f t="shared" si="2631"/>
        <v>0</v>
      </c>
      <c r="AC1740" s="17">
        <f>AB1740*Premissas!$C$6</f>
        <v>0</v>
      </c>
      <c r="AD1740" s="15">
        <f t="shared" si="2632"/>
        <v>125</v>
      </c>
      <c r="AE1740" s="18">
        <f>AD1740*Premissas!$C$12</f>
        <v>4029.579247073711</v>
      </c>
    </row>
    <row r="1741" spans="1:33" x14ac:dyDescent="0.25">
      <c r="A1741" s="7" t="str">
        <f>Premissas!$E$5</f>
        <v>julho/19</v>
      </c>
      <c r="B1741" s="29">
        <f t="shared" si="2635"/>
        <v>125</v>
      </c>
      <c r="C1741" s="15">
        <f>LARGE(Premissas!$H$5:$I$5,1)</f>
        <v>63.17</v>
      </c>
      <c r="D1741" s="16">
        <f t="shared" si="2625"/>
        <v>0</v>
      </c>
      <c r="E1741" s="17">
        <f>D1741*Premissas!$C$6</f>
        <v>0</v>
      </c>
      <c r="F1741" s="15">
        <f t="shared" si="2626"/>
        <v>125</v>
      </c>
      <c r="G1741" s="18">
        <f>F1741*Premissas!$C$5</f>
        <v>4029.579247073711</v>
      </c>
      <c r="M1741" s="7" t="str">
        <f>Premissas!$E$5</f>
        <v>julho/19</v>
      </c>
      <c r="N1741" s="29">
        <f t="shared" si="2633"/>
        <v>125</v>
      </c>
      <c r="O1741" s="15">
        <f>Premissas!$I$5</f>
        <v>39.979999999999997</v>
      </c>
      <c r="P1741" s="16">
        <f t="shared" si="2628"/>
        <v>0</v>
      </c>
      <c r="Q1741" s="17">
        <f>P1741*Premissas!$C$13</f>
        <v>0</v>
      </c>
      <c r="R1741" s="15">
        <f t="shared" si="2629"/>
        <v>125</v>
      </c>
      <c r="S1741" s="18">
        <f>R1741*Premissas!$C$11</f>
        <v>6020.6422018348621</v>
      </c>
      <c r="Y1741" s="7" t="str">
        <f>Premissas!$E$5</f>
        <v>julho/19</v>
      </c>
      <c r="Z1741" s="29">
        <f t="shared" si="2634"/>
        <v>125</v>
      </c>
      <c r="AA1741" s="15">
        <f>Premissas!$H$5</f>
        <v>63.17</v>
      </c>
      <c r="AB1741" s="16">
        <f t="shared" si="2631"/>
        <v>0</v>
      </c>
      <c r="AC1741" s="17">
        <f>AB1741*Premissas!$C$6</f>
        <v>0</v>
      </c>
      <c r="AD1741" s="15">
        <f t="shared" si="2632"/>
        <v>125</v>
      </c>
      <c r="AE1741" s="18">
        <f>AD1741*Premissas!$C$12</f>
        <v>4029.579247073711</v>
      </c>
    </row>
    <row r="1742" spans="1:33" x14ac:dyDescent="0.25">
      <c r="A1742" s="7" t="str">
        <f>Premissas!$E$6</f>
        <v>junho/19</v>
      </c>
      <c r="B1742" s="29">
        <f t="shared" si="2635"/>
        <v>125</v>
      </c>
      <c r="C1742" s="15">
        <f>LARGE(Premissas!$H$6:$I$6,1)</f>
        <v>59.47</v>
      </c>
      <c r="D1742" s="16">
        <f t="shared" si="2625"/>
        <v>0</v>
      </c>
      <c r="E1742" s="17">
        <f>D1742*Premissas!$C$6</f>
        <v>0</v>
      </c>
      <c r="F1742" s="15">
        <f t="shared" si="2626"/>
        <v>125</v>
      </c>
      <c r="G1742" s="18">
        <f>F1742*Premissas!$C$5</f>
        <v>4029.579247073711</v>
      </c>
      <c r="M1742" s="7" t="str">
        <f>Premissas!$E$6</f>
        <v>junho/19</v>
      </c>
      <c r="N1742" s="29">
        <f t="shared" si="2633"/>
        <v>125</v>
      </c>
      <c r="O1742" s="15">
        <f>Premissas!$I$6</f>
        <v>47.71</v>
      </c>
      <c r="P1742" s="16">
        <f t="shared" si="2628"/>
        <v>0</v>
      </c>
      <c r="Q1742" s="17">
        <f>P1742*Premissas!$C$13</f>
        <v>0</v>
      </c>
      <c r="R1742" s="15">
        <f t="shared" si="2629"/>
        <v>125</v>
      </c>
      <c r="S1742" s="18">
        <f>R1742*Premissas!$C$11</f>
        <v>6020.6422018348621</v>
      </c>
      <c r="Y1742" s="7" t="str">
        <f>Premissas!$E$6</f>
        <v>junho/19</v>
      </c>
      <c r="Z1742" s="29">
        <f t="shared" si="2634"/>
        <v>125</v>
      </c>
      <c r="AA1742" s="15">
        <f>Premissas!$H$6</f>
        <v>59.47</v>
      </c>
      <c r="AB1742" s="16">
        <f t="shared" si="2631"/>
        <v>0</v>
      </c>
      <c r="AC1742" s="17">
        <f>AB1742*Premissas!$C$6</f>
        <v>0</v>
      </c>
      <c r="AD1742" s="15">
        <f t="shared" si="2632"/>
        <v>125</v>
      </c>
      <c r="AE1742" s="18">
        <f>AD1742*Premissas!$C$12</f>
        <v>4029.579247073711</v>
      </c>
    </row>
    <row r="1743" spans="1:33" x14ac:dyDescent="0.25">
      <c r="A1743" s="7" t="str">
        <f>Premissas!$E$7</f>
        <v>maio/19</v>
      </c>
      <c r="B1743" s="29">
        <f t="shared" si="2635"/>
        <v>125</v>
      </c>
      <c r="C1743" s="15">
        <f>LARGE(Premissas!$H$7:$I$7,1)</f>
        <v>61.04</v>
      </c>
      <c r="D1743" s="20">
        <f t="shared" si="2625"/>
        <v>0</v>
      </c>
      <c r="E1743" s="17">
        <f>D1743*Premissas!$C$6</f>
        <v>0</v>
      </c>
      <c r="F1743" s="15">
        <f t="shared" si="2626"/>
        <v>125</v>
      </c>
      <c r="G1743" s="18">
        <f>F1743*Premissas!$C$5</f>
        <v>4029.579247073711</v>
      </c>
      <c r="M1743" s="7" t="str">
        <f>Premissas!$E$7</f>
        <v>maio/19</v>
      </c>
      <c r="N1743" s="29">
        <f t="shared" si="2633"/>
        <v>125</v>
      </c>
      <c r="O1743" s="15">
        <f>Premissas!$I$7</f>
        <v>46.37</v>
      </c>
      <c r="P1743" s="20">
        <f t="shared" si="2628"/>
        <v>0</v>
      </c>
      <c r="Q1743" s="17">
        <f>P1743*Premissas!$C$13</f>
        <v>0</v>
      </c>
      <c r="R1743" s="15">
        <f t="shared" si="2629"/>
        <v>125</v>
      </c>
      <c r="S1743" s="18">
        <f>R1743*Premissas!$C$11</f>
        <v>6020.6422018348621</v>
      </c>
      <c r="Y1743" s="7" t="str">
        <f>Premissas!$E$7</f>
        <v>maio/19</v>
      </c>
      <c r="Z1743" s="29">
        <f t="shared" si="2634"/>
        <v>125</v>
      </c>
      <c r="AA1743" s="15">
        <f>Premissas!$H$7</f>
        <v>61.04</v>
      </c>
      <c r="AB1743" s="20">
        <f t="shared" si="2631"/>
        <v>0</v>
      </c>
      <c r="AC1743" s="17">
        <f>AB1743*Premissas!$C$6</f>
        <v>0</v>
      </c>
      <c r="AD1743" s="15">
        <f t="shared" si="2632"/>
        <v>125</v>
      </c>
      <c r="AE1743" s="18">
        <f>AD1743*Premissas!$C$12</f>
        <v>4029.579247073711</v>
      </c>
    </row>
    <row r="1744" spans="1:33" x14ac:dyDescent="0.25">
      <c r="A1744" s="7" t="str">
        <f>Premissas!$E$8</f>
        <v>abril/19</v>
      </c>
      <c r="B1744" s="29">
        <f t="shared" si="2635"/>
        <v>125</v>
      </c>
      <c r="C1744" s="15">
        <f>LARGE(Premissas!$H$8:$I$8,1)</f>
        <v>81.98</v>
      </c>
      <c r="D1744" s="20">
        <f t="shared" si="2625"/>
        <v>0</v>
      </c>
      <c r="E1744" s="17">
        <f>D1744*Premissas!$C$6</f>
        <v>0</v>
      </c>
      <c r="F1744" s="15">
        <f t="shared" si="2626"/>
        <v>125</v>
      </c>
      <c r="G1744" s="18">
        <f>F1744*Premissas!$C$5</f>
        <v>4029.579247073711</v>
      </c>
      <c r="M1744" s="7" t="str">
        <f>Premissas!$E$8</f>
        <v>abril/19</v>
      </c>
      <c r="N1744" s="29">
        <f t="shared" si="2633"/>
        <v>125</v>
      </c>
      <c r="O1744" s="15">
        <f>Premissas!$I$8</f>
        <v>53.09</v>
      </c>
      <c r="P1744" s="20">
        <f t="shared" si="2628"/>
        <v>0</v>
      </c>
      <c r="Q1744" s="17">
        <f>P1744*Premissas!$C$13</f>
        <v>0</v>
      </c>
      <c r="R1744" s="15">
        <f t="shared" si="2629"/>
        <v>125</v>
      </c>
      <c r="S1744" s="18">
        <f>R1744*Premissas!$C$11</f>
        <v>6020.6422018348621</v>
      </c>
      <c r="Y1744" s="7" t="str">
        <f>Premissas!$E$8</f>
        <v>abril/19</v>
      </c>
      <c r="Z1744" s="29">
        <f t="shared" si="2634"/>
        <v>125</v>
      </c>
      <c r="AA1744" s="15">
        <f>Premissas!$H$8</f>
        <v>81.98</v>
      </c>
      <c r="AB1744" s="20">
        <f t="shared" si="2631"/>
        <v>0</v>
      </c>
      <c r="AC1744" s="17">
        <f>AB1744*Premissas!$C$6</f>
        <v>0</v>
      </c>
      <c r="AD1744" s="15">
        <f t="shared" si="2632"/>
        <v>125</v>
      </c>
      <c r="AE1744" s="18">
        <f>AD1744*Premissas!$C$12</f>
        <v>4029.579247073711</v>
      </c>
    </row>
    <row r="1745" spans="1:33" x14ac:dyDescent="0.25">
      <c r="A1745" s="7" t="str">
        <f>Premissas!$E$9</f>
        <v>março/19</v>
      </c>
      <c r="B1745" s="29">
        <f t="shared" si="2635"/>
        <v>125</v>
      </c>
      <c r="C1745" s="15">
        <f>LARGE(Premissas!$H$9:$I$9,1)</f>
        <v>77.73</v>
      </c>
      <c r="D1745" s="20">
        <f t="shared" si="2625"/>
        <v>0</v>
      </c>
      <c r="E1745" s="17">
        <f>D1745*Premissas!$C$6</f>
        <v>0</v>
      </c>
      <c r="F1745" s="15">
        <f t="shared" si="2626"/>
        <v>125</v>
      </c>
      <c r="G1745" s="18">
        <f>F1745*Premissas!$C$5</f>
        <v>4029.579247073711</v>
      </c>
      <c r="M1745" s="7" t="str">
        <f>Premissas!$E$9</f>
        <v>março/19</v>
      </c>
      <c r="N1745" s="29">
        <f t="shared" si="2633"/>
        <v>125</v>
      </c>
      <c r="O1745" s="15">
        <f>Premissas!$I$9</f>
        <v>77.73</v>
      </c>
      <c r="P1745" s="20">
        <f t="shared" si="2628"/>
        <v>0</v>
      </c>
      <c r="Q1745" s="17">
        <f>P1745*Premissas!$C$13</f>
        <v>0</v>
      </c>
      <c r="R1745" s="15">
        <f t="shared" si="2629"/>
        <v>125</v>
      </c>
      <c r="S1745" s="18">
        <f>R1745*Premissas!$C$11</f>
        <v>6020.6422018348621</v>
      </c>
      <c r="Y1745" s="7" t="str">
        <f>Premissas!$E$9</f>
        <v>março/19</v>
      </c>
      <c r="Z1745" s="29">
        <f t="shared" si="2634"/>
        <v>125</v>
      </c>
      <c r="AA1745" s="15">
        <f>Premissas!$H$9</f>
        <v>77.62</v>
      </c>
      <c r="AB1745" s="20">
        <f t="shared" si="2631"/>
        <v>0</v>
      </c>
      <c r="AC1745" s="17">
        <f>AB1745*Premissas!$C$6</f>
        <v>0</v>
      </c>
      <c r="AD1745" s="15">
        <f t="shared" si="2632"/>
        <v>125</v>
      </c>
      <c r="AE1745" s="18">
        <f>AD1745*Premissas!$C$12</f>
        <v>4029.579247073711</v>
      </c>
    </row>
    <row r="1746" spans="1:33" x14ac:dyDescent="0.25">
      <c r="A1746" s="7" t="str">
        <f>Premissas!$E$10</f>
        <v>fevereiro/19</v>
      </c>
      <c r="B1746" s="29">
        <f t="shared" si="2635"/>
        <v>125</v>
      </c>
      <c r="C1746" s="15">
        <f>LARGE(Premissas!$H$10:$I$10,1)</f>
        <v>89.49</v>
      </c>
      <c r="D1746" s="20">
        <f t="shared" si="2625"/>
        <v>0</v>
      </c>
      <c r="E1746" s="17">
        <f>D1746*Premissas!$C$6</f>
        <v>0</v>
      </c>
      <c r="F1746" s="15">
        <f t="shared" si="2626"/>
        <v>125</v>
      </c>
      <c r="G1746" s="18">
        <f>F1746*Premissas!$C$5</f>
        <v>4029.579247073711</v>
      </c>
      <c r="M1746" s="7" t="str">
        <f>Premissas!$E$10</f>
        <v>fevereiro/19</v>
      </c>
      <c r="N1746" s="29">
        <f t="shared" si="2633"/>
        <v>125</v>
      </c>
      <c r="O1746" s="15">
        <f>Premissas!$I$10</f>
        <v>61.82</v>
      </c>
      <c r="P1746" s="20">
        <f t="shared" si="2628"/>
        <v>0</v>
      </c>
      <c r="Q1746" s="17">
        <f>P1746*Premissas!$C$13</f>
        <v>0</v>
      </c>
      <c r="R1746" s="15">
        <f t="shared" si="2629"/>
        <v>125</v>
      </c>
      <c r="S1746" s="18">
        <f>R1746*Premissas!$C$11</f>
        <v>6020.6422018348621</v>
      </c>
      <c r="Y1746" s="7" t="str">
        <f>Premissas!$E$10</f>
        <v>fevereiro/19</v>
      </c>
      <c r="Z1746" s="29">
        <f t="shared" si="2634"/>
        <v>125</v>
      </c>
      <c r="AA1746" s="15">
        <f>Premissas!$H$10</f>
        <v>89.49</v>
      </c>
      <c r="AB1746" s="20">
        <f t="shared" si="2631"/>
        <v>0</v>
      </c>
      <c r="AC1746" s="17">
        <f>AB1746*Premissas!$C$6</f>
        <v>0</v>
      </c>
      <c r="AD1746" s="15">
        <f t="shared" si="2632"/>
        <v>125</v>
      </c>
      <c r="AE1746" s="18">
        <f>AD1746*Premissas!$C$12</f>
        <v>4029.579247073711</v>
      </c>
    </row>
    <row r="1747" spans="1:33" x14ac:dyDescent="0.25">
      <c r="A1747" s="7" t="str">
        <f>Premissas!$E$11</f>
        <v>janeiro/19</v>
      </c>
      <c r="B1747" s="29">
        <f t="shared" si="2635"/>
        <v>125</v>
      </c>
      <c r="C1747" s="15">
        <f>LARGE(Premissas!$H$11:$I$11,1)</f>
        <v>81.09</v>
      </c>
      <c r="D1747" s="16">
        <f t="shared" si="2625"/>
        <v>0</v>
      </c>
      <c r="E1747" s="17">
        <f>D1747*Premissas!$C$6</f>
        <v>0</v>
      </c>
      <c r="F1747" s="15">
        <f t="shared" si="2626"/>
        <v>125</v>
      </c>
      <c r="G1747" s="18">
        <f>F1747*Premissas!$C$5</f>
        <v>4029.579247073711</v>
      </c>
      <c r="M1747" s="7" t="str">
        <f>Premissas!$E$11</f>
        <v>janeiro/19</v>
      </c>
      <c r="N1747" s="29">
        <f t="shared" si="2633"/>
        <v>125</v>
      </c>
      <c r="O1747" s="15">
        <f>Premissas!$I$11</f>
        <v>57.12</v>
      </c>
      <c r="P1747" s="16">
        <f t="shared" si="2628"/>
        <v>0</v>
      </c>
      <c r="Q1747" s="17">
        <f>P1747*Premissas!$C$13</f>
        <v>0</v>
      </c>
      <c r="R1747" s="15">
        <f t="shared" si="2629"/>
        <v>125</v>
      </c>
      <c r="S1747" s="18">
        <f>R1747*Premissas!$C$11</f>
        <v>6020.6422018348621</v>
      </c>
      <c r="Y1747" s="7" t="str">
        <f>Premissas!$E$11</f>
        <v>janeiro/19</v>
      </c>
      <c r="Z1747" s="29">
        <f t="shared" si="2634"/>
        <v>125</v>
      </c>
      <c r="AA1747" s="15">
        <f>Premissas!$H$11</f>
        <v>81.09</v>
      </c>
      <c r="AB1747" s="16">
        <f t="shared" si="2631"/>
        <v>0</v>
      </c>
      <c r="AC1747" s="17">
        <f>AB1747*Premissas!$C$6</f>
        <v>0</v>
      </c>
      <c r="AD1747" s="15">
        <f t="shared" si="2632"/>
        <v>125</v>
      </c>
      <c r="AE1747" s="18">
        <f>AD1747*Premissas!$C$12</f>
        <v>4029.579247073711</v>
      </c>
    </row>
    <row r="1748" spans="1:33" x14ac:dyDescent="0.25">
      <c r="A1748" s="7" t="str">
        <f>Premissas!$E$12</f>
        <v>dezembro/18</v>
      </c>
      <c r="B1748" s="29">
        <f t="shared" si="2635"/>
        <v>125</v>
      </c>
      <c r="C1748" s="15">
        <f>LARGE(Premissas!$H$12:$I$12,1)</f>
        <v>66.98</v>
      </c>
      <c r="D1748" s="16">
        <f t="shared" si="2625"/>
        <v>0</v>
      </c>
      <c r="E1748" s="17">
        <f>D1748*Premissas!$C$6</f>
        <v>0</v>
      </c>
      <c r="F1748" s="15">
        <f t="shared" si="2626"/>
        <v>125</v>
      </c>
      <c r="G1748" s="18">
        <f>F1748*Premissas!$C$5</f>
        <v>4029.579247073711</v>
      </c>
      <c r="M1748" s="7" t="str">
        <f>Premissas!$E$12</f>
        <v>dezembro/18</v>
      </c>
      <c r="N1748" s="29">
        <f t="shared" si="2633"/>
        <v>125</v>
      </c>
      <c r="O1748" s="15">
        <f>Premissas!$I$12</f>
        <v>56.9</v>
      </c>
      <c r="P1748" s="16">
        <f t="shared" si="2628"/>
        <v>0</v>
      </c>
      <c r="Q1748" s="17">
        <f>P1748*Premissas!$C$13</f>
        <v>0</v>
      </c>
      <c r="R1748" s="15">
        <f t="shared" si="2629"/>
        <v>125</v>
      </c>
      <c r="S1748" s="18">
        <f>R1748*Premissas!$C$11</f>
        <v>6020.6422018348621</v>
      </c>
      <c r="Y1748" s="7" t="str">
        <f>Premissas!$E$12</f>
        <v>dezembro/18</v>
      </c>
      <c r="Z1748" s="29">
        <f t="shared" si="2634"/>
        <v>125</v>
      </c>
      <c r="AA1748" s="15">
        <f>Premissas!$H$12</f>
        <v>66.98</v>
      </c>
      <c r="AB1748" s="16">
        <f t="shared" si="2631"/>
        <v>0</v>
      </c>
      <c r="AC1748" s="17">
        <f>AB1748*Premissas!$C$6</f>
        <v>0</v>
      </c>
      <c r="AD1748" s="15">
        <f t="shared" si="2632"/>
        <v>125</v>
      </c>
      <c r="AE1748" s="18">
        <f>AD1748*Premissas!$C$12</f>
        <v>4029.579247073711</v>
      </c>
    </row>
    <row r="1749" spans="1:33" x14ac:dyDescent="0.25">
      <c r="A1749" s="7" t="str">
        <f>Premissas!$E$13</f>
        <v>novembro/18</v>
      </c>
      <c r="B1749" s="29">
        <f t="shared" si="2635"/>
        <v>125</v>
      </c>
      <c r="C1749" s="15">
        <f>LARGE(Premissas!$H$13:$I$13,1)</f>
        <v>66.42</v>
      </c>
      <c r="D1749" s="16">
        <f t="shared" si="2625"/>
        <v>0</v>
      </c>
      <c r="E1749" s="17">
        <f>D1749*Premissas!$C$6</f>
        <v>0</v>
      </c>
      <c r="F1749" s="15">
        <f t="shared" si="2626"/>
        <v>125</v>
      </c>
      <c r="G1749" s="18">
        <f>F1749*Premissas!$C$5</f>
        <v>4029.579247073711</v>
      </c>
      <c r="M1749" s="7" t="str">
        <f>Premissas!$E$13</f>
        <v>novembro/18</v>
      </c>
      <c r="N1749" s="29">
        <f t="shared" si="2633"/>
        <v>125</v>
      </c>
      <c r="O1749" s="15">
        <f>Premissas!$I$13</f>
        <v>40.659999999999997</v>
      </c>
      <c r="P1749" s="16">
        <f t="shared" si="2628"/>
        <v>0</v>
      </c>
      <c r="Q1749" s="17">
        <f>P1749*Premissas!$C$13</f>
        <v>0</v>
      </c>
      <c r="R1749" s="15">
        <f t="shared" si="2629"/>
        <v>125</v>
      </c>
      <c r="S1749" s="18">
        <f>R1749*Premissas!$C$11</f>
        <v>6020.6422018348621</v>
      </c>
      <c r="Y1749" s="7" t="str">
        <f>Premissas!$E$13</f>
        <v>novembro/18</v>
      </c>
      <c r="Z1749" s="29">
        <f t="shared" si="2634"/>
        <v>125</v>
      </c>
      <c r="AA1749" s="15">
        <f>Premissas!$H$13</f>
        <v>66.42</v>
      </c>
      <c r="AB1749" s="16">
        <f t="shared" si="2631"/>
        <v>0</v>
      </c>
      <c r="AC1749" s="17">
        <f>AB1749*Premissas!$C$6</f>
        <v>0</v>
      </c>
      <c r="AD1749" s="15">
        <f t="shared" si="2632"/>
        <v>125</v>
      </c>
      <c r="AE1749" s="18">
        <f>AD1749*Premissas!$C$12</f>
        <v>4029.579247073711</v>
      </c>
    </row>
    <row r="1750" spans="1:33" x14ac:dyDescent="0.25">
      <c r="A1750" s="26" t="s">
        <v>35</v>
      </c>
      <c r="B1750" s="5"/>
      <c r="C1750" s="5">
        <f>LARGE(C1737:C1749,1)</f>
        <v>89.49</v>
      </c>
      <c r="D1750" s="5">
        <f>LARGE(D1737:D1749,1)</f>
        <v>0</v>
      </c>
      <c r="E1750" s="27">
        <f>SUM(E1738:E1749)</f>
        <v>0</v>
      </c>
      <c r="F1750" s="5">
        <f>LARGE(F1737:F1749,1)</f>
        <v>125</v>
      </c>
      <c r="G1750" s="27">
        <f t="shared" si="2570"/>
        <v>48354.950964884541</v>
      </c>
      <c r="H1750" s="50">
        <f>E1750+G1750</f>
        <v>48354.950964884541</v>
      </c>
      <c r="I1750">
        <f>B1738</f>
        <v>125</v>
      </c>
      <c r="M1750" s="26" t="s">
        <v>35</v>
      </c>
      <c r="N1750" s="5"/>
      <c r="O1750" s="5">
        <f t="shared" ref="O1750:P1750" si="2636">LARGE(O1737:O1749,1)</f>
        <v>77.73</v>
      </c>
      <c r="P1750" s="5">
        <f t="shared" si="2636"/>
        <v>0</v>
      </c>
      <c r="Q1750" s="27">
        <f t="shared" ref="Q1750" si="2637">SUM(Q1738:Q1749)</f>
        <v>0</v>
      </c>
      <c r="R1750" s="5">
        <f t="shared" ref="R1750" si="2638">LARGE(R1737:R1749,1)</f>
        <v>125</v>
      </c>
      <c r="S1750" s="27">
        <f t="shared" si="2574"/>
        <v>72247.706422018338</v>
      </c>
      <c r="T1750" s="50">
        <f t="shared" ref="T1750" si="2639">Q1750+S1750</f>
        <v>72247.706422018338</v>
      </c>
      <c r="U1750">
        <f t="shared" ref="U1750" si="2640">N1738</f>
        <v>125</v>
      </c>
      <c r="Y1750" s="26" t="s">
        <v>35</v>
      </c>
      <c r="Z1750" s="5"/>
      <c r="AA1750" s="5">
        <f t="shared" ref="AA1750:AB1750" si="2641">LARGE(AA1737:AA1749,1)</f>
        <v>89.49</v>
      </c>
      <c r="AB1750" s="5">
        <f t="shared" si="2641"/>
        <v>0</v>
      </c>
      <c r="AC1750" s="27">
        <f t="shared" ref="AC1750" si="2642">SUM(AC1738:AC1749)</f>
        <v>0</v>
      </c>
      <c r="AD1750" s="5">
        <f t="shared" ref="AD1750" si="2643">LARGE(AD1737:AD1749,1)</f>
        <v>125</v>
      </c>
      <c r="AE1750" s="27">
        <f t="shared" si="2580"/>
        <v>48354.950964884541</v>
      </c>
      <c r="AF1750" s="50">
        <f t="shared" ref="AF1750" si="2644">AC1750+AE1750</f>
        <v>48354.950964884541</v>
      </c>
      <c r="AG1750">
        <f t="shared" ref="AG1750" si="2645">Z1738</f>
        <v>125</v>
      </c>
    </row>
    <row r="1751" spans="1:33" x14ac:dyDescent="0.25">
      <c r="A1751" s="6" t="s">
        <v>12</v>
      </c>
      <c r="B1751" s="6" t="s">
        <v>18</v>
      </c>
      <c r="C1751" s="6" t="s">
        <v>19</v>
      </c>
      <c r="D1751" s="14" t="s">
        <v>20</v>
      </c>
      <c r="E1751" s="14" t="s">
        <v>21</v>
      </c>
      <c r="F1751" s="6" t="s">
        <v>22</v>
      </c>
      <c r="G1751" s="6" t="s">
        <v>23</v>
      </c>
      <c r="M1751" s="6" t="s">
        <v>12</v>
      </c>
      <c r="N1751" s="6" t="s">
        <v>18</v>
      </c>
      <c r="O1751" s="6" t="s">
        <v>19</v>
      </c>
      <c r="P1751" s="14" t="s">
        <v>20</v>
      </c>
      <c r="Q1751" s="14" t="s">
        <v>21</v>
      </c>
      <c r="R1751" s="6" t="s">
        <v>22</v>
      </c>
      <c r="S1751" s="6" t="s">
        <v>23</v>
      </c>
      <c r="Y1751" s="6" t="s">
        <v>12</v>
      </c>
      <c r="Z1751" s="6" t="s">
        <v>18</v>
      </c>
      <c r="AA1751" s="6" t="s">
        <v>19</v>
      </c>
      <c r="AB1751" s="14" t="s">
        <v>20</v>
      </c>
      <c r="AC1751" s="14" t="s">
        <v>21</v>
      </c>
      <c r="AD1751" s="6" t="s">
        <v>22</v>
      </c>
      <c r="AE1751" s="6" t="s">
        <v>23</v>
      </c>
    </row>
    <row r="1752" spans="1:33" x14ac:dyDescent="0.25">
      <c r="A1752" s="7" t="str">
        <f>Premissas!$E$2</f>
        <v>outubro/19</v>
      </c>
      <c r="B1752" s="29">
        <f>B1738+1</f>
        <v>126</v>
      </c>
      <c r="C1752" s="15">
        <f>LARGE(Premissas!$H$2:$I$2,1)</f>
        <v>63.39</v>
      </c>
      <c r="D1752" s="16">
        <f t="shared" ref="D1752:D1763" si="2646">IF(C1752&gt;105%*B1752,(C1752-B1752),0)</f>
        <v>0</v>
      </c>
      <c r="E1752" s="17">
        <f>D1752*Premissas!$C$6</f>
        <v>0</v>
      </c>
      <c r="F1752" s="15">
        <f t="shared" ref="F1752:F1763" si="2647">IF(C1752&gt;B1752,C1752,B1752)</f>
        <v>126</v>
      </c>
      <c r="G1752" s="18">
        <f>F1752*Premissas!$C$5</f>
        <v>4061.8158810503005</v>
      </c>
      <c r="M1752" s="7" t="str">
        <f>Premissas!$E$2</f>
        <v>outubro/19</v>
      </c>
      <c r="N1752" s="29">
        <f t="shared" ref="N1752" si="2648">N1738+1</f>
        <v>126</v>
      </c>
      <c r="O1752" s="15">
        <f>Premissas!$I$2</f>
        <v>63.39</v>
      </c>
      <c r="P1752" s="16">
        <f t="shared" ref="P1752:P1763" si="2649">IF(O1752&gt;105%*N1752,(O1752-N1752),0)</f>
        <v>0</v>
      </c>
      <c r="Q1752" s="17">
        <f>P1752*Premissas!$C$13</f>
        <v>0</v>
      </c>
      <c r="R1752" s="15">
        <f t="shared" ref="R1752:R1763" si="2650">IF(O1752&gt;N1752,O1752,N1752)</f>
        <v>126</v>
      </c>
      <c r="S1752" s="18">
        <f>R1752*Premissas!$C$11</f>
        <v>6068.8073394495414</v>
      </c>
      <c r="Y1752" s="7" t="str">
        <f>Premissas!$E$2</f>
        <v>outubro/19</v>
      </c>
      <c r="Z1752" s="29">
        <f t="shared" ref="Z1752" si="2651">Z1738+1</f>
        <v>126</v>
      </c>
      <c r="AA1752" s="15">
        <f>Premissas!$H$2</f>
        <v>58.8</v>
      </c>
      <c r="AB1752" s="16">
        <f t="shared" ref="AB1752:AB1763" si="2652">IF(AA1752&gt;105%*Z1752,(AA1752-Z1752),0)</f>
        <v>0</v>
      </c>
      <c r="AC1752" s="17">
        <f>AB1752*Premissas!$C$6</f>
        <v>0</v>
      </c>
      <c r="AD1752" s="15">
        <f t="shared" ref="AD1752:AD1763" si="2653">IF(AA1752&gt;Z1752,AA1752,Z1752)</f>
        <v>126</v>
      </c>
      <c r="AE1752" s="18">
        <f>AD1752*Premissas!$C$12</f>
        <v>4061.8158810503005</v>
      </c>
    </row>
    <row r="1753" spans="1:33" x14ac:dyDescent="0.25">
      <c r="A1753" s="7" t="str">
        <f>Premissas!$E$3</f>
        <v>setembro/19</v>
      </c>
      <c r="B1753" s="29">
        <f>B1752</f>
        <v>126</v>
      </c>
      <c r="C1753" s="15">
        <f>LARGE(Premissas!$H$3:$I$3,1)</f>
        <v>58.91</v>
      </c>
      <c r="D1753" s="16">
        <f t="shared" si="2646"/>
        <v>0</v>
      </c>
      <c r="E1753" s="17">
        <f>D1753*Premissas!$C$6</f>
        <v>0</v>
      </c>
      <c r="F1753" s="15">
        <f t="shared" si="2647"/>
        <v>126</v>
      </c>
      <c r="G1753" s="18">
        <f>F1753*Premissas!$C$5</f>
        <v>4061.8158810503005</v>
      </c>
      <c r="M1753" s="7" t="str">
        <f>Premissas!$E$3</f>
        <v>setembro/19</v>
      </c>
      <c r="N1753" s="29">
        <f t="shared" ref="N1753:N1763" si="2654">N1752</f>
        <v>126</v>
      </c>
      <c r="O1753" s="15">
        <f>Premissas!$I$3</f>
        <v>52.19</v>
      </c>
      <c r="P1753" s="16">
        <f t="shared" si="2649"/>
        <v>0</v>
      </c>
      <c r="Q1753" s="17">
        <f>P1753*Premissas!$C$13</f>
        <v>0</v>
      </c>
      <c r="R1753" s="15">
        <f t="shared" si="2650"/>
        <v>126</v>
      </c>
      <c r="S1753" s="18">
        <f>R1753*Premissas!$C$11</f>
        <v>6068.8073394495414</v>
      </c>
      <c r="Y1753" s="7" t="str">
        <f>Premissas!$E$3</f>
        <v>setembro/19</v>
      </c>
      <c r="Z1753" s="29">
        <f t="shared" ref="Z1753:Z1763" si="2655">Z1752</f>
        <v>126</v>
      </c>
      <c r="AA1753" s="15">
        <f>Premissas!$H$3</f>
        <v>58.91</v>
      </c>
      <c r="AB1753" s="16">
        <f t="shared" si="2652"/>
        <v>0</v>
      </c>
      <c r="AC1753" s="17">
        <f>AB1753*Premissas!$C$6</f>
        <v>0</v>
      </c>
      <c r="AD1753" s="15">
        <f t="shared" si="2653"/>
        <v>126</v>
      </c>
      <c r="AE1753" s="18">
        <f>AD1753*Premissas!$C$12</f>
        <v>4061.8158810503005</v>
      </c>
    </row>
    <row r="1754" spans="1:33" x14ac:dyDescent="0.25">
      <c r="A1754" s="7" t="str">
        <f>Premissas!$E$4</f>
        <v>agosto/19</v>
      </c>
      <c r="B1754" s="29">
        <f t="shared" ref="B1754:B1763" si="2656">B1753</f>
        <v>126</v>
      </c>
      <c r="C1754" s="15">
        <f>LARGE(Premissas!$H$4:$I$4,1)</f>
        <v>46.48</v>
      </c>
      <c r="D1754" s="16">
        <f t="shared" si="2646"/>
        <v>0</v>
      </c>
      <c r="E1754" s="17">
        <f>D1754*Premissas!$C$6</f>
        <v>0</v>
      </c>
      <c r="F1754" s="15">
        <f t="shared" si="2647"/>
        <v>126</v>
      </c>
      <c r="G1754" s="18">
        <f>F1754*Premissas!$C$5</f>
        <v>4061.8158810503005</v>
      </c>
      <c r="M1754" s="7" t="str">
        <f>Premissas!$E$4</f>
        <v>agosto/19</v>
      </c>
      <c r="N1754" s="29">
        <f t="shared" si="2654"/>
        <v>126</v>
      </c>
      <c r="O1754" s="15">
        <f>Premissas!$I$4</f>
        <v>20.16</v>
      </c>
      <c r="P1754" s="16">
        <f t="shared" si="2649"/>
        <v>0</v>
      </c>
      <c r="Q1754" s="17">
        <f>P1754*Premissas!$C$13</f>
        <v>0</v>
      </c>
      <c r="R1754" s="15">
        <f t="shared" si="2650"/>
        <v>126</v>
      </c>
      <c r="S1754" s="18">
        <f>R1754*Premissas!$C$11</f>
        <v>6068.8073394495414</v>
      </c>
      <c r="Y1754" s="7" t="str">
        <f>Premissas!$E$4</f>
        <v>agosto/19</v>
      </c>
      <c r="Z1754" s="29">
        <f t="shared" si="2655"/>
        <v>126</v>
      </c>
      <c r="AA1754" s="15">
        <f>Premissas!$H$4</f>
        <v>46.48</v>
      </c>
      <c r="AB1754" s="16">
        <f t="shared" si="2652"/>
        <v>0</v>
      </c>
      <c r="AC1754" s="17">
        <f>AB1754*Premissas!$C$6</f>
        <v>0</v>
      </c>
      <c r="AD1754" s="15">
        <f t="shared" si="2653"/>
        <v>126</v>
      </c>
      <c r="AE1754" s="18">
        <f>AD1754*Premissas!$C$12</f>
        <v>4061.8158810503005</v>
      </c>
    </row>
    <row r="1755" spans="1:33" x14ac:dyDescent="0.25">
      <c r="A1755" s="7" t="str">
        <f>Premissas!$E$5</f>
        <v>julho/19</v>
      </c>
      <c r="B1755" s="29">
        <f t="shared" si="2656"/>
        <v>126</v>
      </c>
      <c r="C1755" s="15">
        <f>LARGE(Premissas!$H$5:$I$5,1)</f>
        <v>63.17</v>
      </c>
      <c r="D1755" s="16">
        <f t="shared" si="2646"/>
        <v>0</v>
      </c>
      <c r="E1755" s="17">
        <f>D1755*Premissas!$C$6</f>
        <v>0</v>
      </c>
      <c r="F1755" s="15">
        <f t="shared" si="2647"/>
        <v>126</v>
      </c>
      <c r="G1755" s="18">
        <f>F1755*Premissas!$C$5</f>
        <v>4061.8158810503005</v>
      </c>
      <c r="M1755" s="7" t="str">
        <f>Premissas!$E$5</f>
        <v>julho/19</v>
      </c>
      <c r="N1755" s="29">
        <f t="shared" si="2654"/>
        <v>126</v>
      </c>
      <c r="O1755" s="15">
        <f>Premissas!$I$5</f>
        <v>39.979999999999997</v>
      </c>
      <c r="P1755" s="16">
        <f t="shared" si="2649"/>
        <v>0</v>
      </c>
      <c r="Q1755" s="17">
        <f>P1755*Premissas!$C$13</f>
        <v>0</v>
      </c>
      <c r="R1755" s="15">
        <f t="shared" si="2650"/>
        <v>126</v>
      </c>
      <c r="S1755" s="18">
        <f>R1755*Premissas!$C$11</f>
        <v>6068.8073394495414</v>
      </c>
      <c r="Y1755" s="7" t="str">
        <f>Premissas!$E$5</f>
        <v>julho/19</v>
      </c>
      <c r="Z1755" s="29">
        <f t="shared" si="2655"/>
        <v>126</v>
      </c>
      <c r="AA1755" s="15">
        <f>Premissas!$H$5</f>
        <v>63.17</v>
      </c>
      <c r="AB1755" s="16">
        <f t="shared" si="2652"/>
        <v>0</v>
      </c>
      <c r="AC1755" s="17">
        <f>AB1755*Premissas!$C$6</f>
        <v>0</v>
      </c>
      <c r="AD1755" s="15">
        <f t="shared" si="2653"/>
        <v>126</v>
      </c>
      <c r="AE1755" s="18">
        <f>AD1755*Premissas!$C$12</f>
        <v>4061.8158810503005</v>
      </c>
    </row>
    <row r="1756" spans="1:33" x14ac:dyDescent="0.25">
      <c r="A1756" s="7" t="str">
        <f>Premissas!$E$6</f>
        <v>junho/19</v>
      </c>
      <c r="B1756" s="29">
        <f t="shared" si="2656"/>
        <v>126</v>
      </c>
      <c r="C1756" s="15">
        <f>LARGE(Premissas!$H$6:$I$6,1)</f>
        <v>59.47</v>
      </c>
      <c r="D1756" s="16">
        <f t="shared" si="2646"/>
        <v>0</v>
      </c>
      <c r="E1756" s="17">
        <f>D1756*Premissas!$C$6</f>
        <v>0</v>
      </c>
      <c r="F1756" s="15">
        <f t="shared" si="2647"/>
        <v>126</v>
      </c>
      <c r="G1756" s="18">
        <f>F1756*Premissas!$C$5</f>
        <v>4061.8158810503005</v>
      </c>
      <c r="M1756" s="7" t="str">
        <f>Premissas!$E$6</f>
        <v>junho/19</v>
      </c>
      <c r="N1756" s="29">
        <f t="shared" si="2654"/>
        <v>126</v>
      </c>
      <c r="O1756" s="15">
        <f>Premissas!$I$6</f>
        <v>47.71</v>
      </c>
      <c r="P1756" s="16">
        <f t="shared" si="2649"/>
        <v>0</v>
      </c>
      <c r="Q1756" s="17">
        <f>P1756*Premissas!$C$13</f>
        <v>0</v>
      </c>
      <c r="R1756" s="15">
        <f t="shared" si="2650"/>
        <v>126</v>
      </c>
      <c r="S1756" s="18">
        <f>R1756*Premissas!$C$11</f>
        <v>6068.8073394495414</v>
      </c>
      <c r="Y1756" s="7" t="str">
        <f>Premissas!$E$6</f>
        <v>junho/19</v>
      </c>
      <c r="Z1756" s="29">
        <f t="shared" si="2655"/>
        <v>126</v>
      </c>
      <c r="AA1756" s="15">
        <f>Premissas!$H$6</f>
        <v>59.47</v>
      </c>
      <c r="AB1756" s="16">
        <f t="shared" si="2652"/>
        <v>0</v>
      </c>
      <c r="AC1756" s="17">
        <f>AB1756*Premissas!$C$6</f>
        <v>0</v>
      </c>
      <c r="AD1756" s="15">
        <f t="shared" si="2653"/>
        <v>126</v>
      </c>
      <c r="AE1756" s="18">
        <f>AD1756*Premissas!$C$12</f>
        <v>4061.8158810503005</v>
      </c>
    </row>
    <row r="1757" spans="1:33" x14ac:dyDescent="0.25">
      <c r="A1757" s="7" t="str">
        <f>Premissas!$E$7</f>
        <v>maio/19</v>
      </c>
      <c r="B1757" s="29">
        <f t="shared" si="2656"/>
        <v>126</v>
      </c>
      <c r="C1757" s="15">
        <f>LARGE(Premissas!$H$7:$I$7,1)</f>
        <v>61.04</v>
      </c>
      <c r="D1757" s="20">
        <f t="shared" si="2646"/>
        <v>0</v>
      </c>
      <c r="E1757" s="17">
        <f>D1757*Premissas!$C$6</f>
        <v>0</v>
      </c>
      <c r="F1757" s="15">
        <f t="shared" si="2647"/>
        <v>126</v>
      </c>
      <c r="G1757" s="18">
        <f>F1757*Premissas!$C$5</f>
        <v>4061.8158810503005</v>
      </c>
      <c r="M1757" s="7" t="str">
        <f>Premissas!$E$7</f>
        <v>maio/19</v>
      </c>
      <c r="N1757" s="29">
        <f t="shared" si="2654"/>
        <v>126</v>
      </c>
      <c r="O1757" s="15">
        <f>Premissas!$I$7</f>
        <v>46.37</v>
      </c>
      <c r="P1757" s="20">
        <f t="shared" si="2649"/>
        <v>0</v>
      </c>
      <c r="Q1757" s="17">
        <f>P1757*Premissas!$C$13</f>
        <v>0</v>
      </c>
      <c r="R1757" s="15">
        <f t="shared" si="2650"/>
        <v>126</v>
      </c>
      <c r="S1757" s="18">
        <f>R1757*Premissas!$C$11</f>
        <v>6068.8073394495414</v>
      </c>
      <c r="Y1757" s="7" t="str">
        <f>Premissas!$E$7</f>
        <v>maio/19</v>
      </c>
      <c r="Z1757" s="29">
        <f t="shared" si="2655"/>
        <v>126</v>
      </c>
      <c r="AA1757" s="15">
        <f>Premissas!$H$7</f>
        <v>61.04</v>
      </c>
      <c r="AB1757" s="20">
        <f t="shared" si="2652"/>
        <v>0</v>
      </c>
      <c r="AC1757" s="17">
        <f>AB1757*Premissas!$C$6</f>
        <v>0</v>
      </c>
      <c r="AD1757" s="15">
        <f t="shared" si="2653"/>
        <v>126</v>
      </c>
      <c r="AE1757" s="18">
        <f>AD1757*Premissas!$C$12</f>
        <v>4061.8158810503005</v>
      </c>
    </row>
    <row r="1758" spans="1:33" x14ac:dyDescent="0.25">
      <c r="A1758" s="7" t="str">
        <f>Premissas!$E$8</f>
        <v>abril/19</v>
      </c>
      <c r="B1758" s="29">
        <f t="shared" si="2656"/>
        <v>126</v>
      </c>
      <c r="C1758" s="15">
        <f>LARGE(Premissas!$H$8:$I$8,1)</f>
        <v>81.98</v>
      </c>
      <c r="D1758" s="20">
        <f t="shared" si="2646"/>
        <v>0</v>
      </c>
      <c r="E1758" s="17">
        <f>D1758*Premissas!$C$6</f>
        <v>0</v>
      </c>
      <c r="F1758" s="15">
        <f t="shared" si="2647"/>
        <v>126</v>
      </c>
      <c r="G1758" s="18">
        <f>F1758*Premissas!$C$5</f>
        <v>4061.8158810503005</v>
      </c>
      <c r="M1758" s="7" t="str">
        <f>Premissas!$E$8</f>
        <v>abril/19</v>
      </c>
      <c r="N1758" s="29">
        <f t="shared" si="2654"/>
        <v>126</v>
      </c>
      <c r="O1758" s="15">
        <f>Premissas!$I$8</f>
        <v>53.09</v>
      </c>
      <c r="P1758" s="20">
        <f t="shared" si="2649"/>
        <v>0</v>
      </c>
      <c r="Q1758" s="17">
        <f>P1758*Premissas!$C$13</f>
        <v>0</v>
      </c>
      <c r="R1758" s="15">
        <f t="shared" si="2650"/>
        <v>126</v>
      </c>
      <c r="S1758" s="18">
        <f>R1758*Premissas!$C$11</f>
        <v>6068.8073394495414</v>
      </c>
      <c r="Y1758" s="7" t="str">
        <f>Premissas!$E$8</f>
        <v>abril/19</v>
      </c>
      <c r="Z1758" s="29">
        <f t="shared" si="2655"/>
        <v>126</v>
      </c>
      <c r="AA1758" s="15">
        <f>Premissas!$H$8</f>
        <v>81.98</v>
      </c>
      <c r="AB1758" s="20">
        <f t="shared" si="2652"/>
        <v>0</v>
      </c>
      <c r="AC1758" s="17">
        <f>AB1758*Premissas!$C$6</f>
        <v>0</v>
      </c>
      <c r="AD1758" s="15">
        <f t="shared" si="2653"/>
        <v>126</v>
      </c>
      <c r="AE1758" s="18">
        <f>AD1758*Premissas!$C$12</f>
        <v>4061.8158810503005</v>
      </c>
    </row>
    <row r="1759" spans="1:33" x14ac:dyDescent="0.25">
      <c r="A1759" s="7" t="str">
        <f>Premissas!$E$9</f>
        <v>março/19</v>
      </c>
      <c r="B1759" s="29">
        <f t="shared" si="2656"/>
        <v>126</v>
      </c>
      <c r="C1759" s="15">
        <f>LARGE(Premissas!$H$9:$I$9,1)</f>
        <v>77.73</v>
      </c>
      <c r="D1759" s="20">
        <f t="shared" si="2646"/>
        <v>0</v>
      </c>
      <c r="E1759" s="17">
        <f>D1759*Premissas!$C$6</f>
        <v>0</v>
      </c>
      <c r="F1759" s="15">
        <f t="shared" si="2647"/>
        <v>126</v>
      </c>
      <c r="G1759" s="18">
        <f>F1759*Premissas!$C$5</f>
        <v>4061.8158810503005</v>
      </c>
      <c r="M1759" s="7" t="str">
        <f>Premissas!$E$9</f>
        <v>março/19</v>
      </c>
      <c r="N1759" s="29">
        <f t="shared" si="2654"/>
        <v>126</v>
      </c>
      <c r="O1759" s="15">
        <f>Premissas!$I$9</f>
        <v>77.73</v>
      </c>
      <c r="P1759" s="20">
        <f t="shared" si="2649"/>
        <v>0</v>
      </c>
      <c r="Q1759" s="17">
        <f>P1759*Premissas!$C$13</f>
        <v>0</v>
      </c>
      <c r="R1759" s="15">
        <f t="shared" si="2650"/>
        <v>126</v>
      </c>
      <c r="S1759" s="18">
        <f>R1759*Premissas!$C$11</f>
        <v>6068.8073394495414</v>
      </c>
      <c r="Y1759" s="7" t="str">
        <f>Premissas!$E$9</f>
        <v>março/19</v>
      </c>
      <c r="Z1759" s="29">
        <f t="shared" si="2655"/>
        <v>126</v>
      </c>
      <c r="AA1759" s="15">
        <f>Premissas!$H$9</f>
        <v>77.62</v>
      </c>
      <c r="AB1759" s="20">
        <f t="shared" si="2652"/>
        <v>0</v>
      </c>
      <c r="AC1759" s="17">
        <f>AB1759*Premissas!$C$6</f>
        <v>0</v>
      </c>
      <c r="AD1759" s="15">
        <f t="shared" si="2653"/>
        <v>126</v>
      </c>
      <c r="AE1759" s="18">
        <f>AD1759*Premissas!$C$12</f>
        <v>4061.8158810503005</v>
      </c>
    </row>
    <row r="1760" spans="1:33" x14ac:dyDescent="0.25">
      <c r="A1760" s="7" t="str">
        <f>Premissas!$E$10</f>
        <v>fevereiro/19</v>
      </c>
      <c r="B1760" s="29">
        <f t="shared" si="2656"/>
        <v>126</v>
      </c>
      <c r="C1760" s="15">
        <f>LARGE(Premissas!$H$10:$I$10,1)</f>
        <v>89.49</v>
      </c>
      <c r="D1760" s="20">
        <f t="shared" si="2646"/>
        <v>0</v>
      </c>
      <c r="E1760" s="17">
        <f>D1760*Premissas!$C$6</f>
        <v>0</v>
      </c>
      <c r="F1760" s="15">
        <f t="shared" si="2647"/>
        <v>126</v>
      </c>
      <c r="G1760" s="18">
        <f>F1760*Premissas!$C$5</f>
        <v>4061.8158810503005</v>
      </c>
      <c r="M1760" s="7" t="str">
        <f>Premissas!$E$10</f>
        <v>fevereiro/19</v>
      </c>
      <c r="N1760" s="29">
        <f t="shared" si="2654"/>
        <v>126</v>
      </c>
      <c r="O1760" s="15">
        <f>Premissas!$I$10</f>
        <v>61.82</v>
      </c>
      <c r="P1760" s="20">
        <f t="shared" si="2649"/>
        <v>0</v>
      </c>
      <c r="Q1760" s="17">
        <f>P1760*Premissas!$C$13</f>
        <v>0</v>
      </c>
      <c r="R1760" s="15">
        <f t="shared" si="2650"/>
        <v>126</v>
      </c>
      <c r="S1760" s="18">
        <f>R1760*Premissas!$C$11</f>
        <v>6068.8073394495414</v>
      </c>
      <c r="Y1760" s="7" t="str">
        <f>Premissas!$E$10</f>
        <v>fevereiro/19</v>
      </c>
      <c r="Z1760" s="29">
        <f t="shared" si="2655"/>
        <v>126</v>
      </c>
      <c r="AA1760" s="15">
        <f>Premissas!$H$10</f>
        <v>89.49</v>
      </c>
      <c r="AB1760" s="20">
        <f t="shared" si="2652"/>
        <v>0</v>
      </c>
      <c r="AC1760" s="17">
        <f>AB1760*Premissas!$C$6</f>
        <v>0</v>
      </c>
      <c r="AD1760" s="15">
        <f t="shared" si="2653"/>
        <v>126</v>
      </c>
      <c r="AE1760" s="18">
        <f>AD1760*Premissas!$C$12</f>
        <v>4061.8158810503005</v>
      </c>
    </row>
    <row r="1761" spans="1:33" x14ac:dyDescent="0.25">
      <c r="A1761" s="7" t="str">
        <f>Premissas!$E$11</f>
        <v>janeiro/19</v>
      </c>
      <c r="B1761" s="29">
        <f t="shared" si="2656"/>
        <v>126</v>
      </c>
      <c r="C1761" s="15">
        <f>LARGE(Premissas!$H$11:$I$11,1)</f>
        <v>81.09</v>
      </c>
      <c r="D1761" s="16">
        <f t="shared" si="2646"/>
        <v>0</v>
      </c>
      <c r="E1761" s="17">
        <f>D1761*Premissas!$C$6</f>
        <v>0</v>
      </c>
      <c r="F1761" s="15">
        <f t="shared" si="2647"/>
        <v>126</v>
      </c>
      <c r="G1761" s="18">
        <f>F1761*Premissas!$C$5</f>
        <v>4061.8158810503005</v>
      </c>
      <c r="M1761" s="7" t="str">
        <f>Premissas!$E$11</f>
        <v>janeiro/19</v>
      </c>
      <c r="N1761" s="29">
        <f t="shared" si="2654"/>
        <v>126</v>
      </c>
      <c r="O1761" s="15">
        <f>Premissas!$I$11</f>
        <v>57.12</v>
      </c>
      <c r="P1761" s="16">
        <f t="shared" si="2649"/>
        <v>0</v>
      </c>
      <c r="Q1761" s="17">
        <f>P1761*Premissas!$C$13</f>
        <v>0</v>
      </c>
      <c r="R1761" s="15">
        <f t="shared" si="2650"/>
        <v>126</v>
      </c>
      <c r="S1761" s="18">
        <f>R1761*Premissas!$C$11</f>
        <v>6068.8073394495414</v>
      </c>
      <c r="Y1761" s="7" t="str">
        <f>Premissas!$E$11</f>
        <v>janeiro/19</v>
      </c>
      <c r="Z1761" s="29">
        <f t="shared" si="2655"/>
        <v>126</v>
      </c>
      <c r="AA1761" s="15">
        <f>Premissas!$H$11</f>
        <v>81.09</v>
      </c>
      <c r="AB1761" s="16">
        <f t="shared" si="2652"/>
        <v>0</v>
      </c>
      <c r="AC1761" s="17">
        <f>AB1761*Premissas!$C$6</f>
        <v>0</v>
      </c>
      <c r="AD1761" s="15">
        <f t="shared" si="2653"/>
        <v>126</v>
      </c>
      <c r="AE1761" s="18">
        <f>AD1761*Premissas!$C$12</f>
        <v>4061.8158810503005</v>
      </c>
    </row>
    <row r="1762" spans="1:33" x14ac:dyDescent="0.25">
      <c r="A1762" s="7" t="str">
        <f>Premissas!$E$12</f>
        <v>dezembro/18</v>
      </c>
      <c r="B1762" s="29">
        <f t="shared" si="2656"/>
        <v>126</v>
      </c>
      <c r="C1762" s="15">
        <f>LARGE(Premissas!$H$12:$I$12,1)</f>
        <v>66.98</v>
      </c>
      <c r="D1762" s="16">
        <f t="shared" si="2646"/>
        <v>0</v>
      </c>
      <c r="E1762" s="17">
        <f>D1762*Premissas!$C$6</f>
        <v>0</v>
      </c>
      <c r="F1762" s="15">
        <f t="shared" si="2647"/>
        <v>126</v>
      </c>
      <c r="G1762" s="18">
        <f>F1762*Premissas!$C$5</f>
        <v>4061.8158810503005</v>
      </c>
      <c r="M1762" s="7" t="str">
        <f>Premissas!$E$12</f>
        <v>dezembro/18</v>
      </c>
      <c r="N1762" s="29">
        <f t="shared" si="2654"/>
        <v>126</v>
      </c>
      <c r="O1762" s="15">
        <f>Premissas!$I$12</f>
        <v>56.9</v>
      </c>
      <c r="P1762" s="16">
        <f t="shared" si="2649"/>
        <v>0</v>
      </c>
      <c r="Q1762" s="17">
        <f>P1762*Premissas!$C$13</f>
        <v>0</v>
      </c>
      <c r="R1762" s="15">
        <f t="shared" si="2650"/>
        <v>126</v>
      </c>
      <c r="S1762" s="18">
        <f>R1762*Premissas!$C$11</f>
        <v>6068.8073394495414</v>
      </c>
      <c r="Y1762" s="7" t="str">
        <f>Premissas!$E$12</f>
        <v>dezembro/18</v>
      </c>
      <c r="Z1762" s="29">
        <f t="shared" si="2655"/>
        <v>126</v>
      </c>
      <c r="AA1762" s="15">
        <f>Premissas!$H$12</f>
        <v>66.98</v>
      </c>
      <c r="AB1762" s="16">
        <f t="shared" si="2652"/>
        <v>0</v>
      </c>
      <c r="AC1762" s="17">
        <f>AB1762*Premissas!$C$6</f>
        <v>0</v>
      </c>
      <c r="AD1762" s="15">
        <f t="shared" si="2653"/>
        <v>126</v>
      </c>
      <c r="AE1762" s="18">
        <f>AD1762*Premissas!$C$12</f>
        <v>4061.8158810503005</v>
      </c>
    </row>
    <row r="1763" spans="1:33" x14ac:dyDescent="0.25">
      <c r="A1763" s="7" t="str">
        <f>Premissas!$E$13</f>
        <v>novembro/18</v>
      </c>
      <c r="B1763" s="29">
        <f t="shared" si="2656"/>
        <v>126</v>
      </c>
      <c r="C1763" s="15">
        <f>LARGE(Premissas!$H$13:$I$13,1)</f>
        <v>66.42</v>
      </c>
      <c r="D1763" s="16">
        <f t="shared" si="2646"/>
        <v>0</v>
      </c>
      <c r="E1763" s="17">
        <f>D1763*Premissas!$C$6</f>
        <v>0</v>
      </c>
      <c r="F1763" s="15">
        <f t="shared" si="2647"/>
        <v>126</v>
      </c>
      <c r="G1763" s="18">
        <f>F1763*Premissas!$C$5</f>
        <v>4061.8158810503005</v>
      </c>
      <c r="M1763" s="7" t="str">
        <f>Premissas!$E$13</f>
        <v>novembro/18</v>
      </c>
      <c r="N1763" s="29">
        <f t="shared" si="2654"/>
        <v>126</v>
      </c>
      <c r="O1763" s="15">
        <f>Premissas!$I$13</f>
        <v>40.659999999999997</v>
      </c>
      <c r="P1763" s="16">
        <f t="shared" si="2649"/>
        <v>0</v>
      </c>
      <c r="Q1763" s="17">
        <f>P1763*Premissas!$C$13</f>
        <v>0</v>
      </c>
      <c r="R1763" s="15">
        <f t="shared" si="2650"/>
        <v>126</v>
      </c>
      <c r="S1763" s="18">
        <f>R1763*Premissas!$C$11</f>
        <v>6068.8073394495414</v>
      </c>
      <c r="Y1763" s="7" t="str">
        <f>Premissas!$E$13</f>
        <v>novembro/18</v>
      </c>
      <c r="Z1763" s="29">
        <f t="shared" si="2655"/>
        <v>126</v>
      </c>
      <c r="AA1763" s="15">
        <f>Premissas!$H$13</f>
        <v>66.42</v>
      </c>
      <c r="AB1763" s="16">
        <f t="shared" si="2652"/>
        <v>0</v>
      </c>
      <c r="AC1763" s="17">
        <f>AB1763*Premissas!$C$6</f>
        <v>0</v>
      </c>
      <c r="AD1763" s="15">
        <f t="shared" si="2653"/>
        <v>126</v>
      </c>
      <c r="AE1763" s="18">
        <f>AD1763*Premissas!$C$12</f>
        <v>4061.8158810503005</v>
      </c>
    </row>
    <row r="1764" spans="1:33" x14ac:dyDescent="0.25">
      <c r="A1764" s="26" t="s">
        <v>35</v>
      </c>
      <c r="B1764" s="5"/>
      <c r="C1764" s="5">
        <f>LARGE(C1751:C1763,1)</f>
        <v>89.49</v>
      </c>
      <c r="D1764" s="5">
        <f>LARGE(D1751:D1763,1)</f>
        <v>0</v>
      </c>
      <c r="E1764" s="27">
        <f>SUM(E1752:E1763)</f>
        <v>0</v>
      </c>
      <c r="F1764" s="5">
        <f>LARGE(F1751:F1763,1)</f>
        <v>126</v>
      </c>
      <c r="G1764" s="27">
        <f t="shared" si="2570"/>
        <v>48741.790572603604</v>
      </c>
      <c r="H1764" s="50">
        <f>E1764+G1764</f>
        <v>48741.790572603604</v>
      </c>
      <c r="I1764">
        <f>B1752</f>
        <v>126</v>
      </c>
      <c r="M1764" s="26" t="s">
        <v>35</v>
      </c>
      <c r="N1764" s="5"/>
      <c r="O1764" s="5">
        <f t="shared" ref="O1764:P1764" si="2657">LARGE(O1751:O1763,1)</f>
        <v>77.73</v>
      </c>
      <c r="P1764" s="5">
        <f t="shared" si="2657"/>
        <v>0</v>
      </c>
      <c r="Q1764" s="27">
        <f t="shared" ref="Q1764" si="2658">SUM(Q1752:Q1763)</f>
        <v>0</v>
      </c>
      <c r="R1764" s="5">
        <f t="shared" ref="R1764" si="2659">LARGE(R1751:R1763,1)</f>
        <v>126</v>
      </c>
      <c r="S1764" s="27">
        <f t="shared" si="2574"/>
        <v>72825.688073394515</v>
      </c>
      <c r="T1764" s="50">
        <f t="shared" ref="T1764" si="2660">Q1764+S1764</f>
        <v>72825.688073394515</v>
      </c>
      <c r="U1764">
        <f t="shared" ref="U1764" si="2661">N1752</f>
        <v>126</v>
      </c>
      <c r="Y1764" s="26" t="s">
        <v>35</v>
      </c>
      <c r="Z1764" s="5"/>
      <c r="AA1764" s="5">
        <f t="shared" ref="AA1764:AB1764" si="2662">LARGE(AA1751:AA1763,1)</f>
        <v>89.49</v>
      </c>
      <c r="AB1764" s="5">
        <f t="shared" si="2662"/>
        <v>0</v>
      </c>
      <c r="AC1764" s="27">
        <f t="shared" ref="AC1764" si="2663">SUM(AC1752:AC1763)</f>
        <v>0</v>
      </c>
      <c r="AD1764" s="5">
        <f t="shared" ref="AD1764" si="2664">LARGE(AD1751:AD1763,1)</f>
        <v>126</v>
      </c>
      <c r="AE1764" s="27">
        <f t="shared" si="2580"/>
        <v>48741.790572603604</v>
      </c>
      <c r="AF1764" s="50">
        <f t="shared" ref="AF1764" si="2665">AC1764+AE1764</f>
        <v>48741.790572603604</v>
      </c>
      <c r="AG1764">
        <f t="shared" ref="AG1764" si="2666">Z1752</f>
        <v>126</v>
      </c>
    </row>
    <row r="1765" spans="1:33" x14ac:dyDescent="0.25">
      <c r="A1765" s="6" t="s">
        <v>12</v>
      </c>
      <c r="B1765" s="6" t="s">
        <v>18</v>
      </c>
      <c r="C1765" s="6" t="s">
        <v>19</v>
      </c>
      <c r="D1765" s="14" t="s">
        <v>20</v>
      </c>
      <c r="E1765" s="14" t="s">
        <v>21</v>
      </c>
      <c r="F1765" s="6" t="s">
        <v>22</v>
      </c>
      <c r="G1765" s="6" t="s">
        <v>23</v>
      </c>
      <c r="M1765" s="6" t="s">
        <v>12</v>
      </c>
      <c r="N1765" s="6" t="s">
        <v>18</v>
      </c>
      <c r="O1765" s="6" t="s">
        <v>19</v>
      </c>
      <c r="P1765" s="14" t="s">
        <v>20</v>
      </c>
      <c r="Q1765" s="14" t="s">
        <v>21</v>
      </c>
      <c r="R1765" s="6" t="s">
        <v>22</v>
      </c>
      <c r="S1765" s="6" t="s">
        <v>23</v>
      </c>
      <c r="Y1765" s="6" t="s">
        <v>12</v>
      </c>
      <c r="Z1765" s="6" t="s">
        <v>18</v>
      </c>
      <c r="AA1765" s="6" t="s">
        <v>19</v>
      </c>
      <c r="AB1765" s="14" t="s">
        <v>20</v>
      </c>
      <c r="AC1765" s="14" t="s">
        <v>21</v>
      </c>
      <c r="AD1765" s="6" t="s">
        <v>22</v>
      </c>
      <c r="AE1765" s="6" t="s">
        <v>23</v>
      </c>
    </row>
    <row r="1766" spans="1:33" x14ac:dyDescent="0.25">
      <c r="A1766" s="7" t="str">
        <f>Premissas!$E$2</f>
        <v>outubro/19</v>
      </c>
      <c r="B1766" s="29">
        <f>B1752+1</f>
        <v>127</v>
      </c>
      <c r="C1766" s="15">
        <f>LARGE(Premissas!$H$2:$I$2,1)</f>
        <v>63.39</v>
      </c>
      <c r="D1766" s="16">
        <f t="shared" ref="D1766:D1777" si="2667">IF(C1766&gt;105%*B1766,(C1766-B1766),0)</f>
        <v>0</v>
      </c>
      <c r="E1766" s="17">
        <f>D1766*Premissas!$C$6</f>
        <v>0</v>
      </c>
      <c r="F1766" s="15">
        <f t="shared" ref="F1766:F1777" si="2668">IF(C1766&gt;B1766,C1766,B1766)</f>
        <v>127</v>
      </c>
      <c r="G1766" s="18">
        <f>F1766*Premissas!$C$5</f>
        <v>4094.0525150268904</v>
      </c>
      <c r="M1766" s="7" t="str">
        <f>Premissas!$E$2</f>
        <v>outubro/19</v>
      </c>
      <c r="N1766" s="29">
        <f t="shared" ref="N1766" si="2669">N1752+1</f>
        <v>127</v>
      </c>
      <c r="O1766" s="15">
        <f>Premissas!$I$2</f>
        <v>63.39</v>
      </c>
      <c r="P1766" s="16">
        <f t="shared" ref="P1766:P1777" si="2670">IF(O1766&gt;105%*N1766,(O1766-N1766),0)</f>
        <v>0</v>
      </c>
      <c r="Q1766" s="17">
        <f>P1766*Premissas!$C$13</f>
        <v>0</v>
      </c>
      <c r="R1766" s="15">
        <f t="shared" ref="R1766:R1777" si="2671">IF(O1766&gt;N1766,O1766,N1766)</f>
        <v>127</v>
      </c>
      <c r="S1766" s="18">
        <f>R1766*Premissas!$C$11</f>
        <v>6116.9724770642197</v>
      </c>
      <c r="Y1766" s="7" t="str">
        <f>Premissas!$E$2</f>
        <v>outubro/19</v>
      </c>
      <c r="Z1766" s="29">
        <f t="shared" ref="Z1766" si="2672">Z1752+1</f>
        <v>127</v>
      </c>
      <c r="AA1766" s="15">
        <f>Premissas!$H$2</f>
        <v>58.8</v>
      </c>
      <c r="AB1766" s="16">
        <f t="shared" ref="AB1766:AB1777" si="2673">IF(AA1766&gt;105%*Z1766,(AA1766-Z1766),0)</f>
        <v>0</v>
      </c>
      <c r="AC1766" s="17">
        <f>AB1766*Premissas!$C$6</f>
        <v>0</v>
      </c>
      <c r="AD1766" s="15">
        <f t="shared" ref="AD1766:AD1777" si="2674">IF(AA1766&gt;Z1766,AA1766,Z1766)</f>
        <v>127</v>
      </c>
      <c r="AE1766" s="18">
        <f>AD1766*Premissas!$C$12</f>
        <v>4094.0525150268904</v>
      </c>
    </row>
    <row r="1767" spans="1:33" x14ac:dyDescent="0.25">
      <c r="A1767" s="7" t="str">
        <f>Premissas!$E$3</f>
        <v>setembro/19</v>
      </c>
      <c r="B1767" s="29">
        <f>B1766</f>
        <v>127</v>
      </c>
      <c r="C1767" s="15">
        <f>LARGE(Premissas!$H$3:$I$3,1)</f>
        <v>58.91</v>
      </c>
      <c r="D1767" s="16">
        <f t="shared" si="2667"/>
        <v>0</v>
      </c>
      <c r="E1767" s="17">
        <f>D1767*Premissas!$C$6</f>
        <v>0</v>
      </c>
      <c r="F1767" s="15">
        <f t="shared" si="2668"/>
        <v>127</v>
      </c>
      <c r="G1767" s="18">
        <f>F1767*Premissas!$C$5</f>
        <v>4094.0525150268904</v>
      </c>
      <c r="M1767" s="7" t="str">
        <f>Premissas!$E$3</f>
        <v>setembro/19</v>
      </c>
      <c r="N1767" s="29">
        <f t="shared" ref="N1767:N1777" si="2675">N1766</f>
        <v>127</v>
      </c>
      <c r="O1767" s="15">
        <f>Premissas!$I$3</f>
        <v>52.19</v>
      </c>
      <c r="P1767" s="16">
        <f t="shared" si="2670"/>
        <v>0</v>
      </c>
      <c r="Q1767" s="17">
        <f>P1767*Premissas!$C$13</f>
        <v>0</v>
      </c>
      <c r="R1767" s="15">
        <f t="shared" si="2671"/>
        <v>127</v>
      </c>
      <c r="S1767" s="18">
        <f>R1767*Premissas!$C$11</f>
        <v>6116.9724770642197</v>
      </c>
      <c r="Y1767" s="7" t="str">
        <f>Premissas!$E$3</f>
        <v>setembro/19</v>
      </c>
      <c r="Z1767" s="29">
        <f t="shared" ref="Z1767:Z1777" si="2676">Z1766</f>
        <v>127</v>
      </c>
      <c r="AA1767" s="15">
        <f>Premissas!$H$3</f>
        <v>58.91</v>
      </c>
      <c r="AB1767" s="16">
        <f t="shared" si="2673"/>
        <v>0</v>
      </c>
      <c r="AC1767" s="17">
        <f>AB1767*Premissas!$C$6</f>
        <v>0</v>
      </c>
      <c r="AD1767" s="15">
        <f t="shared" si="2674"/>
        <v>127</v>
      </c>
      <c r="AE1767" s="18">
        <f>AD1767*Premissas!$C$12</f>
        <v>4094.0525150268904</v>
      </c>
    </row>
    <row r="1768" spans="1:33" x14ac:dyDescent="0.25">
      <c r="A1768" s="7" t="str">
        <f>Premissas!$E$4</f>
        <v>agosto/19</v>
      </c>
      <c r="B1768" s="29">
        <f t="shared" ref="B1768:B1777" si="2677">B1767</f>
        <v>127</v>
      </c>
      <c r="C1768" s="15">
        <f>LARGE(Premissas!$H$4:$I$4,1)</f>
        <v>46.48</v>
      </c>
      <c r="D1768" s="16">
        <f t="shared" si="2667"/>
        <v>0</v>
      </c>
      <c r="E1768" s="17">
        <f>D1768*Premissas!$C$6</f>
        <v>0</v>
      </c>
      <c r="F1768" s="15">
        <f t="shared" si="2668"/>
        <v>127</v>
      </c>
      <c r="G1768" s="18">
        <f>F1768*Premissas!$C$5</f>
        <v>4094.0525150268904</v>
      </c>
      <c r="M1768" s="7" t="str">
        <f>Premissas!$E$4</f>
        <v>agosto/19</v>
      </c>
      <c r="N1768" s="29">
        <f t="shared" si="2675"/>
        <v>127</v>
      </c>
      <c r="O1768" s="15">
        <f>Premissas!$I$4</f>
        <v>20.16</v>
      </c>
      <c r="P1768" s="16">
        <f t="shared" si="2670"/>
        <v>0</v>
      </c>
      <c r="Q1768" s="17">
        <f>P1768*Premissas!$C$13</f>
        <v>0</v>
      </c>
      <c r="R1768" s="15">
        <f t="shared" si="2671"/>
        <v>127</v>
      </c>
      <c r="S1768" s="18">
        <f>R1768*Premissas!$C$11</f>
        <v>6116.9724770642197</v>
      </c>
      <c r="Y1768" s="7" t="str">
        <f>Premissas!$E$4</f>
        <v>agosto/19</v>
      </c>
      <c r="Z1768" s="29">
        <f t="shared" si="2676"/>
        <v>127</v>
      </c>
      <c r="AA1768" s="15">
        <f>Premissas!$H$4</f>
        <v>46.48</v>
      </c>
      <c r="AB1768" s="16">
        <f t="shared" si="2673"/>
        <v>0</v>
      </c>
      <c r="AC1768" s="17">
        <f>AB1768*Premissas!$C$6</f>
        <v>0</v>
      </c>
      <c r="AD1768" s="15">
        <f t="shared" si="2674"/>
        <v>127</v>
      </c>
      <c r="AE1768" s="18">
        <f>AD1768*Premissas!$C$12</f>
        <v>4094.0525150268904</v>
      </c>
    </row>
    <row r="1769" spans="1:33" x14ac:dyDescent="0.25">
      <c r="A1769" s="7" t="str">
        <f>Premissas!$E$5</f>
        <v>julho/19</v>
      </c>
      <c r="B1769" s="29">
        <f t="shared" si="2677"/>
        <v>127</v>
      </c>
      <c r="C1769" s="15">
        <f>LARGE(Premissas!$H$5:$I$5,1)</f>
        <v>63.17</v>
      </c>
      <c r="D1769" s="16">
        <f t="shared" si="2667"/>
        <v>0</v>
      </c>
      <c r="E1769" s="17">
        <f>D1769*Premissas!$C$6</f>
        <v>0</v>
      </c>
      <c r="F1769" s="15">
        <f t="shared" si="2668"/>
        <v>127</v>
      </c>
      <c r="G1769" s="18">
        <f>F1769*Premissas!$C$5</f>
        <v>4094.0525150268904</v>
      </c>
      <c r="M1769" s="7" t="str">
        <f>Premissas!$E$5</f>
        <v>julho/19</v>
      </c>
      <c r="N1769" s="29">
        <f t="shared" si="2675"/>
        <v>127</v>
      </c>
      <c r="O1769" s="15">
        <f>Premissas!$I$5</f>
        <v>39.979999999999997</v>
      </c>
      <c r="P1769" s="16">
        <f t="shared" si="2670"/>
        <v>0</v>
      </c>
      <c r="Q1769" s="17">
        <f>P1769*Premissas!$C$13</f>
        <v>0</v>
      </c>
      <c r="R1769" s="15">
        <f t="shared" si="2671"/>
        <v>127</v>
      </c>
      <c r="S1769" s="18">
        <f>R1769*Premissas!$C$11</f>
        <v>6116.9724770642197</v>
      </c>
      <c r="Y1769" s="7" t="str">
        <f>Premissas!$E$5</f>
        <v>julho/19</v>
      </c>
      <c r="Z1769" s="29">
        <f t="shared" si="2676"/>
        <v>127</v>
      </c>
      <c r="AA1769" s="15">
        <f>Premissas!$H$5</f>
        <v>63.17</v>
      </c>
      <c r="AB1769" s="16">
        <f t="shared" si="2673"/>
        <v>0</v>
      </c>
      <c r="AC1769" s="17">
        <f>AB1769*Premissas!$C$6</f>
        <v>0</v>
      </c>
      <c r="AD1769" s="15">
        <f t="shared" si="2674"/>
        <v>127</v>
      </c>
      <c r="AE1769" s="18">
        <f>AD1769*Premissas!$C$12</f>
        <v>4094.0525150268904</v>
      </c>
    </row>
    <row r="1770" spans="1:33" x14ac:dyDescent="0.25">
      <c r="A1770" s="7" t="str">
        <f>Premissas!$E$6</f>
        <v>junho/19</v>
      </c>
      <c r="B1770" s="29">
        <f t="shared" si="2677"/>
        <v>127</v>
      </c>
      <c r="C1770" s="15">
        <f>LARGE(Premissas!$H$6:$I$6,1)</f>
        <v>59.47</v>
      </c>
      <c r="D1770" s="16">
        <f t="shared" si="2667"/>
        <v>0</v>
      </c>
      <c r="E1770" s="17">
        <f>D1770*Premissas!$C$6</f>
        <v>0</v>
      </c>
      <c r="F1770" s="15">
        <f t="shared" si="2668"/>
        <v>127</v>
      </c>
      <c r="G1770" s="18">
        <f>F1770*Premissas!$C$5</f>
        <v>4094.0525150268904</v>
      </c>
      <c r="M1770" s="7" t="str">
        <f>Premissas!$E$6</f>
        <v>junho/19</v>
      </c>
      <c r="N1770" s="29">
        <f t="shared" si="2675"/>
        <v>127</v>
      </c>
      <c r="O1770" s="15">
        <f>Premissas!$I$6</f>
        <v>47.71</v>
      </c>
      <c r="P1770" s="16">
        <f t="shared" si="2670"/>
        <v>0</v>
      </c>
      <c r="Q1770" s="17">
        <f>P1770*Premissas!$C$13</f>
        <v>0</v>
      </c>
      <c r="R1770" s="15">
        <f t="shared" si="2671"/>
        <v>127</v>
      </c>
      <c r="S1770" s="18">
        <f>R1770*Premissas!$C$11</f>
        <v>6116.9724770642197</v>
      </c>
      <c r="Y1770" s="7" t="str">
        <f>Premissas!$E$6</f>
        <v>junho/19</v>
      </c>
      <c r="Z1770" s="29">
        <f t="shared" si="2676"/>
        <v>127</v>
      </c>
      <c r="AA1770" s="15">
        <f>Premissas!$H$6</f>
        <v>59.47</v>
      </c>
      <c r="AB1770" s="16">
        <f t="shared" si="2673"/>
        <v>0</v>
      </c>
      <c r="AC1770" s="17">
        <f>AB1770*Premissas!$C$6</f>
        <v>0</v>
      </c>
      <c r="AD1770" s="15">
        <f t="shared" si="2674"/>
        <v>127</v>
      </c>
      <c r="AE1770" s="18">
        <f>AD1770*Premissas!$C$12</f>
        <v>4094.0525150268904</v>
      </c>
    </row>
    <row r="1771" spans="1:33" x14ac:dyDescent="0.25">
      <c r="A1771" s="7" t="str">
        <f>Premissas!$E$7</f>
        <v>maio/19</v>
      </c>
      <c r="B1771" s="29">
        <f t="shared" si="2677"/>
        <v>127</v>
      </c>
      <c r="C1771" s="15">
        <f>LARGE(Premissas!$H$7:$I$7,1)</f>
        <v>61.04</v>
      </c>
      <c r="D1771" s="20">
        <f t="shared" si="2667"/>
        <v>0</v>
      </c>
      <c r="E1771" s="17">
        <f>D1771*Premissas!$C$6</f>
        <v>0</v>
      </c>
      <c r="F1771" s="15">
        <f t="shared" si="2668"/>
        <v>127</v>
      </c>
      <c r="G1771" s="18">
        <f>F1771*Premissas!$C$5</f>
        <v>4094.0525150268904</v>
      </c>
      <c r="M1771" s="7" t="str">
        <f>Premissas!$E$7</f>
        <v>maio/19</v>
      </c>
      <c r="N1771" s="29">
        <f t="shared" si="2675"/>
        <v>127</v>
      </c>
      <c r="O1771" s="15">
        <f>Premissas!$I$7</f>
        <v>46.37</v>
      </c>
      <c r="P1771" s="20">
        <f t="shared" si="2670"/>
        <v>0</v>
      </c>
      <c r="Q1771" s="17">
        <f>P1771*Premissas!$C$13</f>
        <v>0</v>
      </c>
      <c r="R1771" s="15">
        <f t="shared" si="2671"/>
        <v>127</v>
      </c>
      <c r="S1771" s="18">
        <f>R1771*Premissas!$C$11</f>
        <v>6116.9724770642197</v>
      </c>
      <c r="Y1771" s="7" t="str">
        <f>Premissas!$E$7</f>
        <v>maio/19</v>
      </c>
      <c r="Z1771" s="29">
        <f t="shared" si="2676"/>
        <v>127</v>
      </c>
      <c r="AA1771" s="15">
        <f>Premissas!$H$7</f>
        <v>61.04</v>
      </c>
      <c r="AB1771" s="20">
        <f t="shared" si="2673"/>
        <v>0</v>
      </c>
      <c r="AC1771" s="17">
        <f>AB1771*Premissas!$C$6</f>
        <v>0</v>
      </c>
      <c r="AD1771" s="15">
        <f t="shared" si="2674"/>
        <v>127</v>
      </c>
      <c r="AE1771" s="18">
        <f>AD1771*Premissas!$C$12</f>
        <v>4094.0525150268904</v>
      </c>
    </row>
    <row r="1772" spans="1:33" x14ac:dyDescent="0.25">
      <c r="A1772" s="7" t="str">
        <f>Premissas!$E$8</f>
        <v>abril/19</v>
      </c>
      <c r="B1772" s="29">
        <f t="shared" si="2677"/>
        <v>127</v>
      </c>
      <c r="C1772" s="15">
        <f>LARGE(Premissas!$H$8:$I$8,1)</f>
        <v>81.98</v>
      </c>
      <c r="D1772" s="20">
        <f t="shared" si="2667"/>
        <v>0</v>
      </c>
      <c r="E1772" s="17">
        <f>D1772*Premissas!$C$6</f>
        <v>0</v>
      </c>
      <c r="F1772" s="15">
        <f t="shared" si="2668"/>
        <v>127</v>
      </c>
      <c r="G1772" s="18">
        <f>F1772*Premissas!$C$5</f>
        <v>4094.0525150268904</v>
      </c>
      <c r="M1772" s="7" t="str">
        <f>Premissas!$E$8</f>
        <v>abril/19</v>
      </c>
      <c r="N1772" s="29">
        <f t="shared" si="2675"/>
        <v>127</v>
      </c>
      <c r="O1772" s="15">
        <f>Premissas!$I$8</f>
        <v>53.09</v>
      </c>
      <c r="P1772" s="20">
        <f t="shared" si="2670"/>
        <v>0</v>
      </c>
      <c r="Q1772" s="17">
        <f>P1772*Premissas!$C$13</f>
        <v>0</v>
      </c>
      <c r="R1772" s="15">
        <f t="shared" si="2671"/>
        <v>127</v>
      </c>
      <c r="S1772" s="18">
        <f>R1772*Premissas!$C$11</f>
        <v>6116.9724770642197</v>
      </c>
      <c r="Y1772" s="7" t="str">
        <f>Premissas!$E$8</f>
        <v>abril/19</v>
      </c>
      <c r="Z1772" s="29">
        <f t="shared" si="2676"/>
        <v>127</v>
      </c>
      <c r="AA1772" s="15">
        <f>Premissas!$H$8</f>
        <v>81.98</v>
      </c>
      <c r="AB1772" s="20">
        <f t="shared" si="2673"/>
        <v>0</v>
      </c>
      <c r="AC1772" s="17">
        <f>AB1772*Premissas!$C$6</f>
        <v>0</v>
      </c>
      <c r="AD1772" s="15">
        <f t="shared" si="2674"/>
        <v>127</v>
      </c>
      <c r="AE1772" s="18">
        <f>AD1772*Premissas!$C$12</f>
        <v>4094.0525150268904</v>
      </c>
    </row>
    <row r="1773" spans="1:33" x14ac:dyDescent="0.25">
      <c r="A1773" s="7" t="str">
        <f>Premissas!$E$9</f>
        <v>março/19</v>
      </c>
      <c r="B1773" s="29">
        <f t="shared" si="2677"/>
        <v>127</v>
      </c>
      <c r="C1773" s="15">
        <f>LARGE(Premissas!$H$9:$I$9,1)</f>
        <v>77.73</v>
      </c>
      <c r="D1773" s="20">
        <f t="shared" si="2667"/>
        <v>0</v>
      </c>
      <c r="E1773" s="17">
        <f>D1773*Premissas!$C$6</f>
        <v>0</v>
      </c>
      <c r="F1773" s="15">
        <f t="shared" si="2668"/>
        <v>127</v>
      </c>
      <c r="G1773" s="18">
        <f>F1773*Premissas!$C$5</f>
        <v>4094.0525150268904</v>
      </c>
      <c r="M1773" s="7" t="str">
        <f>Premissas!$E$9</f>
        <v>março/19</v>
      </c>
      <c r="N1773" s="29">
        <f t="shared" si="2675"/>
        <v>127</v>
      </c>
      <c r="O1773" s="15">
        <f>Premissas!$I$9</f>
        <v>77.73</v>
      </c>
      <c r="P1773" s="20">
        <f t="shared" si="2670"/>
        <v>0</v>
      </c>
      <c r="Q1773" s="17">
        <f>P1773*Premissas!$C$13</f>
        <v>0</v>
      </c>
      <c r="R1773" s="15">
        <f t="shared" si="2671"/>
        <v>127</v>
      </c>
      <c r="S1773" s="18">
        <f>R1773*Premissas!$C$11</f>
        <v>6116.9724770642197</v>
      </c>
      <c r="Y1773" s="7" t="str">
        <f>Premissas!$E$9</f>
        <v>março/19</v>
      </c>
      <c r="Z1773" s="29">
        <f t="shared" si="2676"/>
        <v>127</v>
      </c>
      <c r="AA1773" s="15">
        <f>Premissas!$H$9</f>
        <v>77.62</v>
      </c>
      <c r="AB1773" s="20">
        <f t="shared" si="2673"/>
        <v>0</v>
      </c>
      <c r="AC1773" s="17">
        <f>AB1773*Premissas!$C$6</f>
        <v>0</v>
      </c>
      <c r="AD1773" s="15">
        <f t="shared" si="2674"/>
        <v>127</v>
      </c>
      <c r="AE1773" s="18">
        <f>AD1773*Premissas!$C$12</f>
        <v>4094.0525150268904</v>
      </c>
    </row>
    <row r="1774" spans="1:33" x14ac:dyDescent="0.25">
      <c r="A1774" s="7" t="str">
        <f>Premissas!$E$10</f>
        <v>fevereiro/19</v>
      </c>
      <c r="B1774" s="29">
        <f t="shared" si="2677"/>
        <v>127</v>
      </c>
      <c r="C1774" s="15">
        <f>LARGE(Premissas!$H$10:$I$10,1)</f>
        <v>89.49</v>
      </c>
      <c r="D1774" s="20">
        <f t="shared" si="2667"/>
        <v>0</v>
      </c>
      <c r="E1774" s="17">
        <f>D1774*Premissas!$C$6</f>
        <v>0</v>
      </c>
      <c r="F1774" s="15">
        <f t="shared" si="2668"/>
        <v>127</v>
      </c>
      <c r="G1774" s="18">
        <f>F1774*Premissas!$C$5</f>
        <v>4094.0525150268904</v>
      </c>
      <c r="M1774" s="7" t="str">
        <f>Premissas!$E$10</f>
        <v>fevereiro/19</v>
      </c>
      <c r="N1774" s="29">
        <f t="shared" si="2675"/>
        <v>127</v>
      </c>
      <c r="O1774" s="15">
        <f>Premissas!$I$10</f>
        <v>61.82</v>
      </c>
      <c r="P1774" s="20">
        <f t="shared" si="2670"/>
        <v>0</v>
      </c>
      <c r="Q1774" s="17">
        <f>P1774*Premissas!$C$13</f>
        <v>0</v>
      </c>
      <c r="R1774" s="15">
        <f t="shared" si="2671"/>
        <v>127</v>
      </c>
      <c r="S1774" s="18">
        <f>R1774*Premissas!$C$11</f>
        <v>6116.9724770642197</v>
      </c>
      <c r="Y1774" s="7" t="str">
        <f>Premissas!$E$10</f>
        <v>fevereiro/19</v>
      </c>
      <c r="Z1774" s="29">
        <f t="shared" si="2676"/>
        <v>127</v>
      </c>
      <c r="AA1774" s="15">
        <f>Premissas!$H$10</f>
        <v>89.49</v>
      </c>
      <c r="AB1774" s="20">
        <f t="shared" si="2673"/>
        <v>0</v>
      </c>
      <c r="AC1774" s="17">
        <f>AB1774*Premissas!$C$6</f>
        <v>0</v>
      </c>
      <c r="AD1774" s="15">
        <f t="shared" si="2674"/>
        <v>127</v>
      </c>
      <c r="AE1774" s="18">
        <f>AD1774*Premissas!$C$12</f>
        <v>4094.0525150268904</v>
      </c>
    </row>
    <row r="1775" spans="1:33" x14ac:dyDescent="0.25">
      <c r="A1775" s="7" t="str">
        <f>Premissas!$E$11</f>
        <v>janeiro/19</v>
      </c>
      <c r="B1775" s="29">
        <f t="shared" si="2677"/>
        <v>127</v>
      </c>
      <c r="C1775" s="15">
        <f>LARGE(Premissas!$H$11:$I$11,1)</f>
        <v>81.09</v>
      </c>
      <c r="D1775" s="16">
        <f t="shared" si="2667"/>
        <v>0</v>
      </c>
      <c r="E1775" s="17">
        <f>D1775*Premissas!$C$6</f>
        <v>0</v>
      </c>
      <c r="F1775" s="15">
        <f t="shared" si="2668"/>
        <v>127</v>
      </c>
      <c r="G1775" s="18">
        <f>F1775*Premissas!$C$5</f>
        <v>4094.0525150268904</v>
      </c>
      <c r="M1775" s="7" t="str">
        <f>Premissas!$E$11</f>
        <v>janeiro/19</v>
      </c>
      <c r="N1775" s="29">
        <f t="shared" si="2675"/>
        <v>127</v>
      </c>
      <c r="O1775" s="15">
        <f>Premissas!$I$11</f>
        <v>57.12</v>
      </c>
      <c r="P1775" s="16">
        <f t="shared" si="2670"/>
        <v>0</v>
      </c>
      <c r="Q1775" s="17">
        <f>P1775*Premissas!$C$13</f>
        <v>0</v>
      </c>
      <c r="R1775" s="15">
        <f t="shared" si="2671"/>
        <v>127</v>
      </c>
      <c r="S1775" s="18">
        <f>R1775*Premissas!$C$11</f>
        <v>6116.9724770642197</v>
      </c>
      <c r="Y1775" s="7" t="str">
        <f>Premissas!$E$11</f>
        <v>janeiro/19</v>
      </c>
      <c r="Z1775" s="29">
        <f t="shared" si="2676"/>
        <v>127</v>
      </c>
      <c r="AA1775" s="15">
        <f>Premissas!$H$11</f>
        <v>81.09</v>
      </c>
      <c r="AB1775" s="16">
        <f t="shared" si="2673"/>
        <v>0</v>
      </c>
      <c r="AC1775" s="17">
        <f>AB1775*Premissas!$C$6</f>
        <v>0</v>
      </c>
      <c r="AD1775" s="15">
        <f t="shared" si="2674"/>
        <v>127</v>
      </c>
      <c r="AE1775" s="18">
        <f>AD1775*Premissas!$C$12</f>
        <v>4094.0525150268904</v>
      </c>
    </row>
    <row r="1776" spans="1:33" x14ac:dyDescent="0.25">
      <c r="A1776" s="7" t="str">
        <f>Premissas!$E$12</f>
        <v>dezembro/18</v>
      </c>
      <c r="B1776" s="29">
        <f t="shared" si="2677"/>
        <v>127</v>
      </c>
      <c r="C1776" s="15">
        <f>LARGE(Premissas!$H$12:$I$12,1)</f>
        <v>66.98</v>
      </c>
      <c r="D1776" s="16">
        <f t="shared" si="2667"/>
        <v>0</v>
      </c>
      <c r="E1776" s="17">
        <f>D1776*Premissas!$C$6</f>
        <v>0</v>
      </c>
      <c r="F1776" s="15">
        <f t="shared" si="2668"/>
        <v>127</v>
      </c>
      <c r="G1776" s="18">
        <f>F1776*Premissas!$C$5</f>
        <v>4094.0525150268904</v>
      </c>
      <c r="M1776" s="7" t="str">
        <f>Premissas!$E$12</f>
        <v>dezembro/18</v>
      </c>
      <c r="N1776" s="29">
        <f t="shared" si="2675"/>
        <v>127</v>
      </c>
      <c r="O1776" s="15">
        <f>Premissas!$I$12</f>
        <v>56.9</v>
      </c>
      <c r="P1776" s="16">
        <f t="shared" si="2670"/>
        <v>0</v>
      </c>
      <c r="Q1776" s="17">
        <f>P1776*Premissas!$C$13</f>
        <v>0</v>
      </c>
      <c r="R1776" s="15">
        <f t="shared" si="2671"/>
        <v>127</v>
      </c>
      <c r="S1776" s="18">
        <f>R1776*Premissas!$C$11</f>
        <v>6116.9724770642197</v>
      </c>
      <c r="Y1776" s="7" t="str">
        <f>Premissas!$E$12</f>
        <v>dezembro/18</v>
      </c>
      <c r="Z1776" s="29">
        <f t="shared" si="2676"/>
        <v>127</v>
      </c>
      <c r="AA1776" s="15">
        <f>Premissas!$H$12</f>
        <v>66.98</v>
      </c>
      <c r="AB1776" s="16">
        <f t="shared" si="2673"/>
        <v>0</v>
      </c>
      <c r="AC1776" s="17">
        <f>AB1776*Premissas!$C$6</f>
        <v>0</v>
      </c>
      <c r="AD1776" s="15">
        <f t="shared" si="2674"/>
        <v>127</v>
      </c>
      <c r="AE1776" s="18">
        <f>AD1776*Premissas!$C$12</f>
        <v>4094.0525150268904</v>
      </c>
    </row>
    <row r="1777" spans="1:33" x14ac:dyDescent="0.25">
      <c r="A1777" s="7" t="str">
        <f>Premissas!$E$13</f>
        <v>novembro/18</v>
      </c>
      <c r="B1777" s="29">
        <f t="shared" si="2677"/>
        <v>127</v>
      </c>
      <c r="C1777" s="15">
        <f>LARGE(Premissas!$H$13:$I$13,1)</f>
        <v>66.42</v>
      </c>
      <c r="D1777" s="16">
        <f t="shared" si="2667"/>
        <v>0</v>
      </c>
      <c r="E1777" s="17">
        <f>D1777*Premissas!$C$6</f>
        <v>0</v>
      </c>
      <c r="F1777" s="15">
        <f t="shared" si="2668"/>
        <v>127</v>
      </c>
      <c r="G1777" s="18">
        <f>F1777*Premissas!$C$5</f>
        <v>4094.0525150268904</v>
      </c>
      <c r="M1777" s="7" t="str">
        <f>Premissas!$E$13</f>
        <v>novembro/18</v>
      </c>
      <c r="N1777" s="29">
        <f t="shared" si="2675"/>
        <v>127</v>
      </c>
      <c r="O1777" s="15">
        <f>Premissas!$I$13</f>
        <v>40.659999999999997</v>
      </c>
      <c r="P1777" s="16">
        <f t="shared" si="2670"/>
        <v>0</v>
      </c>
      <c r="Q1777" s="17">
        <f>P1777*Premissas!$C$13</f>
        <v>0</v>
      </c>
      <c r="R1777" s="15">
        <f t="shared" si="2671"/>
        <v>127</v>
      </c>
      <c r="S1777" s="18">
        <f>R1777*Premissas!$C$11</f>
        <v>6116.9724770642197</v>
      </c>
      <c r="Y1777" s="7" t="str">
        <f>Premissas!$E$13</f>
        <v>novembro/18</v>
      </c>
      <c r="Z1777" s="29">
        <f t="shared" si="2676"/>
        <v>127</v>
      </c>
      <c r="AA1777" s="15">
        <f>Premissas!$H$13</f>
        <v>66.42</v>
      </c>
      <c r="AB1777" s="16">
        <f t="shared" si="2673"/>
        <v>0</v>
      </c>
      <c r="AC1777" s="17">
        <f>AB1777*Premissas!$C$6</f>
        <v>0</v>
      </c>
      <c r="AD1777" s="15">
        <f t="shared" si="2674"/>
        <v>127</v>
      </c>
      <c r="AE1777" s="18">
        <f>AD1777*Premissas!$C$12</f>
        <v>4094.0525150268904</v>
      </c>
    </row>
    <row r="1778" spans="1:33" x14ac:dyDescent="0.25">
      <c r="A1778" s="26" t="s">
        <v>35</v>
      </c>
      <c r="B1778" s="5"/>
      <c r="C1778" s="5">
        <f>LARGE(C1765:C1777,1)</f>
        <v>89.49</v>
      </c>
      <c r="D1778" s="5">
        <f>LARGE(D1765:D1777,1)</f>
        <v>0</v>
      </c>
      <c r="E1778" s="27">
        <f>SUM(E1766:E1777)</f>
        <v>0</v>
      </c>
      <c r="F1778" s="5">
        <f>LARGE(F1765:F1777,1)</f>
        <v>127</v>
      </c>
      <c r="G1778" s="27">
        <f t="shared" ref="G1778:G1834" si="2678">SUM(G1766:G1777)</f>
        <v>49128.630180322682</v>
      </c>
      <c r="H1778" s="50">
        <f>E1778+G1778</f>
        <v>49128.630180322682</v>
      </c>
      <c r="I1778">
        <f>B1766</f>
        <v>127</v>
      </c>
      <c r="M1778" s="26" t="s">
        <v>35</v>
      </c>
      <c r="N1778" s="5"/>
      <c r="O1778" s="5">
        <f t="shared" ref="O1778:P1778" si="2679">LARGE(O1765:O1777,1)</f>
        <v>77.73</v>
      </c>
      <c r="P1778" s="5">
        <f t="shared" si="2679"/>
        <v>0</v>
      </c>
      <c r="Q1778" s="27">
        <f t="shared" ref="Q1778" si="2680">SUM(Q1766:Q1777)</f>
        <v>0</v>
      </c>
      <c r="R1778" s="5">
        <f t="shared" ref="R1778" si="2681">LARGE(R1765:R1777,1)</f>
        <v>127</v>
      </c>
      <c r="S1778" s="27">
        <f t="shared" ref="S1778:S1834" si="2682">SUM(S1766:S1777)</f>
        <v>73403.669724770632</v>
      </c>
      <c r="T1778" s="50">
        <f t="shared" ref="T1778" si="2683">Q1778+S1778</f>
        <v>73403.669724770632</v>
      </c>
      <c r="U1778">
        <f t="shared" ref="U1778" si="2684">N1766</f>
        <v>127</v>
      </c>
      <c r="Y1778" s="26" t="s">
        <v>35</v>
      </c>
      <c r="Z1778" s="5"/>
      <c r="AA1778" s="5">
        <f t="shared" ref="AA1778:AB1778" si="2685">LARGE(AA1765:AA1777,1)</f>
        <v>89.49</v>
      </c>
      <c r="AB1778" s="5">
        <f t="shared" si="2685"/>
        <v>0</v>
      </c>
      <c r="AC1778" s="27">
        <f t="shared" ref="AC1778" si="2686">SUM(AC1766:AC1777)</f>
        <v>0</v>
      </c>
      <c r="AD1778" s="5">
        <f t="shared" ref="AD1778" si="2687">LARGE(AD1765:AD1777,1)</f>
        <v>127</v>
      </c>
      <c r="AE1778" s="27">
        <f t="shared" ref="AE1778:AE1834" si="2688">SUM(AE1766:AE1777)</f>
        <v>49128.630180322682</v>
      </c>
      <c r="AF1778" s="50">
        <f t="shared" ref="AF1778" si="2689">AC1778+AE1778</f>
        <v>49128.630180322682</v>
      </c>
      <c r="AG1778">
        <f t="shared" ref="AG1778" si="2690">Z1766</f>
        <v>127</v>
      </c>
    </row>
    <row r="1779" spans="1:33" x14ac:dyDescent="0.25">
      <c r="A1779" s="6" t="s">
        <v>12</v>
      </c>
      <c r="B1779" s="6" t="s">
        <v>18</v>
      </c>
      <c r="C1779" s="6" t="s">
        <v>19</v>
      </c>
      <c r="D1779" s="14" t="s">
        <v>20</v>
      </c>
      <c r="E1779" s="14" t="s">
        <v>21</v>
      </c>
      <c r="F1779" s="6" t="s">
        <v>22</v>
      </c>
      <c r="G1779" s="6" t="s">
        <v>23</v>
      </c>
      <c r="M1779" s="6" t="s">
        <v>12</v>
      </c>
      <c r="N1779" s="6" t="s">
        <v>18</v>
      </c>
      <c r="O1779" s="6" t="s">
        <v>19</v>
      </c>
      <c r="P1779" s="14" t="s">
        <v>20</v>
      </c>
      <c r="Q1779" s="14" t="s">
        <v>21</v>
      </c>
      <c r="R1779" s="6" t="s">
        <v>22</v>
      </c>
      <c r="S1779" s="6" t="s">
        <v>23</v>
      </c>
      <c r="Y1779" s="6" t="s">
        <v>12</v>
      </c>
      <c r="Z1779" s="6" t="s">
        <v>18</v>
      </c>
      <c r="AA1779" s="6" t="s">
        <v>19</v>
      </c>
      <c r="AB1779" s="14" t="s">
        <v>20</v>
      </c>
      <c r="AC1779" s="14" t="s">
        <v>21</v>
      </c>
      <c r="AD1779" s="6" t="s">
        <v>22</v>
      </c>
      <c r="AE1779" s="6" t="s">
        <v>23</v>
      </c>
    </row>
    <row r="1780" spans="1:33" x14ac:dyDescent="0.25">
      <c r="A1780" s="7" t="str">
        <f>Premissas!$E$2</f>
        <v>outubro/19</v>
      </c>
      <c r="B1780" s="29">
        <f>B1766+1</f>
        <v>128</v>
      </c>
      <c r="C1780" s="15">
        <f>LARGE(Premissas!$H$2:$I$2,1)</f>
        <v>63.39</v>
      </c>
      <c r="D1780" s="16">
        <f t="shared" ref="D1780:D1791" si="2691">IF(C1780&gt;105%*B1780,(C1780-B1780),0)</f>
        <v>0</v>
      </c>
      <c r="E1780" s="17">
        <f>D1780*Premissas!$C$6</f>
        <v>0</v>
      </c>
      <c r="F1780" s="15">
        <f t="shared" ref="F1780:F1791" si="2692">IF(C1780&gt;B1780,C1780,B1780)</f>
        <v>128</v>
      </c>
      <c r="G1780" s="18">
        <f>F1780*Premissas!$C$5</f>
        <v>4126.2891490034799</v>
      </c>
      <c r="M1780" s="7" t="str">
        <f>Premissas!$E$2</f>
        <v>outubro/19</v>
      </c>
      <c r="N1780" s="29">
        <f t="shared" ref="N1780" si="2693">N1766+1</f>
        <v>128</v>
      </c>
      <c r="O1780" s="15">
        <f>Premissas!$I$2</f>
        <v>63.39</v>
      </c>
      <c r="P1780" s="16">
        <f t="shared" ref="P1780:P1791" si="2694">IF(O1780&gt;105%*N1780,(O1780-N1780),0)</f>
        <v>0</v>
      </c>
      <c r="Q1780" s="17">
        <f>P1780*Premissas!$C$13</f>
        <v>0</v>
      </c>
      <c r="R1780" s="15">
        <f t="shared" ref="R1780:R1791" si="2695">IF(O1780&gt;N1780,O1780,N1780)</f>
        <v>128</v>
      </c>
      <c r="S1780" s="18">
        <f>R1780*Premissas!$C$11</f>
        <v>6165.1376146788989</v>
      </c>
      <c r="Y1780" s="7" t="str">
        <f>Premissas!$E$2</f>
        <v>outubro/19</v>
      </c>
      <c r="Z1780" s="29">
        <f t="shared" ref="Z1780" si="2696">Z1766+1</f>
        <v>128</v>
      </c>
      <c r="AA1780" s="15">
        <f>Premissas!$H$2</f>
        <v>58.8</v>
      </c>
      <c r="AB1780" s="16">
        <f t="shared" ref="AB1780:AB1791" si="2697">IF(AA1780&gt;105%*Z1780,(AA1780-Z1780),0)</f>
        <v>0</v>
      </c>
      <c r="AC1780" s="17">
        <f>AB1780*Premissas!$C$6</f>
        <v>0</v>
      </c>
      <c r="AD1780" s="15">
        <f t="shared" ref="AD1780:AD1791" si="2698">IF(AA1780&gt;Z1780,AA1780,Z1780)</f>
        <v>128</v>
      </c>
      <c r="AE1780" s="18">
        <f>AD1780*Premissas!$C$12</f>
        <v>4126.2891490034799</v>
      </c>
    </row>
    <row r="1781" spans="1:33" x14ac:dyDescent="0.25">
      <c r="A1781" s="7" t="str">
        <f>Premissas!$E$3</f>
        <v>setembro/19</v>
      </c>
      <c r="B1781" s="29">
        <f>B1780</f>
        <v>128</v>
      </c>
      <c r="C1781" s="15">
        <f>LARGE(Premissas!$H$3:$I$3,1)</f>
        <v>58.91</v>
      </c>
      <c r="D1781" s="16">
        <f t="shared" si="2691"/>
        <v>0</v>
      </c>
      <c r="E1781" s="17">
        <f>D1781*Premissas!$C$6</f>
        <v>0</v>
      </c>
      <c r="F1781" s="15">
        <f t="shared" si="2692"/>
        <v>128</v>
      </c>
      <c r="G1781" s="18">
        <f>F1781*Premissas!$C$5</f>
        <v>4126.2891490034799</v>
      </c>
      <c r="M1781" s="7" t="str">
        <f>Premissas!$E$3</f>
        <v>setembro/19</v>
      </c>
      <c r="N1781" s="29">
        <f t="shared" ref="N1781:N1791" si="2699">N1780</f>
        <v>128</v>
      </c>
      <c r="O1781" s="15">
        <f>Premissas!$I$3</f>
        <v>52.19</v>
      </c>
      <c r="P1781" s="16">
        <f t="shared" si="2694"/>
        <v>0</v>
      </c>
      <c r="Q1781" s="17">
        <f>P1781*Premissas!$C$13</f>
        <v>0</v>
      </c>
      <c r="R1781" s="15">
        <f t="shared" si="2695"/>
        <v>128</v>
      </c>
      <c r="S1781" s="18">
        <f>R1781*Premissas!$C$11</f>
        <v>6165.1376146788989</v>
      </c>
      <c r="Y1781" s="7" t="str">
        <f>Premissas!$E$3</f>
        <v>setembro/19</v>
      </c>
      <c r="Z1781" s="29">
        <f t="shared" ref="Z1781:Z1791" si="2700">Z1780</f>
        <v>128</v>
      </c>
      <c r="AA1781" s="15">
        <f>Premissas!$H$3</f>
        <v>58.91</v>
      </c>
      <c r="AB1781" s="16">
        <f t="shared" si="2697"/>
        <v>0</v>
      </c>
      <c r="AC1781" s="17">
        <f>AB1781*Premissas!$C$6</f>
        <v>0</v>
      </c>
      <c r="AD1781" s="15">
        <f t="shared" si="2698"/>
        <v>128</v>
      </c>
      <c r="AE1781" s="18">
        <f>AD1781*Premissas!$C$12</f>
        <v>4126.2891490034799</v>
      </c>
    </row>
    <row r="1782" spans="1:33" x14ac:dyDescent="0.25">
      <c r="A1782" s="7" t="str">
        <f>Premissas!$E$4</f>
        <v>agosto/19</v>
      </c>
      <c r="B1782" s="29">
        <f t="shared" ref="B1782:B1791" si="2701">B1781</f>
        <v>128</v>
      </c>
      <c r="C1782" s="15">
        <f>LARGE(Premissas!$H$4:$I$4,1)</f>
        <v>46.48</v>
      </c>
      <c r="D1782" s="16">
        <f t="shared" si="2691"/>
        <v>0</v>
      </c>
      <c r="E1782" s="17">
        <f>D1782*Premissas!$C$6</f>
        <v>0</v>
      </c>
      <c r="F1782" s="15">
        <f t="shared" si="2692"/>
        <v>128</v>
      </c>
      <c r="G1782" s="18">
        <f>F1782*Premissas!$C$5</f>
        <v>4126.2891490034799</v>
      </c>
      <c r="M1782" s="7" t="str">
        <f>Premissas!$E$4</f>
        <v>agosto/19</v>
      </c>
      <c r="N1782" s="29">
        <f t="shared" si="2699"/>
        <v>128</v>
      </c>
      <c r="O1782" s="15">
        <f>Premissas!$I$4</f>
        <v>20.16</v>
      </c>
      <c r="P1782" s="16">
        <f t="shared" si="2694"/>
        <v>0</v>
      </c>
      <c r="Q1782" s="17">
        <f>P1782*Premissas!$C$13</f>
        <v>0</v>
      </c>
      <c r="R1782" s="15">
        <f t="shared" si="2695"/>
        <v>128</v>
      </c>
      <c r="S1782" s="18">
        <f>R1782*Premissas!$C$11</f>
        <v>6165.1376146788989</v>
      </c>
      <c r="Y1782" s="7" t="str">
        <f>Premissas!$E$4</f>
        <v>agosto/19</v>
      </c>
      <c r="Z1782" s="29">
        <f t="shared" si="2700"/>
        <v>128</v>
      </c>
      <c r="AA1782" s="15">
        <f>Premissas!$H$4</f>
        <v>46.48</v>
      </c>
      <c r="AB1782" s="16">
        <f t="shared" si="2697"/>
        <v>0</v>
      </c>
      <c r="AC1782" s="17">
        <f>AB1782*Premissas!$C$6</f>
        <v>0</v>
      </c>
      <c r="AD1782" s="15">
        <f t="shared" si="2698"/>
        <v>128</v>
      </c>
      <c r="AE1782" s="18">
        <f>AD1782*Premissas!$C$12</f>
        <v>4126.2891490034799</v>
      </c>
    </row>
    <row r="1783" spans="1:33" x14ac:dyDescent="0.25">
      <c r="A1783" s="7" t="str">
        <f>Premissas!$E$5</f>
        <v>julho/19</v>
      </c>
      <c r="B1783" s="29">
        <f t="shared" si="2701"/>
        <v>128</v>
      </c>
      <c r="C1783" s="15">
        <f>LARGE(Premissas!$H$5:$I$5,1)</f>
        <v>63.17</v>
      </c>
      <c r="D1783" s="16">
        <f t="shared" si="2691"/>
        <v>0</v>
      </c>
      <c r="E1783" s="17">
        <f>D1783*Premissas!$C$6</f>
        <v>0</v>
      </c>
      <c r="F1783" s="15">
        <f t="shared" si="2692"/>
        <v>128</v>
      </c>
      <c r="G1783" s="18">
        <f>F1783*Premissas!$C$5</f>
        <v>4126.2891490034799</v>
      </c>
      <c r="M1783" s="7" t="str">
        <f>Premissas!$E$5</f>
        <v>julho/19</v>
      </c>
      <c r="N1783" s="29">
        <f t="shared" si="2699"/>
        <v>128</v>
      </c>
      <c r="O1783" s="15">
        <f>Premissas!$I$5</f>
        <v>39.979999999999997</v>
      </c>
      <c r="P1783" s="16">
        <f t="shared" si="2694"/>
        <v>0</v>
      </c>
      <c r="Q1783" s="17">
        <f>P1783*Premissas!$C$13</f>
        <v>0</v>
      </c>
      <c r="R1783" s="15">
        <f t="shared" si="2695"/>
        <v>128</v>
      </c>
      <c r="S1783" s="18">
        <f>R1783*Premissas!$C$11</f>
        <v>6165.1376146788989</v>
      </c>
      <c r="Y1783" s="7" t="str">
        <f>Premissas!$E$5</f>
        <v>julho/19</v>
      </c>
      <c r="Z1783" s="29">
        <f t="shared" si="2700"/>
        <v>128</v>
      </c>
      <c r="AA1783" s="15">
        <f>Premissas!$H$5</f>
        <v>63.17</v>
      </c>
      <c r="AB1783" s="16">
        <f t="shared" si="2697"/>
        <v>0</v>
      </c>
      <c r="AC1783" s="17">
        <f>AB1783*Premissas!$C$6</f>
        <v>0</v>
      </c>
      <c r="AD1783" s="15">
        <f t="shared" si="2698"/>
        <v>128</v>
      </c>
      <c r="AE1783" s="18">
        <f>AD1783*Premissas!$C$12</f>
        <v>4126.2891490034799</v>
      </c>
    </row>
    <row r="1784" spans="1:33" x14ac:dyDescent="0.25">
      <c r="A1784" s="7" t="str">
        <f>Premissas!$E$6</f>
        <v>junho/19</v>
      </c>
      <c r="B1784" s="29">
        <f t="shared" si="2701"/>
        <v>128</v>
      </c>
      <c r="C1784" s="15">
        <f>LARGE(Premissas!$H$6:$I$6,1)</f>
        <v>59.47</v>
      </c>
      <c r="D1784" s="16">
        <f t="shared" si="2691"/>
        <v>0</v>
      </c>
      <c r="E1784" s="17">
        <f>D1784*Premissas!$C$6</f>
        <v>0</v>
      </c>
      <c r="F1784" s="15">
        <f t="shared" si="2692"/>
        <v>128</v>
      </c>
      <c r="G1784" s="18">
        <f>F1784*Premissas!$C$5</f>
        <v>4126.2891490034799</v>
      </c>
      <c r="M1784" s="7" t="str">
        <f>Premissas!$E$6</f>
        <v>junho/19</v>
      </c>
      <c r="N1784" s="29">
        <f t="shared" si="2699"/>
        <v>128</v>
      </c>
      <c r="O1784" s="15">
        <f>Premissas!$I$6</f>
        <v>47.71</v>
      </c>
      <c r="P1784" s="16">
        <f t="shared" si="2694"/>
        <v>0</v>
      </c>
      <c r="Q1784" s="17">
        <f>P1784*Premissas!$C$13</f>
        <v>0</v>
      </c>
      <c r="R1784" s="15">
        <f t="shared" si="2695"/>
        <v>128</v>
      </c>
      <c r="S1784" s="18">
        <f>R1784*Premissas!$C$11</f>
        <v>6165.1376146788989</v>
      </c>
      <c r="Y1784" s="7" t="str">
        <f>Premissas!$E$6</f>
        <v>junho/19</v>
      </c>
      <c r="Z1784" s="29">
        <f t="shared" si="2700"/>
        <v>128</v>
      </c>
      <c r="AA1784" s="15">
        <f>Premissas!$H$6</f>
        <v>59.47</v>
      </c>
      <c r="AB1784" s="16">
        <f t="shared" si="2697"/>
        <v>0</v>
      </c>
      <c r="AC1784" s="17">
        <f>AB1784*Premissas!$C$6</f>
        <v>0</v>
      </c>
      <c r="AD1784" s="15">
        <f t="shared" si="2698"/>
        <v>128</v>
      </c>
      <c r="AE1784" s="18">
        <f>AD1784*Premissas!$C$12</f>
        <v>4126.2891490034799</v>
      </c>
    </row>
    <row r="1785" spans="1:33" x14ac:dyDescent="0.25">
      <c r="A1785" s="7" t="str">
        <f>Premissas!$E$7</f>
        <v>maio/19</v>
      </c>
      <c r="B1785" s="29">
        <f t="shared" si="2701"/>
        <v>128</v>
      </c>
      <c r="C1785" s="15">
        <f>LARGE(Premissas!$H$7:$I$7,1)</f>
        <v>61.04</v>
      </c>
      <c r="D1785" s="20">
        <f t="shared" si="2691"/>
        <v>0</v>
      </c>
      <c r="E1785" s="17">
        <f>D1785*Premissas!$C$6</f>
        <v>0</v>
      </c>
      <c r="F1785" s="15">
        <f t="shared" si="2692"/>
        <v>128</v>
      </c>
      <c r="G1785" s="18">
        <f>F1785*Premissas!$C$5</f>
        <v>4126.2891490034799</v>
      </c>
      <c r="M1785" s="7" t="str">
        <f>Premissas!$E$7</f>
        <v>maio/19</v>
      </c>
      <c r="N1785" s="29">
        <f t="shared" si="2699"/>
        <v>128</v>
      </c>
      <c r="O1785" s="15">
        <f>Premissas!$I$7</f>
        <v>46.37</v>
      </c>
      <c r="P1785" s="20">
        <f t="shared" si="2694"/>
        <v>0</v>
      </c>
      <c r="Q1785" s="17">
        <f>P1785*Premissas!$C$13</f>
        <v>0</v>
      </c>
      <c r="R1785" s="15">
        <f t="shared" si="2695"/>
        <v>128</v>
      </c>
      <c r="S1785" s="18">
        <f>R1785*Premissas!$C$11</f>
        <v>6165.1376146788989</v>
      </c>
      <c r="Y1785" s="7" t="str">
        <f>Premissas!$E$7</f>
        <v>maio/19</v>
      </c>
      <c r="Z1785" s="29">
        <f t="shared" si="2700"/>
        <v>128</v>
      </c>
      <c r="AA1785" s="15">
        <f>Premissas!$H$7</f>
        <v>61.04</v>
      </c>
      <c r="AB1785" s="20">
        <f t="shared" si="2697"/>
        <v>0</v>
      </c>
      <c r="AC1785" s="17">
        <f>AB1785*Premissas!$C$6</f>
        <v>0</v>
      </c>
      <c r="AD1785" s="15">
        <f t="shared" si="2698"/>
        <v>128</v>
      </c>
      <c r="AE1785" s="18">
        <f>AD1785*Premissas!$C$12</f>
        <v>4126.2891490034799</v>
      </c>
    </row>
    <row r="1786" spans="1:33" x14ac:dyDescent="0.25">
      <c r="A1786" s="7" t="str">
        <f>Premissas!$E$8</f>
        <v>abril/19</v>
      </c>
      <c r="B1786" s="29">
        <f t="shared" si="2701"/>
        <v>128</v>
      </c>
      <c r="C1786" s="15">
        <f>LARGE(Premissas!$H$8:$I$8,1)</f>
        <v>81.98</v>
      </c>
      <c r="D1786" s="20">
        <f t="shared" si="2691"/>
        <v>0</v>
      </c>
      <c r="E1786" s="17">
        <f>D1786*Premissas!$C$6</f>
        <v>0</v>
      </c>
      <c r="F1786" s="15">
        <f t="shared" si="2692"/>
        <v>128</v>
      </c>
      <c r="G1786" s="18">
        <f>F1786*Premissas!$C$5</f>
        <v>4126.2891490034799</v>
      </c>
      <c r="M1786" s="7" t="str">
        <f>Premissas!$E$8</f>
        <v>abril/19</v>
      </c>
      <c r="N1786" s="29">
        <f t="shared" si="2699"/>
        <v>128</v>
      </c>
      <c r="O1786" s="15">
        <f>Premissas!$I$8</f>
        <v>53.09</v>
      </c>
      <c r="P1786" s="20">
        <f t="shared" si="2694"/>
        <v>0</v>
      </c>
      <c r="Q1786" s="17">
        <f>P1786*Premissas!$C$13</f>
        <v>0</v>
      </c>
      <c r="R1786" s="15">
        <f t="shared" si="2695"/>
        <v>128</v>
      </c>
      <c r="S1786" s="18">
        <f>R1786*Premissas!$C$11</f>
        <v>6165.1376146788989</v>
      </c>
      <c r="Y1786" s="7" t="str">
        <f>Premissas!$E$8</f>
        <v>abril/19</v>
      </c>
      <c r="Z1786" s="29">
        <f t="shared" si="2700"/>
        <v>128</v>
      </c>
      <c r="AA1786" s="15">
        <f>Premissas!$H$8</f>
        <v>81.98</v>
      </c>
      <c r="AB1786" s="20">
        <f t="shared" si="2697"/>
        <v>0</v>
      </c>
      <c r="AC1786" s="17">
        <f>AB1786*Premissas!$C$6</f>
        <v>0</v>
      </c>
      <c r="AD1786" s="15">
        <f t="shared" si="2698"/>
        <v>128</v>
      </c>
      <c r="AE1786" s="18">
        <f>AD1786*Premissas!$C$12</f>
        <v>4126.2891490034799</v>
      </c>
    </row>
    <row r="1787" spans="1:33" x14ac:dyDescent="0.25">
      <c r="A1787" s="7" t="str">
        <f>Premissas!$E$9</f>
        <v>março/19</v>
      </c>
      <c r="B1787" s="29">
        <f t="shared" si="2701"/>
        <v>128</v>
      </c>
      <c r="C1787" s="15">
        <f>LARGE(Premissas!$H$9:$I$9,1)</f>
        <v>77.73</v>
      </c>
      <c r="D1787" s="20">
        <f t="shared" si="2691"/>
        <v>0</v>
      </c>
      <c r="E1787" s="17">
        <f>D1787*Premissas!$C$6</f>
        <v>0</v>
      </c>
      <c r="F1787" s="15">
        <f t="shared" si="2692"/>
        <v>128</v>
      </c>
      <c r="G1787" s="18">
        <f>F1787*Premissas!$C$5</f>
        <v>4126.2891490034799</v>
      </c>
      <c r="M1787" s="7" t="str">
        <f>Premissas!$E$9</f>
        <v>março/19</v>
      </c>
      <c r="N1787" s="29">
        <f t="shared" si="2699"/>
        <v>128</v>
      </c>
      <c r="O1787" s="15">
        <f>Premissas!$I$9</f>
        <v>77.73</v>
      </c>
      <c r="P1787" s="20">
        <f t="shared" si="2694"/>
        <v>0</v>
      </c>
      <c r="Q1787" s="17">
        <f>P1787*Premissas!$C$13</f>
        <v>0</v>
      </c>
      <c r="R1787" s="15">
        <f t="shared" si="2695"/>
        <v>128</v>
      </c>
      <c r="S1787" s="18">
        <f>R1787*Premissas!$C$11</f>
        <v>6165.1376146788989</v>
      </c>
      <c r="Y1787" s="7" t="str">
        <f>Premissas!$E$9</f>
        <v>março/19</v>
      </c>
      <c r="Z1787" s="29">
        <f t="shared" si="2700"/>
        <v>128</v>
      </c>
      <c r="AA1787" s="15">
        <f>Premissas!$H$9</f>
        <v>77.62</v>
      </c>
      <c r="AB1787" s="20">
        <f t="shared" si="2697"/>
        <v>0</v>
      </c>
      <c r="AC1787" s="17">
        <f>AB1787*Premissas!$C$6</f>
        <v>0</v>
      </c>
      <c r="AD1787" s="15">
        <f t="shared" si="2698"/>
        <v>128</v>
      </c>
      <c r="AE1787" s="18">
        <f>AD1787*Premissas!$C$12</f>
        <v>4126.2891490034799</v>
      </c>
    </row>
    <row r="1788" spans="1:33" x14ac:dyDescent="0.25">
      <c r="A1788" s="7" t="str">
        <f>Premissas!$E$10</f>
        <v>fevereiro/19</v>
      </c>
      <c r="B1788" s="29">
        <f t="shared" si="2701"/>
        <v>128</v>
      </c>
      <c r="C1788" s="15">
        <f>LARGE(Premissas!$H$10:$I$10,1)</f>
        <v>89.49</v>
      </c>
      <c r="D1788" s="20">
        <f t="shared" si="2691"/>
        <v>0</v>
      </c>
      <c r="E1788" s="17">
        <f>D1788*Premissas!$C$6</f>
        <v>0</v>
      </c>
      <c r="F1788" s="15">
        <f t="shared" si="2692"/>
        <v>128</v>
      </c>
      <c r="G1788" s="18">
        <f>F1788*Premissas!$C$5</f>
        <v>4126.2891490034799</v>
      </c>
      <c r="M1788" s="7" t="str">
        <f>Premissas!$E$10</f>
        <v>fevereiro/19</v>
      </c>
      <c r="N1788" s="29">
        <f t="shared" si="2699"/>
        <v>128</v>
      </c>
      <c r="O1788" s="15">
        <f>Premissas!$I$10</f>
        <v>61.82</v>
      </c>
      <c r="P1788" s="20">
        <f t="shared" si="2694"/>
        <v>0</v>
      </c>
      <c r="Q1788" s="17">
        <f>P1788*Premissas!$C$13</f>
        <v>0</v>
      </c>
      <c r="R1788" s="15">
        <f t="shared" si="2695"/>
        <v>128</v>
      </c>
      <c r="S1788" s="18">
        <f>R1788*Premissas!$C$11</f>
        <v>6165.1376146788989</v>
      </c>
      <c r="Y1788" s="7" t="str">
        <f>Premissas!$E$10</f>
        <v>fevereiro/19</v>
      </c>
      <c r="Z1788" s="29">
        <f t="shared" si="2700"/>
        <v>128</v>
      </c>
      <c r="AA1788" s="15">
        <f>Premissas!$H$10</f>
        <v>89.49</v>
      </c>
      <c r="AB1788" s="20">
        <f t="shared" si="2697"/>
        <v>0</v>
      </c>
      <c r="AC1788" s="17">
        <f>AB1788*Premissas!$C$6</f>
        <v>0</v>
      </c>
      <c r="AD1788" s="15">
        <f t="shared" si="2698"/>
        <v>128</v>
      </c>
      <c r="AE1788" s="18">
        <f>AD1788*Premissas!$C$12</f>
        <v>4126.2891490034799</v>
      </c>
    </row>
    <row r="1789" spans="1:33" x14ac:dyDescent="0.25">
      <c r="A1789" s="7" t="str">
        <f>Premissas!$E$11</f>
        <v>janeiro/19</v>
      </c>
      <c r="B1789" s="29">
        <f t="shared" si="2701"/>
        <v>128</v>
      </c>
      <c r="C1789" s="15">
        <f>LARGE(Premissas!$H$11:$I$11,1)</f>
        <v>81.09</v>
      </c>
      <c r="D1789" s="16">
        <f t="shared" si="2691"/>
        <v>0</v>
      </c>
      <c r="E1789" s="17">
        <f>D1789*Premissas!$C$6</f>
        <v>0</v>
      </c>
      <c r="F1789" s="15">
        <f t="shared" si="2692"/>
        <v>128</v>
      </c>
      <c r="G1789" s="18">
        <f>F1789*Premissas!$C$5</f>
        <v>4126.2891490034799</v>
      </c>
      <c r="M1789" s="7" t="str">
        <f>Premissas!$E$11</f>
        <v>janeiro/19</v>
      </c>
      <c r="N1789" s="29">
        <f t="shared" si="2699"/>
        <v>128</v>
      </c>
      <c r="O1789" s="15">
        <f>Premissas!$I$11</f>
        <v>57.12</v>
      </c>
      <c r="P1789" s="16">
        <f t="shared" si="2694"/>
        <v>0</v>
      </c>
      <c r="Q1789" s="17">
        <f>P1789*Premissas!$C$13</f>
        <v>0</v>
      </c>
      <c r="R1789" s="15">
        <f t="shared" si="2695"/>
        <v>128</v>
      </c>
      <c r="S1789" s="18">
        <f>R1789*Premissas!$C$11</f>
        <v>6165.1376146788989</v>
      </c>
      <c r="Y1789" s="7" t="str">
        <f>Premissas!$E$11</f>
        <v>janeiro/19</v>
      </c>
      <c r="Z1789" s="29">
        <f t="shared" si="2700"/>
        <v>128</v>
      </c>
      <c r="AA1789" s="15">
        <f>Premissas!$H$11</f>
        <v>81.09</v>
      </c>
      <c r="AB1789" s="16">
        <f t="shared" si="2697"/>
        <v>0</v>
      </c>
      <c r="AC1789" s="17">
        <f>AB1789*Premissas!$C$6</f>
        <v>0</v>
      </c>
      <c r="AD1789" s="15">
        <f t="shared" si="2698"/>
        <v>128</v>
      </c>
      <c r="AE1789" s="18">
        <f>AD1789*Premissas!$C$12</f>
        <v>4126.2891490034799</v>
      </c>
    </row>
    <row r="1790" spans="1:33" x14ac:dyDescent="0.25">
      <c r="A1790" s="7" t="str">
        <f>Premissas!$E$12</f>
        <v>dezembro/18</v>
      </c>
      <c r="B1790" s="29">
        <f t="shared" si="2701"/>
        <v>128</v>
      </c>
      <c r="C1790" s="15">
        <f>LARGE(Premissas!$H$12:$I$12,1)</f>
        <v>66.98</v>
      </c>
      <c r="D1790" s="16">
        <f t="shared" si="2691"/>
        <v>0</v>
      </c>
      <c r="E1790" s="17">
        <f>D1790*Premissas!$C$6</f>
        <v>0</v>
      </c>
      <c r="F1790" s="15">
        <f t="shared" si="2692"/>
        <v>128</v>
      </c>
      <c r="G1790" s="18">
        <f>F1790*Premissas!$C$5</f>
        <v>4126.2891490034799</v>
      </c>
      <c r="M1790" s="7" t="str">
        <f>Premissas!$E$12</f>
        <v>dezembro/18</v>
      </c>
      <c r="N1790" s="29">
        <f t="shared" si="2699"/>
        <v>128</v>
      </c>
      <c r="O1790" s="15">
        <f>Premissas!$I$12</f>
        <v>56.9</v>
      </c>
      <c r="P1790" s="16">
        <f t="shared" si="2694"/>
        <v>0</v>
      </c>
      <c r="Q1790" s="17">
        <f>P1790*Premissas!$C$13</f>
        <v>0</v>
      </c>
      <c r="R1790" s="15">
        <f t="shared" si="2695"/>
        <v>128</v>
      </c>
      <c r="S1790" s="18">
        <f>R1790*Premissas!$C$11</f>
        <v>6165.1376146788989</v>
      </c>
      <c r="Y1790" s="7" t="str">
        <f>Premissas!$E$12</f>
        <v>dezembro/18</v>
      </c>
      <c r="Z1790" s="29">
        <f t="shared" si="2700"/>
        <v>128</v>
      </c>
      <c r="AA1790" s="15">
        <f>Premissas!$H$12</f>
        <v>66.98</v>
      </c>
      <c r="AB1790" s="16">
        <f t="shared" si="2697"/>
        <v>0</v>
      </c>
      <c r="AC1790" s="17">
        <f>AB1790*Premissas!$C$6</f>
        <v>0</v>
      </c>
      <c r="AD1790" s="15">
        <f t="shared" si="2698"/>
        <v>128</v>
      </c>
      <c r="AE1790" s="18">
        <f>AD1790*Premissas!$C$12</f>
        <v>4126.2891490034799</v>
      </c>
    </row>
    <row r="1791" spans="1:33" x14ac:dyDescent="0.25">
      <c r="A1791" s="7" t="str">
        <f>Premissas!$E$13</f>
        <v>novembro/18</v>
      </c>
      <c r="B1791" s="29">
        <f t="shared" si="2701"/>
        <v>128</v>
      </c>
      <c r="C1791" s="15">
        <f>LARGE(Premissas!$H$13:$I$13,1)</f>
        <v>66.42</v>
      </c>
      <c r="D1791" s="16">
        <f t="shared" si="2691"/>
        <v>0</v>
      </c>
      <c r="E1791" s="17">
        <f>D1791*Premissas!$C$6</f>
        <v>0</v>
      </c>
      <c r="F1791" s="15">
        <f t="shared" si="2692"/>
        <v>128</v>
      </c>
      <c r="G1791" s="18">
        <f>F1791*Premissas!$C$5</f>
        <v>4126.2891490034799</v>
      </c>
      <c r="M1791" s="7" t="str">
        <f>Premissas!$E$13</f>
        <v>novembro/18</v>
      </c>
      <c r="N1791" s="29">
        <f t="shared" si="2699"/>
        <v>128</v>
      </c>
      <c r="O1791" s="15">
        <f>Premissas!$I$13</f>
        <v>40.659999999999997</v>
      </c>
      <c r="P1791" s="16">
        <f t="shared" si="2694"/>
        <v>0</v>
      </c>
      <c r="Q1791" s="17">
        <f>P1791*Premissas!$C$13</f>
        <v>0</v>
      </c>
      <c r="R1791" s="15">
        <f t="shared" si="2695"/>
        <v>128</v>
      </c>
      <c r="S1791" s="18">
        <f>R1791*Premissas!$C$11</f>
        <v>6165.1376146788989</v>
      </c>
      <c r="Y1791" s="7" t="str">
        <f>Premissas!$E$13</f>
        <v>novembro/18</v>
      </c>
      <c r="Z1791" s="29">
        <f t="shared" si="2700"/>
        <v>128</v>
      </c>
      <c r="AA1791" s="15">
        <f>Premissas!$H$13</f>
        <v>66.42</v>
      </c>
      <c r="AB1791" s="16">
        <f t="shared" si="2697"/>
        <v>0</v>
      </c>
      <c r="AC1791" s="17">
        <f>AB1791*Premissas!$C$6</f>
        <v>0</v>
      </c>
      <c r="AD1791" s="15">
        <f t="shared" si="2698"/>
        <v>128</v>
      </c>
      <c r="AE1791" s="18">
        <f>AD1791*Premissas!$C$12</f>
        <v>4126.2891490034799</v>
      </c>
    </row>
    <row r="1792" spans="1:33" x14ac:dyDescent="0.25">
      <c r="A1792" s="26" t="s">
        <v>35</v>
      </c>
      <c r="B1792" s="5"/>
      <c r="C1792" s="5">
        <f>LARGE(C1779:C1791,1)</f>
        <v>89.49</v>
      </c>
      <c r="D1792" s="5">
        <f>LARGE(D1779:D1791,1)</f>
        <v>0</v>
      </c>
      <c r="E1792" s="27">
        <f>SUM(E1780:E1791)</f>
        <v>0</v>
      </c>
      <c r="F1792" s="5">
        <f>LARGE(F1779:F1791,1)</f>
        <v>128</v>
      </c>
      <c r="G1792" s="27">
        <f t="shared" si="2678"/>
        <v>49515.469788041773</v>
      </c>
      <c r="H1792" s="50">
        <f>E1792+G1792</f>
        <v>49515.469788041773</v>
      </c>
      <c r="I1792">
        <f>B1780</f>
        <v>128</v>
      </c>
      <c r="M1792" s="26" t="s">
        <v>35</v>
      </c>
      <c r="N1792" s="5"/>
      <c r="O1792" s="5">
        <f t="shared" ref="O1792:P1792" si="2702">LARGE(O1779:O1791,1)</f>
        <v>77.73</v>
      </c>
      <c r="P1792" s="5">
        <f t="shared" si="2702"/>
        <v>0</v>
      </c>
      <c r="Q1792" s="27">
        <f t="shared" ref="Q1792" si="2703">SUM(Q1780:Q1791)</f>
        <v>0</v>
      </c>
      <c r="R1792" s="5">
        <f t="shared" ref="R1792" si="2704">LARGE(R1779:R1791,1)</f>
        <v>128</v>
      </c>
      <c r="S1792" s="27">
        <f t="shared" si="2682"/>
        <v>73981.65137614678</v>
      </c>
      <c r="T1792" s="50">
        <f t="shared" ref="T1792" si="2705">Q1792+S1792</f>
        <v>73981.65137614678</v>
      </c>
      <c r="U1792">
        <f t="shared" ref="U1792" si="2706">N1780</f>
        <v>128</v>
      </c>
      <c r="Y1792" s="26" t="s">
        <v>35</v>
      </c>
      <c r="Z1792" s="5"/>
      <c r="AA1792" s="5">
        <f t="shared" ref="AA1792:AB1792" si="2707">LARGE(AA1779:AA1791,1)</f>
        <v>89.49</v>
      </c>
      <c r="AB1792" s="5">
        <f t="shared" si="2707"/>
        <v>0</v>
      </c>
      <c r="AC1792" s="27">
        <f t="shared" ref="AC1792" si="2708">SUM(AC1780:AC1791)</f>
        <v>0</v>
      </c>
      <c r="AD1792" s="5">
        <f t="shared" ref="AD1792" si="2709">LARGE(AD1779:AD1791,1)</f>
        <v>128</v>
      </c>
      <c r="AE1792" s="27">
        <f t="shared" si="2688"/>
        <v>49515.469788041773</v>
      </c>
      <c r="AF1792" s="50">
        <f t="shared" ref="AF1792" si="2710">AC1792+AE1792</f>
        <v>49515.469788041773</v>
      </c>
      <c r="AG1792">
        <f t="shared" ref="AG1792" si="2711">Z1780</f>
        <v>128</v>
      </c>
    </row>
    <row r="1793" spans="1:33" x14ac:dyDescent="0.25">
      <c r="A1793" s="6" t="s">
        <v>12</v>
      </c>
      <c r="B1793" s="6" t="s">
        <v>18</v>
      </c>
      <c r="C1793" s="6" t="s">
        <v>19</v>
      </c>
      <c r="D1793" s="14" t="s">
        <v>20</v>
      </c>
      <c r="E1793" s="14" t="s">
        <v>21</v>
      </c>
      <c r="F1793" s="6" t="s">
        <v>22</v>
      </c>
      <c r="G1793" s="6" t="s">
        <v>23</v>
      </c>
      <c r="M1793" s="6" t="s">
        <v>12</v>
      </c>
      <c r="N1793" s="6" t="s">
        <v>18</v>
      </c>
      <c r="O1793" s="6" t="s">
        <v>19</v>
      </c>
      <c r="P1793" s="14" t="s">
        <v>20</v>
      </c>
      <c r="Q1793" s="14" t="s">
        <v>21</v>
      </c>
      <c r="R1793" s="6" t="s">
        <v>22</v>
      </c>
      <c r="S1793" s="6" t="s">
        <v>23</v>
      </c>
      <c r="Y1793" s="6" t="s">
        <v>12</v>
      </c>
      <c r="Z1793" s="6" t="s">
        <v>18</v>
      </c>
      <c r="AA1793" s="6" t="s">
        <v>19</v>
      </c>
      <c r="AB1793" s="14" t="s">
        <v>20</v>
      </c>
      <c r="AC1793" s="14" t="s">
        <v>21</v>
      </c>
      <c r="AD1793" s="6" t="s">
        <v>22</v>
      </c>
      <c r="AE1793" s="6" t="s">
        <v>23</v>
      </c>
    </row>
    <row r="1794" spans="1:33" x14ac:dyDescent="0.25">
      <c r="A1794" s="7" t="str">
        <f>Premissas!$E$2</f>
        <v>outubro/19</v>
      </c>
      <c r="B1794" s="29">
        <f>B1780+1</f>
        <v>129</v>
      </c>
      <c r="C1794" s="15">
        <f>LARGE(Premissas!$H$2:$I$2,1)</f>
        <v>63.39</v>
      </c>
      <c r="D1794" s="16">
        <f t="shared" ref="D1794:D1805" si="2712">IF(C1794&gt;105%*B1794,(C1794-B1794),0)</f>
        <v>0</v>
      </c>
      <c r="E1794" s="17">
        <f>D1794*Premissas!$C$6</f>
        <v>0</v>
      </c>
      <c r="F1794" s="15">
        <f t="shared" ref="F1794:F1805" si="2713">IF(C1794&gt;B1794,C1794,B1794)</f>
        <v>129</v>
      </c>
      <c r="G1794" s="18">
        <f>F1794*Premissas!$C$5</f>
        <v>4158.5257829800694</v>
      </c>
      <c r="M1794" s="7" t="str">
        <f>Premissas!$E$2</f>
        <v>outubro/19</v>
      </c>
      <c r="N1794" s="29">
        <f t="shared" ref="N1794" si="2714">N1780+1</f>
        <v>129</v>
      </c>
      <c r="O1794" s="15">
        <f>Premissas!$I$2</f>
        <v>63.39</v>
      </c>
      <c r="P1794" s="16">
        <f t="shared" ref="P1794:P1805" si="2715">IF(O1794&gt;105%*N1794,(O1794-N1794),0)</f>
        <v>0</v>
      </c>
      <c r="Q1794" s="17">
        <f>P1794*Premissas!$C$13</f>
        <v>0</v>
      </c>
      <c r="R1794" s="15">
        <f t="shared" ref="R1794:R1805" si="2716">IF(O1794&gt;N1794,O1794,N1794)</f>
        <v>129</v>
      </c>
      <c r="S1794" s="18">
        <f>R1794*Premissas!$C$11</f>
        <v>6213.3027522935781</v>
      </c>
      <c r="Y1794" s="7" t="str">
        <f>Premissas!$E$2</f>
        <v>outubro/19</v>
      </c>
      <c r="Z1794" s="29">
        <f t="shared" ref="Z1794" si="2717">Z1780+1</f>
        <v>129</v>
      </c>
      <c r="AA1794" s="15">
        <f>Premissas!$H$2</f>
        <v>58.8</v>
      </c>
      <c r="AB1794" s="16">
        <f t="shared" ref="AB1794:AB1805" si="2718">IF(AA1794&gt;105%*Z1794,(AA1794-Z1794),0)</f>
        <v>0</v>
      </c>
      <c r="AC1794" s="17">
        <f>AB1794*Premissas!$C$6</f>
        <v>0</v>
      </c>
      <c r="AD1794" s="15">
        <f t="shared" ref="AD1794:AD1805" si="2719">IF(AA1794&gt;Z1794,AA1794,Z1794)</f>
        <v>129</v>
      </c>
      <c r="AE1794" s="18">
        <f>AD1794*Premissas!$C$12</f>
        <v>4158.5257829800694</v>
      </c>
    </row>
    <row r="1795" spans="1:33" x14ac:dyDescent="0.25">
      <c r="A1795" s="7" t="str">
        <f>Premissas!$E$3</f>
        <v>setembro/19</v>
      </c>
      <c r="B1795" s="29">
        <f>B1794</f>
        <v>129</v>
      </c>
      <c r="C1795" s="15">
        <f>LARGE(Premissas!$H$3:$I$3,1)</f>
        <v>58.91</v>
      </c>
      <c r="D1795" s="16">
        <f t="shared" si="2712"/>
        <v>0</v>
      </c>
      <c r="E1795" s="17">
        <f>D1795*Premissas!$C$6</f>
        <v>0</v>
      </c>
      <c r="F1795" s="15">
        <f t="shared" si="2713"/>
        <v>129</v>
      </c>
      <c r="G1795" s="18">
        <f>F1795*Premissas!$C$5</f>
        <v>4158.5257829800694</v>
      </c>
      <c r="M1795" s="7" t="str">
        <f>Premissas!$E$3</f>
        <v>setembro/19</v>
      </c>
      <c r="N1795" s="29">
        <f t="shared" ref="N1795:N1805" si="2720">N1794</f>
        <v>129</v>
      </c>
      <c r="O1795" s="15">
        <f>Premissas!$I$3</f>
        <v>52.19</v>
      </c>
      <c r="P1795" s="16">
        <f t="shared" si="2715"/>
        <v>0</v>
      </c>
      <c r="Q1795" s="17">
        <f>P1795*Premissas!$C$13</f>
        <v>0</v>
      </c>
      <c r="R1795" s="15">
        <f t="shared" si="2716"/>
        <v>129</v>
      </c>
      <c r="S1795" s="18">
        <f>R1795*Premissas!$C$11</f>
        <v>6213.3027522935781</v>
      </c>
      <c r="Y1795" s="7" t="str">
        <f>Premissas!$E$3</f>
        <v>setembro/19</v>
      </c>
      <c r="Z1795" s="29">
        <f t="shared" ref="Z1795:Z1805" si="2721">Z1794</f>
        <v>129</v>
      </c>
      <c r="AA1795" s="15">
        <f>Premissas!$H$3</f>
        <v>58.91</v>
      </c>
      <c r="AB1795" s="16">
        <f t="shared" si="2718"/>
        <v>0</v>
      </c>
      <c r="AC1795" s="17">
        <f>AB1795*Premissas!$C$6</f>
        <v>0</v>
      </c>
      <c r="AD1795" s="15">
        <f t="shared" si="2719"/>
        <v>129</v>
      </c>
      <c r="AE1795" s="18">
        <f>AD1795*Premissas!$C$12</f>
        <v>4158.5257829800694</v>
      </c>
    </row>
    <row r="1796" spans="1:33" x14ac:dyDescent="0.25">
      <c r="A1796" s="7" t="str">
        <f>Premissas!$E$4</f>
        <v>agosto/19</v>
      </c>
      <c r="B1796" s="29">
        <f t="shared" ref="B1796:B1805" si="2722">B1795</f>
        <v>129</v>
      </c>
      <c r="C1796" s="15">
        <f>LARGE(Premissas!$H$4:$I$4,1)</f>
        <v>46.48</v>
      </c>
      <c r="D1796" s="16">
        <f t="shared" si="2712"/>
        <v>0</v>
      </c>
      <c r="E1796" s="17">
        <f>D1796*Premissas!$C$6</f>
        <v>0</v>
      </c>
      <c r="F1796" s="15">
        <f t="shared" si="2713"/>
        <v>129</v>
      </c>
      <c r="G1796" s="18">
        <f>F1796*Premissas!$C$5</f>
        <v>4158.5257829800694</v>
      </c>
      <c r="M1796" s="7" t="str">
        <f>Premissas!$E$4</f>
        <v>agosto/19</v>
      </c>
      <c r="N1796" s="29">
        <f t="shared" si="2720"/>
        <v>129</v>
      </c>
      <c r="O1796" s="15">
        <f>Premissas!$I$4</f>
        <v>20.16</v>
      </c>
      <c r="P1796" s="16">
        <f t="shared" si="2715"/>
        <v>0</v>
      </c>
      <c r="Q1796" s="17">
        <f>P1796*Premissas!$C$13</f>
        <v>0</v>
      </c>
      <c r="R1796" s="15">
        <f t="shared" si="2716"/>
        <v>129</v>
      </c>
      <c r="S1796" s="18">
        <f>R1796*Premissas!$C$11</f>
        <v>6213.3027522935781</v>
      </c>
      <c r="Y1796" s="7" t="str">
        <f>Premissas!$E$4</f>
        <v>agosto/19</v>
      </c>
      <c r="Z1796" s="29">
        <f t="shared" si="2721"/>
        <v>129</v>
      </c>
      <c r="AA1796" s="15">
        <f>Premissas!$H$4</f>
        <v>46.48</v>
      </c>
      <c r="AB1796" s="16">
        <f t="shared" si="2718"/>
        <v>0</v>
      </c>
      <c r="AC1796" s="17">
        <f>AB1796*Premissas!$C$6</f>
        <v>0</v>
      </c>
      <c r="AD1796" s="15">
        <f t="shared" si="2719"/>
        <v>129</v>
      </c>
      <c r="AE1796" s="18">
        <f>AD1796*Premissas!$C$12</f>
        <v>4158.5257829800694</v>
      </c>
    </row>
    <row r="1797" spans="1:33" x14ac:dyDescent="0.25">
      <c r="A1797" s="7" t="str">
        <f>Premissas!$E$5</f>
        <v>julho/19</v>
      </c>
      <c r="B1797" s="29">
        <f t="shared" si="2722"/>
        <v>129</v>
      </c>
      <c r="C1797" s="15">
        <f>LARGE(Premissas!$H$5:$I$5,1)</f>
        <v>63.17</v>
      </c>
      <c r="D1797" s="16">
        <f t="shared" si="2712"/>
        <v>0</v>
      </c>
      <c r="E1797" s="17">
        <f>D1797*Premissas!$C$6</f>
        <v>0</v>
      </c>
      <c r="F1797" s="15">
        <f t="shared" si="2713"/>
        <v>129</v>
      </c>
      <c r="G1797" s="18">
        <f>F1797*Premissas!$C$5</f>
        <v>4158.5257829800694</v>
      </c>
      <c r="M1797" s="7" t="str">
        <f>Premissas!$E$5</f>
        <v>julho/19</v>
      </c>
      <c r="N1797" s="29">
        <f t="shared" si="2720"/>
        <v>129</v>
      </c>
      <c r="O1797" s="15">
        <f>Premissas!$I$5</f>
        <v>39.979999999999997</v>
      </c>
      <c r="P1797" s="16">
        <f t="shared" si="2715"/>
        <v>0</v>
      </c>
      <c r="Q1797" s="17">
        <f>P1797*Premissas!$C$13</f>
        <v>0</v>
      </c>
      <c r="R1797" s="15">
        <f t="shared" si="2716"/>
        <v>129</v>
      </c>
      <c r="S1797" s="18">
        <f>R1797*Premissas!$C$11</f>
        <v>6213.3027522935781</v>
      </c>
      <c r="Y1797" s="7" t="str">
        <f>Premissas!$E$5</f>
        <v>julho/19</v>
      </c>
      <c r="Z1797" s="29">
        <f t="shared" si="2721"/>
        <v>129</v>
      </c>
      <c r="AA1797" s="15">
        <f>Premissas!$H$5</f>
        <v>63.17</v>
      </c>
      <c r="AB1797" s="16">
        <f t="shared" si="2718"/>
        <v>0</v>
      </c>
      <c r="AC1797" s="17">
        <f>AB1797*Premissas!$C$6</f>
        <v>0</v>
      </c>
      <c r="AD1797" s="15">
        <f t="shared" si="2719"/>
        <v>129</v>
      </c>
      <c r="AE1797" s="18">
        <f>AD1797*Premissas!$C$12</f>
        <v>4158.5257829800694</v>
      </c>
    </row>
    <row r="1798" spans="1:33" x14ac:dyDescent="0.25">
      <c r="A1798" s="7" t="str">
        <f>Premissas!$E$6</f>
        <v>junho/19</v>
      </c>
      <c r="B1798" s="29">
        <f t="shared" si="2722"/>
        <v>129</v>
      </c>
      <c r="C1798" s="15">
        <f>LARGE(Premissas!$H$6:$I$6,1)</f>
        <v>59.47</v>
      </c>
      <c r="D1798" s="16">
        <f t="shared" si="2712"/>
        <v>0</v>
      </c>
      <c r="E1798" s="17">
        <f>D1798*Premissas!$C$6</f>
        <v>0</v>
      </c>
      <c r="F1798" s="15">
        <f t="shared" si="2713"/>
        <v>129</v>
      </c>
      <c r="G1798" s="18">
        <f>F1798*Premissas!$C$5</f>
        <v>4158.5257829800694</v>
      </c>
      <c r="M1798" s="7" t="str">
        <f>Premissas!$E$6</f>
        <v>junho/19</v>
      </c>
      <c r="N1798" s="29">
        <f t="shared" si="2720"/>
        <v>129</v>
      </c>
      <c r="O1798" s="15">
        <f>Premissas!$I$6</f>
        <v>47.71</v>
      </c>
      <c r="P1798" s="16">
        <f t="shared" si="2715"/>
        <v>0</v>
      </c>
      <c r="Q1798" s="17">
        <f>P1798*Premissas!$C$13</f>
        <v>0</v>
      </c>
      <c r="R1798" s="15">
        <f t="shared" si="2716"/>
        <v>129</v>
      </c>
      <c r="S1798" s="18">
        <f>R1798*Premissas!$C$11</f>
        <v>6213.3027522935781</v>
      </c>
      <c r="Y1798" s="7" t="str">
        <f>Premissas!$E$6</f>
        <v>junho/19</v>
      </c>
      <c r="Z1798" s="29">
        <f t="shared" si="2721"/>
        <v>129</v>
      </c>
      <c r="AA1798" s="15">
        <f>Premissas!$H$6</f>
        <v>59.47</v>
      </c>
      <c r="AB1798" s="16">
        <f t="shared" si="2718"/>
        <v>0</v>
      </c>
      <c r="AC1798" s="17">
        <f>AB1798*Premissas!$C$6</f>
        <v>0</v>
      </c>
      <c r="AD1798" s="15">
        <f t="shared" si="2719"/>
        <v>129</v>
      </c>
      <c r="AE1798" s="18">
        <f>AD1798*Premissas!$C$12</f>
        <v>4158.5257829800694</v>
      </c>
    </row>
    <row r="1799" spans="1:33" x14ac:dyDescent="0.25">
      <c r="A1799" s="7" t="str">
        <f>Premissas!$E$7</f>
        <v>maio/19</v>
      </c>
      <c r="B1799" s="29">
        <f t="shared" si="2722"/>
        <v>129</v>
      </c>
      <c r="C1799" s="15">
        <f>LARGE(Premissas!$H$7:$I$7,1)</f>
        <v>61.04</v>
      </c>
      <c r="D1799" s="20">
        <f t="shared" si="2712"/>
        <v>0</v>
      </c>
      <c r="E1799" s="17">
        <f>D1799*Premissas!$C$6</f>
        <v>0</v>
      </c>
      <c r="F1799" s="15">
        <f t="shared" si="2713"/>
        <v>129</v>
      </c>
      <c r="G1799" s="18">
        <f>F1799*Premissas!$C$5</f>
        <v>4158.5257829800694</v>
      </c>
      <c r="M1799" s="7" t="str">
        <f>Premissas!$E$7</f>
        <v>maio/19</v>
      </c>
      <c r="N1799" s="29">
        <f t="shared" si="2720"/>
        <v>129</v>
      </c>
      <c r="O1799" s="15">
        <f>Premissas!$I$7</f>
        <v>46.37</v>
      </c>
      <c r="P1799" s="20">
        <f t="shared" si="2715"/>
        <v>0</v>
      </c>
      <c r="Q1799" s="17">
        <f>P1799*Premissas!$C$13</f>
        <v>0</v>
      </c>
      <c r="R1799" s="15">
        <f t="shared" si="2716"/>
        <v>129</v>
      </c>
      <c r="S1799" s="18">
        <f>R1799*Premissas!$C$11</f>
        <v>6213.3027522935781</v>
      </c>
      <c r="Y1799" s="7" t="str">
        <f>Premissas!$E$7</f>
        <v>maio/19</v>
      </c>
      <c r="Z1799" s="29">
        <f t="shared" si="2721"/>
        <v>129</v>
      </c>
      <c r="AA1799" s="15">
        <f>Premissas!$H$7</f>
        <v>61.04</v>
      </c>
      <c r="AB1799" s="20">
        <f t="shared" si="2718"/>
        <v>0</v>
      </c>
      <c r="AC1799" s="17">
        <f>AB1799*Premissas!$C$6</f>
        <v>0</v>
      </c>
      <c r="AD1799" s="15">
        <f t="shared" si="2719"/>
        <v>129</v>
      </c>
      <c r="AE1799" s="18">
        <f>AD1799*Premissas!$C$12</f>
        <v>4158.5257829800694</v>
      </c>
    </row>
    <row r="1800" spans="1:33" x14ac:dyDescent="0.25">
      <c r="A1800" s="7" t="str">
        <f>Premissas!$E$8</f>
        <v>abril/19</v>
      </c>
      <c r="B1800" s="29">
        <f t="shared" si="2722"/>
        <v>129</v>
      </c>
      <c r="C1800" s="15">
        <f>LARGE(Premissas!$H$8:$I$8,1)</f>
        <v>81.98</v>
      </c>
      <c r="D1800" s="20">
        <f t="shared" si="2712"/>
        <v>0</v>
      </c>
      <c r="E1800" s="17">
        <f>D1800*Premissas!$C$6</f>
        <v>0</v>
      </c>
      <c r="F1800" s="15">
        <f t="shared" si="2713"/>
        <v>129</v>
      </c>
      <c r="G1800" s="18">
        <f>F1800*Premissas!$C$5</f>
        <v>4158.5257829800694</v>
      </c>
      <c r="M1800" s="7" t="str">
        <f>Premissas!$E$8</f>
        <v>abril/19</v>
      </c>
      <c r="N1800" s="29">
        <f t="shared" si="2720"/>
        <v>129</v>
      </c>
      <c r="O1800" s="15">
        <f>Premissas!$I$8</f>
        <v>53.09</v>
      </c>
      <c r="P1800" s="20">
        <f t="shared" si="2715"/>
        <v>0</v>
      </c>
      <c r="Q1800" s="17">
        <f>P1800*Premissas!$C$13</f>
        <v>0</v>
      </c>
      <c r="R1800" s="15">
        <f t="shared" si="2716"/>
        <v>129</v>
      </c>
      <c r="S1800" s="18">
        <f>R1800*Premissas!$C$11</f>
        <v>6213.3027522935781</v>
      </c>
      <c r="Y1800" s="7" t="str">
        <f>Premissas!$E$8</f>
        <v>abril/19</v>
      </c>
      <c r="Z1800" s="29">
        <f t="shared" si="2721"/>
        <v>129</v>
      </c>
      <c r="AA1800" s="15">
        <f>Premissas!$H$8</f>
        <v>81.98</v>
      </c>
      <c r="AB1800" s="20">
        <f t="shared" si="2718"/>
        <v>0</v>
      </c>
      <c r="AC1800" s="17">
        <f>AB1800*Premissas!$C$6</f>
        <v>0</v>
      </c>
      <c r="AD1800" s="15">
        <f t="shared" si="2719"/>
        <v>129</v>
      </c>
      <c r="AE1800" s="18">
        <f>AD1800*Premissas!$C$12</f>
        <v>4158.5257829800694</v>
      </c>
    </row>
    <row r="1801" spans="1:33" x14ac:dyDescent="0.25">
      <c r="A1801" s="7" t="str">
        <f>Premissas!$E$9</f>
        <v>março/19</v>
      </c>
      <c r="B1801" s="29">
        <f t="shared" si="2722"/>
        <v>129</v>
      </c>
      <c r="C1801" s="15">
        <f>LARGE(Premissas!$H$9:$I$9,1)</f>
        <v>77.73</v>
      </c>
      <c r="D1801" s="20">
        <f t="shared" si="2712"/>
        <v>0</v>
      </c>
      <c r="E1801" s="17">
        <f>D1801*Premissas!$C$6</f>
        <v>0</v>
      </c>
      <c r="F1801" s="15">
        <f t="shared" si="2713"/>
        <v>129</v>
      </c>
      <c r="G1801" s="18">
        <f>F1801*Premissas!$C$5</f>
        <v>4158.5257829800694</v>
      </c>
      <c r="M1801" s="7" t="str">
        <f>Premissas!$E$9</f>
        <v>março/19</v>
      </c>
      <c r="N1801" s="29">
        <f t="shared" si="2720"/>
        <v>129</v>
      </c>
      <c r="O1801" s="15">
        <f>Premissas!$I$9</f>
        <v>77.73</v>
      </c>
      <c r="P1801" s="20">
        <f t="shared" si="2715"/>
        <v>0</v>
      </c>
      <c r="Q1801" s="17">
        <f>P1801*Premissas!$C$13</f>
        <v>0</v>
      </c>
      <c r="R1801" s="15">
        <f t="shared" si="2716"/>
        <v>129</v>
      </c>
      <c r="S1801" s="18">
        <f>R1801*Premissas!$C$11</f>
        <v>6213.3027522935781</v>
      </c>
      <c r="Y1801" s="7" t="str">
        <f>Premissas!$E$9</f>
        <v>março/19</v>
      </c>
      <c r="Z1801" s="29">
        <f t="shared" si="2721"/>
        <v>129</v>
      </c>
      <c r="AA1801" s="15">
        <f>Premissas!$H$9</f>
        <v>77.62</v>
      </c>
      <c r="AB1801" s="20">
        <f t="shared" si="2718"/>
        <v>0</v>
      </c>
      <c r="AC1801" s="17">
        <f>AB1801*Premissas!$C$6</f>
        <v>0</v>
      </c>
      <c r="AD1801" s="15">
        <f t="shared" si="2719"/>
        <v>129</v>
      </c>
      <c r="AE1801" s="18">
        <f>AD1801*Premissas!$C$12</f>
        <v>4158.5257829800694</v>
      </c>
    </row>
    <row r="1802" spans="1:33" x14ac:dyDescent="0.25">
      <c r="A1802" s="7" t="str">
        <f>Premissas!$E$10</f>
        <v>fevereiro/19</v>
      </c>
      <c r="B1802" s="29">
        <f t="shared" si="2722"/>
        <v>129</v>
      </c>
      <c r="C1802" s="15">
        <f>LARGE(Premissas!$H$10:$I$10,1)</f>
        <v>89.49</v>
      </c>
      <c r="D1802" s="20">
        <f t="shared" si="2712"/>
        <v>0</v>
      </c>
      <c r="E1802" s="17">
        <f>D1802*Premissas!$C$6</f>
        <v>0</v>
      </c>
      <c r="F1802" s="15">
        <f t="shared" si="2713"/>
        <v>129</v>
      </c>
      <c r="G1802" s="18">
        <f>F1802*Premissas!$C$5</f>
        <v>4158.5257829800694</v>
      </c>
      <c r="M1802" s="7" t="str">
        <f>Premissas!$E$10</f>
        <v>fevereiro/19</v>
      </c>
      <c r="N1802" s="29">
        <f t="shared" si="2720"/>
        <v>129</v>
      </c>
      <c r="O1802" s="15">
        <f>Premissas!$I$10</f>
        <v>61.82</v>
      </c>
      <c r="P1802" s="20">
        <f t="shared" si="2715"/>
        <v>0</v>
      </c>
      <c r="Q1802" s="17">
        <f>P1802*Premissas!$C$13</f>
        <v>0</v>
      </c>
      <c r="R1802" s="15">
        <f t="shared" si="2716"/>
        <v>129</v>
      </c>
      <c r="S1802" s="18">
        <f>R1802*Premissas!$C$11</f>
        <v>6213.3027522935781</v>
      </c>
      <c r="Y1802" s="7" t="str">
        <f>Premissas!$E$10</f>
        <v>fevereiro/19</v>
      </c>
      <c r="Z1802" s="29">
        <f t="shared" si="2721"/>
        <v>129</v>
      </c>
      <c r="AA1802" s="15">
        <f>Premissas!$H$10</f>
        <v>89.49</v>
      </c>
      <c r="AB1802" s="20">
        <f t="shared" si="2718"/>
        <v>0</v>
      </c>
      <c r="AC1802" s="17">
        <f>AB1802*Premissas!$C$6</f>
        <v>0</v>
      </c>
      <c r="AD1802" s="15">
        <f t="shared" si="2719"/>
        <v>129</v>
      </c>
      <c r="AE1802" s="18">
        <f>AD1802*Premissas!$C$12</f>
        <v>4158.5257829800694</v>
      </c>
    </row>
    <row r="1803" spans="1:33" x14ac:dyDescent="0.25">
      <c r="A1803" s="7" t="str">
        <f>Premissas!$E$11</f>
        <v>janeiro/19</v>
      </c>
      <c r="B1803" s="29">
        <f t="shared" si="2722"/>
        <v>129</v>
      </c>
      <c r="C1803" s="15">
        <f>LARGE(Premissas!$H$11:$I$11,1)</f>
        <v>81.09</v>
      </c>
      <c r="D1803" s="16">
        <f t="shared" si="2712"/>
        <v>0</v>
      </c>
      <c r="E1803" s="17">
        <f>D1803*Premissas!$C$6</f>
        <v>0</v>
      </c>
      <c r="F1803" s="15">
        <f t="shared" si="2713"/>
        <v>129</v>
      </c>
      <c r="G1803" s="18">
        <f>F1803*Premissas!$C$5</f>
        <v>4158.5257829800694</v>
      </c>
      <c r="M1803" s="7" t="str">
        <f>Premissas!$E$11</f>
        <v>janeiro/19</v>
      </c>
      <c r="N1803" s="29">
        <f t="shared" si="2720"/>
        <v>129</v>
      </c>
      <c r="O1803" s="15">
        <f>Premissas!$I$11</f>
        <v>57.12</v>
      </c>
      <c r="P1803" s="16">
        <f t="shared" si="2715"/>
        <v>0</v>
      </c>
      <c r="Q1803" s="17">
        <f>P1803*Premissas!$C$13</f>
        <v>0</v>
      </c>
      <c r="R1803" s="15">
        <f t="shared" si="2716"/>
        <v>129</v>
      </c>
      <c r="S1803" s="18">
        <f>R1803*Premissas!$C$11</f>
        <v>6213.3027522935781</v>
      </c>
      <c r="Y1803" s="7" t="str">
        <f>Premissas!$E$11</f>
        <v>janeiro/19</v>
      </c>
      <c r="Z1803" s="29">
        <f t="shared" si="2721"/>
        <v>129</v>
      </c>
      <c r="AA1803" s="15">
        <f>Premissas!$H$11</f>
        <v>81.09</v>
      </c>
      <c r="AB1803" s="16">
        <f t="shared" si="2718"/>
        <v>0</v>
      </c>
      <c r="AC1803" s="17">
        <f>AB1803*Premissas!$C$6</f>
        <v>0</v>
      </c>
      <c r="AD1803" s="15">
        <f t="shared" si="2719"/>
        <v>129</v>
      </c>
      <c r="AE1803" s="18">
        <f>AD1803*Premissas!$C$12</f>
        <v>4158.5257829800694</v>
      </c>
    </row>
    <row r="1804" spans="1:33" x14ac:dyDescent="0.25">
      <c r="A1804" s="7" t="str">
        <f>Premissas!$E$12</f>
        <v>dezembro/18</v>
      </c>
      <c r="B1804" s="29">
        <f t="shared" si="2722"/>
        <v>129</v>
      </c>
      <c r="C1804" s="15">
        <f>LARGE(Premissas!$H$12:$I$12,1)</f>
        <v>66.98</v>
      </c>
      <c r="D1804" s="16">
        <f t="shared" si="2712"/>
        <v>0</v>
      </c>
      <c r="E1804" s="17">
        <f>D1804*Premissas!$C$6</f>
        <v>0</v>
      </c>
      <c r="F1804" s="15">
        <f t="shared" si="2713"/>
        <v>129</v>
      </c>
      <c r="G1804" s="18">
        <f>F1804*Premissas!$C$5</f>
        <v>4158.5257829800694</v>
      </c>
      <c r="M1804" s="7" t="str">
        <f>Premissas!$E$12</f>
        <v>dezembro/18</v>
      </c>
      <c r="N1804" s="29">
        <f t="shared" si="2720"/>
        <v>129</v>
      </c>
      <c r="O1804" s="15">
        <f>Premissas!$I$12</f>
        <v>56.9</v>
      </c>
      <c r="P1804" s="16">
        <f t="shared" si="2715"/>
        <v>0</v>
      </c>
      <c r="Q1804" s="17">
        <f>P1804*Premissas!$C$13</f>
        <v>0</v>
      </c>
      <c r="R1804" s="15">
        <f t="shared" si="2716"/>
        <v>129</v>
      </c>
      <c r="S1804" s="18">
        <f>R1804*Premissas!$C$11</f>
        <v>6213.3027522935781</v>
      </c>
      <c r="Y1804" s="7" t="str">
        <f>Premissas!$E$12</f>
        <v>dezembro/18</v>
      </c>
      <c r="Z1804" s="29">
        <f t="shared" si="2721"/>
        <v>129</v>
      </c>
      <c r="AA1804" s="15">
        <f>Premissas!$H$12</f>
        <v>66.98</v>
      </c>
      <c r="AB1804" s="16">
        <f t="shared" si="2718"/>
        <v>0</v>
      </c>
      <c r="AC1804" s="17">
        <f>AB1804*Premissas!$C$6</f>
        <v>0</v>
      </c>
      <c r="AD1804" s="15">
        <f t="shared" si="2719"/>
        <v>129</v>
      </c>
      <c r="AE1804" s="18">
        <f>AD1804*Premissas!$C$12</f>
        <v>4158.5257829800694</v>
      </c>
    </row>
    <row r="1805" spans="1:33" x14ac:dyDescent="0.25">
      <c r="A1805" s="7" t="str">
        <f>Premissas!$E$13</f>
        <v>novembro/18</v>
      </c>
      <c r="B1805" s="29">
        <f t="shared" si="2722"/>
        <v>129</v>
      </c>
      <c r="C1805" s="15">
        <f>LARGE(Premissas!$H$13:$I$13,1)</f>
        <v>66.42</v>
      </c>
      <c r="D1805" s="16">
        <f t="shared" si="2712"/>
        <v>0</v>
      </c>
      <c r="E1805" s="17">
        <f>D1805*Premissas!$C$6</f>
        <v>0</v>
      </c>
      <c r="F1805" s="15">
        <f t="shared" si="2713"/>
        <v>129</v>
      </c>
      <c r="G1805" s="18">
        <f>F1805*Premissas!$C$5</f>
        <v>4158.5257829800694</v>
      </c>
      <c r="M1805" s="7" t="str">
        <f>Premissas!$E$13</f>
        <v>novembro/18</v>
      </c>
      <c r="N1805" s="29">
        <f t="shared" si="2720"/>
        <v>129</v>
      </c>
      <c r="O1805" s="15">
        <f>Premissas!$I$13</f>
        <v>40.659999999999997</v>
      </c>
      <c r="P1805" s="16">
        <f t="shared" si="2715"/>
        <v>0</v>
      </c>
      <c r="Q1805" s="17">
        <f>P1805*Premissas!$C$13</f>
        <v>0</v>
      </c>
      <c r="R1805" s="15">
        <f t="shared" si="2716"/>
        <v>129</v>
      </c>
      <c r="S1805" s="18">
        <f>R1805*Premissas!$C$11</f>
        <v>6213.3027522935781</v>
      </c>
      <c r="Y1805" s="7" t="str">
        <f>Premissas!$E$13</f>
        <v>novembro/18</v>
      </c>
      <c r="Z1805" s="29">
        <f t="shared" si="2721"/>
        <v>129</v>
      </c>
      <c r="AA1805" s="15">
        <f>Premissas!$H$13</f>
        <v>66.42</v>
      </c>
      <c r="AB1805" s="16">
        <f t="shared" si="2718"/>
        <v>0</v>
      </c>
      <c r="AC1805" s="17">
        <f>AB1805*Premissas!$C$6</f>
        <v>0</v>
      </c>
      <c r="AD1805" s="15">
        <f t="shared" si="2719"/>
        <v>129</v>
      </c>
      <c r="AE1805" s="18">
        <f>AD1805*Premissas!$C$12</f>
        <v>4158.5257829800694</v>
      </c>
    </row>
    <row r="1806" spans="1:33" x14ac:dyDescent="0.25">
      <c r="A1806" s="26" t="s">
        <v>35</v>
      </c>
      <c r="B1806" s="5"/>
      <c r="C1806" s="5">
        <f>LARGE(C1793:C1805,1)</f>
        <v>89.49</v>
      </c>
      <c r="D1806" s="5">
        <f>LARGE(D1793:D1805,1)</f>
        <v>0</v>
      </c>
      <c r="E1806" s="27">
        <f>SUM(E1794:E1805)</f>
        <v>0</v>
      </c>
      <c r="F1806" s="5">
        <f>LARGE(F1793:F1805,1)</f>
        <v>129</v>
      </c>
      <c r="G1806" s="27">
        <f t="shared" si="2678"/>
        <v>49902.309395760829</v>
      </c>
      <c r="H1806" s="50">
        <f>E1806+G1806</f>
        <v>49902.309395760829</v>
      </c>
      <c r="I1806">
        <f>B1794</f>
        <v>129</v>
      </c>
      <c r="M1806" s="26" t="s">
        <v>35</v>
      </c>
      <c r="N1806" s="5"/>
      <c r="O1806" s="5">
        <f t="shared" ref="O1806:P1806" si="2723">LARGE(O1793:O1805,1)</f>
        <v>77.73</v>
      </c>
      <c r="P1806" s="5">
        <f t="shared" si="2723"/>
        <v>0</v>
      </c>
      <c r="Q1806" s="27">
        <f t="shared" ref="Q1806" si="2724">SUM(Q1794:Q1805)</f>
        <v>0</v>
      </c>
      <c r="R1806" s="5">
        <f t="shared" ref="R1806" si="2725">LARGE(R1793:R1805,1)</f>
        <v>129</v>
      </c>
      <c r="S1806" s="27">
        <f t="shared" si="2682"/>
        <v>74559.633027522941</v>
      </c>
      <c r="T1806" s="50">
        <f t="shared" ref="T1806" si="2726">Q1806+S1806</f>
        <v>74559.633027522941</v>
      </c>
      <c r="U1806">
        <f t="shared" ref="U1806" si="2727">N1794</f>
        <v>129</v>
      </c>
      <c r="Y1806" s="26" t="s">
        <v>35</v>
      </c>
      <c r="Z1806" s="5"/>
      <c r="AA1806" s="5">
        <f t="shared" ref="AA1806:AB1806" si="2728">LARGE(AA1793:AA1805,1)</f>
        <v>89.49</v>
      </c>
      <c r="AB1806" s="5">
        <f t="shared" si="2728"/>
        <v>0</v>
      </c>
      <c r="AC1806" s="27">
        <f t="shared" ref="AC1806" si="2729">SUM(AC1794:AC1805)</f>
        <v>0</v>
      </c>
      <c r="AD1806" s="5">
        <f t="shared" ref="AD1806" si="2730">LARGE(AD1793:AD1805,1)</f>
        <v>129</v>
      </c>
      <c r="AE1806" s="27">
        <f t="shared" si="2688"/>
        <v>49902.309395760829</v>
      </c>
      <c r="AF1806" s="50">
        <f t="shared" ref="AF1806" si="2731">AC1806+AE1806</f>
        <v>49902.309395760829</v>
      </c>
      <c r="AG1806">
        <f t="shared" ref="AG1806" si="2732">Z1794</f>
        <v>129</v>
      </c>
    </row>
    <row r="1807" spans="1:33" x14ac:dyDescent="0.25">
      <c r="A1807" s="6" t="s">
        <v>12</v>
      </c>
      <c r="B1807" s="6" t="s">
        <v>18</v>
      </c>
      <c r="C1807" s="6" t="s">
        <v>19</v>
      </c>
      <c r="D1807" s="14" t="s">
        <v>20</v>
      </c>
      <c r="E1807" s="14" t="s">
        <v>21</v>
      </c>
      <c r="F1807" s="6" t="s">
        <v>22</v>
      </c>
      <c r="G1807" s="6" t="s">
        <v>23</v>
      </c>
      <c r="M1807" s="6" t="s">
        <v>12</v>
      </c>
      <c r="N1807" s="6" t="s">
        <v>18</v>
      </c>
      <c r="O1807" s="6" t="s">
        <v>19</v>
      </c>
      <c r="P1807" s="14" t="s">
        <v>20</v>
      </c>
      <c r="Q1807" s="14" t="s">
        <v>21</v>
      </c>
      <c r="R1807" s="6" t="s">
        <v>22</v>
      </c>
      <c r="S1807" s="6" t="s">
        <v>23</v>
      </c>
      <c r="Y1807" s="6" t="s">
        <v>12</v>
      </c>
      <c r="Z1807" s="6" t="s">
        <v>18</v>
      </c>
      <c r="AA1807" s="6" t="s">
        <v>19</v>
      </c>
      <c r="AB1807" s="14" t="s">
        <v>20</v>
      </c>
      <c r="AC1807" s="14" t="s">
        <v>21</v>
      </c>
      <c r="AD1807" s="6" t="s">
        <v>22</v>
      </c>
      <c r="AE1807" s="6" t="s">
        <v>23</v>
      </c>
    </row>
    <row r="1808" spans="1:33" x14ac:dyDescent="0.25">
      <c r="A1808" s="7" t="str">
        <f>Premissas!$E$2</f>
        <v>outubro/19</v>
      </c>
      <c r="B1808" s="29">
        <f>B1794+1</f>
        <v>130</v>
      </c>
      <c r="C1808" s="15">
        <f>LARGE(Premissas!$H$2:$I$2,1)</f>
        <v>63.39</v>
      </c>
      <c r="D1808" s="16">
        <f t="shared" ref="D1808:D1819" si="2733">IF(C1808&gt;105%*B1808,(C1808-B1808),0)</f>
        <v>0</v>
      </c>
      <c r="E1808" s="17">
        <f>D1808*Premissas!$C$6</f>
        <v>0</v>
      </c>
      <c r="F1808" s="15">
        <f t="shared" ref="F1808:F1819" si="2734">IF(C1808&gt;B1808,C1808,B1808)</f>
        <v>130</v>
      </c>
      <c r="G1808" s="18">
        <f>F1808*Premissas!$C$5</f>
        <v>4190.7624169566589</v>
      </c>
      <c r="M1808" s="7" t="str">
        <f>Premissas!$E$2</f>
        <v>outubro/19</v>
      </c>
      <c r="N1808" s="29">
        <f t="shared" ref="N1808" si="2735">N1794+1</f>
        <v>130</v>
      </c>
      <c r="O1808" s="15">
        <f>Premissas!$I$2</f>
        <v>63.39</v>
      </c>
      <c r="P1808" s="16">
        <f t="shared" ref="P1808:P1819" si="2736">IF(O1808&gt;105%*N1808,(O1808-N1808),0)</f>
        <v>0</v>
      </c>
      <c r="Q1808" s="17">
        <f>P1808*Premissas!$C$13</f>
        <v>0</v>
      </c>
      <c r="R1808" s="15">
        <f t="shared" ref="R1808:R1819" si="2737">IF(O1808&gt;N1808,O1808,N1808)</f>
        <v>130</v>
      </c>
      <c r="S1808" s="18">
        <f>R1808*Premissas!$C$11</f>
        <v>6261.4678899082564</v>
      </c>
      <c r="Y1808" s="7" t="str">
        <f>Premissas!$E$2</f>
        <v>outubro/19</v>
      </c>
      <c r="Z1808" s="29">
        <f t="shared" ref="Z1808" si="2738">Z1794+1</f>
        <v>130</v>
      </c>
      <c r="AA1808" s="15">
        <f>Premissas!$H$2</f>
        <v>58.8</v>
      </c>
      <c r="AB1808" s="16">
        <f t="shared" ref="AB1808:AB1819" si="2739">IF(AA1808&gt;105%*Z1808,(AA1808-Z1808),0)</f>
        <v>0</v>
      </c>
      <c r="AC1808" s="17">
        <f>AB1808*Premissas!$C$6</f>
        <v>0</v>
      </c>
      <c r="AD1808" s="15">
        <f t="shared" ref="AD1808:AD1819" si="2740">IF(AA1808&gt;Z1808,AA1808,Z1808)</f>
        <v>130</v>
      </c>
      <c r="AE1808" s="18">
        <f>AD1808*Premissas!$C$12</f>
        <v>4190.7624169566589</v>
      </c>
    </row>
    <row r="1809" spans="1:33" x14ac:dyDescent="0.25">
      <c r="A1809" s="7" t="str">
        <f>Premissas!$E$3</f>
        <v>setembro/19</v>
      </c>
      <c r="B1809" s="29">
        <f>B1808</f>
        <v>130</v>
      </c>
      <c r="C1809" s="15">
        <f>LARGE(Premissas!$H$3:$I$3,1)</f>
        <v>58.91</v>
      </c>
      <c r="D1809" s="16">
        <f t="shared" si="2733"/>
        <v>0</v>
      </c>
      <c r="E1809" s="17">
        <f>D1809*Premissas!$C$6</f>
        <v>0</v>
      </c>
      <c r="F1809" s="15">
        <f t="shared" si="2734"/>
        <v>130</v>
      </c>
      <c r="G1809" s="18">
        <f>F1809*Premissas!$C$5</f>
        <v>4190.7624169566589</v>
      </c>
      <c r="M1809" s="7" t="str">
        <f>Premissas!$E$3</f>
        <v>setembro/19</v>
      </c>
      <c r="N1809" s="29">
        <f t="shared" ref="N1809:N1819" si="2741">N1808</f>
        <v>130</v>
      </c>
      <c r="O1809" s="15">
        <f>Premissas!$I$3</f>
        <v>52.19</v>
      </c>
      <c r="P1809" s="16">
        <f t="shared" si="2736"/>
        <v>0</v>
      </c>
      <c r="Q1809" s="17">
        <f>P1809*Premissas!$C$13</f>
        <v>0</v>
      </c>
      <c r="R1809" s="15">
        <f t="shared" si="2737"/>
        <v>130</v>
      </c>
      <c r="S1809" s="18">
        <f>R1809*Premissas!$C$11</f>
        <v>6261.4678899082564</v>
      </c>
      <c r="Y1809" s="7" t="str">
        <f>Premissas!$E$3</f>
        <v>setembro/19</v>
      </c>
      <c r="Z1809" s="29">
        <f t="shared" ref="Z1809:Z1819" si="2742">Z1808</f>
        <v>130</v>
      </c>
      <c r="AA1809" s="15">
        <f>Premissas!$H$3</f>
        <v>58.91</v>
      </c>
      <c r="AB1809" s="16">
        <f t="shared" si="2739"/>
        <v>0</v>
      </c>
      <c r="AC1809" s="17">
        <f>AB1809*Premissas!$C$6</f>
        <v>0</v>
      </c>
      <c r="AD1809" s="15">
        <f t="shared" si="2740"/>
        <v>130</v>
      </c>
      <c r="AE1809" s="18">
        <f>AD1809*Premissas!$C$12</f>
        <v>4190.7624169566589</v>
      </c>
    </row>
    <row r="1810" spans="1:33" x14ac:dyDescent="0.25">
      <c r="A1810" s="7" t="str">
        <f>Premissas!$E$4</f>
        <v>agosto/19</v>
      </c>
      <c r="B1810" s="29">
        <f t="shared" ref="B1810:B1819" si="2743">B1809</f>
        <v>130</v>
      </c>
      <c r="C1810" s="15">
        <f>LARGE(Premissas!$H$4:$I$4,1)</f>
        <v>46.48</v>
      </c>
      <c r="D1810" s="16">
        <f t="shared" si="2733"/>
        <v>0</v>
      </c>
      <c r="E1810" s="17">
        <f>D1810*Premissas!$C$6</f>
        <v>0</v>
      </c>
      <c r="F1810" s="15">
        <f t="shared" si="2734"/>
        <v>130</v>
      </c>
      <c r="G1810" s="18">
        <f>F1810*Premissas!$C$5</f>
        <v>4190.7624169566589</v>
      </c>
      <c r="M1810" s="7" t="str">
        <f>Premissas!$E$4</f>
        <v>agosto/19</v>
      </c>
      <c r="N1810" s="29">
        <f t="shared" si="2741"/>
        <v>130</v>
      </c>
      <c r="O1810" s="15">
        <f>Premissas!$I$4</f>
        <v>20.16</v>
      </c>
      <c r="P1810" s="16">
        <f t="shared" si="2736"/>
        <v>0</v>
      </c>
      <c r="Q1810" s="17">
        <f>P1810*Premissas!$C$13</f>
        <v>0</v>
      </c>
      <c r="R1810" s="15">
        <f t="shared" si="2737"/>
        <v>130</v>
      </c>
      <c r="S1810" s="18">
        <f>R1810*Premissas!$C$11</f>
        <v>6261.4678899082564</v>
      </c>
      <c r="Y1810" s="7" t="str">
        <f>Premissas!$E$4</f>
        <v>agosto/19</v>
      </c>
      <c r="Z1810" s="29">
        <f t="shared" si="2742"/>
        <v>130</v>
      </c>
      <c r="AA1810" s="15">
        <f>Premissas!$H$4</f>
        <v>46.48</v>
      </c>
      <c r="AB1810" s="16">
        <f t="shared" si="2739"/>
        <v>0</v>
      </c>
      <c r="AC1810" s="17">
        <f>AB1810*Premissas!$C$6</f>
        <v>0</v>
      </c>
      <c r="AD1810" s="15">
        <f t="shared" si="2740"/>
        <v>130</v>
      </c>
      <c r="AE1810" s="18">
        <f>AD1810*Premissas!$C$12</f>
        <v>4190.7624169566589</v>
      </c>
    </row>
    <row r="1811" spans="1:33" x14ac:dyDescent="0.25">
      <c r="A1811" s="7" t="str">
        <f>Premissas!$E$5</f>
        <v>julho/19</v>
      </c>
      <c r="B1811" s="29">
        <f t="shared" si="2743"/>
        <v>130</v>
      </c>
      <c r="C1811" s="15">
        <f>LARGE(Premissas!$H$5:$I$5,1)</f>
        <v>63.17</v>
      </c>
      <c r="D1811" s="16">
        <f t="shared" si="2733"/>
        <v>0</v>
      </c>
      <c r="E1811" s="17">
        <f>D1811*Premissas!$C$6</f>
        <v>0</v>
      </c>
      <c r="F1811" s="15">
        <f t="shared" si="2734"/>
        <v>130</v>
      </c>
      <c r="G1811" s="18">
        <f>F1811*Premissas!$C$5</f>
        <v>4190.7624169566589</v>
      </c>
      <c r="M1811" s="7" t="str">
        <f>Premissas!$E$5</f>
        <v>julho/19</v>
      </c>
      <c r="N1811" s="29">
        <f t="shared" si="2741"/>
        <v>130</v>
      </c>
      <c r="O1811" s="15">
        <f>Premissas!$I$5</f>
        <v>39.979999999999997</v>
      </c>
      <c r="P1811" s="16">
        <f t="shared" si="2736"/>
        <v>0</v>
      </c>
      <c r="Q1811" s="17">
        <f>P1811*Premissas!$C$13</f>
        <v>0</v>
      </c>
      <c r="R1811" s="15">
        <f t="shared" si="2737"/>
        <v>130</v>
      </c>
      <c r="S1811" s="18">
        <f>R1811*Premissas!$C$11</f>
        <v>6261.4678899082564</v>
      </c>
      <c r="Y1811" s="7" t="str">
        <f>Premissas!$E$5</f>
        <v>julho/19</v>
      </c>
      <c r="Z1811" s="29">
        <f t="shared" si="2742"/>
        <v>130</v>
      </c>
      <c r="AA1811" s="15">
        <f>Premissas!$H$5</f>
        <v>63.17</v>
      </c>
      <c r="AB1811" s="16">
        <f t="shared" si="2739"/>
        <v>0</v>
      </c>
      <c r="AC1811" s="17">
        <f>AB1811*Premissas!$C$6</f>
        <v>0</v>
      </c>
      <c r="AD1811" s="15">
        <f t="shared" si="2740"/>
        <v>130</v>
      </c>
      <c r="AE1811" s="18">
        <f>AD1811*Premissas!$C$12</f>
        <v>4190.7624169566589</v>
      </c>
    </row>
    <row r="1812" spans="1:33" x14ac:dyDescent="0.25">
      <c r="A1812" s="7" t="str">
        <f>Premissas!$E$6</f>
        <v>junho/19</v>
      </c>
      <c r="B1812" s="29">
        <f t="shared" si="2743"/>
        <v>130</v>
      </c>
      <c r="C1812" s="15">
        <f>LARGE(Premissas!$H$6:$I$6,1)</f>
        <v>59.47</v>
      </c>
      <c r="D1812" s="16">
        <f t="shared" si="2733"/>
        <v>0</v>
      </c>
      <c r="E1812" s="17">
        <f>D1812*Premissas!$C$6</f>
        <v>0</v>
      </c>
      <c r="F1812" s="15">
        <f t="shared" si="2734"/>
        <v>130</v>
      </c>
      <c r="G1812" s="18">
        <f>F1812*Premissas!$C$5</f>
        <v>4190.7624169566589</v>
      </c>
      <c r="M1812" s="7" t="str">
        <f>Premissas!$E$6</f>
        <v>junho/19</v>
      </c>
      <c r="N1812" s="29">
        <f t="shared" si="2741"/>
        <v>130</v>
      </c>
      <c r="O1812" s="15">
        <f>Premissas!$I$6</f>
        <v>47.71</v>
      </c>
      <c r="P1812" s="16">
        <f t="shared" si="2736"/>
        <v>0</v>
      </c>
      <c r="Q1812" s="17">
        <f>P1812*Premissas!$C$13</f>
        <v>0</v>
      </c>
      <c r="R1812" s="15">
        <f t="shared" si="2737"/>
        <v>130</v>
      </c>
      <c r="S1812" s="18">
        <f>R1812*Premissas!$C$11</f>
        <v>6261.4678899082564</v>
      </c>
      <c r="Y1812" s="7" t="str">
        <f>Premissas!$E$6</f>
        <v>junho/19</v>
      </c>
      <c r="Z1812" s="29">
        <f t="shared" si="2742"/>
        <v>130</v>
      </c>
      <c r="AA1812" s="15">
        <f>Premissas!$H$6</f>
        <v>59.47</v>
      </c>
      <c r="AB1812" s="16">
        <f t="shared" si="2739"/>
        <v>0</v>
      </c>
      <c r="AC1812" s="17">
        <f>AB1812*Premissas!$C$6</f>
        <v>0</v>
      </c>
      <c r="AD1812" s="15">
        <f t="shared" si="2740"/>
        <v>130</v>
      </c>
      <c r="AE1812" s="18">
        <f>AD1812*Premissas!$C$12</f>
        <v>4190.7624169566589</v>
      </c>
    </row>
    <row r="1813" spans="1:33" x14ac:dyDescent="0.25">
      <c r="A1813" s="7" t="str">
        <f>Premissas!$E$7</f>
        <v>maio/19</v>
      </c>
      <c r="B1813" s="29">
        <f t="shared" si="2743"/>
        <v>130</v>
      </c>
      <c r="C1813" s="15">
        <f>LARGE(Premissas!$H$7:$I$7,1)</f>
        <v>61.04</v>
      </c>
      <c r="D1813" s="20">
        <f t="shared" si="2733"/>
        <v>0</v>
      </c>
      <c r="E1813" s="17">
        <f>D1813*Premissas!$C$6</f>
        <v>0</v>
      </c>
      <c r="F1813" s="15">
        <f t="shared" si="2734"/>
        <v>130</v>
      </c>
      <c r="G1813" s="18">
        <f>F1813*Premissas!$C$5</f>
        <v>4190.7624169566589</v>
      </c>
      <c r="M1813" s="7" t="str">
        <f>Premissas!$E$7</f>
        <v>maio/19</v>
      </c>
      <c r="N1813" s="29">
        <f t="shared" si="2741"/>
        <v>130</v>
      </c>
      <c r="O1813" s="15">
        <f>Premissas!$I$7</f>
        <v>46.37</v>
      </c>
      <c r="P1813" s="20">
        <f t="shared" si="2736"/>
        <v>0</v>
      </c>
      <c r="Q1813" s="17">
        <f>P1813*Premissas!$C$13</f>
        <v>0</v>
      </c>
      <c r="R1813" s="15">
        <f t="shared" si="2737"/>
        <v>130</v>
      </c>
      <c r="S1813" s="18">
        <f>R1813*Premissas!$C$11</f>
        <v>6261.4678899082564</v>
      </c>
      <c r="Y1813" s="7" t="str">
        <f>Premissas!$E$7</f>
        <v>maio/19</v>
      </c>
      <c r="Z1813" s="29">
        <f t="shared" si="2742"/>
        <v>130</v>
      </c>
      <c r="AA1813" s="15">
        <f>Premissas!$H$7</f>
        <v>61.04</v>
      </c>
      <c r="AB1813" s="20">
        <f t="shared" si="2739"/>
        <v>0</v>
      </c>
      <c r="AC1813" s="17">
        <f>AB1813*Premissas!$C$6</f>
        <v>0</v>
      </c>
      <c r="AD1813" s="15">
        <f t="shared" si="2740"/>
        <v>130</v>
      </c>
      <c r="AE1813" s="18">
        <f>AD1813*Premissas!$C$12</f>
        <v>4190.7624169566589</v>
      </c>
    </row>
    <row r="1814" spans="1:33" x14ac:dyDescent="0.25">
      <c r="A1814" s="7" t="str">
        <f>Premissas!$E$8</f>
        <v>abril/19</v>
      </c>
      <c r="B1814" s="29">
        <f t="shared" si="2743"/>
        <v>130</v>
      </c>
      <c r="C1814" s="15">
        <f>LARGE(Premissas!$H$8:$I$8,1)</f>
        <v>81.98</v>
      </c>
      <c r="D1814" s="20">
        <f t="shared" si="2733"/>
        <v>0</v>
      </c>
      <c r="E1814" s="17">
        <f>D1814*Premissas!$C$6</f>
        <v>0</v>
      </c>
      <c r="F1814" s="15">
        <f t="shared" si="2734"/>
        <v>130</v>
      </c>
      <c r="G1814" s="18">
        <f>F1814*Premissas!$C$5</f>
        <v>4190.7624169566589</v>
      </c>
      <c r="M1814" s="7" t="str">
        <f>Premissas!$E$8</f>
        <v>abril/19</v>
      </c>
      <c r="N1814" s="29">
        <f t="shared" si="2741"/>
        <v>130</v>
      </c>
      <c r="O1814" s="15">
        <f>Premissas!$I$8</f>
        <v>53.09</v>
      </c>
      <c r="P1814" s="20">
        <f t="shared" si="2736"/>
        <v>0</v>
      </c>
      <c r="Q1814" s="17">
        <f>P1814*Premissas!$C$13</f>
        <v>0</v>
      </c>
      <c r="R1814" s="15">
        <f t="shared" si="2737"/>
        <v>130</v>
      </c>
      <c r="S1814" s="18">
        <f>R1814*Premissas!$C$11</f>
        <v>6261.4678899082564</v>
      </c>
      <c r="Y1814" s="7" t="str">
        <f>Premissas!$E$8</f>
        <v>abril/19</v>
      </c>
      <c r="Z1814" s="29">
        <f t="shared" si="2742"/>
        <v>130</v>
      </c>
      <c r="AA1814" s="15">
        <f>Premissas!$H$8</f>
        <v>81.98</v>
      </c>
      <c r="AB1814" s="20">
        <f t="shared" si="2739"/>
        <v>0</v>
      </c>
      <c r="AC1814" s="17">
        <f>AB1814*Premissas!$C$6</f>
        <v>0</v>
      </c>
      <c r="AD1814" s="15">
        <f t="shared" si="2740"/>
        <v>130</v>
      </c>
      <c r="AE1814" s="18">
        <f>AD1814*Premissas!$C$12</f>
        <v>4190.7624169566589</v>
      </c>
    </row>
    <row r="1815" spans="1:33" x14ac:dyDescent="0.25">
      <c r="A1815" s="7" t="str">
        <f>Premissas!$E$9</f>
        <v>março/19</v>
      </c>
      <c r="B1815" s="29">
        <f t="shared" si="2743"/>
        <v>130</v>
      </c>
      <c r="C1815" s="15">
        <f>LARGE(Premissas!$H$9:$I$9,1)</f>
        <v>77.73</v>
      </c>
      <c r="D1815" s="20">
        <f t="shared" si="2733"/>
        <v>0</v>
      </c>
      <c r="E1815" s="17">
        <f>D1815*Premissas!$C$6</f>
        <v>0</v>
      </c>
      <c r="F1815" s="15">
        <f t="shared" si="2734"/>
        <v>130</v>
      </c>
      <c r="G1815" s="18">
        <f>F1815*Premissas!$C$5</f>
        <v>4190.7624169566589</v>
      </c>
      <c r="M1815" s="7" t="str">
        <f>Premissas!$E$9</f>
        <v>março/19</v>
      </c>
      <c r="N1815" s="29">
        <f t="shared" si="2741"/>
        <v>130</v>
      </c>
      <c r="O1815" s="15">
        <f>Premissas!$I$9</f>
        <v>77.73</v>
      </c>
      <c r="P1815" s="20">
        <f t="shared" si="2736"/>
        <v>0</v>
      </c>
      <c r="Q1815" s="17">
        <f>P1815*Premissas!$C$13</f>
        <v>0</v>
      </c>
      <c r="R1815" s="15">
        <f t="shared" si="2737"/>
        <v>130</v>
      </c>
      <c r="S1815" s="18">
        <f>R1815*Premissas!$C$11</f>
        <v>6261.4678899082564</v>
      </c>
      <c r="Y1815" s="7" t="str">
        <f>Premissas!$E$9</f>
        <v>março/19</v>
      </c>
      <c r="Z1815" s="29">
        <f t="shared" si="2742"/>
        <v>130</v>
      </c>
      <c r="AA1815" s="15">
        <f>Premissas!$H$9</f>
        <v>77.62</v>
      </c>
      <c r="AB1815" s="20">
        <f t="shared" si="2739"/>
        <v>0</v>
      </c>
      <c r="AC1815" s="17">
        <f>AB1815*Premissas!$C$6</f>
        <v>0</v>
      </c>
      <c r="AD1815" s="15">
        <f t="shared" si="2740"/>
        <v>130</v>
      </c>
      <c r="AE1815" s="18">
        <f>AD1815*Premissas!$C$12</f>
        <v>4190.7624169566589</v>
      </c>
    </row>
    <row r="1816" spans="1:33" x14ac:dyDescent="0.25">
      <c r="A1816" s="7" t="str">
        <f>Premissas!$E$10</f>
        <v>fevereiro/19</v>
      </c>
      <c r="B1816" s="29">
        <f t="shared" si="2743"/>
        <v>130</v>
      </c>
      <c r="C1816" s="15">
        <f>LARGE(Premissas!$H$10:$I$10,1)</f>
        <v>89.49</v>
      </c>
      <c r="D1816" s="20">
        <f t="shared" si="2733"/>
        <v>0</v>
      </c>
      <c r="E1816" s="17">
        <f>D1816*Premissas!$C$6</f>
        <v>0</v>
      </c>
      <c r="F1816" s="15">
        <f t="shared" si="2734"/>
        <v>130</v>
      </c>
      <c r="G1816" s="18">
        <f>F1816*Premissas!$C$5</f>
        <v>4190.7624169566589</v>
      </c>
      <c r="M1816" s="7" t="str">
        <f>Premissas!$E$10</f>
        <v>fevereiro/19</v>
      </c>
      <c r="N1816" s="29">
        <f t="shared" si="2741"/>
        <v>130</v>
      </c>
      <c r="O1816" s="15">
        <f>Premissas!$I$10</f>
        <v>61.82</v>
      </c>
      <c r="P1816" s="20">
        <f t="shared" si="2736"/>
        <v>0</v>
      </c>
      <c r="Q1816" s="17">
        <f>P1816*Premissas!$C$13</f>
        <v>0</v>
      </c>
      <c r="R1816" s="15">
        <f t="shared" si="2737"/>
        <v>130</v>
      </c>
      <c r="S1816" s="18">
        <f>R1816*Premissas!$C$11</f>
        <v>6261.4678899082564</v>
      </c>
      <c r="Y1816" s="7" t="str">
        <f>Premissas!$E$10</f>
        <v>fevereiro/19</v>
      </c>
      <c r="Z1816" s="29">
        <f t="shared" si="2742"/>
        <v>130</v>
      </c>
      <c r="AA1816" s="15">
        <f>Premissas!$H$10</f>
        <v>89.49</v>
      </c>
      <c r="AB1816" s="20">
        <f t="shared" si="2739"/>
        <v>0</v>
      </c>
      <c r="AC1816" s="17">
        <f>AB1816*Premissas!$C$6</f>
        <v>0</v>
      </c>
      <c r="AD1816" s="15">
        <f t="shared" si="2740"/>
        <v>130</v>
      </c>
      <c r="AE1816" s="18">
        <f>AD1816*Premissas!$C$12</f>
        <v>4190.7624169566589</v>
      </c>
    </row>
    <row r="1817" spans="1:33" x14ac:dyDescent="0.25">
      <c r="A1817" s="7" t="str">
        <f>Premissas!$E$11</f>
        <v>janeiro/19</v>
      </c>
      <c r="B1817" s="29">
        <f t="shared" si="2743"/>
        <v>130</v>
      </c>
      <c r="C1817" s="15">
        <f>LARGE(Premissas!$H$11:$I$11,1)</f>
        <v>81.09</v>
      </c>
      <c r="D1817" s="16">
        <f t="shared" si="2733"/>
        <v>0</v>
      </c>
      <c r="E1817" s="17">
        <f>D1817*Premissas!$C$6</f>
        <v>0</v>
      </c>
      <c r="F1817" s="15">
        <f t="shared" si="2734"/>
        <v>130</v>
      </c>
      <c r="G1817" s="18">
        <f>F1817*Premissas!$C$5</f>
        <v>4190.7624169566589</v>
      </c>
      <c r="M1817" s="7" t="str">
        <f>Premissas!$E$11</f>
        <v>janeiro/19</v>
      </c>
      <c r="N1817" s="29">
        <f t="shared" si="2741"/>
        <v>130</v>
      </c>
      <c r="O1817" s="15">
        <f>Premissas!$I$11</f>
        <v>57.12</v>
      </c>
      <c r="P1817" s="16">
        <f t="shared" si="2736"/>
        <v>0</v>
      </c>
      <c r="Q1817" s="17">
        <f>P1817*Premissas!$C$13</f>
        <v>0</v>
      </c>
      <c r="R1817" s="15">
        <f t="shared" si="2737"/>
        <v>130</v>
      </c>
      <c r="S1817" s="18">
        <f>R1817*Premissas!$C$11</f>
        <v>6261.4678899082564</v>
      </c>
      <c r="Y1817" s="7" t="str">
        <f>Premissas!$E$11</f>
        <v>janeiro/19</v>
      </c>
      <c r="Z1817" s="29">
        <f t="shared" si="2742"/>
        <v>130</v>
      </c>
      <c r="AA1817" s="15">
        <f>Premissas!$H$11</f>
        <v>81.09</v>
      </c>
      <c r="AB1817" s="16">
        <f t="shared" si="2739"/>
        <v>0</v>
      </c>
      <c r="AC1817" s="17">
        <f>AB1817*Premissas!$C$6</f>
        <v>0</v>
      </c>
      <c r="AD1817" s="15">
        <f t="shared" si="2740"/>
        <v>130</v>
      </c>
      <c r="AE1817" s="18">
        <f>AD1817*Premissas!$C$12</f>
        <v>4190.7624169566589</v>
      </c>
    </row>
    <row r="1818" spans="1:33" x14ac:dyDescent="0.25">
      <c r="A1818" s="7" t="str">
        <f>Premissas!$E$12</f>
        <v>dezembro/18</v>
      </c>
      <c r="B1818" s="29">
        <f t="shared" si="2743"/>
        <v>130</v>
      </c>
      <c r="C1818" s="15">
        <f>LARGE(Premissas!$H$12:$I$12,1)</f>
        <v>66.98</v>
      </c>
      <c r="D1818" s="16">
        <f t="shared" si="2733"/>
        <v>0</v>
      </c>
      <c r="E1818" s="17">
        <f>D1818*Premissas!$C$6</f>
        <v>0</v>
      </c>
      <c r="F1818" s="15">
        <f t="shared" si="2734"/>
        <v>130</v>
      </c>
      <c r="G1818" s="18">
        <f>F1818*Premissas!$C$5</f>
        <v>4190.7624169566589</v>
      </c>
      <c r="M1818" s="7" t="str">
        <f>Premissas!$E$12</f>
        <v>dezembro/18</v>
      </c>
      <c r="N1818" s="29">
        <f t="shared" si="2741"/>
        <v>130</v>
      </c>
      <c r="O1818" s="15">
        <f>Premissas!$I$12</f>
        <v>56.9</v>
      </c>
      <c r="P1818" s="16">
        <f t="shared" si="2736"/>
        <v>0</v>
      </c>
      <c r="Q1818" s="17">
        <f>P1818*Premissas!$C$13</f>
        <v>0</v>
      </c>
      <c r="R1818" s="15">
        <f t="shared" si="2737"/>
        <v>130</v>
      </c>
      <c r="S1818" s="18">
        <f>R1818*Premissas!$C$11</f>
        <v>6261.4678899082564</v>
      </c>
      <c r="Y1818" s="7" t="str">
        <f>Premissas!$E$12</f>
        <v>dezembro/18</v>
      </c>
      <c r="Z1818" s="29">
        <f t="shared" si="2742"/>
        <v>130</v>
      </c>
      <c r="AA1818" s="15">
        <f>Premissas!$H$12</f>
        <v>66.98</v>
      </c>
      <c r="AB1818" s="16">
        <f t="shared" si="2739"/>
        <v>0</v>
      </c>
      <c r="AC1818" s="17">
        <f>AB1818*Premissas!$C$6</f>
        <v>0</v>
      </c>
      <c r="AD1818" s="15">
        <f t="shared" si="2740"/>
        <v>130</v>
      </c>
      <c r="AE1818" s="18">
        <f>AD1818*Premissas!$C$12</f>
        <v>4190.7624169566589</v>
      </c>
    </row>
    <row r="1819" spans="1:33" x14ac:dyDescent="0.25">
      <c r="A1819" s="7" t="str">
        <f>Premissas!$E$13</f>
        <v>novembro/18</v>
      </c>
      <c r="B1819" s="29">
        <f t="shared" si="2743"/>
        <v>130</v>
      </c>
      <c r="C1819" s="15">
        <f>LARGE(Premissas!$H$13:$I$13,1)</f>
        <v>66.42</v>
      </c>
      <c r="D1819" s="16">
        <f t="shared" si="2733"/>
        <v>0</v>
      </c>
      <c r="E1819" s="17">
        <f>D1819*Premissas!$C$6</f>
        <v>0</v>
      </c>
      <c r="F1819" s="15">
        <f t="shared" si="2734"/>
        <v>130</v>
      </c>
      <c r="G1819" s="18">
        <f>F1819*Premissas!$C$5</f>
        <v>4190.7624169566589</v>
      </c>
      <c r="M1819" s="7" t="str">
        <f>Premissas!$E$13</f>
        <v>novembro/18</v>
      </c>
      <c r="N1819" s="29">
        <f t="shared" si="2741"/>
        <v>130</v>
      </c>
      <c r="O1819" s="15">
        <f>Premissas!$I$13</f>
        <v>40.659999999999997</v>
      </c>
      <c r="P1819" s="16">
        <f t="shared" si="2736"/>
        <v>0</v>
      </c>
      <c r="Q1819" s="17">
        <f>P1819*Premissas!$C$13</f>
        <v>0</v>
      </c>
      <c r="R1819" s="15">
        <f t="shared" si="2737"/>
        <v>130</v>
      </c>
      <c r="S1819" s="18">
        <f>R1819*Premissas!$C$11</f>
        <v>6261.4678899082564</v>
      </c>
      <c r="Y1819" s="7" t="str">
        <f>Premissas!$E$13</f>
        <v>novembro/18</v>
      </c>
      <c r="Z1819" s="29">
        <f t="shared" si="2742"/>
        <v>130</v>
      </c>
      <c r="AA1819" s="15">
        <f>Premissas!$H$13</f>
        <v>66.42</v>
      </c>
      <c r="AB1819" s="16">
        <f t="shared" si="2739"/>
        <v>0</v>
      </c>
      <c r="AC1819" s="17">
        <f>AB1819*Premissas!$C$6</f>
        <v>0</v>
      </c>
      <c r="AD1819" s="15">
        <f t="shared" si="2740"/>
        <v>130</v>
      </c>
      <c r="AE1819" s="18">
        <f>AD1819*Premissas!$C$12</f>
        <v>4190.7624169566589</v>
      </c>
    </row>
    <row r="1820" spans="1:33" x14ac:dyDescent="0.25">
      <c r="A1820" s="26" t="s">
        <v>35</v>
      </c>
      <c r="B1820" s="5"/>
      <c r="C1820" s="5">
        <f>LARGE(C1807:C1819,1)</f>
        <v>89.49</v>
      </c>
      <c r="D1820" s="5">
        <f>LARGE(D1807:D1819,1)</f>
        <v>0</v>
      </c>
      <c r="E1820" s="27">
        <f>SUM(E1808:E1819)</f>
        <v>0</v>
      </c>
      <c r="F1820" s="5">
        <f>LARGE(F1807:F1819,1)</f>
        <v>130</v>
      </c>
      <c r="G1820" s="27">
        <f t="shared" si="2678"/>
        <v>50289.149003479892</v>
      </c>
      <c r="H1820" s="50">
        <f>E1820+G1820</f>
        <v>50289.149003479892</v>
      </c>
      <c r="I1820">
        <f>B1808</f>
        <v>130</v>
      </c>
      <c r="M1820" s="26" t="s">
        <v>35</v>
      </c>
      <c r="N1820" s="5"/>
      <c r="O1820" s="5">
        <f t="shared" ref="O1820:P1820" si="2744">LARGE(O1807:O1819,1)</f>
        <v>77.73</v>
      </c>
      <c r="P1820" s="5">
        <f t="shared" si="2744"/>
        <v>0</v>
      </c>
      <c r="Q1820" s="27">
        <f t="shared" ref="Q1820" si="2745">SUM(Q1808:Q1819)</f>
        <v>0</v>
      </c>
      <c r="R1820" s="5">
        <f t="shared" ref="R1820" si="2746">LARGE(R1807:R1819,1)</f>
        <v>130</v>
      </c>
      <c r="S1820" s="27">
        <f t="shared" si="2682"/>
        <v>75137.614678899074</v>
      </c>
      <c r="T1820" s="50">
        <f t="shared" ref="T1820" si="2747">Q1820+S1820</f>
        <v>75137.614678899074</v>
      </c>
      <c r="U1820">
        <f t="shared" ref="U1820" si="2748">N1808</f>
        <v>130</v>
      </c>
      <c r="Y1820" s="26" t="s">
        <v>35</v>
      </c>
      <c r="Z1820" s="5"/>
      <c r="AA1820" s="5">
        <f t="shared" ref="AA1820:AB1820" si="2749">LARGE(AA1807:AA1819,1)</f>
        <v>89.49</v>
      </c>
      <c r="AB1820" s="5">
        <f t="shared" si="2749"/>
        <v>0</v>
      </c>
      <c r="AC1820" s="27">
        <f t="shared" ref="AC1820" si="2750">SUM(AC1808:AC1819)</f>
        <v>0</v>
      </c>
      <c r="AD1820" s="5">
        <f t="shared" ref="AD1820" si="2751">LARGE(AD1807:AD1819,1)</f>
        <v>130</v>
      </c>
      <c r="AE1820" s="27">
        <f t="shared" si="2688"/>
        <v>50289.149003479892</v>
      </c>
      <c r="AF1820" s="50">
        <f t="shared" ref="AF1820" si="2752">AC1820+AE1820</f>
        <v>50289.149003479892</v>
      </c>
      <c r="AG1820">
        <f t="shared" ref="AG1820" si="2753">Z1808</f>
        <v>130</v>
      </c>
    </row>
    <row r="1821" spans="1:33" x14ac:dyDescent="0.25">
      <c r="A1821" s="6" t="s">
        <v>12</v>
      </c>
      <c r="B1821" s="6" t="s">
        <v>18</v>
      </c>
      <c r="C1821" s="6" t="s">
        <v>19</v>
      </c>
      <c r="D1821" s="14" t="s">
        <v>20</v>
      </c>
      <c r="E1821" s="14" t="s">
        <v>21</v>
      </c>
      <c r="F1821" s="6" t="s">
        <v>22</v>
      </c>
      <c r="G1821" s="6" t="s">
        <v>23</v>
      </c>
      <c r="M1821" s="6" t="s">
        <v>12</v>
      </c>
      <c r="N1821" s="6" t="s">
        <v>18</v>
      </c>
      <c r="O1821" s="6" t="s">
        <v>19</v>
      </c>
      <c r="P1821" s="14" t="s">
        <v>20</v>
      </c>
      <c r="Q1821" s="14" t="s">
        <v>21</v>
      </c>
      <c r="R1821" s="6" t="s">
        <v>22</v>
      </c>
      <c r="S1821" s="6" t="s">
        <v>23</v>
      </c>
      <c r="Y1821" s="6" t="s">
        <v>12</v>
      </c>
      <c r="Z1821" s="6" t="s">
        <v>18</v>
      </c>
      <c r="AA1821" s="6" t="s">
        <v>19</v>
      </c>
      <c r="AB1821" s="14" t="s">
        <v>20</v>
      </c>
      <c r="AC1821" s="14" t="s">
        <v>21</v>
      </c>
      <c r="AD1821" s="6" t="s">
        <v>22</v>
      </c>
      <c r="AE1821" s="6" t="s">
        <v>23</v>
      </c>
    </row>
    <row r="1822" spans="1:33" x14ac:dyDescent="0.25">
      <c r="A1822" s="7" t="str">
        <f>Premissas!$E$2</f>
        <v>outubro/19</v>
      </c>
      <c r="B1822" s="29">
        <f>B1808+1</f>
        <v>131</v>
      </c>
      <c r="C1822" s="15">
        <f>LARGE(Premissas!$H$2:$I$2,1)</f>
        <v>63.39</v>
      </c>
      <c r="D1822" s="16">
        <f t="shared" ref="D1822:D1833" si="2754">IF(C1822&gt;105%*B1822,(C1822-B1822),0)</f>
        <v>0</v>
      </c>
      <c r="E1822" s="17">
        <f>D1822*Premissas!$C$6</f>
        <v>0</v>
      </c>
      <c r="F1822" s="15">
        <f t="shared" ref="F1822:F1833" si="2755">IF(C1822&gt;B1822,C1822,B1822)</f>
        <v>131</v>
      </c>
      <c r="G1822" s="18">
        <f>F1822*Premissas!$C$5</f>
        <v>4222.9990509332492</v>
      </c>
      <c r="M1822" s="7" t="str">
        <f>Premissas!$E$2</f>
        <v>outubro/19</v>
      </c>
      <c r="N1822" s="29">
        <f t="shared" ref="N1822" si="2756">N1808+1</f>
        <v>131</v>
      </c>
      <c r="O1822" s="15">
        <f>Premissas!$I$2</f>
        <v>63.39</v>
      </c>
      <c r="P1822" s="16">
        <f t="shared" ref="P1822:P1833" si="2757">IF(O1822&gt;105%*N1822,(O1822-N1822),0)</f>
        <v>0</v>
      </c>
      <c r="Q1822" s="17">
        <f>P1822*Premissas!$C$13</f>
        <v>0</v>
      </c>
      <c r="R1822" s="15">
        <f t="shared" ref="R1822:R1833" si="2758">IF(O1822&gt;N1822,O1822,N1822)</f>
        <v>131</v>
      </c>
      <c r="S1822" s="18">
        <f>R1822*Premissas!$C$11</f>
        <v>6309.6330275229357</v>
      </c>
      <c r="Y1822" s="7" t="str">
        <f>Premissas!$E$2</f>
        <v>outubro/19</v>
      </c>
      <c r="Z1822" s="29">
        <f t="shared" ref="Z1822" si="2759">Z1808+1</f>
        <v>131</v>
      </c>
      <c r="AA1822" s="15">
        <f>Premissas!$H$2</f>
        <v>58.8</v>
      </c>
      <c r="AB1822" s="16">
        <f t="shared" ref="AB1822:AB1833" si="2760">IF(AA1822&gt;105%*Z1822,(AA1822-Z1822),0)</f>
        <v>0</v>
      </c>
      <c r="AC1822" s="17">
        <f>AB1822*Premissas!$C$6</f>
        <v>0</v>
      </c>
      <c r="AD1822" s="15">
        <f t="shared" ref="AD1822:AD1833" si="2761">IF(AA1822&gt;Z1822,AA1822,Z1822)</f>
        <v>131</v>
      </c>
      <c r="AE1822" s="18">
        <f>AD1822*Premissas!$C$12</f>
        <v>4222.9990509332492</v>
      </c>
    </row>
    <row r="1823" spans="1:33" x14ac:dyDescent="0.25">
      <c r="A1823" s="7" t="str">
        <f>Premissas!$E$3</f>
        <v>setembro/19</v>
      </c>
      <c r="B1823" s="29">
        <f>B1822</f>
        <v>131</v>
      </c>
      <c r="C1823" s="15">
        <f>LARGE(Premissas!$H$3:$I$3,1)</f>
        <v>58.91</v>
      </c>
      <c r="D1823" s="16">
        <f t="shared" si="2754"/>
        <v>0</v>
      </c>
      <c r="E1823" s="17">
        <f>D1823*Premissas!$C$6</f>
        <v>0</v>
      </c>
      <c r="F1823" s="15">
        <f t="shared" si="2755"/>
        <v>131</v>
      </c>
      <c r="G1823" s="18">
        <f>F1823*Premissas!$C$5</f>
        <v>4222.9990509332492</v>
      </c>
      <c r="M1823" s="7" t="str">
        <f>Premissas!$E$3</f>
        <v>setembro/19</v>
      </c>
      <c r="N1823" s="29">
        <f t="shared" ref="N1823:N1833" si="2762">N1822</f>
        <v>131</v>
      </c>
      <c r="O1823" s="15">
        <f>Premissas!$I$3</f>
        <v>52.19</v>
      </c>
      <c r="P1823" s="16">
        <f t="shared" si="2757"/>
        <v>0</v>
      </c>
      <c r="Q1823" s="17">
        <f>P1823*Premissas!$C$13</f>
        <v>0</v>
      </c>
      <c r="R1823" s="15">
        <f t="shared" si="2758"/>
        <v>131</v>
      </c>
      <c r="S1823" s="18">
        <f>R1823*Premissas!$C$11</f>
        <v>6309.6330275229357</v>
      </c>
      <c r="Y1823" s="7" t="str">
        <f>Premissas!$E$3</f>
        <v>setembro/19</v>
      </c>
      <c r="Z1823" s="29">
        <f t="shared" ref="Z1823:Z1833" si="2763">Z1822</f>
        <v>131</v>
      </c>
      <c r="AA1823" s="15">
        <f>Premissas!$H$3</f>
        <v>58.91</v>
      </c>
      <c r="AB1823" s="16">
        <f t="shared" si="2760"/>
        <v>0</v>
      </c>
      <c r="AC1823" s="17">
        <f>AB1823*Premissas!$C$6</f>
        <v>0</v>
      </c>
      <c r="AD1823" s="15">
        <f t="shared" si="2761"/>
        <v>131</v>
      </c>
      <c r="AE1823" s="18">
        <f>AD1823*Premissas!$C$12</f>
        <v>4222.9990509332492</v>
      </c>
    </row>
    <row r="1824" spans="1:33" x14ac:dyDescent="0.25">
      <c r="A1824" s="7" t="str">
        <f>Premissas!$E$4</f>
        <v>agosto/19</v>
      </c>
      <c r="B1824" s="29">
        <f t="shared" ref="B1824:B1833" si="2764">B1823</f>
        <v>131</v>
      </c>
      <c r="C1824" s="15">
        <f>LARGE(Premissas!$H$4:$I$4,1)</f>
        <v>46.48</v>
      </c>
      <c r="D1824" s="16">
        <f t="shared" si="2754"/>
        <v>0</v>
      </c>
      <c r="E1824" s="17">
        <f>D1824*Premissas!$C$6</f>
        <v>0</v>
      </c>
      <c r="F1824" s="15">
        <f t="shared" si="2755"/>
        <v>131</v>
      </c>
      <c r="G1824" s="18">
        <f>F1824*Premissas!$C$5</f>
        <v>4222.9990509332492</v>
      </c>
      <c r="M1824" s="7" t="str">
        <f>Premissas!$E$4</f>
        <v>agosto/19</v>
      </c>
      <c r="N1824" s="29">
        <f t="shared" si="2762"/>
        <v>131</v>
      </c>
      <c r="O1824" s="15">
        <f>Premissas!$I$4</f>
        <v>20.16</v>
      </c>
      <c r="P1824" s="16">
        <f t="shared" si="2757"/>
        <v>0</v>
      </c>
      <c r="Q1824" s="17">
        <f>P1824*Premissas!$C$13</f>
        <v>0</v>
      </c>
      <c r="R1824" s="15">
        <f t="shared" si="2758"/>
        <v>131</v>
      </c>
      <c r="S1824" s="18">
        <f>R1824*Premissas!$C$11</f>
        <v>6309.6330275229357</v>
      </c>
      <c r="Y1824" s="7" t="str">
        <f>Premissas!$E$4</f>
        <v>agosto/19</v>
      </c>
      <c r="Z1824" s="29">
        <f t="shared" si="2763"/>
        <v>131</v>
      </c>
      <c r="AA1824" s="15">
        <f>Premissas!$H$4</f>
        <v>46.48</v>
      </c>
      <c r="AB1824" s="16">
        <f t="shared" si="2760"/>
        <v>0</v>
      </c>
      <c r="AC1824" s="17">
        <f>AB1824*Premissas!$C$6</f>
        <v>0</v>
      </c>
      <c r="AD1824" s="15">
        <f t="shared" si="2761"/>
        <v>131</v>
      </c>
      <c r="AE1824" s="18">
        <f>AD1824*Premissas!$C$12</f>
        <v>4222.9990509332492</v>
      </c>
    </row>
    <row r="1825" spans="1:33" x14ac:dyDescent="0.25">
      <c r="A1825" s="7" t="str">
        <f>Premissas!$E$5</f>
        <v>julho/19</v>
      </c>
      <c r="B1825" s="29">
        <f t="shared" si="2764"/>
        <v>131</v>
      </c>
      <c r="C1825" s="15">
        <f>LARGE(Premissas!$H$5:$I$5,1)</f>
        <v>63.17</v>
      </c>
      <c r="D1825" s="16">
        <f t="shared" si="2754"/>
        <v>0</v>
      </c>
      <c r="E1825" s="17">
        <f>D1825*Premissas!$C$6</f>
        <v>0</v>
      </c>
      <c r="F1825" s="15">
        <f t="shared" si="2755"/>
        <v>131</v>
      </c>
      <c r="G1825" s="18">
        <f>F1825*Premissas!$C$5</f>
        <v>4222.9990509332492</v>
      </c>
      <c r="M1825" s="7" t="str">
        <f>Premissas!$E$5</f>
        <v>julho/19</v>
      </c>
      <c r="N1825" s="29">
        <f t="shared" si="2762"/>
        <v>131</v>
      </c>
      <c r="O1825" s="15">
        <f>Premissas!$I$5</f>
        <v>39.979999999999997</v>
      </c>
      <c r="P1825" s="16">
        <f t="shared" si="2757"/>
        <v>0</v>
      </c>
      <c r="Q1825" s="17">
        <f>P1825*Premissas!$C$13</f>
        <v>0</v>
      </c>
      <c r="R1825" s="15">
        <f t="shared" si="2758"/>
        <v>131</v>
      </c>
      <c r="S1825" s="18">
        <f>R1825*Premissas!$C$11</f>
        <v>6309.6330275229357</v>
      </c>
      <c r="Y1825" s="7" t="str">
        <f>Premissas!$E$5</f>
        <v>julho/19</v>
      </c>
      <c r="Z1825" s="29">
        <f t="shared" si="2763"/>
        <v>131</v>
      </c>
      <c r="AA1825" s="15">
        <f>Premissas!$H$5</f>
        <v>63.17</v>
      </c>
      <c r="AB1825" s="16">
        <f t="shared" si="2760"/>
        <v>0</v>
      </c>
      <c r="AC1825" s="17">
        <f>AB1825*Premissas!$C$6</f>
        <v>0</v>
      </c>
      <c r="AD1825" s="15">
        <f t="shared" si="2761"/>
        <v>131</v>
      </c>
      <c r="AE1825" s="18">
        <f>AD1825*Premissas!$C$12</f>
        <v>4222.9990509332492</v>
      </c>
    </row>
    <row r="1826" spans="1:33" x14ac:dyDescent="0.25">
      <c r="A1826" s="7" t="str">
        <f>Premissas!$E$6</f>
        <v>junho/19</v>
      </c>
      <c r="B1826" s="29">
        <f t="shared" si="2764"/>
        <v>131</v>
      </c>
      <c r="C1826" s="15">
        <f>LARGE(Premissas!$H$6:$I$6,1)</f>
        <v>59.47</v>
      </c>
      <c r="D1826" s="16">
        <f t="shared" si="2754"/>
        <v>0</v>
      </c>
      <c r="E1826" s="17">
        <f>D1826*Premissas!$C$6</f>
        <v>0</v>
      </c>
      <c r="F1826" s="15">
        <f t="shared" si="2755"/>
        <v>131</v>
      </c>
      <c r="G1826" s="18">
        <f>F1826*Premissas!$C$5</f>
        <v>4222.9990509332492</v>
      </c>
      <c r="M1826" s="7" t="str">
        <f>Premissas!$E$6</f>
        <v>junho/19</v>
      </c>
      <c r="N1826" s="29">
        <f t="shared" si="2762"/>
        <v>131</v>
      </c>
      <c r="O1826" s="15">
        <f>Premissas!$I$6</f>
        <v>47.71</v>
      </c>
      <c r="P1826" s="16">
        <f t="shared" si="2757"/>
        <v>0</v>
      </c>
      <c r="Q1826" s="17">
        <f>P1826*Premissas!$C$13</f>
        <v>0</v>
      </c>
      <c r="R1826" s="15">
        <f t="shared" si="2758"/>
        <v>131</v>
      </c>
      <c r="S1826" s="18">
        <f>R1826*Premissas!$C$11</f>
        <v>6309.6330275229357</v>
      </c>
      <c r="Y1826" s="7" t="str">
        <f>Premissas!$E$6</f>
        <v>junho/19</v>
      </c>
      <c r="Z1826" s="29">
        <f t="shared" si="2763"/>
        <v>131</v>
      </c>
      <c r="AA1826" s="15">
        <f>Premissas!$H$6</f>
        <v>59.47</v>
      </c>
      <c r="AB1826" s="16">
        <f t="shared" si="2760"/>
        <v>0</v>
      </c>
      <c r="AC1826" s="17">
        <f>AB1826*Premissas!$C$6</f>
        <v>0</v>
      </c>
      <c r="AD1826" s="15">
        <f t="shared" si="2761"/>
        <v>131</v>
      </c>
      <c r="AE1826" s="18">
        <f>AD1826*Premissas!$C$12</f>
        <v>4222.9990509332492</v>
      </c>
    </row>
    <row r="1827" spans="1:33" x14ac:dyDescent="0.25">
      <c r="A1827" s="7" t="str">
        <f>Premissas!$E$7</f>
        <v>maio/19</v>
      </c>
      <c r="B1827" s="29">
        <f t="shared" si="2764"/>
        <v>131</v>
      </c>
      <c r="C1827" s="15">
        <f>LARGE(Premissas!$H$7:$I$7,1)</f>
        <v>61.04</v>
      </c>
      <c r="D1827" s="20">
        <f t="shared" si="2754"/>
        <v>0</v>
      </c>
      <c r="E1827" s="17">
        <f>D1827*Premissas!$C$6</f>
        <v>0</v>
      </c>
      <c r="F1827" s="15">
        <f t="shared" si="2755"/>
        <v>131</v>
      </c>
      <c r="G1827" s="18">
        <f>F1827*Premissas!$C$5</f>
        <v>4222.9990509332492</v>
      </c>
      <c r="M1827" s="7" t="str">
        <f>Premissas!$E$7</f>
        <v>maio/19</v>
      </c>
      <c r="N1827" s="29">
        <f t="shared" si="2762"/>
        <v>131</v>
      </c>
      <c r="O1827" s="15">
        <f>Premissas!$I$7</f>
        <v>46.37</v>
      </c>
      <c r="P1827" s="20">
        <f t="shared" si="2757"/>
        <v>0</v>
      </c>
      <c r="Q1827" s="17">
        <f>P1827*Premissas!$C$13</f>
        <v>0</v>
      </c>
      <c r="R1827" s="15">
        <f t="shared" si="2758"/>
        <v>131</v>
      </c>
      <c r="S1827" s="18">
        <f>R1827*Premissas!$C$11</f>
        <v>6309.6330275229357</v>
      </c>
      <c r="Y1827" s="7" t="str">
        <f>Premissas!$E$7</f>
        <v>maio/19</v>
      </c>
      <c r="Z1827" s="29">
        <f t="shared" si="2763"/>
        <v>131</v>
      </c>
      <c r="AA1827" s="15">
        <f>Premissas!$H$7</f>
        <v>61.04</v>
      </c>
      <c r="AB1827" s="20">
        <f t="shared" si="2760"/>
        <v>0</v>
      </c>
      <c r="AC1827" s="17">
        <f>AB1827*Premissas!$C$6</f>
        <v>0</v>
      </c>
      <c r="AD1827" s="15">
        <f t="shared" si="2761"/>
        <v>131</v>
      </c>
      <c r="AE1827" s="18">
        <f>AD1827*Premissas!$C$12</f>
        <v>4222.9990509332492</v>
      </c>
    </row>
    <row r="1828" spans="1:33" x14ac:dyDescent="0.25">
      <c r="A1828" s="7" t="str">
        <f>Premissas!$E$8</f>
        <v>abril/19</v>
      </c>
      <c r="B1828" s="29">
        <f t="shared" si="2764"/>
        <v>131</v>
      </c>
      <c r="C1828" s="15">
        <f>LARGE(Premissas!$H$8:$I$8,1)</f>
        <v>81.98</v>
      </c>
      <c r="D1828" s="20">
        <f t="shared" si="2754"/>
        <v>0</v>
      </c>
      <c r="E1828" s="17">
        <f>D1828*Premissas!$C$6</f>
        <v>0</v>
      </c>
      <c r="F1828" s="15">
        <f t="shared" si="2755"/>
        <v>131</v>
      </c>
      <c r="G1828" s="18">
        <f>F1828*Premissas!$C$5</f>
        <v>4222.9990509332492</v>
      </c>
      <c r="M1828" s="7" t="str">
        <f>Premissas!$E$8</f>
        <v>abril/19</v>
      </c>
      <c r="N1828" s="29">
        <f t="shared" si="2762"/>
        <v>131</v>
      </c>
      <c r="O1828" s="15">
        <f>Premissas!$I$8</f>
        <v>53.09</v>
      </c>
      <c r="P1828" s="20">
        <f t="shared" si="2757"/>
        <v>0</v>
      </c>
      <c r="Q1828" s="17">
        <f>P1828*Premissas!$C$13</f>
        <v>0</v>
      </c>
      <c r="R1828" s="15">
        <f t="shared" si="2758"/>
        <v>131</v>
      </c>
      <c r="S1828" s="18">
        <f>R1828*Premissas!$C$11</f>
        <v>6309.6330275229357</v>
      </c>
      <c r="Y1828" s="7" t="str">
        <f>Premissas!$E$8</f>
        <v>abril/19</v>
      </c>
      <c r="Z1828" s="29">
        <f t="shared" si="2763"/>
        <v>131</v>
      </c>
      <c r="AA1828" s="15">
        <f>Premissas!$H$8</f>
        <v>81.98</v>
      </c>
      <c r="AB1828" s="20">
        <f t="shared" si="2760"/>
        <v>0</v>
      </c>
      <c r="AC1828" s="17">
        <f>AB1828*Premissas!$C$6</f>
        <v>0</v>
      </c>
      <c r="AD1828" s="15">
        <f t="shared" si="2761"/>
        <v>131</v>
      </c>
      <c r="AE1828" s="18">
        <f>AD1828*Premissas!$C$12</f>
        <v>4222.9990509332492</v>
      </c>
    </row>
    <row r="1829" spans="1:33" x14ac:dyDescent="0.25">
      <c r="A1829" s="7" t="str">
        <f>Premissas!$E$9</f>
        <v>março/19</v>
      </c>
      <c r="B1829" s="29">
        <f t="shared" si="2764"/>
        <v>131</v>
      </c>
      <c r="C1829" s="15">
        <f>LARGE(Premissas!$H$9:$I$9,1)</f>
        <v>77.73</v>
      </c>
      <c r="D1829" s="20">
        <f t="shared" si="2754"/>
        <v>0</v>
      </c>
      <c r="E1829" s="17">
        <f>D1829*Premissas!$C$6</f>
        <v>0</v>
      </c>
      <c r="F1829" s="15">
        <f t="shared" si="2755"/>
        <v>131</v>
      </c>
      <c r="G1829" s="18">
        <f>F1829*Premissas!$C$5</f>
        <v>4222.9990509332492</v>
      </c>
      <c r="M1829" s="7" t="str">
        <f>Premissas!$E$9</f>
        <v>março/19</v>
      </c>
      <c r="N1829" s="29">
        <f t="shared" si="2762"/>
        <v>131</v>
      </c>
      <c r="O1829" s="15">
        <f>Premissas!$I$9</f>
        <v>77.73</v>
      </c>
      <c r="P1829" s="20">
        <f t="shared" si="2757"/>
        <v>0</v>
      </c>
      <c r="Q1829" s="17">
        <f>P1829*Premissas!$C$13</f>
        <v>0</v>
      </c>
      <c r="R1829" s="15">
        <f t="shared" si="2758"/>
        <v>131</v>
      </c>
      <c r="S1829" s="18">
        <f>R1829*Premissas!$C$11</f>
        <v>6309.6330275229357</v>
      </c>
      <c r="Y1829" s="7" t="str">
        <f>Premissas!$E$9</f>
        <v>março/19</v>
      </c>
      <c r="Z1829" s="29">
        <f t="shared" si="2763"/>
        <v>131</v>
      </c>
      <c r="AA1829" s="15">
        <f>Premissas!$H$9</f>
        <v>77.62</v>
      </c>
      <c r="AB1829" s="20">
        <f t="shared" si="2760"/>
        <v>0</v>
      </c>
      <c r="AC1829" s="17">
        <f>AB1829*Premissas!$C$6</f>
        <v>0</v>
      </c>
      <c r="AD1829" s="15">
        <f t="shared" si="2761"/>
        <v>131</v>
      </c>
      <c r="AE1829" s="18">
        <f>AD1829*Premissas!$C$12</f>
        <v>4222.9990509332492</v>
      </c>
    </row>
    <row r="1830" spans="1:33" x14ac:dyDescent="0.25">
      <c r="A1830" s="7" t="str">
        <f>Premissas!$E$10</f>
        <v>fevereiro/19</v>
      </c>
      <c r="B1830" s="29">
        <f t="shared" si="2764"/>
        <v>131</v>
      </c>
      <c r="C1830" s="15">
        <f>LARGE(Premissas!$H$10:$I$10,1)</f>
        <v>89.49</v>
      </c>
      <c r="D1830" s="20">
        <f t="shared" si="2754"/>
        <v>0</v>
      </c>
      <c r="E1830" s="17">
        <f>D1830*Premissas!$C$6</f>
        <v>0</v>
      </c>
      <c r="F1830" s="15">
        <f t="shared" si="2755"/>
        <v>131</v>
      </c>
      <c r="G1830" s="18">
        <f>F1830*Premissas!$C$5</f>
        <v>4222.9990509332492</v>
      </c>
      <c r="M1830" s="7" t="str">
        <f>Premissas!$E$10</f>
        <v>fevereiro/19</v>
      </c>
      <c r="N1830" s="29">
        <f t="shared" si="2762"/>
        <v>131</v>
      </c>
      <c r="O1830" s="15">
        <f>Premissas!$I$10</f>
        <v>61.82</v>
      </c>
      <c r="P1830" s="20">
        <f t="shared" si="2757"/>
        <v>0</v>
      </c>
      <c r="Q1830" s="17">
        <f>P1830*Premissas!$C$13</f>
        <v>0</v>
      </c>
      <c r="R1830" s="15">
        <f t="shared" si="2758"/>
        <v>131</v>
      </c>
      <c r="S1830" s="18">
        <f>R1830*Premissas!$C$11</f>
        <v>6309.6330275229357</v>
      </c>
      <c r="Y1830" s="7" t="str">
        <f>Premissas!$E$10</f>
        <v>fevereiro/19</v>
      </c>
      <c r="Z1830" s="29">
        <f t="shared" si="2763"/>
        <v>131</v>
      </c>
      <c r="AA1830" s="15">
        <f>Premissas!$H$10</f>
        <v>89.49</v>
      </c>
      <c r="AB1830" s="20">
        <f t="shared" si="2760"/>
        <v>0</v>
      </c>
      <c r="AC1830" s="17">
        <f>AB1830*Premissas!$C$6</f>
        <v>0</v>
      </c>
      <c r="AD1830" s="15">
        <f t="shared" si="2761"/>
        <v>131</v>
      </c>
      <c r="AE1830" s="18">
        <f>AD1830*Premissas!$C$12</f>
        <v>4222.9990509332492</v>
      </c>
    </row>
    <row r="1831" spans="1:33" x14ac:dyDescent="0.25">
      <c r="A1831" s="7" t="str">
        <f>Premissas!$E$11</f>
        <v>janeiro/19</v>
      </c>
      <c r="B1831" s="29">
        <f t="shared" si="2764"/>
        <v>131</v>
      </c>
      <c r="C1831" s="15">
        <f>LARGE(Premissas!$H$11:$I$11,1)</f>
        <v>81.09</v>
      </c>
      <c r="D1831" s="16">
        <f t="shared" si="2754"/>
        <v>0</v>
      </c>
      <c r="E1831" s="17">
        <f>D1831*Premissas!$C$6</f>
        <v>0</v>
      </c>
      <c r="F1831" s="15">
        <f t="shared" si="2755"/>
        <v>131</v>
      </c>
      <c r="G1831" s="18">
        <f>F1831*Premissas!$C$5</f>
        <v>4222.9990509332492</v>
      </c>
      <c r="M1831" s="7" t="str">
        <f>Premissas!$E$11</f>
        <v>janeiro/19</v>
      </c>
      <c r="N1831" s="29">
        <f t="shared" si="2762"/>
        <v>131</v>
      </c>
      <c r="O1831" s="15">
        <f>Premissas!$I$11</f>
        <v>57.12</v>
      </c>
      <c r="P1831" s="16">
        <f t="shared" si="2757"/>
        <v>0</v>
      </c>
      <c r="Q1831" s="17">
        <f>P1831*Premissas!$C$13</f>
        <v>0</v>
      </c>
      <c r="R1831" s="15">
        <f t="shared" si="2758"/>
        <v>131</v>
      </c>
      <c r="S1831" s="18">
        <f>R1831*Premissas!$C$11</f>
        <v>6309.6330275229357</v>
      </c>
      <c r="Y1831" s="7" t="str">
        <f>Premissas!$E$11</f>
        <v>janeiro/19</v>
      </c>
      <c r="Z1831" s="29">
        <f t="shared" si="2763"/>
        <v>131</v>
      </c>
      <c r="AA1831" s="15">
        <f>Premissas!$H$11</f>
        <v>81.09</v>
      </c>
      <c r="AB1831" s="16">
        <f t="shared" si="2760"/>
        <v>0</v>
      </c>
      <c r="AC1831" s="17">
        <f>AB1831*Premissas!$C$6</f>
        <v>0</v>
      </c>
      <c r="AD1831" s="15">
        <f t="shared" si="2761"/>
        <v>131</v>
      </c>
      <c r="AE1831" s="18">
        <f>AD1831*Premissas!$C$12</f>
        <v>4222.9990509332492</v>
      </c>
    </row>
    <row r="1832" spans="1:33" x14ac:dyDescent="0.25">
      <c r="A1832" s="7" t="str">
        <f>Premissas!$E$12</f>
        <v>dezembro/18</v>
      </c>
      <c r="B1832" s="29">
        <f t="shared" si="2764"/>
        <v>131</v>
      </c>
      <c r="C1832" s="15">
        <f>LARGE(Premissas!$H$12:$I$12,1)</f>
        <v>66.98</v>
      </c>
      <c r="D1832" s="16">
        <f t="shared" si="2754"/>
        <v>0</v>
      </c>
      <c r="E1832" s="17">
        <f>D1832*Premissas!$C$6</f>
        <v>0</v>
      </c>
      <c r="F1832" s="15">
        <f t="shared" si="2755"/>
        <v>131</v>
      </c>
      <c r="G1832" s="18">
        <f>F1832*Premissas!$C$5</f>
        <v>4222.9990509332492</v>
      </c>
      <c r="M1832" s="7" t="str">
        <f>Premissas!$E$12</f>
        <v>dezembro/18</v>
      </c>
      <c r="N1832" s="29">
        <f t="shared" si="2762"/>
        <v>131</v>
      </c>
      <c r="O1832" s="15">
        <f>Premissas!$I$12</f>
        <v>56.9</v>
      </c>
      <c r="P1832" s="16">
        <f t="shared" si="2757"/>
        <v>0</v>
      </c>
      <c r="Q1832" s="17">
        <f>P1832*Premissas!$C$13</f>
        <v>0</v>
      </c>
      <c r="R1832" s="15">
        <f t="shared" si="2758"/>
        <v>131</v>
      </c>
      <c r="S1832" s="18">
        <f>R1832*Premissas!$C$11</f>
        <v>6309.6330275229357</v>
      </c>
      <c r="Y1832" s="7" t="str">
        <f>Premissas!$E$12</f>
        <v>dezembro/18</v>
      </c>
      <c r="Z1832" s="29">
        <f t="shared" si="2763"/>
        <v>131</v>
      </c>
      <c r="AA1832" s="15">
        <f>Premissas!$H$12</f>
        <v>66.98</v>
      </c>
      <c r="AB1832" s="16">
        <f t="shared" si="2760"/>
        <v>0</v>
      </c>
      <c r="AC1832" s="17">
        <f>AB1832*Premissas!$C$6</f>
        <v>0</v>
      </c>
      <c r="AD1832" s="15">
        <f t="shared" si="2761"/>
        <v>131</v>
      </c>
      <c r="AE1832" s="18">
        <f>AD1832*Premissas!$C$12</f>
        <v>4222.9990509332492</v>
      </c>
    </row>
    <row r="1833" spans="1:33" x14ac:dyDescent="0.25">
      <c r="A1833" s="7" t="str">
        <f>Premissas!$E$13</f>
        <v>novembro/18</v>
      </c>
      <c r="B1833" s="29">
        <f t="shared" si="2764"/>
        <v>131</v>
      </c>
      <c r="C1833" s="15">
        <f>LARGE(Premissas!$H$13:$I$13,1)</f>
        <v>66.42</v>
      </c>
      <c r="D1833" s="16">
        <f t="shared" si="2754"/>
        <v>0</v>
      </c>
      <c r="E1833" s="17">
        <f>D1833*Premissas!$C$6</f>
        <v>0</v>
      </c>
      <c r="F1833" s="15">
        <f t="shared" si="2755"/>
        <v>131</v>
      </c>
      <c r="G1833" s="18">
        <f>F1833*Premissas!$C$5</f>
        <v>4222.9990509332492</v>
      </c>
      <c r="M1833" s="7" t="str">
        <f>Premissas!$E$13</f>
        <v>novembro/18</v>
      </c>
      <c r="N1833" s="29">
        <f t="shared" si="2762"/>
        <v>131</v>
      </c>
      <c r="O1833" s="15">
        <f>Premissas!$I$13</f>
        <v>40.659999999999997</v>
      </c>
      <c r="P1833" s="16">
        <f t="shared" si="2757"/>
        <v>0</v>
      </c>
      <c r="Q1833" s="17">
        <f>P1833*Premissas!$C$13</f>
        <v>0</v>
      </c>
      <c r="R1833" s="15">
        <f t="shared" si="2758"/>
        <v>131</v>
      </c>
      <c r="S1833" s="18">
        <f>R1833*Premissas!$C$11</f>
        <v>6309.6330275229357</v>
      </c>
      <c r="Y1833" s="7" t="str">
        <f>Premissas!$E$13</f>
        <v>novembro/18</v>
      </c>
      <c r="Z1833" s="29">
        <f t="shared" si="2763"/>
        <v>131</v>
      </c>
      <c r="AA1833" s="15">
        <f>Premissas!$H$13</f>
        <v>66.42</v>
      </c>
      <c r="AB1833" s="16">
        <f t="shared" si="2760"/>
        <v>0</v>
      </c>
      <c r="AC1833" s="17">
        <f>AB1833*Premissas!$C$6</f>
        <v>0</v>
      </c>
      <c r="AD1833" s="15">
        <f t="shared" si="2761"/>
        <v>131</v>
      </c>
      <c r="AE1833" s="18">
        <f>AD1833*Premissas!$C$12</f>
        <v>4222.9990509332492</v>
      </c>
    </row>
    <row r="1834" spans="1:33" x14ac:dyDescent="0.25">
      <c r="A1834" s="26" t="s">
        <v>35</v>
      </c>
      <c r="B1834" s="5"/>
      <c r="C1834" s="5">
        <f>LARGE(C1821:C1833,1)</f>
        <v>89.49</v>
      </c>
      <c r="D1834" s="5">
        <f>LARGE(D1821:D1833,1)</f>
        <v>0</v>
      </c>
      <c r="E1834" s="27">
        <f>SUM(E1822:E1833)</f>
        <v>0</v>
      </c>
      <c r="F1834" s="5">
        <f>LARGE(F1821:F1833,1)</f>
        <v>131</v>
      </c>
      <c r="G1834" s="27">
        <f t="shared" si="2678"/>
        <v>50675.988611198991</v>
      </c>
      <c r="H1834" s="50">
        <f>E1834+G1834</f>
        <v>50675.988611198991</v>
      </c>
      <c r="I1834">
        <f>B1822</f>
        <v>131</v>
      </c>
      <c r="M1834" s="26" t="s">
        <v>35</v>
      </c>
      <c r="N1834" s="5"/>
      <c r="O1834" s="5">
        <f t="shared" ref="O1834:P1834" si="2765">LARGE(O1821:O1833,1)</f>
        <v>77.73</v>
      </c>
      <c r="P1834" s="5">
        <f t="shared" si="2765"/>
        <v>0</v>
      </c>
      <c r="Q1834" s="27">
        <f t="shared" ref="Q1834" si="2766">SUM(Q1822:Q1833)</f>
        <v>0</v>
      </c>
      <c r="R1834" s="5">
        <f t="shared" ref="R1834" si="2767">LARGE(R1821:R1833,1)</f>
        <v>131</v>
      </c>
      <c r="S1834" s="27">
        <f t="shared" si="2682"/>
        <v>75715.596330275221</v>
      </c>
      <c r="T1834" s="50">
        <f t="shared" ref="T1834" si="2768">Q1834+S1834</f>
        <v>75715.596330275221</v>
      </c>
      <c r="U1834">
        <f t="shared" ref="U1834" si="2769">N1822</f>
        <v>131</v>
      </c>
      <c r="Y1834" s="26" t="s">
        <v>35</v>
      </c>
      <c r="Z1834" s="5"/>
      <c r="AA1834" s="5">
        <f t="shared" ref="AA1834:AB1834" si="2770">LARGE(AA1821:AA1833,1)</f>
        <v>89.49</v>
      </c>
      <c r="AB1834" s="5">
        <f t="shared" si="2770"/>
        <v>0</v>
      </c>
      <c r="AC1834" s="27">
        <f t="shared" ref="AC1834" si="2771">SUM(AC1822:AC1833)</f>
        <v>0</v>
      </c>
      <c r="AD1834" s="5">
        <f t="shared" ref="AD1834" si="2772">LARGE(AD1821:AD1833,1)</f>
        <v>131</v>
      </c>
      <c r="AE1834" s="27">
        <f t="shared" si="2688"/>
        <v>50675.988611198991</v>
      </c>
      <c r="AF1834" s="50">
        <f t="shared" ref="AF1834" si="2773">AC1834+AE1834</f>
        <v>50675.988611198991</v>
      </c>
      <c r="AG1834">
        <f t="shared" ref="AG1834" si="2774">Z1822</f>
        <v>131</v>
      </c>
    </row>
    <row r="1835" spans="1:33" x14ac:dyDescent="0.25">
      <c r="A1835" s="6" t="s">
        <v>12</v>
      </c>
      <c r="B1835" s="6" t="s">
        <v>18</v>
      </c>
      <c r="C1835" s="6" t="s">
        <v>19</v>
      </c>
      <c r="D1835" s="14" t="s">
        <v>20</v>
      </c>
      <c r="E1835" s="14" t="s">
        <v>21</v>
      </c>
      <c r="F1835" s="6" t="s">
        <v>22</v>
      </c>
      <c r="G1835" s="6" t="s">
        <v>23</v>
      </c>
      <c r="M1835" s="6" t="s">
        <v>12</v>
      </c>
      <c r="N1835" s="6" t="s">
        <v>18</v>
      </c>
      <c r="O1835" s="6" t="s">
        <v>19</v>
      </c>
      <c r="P1835" s="14" t="s">
        <v>20</v>
      </c>
      <c r="Q1835" s="14" t="s">
        <v>21</v>
      </c>
      <c r="R1835" s="6" t="s">
        <v>22</v>
      </c>
      <c r="S1835" s="6" t="s">
        <v>23</v>
      </c>
      <c r="Y1835" s="6" t="s">
        <v>12</v>
      </c>
      <c r="Z1835" s="6" t="s">
        <v>18</v>
      </c>
      <c r="AA1835" s="6" t="s">
        <v>19</v>
      </c>
      <c r="AB1835" s="14" t="s">
        <v>20</v>
      </c>
      <c r="AC1835" s="14" t="s">
        <v>21</v>
      </c>
      <c r="AD1835" s="6" t="s">
        <v>22</v>
      </c>
      <c r="AE1835" s="6" t="s">
        <v>23</v>
      </c>
    </row>
    <row r="1836" spans="1:33" x14ac:dyDescent="0.25">
      <c r="A1836" s="7" t="str">
        <f>Premissas!$E$2</f>
        <v>outubro/19</v>
      </c>
      <c r="B1836" s="29">
        <f>B1822+1</f>
        <v>132</v>
      </c>
      <c r="C1836" s="15">
        <f>LARGE(Premissas!$H$2:$I$2,1)</f>
        <v>63.39</v>
      </c>
      <c r="D1836" s="16">
        <f t="shared" ref="D1836:D1847" si="2775">IF(C1836&gt;105%*B1836,(C1836-B1836),0)</f>
        <v>0</v>
      </c>
      <c r="E1836" s="17">
        <f>D1836*Premissas!$C$6</f>
        <v>0</v>
      </c>
      <c r="F1836" s="15">
        <f t="shared" ref="F1836:F1847" si="2776">IF(C1836&gt;B1836,C1836,B1836)</f>
        <v>132</v>
      </c>
      <c r="G1836" s="18">
        <f>F1836*Premissas!$C$5</f>
        <v>4255.2356849098387</v>
      </c>
      <c r="M1836" s="7" t="str">
        <f>Premissas!$E$2</f>
        <v>outubro/19</v>
      </c>
      <c r="N1836" s="29">
        <f t="shared" ref="N1836" si="2777">N1822+1</f>
        <v>132</v>
      </c>
      <c r="O1836" s="15">
        <f>Premissas!$I$2</f>
        <v>63.39</v>
      </c>
      <c r="P1836" s="16">
        <f t="shared" ref="P1836:P1847" si="2778">IF(O1836&gt;105%*N1836,(O1836-N1836),0)</f>
        <v>0</v>
      </c>
      <c r="Q1836" s="17">
        <f>P1836*Premissas!$C$13</f>
        <v>0</v>
      </c>
      <c r="R1836" s="15">
        <f t="shared" ref="R1836:R1847" si="2779">IF(O1836&gt;N1836,O1836,N1836)</f>
        <v>132</v>
      </c>
      <c r="S1836" s="18">
        <f>R1836*Premissas!$C$11</f>
        <v>6357.7981651376149</v>
      </c>
      <c r="Y1836" s="7" t="str">
        <f>Premissas!$E$2</f>
        <v>outubro/19</v>
      </c>
      <c r="Z1836" s="29">
        <f t="shared" ref="Z1836" si="2780">Z1822+1</f>
        <v>132</v>
      </c>
      <c r="AA1836" s="15">
        <f>Premissas!$H$2</f>
        <v>58.8</v>
      </c>
      <c r="AB1836" s="16">
        <f t="shared" ref="AB1836:AB1847" si="2781">IF(AA1836&gt;105%*Z1836,(AA1836-Z1836),0)</f>
        <v>0</v>
      </c>
      <c r="AC1836" s="17">
        <f>AB1836*Premissas!$C$6</f>
        <v>0</v>
      </c>
      <c r="AD1836" s="15">
        <f t="shared" ref="AD1836:AD1847" si="2782">IF(AA1836&gt;Z1836,AA1836,Z1836)</f>
        <v>132</v>
      </c>
      <c r="AE1836" s="18">
        <f>AD1836*Premissas!$C$12</f>
        <v>4255.2356849098387</v>
      </c>
    </row>
    <row r="1837" spans="1:33" x14ac:dyDescent="0.25">
      <c r="A1837" s="7" t="str">
        <f>Premissas!$E$3</f>
        <v>setembro/19</v>
      </c>
      <c r="B1837" s="29">
        <f>B1836</f>
        <v>132</v>
      </c>
      <c r="C1837" s="15">
        <f>LARGE(Premissas!$H$3:$I$3,1)</f>
        <v>58.91</v>
      </c>
      <c r="D1837" s="16">
        <f t="shared" si="2775"/>
        <v>0</v>
      </c>
      <c r="E1837" s="17">
        <f>D1837*Premissas!$C$6</f>
        <v>0</v>
      </c>
      <c r="F1837" s="15">
        <f t="shared" si="2776"/>
        <v>132</v>
      </c>
      <c r="G1837" s="18">
        <f>F1837*Premissas!$C$5</f>
        <v>4255.2356849098387</v>
      </c>
      <c r="M1837" s="7" t="str">
        <f>Premissas!$E$3</f>
        <v>setembro/19</v>
      </c>
      <c r="N1837" s="29">
        <f t="shared" ref="N1837:N1847" si="2783">N1836</f>
        <v>132</v>
      </c>
      <c r="O1837" s="15">
        <f>Premissas!$I$3</f>
        <v>52.19</v>
      </c>
      <c r="P1837" s="16">
        <f t="shared" si="2778"/>
        <v>0</v>
      </c>
      <c r="Q1837" s="17">
        <f>P1837*Premissas!$C$13</f>
        <v>0</v>
      </c>
      <c r="R1837" s="15">
        <f t="shared" si="2779"/>
        <v>132</v>
      </c>
      <c r="S1837" s="18">
        <f>R1837*Premissas!$C$11</f>
        <v>6357.7981651376149</v>
      </c>
      <c r="Y1837" s="7" t="str">
        <f>Premissas!$E$3</f>
        <v>setembro/19</v>
      </c>
      <c r="Z1837" s="29">
        <f t="shared" ref="Z1837:Z1847" si="2784">Z1836</f>
        <v>132</v>
      </c>
      <c r="AA1837" s="15">
        <f>Premissas!$H$3</f>
        <v>58.91</v>
      </c>
      <c r="AB1837" s="16">
        <f t="shared" si="2781"/>
        <v>0</v>
      </c>
      <c r="AC1837" s="17">
        <f>AB1837*Premissas!$C$6</f>
        <v>0</v>
      </c>
      <c r="AD1837" s="15">
        <f t="shared" si="2782"/>
        <v>132</v>
      </c>
      <c r="AE1837" s="18">
        <f>AD1837*Premissas!$C$12</f>
        <v>4255.2356849098387</v>
      </c>
    </row>
    <row r="1838" spans="1:33" x14ac:dyDescent="0.25">
      <c r="A1838" s="7" t="str">
        <f>Premissas!$E$4</f>
        <v>agosto/19</v>
      </c>
      <c r="B1838" s="29">
        <f t="shared" ref="B1838:B1847" si="2785">B1837</f>
        <v>132</v>
      </c>
      <c r="C1838" s="15">
        <f>LARGE(Premissas!$H$4:$I$4,1)</f>
        <v>46.48</v>
      </c>
      <c r="D1838" s="16">
        <f t="shared" si="2775"/>
        <v>0</v>
      </c>
      <c r="E1838" s="17">
        <f>D1838*Premissas!$C$6</f>
        <v>0</v>
      </c>
      <c r="F1838" s="15">
        <f t="shared" si="2776"/>
        <v>132</v>
      </c>
      <c r="G1838" s="18">
        <f>F1838*Premissas!$C$5</f>
        <v>4255.2356849098387</v>
      </c>
      <c r="M1838" s="7" t="str">
        <f>Premissas!$E$4</f>
        <v>agosto/19</v>
      </c>
      <c r="N1838" s="29">
        <f t="shared" si="2783"/>
        <v>132</v>
      </c>
      <c r="O1838" s="15">
        <f>Premissas!$I$4</f>
        <v>20.16</v>
      </c>
      <c r="P1838" s="16">
        <f t="shared" si="2778"/>
        <v>0</v>
      </c>
      <c r="Q1838" s="17">
        <f>P1838*Premissas!$C$13</f>
        <v>0</v>
      </c>
      <c r="R1838" s="15">
        <f t="shared" si="2779"/>
        <v>132</v>
      </c>
      <c r="S1838" s="18">
        <f>R1838*Premissas!$C$11</f>
        <v>6357.7981651376149</v>
      </c>
      <c r="Y1838" s="7" t="str">
        <f>Premissas!$E$4</f>
        <v>agosto/19</v>
      </c>
      <c r="Z1838" s="29">
        <f t="shared" si="2784"/>
        <v>132</v>
      </c>
      <c r="AA1838" s="15">
        <f>Premissas!$H$4</f>
        <v>46.48</v>
      </c>
      <c r="AB1838" s="16">
        <f t="shared" si="2781"/>
        <v>0</v>
      </c>
      <c r="AC1838" s="17">
        <f>AB1838*Premissas!$C$6</f>
        <v>0</v>
      </c>
      <c r="AD1838" s="15">
        <f t="shared" si="2782"/>
        <v>132</v>
      </c>
      <c r="AE1838" s="18">
        <f>AD1838*Premissas!$C$12</f>
        <v>4255.2356849098387</v>
      </c>
    </row>
    <row r="1839" spans="1:33" x14ac:dyDescent="0.25">
      <c r="A1839" s="7" t="str">
        <f>Premissas!$E$5</f>
        <v>julho/19</v>
      </c>
      <c r="B1839" s="29">
        <f t="shared" si="2785"/>
        <v>132</v>
      </c>
      <c r="C1839" s="15">
        <f>LARGE(Premissas!$H$5:$I$5,1)</f>
        <v>63.17</v>
      </c>
      <c r="D1839" s="16">
        <f t="shared" si="2775"/>
        <v>0</v>
      </c>
      <c r="E1839" s="17">
        <f>D1839*Premissas!$C$6</f>
        <v>0</v>
      </c>
      <c r="F1839" s="15">
        <f t="shared" si="2776"/>
        <v>132</v>
      </c>
      <c r="G1839" s="18">
        <f>F1839*Premissas!$C$5</f>
        <v>4255.2356849098387</v>
      </c>
      <c r="M1839" s="7" t="str">
        <f>Premissas!$E$5</f>
        <v>julho/19</v>
      </c>
      <c r="N1839" s="29">
        <f t="shared" si="2783"/>
        <v>132</v>
      </c>
      <c r="O1839" s="15">
        <f>Premissas!$I$5</f>
        <v>39.979999999999997</v>
      </c>
      <c r="P1839" s="16">
        <f t="shared" si="2778"/>
        <v>0</v>
      </c>
      <c r="Q1839" s="17">
        <f>P1839*Premissas!$C$13</f>
        <v>0</v>
      </c>
      <c r="R1839" s="15">
        <f t="shared" si="2779"/>
        <v>132</v>
      </c>
      <c r="S1839" s="18">
        <f>R1839*Premissas!$C$11</f>
        <v>6357.7981651376149</v>
      </c>
      <c r="Y1839" s="7" t="str">
        <f>Premissas!$E$5</f>
        <v>julho/19</v>
      </c>
      <c r="Z1839" s="29">
        <f t="shared" si="2784"/>
        <v>132</v>
      </c>
      <c r="AA1839" s="15">
        <f>Premissas!$H$5</f>
        <v>63.17</v>
      </c>
      <c r="AB1839" s="16">
        <f t="shared" si="2781"/>
        <v>0</v>
      </c>
      <c r="AC1839" s="17">
        <f>AB1839*Premissas!$C$6</f>
        <v>0</v>
      </c>
      <c r="AD1839" s="15">
        <f t="shared" si="2782"/>
        <v>132</v>
      </c>
      <c r="AE1839" s="18">
        <f>AD1839*Premissas!$C$12</f>
        <v>4255.2356849098387</v>
      </c>
    </row>
    <row r="1840" spans="1:33" x14ac:dyDescent="0.25">
      <c r="A1840" s="7" t="str">
        <f>Premissas!$E$6</f>
        <v>junho/19</v>
      </c>
      <c r="B1840" s="29">
        <f t="shared" si="2785"/>
        <v>132</v>
      </c>
      <c r="C1840" s="15">
        <f>LARGE(Premissas!$H$6:$I$6,1)</f>
        <v>59.47</v>
      </c>
      <c r="D1840" s="16">
        <f t="shared" si="2775"/>
        <v>0</v>
      </c>
      <c r="E1840" s="17">
        <f>D1840*Premissas!$C$6</f>
        <v>0</v>
      </c>
      <c r="F1840" s="15">
        <f t="shared" si="2776"/>
        <v>132</v>
      </c>
      <c r="G1840" s="18">
        <f>F1840*Premissas!$C$5</f>
        <v>4255.2356849098387</v>
      </c>
      <c r="M1840" s="7" t="str">
        <f>Premissas!$E$6</f>
        <v>junho/19</v>
      </c>
      <c r="N1840" s="29">
        <f t="shared" si="2783"/>
        <v>132</v>
      </c>
      <c r="O1840" s="15">
        <f>Premissas!$I$6</f>
        <v>47.71</v>
      </c>
      <c r="P1840" s="16">
        <f t="shared" si="2778"/>
        <v>0</v>
      </c>
      <c r="Q1840" s="17">
        <f>P1840*Premissas!$C$13</f>
        <v>0</v>
      </c>
      <c r="R1840" s="15">
        <f t="shared" si="2779"/>
        <v>132</v>
      </c>
      <c r="S1840" s="18">
        <f>R1840*Premissas!$C$11</f>
        <v>6357.7981651376149</v>
      </c>
      <c r="Y1840" s="7" t="str">
        <f>Premissas!$E$6</f>
        <v>junho/19</v>
      </c>
      <c r="Z1840" s="29">
        <f t="shared" si="2784"/>
        <v>132</v>
      </c>
      <c r="AA1840" s="15">
        <f>Premissas!$H$6</f>
        <v>59.47</v>
      </c>
      <c r="AB1840" s="16">
        <f t="shared" si="2781"/>
        <v>0</v>
      </c>
      <c r="AC1840" s="17">
        <f>AB1840*Premissas!$C$6</f>
        <v>0</v>
      </c>
      <c r="AD1840" s="15">
        <f t="shared" si="2782"/>
        <v>132</v>
      </c>
      <c r="AE1840" s="18">
        <f>AD1840*Premissas!$C$12</f>
        <v>4255.2356849098387</v>
      </c>
    </row>
    <row r="1841" spans="1:33" x14ac:dyDescent="0.25">
      <c r="A1841" s="7" t="str">
        <f>Premissas!$E$7</f>
        <v>maio/19</v>
      </c>
      <c r="B1841" s="29">
        <f t="shared" si="2785"/>
        <v>132</v>
      </c>
      <c r="C1841" s="15">
        <f>LARGE(Premissas!$H$7:$I$7,1)</f>
        <v>61.04</v>
      </c>
      <c r="D1841" s="20">
        <f t="shared" si="2775"/>
        <v>0</v>
      </c>
      <c r="E1841" s="17">
        <f>D1841*Premissas!$C$6</f>
        <v>0</v>
      </c>
      <c r="F1841" s="15">
        <f t="shared" si="2776"/>
        <v>132</v>
      </c>
      <c r="G1841" s="18">
        <f>F1841*Premissas!$C$5</f>
        <v>4255.2356849098387</v>
      </c>
      <c r="M1841" s="7" t="str">
        <f>Premissas!$E$7</f>
        <v>maio/19</v>
      </c>
      <c r="N1841" s="29">
        <f t="shared" si="2783"/>
        <v>132</v>
      </c>
      <c r="O1841" s="15">
        <f>Premissas!$I$7</f>
        <v>46.37</v>
      </c>
      <c r="P1841" s="20">
        <f t="shared" si="2778"/>
        <v>0</v>
      </c>
      <c r="Q1841" s="17">
        <f>P1841*Premissas!$C$13</f>
        <v>0</v>
      </c>
      <c r="R1841" s="15">
        <f t="shared" si="2779"/>
        <v>132</v>
      </c>
      <c r="S1841" s="18">
        <f>R1841*Premissas!$C$11</f>
        <v>6357.7981651376149</v>
      </c>
      <c r="Y1841" s="7" t="str">
        <f>Premissas!$E$7</f>
        <v>maio/19</v>
      </c>
      <c r="Z1841" s="29">
        <f t="shared" si="2784"/>
        <v>132</v>
      </c>
      <c r="AA1841" s="15">
        <f>Premissas!$H$7</f>
        <v>61.04</v>
      </c>
      <c r="AB1841" s="20">
        <f t="shared" si="2781"/>
        <v>0</v>
      </c>
      <c r="AC1841" s="17">
        <f>AB1841*Premissas!$C$6</f>
        <v>0</v>
      </c>
      <c r="AD1841" s="15">
        <f t="shared" si="2782"/>
        <v>132</v>
      </c>
      <c r="AE1841" s="18">
        <f>AD1841*Premissas!$C$12</f>
        <v>4255.2356849098387</v>
      </c>
    </row>
    <row r="1842" spans="1:33" x14ac:dyDescent="0.25">
      <c r="A1842" s="7" t="str">
        <f>Premissas!$E$8</f>
        <v>abril/19</v>
      </c>
      <c r="B1842" s="29">
        <f t="shared" si="2785"/>
        <v>132</v>
      </c>
      <c r="C1842" s="15">
        <f>LARGE(Premissas!$H$8:$I$8,1)</f>
        <v>81.98</v>
      </c>
      <c r="D1842" s="20">
        <f t="shared" si="2775"/>
        <v>0</v>
      </c>
      <c r="E1842" s="17">
        <f>D1842*Premissas!$C$6</f>
        <v>0</v>
      </c>
      <c r="F1842" s="15">
        <f t="shared" si="2776"/>
        <v>132</v>
      </c>
      <c r="G1842" s="18">
        <f>F1842*Premissas!$C$5</f>
        <v>4255.2356849098387</v>
      </c>
      <c r="M1842" s="7" t="str">
        <f>Premissas!$E$8</f>
        <v>abril/19</v>
      </c>
      <c r="N1842" s="29">
        <f t="shared" si="2783"/>
        <v>132</v>
      </c>
      <c r="O1842" s="15">
        <f>Premissas!$I$8</f>
        <v>53.09</v>
      </c>
      <c r="P1842" s="20">
        <f t="shared" si="2778"/>
        <v>0</v>
      </c>
      <c r="Q1842" s="17">
        <f>P1842*Premissas!$C$13</f>
        <v>0</v>
      </c>
      <c r="R1842" s="15">
        <f t="shared" si="2779"/>
        <v>132</v>
      </c>
      <c r="S1842" s="18">
        <f>R1842*Premissas!$C$11</f>
        <v>6357.7981651376149</v>
      </c>
      <c r="Y1842" s="7" t="str">
        <f>Premissas!$E$8</f>
        <v>abril/19</v>
      </c>
      <c r="Z1842" s="29">
        <f t="shared" si="2784"/>
        <v>132</v>
      </c>
      <c r="AA1842" s="15">
        <f>Premissas!$H$8</f>
        <v>81.98</v>
      </c>
      <c r="AB1842" s="20">
        <f t="shared" si="2781"/>
        <v>0</v>
      </c>
      <c r="AC1842" s="17">
        <f>AB1842*Premissas!$C$6</f>
        <v>0</v>
      </c>
      <c r="AD1842" s="15">
        <f t="shared" si="2782"/>
        <v>132</v>
      </c>
      <c r="AE1842" s="18">
        <f>AD1842*Premissas!$C$12</f>
        <v>4255.2356849098387</v>
      </c>
    </row>
    <row r="1843" spans="1:33" x14ac:dyDescent="0.25">
      <c r="A1843" s="7" t="str">
        <f>Premissas!$E$9</f>
        <v>março/19</v>
      </c>
      <c r="B1843" s="29">
        <f t="shared" si="2785"/>
        <v>132</v>
      </c>
      <c r="C1843" s="15">
        <f>LARGE(Premissas!$H$9:$I$9,1)</f>
        <v>77.73</v>
      </c>
      <c r="D1843" s="20">
        <f t="shared" si="2775"/>
        <v>0</v>
      </c>
      <c r="E1843" s="17">
        <f>D1843*Premissas!$C$6</f>
        <v>0</v>
      </c>
      <c r="F1843" s="15">
        <f t="shared" si="2776"/>
        <v>132</v>
      </c>
      <c r="G1843" s="18">
        <f>F1843*Premissas!$C$5</f>
        <v>4255.2356849098387</v>
      </c>
      <c r="M1843" s="7" t="str">
        <f>Premissas!$E$9</f>
        <v>março/19</v>
      </c>
      <c r="N1843" s="29">
        <f t="shared" si="2783"/>
        <v>132</v>
      </c>
      <c r="O1843" s="15">
        <f>Premissas!$I$9</f>
        <v>77.73</v>
      </c>
      <c r="P1843" s="20">
        <f t="shared" si="2778"/>
        <v>0</v>
      </c>
      <c r="Q1843" s="17">
        <f>P1843*Premissas!$C$13</f>
        <v>0</v>
      </c>
      <c r="R1843" s="15">
        <f t="shared" si="2779"/>
        <v>132</v>
      </c>
      <c r="S1843" s="18">
        <f>R1843*Premissas!$C$11</f>
        <v>6357.7981651376149</v>
      </c>
      <c r="Y1843" s="7" t="str">
        <f>Premissas!$E$9</f>
        <v>março/19</v>
      </c>
      <c r="Z1843" s="29">
        <f t="shared" si="2784"/>
        <v>132</v>
      </c>
      <c r="AA1843" s="15">
        <f>Premissas!$H$9</f>
        <v>77.62</v>
      </c>
      <c r="AB1843" s="20">
        <f t="shared" si="2781"/>
        <v>0</v>
      </c>
      <c r="AC1843" s="17">
        <f>AB1843*Premissas!$C$6</f>
        <v>0</v>
      </c>
      <c r="AD1843" s="15">
        <f t="shared" si="2782"/>
        <v>132</v>
      </c>
      <c r="AE1843" s="18">
        <f>AD1843*Premissas!$C$12</f>
        <v>4255.2356849098387</v>
      </c>
    </row>
    <row r="1844" spans="1:33" x14ac:dyDescent="0.25">
      <c r="A1844" s="7" t="str">
        <f>Premissas!$E$10</f>
        <v>fevereiro/19</v>
      </c>
      <c r="B1844" s="29">
        <f t="shared" si="2785"/>
        <v>132</v>
      </c>
      <c r="C1844" s="15">
        <f>LARGE(Premissas!$H$10:$I$10,1)</f>
        <v>89.49</v>
      </c>
      <c r="D1844" s="20">
        <f t="shared" si="2775"/>
        <v>0</v>
      </c>
      <c r="E1844" s="17">
        <f>D1844*Premissas!$C$6</f>
        <v>0</v>
      </c>
      <c r="F1844" s="15">
        <f t="shared" si="2776"/>
        <v>132</v>
      </c>
      <c r="G1844" s="18">
        <f>F1844*Premissas!$C$5</f>
        <v>4255.2356849098387</v>
      </c>
      <c r="M1844" s="7" t="str">
        <f>Premissas!$E$10</f>
        <v>fevereiro/19</v>
      </c>
      <c r="N1844" s="29">
        <f t="shared" si="2783"/>
        <v>132</v>
      </c>
      <c r="O1844" s="15">
        <f>Premissas!$I$10</f>
        <v>61.82</v>
      </c>
      <c r="P1844" s="20">
        <f t="shared" si="2778"/>
        <v>0</v>
      </c>
      <c r="Q1844" s="17">
        <f>P1844*Premissas!$C$13</f>
        <v>0</v>
      </c>
      <c r="R1844" s="15">
        <f t="shared" si="2779"/>
        <v>132</v>
      </c>
      <c r="S1844" s="18">
        <f>R1844*Premissas!$C$11</f>
        <v>6357.7981651376149</v>
      </c>
      <c r="Y1844" s="7" t="str">
        <f>Premissas!$E$10</f>
        <v>fevereiro/19</v>
      </c>
      <c r="Z1844" s="29">
        <f t="shared" si="2784"/>
        <v>132</v>
      </c>
      <c r="AA1844" s="15">
        <f>Premissas!$H$10</f>
        <v>89.49</v>
      </c>
      <c r="AB1844" s="20">
        <f t="shared" si="2781"/>
        <v>0</v>
      </c>
      <c r="AC1844" s="17">
        <f>AB1844*Premissas!$C$6</f>
        <v>0</v>
      </c>
      <c r="AD1844" s="15">
        <f t="shared" si="2782"/>
        <v>132</v>
      </c>
      <c r="AE1844" s="18">
        <f>AD1844*Premissas!$C$12</f>
        <v>4255.2356849098387</v>
      </c>
    </row>
    <row r="1845" spans="1:33" x14ac:dyDescent="0.25">
      <c r="A1845" s="7" t="str">
        <f>Premissas!$E$11</f>
        <v>janeiro/19</v>
      </c>
      <c r="B1845" s="29">
        <f t="shared" si="2785"/>
        <v>132</v>
      </c>
      <c r="C1845" s="15">
        <f>LARGE(Premissas!$H$11:$I$11,1)</f>
        <v>81.09</v>
      </c>
      <c r="D1845" s="16">
        <f t="shared" si="2775"/>
        <v>0</v>
      </c>
      <c r="E1845" s="17">
        <f>D1845*Premissas!$C$6</f>
        <v>0</v>
      </c>
      <c r="F1845" s="15">
        <f t="shared" si="2776"/>
        <v>132</v>
      </c>
      <c r="G1845" s="18">
        <f>F1845*Premissas!$C$5</f>
        <v>4255.2356849098387</v>
      </c>
      <c r="M1845" s="7" t="str">
        <f>Premissas!$E$11</f>
        <v>janeiro/19</v>
      </c>
      <c r="N1845" s="29">
        <f t="shared" si="2783"/>
        <v>132</v>
      </c>
      <c r="O1845" s="15">
        <f>Premissas!$I$11</f>
        <v>57.12</v>
      </c>
      <c r="P1845" s="16">
        <f t="shared" si="2778"/>
        <v>0</v>
      </c>
      <c r="Q1845" s="17">
        <f>P1845*Premissas!$C$13</f>
        <v>0</v>
      </c>
      <c r="R1845" s="15">
        <f t="shared" si="2779"/>
        <v>132</v>
      </c>
      <c r="S1845" s="18">
        <f>R1845*Premissas!$C$11</f>
        <v>6357.7981651376149</v>
      </c>
      <c r="Y1845" s="7" t="str">
        <f>Premissas!$E$11</f>
        <v>janeiro/19</v>
      </c>
      <c r="Z1845" s="29">
        <f t="shared" si="2784"/>
        <v>132</v>
      </c>
      <c r="AA1845" s="15">
        <f>Premissas!$H$11</f>
        <v>81.09</v>
      </c>
      <c r="AB1845" s="16">
        <f t="shared" si="2781"/>
        <v>0</v>
      </c>
      <c r="AC1845" s="17">
        <f>AB1845*Premissas!$C$6</f>
        <v>0</v>
      </c>
      <c r="AD1845" s="15">
        <f t="shared" si="2782"/>
        <v>132</v>
      </c>
      <c r="AE1845" s="18">
        <f>AD1845*Premissas!$C$12</f>
        <v>4255.2356849098387</v>
      </c>
    </row>
    <row r="1846" spans="1:33" x14ac:dyDescent="0.25">
      <c r="A1846" s="7" t="str">
        <f>Premissas!$E$12</f>
        <v>dezembro/18</v>
      </c>
      <c r="B1846" s="29">
        <f t="shared" si="2785"/>
        <v>132</v>
      </c>
      <c r="C1846" s="15">
        <f>LARGE(Premissas!$H$12:$I$12,1)</f>
        <v>66.98</v>
      </c>
      <c r="D1846" s="16">
        <f t="shared" si="2775"/>
        <v>0</v>
      </c>
      <c r="E1846" s="17">
        <f>D1846*Premissas!$C$6</f>
        <v>0</v>
      </c>
      <c r="F1846" s="15">
        <f t="shared" si="2776"/>
        <v>132</v>
      </c>
      <c r="G1846" s="18">
        <f>F1846*Premissas!$C$5</f>
        <v>4255.2356849098387</v>
      </c>
      <c r="M1846" s="7" t="str">
        <f>Premissas!$E$12</f>
        <v>dezembro/18</v>
      </c>
      <c r="N1846" s="29">
        <f t="shared" si="2783"/>
        <v>132</v>
      </c>
      <c r="O1846" s="15">
        <f>Premissas!$I$12</f>
        <v>56.9</v>
      </c>
      <c r="P1846" s="16">
        <f t="shared" si="2778"/>
        <v>0</v>
      </c>
      <c r="Q1846" s="17">
        <f>P1846*Premissas!$C$13</f>
        <v>0</v>
      </c>
      <c r="R1846" s="15">
        <f t="shared" si="2779"/>
        <v>132</v>
      </c>
      <c r="S1846" s="18">
        <f>R1846*Premissas!$C$11</f>
        <v>6357.7981651376149</v>
      </c>
      <c r="Y1846" s="7" t="str">
        <f>Premissas!$E$12</f>
        <v>dezembro/18</v>
      </c>
      <c r="Z1846" s="29">
        <f t="shared" si="2784"/>
        <v>132</v>
      </c>
      <c r="AA1846" s="15">
        <f>Premissas!$H$12</f>
        <v>66.98</v>
      </c>
      <c r="AB1846" s="16">
        <f t="shared" si="2781"/>
        <v>0</v>
      </c>
      <c r="AC1846" s="17">
        <f>AB1846*Premissas!$C$6</f>
        <v>0</v>
      </c>
      <c r="AD1846" s="15">
        <f t="shared" si="2782"/>
        <v>132</v>
      </c>
      <c r="AE1846" s="18">
        <f>AD1846*Premissas!$C$12</f>
        <v>4255.2356849098387</v>
      </c>
    </row>
    <row r="1847" spans="1:33" x14ac:dyDescent="0.25">
      <c r="A1847" s="7" t="str">
        <f>Premissas!$E$13</f>
        <v>novembro/18</v>
      </c>
      <c r="B1847" s="29">
        <f t="shared" si="2785"/>
        <v>132</v>
      </c>
      <c r="C1847" s="15">
        <f>LARGE(Premissas!$H$13:$I$13,1)</f>
        <v>66.42</v>
      </c>
      <c r="D1847" s="16">
        <f t="shared" si="2775"/>
        <v>0</v>
      </c>
      <c r="E1847" s="17">
        <f>D1847*Premissas!$C$6</f>
        <v>0</v>
      </c>
      <c r="F1847" s="15">
        <f t="shared" si="2776"/>
        <v>132</v>
      </c>
      <c r="G1847" s="18">
        <f>F1847*Premissas!$C$5</f>
        <v>4255.2356849098387</v>
      </c>
      <c r="M1847" s="7" t="str">
        <f>Premissas!$E$13</f>
        <v>novembro/18</v>
      </c>
      <c r="N1847" s="29">
        <f t="shared" si="2783"/>
        <v>132</v>
      </c>
      <c r="O1847" s="15">
        <f>Premissas!$I$13</f>
        <v>40.659999999999997</v>
      </c>
      <c r="P1847" s="16">
        <f t="shared" si="2778"/>
        <v>0</v>
      </c>
      <c r="Q1847" s="17">
        <f>P1847*Premissas!$C$13</f>
        <v>0</v>
      </c>
      <c r="R1847" s="15">
        <f t="shared" si="2779"/>
        <v>132</v>
      </c>
      <c r="S1847" s="18">
        <f>R1847*Premissas!$C$11</f>
        <v>6357.7981651376149</v>
      </c>
      <c r="Y1847" s="7" t="str">
        <f>Premissas!$E$13</f>
        <v>novembro/18</v>
      </c>
      <c r="Z1847" s="29">
        <f t="shared" si="2784"/>
        <v>132</v>
      </c>
      <c r="AA1847" s="15">
        <f>Premissas!$H$13</f>
        <v>66.42</v>
      </c>
      <c r="AB1847" s="16">
        <f t="shared" si="2781"/>
        <v>0</v>
      </c>
      <c r="AC1847" s="17">
        <f>AB1847*Premissas!$C$6</f>
        <v>0</v>
      </c>
      <c r="AD1847" s="15">
        <f t="shared" si="2782"/>
        <v>132</v>
      </c>
      <c r="AE1847" s="18">
        <f>AD1847*Premissas!$C$12</f>
        <v>4255.2356849098387</v>
      </c>
    </row>
    <row r="1848" spans="1:33" x14ac:dyDescent="0.25">
      <c r="A1848" s="26" t="s">
        <v>35</v>
      </c>
      <c r="B1848" s="5"/>
      <c r="C1848" s="5">
        <f>LARGE(C1835:C1847,1)</f>
        <v>89.49</v>
      </c>
      <c r="D1848" s="5">
        <f>LARGE(D1835:D1847,1)</f>
        <v>0</v>
      </c>
      <c r="E1848" s="27">
        <f>SUM(E1836:E1847)</f>
        <v>0</v>
      </c>
      <c r="F1848" s="5">
        <f>LARGE(F1835:F1847,1)</f>
        <v>132</v>
      </c>
      <c r="G1848" s="27">
        <f t="shared" ref="G1848:G1904" si="2786">SUM(G1836:G1847)</f>
        <v>51062.828218918054</v>
      </c>
      <c r="H1848" s="50">
        <f>E1848+G1848</f>
        <v>51062.828218918054</v>
      </c>
      <c r="I1848">
        <f>B1836</f>
        <v>132</v>
      </c>
      <c r="M1848" s="26" t="s">
        <v>35</v>
      </c>
      <c r="N1848" s="5"/>
      <c r="O1848" s="5">
        <f t="shared" ref="O1848:P1848" si="2787">LARGE(O1835:O1847,1)</f>
        <v>77.73</v>
      </c>
      <c r="P1848" s="5">
        <f t="shared" si="2787"/>
        <v>0</v>
      </c>
      <c r="Q1848" s="27">
        <f t="shared" ref="Q1848" si="2788">SUM(Q1836:Q1847)</f>
        <v>0</v>
      </c>
      <c r="R1848" s="5">
        <f t="shared" ref="R1848" si="2789">LARGE(R1835:R1847,1)</f>
        <v>132</v>
      </c>
      <c r="S1848" s="27">
        <f t="shared" ref="S1848:S1904" si="2790">SUM(S1836:S1847)</f>
        <v>76293.577981651397</v>
      </c>
      <c r="T1848" s="50">
        <f t="shared" ref="T1848" si="2791">Q1848+S1848</f>
        <v>76293.577981651397</v>
      </c>
      <c r="U1848">
        <f t="shared" ref="U1848" si="2792">N1836</f>
        <v>132</v>
      </c>
      <c r="Y1848" s="26" t="s">
        <v>35</v>
      </c>
      <c r="Z1848" s="5"/>
      <c r="AA1848" s="5">
        <f t="shared" ref="AA1848:AB1848" si="2793">LARGE(AA1835:AA1847,1)</f>
        <v>89.49</v>
      </c>
      <c r="AB1848" s="5">
        <f t="shared" si="2793"/>
        <v>0</v>
      </c>
      <c r="AC1848" s="27">
        <f t="shared" ref="AC1848" si="2794">SUM(AC1836:AC1847)</f>
        <v>0</v>
      </c>
      <c r="AD1848" s="5">
        <f t="shared" ref="AD1848" si="2795">LARGE(AD1835:AD1847,1)</f>
        <v>132</v>
      </c>
      <c r="AE1848" s="27">
        <f t="shared" ref="AE1848:AE1904" si="2796">SUM(AE1836:AE1847)</f>
        <v>51062.828218918054</v>
      </c>
      <c r="AF1848" s="50">
        <f t="shared" ref="AF1848" si="2797">AC1848+AE1848</f>
        <v>51062.828218918054</v>
      </c>
      <c r="AG1848">
        <f t="shared" ref="AG1848" si="2798">Z1836</f>
        <v>132</v>
      </c>
    </row>
    <row r="1849" spans="1:33" x14ac:dyDescent="0.25">
      <c r="A1849" s="6" t="s">
        <v>12</v>
      </c>
      <c r="B1849" s="6" t="s">
        <v>18</v>
      </c>
      <c r="C1849" s="6" t="s">
        <v>19</v>
      </c>
      <c r="D1849" s="14" t="s">
        <v>20</v>
      </c>
      <c r="E1849" s="14" t="s">
        <v>21</v>
      </c>
      <c r="F1849" s="6" t="s">
        <v>22</v>
      </c>
      <c r="G1849" s="6" t="s">
        <v>23</v>
      </c>
      <c r="M1849" s="6" t="s">
        <v>12</v>
      </c>
      <c r="N1849" s="6" t="s">
        <v>18</v>
      </c>
      <c r="O1849" s="6" t="s">
        <v>19</v>
      </c>
      <c r="P1849" s="14" t="s">
        <v>20</v>
      </c>
      <c r="Q1849" s="14" t="s">
        <v>21</v>
      </c>
      <c r="R1849" s="6" t="s">
        <v>22</v>
      </c>
      <c r="S1849" s="6" t="s">
        <v>23</v>
      </c>
      <c r="Y1849" s="6" t="s">
        <v>12</v>
      </c>
      <c r="Z1849" s="6" t="s">
        <v>18</v>
      </c>
      <c r="AA1849" s="6" t="s">
        <v>19</v>
      </c>
      <c r="AB1849" s="14" t="s">
        <v>20</v>
      </c>
      <c r="AC1849" s="14" t="s">
        <v>21</v>
      </c>
      <c r="AD1849" s="6" t="s">
        <v>22</v>
      </c>
      <c r="AE1849" s="6" t="s">
        <v>23</v>
      </c>
    </row>
    <row r="1850" spans="1:33" x14ac:dyDescent="0.25">
      <c r="A1850" s="7" t="str">
        <f>Premissas!$E$2</f>
        <v>outubro/19</v>
      </c>
      <c r="B1850" s="29">
        <f>B1836+1</f>
        <v>133</v>
      </c>
      <c r="C1850" s="15">
        <f>LARGE(Premissas!$H$2:$I$2,1)</f>
        <v>63.39</v>
      </c>
      <c r="D1850" s="16">
        <f t="shared" ref="D1850:D1861" si="2799">IF(C1850&gt;105%*B1850,(C1850-B1850),0)</f>
        <v>0</v>
      </c>
      <c r="E1850" s="17">
        <f>D1850*Premissas!$C$6</f>
        <v>0</v>
      </c>
      <c r="F1850" s="15">
        <f t="shared" ref="F1850:F1861" si="2800">IF(C1850&gt;B1850,C1850,B1850)</f>
        <v>133</v>
      </c>
      <c r="G1850" s="18">
        <f>F1850*Premissas!$C$5</f>
        <v>4287.4723188864282</v>
      </c>
      <c r="M1850" s="7" t="str">
        <f>Premissas!$E$2</f>
        <v>outubro/19</v>
      </c>
      <c r="N1850" s="29">
        <f t="shared" ref="N1850" si="2801">N1836+1</f>
        <v>133</v>
      </c>
      <c r="O1850" s="15">
        <f>Premissas!$I$2</f>
        <v>63.39</v>
      </c>
      <c r="P1850" s="16">
        <f t="shared" ref="P1850:P1861" si="2802">IF(O1850&gt;105%*N1850,(O1850-N1850),0)</f>
        <v>0</v>
      </c>
      <c r="Q1850" s="17">
        <f>P1850*Premissas!$C$13</f>
        <v>0</v>
      </c>
      <c r="R1850" s="15">
        <f t="shared" ref="R1850:R1861" si="2803">IF(O1850&gt;N1850,O1850,N1850)</f>
        <v>133</v>
      </c>
      <c r="S1850" s="18">
        <f>R1850*Premissas!$C$11</f>
        <v>6405.9633027522932</v>
      </c>
      <c r="Y1850" s="7" t="str">
        <f>Premissas!$E$2</f>
        <v>outubro/19</v>
      </c>
      <c r="Z1850" s="29">
        <f t="shared" ref="Z1850" si="2804">Z1836+1</f>
        <v>133</v>
      </c>
      <c r="AA1850" s="15">
        <f>Premissas!$H$2</f>
        <v>58.8</v>
      </c>
      <c r="AB1850" s="16">
        <f t="shared" ref="AB1850:AB1861" si="2805">IF(AA1850&gt;105%*Z1850,(AA1850-Z1850),0)</f>
        <v>0</v>
      </c>
      <c r="AC1850" s="17">
        <f>AB1850*Premissas!$C$6</f>
        <v>0</v>
      </c>
      <c r="AD1850" s="15">
        <f t="shared" ref="AD1850:AD1861" si="2806">IF(AA1850&gt;Z1850,AA1850,Z1850)</f>
        <v>133</v>
      </c>
      <c r="AE1850" s="18">
        <f>AD1850*Premissas!$C$12</f>
        <v>4287.4723188864282</v>
      </c>
    </row>
    <row r="1851" spans="1:33" x14ac:dyDescent="0.25">
      <c r="A1851" s="7" t="str">
        <f>Premissas!$E$3</f>
        <v>setembro/19</v>
      </c>
      <c r="B1851" s="29">
        <f>B1850</f>
        <v>133</v>
      </c>
      <c r="C1851" s="15">
        <f>LARGE(Premissas!$H$3:$I$3,1)</f>
        <v>58.91</v>
      </c>
      <c r="D1851" s="16">
        <f t="shared" si="2799"/>
        <v>0</v>
      </c>
      <c r="E1851" s="17">
        <f>D1851*Premissas!$C$6</f>
        <v>0</v>
      </c>
      <c r="F1851" s="15">
        <f t="shared" si="2800"/>
        <v>133</v>
      </c>
      <c r="G1851" s="18">
        <f>F1851*Premissas!$C$5</f>
        <v>4287.4723188864282</v>
      </c>
      <c r="M1851" s="7" t="str">
        <f>Premissas!$E$3</f>
        <v>setembro/19</v>
      </c>
      <c r="N1851" s="29">
        <f t="shared" ref="N1851:N1861" si="2807">N1850</f>
        <v>133</v>
      </c>
      <c r="O1851" s="15">
        <f>Premissas!$I$3</f>
        <v>52.19</v>
      </c>
      <c r="P1851" s="16">
        <f t="shared" si="2802"/>
        <v>0</v>
      </c>
      <c r="Q1851" s="17">
        <f>P1851*Premissas!$C$13</f>
        <v>0</v>
      </c>
      <c r="R1851" s="15">
        <f t="shared" si="2803"/>
        <v>133</v>
      </c>
      <c r="S1851" s="18">
        <f>R1851*Premissas!$C$11</f>
        <v>6405.9633027522932</v>
      </c>
      <c r="Y1851" s="7" t="str">
        <f>Premissas!$E$3</f>
        <v>setembro/19</v>
      </c>
      <c r="Z1851" s="29">
        <f t="shared" ref="Z1851:Z1861" si="2808">Z1850</f>
        <v>133</v>
      </c>
      <c r="AA1851" s="15">
        <f>Premissas!$H$3</f>
        <v>58.91</v>
      </c>
      <c r="AB1851" s="16">
        <f t="shared" si="2805"/>
        <v>0</v>
      </c>
      <c r="AC1851" s="17">
        <f>AB1851*Premissas!$C$6</f>
        <v>0</v>
      </c>
      <c r="AD1851" s="15">
        <f t="shared" si="2806"/>
        <v>133</v>
      </c>
      <c r="AE1851" s="18">
        <f>AD1851*Premissas!$C$12</f>
        <v>4287.4723188864282</v>
      </c>
    </row>
    <row r="1852" spans="1:33" x14ac:dyDescent="0.25">
      <c r="A1852" s="7" t="str">
        <f>Premissas!$E$4</f>
        <v>agosto/19</v>
      </c>
      <c r="B1852" s="29">
        <f t="shared" ref="B1852:B1861" si="2809">B1851</f>
        <v>133</v>
      </c>
      <c r="C1852" s="15">
        <f>LARGE(Premissas!$H$4:$I$4,1)</f>
        <v>46.48</v>
      </c>
      <c r="D1852" s="16">
        <f t="shared" si="2799"/>
        <v>0</v>
      </c>
      <c r="E1852" s="17">
        <f>D1852*Premissas!$C$6</f>
        <v>0</v>
      </c>
      <c r="F1852" s="15">
        <f t="shared" si="2800"/>
        <v>133</v>
      </c>
      <c r="G1852" s="18">
        <f>F1852*Premissas!$C$5</f>
        <v>4287.4723188864282</v>
      </c>
      <c r="M1852" s="7" t="str">
        <f>Premissas!$E$4</f>
        <v>agosto/19</v>
      </c>
      <c r="N1852" s="29">
        <f t="shared" si="2807"/>
        <v>133</v>
      </c>
      <c r="O1852" s="15">
        <f>Premissas!$I$4</f>
        <v>20.16</v>
      </c>
      <c r="P1852" s="16">
        <f t="shared" si="2802"/>
        <v>0</v>
      </c>
      <c r="Q1852" s="17">
        <f>P1852*Premissas!$C$13</f>
        <v>0</v>
      </c>
      <c r="R1852" s="15">
        <f t="shared" si="2803"/>
        <v>133</v>
      </c>
      <c r="S1852" s="18">
        <f>R1852*Premissas!$C$11</f>
        <v>6405.9633027522932</v>
      </c>
      <c r="Y1852" s="7" t="str">
        <f>Premissas!$E$4</f>
        <v>agosto/19</v>
      </c>
      <c r="Z1852" s="29">
        <f t="shared" si="2808"/>
        <v>133</v>
      </c>
      <c r="AA1852" s="15">
        <f>Premissas!$H$4</f>
        <v>46.48</v>
      </c>
      <c r="AB1852" s="16">
        <f t="shared" si="2805"/>
        <v>0</v>
      </c>
      <c r="AC1852" s="17">
        <f>AB1852*Premissas!$C$6</f>
        <v>0</v>
      </c>
      <c r="AD1852" s="15">
        <f t="shared" si="2806"/>
        <v>133</v>
      </c>
      <c r="AE1852" s="18">
        <f>AD1852*Premissas!$C$12</f>
        <v>4287.4723188864282</v>
      </c>
    </row>
    <row r="1853" spans="1:33" x14ac:dyDescent="0.25">
      <c r="A1853" s="7" t="str">
        <f>Premissas!$E$5</f>
        <v>julho/19</v>
      </c>
      <c r="B1853" s="29">
        <f t="shared" si="2809"/>
        <v>133</v>
      </c>
      <c r="C1853" s="15">
        <f>LARGE(Premissas!$H$5:$I$5,1)</f>
        <v>63.17</v>
      </c>
      <c r="D1853" s="16">
        <f t="shared" si="2799"/>
        <v>0</v>
      </c>
      <c r="E1853" s="17">
        <f>D1853*Premissas!$C$6</f>
        <v>0</v>
      </c>
      <c r="F1853" s="15">
        <f t="shared" si="2800"/>
        <v>133</v>
      </c>
      <c r="G1853" s="18">
        <f>F1853*Premissas!$C$5</f>
        <v>4287.4723188864282</v>
      </c>
      <c r="M1853" s="7" t="str">
        <f>Premissas!$E$5</f>
        <v>julho/19</v>
      </c>
      <c r="N1853" s="29">
        <f t="shared" si="2807"/>
        <v>133</v>
      </c>
      <c r="O1853" s="15">
        <f>Premissas!$I$5</f>
        <v>39.979999999999997</v>
      </c>
      <c r="P1853" s="16">
        <f t="shared" si="2802"/>
        <v>0</v>
      </c>
      <c r="Q1853" s="17">
        <f>P1853*Premissas!$C$13</f>
        <v>0</v>
      </c>
      <c r="R1853" s="15">
        <f t="shared" si="2803"/>
        <v>133</v>
      </c>
      <c r="S1853" s="18">
        <f>R1853*Premissas!$C$11</f>
        <v>6405.9633027522932</v>
      </c>
      <c r="Y1853" s="7" t="str">
        <f>Premissas!$E$5</f>
        <v>julho/19</v>
      </c>
      <c r="Z1853" s="29">
        <f t="shared" si="2808"/>
        <v>133</v>
      </c>
      <c r="AA1853" s="15">
        <f>Premissas!$H$5</f>
        <v>63.17</v>
      </c>
      <c r="AB1853" s="16">
        <f t="shared" si="2805"/>
        <v>0</v>
      </c>
      <c r="AC1853" s="17">
        <f>AB1853*Premissas!$C$6</f>
        <v>0</v>
      </c>
      <c r="AD1853" s="15">
        <f t="shared" si="2806"/>
        <v>133</v>
      </c>
      <c r="AE1853" s="18">
        <f>AD1853*Premissas!$C$12</f>
        <v>4287.4723188864282</v>
      </c>
    </row>
    <row r="1854" spans="1:33" x14ac:dyDescent="0.25">
      <c r="A1854" s="7" t="str">
        <f>Premissas!$E$6</f>
        <v>junho/19</v>
      </c>
      <c r="B1854" s="29">
        <f t="shared" si="2809"/>
        <v>133</v>
      </c>
      <c r="C1854" s="15">
        <f>LARGE(Premissas!$H$6:$I$6,1)</f>
        <v>59.47</v>
      </c>
      <c r="D1854" s="16">
        <f t="shared" si="2799"/>
        <v>0</v>
      </c>
      <c r="E1854" s="17">
        <f>D1854*Premissas!$C$6</f>
        <v>0</v>
      </c>
      <c r="F1854" s="15">
        <f t="shared" si="2800"/>
        <v>133</v>
      </c>
      <c r="G1854" s="18">
        <f>F1854*Premissas!$C$5</f>
        <v>4287.4723188864282</v>
      </c>
      <c r="M1854" s="7" t="str">
        <f>Premissas!$E$6</f>
        <v>junho/19</v>
      </c>
      <c r="N1854" s="29">
        <f t="shared" si="2807"/>
        <v>133</v>
      </c>
      <c r="O1854" s="15">
        <f>Premissas!$I$6</f>
        <v>47.71</v>
      </c>
      <c r="P1854" s="16">
        <f t="shared" si="2802"/>
        <v>0</v>
      </c>
      <c r="Q1854" s="17">
        <f>P1854*Premissas!$C$13</f>
        <v>0</v>
      </c>
      <c r="R1854" s="15">
        <f t="shared" si="2803"/>
        <v>133</v>
      </c>
      <c r="S1854" s="18">
        <f>R1854*Premissas!$C$11</f>
        <v>6405.9633027522932</v>
      </c>
      <c r="Y1854" s="7" t="str">
        <f>Premissas!$E$6</f>
        <v>junho/19</v>
      </c>
      <c r="Z1854" s="29">
        <f t="shared" si="2808"/>
        <v>133</v>
      </c>
      <c r="AA1854" s="15">
        <f>Premissas!$H$6</f>
        <v>59.47</v>
      </c>
      <c r="AB1854" s="16">
        <f t="shared" si="2805"/>
        <v>0</v>
      </c>
      <c r="AC1854" s="17">
        <f>AB1854*Premissas!$C$6</f>
        <v>0</v>
      </c>
      <c r="AD1854" s="15">
        <f t="shared" si="2806"/>
        <v>133</v>
      </c>
      <c r="AE1854" s="18">
        <f>AD1854*Premissas!$C$12</f>
        <v>4287.4723188864282</v>
      </c>
    </row>
    <row r="1855" spans="1:33" x14ac:dyDescent="0.25">
      <c r="A1855" s="7" t="str">
        <f>Premissas!$E$7</f>
        <v>maio/19</v>
      </c>
      <c r="B1855" s="29">
        <f t="shared" si="2809"/>
        <v>133</v>
      </c>
      <c r="C1855" s="15">
        <f>LARGE(Premissas!$H$7:$I$7,1)</f>
        <v>61.04</v>
      </c>
      <c r="D1855" s="20">
        <f t="shared" si="2799"/>
        <v>0</v>
      </c>
      <c r="E1855" s="17">
        <f>D1855*Premissas!$C$6</f>
        <v>0</v>
      </c>
      <c r="F1855" s="15">
        <f t="shared" si="2800"/>
        <v>133</v>
      </c>
      <c r="G1855" s="18">
        <f>F1855*Premissas!$C$5</f>
        <v>4287.4723188864282</v>
      </c>
      <c r="M1855" s="7" t="str">
        <f>Premissas!$E$7</f>
        <v>maio/19</v>
      </c>
      <c r="N1855" s="29">
        <f t="shared" si="2807"/>
        <v>133</v>
      </c>
      <c r="O1855" s="15">
        <f>Premissas!$I$7</f>
        <v>46.37</v>
      </c>
      <c r="P1855" s="20">
        <f t="shared" si="2802"/>
        <v>0</v>
      </c>
      <c r="Q1855" s="17">
        <f>P1855*Premissas!$C$13</f>
        <v>0</v>
      </c>
      <c r="R1855" s="15">
        <f t="shared" si="2803"/>
        <v>133</v>
      </c>
      <c r="S1855" s="18">
        <f>R1855*Premissas!$C$11</f>
        <v>6405.9633027522932</v>
      </c>
      <c r="Y1855" s="7" t="str">
        <f>Premissas!$E$7</f>
        <v>maio/19</v>
      </c>
      <c r="Z1855" s="29">
        <f t="shared" si="2808"/>
        <v>133</v>
      </c>
      <c r="AA1855" s="15">
        <f>Premissas!$H$7</f>
        <v>61.04</v>
      </c>
      <c r="AB1855" s="20">
        <f t="shared" si="2805"/>
        <v>0</v>
      </c>
      <c r="AC1855" s="17">
        <f>AB1855*Premissas!$C$6</f>
        <v>0</v>
      </c>
      <c r="AD1855" s="15">
        <f t="shared" si="2806"/>
        <v>133</v>
      </c>
      <c r="AE1855" s="18">
        <f>AD1855*Premissas!$C$12</f>
        <v>4287.4723188864282</v>
      </c>
    </row>
    <row r="1856" spans="1:33" x14ac:dyDescent="0.25">
      <c r="A1856" s="7" t="str">
        <f>Premissas!$E$8</f>
        <v>abril/19</v>
      </c>
      <c r="B1856" s="29">
        <f t="shared" si="2809"/>
        <v>133</v>
      </c>
      <c r="C1856" s="15">
        <f>LARGE(Premissas!$H$8:$I$8,1)</f>
        <v>81.98</v>
      </c>
      <c r="D1856" s="20">
        <f t="shared" si="2799"/>
        <v>0</v>
      </c>
      <c r="E1856" s="17">
        <f>D1856*Premissas!$C$6</f>
        <v>0</v>
      </c>
      <c r="F1856" s="15">
        <f t="shared" si="2800"/>
        <v>133</v>
      </c>
      <c r="G1856" s="18">
        <f>F1856*Premissas!$C$5</f>
        <v>4287.4723188864282</v>
      </c>
      <c r="M1856" s="7" t="str">
        <f>Premissas!$E$8</f>
        <v>abril/19</v>
      </c>
      <c r="N1856" s="29">
        <f t="shared" si="2807"/>
        <v>133</v>
      </c>
      <c r="O1856" s="15">
        <f>Premissas!$I$8</f>
        <v>53.09</v>
      </c>
      <c r="P1856" s="20">
        <f t="shared" si="2802"/>
        <v>0</v>
      </c>
      <c r="Q1856" s="17">
        <f>P1856*Premissas!$C$13</f>
        <v>0</v>
      </c>
      <c r="R1856" s="15">
        <f t="shared" si="2803"/>
        <v>133</v>
      </c>
      <c r="S1856" s="18">
        <f>R1856*Premissas!$C$11</f>
        <v>6405.9633027522932</v>
      </c>
      <c r="Y1856" s="7" t="str">
        <f>Premissas!$E$8</f>
        <v>abril/19</v>
      </c>
      <c r="Z1856" s="29">
        <f t="shared" si="2808"/>
        <v>133</v>
      </c>
      <c r="AA1856" s="15">
        <f>Premissas!$H$8</f>
        <v>81.98</v>
      </c>
      <c r="AB1856" s="20">
        <f t="shared" si="2805"/>
        <v>0</v>
      </c>
      <c r="AC1856" s="17">
        <f>AB1856*Premissas!$C$6</f>
        <v>0</v>
      </c>
      <c r="AD1856" s="15">
        <f t="shared" si="2806"/>
        <v>133</v>
      </c>
      <c r="AE1856" s="18">
        <f>AD1856*Premissas!$C$12</f>
        <v>4287.4723188864282</v>
      </c>
    </row>
    <row r="1857" spans="1:33" x14ac:dyDescent="0.25">
      <c r="A1857" s="7" t="str">
        <f>Premissas!$E$9</f>
        <v>março/19</v>
      </c>
      <c r="B1857" s="29">
        <f t="shared" si="2809"/>
        <v>133</v>
      </c>
      <c r="C1857" s="15">
        <f>LARGE(Premissas!$H$9:$I$9,1)</f>
        <v>77.73</v>
      </c>
      <c r="D1857" s="20">
        <f t="shared" si="2799"/>
        <v>0</v>
      </c>
      <c r="E1857" s="17">
        <f>D1857*Premissas!$C$6</f>
        <v>0</v>
      </c>
      <c r="F1857" s="15">
        <f t="shared" si="2800"/>
        <v>133</v>
      </c>
      <c r="G1857" s="18">
        <f>F1857*Premissas!$C$5</f>
        <v>4287.4723188864282</v>
      </c>
      <c r="M1857" s="7" t="str">
        <f>Premissas!$E$9</f>
        <v>março/19</v>
      </c>
      <c r="N1857" s="29">
        <f t="shared" si="2807"/>
        <v>133</v>
      </c>
      <c r="O1857" s="15">
        <f>Premissas!$I$9</f>
        <v>77.73</v>
      </c>
      <c r="P1857" s="20">
        <f t="shared" si="2802"/>
        <v>0</v>
      </c>
      <c r="Q1857" s="17">
        <f>P1857*Premissas!$C$13</f>
        <v>0</v>
      </c>
      <c r="R1857" s="15">
        <f t="shared" si="2803"/>
        <v>133</v>
      </c>
      <c r="S1857" s="18">
        <f>R1857*Premissas!$C$11</f>
        <v>6405.9633027522932</v>
      </c>
      <c r="Y1857" s="7" t="str">
        <f>Premissas!$E$9</f>
        <v>março/19</v>
      </c>
      <c r="Z1857" s="29">
        <f t="shared" si="2808"/>
        <v>133</v>
      </c>
      <c r="AA1857" s="15">
        <f>Premissas!$H$9</f>
        <v>77.62</v>
      </c>
      <c r="AB1857" s="20">
        <f t="shared" si="2805"/>
        <v>0</v>
      </c>
      <c r="AC1857" s="17">
        <f>AB1857*Premissas!$C$6</f>
        <v>0</v>
      </c>
      <c r="AD1857" s="15">
        <f t="shared" si="2806"/>
        <v>133</v>
      </c>
      <c r="AE1857" s="18">
        <f>AD1857*Premissas!$C$12</f>
        <v>4287.4723188864282</v>
      </c>
    </row>
    <row r="1858" spans="1:33" x14ac:dyDescent="0.25">
      <c r="A1858" s="7" t="str">
        <f>Premissas!$E$10</f>
        <v>fevereiro/19</v>
      </c>
      <c r="B1858" s="29">
        <f t="shared" si="2809"/>
        <v>133</v>
      </c>
      <c r="C1858" s="15">
        <f>LARGE(Premissas!$H$10:$I$10,1)</f>
        <v>89.49</v>
      </c>
      <c r="D1858" s="20">
        <f t="shared" si="2799"/>
        <v>0</v>
      </c>
      <c r="E1858" s="17">
        <f>D1858*Premissas!$C$6</f>
        <v>0</v>
      </c>
      <c r="F1858" s="15">
        <f t="shared" si="2800"/>
        <v>133</v>
      </c>
      <c r="G1858" s="18">
        <f>F1858*Premissas!$C$5</f>
        <v>4287.4723188864282</v>
      </c>
      <c r="M1858" s="7" t="str">
        <f>Premissas!$E$10</f>
        <v>fevereiro/19</v>
      </c>
      <c r="N1858" s="29">
        <f t="shared" si="2807"/>
        <v>133</v>
      </c>
      <c r="O1858" s="15">
        <f>Premissas!$I$10</f>
        <v>61.82</v>
      </c>
      <c r="P1858" s="20">
        <f t="shared" si="2802"/>
        <v>0</v>
      </c>
      <c r="Q1858" s="17">
        <f>P1858*Premissas!$C$13</f>
        <v>0</v>
      </c>
      <c r="R1858" s="15">
        <f t="shared" si="2803"/>
        <v>133</v>
      </c>
      <c r="S1858" s="18">
        <f>R1858*Premissas!$C$11</f>
        <v>6405.9633027522932</v>
      </c>
      <c r="Y1858" s="7" t="str">
        <f>Premissas!$E$10</f>
        <v>fevereiro/19</v>
      </c>
      <c r="Z1858" s="29">
        <f t="shared" si="2808"/>
        <v>133</v>
      </c>
      <c r="AA1858" s="15">
        <f>Premissas!$H$10</f>
        <v>89.49</v>
      </c>
      <c r="AB1858" s="20">
        <f t="shared" si="2805"/>
        <v>0</v>
      </c>
      <c r="AC1858" s="17">
        <f>AB1858*Premissas!$C$6</f>
        <v>0</v>
      </c>
      <c r="AD1858" s="15">
        <f t="shared" si="2806"/>
        <v>133</v>
      </c>
      <c r="AE1858" s="18">
        <f>AD1858*Premissas!$C$12</f>
        <v>4287.4723188864282</v>
      </c>
    </row>
    <row r="1859" spans="1:33" x14ac:dyDescent="0.25">
      <c r="A1859" s="7" t="str">
        <f>Premissas!$E$11</f>
        <v>janeiro/19</v>
      </c>
      <c r="B1859" s="29">
        <f t="shared" si="2809"/>
        <v>133</v>
      </c>
      <c r="C1859" s="15">
        <f>LARGE(Premissas!$H$11:$I$11,1)</f>
        <v>81.09</v>
      </c>
      <c r="D1859" s="16">
        <f t="shared" si="2799"/>
        <v>0</v>
      </c>
      <c r="E1859" s="17">
        <f>D1859*Premissas!$C$6</f>
        <v>0</v>
      </c>
      <c r="F1859" s="15">
        <f t="shared" si="2800"/>
        <v>133</v>
      </c>
      <c r="G1859" s="18">
        <f>F1859*Premissas!$C$5</f>
        <v>4287.4723188864282</v>
      </c>
      <c r="M1859" s="7" t="str">
        <f>Premissas!$E$11</f>
        <v>janeiro/19</v>
      </c>
      <c r="N1859" s="29">
        <f t="shared" si="2807"/>
        <v>133</v>
      </c>
      <c r="O1859" s="15">
        <f>Premissas!$I$11</f>
        <v>57.12</v>
      </c>
      <c r="P1859" s="16">
        <f t="shared" si="2802"/>
        <v>0</v>
      </c>
      <c r="Q1859" s="17">
        <f>P1859*Premissas!$C$13</f>
        <v>0</v>
      </c>
      <c r="R1859" s="15">
        <f t="shared" si="2803"/>
        <v>133</v>
      </c>
      <c r="S1859" s="18">
        <f>R1859*Premissas!$C$11</f>
        <v>6405.9633027522932</v>
      </c>
      <c r="Y1859" s="7" t="str">
        <f>Premissas!$E$11</f>
        <v>janeiro/19</v>
      </c>
      <c r="Z1859" s="29">
        <f t="shared" si="2808"/>
        <v>133</v>
      </c>
      <c r="AA1859" s="15">
        <f>Premissas!$H$11</f>
        <v>81.09</v>
      </c>
      <c r="AB1859" s="16">
        <f t="shared" si="2805"/>
        <v>0</v>
      </c>
      <c r="AC1859" s="17">
        <f>AB1859*Premissas!$C$6</f>
        <v>0</v>
      </c>
      <c r="AD1859" s="15">
        <f t="shared" si="2806"/>
        <v>133</v>
      </c>
      <c r="AE1859" s="18">
        <f>AD1859*Premissas!$C$12</f>
        <v>4287.4723188864282</v>
      </c>
    </row>
    <row r="1860" spans="1:33" x14ac:dyDescent="0.25">
      <c r="A1860" s="7" t="str">
        <f>Premissas!$E$12</f>
        <v>dezembro/18</v>
      </c>
      <c r="B1860" s="29">
        <f t="shared" si="2809"/>
        <v>133</v>
      </c>
      <c r="C1860" s="15">
        <f>LARGE(Premissas!$H$12:$I$12,1)</f>
        <v>66.98</v>
      </c>
      <c r="D1860" s="16">
        <f t="shared" si="2799"/>
        <v>0</v>
      </c>
      <c r="E1860" s="17">
        <f>D1860*Premissas!$C$6</f>
        <v>0</v>
      </c>
      <c r="F1860" s="15">
        <f t="shared" si="2800"/>
        <v>133</v>
      </c>
      <c r="G1860" s="18">
        <f>F1860*Premissas!$C$5</f>
        <v>4287.4723188864282</v>
      </c>
      <c r="M1860" s="7" t="str">
        <f>Premissas!$E$12</f>
        <v>dezembro/18</v>
      </c>
      <c r="N1860" s="29">
        <f t="shared" si="2807"/>
        <v>133</v>
      </c>
      <c r="O1860" s="15">
        <f>Premissas!$I$12</f>
        <v>56.9</v>
      </c>
      <c r="P1860" s="16">
        <f t="shared" si="2802"/>
        <v>0</v>
      </c>
      <c r="Q1860" s="17">
        <f>P1860*Premissas!$C$13</f>
        <v>0</v>
      </c>
      <c r="R1860" s="15">
        <f t="shared" si="2803"/>
        <v>133</v>
      </c>
      <c r="S1860" s="18">
        <f>R1860*Premissas!$C$11</f>
        <v>6405.9633027522932</v>
      </c>
      <c r="Y1860" s="7" t="str">
        <f>Premissas!$E$12</f>
        <v>dezembro/18</v>
      </c>
      <c r="Z1860" s="29">
        <f t="shared" si="2808"/>
        <v>133</v>
      </c>
      <c r="AA1860" s="15">
        <f>Premissas!$H$12</f>
        <v>66.98</v>
      </c>
      <c r="AB1860" s="16">
        <f t="shared" si="2805"/>
        <v>0</v>
      </c>
      <c r="AC1860" s="17">
        <f>AB1860*Premissas!$C$6</f>
        <v>0</v>
      </c>
      <c r="AD1860" s="15">
        <f t="shared" si="2806"/>
        <v>133</v>
      </c>
      <c r="AE1860" s="18">
        <f>AD1860*Premissas!$C$12</f>
        <v>4287.4723188864282</v>
      </c>
    </row>
    <row r="1861" spans="1:33" x14ac:dyDescent="0.25">
      <c r="A1861" s="7" t="str">
        <f>Premissas!$E$13</f>
        <v>novembro/18</v>
      </c>
      <c r="B1861" s="29">
        <f t="shared" si="2809"/>
        <v>133</v>
      </c>
      <c r="C1861" s="15">
        <f>LARGE(Premissas!$H$13:$I$13,1)</f>
        <v>66.42</v>
      </c>
      <c r="D1861" s="16">
        <f t="shared" si="2799"/>
        <v>0</v>
      </c>
      <c r="E1861" s="17">
        <f>D1861*Premissas!$C$6</f>
        <v>0</v>
      </c>
      <c r="F1861" s="15">
        <f t="shared" si="2800"/>
        <v>133</v>
      </c>
      <c r="G1861" s="18">
        <f>F1861*Premissas!$C$5</f>
        <v>4287.4723188864282</v>
      </c>
      <c r="M1861" s="7" t="str">
        <f>Premissas!$E$13</f>
        <v>novembro/18</v>
      </c>
      <c r="N1861" s="29">
        <f t="shared" si="2807"/>
        <v>133</v>
      </c>
      <c r="O1861" s="15">
        <f>Premissas!$I$13</f>
        <v>40.659999999999997</v>
      </c>
      <c r="P1861" s="16">
        <f t="shared" si="2802"/>
        <v>0</v>
      </c>
      <c r="Q1861" s="17">
        <f>P1861*Premissas!$C$13</f>
        <v>0</v>
      </c>
      <c r="R1861" s="15">
        <f t="shared" si="2803"/>
        <v>133</v>
      </c>
      <c r="S1861" s="18">
        <f>R1861*Premissas!$C$11</f>
        <v>6405.9633027522932</v>
      </c>
      <c r="Y1861" s="7" t="str">
        <f>Premissas!$E$13</f>
        <v>novembro/18</v>
      </c>
      <c r="Z1861" s="29">
        <f t="shared" si="2808"/>
        <v>133</v>
      </c>
      <c r="AA1861" s="15">
        <f>Premissas!$H$13</f>
        <v>66.42</v>
      </c>
      <c r="AB1861" s="16">
        <f t="shared" si="2805"/>
        <v>0</v>
      </c>
      <c r="AC1861" s="17">
        <f>AB1861*Premissas!$C$6</f>
        <v>0</v>
      </c>
      <c r="AD1861" s="15">
        <f t="shared" si="2806"/>
        <v>133</v>
      </c>
      <c r="AE1861" s="18">
        <f>AD1861*Premissas!$C$12</f>
        <v>4287.4723188864282</v>
      </c>
    </row>
    <row r="1862" spans="1:33" x14ac:dyDescent="0.25">
      <c r="A1862" s="26" t="s">
        <v>35</v>
      </c>
      <c r="B1862" s="5"/>
      <c r="C1862" s="5">
        <f>LARGE(C1849:C1861,1)</f>
        <v>89.49</v>
      </c>
      <c r="D1862" s="5">
        <f>LARGE(D1849:D1861,1)</f>
        <v>0</v>
      </c>
      <c r="E1862" s="27">
        <f>SUM(E1850:E1861)</f>
        <v>0</v>
      </c>
      <c r="F1862" s="5">
        <f>LARGE(F1849:F1861,1)</f>
        <v>133</v>
      </c>
      <c r="G1862" s="27">
        <f t="shared" si="2786"/>
        <v>51449.667826637153</v>
      </c>
      <c r="H1862" s="50">
        <f>E1862+G1862</f>
        <v>51449.667826637153</v>
      </c>
      <c r="I1862">
        <f>B1850</f>
        <v>133</v>
      </c>
      <c r="M1862" s="26" t="s">
        <v>35</v>
      </c>
      <c r="N1862" s="5"/>
      <c r="O1862" s="5">
        <f t="shared" ref="O1862:P1862" si="2810">LARGE(O1849:O1861,1)</f>
        <v>77.73</v>
      </c>
      <c r="P1862" s="5">
        <f t="shared" si="2810"/>
        <v>0</v>
      </c>
      <c r="Q1862" s="27">
        <f t="shared" ref="Q1862" si="2811">SUM(Q1850:Q1861)</f>
        <v>0</v>
      </c>
      <c r="R1862" s="5">
        <f t="shared" ref="R1862" si="2812">LARGE(R1849:R1861,1)</f>
        <v>133</v>
      </c>
      <c r="S1862" s="27">
        <f t="shared" si="2790"/>
        <v>76871.559633027515</v>
      </c>
      <c r="T1862" s="50">
        <f t="shared" ref="T1862" si="2813">Q1862+S1862</f>
        <v>76871.559633027515</v>
      </c>
      <c r="U1862">
        <f t="shared" ref="U1862" si="2814">N1850</f>
        <v>133</v>
      </c>
      <c r="Y1862" s="26" t="s">
        <v>35</v>
      </c>
      <c r="Z1862" s="5"/>
      <c r="AA1862" s="5">
        <f t="shared" ref="AA1862:AB1862" si="2815">LARGE(AA1849:AA1861,1)</f>
        <v>89.49</v>
      </c>
      <c r="AB1862" s="5">
        <f t="shared" si="2815"/>
        <v>0</v>
      </c>
      <c r="AC1862" s="27">
        <f t="shared" ref="AC1862" si="2816">SUM(AC1850:AC1861)</f>
        <v>0</v>
      </c>
      <c r="AD1862" s="5">
        <f t="shared" ref="AD1862" si="2817">LARGE(AD1849:AD1861,1)</f>
        <v>133</v>
      </c>
      <c r="AE1862" s="27">
        <f t="shared" si="2796"/>
        <v>51449.667826637153</v>
      </c>
      <c r="AF1862" s="50">
        <f t="shared" ref="AF1862" si="2818">AC1862+AE1862</f>
        <v>51449.667826637153</v>
      </c>
      <c r="AG1862">
        <f t="shared" ref="AG1862" si="2819">Z1850</f>
        <v>133</v>
      </c>
    </row>
    <row r="1863" spans="1:33" x14ac:dyDescent="0.25">
      <c r="A1863" s="6" t="s">
        <v>12</v>
      </c>
      <c r="B1863" s="6" t="s">
        <v>18</v>
      </c>
      <c r="C1863" s="6" t="s">
        <v>19</v>
      </c>
      <c r="D1863" s="14" t="s">
        <v>20</v>
      </c>
      <c r="E1863" s="14" t="s">
        <v>21</v>
      </c>
      <c r="F1863" s="6" t="s">
        <v>22</v>
      </c>
      <c r="G1863" s="6" t="s">
        <v>23</v>
      </c>
      <c r="M1863" s="6" t="s">
        <v>12</v>
      </c>
      <c r="N1863" s="6" t="s">
        <v>18</v>
      </c>
      <c r="O1863" s="6" t="s">
        <v>19</v>
      </c>
      <c r="P1863" s="14" t="s">
        <v>20</v>
      </c>
      <c r="Q1863" s="14" t="s">
        <v>21</v>
      </c>
      <c r="R1863" s="6" t="s">
        <v>22</v>
      </c>
      <c r="S1863" s="6" t="s">
        <v>23</v>
      </c>
      <c r="Y1863" s="6" t="s">
        <v>12</v>
      </c>
      <c r="Z1863" s="6" t="s">
        <v>18</v>
      </c>
      <c r="AA1863" s="6" t="s">
        <v>19</v>
      </c>
      <c r="AB1863" s="14" t="s">
        <v>20</v>
      </c>
      <c r="AC1863" s="14" t="s">
        <v>21</v>
      </c>
      <c r="AD1863" s="6" t="s">
        <v>22</v>
      </c>
      <c r="AE1863" s="6" t="s">
        <v>23</v>
      </c>
    </row>
    <row r="1864" spans="1:33" x14ac:dyDescent="0.25">
      <c r="A1864" s="7" t="str">
        <f>Premissas!$E$2</f>
        <v>outubro/19</v>
      </c>
      <c r="B1864" s="29">
        <f>B1850+1</f>
        <v>134</v>
      </c>
      <c r="C1864" s="15">
        <f>LARGE(Premissas!$H$2:$I$2,1)</f>
        <v>63.39</v>
      </c>
      <c r="D1864" s="16">
        <f t="shared" ref="D1864:D1875" si="2820">IF(C1864&gt;105%*B1864,(C1864-B1864),0)</f>
        <v>0</v>
      </c>
      <c r="E1864" s="17">
        <f>D1864*Premissas!$C$6</f>
        <v>0</v>
      </c>
      <c r="F1864" s="15">
        <f t="shared" ref="F1864:F1875" si="2821">IF(C1864&gt;B1864,C1864,B1864)</f>
        <v>134</v>
      </c>
      <c r="G1864" s="18">
        <f>F1864*Premissas!$C$5</f>
        <v>4319.7089528630177</v>
      </c>
      <c r="M1864" s="7" t="str">
        <f>Premissas!$E$2</f>
        <v>outubro/19</v>
      </c>
      <c r="N1864" s="29">
        <f t="shared" ref="N1864" si="2822">N1850+1</f>
        <v>134</v>
      </c>
      <c r="O1864" s="15">
        <f>Premissas!$I$2</f>
        <v>63.39</v>
      </c>
      <c r="P1864" s="16">
        <f t="shared" ref="P1864:P1875" si="2823">IF(O1864&gt;105%*N1864,(O1864-N1864),0)</f>
        <v>0</v>
      </c>
      <c r="Q1864" s="17">
        <f>P1864*Premissas!$C$13</f>
        <v>0</v>
      </c>
      <c r="R1864" s="15">
        <f t="shared" ref="R1864:R1875" si="2824">IF(O1864&gt;N1864,O1864,N1864)</f>
        <v>134</v>
      </c>
      <c r="S1864" s="18">
        <f>R1864*Premissas!$C$11</f>
        <v>6454.1284403669724</v>
      </c>
      <c r="Y1864" s="7" t="str">
        <f>Premissas!$E$2</f>
        <v>outubro/19</v>
      </c>
      <c r="Z1864" s="29">
        <f t="shared" ref="Z1864" si="2825">Z1850+1</f>
        <v>134</v>
      </c>
      <c r="AA1864" s="15">
        <f>Premissas!$H$2</f>
        <v>58.8</v>
      </c>
      <c r="AB1864" s="16">
        <f t="shared" ref="AB1864:AB1875" si="2826">IF(AA1864&gt;105%*Z1864,(AA1864-Z1864),0)</f>
        <v>0</v>
      </c>
      <c r="AC1864" s="17">
        <f>AB1864*Premissas!$C$6</f>
        <v>0</v>
      </c>
      <c r="AD1864" s="15">
        <f t="shared" ref="AD1864:AD1875" si="2827">IF(AA1864&gt;Z1864,AA1864,Z1864)</f>
        <v>134</v>
      </c>
      <c r="AE1864" s="18">
        <f>AD1864*Premissas!$C$12</f>
        <v>4319.7089528630177</v>
      </c>
    </row>
    <row r="1865" spans="1:33" x14ac:dyDescent="0.25">
      <c r="A1865" s="7" t="str">
        <f>Premissas!$E$3</f>
        <v>setembro/19</v>
      </c>
      <c r="B1865" s="29">
        <f>B1864</f>
        <v>134</v>
      </c>
      <c r="C1865" s="15">
        <f>LARGE(Premissas!$H$3:$I$3,1)</f>
        <v>58.91</v>
      </c>
      <c r="D1865" s="16">
        <f t="shared" si="2820"/>
        <v>0</v>
      </c>
      <c r="E1865" s="17">
        <f>D1865*Premissas!$C$6</f>
        <v>0</v>
      </c>
      <c r="F1865" s="15">
        <f t="shared" si="2821"/>
        <v>134</v>
      </c>
      <c r="G1865" s="18">
        <f>F1865*Premissas!$C$5</f>
        <v>4319.7089528630177</v>
      </c>
      <c r="M1865" s="7" t="str">
        <f>Premissas!$E$3</f>
        <v>setembro/19</v>
      </c>
      <c r="N1865" s="29">
        <f t="shared" ref="N1865:N1875" si="2828">N1864</f>
        <v>134</v>
      </c>
      <c r="O1865" s="15">
        <f>Premissas!$I$3</f>
        <v>52.19</v>
      </c>
      <c r="P1865" s="16">
        <f t="shared" si="2823"/>
        <v>0</v>
      </c>
      <c r="Q1865" s="17">
        <f>P1865*Premissas!$C$13</f>
        <v>0</v>
      </c>
      <c r="R1865" s="15">
        <f t="shared" si="2824"/>
        <v>134</v>
      </c>
      <c r="S1865" s="18">
        <f>R1865*Premissas!$C$11</f>
        <v>6454.1284403669724</v>
      </c>
      <c r="Y1865" s="7" t="str">
        <f>Premissas!$E$3</f>
        <v>setembro/19</v>
      </c>
      <c r="Z1865" s="29">
        <f t="shared" ref="Z1865:Z1875" si="2829">Z1864</f>
        <v>134</v>
      </c>
      <c r="AA1865" s="15">
        <f>Premissas!$H$3</f>
        <v>58.91</v>
      </c>
      <c r="AB1865" s="16">
        <f t="shared" si="2826"/>
        <v>0</v>
      </c>
      <c r="AC1865" s="17">
        <f>AB1865*Premissas!$C$6</f>
        <v>0</v>
      </c>
      <c r="AD1865" s="15">
        <f t="shared" si="2827"/>
        <v>134</v>
      </c>
      <c r="AE1865" s="18">
        <f>AD1865*Premissas!$C$12</f>
        <v>4319.7089528630177</v>
      </c>
    </row>
    <row r="1866" spans="1:33" x14ac:dyDescent="0.25">
      <c r="A1866" s="7" t="str">
        <f>Premissas!$E$4</f>
        <v>agosto/19</v>
      </c>
      <c r="B1866" s="29">
        <f t="shared" ref="B1866:B1875" si="2830">B1865</f>
        <v>134</v>
      </c>
      <c r="C1866" s="15">
        <f>LARGE(Premissas!$H$4:$I$4,1)</f>
        <v>46.48</v>
      </c>
      <c r="D1866" s="16">
        <f t="shared" si="2820"/>
        <v>0</v>
      </c>
      <c r="E1866" s="17">
        <f>D1866*Premissas!$C$6</f>
        <v>0</v>
      </c>
      <c r="F1866" s="15">
        <f t="shared" si="2821"/>
        <v>134</v>
      </c>
      <c r="G1866" s="18">
        <f>F1866*Premissas!$C$5</f>
        <v>4319.7089528630177</v>
      </c>
      <c r="M1866" s="7" t="str">
        <f>Premissas!$E$4</f>
        <v>agosto/19</v>
      </c>
      <c r="N1866" s="29">
        <f t="shared" si="2828"/>
        <v>134</v>
      </c>
      <c r="O1866" s="15">
        <f>Premissas!$I$4</f>
        <v>20.16</v>
      </c>
      <c r="P1866" s="16">
        <f t="shared" si="2823"/>
        <v>0</v>
      </c>
      <c r="Q1866" s="17">
        <f>P1866*Premissas!$C$13</f>
        <v>0</v>
      </c>
      <c r="R1866" s="15">
        <f t="shared" si="2824"/>
        <v>134</v>
      </c>
      <c r="S1866" s="18">
        <f>R1866*Premissas!$C$11</f>
        <v>6454.1284403669724</v>
      </c>
      <c r="Y1866" s="7" t="str">
        <f>Premissas!$E$4</f>
        <v>agosto/19</v>
      </c>
      <c r="Z1866" s="29">
        <f t="shared" si="2829"/>
        <v>134</v>
      </c>
      <c r="AA1866" s="15">
        <f>Premissas!$H$4</f>
        <v>46.48</v>
      </c>
      <c r="AB1866" s="16">
        <f t="shared" si="2826"/>
        <v>0</v>
      </c>
      <c r="AC1866" s="17">
        <f>AB1866*Premissas!$C$6</f>
        <v>0</v>
      </c>
      <c r="AD1866" s="15">
        <f t="shared" si="2827"/>
        <v>134</v>
      </c>
      <c r="AE1866" s="18">
        <f>AD1866*Premissas!$C$12</f>
        <v>4319.7089528630177</v>
      </c>
    </row>
    <row r="1867" spans="1:33" x14ac:dyDescent="0.25">
      <c r="A1867" s="7" t="str">
        <f>Premissas!$E$5</f>
        <v>julho/19</v>
      </c>
      <c r="B1867" s="29">
        <f t="shared" si="2830"/>
        <v>134</v>
      </c>
      <c r="C1867" s="15">
        <f>LARGE(Premissas!$H$5:$I$5,1)</f>
        <v>63.17</v>
      </c>
      <c r="D1867" s="16">
        <f t="shared" si="2820"/>
        <v>0</v>
      </c>
      <c r="E1867" s="17">
        <f>D1867*Premissas!$C$6</f>
        <v>0</v>
      </c>
      <c r="F1867" s="15">
        <f t="shared" si="2821"/>
        <v>134</v>
      </c>
      <c r="G1867" s="18">
        <f>F1867*Premissas!$C$5</f>
        <v>4319.7089528630177</v>
      </c>
      <c r="M1867" s="7" t="str">
        <f>Premissas!$E$5</f>
        <v>julho/19</v>
      </c>
      <c r="N1867" s="29">
        <f t="shared" si="2828"/>
        <v>134</v>
      </c>
      <c r="O1867" s="15">
        <f>Premissas!$I$5</f>
        <v>39.979999999999997</v>
      </c>
      <c r="P1867" s="16">
        <f t="shared" si="2823"/>
        <v>0</v>
      </c>
      <c r="Q1867" s="17">
        <f>P1867*Premissas!$C$13</f>
        <v>0</v>
      </c>
      <c r="R1867" s="15">
        <f t="shared" si="2824"/>
        <v>134</v>
      </c>
      <c r="S1867" s="18">
        <f>R1867*Premissas!$C$11</f>
        <v>6454.1284403669724</v>
      </c>
      <c r="Y1867" s="7" t="str">
        <f>Premissas!$E$5</f>
        <v>julho/19</v>
      </c>
      <c r="Z1867" s="29">
        <f t="shared" si="2829"/>
        <v>134</v>
      </c>
      <c r="AA1867" s="15">
        <f>Premissas!$H$5</f>
        <v>63.17</v>
      </c>
      <c r="AB1867" s="16">
        <f t="shared" si="2826"/>
        <v>0</v>
      </c>
      <c r="AC1867" s="17">
        <f>AB1867*Premissas!$C$6</f>
        <v>0</v>
      </c>
      <c r="AD1867" s="15">
        <f t="shared" si="2827"/>
        <v>134</v>
      </c>
      <c r="AE1867" s="18">
        <f>AD1867*Premissas!$C$12</f>
        <v>4319.7089528630177</v>
      </c>
    </row>
    <row r="1868" spans="1:33" x14ac:dyDescent="0.25">
      <c r="A1868" s="7" t="str">
        <f>Premissas!$E$6</f>
        <v>junho/19</v>
      </c>
      <c r="B1868" s="29">
        <f t="shared" si="2830"/>
        <v>134</v>
      </c>
      <c r="C1868" s="15">
        <f>LARGE(Premissas!$H$6:$I$6,1)</f>
        <v>59.47</v>
      </c>
      <c r="D1868" s="16">
        <f t="shared" si="2820"/>
        <v>0</v>
      </c>
      <c r="E1868" s="17">
        <f>D1868*Premissas!$C$6</f>
        <v>0</v>
      </c>
      <c r="F1868" s="15">
        <f t="shared" si="2821"/>
        <v>134</v>
      </c>
      <c r="G1868" s="18">
        <f>F1868*Premissas!$C$5</f>
        <v>4319.7089528630177</v>
      </c>
      <c r="M1868" s="7" t="str">
        <f>Premissas!$E$6</f>
        <v>junho/19</v>
      </c>
      <c r="N1868" s="29">
        <f t="shared" si="2828"/>
        <v>134</v>
      </c>
      <c r="O1868" s="15">
        <f>Premissas!$I$6</f>
        <v>47.71</v>
      </c>
      <c r="P1868" s="16">
        <f t="shared" si="2823"/>
        <v>0</v>
      </c>
      <c r="Q1868" s="17">
        <f>P1868*Premissas!$C$13</f>
        <v>0</v>
      </c>
      <c r="R1868" s="15">
        <f t="shared" si="2824"/>
        <v>134</v>
      </c>
      <c r="S1868" s="18">
        <f>R1868*Premissas!$C$11</f>
        <v>6454.1284403669724</v>
      </c>
      <c r="Y1868" s="7" t="str">
        <f>Premissas!$E$6</f>
        <v>junho/19</v>
      </c>
      <c r="Z1868" s="29">
        <f t="shared" si="2829"/>
        <v>134</v>
      </c>
      <c r="AA1868" s="15">
        <f>Premissas!$H$6</f>
        <v>59.47</v>
      </c>
      <c r="AB1868" s="16">
        <f t="shared" si="2826"/>
        <v>0</v>
      </c>
      <c r="AC1868" s="17">
        <f>AB1868*Premissas!$C$6</f>
        <v>0</v>
      </c>
      <c r="AD1868" s="15">
        <f t="shared" si="2827"/>
        <v>134</v>
      </c>
      <c r="AE1868" s="18">
        <f>AD1868*Premissas!$C$12</f>
        <v>4319.7089528630177</v>
      </c>
    </row>
    <row r="1869" spans="1:33" x14ac:dyDescent="0.25">
      <c r="A1869" s="7" t="str">
        <f>Premissas!$E$7</f>
        <v>maio/19</v>
      </c>
      <c r="B1869" s="29">
        <f t="shared" si="2830"/>
        <v>134</v>
      </c>
      <c r="C1869" s="15">
        <f>LARGE(Premissas!$H$7:$I$7,1)</f>
        <v>61.04</v>
      </c>
      <c r="D1869" s="20">
        <f t="shared" si="2820"/>
        <v>0</v>
      </c>
      <c r="E1869" s="17">
        <f>D1869*Premissas!$C$6</f>
        <v>0</v>
      </c>
      <c r="F1869" s="15">
        <f t="shared" si="2821"/>
        <v>134</v>
      </c>
      <c r="G1869" s="18">
        <f>F1869*Premissas!$C$5</f>
        <v>4319.7089528630177</v>
      </c>
      <c r="M1869" s="7" t="str">
        <f>Premissas!$E$7</f>
        <v>maio/19</v>
      </c>
      <c r="N1869" s="29">
        <f t="shared" si="2828"/>
        <v>134</v>
      </c>
      <c r="O1869" s="15">
        <f>Premissas!$I$7</f>
        <v>46.37</v>
      </c>
      <c r="P1869" s="20">
        <f t="shared" si="2823"/>
        <v>0</v>
      </c>
      <c r="Q1869" s="17">
        <f>P1869*Premissas!$C$13</f>
        <v>0</v>
      </c>
      <c r="R1869" s="15">
        <f t="shared" si="2824"/>
        <v>134</v>
      </c>
      <c r="S1869" s="18">
        <f>R1869*Premissas!$C$11</f>
        <v>6454.1284403669724</v>
      </c>
      <c r="Y1869" s="7" t="str">
        <f>Premissas!$E$7</f>
        <v>maio/19</v>
      </c>
      <c r="Z1869" s="29">
        <f t="shared" si="2829"/>
        <v>134</v>
      </c>
      <c r="AA1869" s="15">
        <f>Premissas!$H$7</f>
        <v>61.04</v>
      </c>
      <c r="AB1869" s="20">
        <f t="shared" si="2826"/>
        <v>0</v>
      </c>
      <c r="AC1869" s="17">
        <f>AB1869*Premissas!$C$6</f>
        <v>0</v>
      </c>
      <c r="AD1869" s="15">
        <f t="shared" si="2827"/>
        <v>134</v>
      </c>
      <c r="AE1869" s="18">
        <f>AD1869*Premissas!$C$12</f>
        <v>4319.7089528630177</v>
      </c>
    </row>
    <row r="1870" spans="1:33" x14ac:dyDescent="0.25">
      <c r="A1870" s="7" t="str">
        <f>Premissas!$E$8</f>
        <v>abril/19</v>
      </c>
      <c r="B1870" s="29">
        <f t="shared" si="2830"/>
        <v>134</v>
      </c>
      <c r="C1870" s="15">
        <f>LARGE(Premissas!$H$8:$I$8,1)</f>
        <v>81.98</v>
      </c>
      <c r="D1870" s="20">
        <f t="shared" si="2820"/>
        <v>0</v>
      </c>
      <c r="E1870" s="17">
        <f>D1870*Premissas!$C$6</f>
        <v>0</v>
      </c>
      <c r="F1870" s="15">
        <f t="shared" si="2821"/>
        <v>134</v>
      </c>
      <c r="G1870" s="18">
        <f>F1870*Premissas!$C$5</f>
        <v>4319.7089528630177</v>
      </c>
      <c r="M1870" s="7" t="str">
        <f>Premissas!$E$8</f>
        <v>abril/19</v>
      </c>
      <c r="N1870" s="29">
        <f t="shared" si="2828"/>
        <v>134</v>
      </c>
      <c r="O1870" s="15">
        <f>Premissas!$I$8</f>
        <v>53.09</v>
      </c>
      <c r="P1870" s="20">
        <f t="shared" si="2823"/>
        <v>0</v>
      </c>
      <c r="Q1870" s="17">
        <f>P1870*Premissas!$C$13</f>
        <v>0</v>
      </c>
      <c r="R1870" s="15">
        <f t="shared" si="2824"/>
        <v>134</v>
      </c>
      <c r="S1870" s="18">
        <f>R1870*Premissas!$C$11</f>
        <v>6454.1284403669724</v>
      </c>
      <c r="Y1870" s="7" t="str">
        <f>Premissas!$E$8</f>
        <v>abril/19</v>
      </c>
      <c r="Z1870" s="29">
        <f t="shared" si="2829"/>
        <v>134</v>
      </c>
      <c r="AA1870" s="15">
        <f>Premissas!$H$8</f>
        <v>81.98</v>
      </c>
      <c r="AB1870" s="20">
        <f t="shared" si="2826"/>
        <v>0</v>
      </c>
      <c r="AC1870" s="17">
        <f>AB1870*Premissas!$C$6</f>
        <v>0</v>
      </c>
      <c r="AD1870" s="15">
        <f t="shared" si="2827"/>
        <v>134</v>
      </c>
      <c r="AE1870" s="18">
        <f>AD1870*Premissas!$C$12</f>
        <v>4319.7089528630177</v>
      </c>
    </row>
    <row r="1871" spans="1:33" x14ac:dyDescent="0.25">
      <c r="A1871" s="7" t="str">
        <f>Premissas!$E$9</f>
        <v>março/19</v>
      </c>
      <c r="B1871" s="29">
        <f t="shared" si="2830"/>
        <v>134</v>
      </c>
      <c r="C1871" s="15">
        <f>LARGE(Premissas!$H$9:$I$9,1)</f>
        <v>77.73</v>
      </c>
      <c r="D1871" s="20">
        <f t="shared" si="2820"/>
        <v>0</v>
      </c>
      <c r="E1871" s="17">
        <f>D1871*Premissas!$C$6</f>
        <v>0</v>
      </c>
      <c r="F1871" s="15">
        <f t="shared" si="2821"/>
        <v>134</v>
      </c>
      <c r="G1871" s="18">
        <f>F1871*Premissas!$C$5</f>
        <v>4319.7089528630177</v>
      </c>
      <c r="M1871" s="7" t="str">
        <f>Premissas!$E$9</f>
        <v>março/19</v>
      </c>
      <c r="N1871" s="29">
        <f t="shared" si="2828"/>
        <v>134</v>
      </c>
      <c r="O1871" s="15">
        <f>Premissas!$I$9</f>
        <v>77.73</v>
      </c>
      <c r="P1871" s="20">
        <f t="shared" si="2823"/>
        <v>0</v>
      </c>
      <c r="Q1871" s="17">
        <f>P1871*Premissas!$C$13</f>
        <v>0</v>
      </c>
      <c r="R1871" s="15">
        <f t="shared" si="2824"/>
        <v>134</v>
      </c>
      <c r="S1871" s="18">
        <f>R1871*Premissas!$C$11</f>
        <v>6454.1284403669724</v>
      </c>
      <c r="Y1871" s="7" t="str">
        <f>Premissas!$E$9</f>
        <v>março/19</v>
      </c>
      <c r="Z1871" s="29">
        <f t="shared" si="2829"/>
        <v>134</v>
      </c>
      <c r="AA1871" s="15">
        <f>Premissas!$H$9</f>
        <v>77.62</v>
      </c>
      <c r="AB1871" s="20">
        <f t="shared" si="2826"/>
        <v>0</v>
      </c>
      <c r="AC1871" s="17">
        <f>AB1871*Premissas!$C$6</f>
        <v>0</v>
      </c>
      <c r="AD1871" s="15">
        <f t="shared" si="2827"/>
        <v>134</v>
      </c>
      <c r="AE1871" s="18">
        <f>AD1871*Premissas!$C$12</f>
        <v>4319.7089528630177</v>
      </c>
    </row>
    <row r="1872" spans="1:33" x14ac:dyDescent="0.25">
      <c r="A1872" s="7" t="str">
        <f>Premissas!$E$10</f>
        <v>fevereiro/19</v>
      </c>
      <c r="B1872" s="29">
        <f t="shared" si="2830"/>
        <v>134</v>
      </c>
      <c r="C1872" s="15">
        <f>LARGE(Premissas!$H$10:$I$10,1)</f>
        <v>89.49</v>
      </c>
      <c r="D1872" s="20">
        <f t="shared" si="2820"/>
        <v>0</v>
      </c>
      <c r="E1872" s="17">
        <f>D1872*Premissas!$C$6</f>
        <v>0</v>
      </c>
      <c r="F1872" s="15">
        <f t="shared" si="2821"/>
        <v>134</v>
      </c>
      <c r="G1872" s="18">
        <f>F1872*Premissas!$C$5</f>
        <v>4319.7089528630177</v>
      </c>
      <c r="M1872" s="7" t="str">
        <f>Premissas!$E$10</f>
        <v>fevereiro/19</v>
      </c>
      <c r="N1872" s="29">
        <f t="shared" si="2828"/>
        <v>134</v>
      </c>
      <c r="O1872" s="15">
        <f>Premissas!$I$10</f>
        <v>61.82</v>
      </c>
      <c r="P1872" s="20">
        <f t="shared" si="2823"/>
        <v>0</v>
      </c>
      <c r="Q1872" s="17">
        <f>P1872*Premissas!$C$13</f>
        <v>0</v>
      </c>
      <c r="R1872" s="15">
        <f t="shared" si="2824"/>
        <v>134</v>
      </c>
      <c r="S1872" s="18">
        <f>R1872*Premissas!$C$11</f>
        <v>6454.1284403669724</v>
      </c>
      <c r="Y1872" s="7" t="str">
        <f>Premissas!$E$10</f>
        <v>fevereiro/19</v>
      </c>
      <c r="Z1872" s="29">
        <f t="shared" si="2829"/>
        <v>134</v>
      </c>
      <c r="AA1872" s="15">
        <f>Premissas!$H$10</f>
        <v>89.49</v>
      </c>
      <c r="AB1872" s="20">
        <f t="shared" si="2826"/>
        <v>0</v>
      </c>
      <c r="AC1872" s="17">
        <f>AB1872*Premissas!$C$6</f>
        <v>0</v>
      </c>
      <c r="AD1872" s="15">
        <f t="shared" si="2827"/>
        <v>134</v>
      </c>
      <c r="AE1872" s="18">
        <f>AD1872*Premissas!$C$12</f>
        <v>4319.7089528630177</v>
      </c>
    </row>
    <row r="1873" spans="1:33" x14ac:dyDescent="0.25">
      <c r="A1873" s="7" t="str">
        <f>Premissas!$E$11</f>
        <v>janeiro/19</v>
      </c>
      <c r="B1873" s="29">
        <f t="shared" si="2830"/>
        <v>134</v>
      </c>
      <c r="C1873" s="15">
        <f>LARGE(Premissas!$H$11:$I$11,1)</f>
        <v>81.09</v>
      </c>
      <c r="D1873" s="16">
        <f t="shared" si="2820"/>
        <v>0</v>
      </c>
      <c r="E1873" s="17">
        <f>D1873*Premissas!$C$6</f>
        <v>0</v>
      </c>
      <c r="F1873" s="15">
        <f t="shared" si="2821"/>
        <v>134</v>
      </c>
      <c r="G1873" s="18">
        <f>F1873*Premissas!$C$5</f>
        <v>4319.7089528630177</v>
      </c>
      <c r="M1873" s="7" t="str">
        <f>Premissas!$E$11</f>
        <v>janeiro/19</v>
      </c>
      <c r="N1873" s="29">
        <f t="shared" si="2828"/>
        <v>134</v>
      </c>
      <c r="O1873" s="15">
        <f>Premissas!$I$11</f>
        <v>57.12</v>
      </c>
      <c r="P1873" s="16">
        <f t="shared" si="2823"/>
        <v>0</v>
      </c>
      <c r="Q1873" s="17">
        <f>P1873*Premissas!$C$13</f>
        <v>0</v>
      </c>
      <c r="R1873" s="15">
        <f t="shared" si="2824"/>
        <v>134</v>
      </c>
      <c r="S1873" s="18">
        <f>R1873*Premissas!$C$11</f>
        <v>6454.1284403669724</v>
      </c>
      <c r="Y1873" s="7" t="str">
        <f>Premissas!$E$11</f>
        <v>janeiro/19</v>
      </c>
      <c r="Z1873" s="29">
        <f t="shared" si="2829"/>
        <v>134</v>
      </c>
      <c r="AA1873" s="15">
        <f>Premissas!$H$11</f>
        <v>81.09</v>
      </c>
      <c r="AB1873" s="16">
        <f t="shared" si="2826"/>
        <v>0</v>
      </c>
      <c r="AC1873" s="17">
        <f>AB1873*Premissas!$C$6</f>
        <v>0</v>
      </c>
      <c r="AD1873" s="15">
        <f t="shared" si="2827"/>
        <v>134</v>
      </c>
      <c r="AE1873" s="18">
        <f>AD1873*Premissas!$C$12</f>
        <v>4319.7089528630177</v>
      </c>
    </row>
    <row r="1874" spans="1:33" x14ac:dyDescent="0.25">
      <c r="A1874" s="7" t="str">
        <f>Premissas!$E$12</f>
        <v>dezembro/18</v>
      </c>
      <c r="B1874" s="29">
        <f t="shared" si="2830"/>
        <v>134</v>
      </c>
      <c r="C1874" s="15">
        <f>LARGE(Premissas!$H$12:$I$12,1)</f>
        <v>66.98</v>
      </c>
      <c r="D1874" s="16">
        <f t="shared" si="2820"/>
        <v>0</v>
      </c>
      <c r="E1874" s="17">
        <f>D1874*Premissas!$C$6</f>
        <v>0</v>
      </c>
      <c r="F1874" s="15">
        <f t="shared" si="2821"/>
        <v>134</v>
      </c>
      <c r="G1874" s="18">
        <f>F1874*Premissas!$C$5</f>
        <v>4319.7089528630177</v>
      </c>
      <c r="M1874" s="7" t="str">
        <f>Premissas!$E$12</f>
        <v>dezembro/18</v>
      </c>
      <c r="N1874" s="29">
        <f t="shared" si="2828"/>
        <v>134</v>
      </c>
      <c r="O1874" s="15">
        <f>Premissas!$I$12</f>
        <v>56.9</v>
      </c>
      <c r="P1874" s="16">
        <f t="shared" si="2823"/>
        <v>0</v>
      </c>
      <c r="Q1874" s="17">
        <f>P1874*Premissas!$C$13</f>
        <v>0</v>
      </c>
      <c r="R1874" s="15">
        <f t="shared" si="2824"/>
        <v>134</v>
      </c>
      <c r="S1874" s="18">
        <f>R1874*Premissas!$C$11</f>
        <v>6454.1284403669724</v>
      </c>
      <c r="Y1874" s="7" t="str">
        <f>Premissas!$E$12</f>
        <v>dezembro/18</v>
      </c>
      <c r="Z1874" s="29">
        <f t="shared" si="2829"/>
        <v>134</v>
      </c>
      <c r="AA1874" s="15">
        <f>Premissas!$H$12</f>
        <v>66.98</v>
      </c>
      <c r="AB1874" s="16">
        <f t="shared" si="2826"/>
        <v>0</v>
      </c>
      <c r="AC1874" s="17">
        <f>AB1874*Premissas!$C$6</f>
        <v>0</v>
      </c>
      <c r="AD1874" s="15">
        <f t="shared" si="2827"/>
        <v>134</v>
      </c>
      <c r="AE1874" s="18">
        <f>AD1874*Premissas!$C$12</f>
        <v>4319.7089528630177</v>
      </c>
    </row>
    <row r="1875" spans="1:33" x14ac:dyDescent="0.25">
      <c r="A1875" s="7" t="str">
        <f>Premissas!$E$13</f>
        <v>novembro/18</v>
      </c>
      <c r="B1875" s="29">
        <f t="shared" si="2830"/>
        <v>134</v>
      </c>
      <c r="C1875" s="15">
        <f>LARGE(Premissas!$H$13:$I$13,1)</f>
        <v>66.42</v>
      </c>
      <c r="D1875" s="16">
        <f t="shared" si="2820"/>
        <v>0</v>
      </c>
      <c r="E1875" s="17">
        <f>D1875*Premissas!$C$6</f>
        <v>0</v>
      </c>
      <c r="F1875" s="15">
        <f t="shared" si="2821"/>
        <v>134</v>
      </c>
      <c r="G1875" s="18">
        <f>F1875*Premissas!$C$5</f>
        <v>4319.7089528630177</v>
      </c>
      <c r="M1875" s="7" t="str">
        <f>Premissas!$E$13</f>
        <v>novembro/18</v>
      </c>
      <c r="N1875" s="29">
        <f t="shared" si="2828"/>
        <v>134</v>
      </c>
      <c r="O1875" s="15">
        <f>Premissas!$I$13</f>
        <v>40.659999999999997</v>
      </c>
      <c r="P1875" s="16">
        <f t="shared" si="2823"/>
        <v>0</v>
      </c>
      <c r="Q1875" s="17">
        <f>P1875*Premissas!$C$13</f>
        <v>0</v>
      </c>
      <c r="R1875" s="15">
        <f t="shared" si="2824"/>
        <v>134</v>
      </c>
      <c r="S1875" s="18">
        <f>R1875*Premissas!$C$11</f>
        <v>6454.1284403669724</v>
      </c>
      <c r="Y1875" s="7" t="str">
        <f>Premissas!$E$13</f>
        <v>novembro/18</v>
      </c>
      <c r="Z1875" s="29">
        <f t="shared" si="2829"/>
        <v>134</v>
      </c>
      <c r="AA1875" s="15">
        <f>Premissas!$H$13</f>
        <v>66.42</v>
      </c>
      <c r="AB1875" s="16">
        <f t="shared" si="2826"/>
        <v>0</v>
      </c>
      <c r="AC1875" s="17">
        <f>AB1875*Premissas!$C$6</f>
        <v>0</v>
      </c>
      <c r="AD1875" s="15">
        <f t="shared" si="2827"/>
        <v>134</v>
      </c>
      <c r="AE1875" s="18">
        <f>AD1875*Premissas!$C$12</f>
        <v>4319.7089528630177</v>
      </c>
    </row>
    <row r="1876" spans="1:33" x14ac:dyDescent="0.25">
      <c r="A1876" s="26" t="s">
        <v>35</v>
      </c>
      <c r="B1876" s="5"/>
      <c r="C1876" s="5">
        <f>LARGE(C1863:C1875,1)</f>
        <v>89.49</v>
      </c>
      <c r="D1876" s="5">
        <f>LARGE(D1863:D1875,1)</f>
        <v>0</v>
      </c>
      <c r="E1876" s="27">
        <f>SUM(E1864:E1875)</f>
        <v>0</v>
      </c>
      <c r="F1876" s="5">
        <f>LARGE(F1863:F1875,1)</f>
        <v>134</v>
      </c>
      <c r="G1876" s="27">
        <f t="shared" si="2786"/>
        <v>51836.507434356208</v>
      </c>
      <c r="H1876" s="50">
        <f>E1876+G1876</f>
        <v>51836.507434356208</v>
      </c>
      <c r="I1876">
        <f>B1864</f>
        <v>134</v>
      </c>
      <c r="M1876" s="26" t="s">
        <v>35</v>
      </c>
      <c r="N1876" s="5"/>
      <c r="O1876" s="5">
        <f t="shared" ref="O1876:P1876" si="2831">LARGE(O1863:O1875,1)</f>
        <v>77.73</v>
      </c>
      <c r="P1876" s="5">
        <f t="shared" si="2831"/>
        <v>0</v>
      </c>
      <c r="Q1876" s="27">
        <f t="shared" ref="Q1876" si="2832">SUM(Q1864:Q1875)</f>
        <v>0</v>
      </c>
      <c r="R1876" s="5">
        <f t="shared" ref="R1876" si="2833">LARGE(R1863:R1875,1)</f>
        <v>134</v>
      </c>
      <c r="S1876" s="27">
        <f t="shared" si="2790"/>
        <v>77449.541284403662</v>
      </c>
      <c r="T1876" s="50">
        <f t="shared" ref="T1876" si="2834">Q1876+S1876</f>
        <v>77449.541284403662</v>
      </c>
      <c r="U1876">
        <f t="shared" ref="U1876" si="2835">N1864</f>
        <v>134</v>
      </c>
      <c r="Y1876" s="26" t="s">
        <v>35</v>
      </c>
      <c r="Z1876" s="5"/>
      <c r="AA1876" s="5">
        <f t="shared" ref="AA1876:AB1876" si="2836">LARGE(AA1863:AA1875,1)</f>
        <v>89.49</v>
      </c>
      <c r="AB1876" s="5">
        <f t="shared" si="2836"/>
        <v>0</v>
      </c>
      <c r="AC1876" s="27">
        <f t="shared" ref="AC1876" si="2837">SUM(AC1864:AC1875)</f>
        <v>0</v>
      </c>
      <c r="AD1876" s="5">
        <f t="shared" ref="AD1876" si="2838">LARGE(AD1863:AD1875,1)</f>
        <v>134</v>
      </c>
      <c r="AE1876" s="27">
        <f t="shared" si="2796"/>
        <v>51836.507434356208</v>
      </c>
      <c r="AF1876" s="50">
        <f t="shared" ref="AF1876" si="2839">AC1876+AE1876</f>
        <v>51836.507434356208</v>
      </c>
      <c r="AG1876">
        <f t="shared" ref="AG1876" si="2840">Z1864</f>
        <v>134</v>
      </c>
    </row>
    <row r="1877" spans="1:33" x14ac:dyDescent="0.25">
      <c r="A1877" s="6" t="s">
        <v>12</v>
      </c>
      <c r="B1877" s="6" t="s">
        <v>18</v>
      </c>
      <c r="C1877" s="6" t="s">
        <v>19</v>
      </c>
      <c r="D1877" s="14" t="s">
        <v>20</v>
      </c>
      <c r="E1877" s="14" t="s">
        <v>21</v>
      </c>
      <c r="F1877" s="6" t="s">
        <v>22</v>
      </c>
      <c r="G1877" s="6" t="s">
        <v>23</v>
      </c>
      <c r="M1877" s="6" t="s">
        <v>12</v>
      </c>
      <c r="N1877" s="6" t="s">
        <v>18</v>
      </c>
      <c r="O1877" s="6" t="s">
        <v>19</v>
      </c>
      <c r="P1877" s="14" t="s">
        <v>20</v>
      </c>
      <c r="Q1877" s="14" t="s">
        <v>21</v>
      </c>
      <c r="R1877" s="6" t="s">
        <v>22</v>
      </c>
      <c r="S1877" s="6" t="s">
        <v>23</v>
      </c>
      <c r="Y1877" s="6" t="s">
        <v>12</v>
      </c>
      <c r="Z1877" s="6" t="s">
        <v>18</v>
      </c>
      <c r="AA1877" s="6" t="s">
        <v>19</v>
      </c>
      <c r="AB1877" s="14" t="s">
        <v>20</v>
      </c>
      <c r="AC1877" s="14" t="s">
        <v>21</v>
      </c>
      <c r="AD1877" s="6" t="s">
        <v>22</v>
      </c>
      <c r="AE1877" s="6" t="s">
        <v>23</v>
      </c>
    </row>
    <row r="1878" spans="1:33" x14ac:dyDescent="0.25">
      <c r="A1878" s="7" t="str">
        <f>Premissas!$E$2</f>
        <v>outubro/19</v>
      </c>
      <c r="B1878" s="29">
        <f>B1864+1</f>
        <v>135</v>
      </c>
      <c r="C1878" s="15">
        <f>LARGE(Premissas!$H$2:$I$2,1)</f>
        <v>63.39</v>
      </c>
      <c r="D1878" s="16">
        <f t="shared" ref="D1878:D1889" si="2841">IF(C1878&gt;105%*B1878,(C1878-B1878),0)</f>
        <v>0</v>
      </c>
      <c r="E1878" s="17">
        <f>D1878*Premissas!$C$6</f>
        <v>0</v>
      </c>
      <c r="F1878" s="15">
        <f t="shared" ref="F1878:F1889" si="2842">IF(C1878&gt;B1878,C1878,B1878)</f>
        <v>135</v>
      </c>
      <c r="G1878" s="18">
        <f>F1878*Premissas!$C$5</f>
        <v>4351.945586839608</v>
      </c>
      <c r="M1878" s="7" t="str">
        <f>Premissas!$E$2</f>
        <v>outubro/19</v>
      </c>
      <c r="N1878" s="29">
        <f t="shared" ref="N1878" si="2843">N1864+1</f>
        <v>135</v>
      </c>
      <c r="O1878" s="15">
        <f>Premissas!$I$2</f>
        <v>63.39</v>
      </c>
      <c r="P1878" s="16">
        <f t="shared" ref="P1878:P1889" si="2844">IF(O1878&gt;105%*N1878,(O1878-N1878),0)</f>
        <v>0</v>
      </c>
      <c r="Q1878" s="17">
        <f>P1878*Premissas!$C$13</f>
        <v>0</v>
      </c>
      <c r="R1878" s="15">
        <f t="shared" ref="R1878:R1889" si="2845">IF(O1878&gt;N1878,O1878,N1878)</f>
        <v>135</v>
      </c>
      <c r="S1878" s="18">
        <f>R1878*Premissas!$C$11</f>
        <v>6502.2935779816507</v>
      </c>
      <c r="Y1878" s="7" t="str">
        <f>Premissas!$E$2</f>
        <v>outubro/19</v>
      </c>
      <c r="Z1878" s="29">
        <f t="shared" ref="Z1878" si="2846">Z1864+1</f>
        <v>135</v>
      </c>
      <c r="AA1878" s="15">
        <f>Premissas!$H$2</f>
        <v>58.8</v>
      </c>
      <c r="AB1878" s="16">
        <f t="shared" ref="AB1878:AB1889" si="2847">IF(AA1878&gt;105%*Z1878,(AA1878-Z1878),0)</f>
        <v>0</v>
      </c>
      <c r="AC1878" s="17">
        <f>AB1878*Premissas!$C$6</f>
        <v>0</v>
      </c>
      <c r="AD1878" s="15">
        <f t="shared" ref="AD1878:AD1889" si="2848">IF(AA1878&gt;Z1878,AA1878,Z1878)</f>
        <v>135</v>
      </c>
      <c r="AE1878" s="18">
        <f>AD1878*Premissas!$C$12</f>
        <v>4351.945586839608</v>
      </c>
    </row>
    <row r="1879" spans="1:33" x14ac:dyDescent="0.25">
      <c r="A1879" s="7" t="str">
        <f>Premissas!$E$3</f>
        <v>setembro/19</v>
      </c>
      <c r="B1879" s="29">
        <f>B1878</f>
        <v>135</v>
      </c>
      <c r="C1879" s="15">
        <f>LARGE(Premissas!$H$3:$I$3,1)</f>
        <v>58.91</v>
      </c>
      <c r="D1879" s="16">
        <f t="shared" si="2841"/>
        <v>0</v>
      </c>
      <c r="E1879" s="17">
        <f>D1879*Premissas!$C$6</f>
        <v>0</v>
      </c>
      <c r="F1879" s="15">
        <f t="shared" si="2842"/>
        <v>135</v>
      </c>
      <c r="G1879" s="18">
        <f>F1879*Premissas!$C$5</f>
        <v>4351.945586839608</v>
      </c>
      <c r="M1879" s="7" t="str">
        <f>Premissas!$E$3</f>
        <v>setembro/19</v>
      </c>
      <c r="N1879" s="29">
        <f t="shared" ref="N1879:N1889" si="2849">N1878</f>
        <v>135</v>
      </c>
      <c r="O1879" s="15">
        <f>Premissas!$I$3</f>
        <v>52.19</v>
      </c>
      <c r="P1879" s="16">
        <f t="shared" si="2844"/>
        <v>0</v>
      </c>
      <c r="Q1879" s="17">
        <f>P1879*Premissas!$C$13</f>
        <v>0</v>
      </c>
      <c r="R1879" s="15">
        <f t="shared" si="2845"/>
        <v>135</v>
      </c>
      <c r="S1879" s="18">
        <f>R1879*Premissas!$C$11</f>
        <v>6502.2935779816507</v>
      </c>
      <c r="Y1879" s="7" t="str">
        <f>Premissas!$E$3</f>
        <v>setembro/19</v>
      </c>
      <c r="Z1879" s="29">
        <f t="shared" ref="Z1879:Z1889" si="2850">Z1878</f>
        <v>135</v>
      </c>
      <c r="AA1879" s="15">
        <f>Premissas!$H$3</f>
        <v>58.91</v>
      </c>
      <c r="AB1879" s="16">
        <f t="shared" si="2847"/>
        <v>0</v>
      </c>
      <c r="AC1879" s="17">
        <f>AB1879*Premissas!$C$6</f>
        <v>0</v>
      </c>
      <c r="AD1879" s="15">
        <f t="shared" si="2848"/>
        <v>135</v>
      </c>
      <c r="AE1879" s="18">
        <f>AD1879*Premissas!$C$12</f>
        <v>4351.945586839608</v>
      </c>
    </row>
    <row r="1880" spans="1:33" x14ac:dyDescent="0.25">
      <c r="A1880" s="7" t="str">
        <f>Premissas!$E$4</f>
        <v>agosto/19</v>
      </c>
      <c r="B1880" s="29">
        <f t="shared" ref="B1880:B1889" si="2851">B1879</f>
        <v>135</v>
      </c>
      <c r="C1880" s="15">
        <f>LARGE(Premissas!$H$4:$I$4,1)</f>
        <v>46.48</v>
      </c>
      <c r="D1880" s="16">
        <f t="shared" si="2841"/>
        <v>0</v>
      </c>
      <c r="E1880" s="17">
        <f>D1880*Premissas!$C$6</f>
        <v>0</v>
      </c>
      <c r="F1880" s="15">
        <f t="shared" si="2842"/>
        <v>135</v>
      </c>
      <c r="G1880" s="18">
        <f>F1880*Premissas!$C$5</f>
        <v>4351.945586839608</v>
      </c>
      <c r="M1880" s="7" t="str">
        <f>Premissas!$E$4</f>
        <v>agosto/19</v>
      </c>
      <c r="N1880" s="29">
        <f t="shared" si="2849"/>
        <v>135</v>
      </c>
      <c r="O1880" s="15">
        <f>Premissas!$I$4</f>
        <v>20.16</v>
      </c>
      <c r="P1880" s="16">
        <f t="shared" si="2844"/>
        <v>0</v>
      </c>
      <c r="Q1880" s="17">
        <f>P1880*Premissas!$C$13</f>
        <v>0</v>
      </c>
      <c r="R1880" s="15">
        <f t="shared" si="2845"/>
        <v>135</v>
      </c>
      <c r="S1880" s="18">
        <f>R1880*Premissas!$C$11</f>
        <v>6502.2935779816507</v>
      </c>
      <c r="Y1880" s="7" t="str">
        <f>Premissas!$E$4</f>
        <v>agosto/19</v>
      </c>
      <c r="Z1880" s="29">
        <f t="shared" si="2850"/>
        <v>135</v>
      </c>
      <c r="AA1880" s="15">
        <f>Premissas!$H$4</f>
        <v>46.48</v>
      </c>
      <c r="AB1880" s="16">
        <f t="shared" si="2847"/>
        <v>0</v>
      </c>
      <c r="AC1880" s="17">
        <f>AB1880*Premissas!$C$6</f>
        <v>0</v>
      </c>
      <c r="AD1880" s="15">
        <f t="shared" si="2848"/>
        <v>135</v>
      </c>
      <c r="AE1880" s="18">
        <f>AD1880*Premissas!$C$12</f>
        <v>4351.945586839608</v>
      </c>
    </row>
    <row r="1881" spans="1:33" x14ac:dyDescent="0.25">
      <c r="A1881" s="7" t="str">
        <f>Premissas!$E$5</f>
        <v>julho/19</v>
      </c>
      <c r="B1881" s="29">
        <f t="shared" si="2851"/>
        <v>135</v>
      </c>
      <c r="C1881" s="15">
        <f>LARGE(Premissas!$H$5:$I$5,1)</f>
        <v>63.17</v>
      </c>
      <c r="D1881" s="16">
        <f t="shared" si="2841"/>
        <v>0</v>
      </c>
      <c r="E1881" s="17">
        <f>D1881*Premissas!$C$6</f>
        <v>0</v>
      </c>
      <c r="F1881" s="15">
        <f t="shared" si="2842"/>
        <v>135</v>
      </c>
      <c r="G1881" s="18">
        <f>F1881*Premissas!$C$5</f>
        <v>4351.945586839608</v>
      </c>
      <c r="M1881" s="7" t="str">
        <f>Premissas!$E$5</f>
        <v>julho/19</v>
      </c>
      <c r="N1881" s="29">
        <f t="shared" si="2849"/>
        <v>135</v>
      </c>
      <c r="O1881" s="15">
        <f>Premissas!$I$5</f>
        <v>39.979999999999997</v>
      </c>
      <c r="P1881" s="16">
        <f t="shared" si="2844"/>
        <v>0</v>
      </c>
      <c r="Q1881" s="17">
        <f>P1881*Premissas!$C$13</f>
        <v>0</v>
      </c>
      <c r="R1881" s="15">
        <f t="shared" si="2845"/>
        <v>135</v>
      </c>
      <c r="S1881" s="18">
        <f>R1881*Premissas!$C$11</f>
        <v>6502.2935779816507</v>
      </c>
      <c r="Y1881" s="7" t="str">
        <f>Premissas!$E$5</f>
        <v>julho/19</v>
      </c>
      <c r="Z1881" s="29">
        <f t="shared" si="2850"/>
        <v>135</v>
      </c>
      <c r="AA1881" s="15">
        <f>Premissas!$H$5</f>
        <v>63.17</v>
      </c>
      <c r="AB1881" s="16">
        <f t="shared" si="2847"/>
        <v>0</v>
      </c>
      <c r="AC1881" s="17">
        <f>AB1881*Premissas!$C$6</f>
        <v>0</v>
      </c>
      <c r="AD1881" s="15">
        <f t="shared" si="2848"/>
        <v>135</v>
      </c>
      <c r="AE1881" s="18">
        <f>AD1881*Premissas!$C$12</f>
        <v>4351.945586839608</v>
      </c>
    </row>
    <row r="1882" spans="1:33" x14ac:dyDescent="0.25">
      <c r="A1882" s="7" t="str">
        <f>Premissas!$E$6</f>
        <v>junho/19</v>
      </c>
      <c r="B1882" s="29">
        <f t="shared" si="2851"/>
        <v>135</v>
      </c>
      <c r="C1882" s="15">
        <f>LARGE(Premissas!$H$6:$I$6,1)</f>
        <v>59.47</v>
      </c>
      <c r="D1882" s="16">
        <f t="shared" si="2841"/>
        <v>0</v>
      </c>
      <c r="E1882" s="17">
        <f>D1882*Premissas!$C$6</f>
        <v>0</v>
      </c>
      <c r="F1882" s="15">
        <f t="shared" si="2842"/>
        <v>135</v>
      </c>
      <c r="G1882" s="18">
        <f>F1882*Premissas!$C$5</f>
        <v>4351.945586839608</v>
      </c>
      <c r="M1882" s="7" t="str">
        <f>Premissas!$E$6</f>
        <v>junho/19</v>
      </c>
      <c r="N1882" s="29">
        <f t="shared" si="2849"/>
        <v>135</v>
      </c>
      <c r="O1882" s="15">
        <f>Premissas!$I$6</f>
        <v>47.71</v>
      </c>
      <c r="P1882" s="16">
        <f t="shared" si="2844"/>
        <v>0</v>
      </c>
      <c r="Q1882" s="17">
        <f>P1882*Premissas!$C$13</f>
        <v>0</v>
      </c>
      <c r="R1882" s="15">
        <f t="shared" si="2845"/>
        <v>135</v>
      </c>
      <c r="S1882" s="18">
        <f>R1882*Premissas!$C$11</f>
        <v>6502.2935779816507</v>
      </c>
      <c r="Y1882" s="7" t="str">
        <f>Premissas!$E$6</f>
        <v>junho/19</v>
      </c>
      <c r="Z1882" s="29">
        <f t="shared" si="2850"/>
        <v>135</v>
      </c>
      <c r="AA1882" s="15">
        <f>Premissas!$H$6</f>
        <v>59.47</v>
      </c>
      <c r="AB1882" s="16">
        <f t="shared" si="2847"/>
        <v>0</v>
      </c>
      <c r="AC1882" s="17">
        <f>AB1882*Premissas!$C$6</f>
        <v>0</v>
      </c>
      <c r="AD1882" s="15">
        <f t="shared" si="2848"/>
        <v>135</v>
      </c>
      <c r="AE1882" s="18">
        <f>AD1882*Premissas!$C$12</f>
        <v>4351.945586839608</v>
      </c>
    </row>
    <row r="1883" spans="1:33" x14ac:dyDescent="0.25">
      <c r="A1883" s="7" t="str">
        <f>Premissas!$E$7</f>
        <v>maio/19</v>
      </c>
      <c r="B1883" s="29">
        <f t="shared" si="2851"/>
        <v>135</v>
      </c>
      <c r="C1883" s="15">
        <f>LARGE(Premissas!$H$7:$I$7,1)</f>
        <v>61.04</v>
      </c>
      <c r="D1883" s="20">
        <f t="shared" si="2841"/>
        <v>0</v>
      </c>
      <c r="E1883" s="17">
        <f>D1883*Premissas!$C$6</f>
        <v>0</v>
      </c>
      <c r="F1883" s="15">
        <f t="shared" si="2842"/>
        <v>135</v>
      </c>
      <c r="G1883" s="18">
        <f>F1883*Premissas!$C$5</f>
        <v>4351.945586839608</v>
      </c>
      <c r="M1883" s="7" t="str">
        <f>Premissas!$E$7</f>
        <v>maio/19</v>
      </c>
      <c r="N1883" s="29">
        <f t="shared" si="2849"/>
        <v>135</v>
      </c>
      <c r="O1883" s="15">
        <f>Premissas!$I$7</f>
        <v>46.37</v>
      </c>
      <c r="P1883" s="20">
        <f t="shared" si="2844"/>
        <v>0</v>
      </c>
      <c r="Q1883" s="17">
        <f>P1883*Premissas!$C$13</f>
        <v>0</v>
      </c>
      <c r="R1883" s="15">
        <f t="shared" si="2845"/>
        <v>135</v>
      </c>
      <c r="S1883" s="18">
        <f>R1883*Premissas!$C$11</f>
        <v>6502.2935779816507</v>
      </c>
      <c r="Y1883" s="7" t="str">
        <f>Premissas!$E$7</f>
        <v>maio/19</v>
      </c>
      <c r="Z1883" s="29">
        <f t="shared" si="2850"/>
        <v>135</v>
      </c>
      <c r="AA1883" s="15">
        <f>Premissas!$H$7</f>
        <v>61.04</v>
      </c>
      <c r="AB1883" s="20">
        <f t="shared" si="2847"/>
        <v>0</v>
      </c>
      <c r="AC1883" s="17">
        <f>AB1883*Premissas!$C$6</f>
        <v>0</v>
      </c>
      <c r="AD1883" s="15">
        <f t="shared" si="2848"/>
        <v>135</v>
      </c>
      <c r="AE1883" s="18">
        <f>AD1883*Premissas!$C$12</f>
        <v>4351.945586839608</v>
      </c>
    </row>
    <row r="1884" spans="1:33" x14ac:dyDescent="0.25">
      <c r="A1884" s="7" t="str">
        <f>Premissas!$E$8</f>
        <v>abril/19</v>
      </c>
      <c r="B1884" s="29">
        <f t="shared" si="2851"/>
        <v>135</v>
      </c>
      <c r="C1884" s="15">
        <f>LARGE(Premissas!$H$8:$I$8,1)</f>
        <v>81.98</v>
      </c>
      <c r="D1884" s="20">
        <f t="shared" si="2841"/>
        <v>0</v>
      </c>
      <c r="E1884" s="17">
        <f>D1884*Premissas!$C$6</f>
        <v>0</v>
      </c>
      <c r="F1884" s="15">
        <f t="shared" si="2842"/>
        <v>135</v>
      </c>
      <c r="G1884" s="18">
        <f>F1884*Premissas!$C$5</f>
        <v>4351.945586839608</v>
      </c>
      <c r="M1884" s="7" t="str">
        <f>Premissas!$E$8</f>
        <v>abril/19</v>
      </c>
      <c r="N1884" s="29">
        <f t="shared" si="2849"/>
        <v>135</v>
      </c>
      <c r="O1884" s="15">
        <f>Premissas!$I$8</f>
        <v>53.09</v>
      </c>
      <c r="P1884" s="20">
        <f t="shared" si="2844"/>
        <v>0</v>
      </c>
      <c r="Q1884" s="17">
        <f>P1884*Premissas!$C$13</f>
        <v>0</v>
      </c>
      <c r="R1884" s="15">
        <f t="shared" si="2845"/>
        <v>135</v>
      </c>
      <c r="S1884" s="18">
        <f>R1884*Premissas!$C$11</f>
        <v>6502.2935779816507</v>
      </c>
      <c r="Y1884" s="7" t="str">
        <f>Premissas!$E$8</f>
        <v>abril/19</v>
      </c>
      <c r="Z1884" s="29">
        <f t="shared" si="2850"/>
        <v>135</v>
      </c>
      <c r="AA1884" s="15">
        <f>Premissas!$H$8</f>
        <v>81.98</v>
      </c>
      <c r="AB1884" s="20">
        <f t="shared" si="2847"/>
        <v>0</v>
      </c>
      <c r="AC1884" s="17">
        <f>AB1884*Premissas!$C$6</f>
        <v>0</v>
      </c>
      <c r="AD1884" s="15">
        <f t="shared" si="2848"/>
        <v>135</v>
      </c>
      <c r="AE1884" s="18">
        <f>AD1884*Premissas!$C$12</f>
        <v>4351.945586839608</v>
      </c>
    </row>
    <row r="1885" spans="1:33" x14ac:dyDescent="0.25">
      <c r="A1885" s="7" t="str">
        <f>Premissas!$E$9</f>
        <v>março/19</v>
      </c>
      <c r="B1885" s="29">
        <f t="shared" si="2851"/>
        <v>135</v>
      </c>
      <c r="C1885" s="15">
        <f>LARGE(Premissas!$H$9:$I$9,1)</f>
        <v>77.73</v>
      </c>
      <c r="D1885" s="20">
        <f t="shared" si="2841"/>
        <v>0</v>
      </c>
      <c r="E1885" s="17">
        <f>D1885*Premissas!$C$6</f>
        <v>0</v>
      </c>
      <c r="F1885" s="15">
        <f t="shared" si="2842"/>
        <v>135</v>
      </c>
      <c r="G1885" s="18">
        <f>F1885*Premissas!$C$5</f>
        <v>4351.945586839608</v>
      </c>
      <c r="M1885" s="7" t="str">
        <f>Premissas!$E$9</f>
        <v>março/19</v>
      </c>
      <c r="N1885" s="29">
        <f t="shared" si="2849"/>
        <v>135</v>
      </c>
      <c r="O1885" s="15">
        <f>Premissas!$I$9</f>
        <v>77.73</v>
      </c>
      <c r="P1885" s="20">
        <f t="shared" si="2844"/>
        <v>0</v>
      </c>
      <c r="Q1885" s="17">
        <f>P1885*Premissas!$C$13</f>
        <v>0</v>
      </c>
      <c r="R1885" s="15">
        <f t="shared" si="2845"/>
        <v>135</v>
      </c>
      <c r="S1885" s="18">
        <f>R1885*Premissas!$C$11</f>
        <v>6502.2935779816507</v>
      </c>
      <c r="Y1885" s="7" t="str">
        <f>Premissas!$E$9</f>
        <v>março/19</v>
      </c>
      <c r="Z1885" s="29">
        <f t="shared" si="2850"/>
        <v>135</v>
      </c>
      <c r="AA1885" s="15">
        <f>Premissas!$H$9</f>
        <v>77.62</v>
      </c>
      <c r="AB1885" s="20">
        <f t="shared" si="2847"/>
        <v>0</v>
      </c>
      <c r="AC1885" s="17">
        <f>AB1885*Premissas!$C$6</f>
        <v>0</v>
      </c>
      <c r="AD1885" s="15">
        <f t="shared" si="2848"/>
        <v>135</v>
      </c>
      <c r="AE1885" s="18">
        <f>AD1885*Premissas!$C$12</f>
        <v>4351.945586839608</v>
      </c>
    </row>
    <row r="1886" spans="1:33" x14ac:dyDescent="0.25">
      <c r="A1886" s="7" t="str">
        <f>Premissas!$E$10</f>
        <v>fevereiro/19</v>
      </c>
      <c r="B1886" s="29">
        <f t="shared" si="2851"/>
        <v>135</v>
      </c>
      <c r="C1886" s="15">
        <f>LARGE(Premissas!$H$10:$I$10,1)</f>
        <v>89.49</v>
      </c>
      <c r="D1886" s="20">
        <f t="shared" si="2841"/>
        <v>0</v>
      </c>
      <c r="E1886" s="17">
        <f>D1886*Premissas!$C$6</f>
        <v>0</v>
      </c>
      <c r="F1886" s="15">
        <f t="shared" si="2842"/>
        <v>135</v>
      </c>
      <c r="G1886" s="18">
        <f>F1886*Premissas!$C$5</f>
        <v>4351.945586839608</v>
      </c>
      <c r="M1886" s="7" t="str">
        <f>Premissas!$E$10</f>
        <v>fevereiro/19</v>
      </c>
      <c r="N1886" s="29">
        <f t="shared" si="2849"/>
        <v>135</v>
      </c>
      <c r="O1886" s="15">
        <f>Premissas!$I$10</f>
        <v>61.82</v>
      </c>
      <c r="P1886" s="20">
        <f t="shared" si="2844"/>
        <v>0</v>
      </c>
      <c r="Q1886" s="17">
        <f>P1886*Premissas!$C$13</f>
        <v>0</v>
      </c>
      <c r="R1886" s="15">
        <f t="shared" si="2845"/>
        <v>135</v>
      </c>
      <c r="S1886" s="18">
        <f>R1886*Premissas!$C$11</f>
        <v>6502.2935779816507</v>
      </c>
      <c r="Y1886" s="7" t="str">
        <f>Premissas!$E$10</f>
        <v>fevereiro/19</v>
      </c>
      <c r="Z1886" s="29">
        <f t="shared" si="2850"/>
        <v>135</v>
      </c>
      <c r="AA1886" s="15">
        <f>Premissas!$H$10</f>
        <v>89.49</v>
      </c>
      <c r="AB1886" s="20">
        <f t="shared" si="2847"/>
        <v>0</v>
      </c>
      <c r="AC1886" s="17">
        <f>AB1886*Premissas!$C$6</f>
        <v>0</v>
      </c>
      <c r="AD1886" s="15">
        <f t="shared" si="2848"/>
        <v>135</v>
      </c>
      <c r="AE1886" s="18">
        <f>AD1886*Premissas!$C$12</f>
        <v>4351.945586839608</v>
      </c>
    </row>
    <row r="1887" spans="1:33" x14ac:dyDescent="0.25">
      <c r="A1887" s="7" t="str">
        <f>Premissas!$E$11</f>
        <v>janeiro/19</v>
      </c>
      <c r="B1887" s="29">
        <f t="shared" si="2851"/>
        <v>135</v>
      </c>
      <c r="C1887" s="15">
        <f>LARGE(Premissas!$H$11:$I$11,1)</f>
        <v>81.09</v>
      </c>
      <c r="D1887" s="16">
        <f t="shared" si="2841"/>
        <v>0</v>
      </c>
      <c r="E1887" s="17">
        <f>D1887*Premissas!$C$6</f>
        <v>0</v>
      </c>
      <c r="F1887" s="15">
        <f t="shared" si="2842"/>
        <v>135</v>
      </c>
      <c r="G1887" s="18">
        <f>F1887*Premissas!$C$5</f>
        <v>4351.945586839608</v>
      </c>
      <c r="M1887" s="7" t="str">
        <f>Premissas!$E$11</f>
        <v>janeiro/19</v>
      </c>
      <c r="N1887" s="29">
        <f t="shared" si="2849"/>
        <v>135</v>
      </c>
      <c r="O1887" s="15">
        <f>Premissas!$I$11</f>
        <v>57.12</v>
      </c>
      <c r="P1887" s="16">
        <f t="shared" si="2844"/>
        <v>0</v>
      </c>
      <c r="Q1887" s="17">
        <f>P1887*Premissas!$C$13</f>
        <v>0</v>
      </c>
      <c r="R1887" s="15">
        <f t="shared" si="2845"/>
        <v>135</v>
      </c>
      <c r="S1887" s="18">
        <f>R1887*Premissas!$C$11</f>
        <v>6502.2935779816507</v>
      </c>
      <c r="Y1887" s="7" t="str">
        <f>Premissas!$E$11</f>
        <v>janeiro/19</v>
      </c>
      <c r="Z1887" s="29">
        <f t="shared" si="2850"/>
        <v>135</v>
      </c>
      <c r="AA1887" s="15">
        <f>Premissas!$H$11</f>
        <v>81.09</v>
      </c>
      <c r="AB1887" s="16">
        <f t="shared" si="2847"/>
        <v>0</v>
      </c>
      <c r="AC1887" s="17">
        <f>AB1887*Premissas!$C$6</f>
        <v>0</v>
      </c>
      <c r="AD1887" s="15">
        <f t="shared" si="2848"/>
        <v>135</v>
      </c>
      <c r="AE1887" s="18">
        <f>AD1887*Premissas!$C$12</f>
        <v>4351.945586839608</v>
      </c>
    </row>
    <row r="1888" spans="1:33" x14ac:dyDescent="0.25">
      <c r="A1888" s="7" t="str">
        <f>Premissas!$E$12</f>
        <v>dezembro/18</v>
      </c>
      <c r="B1888" s="29">
        <f t="shared" si="2851"/>
        <v>135</v>
      </c>
      <c r="C1888" s="15">
        <f>LARGE(Premissas!$H$12:$I$12,1)</f>
        <v>66.98</v>
      </c>
      <c r="D1888" s="16">
        <f t="shared" si="2841"/>
        <v>0</v>
      </c>
      <c r="E1888" s="17">
        <f>D1888*Premissas!$C$6</f>
        <v>0</v>
      </c>
      <c r="F1888" s="15">
        <f t="shared" si="2842"/>
        <v>135</v>
      </c>
      <c r="G1888" s="18">
        <f>F1888*Premissas!$C$5</f>
        <v>4351.945586839608</v>
      </c>
      <c r="M1888" s="7" t="str">
        <f>Premissas!$E$12</f>
        <v>dezembro/18</v>
      </c>
      <c r="N1888" s="29">
        <f t="shared" si="2849"/>
        <v>135</v>
      </c>
      <c r="O1888" s="15">
        <f>Premissas!$I$12</f>
        <v>56.9</v>
      </c>
      <c r="P1888" s="16">
        <f t="shared" si="2844"/>
        <v>0</v>
      </c>
      <c r="Q1888" s="17">
        <f>P1888*Premissas!$C$13</f>
        <v>0</v>
      </c>
      <c r="R1888" s="15">
        <f t="shared" si="2845"/>
        <v>135</v>
      </c>
      <c r="S1888" s="18">
        <f>R1888*Premissas!$C$11</f>
        <v>6502.2935779816507</v>
      </c>
      <c r="Y1888" s="7" t="str">
        <f>Premissas!$E$12</f>
        <v>dezembro/18</v>
      </c>
      <c r="Z1888" s="29">
        <f t="shared" si="2850"/>
        <v>135</v>
      </c>
      <c r="AA1888" s="15">
        <f>Premissas!$H$12</f>
        <v>66.98</v>
      </c>
      <c r="AB1888" s="16">
        <f t="shared" si="2847"/>
        <v>0</v>
      </c>
      <c r="AC1888" s="17">
        <f>AB1888*Premissas!$C$6</f>
        <v>0</v>
      </c>
      <c r="AD1888" s="15">
        <f t="shared" si="2848"/>
        <v>135</v>
      </c>
      <c r="AE1888" s="18">
        <f>AD1888*Premissas!$C$12</f>
        <v>4351.945586839608</v>
      </c>
    </row>
    <row r="1889" spans="1:33" x14ac:dyDescent="0.25">
      <c r="A1889" s="7" t="str">
        <f>Premissas!$E$13</f>
        <v>novembro/18</v>
      </c>
      <c r="B1889" s="29">
        <f t="shared" si="2851"/>
        <v>135</v>
      </c>
      <c r="C1889" s="15">
        <f>LARGE(Premissas!$H$13:$I$13,1)</f>
        <v>66.42</v>
      </c>
      <c r="D1889" s="16">
        <f t="shared" si="2841"/>
        <v>0</v>
      </c>
      <c r="E1889" s="17">
        <f>D1889*Premissas!$C$6</f>
        <v>0</v>
      </c>
      <c r="F1889" s="15">
        <f t="shared" si="2842"/>
        <v>135</v>
      </c>
      <c r="G1889" s="18">
        <f>F1889*Premissas!$C$5</f>
        <v>4351.945586839608</v>
      </c>
      <c r="M1889" s="7" t="str">
        <f>Premissas!$E$13</f>
        <v>novembro/18</v>
      </c>
      <c r="N1889" s="29">
        <f t="shared" si="2849"/>
        <v>135</v>
      </c>
      <c r="O1889" s="15">
        <f>Premissas!$I$13</f>
        <v>40.659999999999997</v>
      </c>
      <c r="P1889" s="16">
        <f t="shared" si="2844"/>
        <v>0</v>
      </c>
      <c r="Q1889" s="17">
        <f>P1889*Premissas!$C$13</f>
        <v>0</v>
      </c>
      <c r="R1889" s="15">
        <f t="shared" si="2845"/>
        <v>135</v>
      </c>
      <c r="S1889" s="18">
        <f>R1889*Premissas!$C$11</f>
        <v>6502.2935779816507</v>
      </c>
      <c r="Y1889" s="7" t="str">
        <f>Premissas!$E$13</f>
        <v>novembro/18</v>
      </c>
      <c r="Z1889" s="29">
        <f t="shared" si="2850"/>
        <v>135</v>
      </c>
      <c r="AA1889" s="15">
        <f>Premissas!$H$13</f>
        <v>66.42</v>
      </c>
      <c r="AB1889" s="16">
        <f t="shared" si="2847"/>
        <v>0</v>
      </c>
      <c r="AC1889" s="17">
        <f>AB1889*Premissas!$C$6</f>
        <v>0</v>
      </c>
      <c r="AD1889" s="15">
        <f t="shared" si="2848"/>
        <v>135</v>
      </c>
      <c r="AE1889" s="18">
        <f>AD1889*Premissas!$C$12</f>
        <v>4351.945586839608</v>
      </c>
    </row>
    <row r="1890" spans="1:33" x14ac:dyDescent="0.25">
      <c r="A1890" s="26" t="s">
        <v>35</v>
      </c>
      <c r="B1890" s="5"/>
      <c r="C1890" s="5">
        <f>LARGE(C1877:C1889,1)</f>
        <v>89.49</v>
      </c>
      <c r="D1890" s="5">
        <f>LARGE(D1877:D1889,1)</f>
        <v>0</v>
      </c>
      <c r="E1890" s="27">
        <f>SUM(E1878:E1889)</f>
        <v>0</v>
      </c>
      <c r="F1890" s="5">
        <f>LARGE(F1877:F1889,1)</f>
        <v>135</v>
      </c>
      <c r="G1890" s="27">
        <f t="shared" si="2786"/>
        <v>52223.347042075307</v>
      </c>
      <c r="H1890" s="50">
        <f>E1890+G1890</f>
        <v>52223.347042075307</v>
      </c>
      <c r="I1890">
        <f>B1878</f>
        <v>135</v>
      </c>
      <c r="M1890" s="26" t="s">
        <v>35</v>
      </c>
      <c r="N1890" s="5"/>
      <c r="O1890" s="5">
        <f t="shared" ref="O1890:P1890" si="2852">LARGE(O1877:O1889,1)</f>
        <v>77.73</v>
      </c>
      <c r="P1890" s="5">
        <f t="shared" si="2852"/>
        <v>0</v>
      </c>
      <c r="Q1890" s="27">
        <f t="shared" ref="Q1890" si="2853">SUM(Q1878:Q1889)</f>
        <v>0</v>
      </c>
      <c r="R1890" s="5">
        <f t="shared" ref="R1890" si="2854">LARGE(R1877:R1889,1)</f>
        <v>135</v>
      </c>
      <c r="S1890" s="27">
        <f t="shared" si="2790"/>
        <v>78027.522935779794</v>
      </c>
      <c r="T1890" s="50">
        <f t="shared" ref="T1890" si="2855">Q1890+S1890</f>
        <v>78027.522935779794</v>
      </c>
      <c r="U1890">
        <f t="shared" ref="U1890" si="2856">N1878</f>
        <v>135</v>
      </c>
      <c r="Y1890" s="26" t="s">
        <v>35</v>
      </c>
      <c r="Z1890" s="5"/>
      <c r="AA1890" s="5">
        <f t="shared" ref="AA1890:AB1890" si="2857">LARGE(AA1877:AA1889,1)</f>
        <v>89.49</v>
      </c>
      <c r="AB1890" s="5">
        <f t="shared" si="2857"/>
        <v>0</v>
      </c>
      <c r="AC1890" s="27">
        <f t="shared" ref="AC1890" si="2858">SUM(AC1878:AC1889)</f>
        <v>0</v>
      </c>
      <c r="AD1890" s="5">
        <f t="shared" ref="AD1890" si="2859">LARGE(AD1877:AD1889,1)</f>
        <v>135</v>
      </c>
      <c r="AE1890" s="27">
        <f t="shared" si="2796"/>
        <v>52223.347042075307</v>
      </c>
      <c r="AF1890" s="50">
        <f t="shared" ref="AF1890" si="2860">AC1890+AE1890</f>
        <v>52223.347042075307</v>
      </c>
      <c r="AG1890">
        <f t="shared" ref="AG1890" si="2861">Z1878</f>
        <v>135</v>
      </c>
    </row>
    <row r="1891" spans="1:33" x14ac:dyDescent="0.25">
      <c r="A1891" s="6" t="s">
        <v>12</v>
      </c>
      <c r="B1891" s="6" t="s">
        <v>18</v>
      </c>
      <c r="C1891" s="6" t="s">
        <v>19</v>
      </c>
      <c r="D1891" s="14" t="s">
        <v>20</v>
      </c>
      <c r="E1891" s="14" t="s">
        <v>21</v>
      </c>
      <c r="F1891" s="6" t="s">
        <v>22</v>
      </c>
      <c r="G1891" s="6" t="s">
        <v>23</v>
      </c>
      <c r="M1891" s="6" t="s">
        <v>12</v>
      </c>
      <c r="N1891" s="6" t="s">
        <v>18</v>
      </c>
      <c r="O1891" s="6" t="s">
        <v>19</v>
      </c>
      <c r="P1891" s="14" t="s">
        <v>20</v>
      </c>
      <c r="Q1891" s="14" t="s">
        <v>21</v>
      </c>
      <c r="R1891" s="6" t="s">
        <v>22</v>
      </c>
      <c r="S1891" s="6" t="s">
        <v>23</v>
      </c>
      <c r="Y1891" s="6" t="s">
        <v>12</v>
      </c>
      <c r="Z1891" s="6" t="s">
        <v>18</v>
      </c>
      <c r="AA1891" s="6" t="s">
        <v>19</v>
      </c>
      <c r="AB1891" s="14" t="s">
        <v>20</v>
      </c>
      <c r="AC1891" s="14" t="s">
        <v>21</v>
      </c>
      <c r="AD1891" s="6" t="s">
        <v>22</v>
      </c>
      <c r="AE1891" s="6" t="s">
        <v>23</v>
      </c>
    </row>
    <row r="1892" spans="1:33" x14ac:dyDescent="0.25">
      <c r="A1892" s="7" t="str">
        <f>Premissas!$E$2</f>
        <v>outubro/19</v>
      </c>
      <c r="B1892" s="29">
        <f>B1878+1</f>
        <v>136</v>
      </c>
      <c r="C1892" s="15">
        <f>LARGE(Premissas!$H$2:$I$2,1)</f>
        <v>63.39</v>
      </c>
      <c r="D1892" s="16">
        <f t="shared" ref="D1892:D1903" si="2862">IF(C1892&gt;105%*B1892,(C1892-B1892),0)</f>
        <v>0</v>
      </c>
      <c r="E1892" s="17">
        <f>D1892*Premissas!$C$6</f>
        <v>0</v>
      </c>
      <c r="F1892" s="15">
        <f t="shared" ref="F1892:F1903" si="2863">IF(C1892&gt;B1892,C1892,B1892)</f>
        <v>136</v>
      </c>
      <c r="G1892" s="18">
        <f>F1892*Premissas!$C$5</f>
        <v>4384.1822208161975</v>
      </c>
      <c r="M1892" s="7" t="str">
        <f>Premissas!$E$2</f>
        <v>outubro/19</v>
      </c>
      <c r="N1892" s="29">
        <f t="shared" ref="N1892" si="2864">N1878+1</f>
        <v>136</v>
      </c>
      <c r="O1892" s="15">
        <f>Premissas!$I$2</f>
        <v>63.39</v>
      </c>
      <c r="P1892" s="16">
        <f t="shared" ref="P1892:P1903" si="2865">IF(O1892&gt;105%*N1892,(O1892-N1892),0)</f>
        <v>0</v>
      </c>
      <c r="Q1892" s="17">
        <f>P1892*Premissas!$C$13</f>
        <v>0</v>
      </c>
      <c r="R1892" s="15">
        <f t="shared" ref="R1892:R1903" si="2866">IF(O1892&gt;N1892,O1892,N1892)</f>
        <v>136</v>
      </c>
      <c r="S1892" s="18">
        <f>R1892*Premissas!$C$11</f>
        <v>6550.45871559633</v>
      </c>
      <c r="Y1892" s="7" t="str">
        <f>Premissas!$E$2</f>
        <v>outubro/19</v>
      </c>
      <c r="Z1892" s="29">
        <f t="shared" ref="Z1892" si="2867">Z1878+1</f>
        <v>136</v>
      </c>
      <c r="AA1892" s="15">
        <f>Premissas!$H$2</f>
        <v>58.8</v>
      </c>
      <c r="AB1892" s="16">
        <f t="shared" ref="AB1892:AB1903" si="2868">IF(AA1892&gt;105%*Z1892,(AA1892-Z1892),0)</f>
        <v>0</v>
      </c>
      <c r="AC1892" s="17">
        <f>AB1892*Premissas!$C$6</f>
        <v>0</v>
      </c>
      <c r="AD1892" s="15">
        <f t="shared" ref="AD1892:AD1903" si="2869">IF(AA1892&gt;Z1892,AA1892,Z1892)</f>
        <v>136</v>
      </c>
      <c r="AE1892" s="18">
        <f>AD1892*Premissas!$C$12</f>
        <v>4384.1822208161975</v>
      </c>
    </row>
    <row r="1893" spans="1:33" x14ac:dyDescent="0.25">
      <c r="A1893" s="7" t="str">
        <f>Premissas!$E$3</f>
        <v>setembro/19</v>
      </c>
      <c r="B1893" s="29">
        <f>B1892</f>
        <v>136</v>
      </c>
      <c r="C1893" s="15">
        <f>LARGE(Premissas!$H$3:$I$3,1)</f>
        <v>58.91</v>
      </c>
      <c r="D1893" s="16">
        <f t="shared" si="2862"/>
        <v>0</v>
      </c>
      <c r="E1893" s="17">
        <f>D1893*Premissas!$C$6</f>
        <v>0</v>
      </c>
      <c r="F1893" s="15">
        <f t="shared" si="2863"/>
        <v>136</v>
      </c>
      <c r="G1893" s="18">
        <f>F1893*Premissas!$C$5</f>
        <v>4384.1822208161975</v>
      </c>
      <c r="M1893" s="7" t="str">
        <f>Premissas!$E$3</f>
        <v>setembro/19</v>
      </c>
      <c r="N1893" s="29">
        <f t="shared" ref="N1893:N1903" si="2870">N1892</f>
        <v>136</v>
      </c>
      <c r="O1893" s="15">
        <f>Premissas!$I$3</f>
        <v>52.19</v>
      </c>
      <c r="P1893" s="16">
        <f t="shared" si="2865"/>
        <v>0</v>
      </c>
      <c r="Q1893" s="17">
        <f>P1893*Premissas!$C$13</f>
        <v>0</v>
      </c>
      <c r="R1893" s="15">
        <f t="shared" si="2866"/>
        <v>136</v>
      </c>
      <c r="S1893" s="18">
        <f>R1893*Premissas!$C$11</f>
        <v>6550.45871559633</v>
      </c>
      <c r="Y1893" s="7" t="str">
        <f>Premissas!$E$3</f>
        <v>setembro/19</v>
      </c>
      <c r="Z1893" s="29">
        <f t="shared" ref="Z1893:Z1903" si="2871">Z1892</f>
        <v>136</v>
      </c>
      <c r="AA1893" s="15">
        <f>Premissas!$H$3</f>
        <v>58.91</v>
      </c>
      <c r="AB1893" s="16">
        <f t="shared" si="2868"/>
        <v>0</v>
      </c>
      <c r="AC1893" s="17">
        <f>AB1893*Premissas!$C$6</f>
        <v>0</v>
      </c>
      <c r="AD1893" s="15">
        <f t="shared" si="2869"/>
        <v>136</v>
      </c>
      <c r="AE1893" s="18">
        <f>AD1893*Premissas!$C$12</f>
        <v>4384.1822208161975</v>
      </c>
    </row>
    <row r="1894" spans="1:33" x14ac:dyDescent="0.25">
      <c r="A1894" s="7" t="str">
        <f>Premissas!$E$4</f>
        <v>agosto/19</v>
      </c>
      <c r="B1894" s="29">
        <f t="shared" ref="B1894:B1903" si="2872">B1893</f>
        <v>136</v>
      </c>
      <c r="C1894" s="15">
        <f>LARGE(Premissas!$H$4:$I$4,1)</f>
        <v>46.48</v>
      </c>
      <c r="D1894" s="16">
        <f t="shared" si="2862"/>
        <v>0</v>
      </c>
      <c r="E1894" s="17">
        <f>D1894*Premissas!$C$6</f>
        <v>0</v>
      </c>
      <c r="F1894" s="15">
        <f t="shared" si="2863"/>
        <v>136</v>
      </c>
      <c r="G1894" s="18">
        <f>F1894*Premissas!$C$5</f>
        <v>4384.1822208161975</v>
      </c>
      <c r="M1894" s="7" t="str">
        <f>Premissas!$E$4</f>
        <v>agosto/19</v>
      </c>
      <c r="N1894" s="29">
        <f t="shared" si="2870"/>
        <v>136</v>
      </c>
      <c r="O1894" s="15">
        <f>Premissas!$I$4</f>
        <v>20.16</v>
      </c>
      <c r="P1894" s="16">
        <f t="shared" si="2865"/>
        <v>0</v>
      </c>
      <c r="Q1894" s="17">
        <f>P1894*Premissas!$C$13</f>
        <v>0</v>
      </c>
      <c r="R1894" s="15">
        <f t="shared" si="2866"/>
        <v>136</v>
      </c>
      <c r="S1894" s="18">
        <f>R1894*Premissas!$C$11</f>
        <v>6550.45871559633</v>
      </c>
      <c r="Y1894" s="7" t="str">
        <f>Premissas!$E$4</f>
        <v>agosto/19</v>
      </c>
      <c r="Z1894" s="29">
        <f t="shared" si="2871"/>
        <v>136</v>
      </c>
      <c r="AA1894" s="15">
        <f>Premissas!$H$4</f>
        <v>46.48</v>
      </c>
      <c r="AB1894" s="16">
        <f t="shared" si="2868"/>
        <v>0</v>
      </c>
      <c r="AC1894" s="17">
        <f>AB1894*Premissas!$C$6</f>
        <v>0</v>
      </c>
      <c r="AD1894" s="15">
        <f t="shared" si="2869"/>
        <v>136</v>
      </c>
      <c r="AE1894" s="18">
        <f>AD1894*Premissas!$C$12</f>
        <v>4384.1822208161975</v>
      </c>
    </row>
    <row r="1895" spans="1:33" x14ac:dyDescent="0.25">
      <c r="A1895" s="7" t="str">
        <f>Premissas!$E$5</f>
        <v>julho/19</v>
      </c>
      <c r="B1895" s="29">
        <f t="shared" si="2872"/>
        <v>136</v>
      </c>
      <c r="C1895" s="15">
        <f>LARGE(Premissas!$H$5:$I$5,1)</f>
        <v>63.17</v>
      </c>
      <c r="D1895" s="16">
        <f t="shared" si="2862"/>
        <v>0</v>
      </c>
      <c r="E1895" s="17">
        <f>D1895*Premissas!$C$6</f>
        <v>0</v>
      </c>
      <c r="F1895" s="15">
        <f t="shared" si="2863"/>
        <v>136</v>
      </c>
      <c r="G1895" s="18">
        <f>F1895*Premissas!$C$5</f>
        <v>4384.1822208161975</v>
      </c>
      <c r="M1895" s="7" t="str">
        <f>Premissas!$E$5</f>
        <v>julho/19</v>
      </c>
      <c r="N1895" s="29">
        <f t="shared" si="2870"/>
        <v>136</v>
      </c>
      <c r="O1895" s="15">
        <f>Premissas!$I$5</f>
        <v>39.979999999999997</v>
      </c>
      <c r="P1895" s="16">
        <f t="shared" si="2865"/>
        <v>0</v>
      </c>
      <c r="Q1895" s="17">
        <f>P1895*Premissas!$C$13</f>
        <v>0</v>
      </c>
      <c r="R1895" s="15">
        <f t="shared" si="2866"/>
        <v>136</v>
      </c>
      <c r="S1895" s="18">
        <f>R1895*Premissas!$C$11</f>
        <v>6550.45871559633</v>
      </c>
      <c r="Y1895" s="7" t="str">
        <f>Premissas!$E$5</f>
        <v>julho/19</v>
      </c>
      <c r="Z1895" s="29">
        <f t="shared" si="2871"/>
        <v>136</v>
      </c>
      <c r="AA1895" s="15">
        <f>Premissas!$H$5</f>
        <v>63.17</v>
      </c>
      <c r="AB1895" s="16">
        <f t="shared" si="2868"/>
        <v>0</v>
      </c>
      <c r="AC1895" s="17">
        <f>AB1895*Premissas!$C$6</f>
        <v>0</v>
      </c>
      <c r="AD1895" s="15">
        <f t="shared" si="2869"/>
        <v>136</v>
      </c>
      <c r="AE1895" s="18">
        <f>AD1895*Premissas!$C$12</f>
        <v>4384.1822208161975</v>
      </c>
    </row>
    <row r="1896" spans="1:33" x14ac:dyDescent="0.25">
      <c r="A1896" s="7" t="str">
        <f>Premissas!$E$6</f>
        <v>junho/19</v>
      </c>
      <c r="B1896" s="29">
        <f t="shared" si="2872"/>
        <v>136</v>
      </c>
      <c r="C1896" s="15">
        <f>LARGE(Premissas!$H$6:$I$6,1)</f>
        <v>59.47</v>
      </c>
      <c r="D1896" s="16">
        <f t="shared" si="2862"/>
        <v>0</v>
      </c>
      <c r="E1896" s="17">
        <f>D1896*Premissas!$C$6</f>
        <v>0</v>
      </c>
      <c r="F1896" s="15">
        <f t="shared" si="2863"/>
        <v>136</v>
      </c>
      <c r="G1896" s="18">
        <f>F1896*Premissas!$C$5</f>
        <v>4384.1822208161975</v>
      </c>
      <c r="M1896" s="7" t="str">
        <f>Premissas!$E$6</f>
        <v>junho/19</v>
      </c>
      <c r="N1896" s="29">
        <f t="shared" si="2870"/>
        <v>136</v>
      </c>
      <c r="O1896" s="15">
        <f>Premissas!$I$6</f>
        <v>47.71</v>
      </c>
      <c r="P1896" s="16">
        <f t="shared" si="2865"/>
        <v>0</v>
      </c>
      <c r="Q1896" s="17">
        <f>P1896*Premissas!$C$13</f>
        <v>0</v>
      </c>
      <c r="R1896" s="15">
        <f t="shared" si="2866"/>
        <v>136</v>
      </c>
      <c r="S1896" s="18">
        <f>R1896*Premissas!$C$11</f>
        <v>6550.45871559633</v>
      </c>
      <c r="Y1896" s="7" t="str">
        <f>Premissas!$E$6</f>
        <v>junho/19</v>
      </c>
      <c r="Z1896" s="29">
        <f t="shared" si="2871"/>
        <v>136</v>
      </c>
      <c r="AA1896" s="15">
        <f>Premissas!$H$6</f>
        <v>59.47</v>
      </c>
      <c r="AB1896" s="16">
        <f t="shared" si="2868"/>
        <v>0</v>
      </c>
      <c r="AC1896" s="17">
        <f>AB1896*Premissas!$C$6</f>
        <v>0</v>
      </c>
      <c r="AD1896" s="15">
        <f t="shared" si="2869"/>
        <v>136</v>
      </c>
      <c r="AE1896" s="18">
        <f>AD1896*Premissas!$C$12</f>
        <v>4384.1822208161975</v>
      </c>
    </row>
    <row r="1897" spans="1:33" x14ac:dyDescent="0.25">
      <c r="A1897" s="7" t="str">
        <f>Premissas!$E$7</f>
        <v>maio/19</v>
      </c>
      <c r="B1897" s="29">
        <f t="shared" si="2872"/>
        <v>136</v>
      </c>
      <c r="C1897" s="15">
        <f>LARGE(Premissas!$H$7:$I$7,1)</f>
        <v>61.04</v>
      </c>
      <c r="D1897" s="20">
        <f t="shared" si="2862"/>
        <v>0</v>
      </c>
      <c r="E1897" s="17">
        <f>D1897*Premissas!$C$6</f>
        <v>0</v>
      </c>
      <c r="F1897" s="15">
        <f t="shared" si="2863"/>
        <v>136</v>
      </c>
      <c r="G1897" s="18">
        <f>F1897*Premissas!$C$5</f>
        <v>4384.1822208161975</v>
      </c>
      <c r="M1897" s="7" t="str">
        <f>Premissas!$E$7</f>
        <v>maio/19</v>
      </c>
      <c r="N1897" s="29">
        <f t="shared" si="2870"/>
        <v>136</v>
      </c>
      <c r="O1897" s="15">
        <f>Premissas!$I$7</f>
        <v>46.37</v>
      </c>
      <c r="P1897" s="20">
        <f t="shared" si="2865"/>
        <v>0</v>
      </c>
      <c r="Q1897" s="17">
        <f>P1897*Premissas!$C$13</f>
        <v>0</v>
      </c>
      <c r="R1897" s="15">
        <f t="shared" si="2866"/>
        <v>136</v>
      </c>
      <c r="S1897" s="18">
        <f>R1897*Premissas!$C$11</f>
        <v>6550.45871559633</v>
      </c>
      <c r="Y1897" s="7" t="str">
        <f>Premissas!$E$7</f>
        <v>maio/19</v>
      </c>
      <c r="Z1897" s="29">
        <f t="shared" si="2871"/>
        <v>136</v>
      </c>
      <c r="AA1897" s="15">
        <f>Premissas!$H$7</f>
        <v>61.04</v>
      </c>
      <c r="AB1897" s="20">
        <f t="shared" si="2868"/>
        <v>0</v>
      </c>
      <c r="AC1897" s="17">
        <f>AB1897*Premissas!$C$6</f>
        <v>0</v>
      </c>
      <c r="AD1897" s="15">
        <f t="shared" si="2869"/>
        <v>136</v>
      </c>
      <c r="AE1897" s="18">
        <f>AD1897*Premissas!$C$12</f>
        <v>4384.1822208161975</v>
      </c>
    </row>
    <row r="1898" spans="1:33" x14ac:dyDescent="0.25">
      <c r="A1898" s="7" t="str">
        <f>Premissas!$E$8</f>
        <v>abril/19</v>
      </c>
      <c r="B1898" s="29">
        <f t="shared" si="2872"/>
        <v>136</v>
      </c>
      <c r="C1898" s="15">
        <f>LARGE(Premissas!$H$8:$I$8,1)</f>
        <v>81.98</v>
      </c>
      <c r="D1898" s="20">
        <f t="shared" si="2862"/>
        <v>0</v>
      </c>
      <c r="E1898" s="17">
        <f>D1898*Premissas!$C$6</f>
        <v>0</v>
      </c>
      <c r="F1898" s="15">
        <f t="shared" si="2863"/>
        <v>136</v>
      </c>
      <c r="G1898" s="18">
        <f>F1898*Premissas!$C$5</f>
        <v>4384.1822208161975</v>
      </c>
      <c r="M1898" s="7" t="str">
        <f>Premissas!$E$8</f>
        <v>abril/19</v>
      </c>
      <c r="N1898" s="29">
        <f t="shared" si="2870"/>
        <v>136</v>
      </c>
      <c r="O1898" s="15">
        <f>Premissas!$I$8</f>
        <v>53.09</v>
      </c>
      <c r="P1898" s="20">
        <f t="shared" si="2865"/>
        <v>0</v>
      </c>
      <c r="Q1898" s="17">
        <f>P1898*Premissas!$C$13</f>
        <v>0</v>
      </c>
      <c r="R1898" s="15">
        <f t="shared" si="2866"/>
        <v>136</v>
      </c>
      <c r="S1898" s="18">
        <f>R1898*Premissas!$C$11</f>
        <v>6550.45871559633</v>
      </c>
      <c r="Y1898" s="7" t="str">
        <f>Premissas!$E$8</f>
        <v>abril/19</v>
      </c>
      <c r="Z1898" s="29">
        <f t="shared" si="2871"/>
        <v>136</v>
      </c>
      <c r="AA1898" s="15">
        <f>Premissas!$H$8</f>
        <v>81.98</v>
      </c>
      <c r="AB1898" s="20">
        <f t="shared" si="2868"/>
        <v>0</v>
      </c>
      <c r="AC1898" s="17">
        <f>AB1898*Premissas!$C$6</f>
        <v>0</v>
      </c>
      <c r="AD1898" s="15">
        <f t="shared" si="2869"/>
        <v>136</v>
      </c>
      <c r="AE1898" s="18">
        <f>AD1898*Premissas!$C$12</f>
        <v>4384.1822208161975</v>
      </c>
    </row>
    <row r="1899" spans="1:33" x14ac:dyDescent="0.25">
      <c r="A1899" s="7" t="str">
        <f>Premissas!$E$9</f>
        <v>março/19</v>
      </c>
      <c r="B1899" s="29">
        <f t="shared" si="2872"/>
        <v>136</v>
      </c>
      <c r="C1899" s="15">
        <f>LARGE(Premissas!$H$9:$I$9,1)</f>
        <v>77.73</v>
      </c>
      <c r="D1899" s="20">
        <f t="shared" si="2862"/>
        <v>0</v>
      </c>
      <c r="E1899" s="17">
        <f>D1899*Premissas!$C$6</f>
        <v>0</v>
      </c>
      <c r="F1899" s="15">
        <f t="shared" si="2863"/>
        <v>136</v>
      </c>
      <c r="G1899" s="18">
        <f>F1899*Premissas!$C$5</f>
        <v>4384.1822208161975</v>
      </c>
      <c r="M1899" s="7" t="str">
        <f>Premissas!$E$9</f>
        <v>março/19</v>
      </c>
      <c r="N1899" s="29">
        <f t="shared" si="2870"/>
        <v>136</v>
      </c>
      <c r="O1899" s="15">
        <f>Premissas!$I$9</f>
        <v>77.73</v>
      </c>
      <c r="P1899" s="20">
        <f t="shared" si="2865"/>
        <v>0</v>
      </c>
      <c r="Q1899" s="17">
        <f>P1899*Premissas!$C$13</f>
        <v>0</v>
      </c>
      <c r="R1899" s="15">
        <f t="shared" si="2866"/>
        <v>136</v>
      </c>
      <c r="S1899" s="18">
        <f>R1899*Premissas!$C$11</f>
        <v>6550.45871559633</v>
      </c>
      <c r="Y1899" s="7" t="str">
        <f>Premissas!$E$9</f>
        <v>março/19</v>
      </c>
      <c r="Z1899" s="29">
        <f t="shared" si="2871"/>
        <v>136</v>
      </c>
      <c r="AA1899" s="15">
        <f>Premissas!$H$9</f>
        <v>77.62</v>
      </c>
      <c r="AB1899" s="20">
        <f t="shared" si="2868"/>
        <v>0</v>
      </c>
      <c r="AC1899" s="17">
        <f>AB1899*Premissas!$C$6</f>
        <v>0</v>
      </c>
      <c r="AD1899" s="15">
        <f t="shared" si="2869"/>
        <v>136</v>
      </c>
      <c r="AE1899" s="18">
        <f>AD1899*Premissas!$C$12</f>
        <v>4384.1822208161975</v>
      </c>
    </row>
    <row r="1900" spans="1:33" x14ac:dyDescent="0.25">
      <c r="A1900" s="7" t="str">
        <f>Premissas!$E$10</f>
        <v>fevereiro/19</v>
      </c>
      <c r="B1900" s="29">
        <f t="shared" si="2872"/>
        <v>136</v>
      </c>
      <c r="C1900" s="15">
        <f>LARGE(Premissas!$H$10:$I$10,1)</f>
        <v>89.49</v>
      </c>
      <c r="D1900" s="20">
        <f t="shared" si="2862"/>
        <v>0</v>
      </c>
      <c r="E1900" s="17">
        <f>D1900*Premissas!$C$6</f>
        <v>0</v>
      </c>
      <c r="F1900" s="15">
        <f t="shared" si="2863"/>
        <v>136</v>
      </c>
      <c r="G1900" s="18">
        <f>F1900*Premissas!$C$5</f>
        <v>4384.1822208161975</v>
      </c>
      <c r="M1900" s="7" t="str">
        <f>Premissas!$E$10</f>
        <v>fevereiro/19</v>
      </c>
      <c r="N1900" s="29">
        <f t="shared" si="2870"/>
        <v>136</v>
      </c>
      <c r="O1900" s="15">
        <f>Premissas!$I$10</f>
        <v>61.82</v>
      </c>
      <c r="P1900" s="20">
        <f t="shared" si="2865"/>
        <v>0</v>
      </c>
      <c r="Q1900" s="17">
        <f>P1900*Premissas!$C$13</f>
        <v>0</v>
      </c>
      <c r="R1900" s="15">
        <f t="shared" si="2866"/>
        <v>136</v>
      </c>
      <c r="S1900" s="18">
        <f>R1900*Premissas!$C$11</f>
        <v>6550.45871559633</v>
      </c>
      <c r="Y1900" s="7" t="str">
        <f>Premissas!$E$10</f>
        <v>fevereiro/19</v>
      </c>
      <c r="Z1900" s="29">
        <f t="shared" si="2871"/>
        <v>136</v>
      </c>
      <c r="AA1900" s="15">
        <f>Premissas!$H$10</f>
        <v>89.49</v>
      </c>
      <c r="AB1900" s="20">
        <f t="shared" si="2868"/>
        <v>0</v>
      </c>
      <c r="AC1900" s="17">
        <f>AB1900*Premissas!$C$6</f>
        <v>0</v>
      </c>
      <c r="AD1900" s="15">
        <f t="shared" si="2869"/>
        <v>136</v>
      </c>
      <c r="AE1900" s="18">
        <f>AD1900*Premissas!$C$12</f>
        <v>4384.1822208161975</v>
      </c>
    </row>
    <row r="1901" spans="1:33" x14ac:dyDescent="0.25">
      <c r="A1901" s="7" t="str">
        <f>Premissas!$E$11</f>
        <v>janeiro/19</v>
      </c>
      <c r="B1901" s="29">
        <f t="shared" si="2872"/>
        <v>136</v>
      </c>
      <c r="C1901" s="15">
        <f>LARGE(Premissas!$H$11:$I$11,1)</f>
        <v>81.09</v>
      </c>
      <c r="D1901" s="16">
        <f t="shared" si="2862"/>
        <v>0</v>
      </c>
      <c r="E1901" s="17">
        <f>D1901*Premissas!$C$6</f>
        <v>0</v>
      </c>
      <c r="F1901" s="15">
        <f t="shared" si="2863"/>
        <v>136</v>
      </c>
      <c r="G1901" s="18">
        <f>F1901*Premissas!$C$5</f>
        <v>4384.1822208161975</v>
      </c>
      <c r="M1901" s="7" t="str">
        <f>Premissas!$E$11</f>
        <v>janeiro/19</v>
      </c>
      <c r="N1901" s="29">
        <f t="shared" si="2870"/>
        <v>136</v>
      </c>
      <c r="O1901" s="15">
        <f>Premissas!$I$11</f>
        <v>57.12</v>
      </c>
      <c r="P1901" s="16">
        <f t="shared" si="2865"/>
        <v>0</v>
      </c>
      <c r="Q1901" s="17">
        <f>P1901*Premissas!$C$13</f>
        <v>0</v>
      </c>
      <c r="R1901" s="15">
        <f t="shared" si="2866"/>
        <v>136</v>
      </c>
      <c r="S1901" s="18">
        <f>R1901*Premissas!$C$11</f>
        <v>6550.45871559633</v>
      </c>
      <c r="Y1901" s="7" t="str">
        <f>Premissas!$E$11</f>
        <v>janeiro/19</v>
      </c>
      <c r="Z1901" s="29">
        <f t="shared" si="2871"/>
        <v>136</v>
      </c>
      <c r="AA1901" s="15">
        <f>Premissas!$H$11</f>
        <v>81.09</v>
      </c>
      <c r="AB1901" s="16">
        <f t="shared" si="2868"/>
        <v>0</v>
      </c>
      <c r="AC1901" s="17">
        <f>AB1901*Premissas!$C$6</f>
        <v>0</v>
      </c>
      <c r="AD1901" s="15">
        <f t="shared" si="2869"/>
        <v>136</v>
      </c>
      <c r="AE1901" s="18">
        <f>AD1901*Premissas!$C$12</f>
        <v>4384.1822208161975</v>
      </c>
    </row>
    <row r="1902" spans="1:33" x14ac:dyDescent="0.25">
      <c r="A1902" s="7" t="str">
        <f>Premissas!$E$12</f>
        <v>dezembro/18</v>
      </c>
      <c r="B1902" s="29">
        <f t="shared" si="2872"/>
        <v>136</v>
      </c>
      <c r="C1902" s="15">
        <f>LARGE(Premissas!$H$12:$I$12,1)</f>
        <v>66.98</v>
      </c>
      <c r="D1902" s="16">
        <f t="shared" si="2862"/>
        <v>0</v>
      </c>
      <c r="E1902" s="17">
        <f>D1902*Premissas!$C$6</f>
        <v>0</v>
      </c>
      <c r="F1902" s="15">
        <f t="shared" si="2863"/>
        <v>136</v>
      </c>
      <c r="G1902" s="18">
        <f>F1902*Premissas!$C$5</f>
        <v>4384.1822208161975</v>
      </c>
      <c r="M1902" s="7" t="str">
        <f>Premissas!$E$12</f>
        <v>dezembro/18</v>
      </c>
      <c r="N1902" s="29">
        <f t="shared" si="2870"/>
        <v>136</v>
      </c>
      <c r="O1902" s="15">
        <f>Premissas!$I$12</f>
        <v>56.9</v>
      </c>
      <c r="P1902" s="16">
        <f t="shared" si="2865"/>
        <v>0</v>
      </c>
      <c r="Q1902" s="17">
        <f>P1902*Premissas!$C$13</f>
        <v>0</v>
      </c>
      <c r="R1902" s="15">
        <f t="shared" si="2866"/>
        <v>136</v>
      </c>
      <c r="S1902" s="18">
        <f>R1902*Premissas!$C$11</f>
        <v>6550.45871559633</v>
      </c>
      <c r="Y1902" s="7" t="str">
        <f>Premissas!$E$12</f>
        <v>dezembro/18</v>
      </c>
      <c r="Z1902" s="29">
        <f t="shared" si="2871"/>
        <v>136</v>
      </c>
      <c r="AA1902" s="15">
        <f>Premissas!$H$12</f>
        <v>66.98</v>
      </c>
      <c r="AB1902" s="16">
        <f t="shared" si="2868"/>
        <v>0</v>
      </c>
      <c r="AC1902" s="17">
        <f>AB1902*Premissas!$C$6</f>
        <v>0</v>
      </c>
      <c r="AD1902" s="15">
        <f t="shared" si="2869"/>
        <v>136</v>
      </c>
      <c r="AE1902" s="18">
        <f>AD1902*Premissas!$C$12</f>
        <v>4384.1822208161975</v>
      </c>
    </row>
    <row r="1903" spans="1:33" x14ac:dyDescent="0.25">
      <c r="A1903" s="7" t="str">
        <f>Premissas!$E$13</f>
        <v>novembro/18</v>
      </c>
      <c r="B1903" s="29">
        <f t="shared" si="2872"/>
        <v>136</v>
      </c>
      <c r="C1903" s="15">
        <f>LARGE(Premissas!$H$13:$I$13,1)</f>
        <v>66.42</v>
      </c>
      <c r="D1903" s="16">
        <f t="shared" si="2862"/>
        <v>0</v>
      </c>
      <c r="E1903" s="17">
        <f>D1903*Premissas!$C$6</f>
        <v>0</v>
      </c>
      <c r="F1903" s="15">
        <f t="shared" si="2863"/>
        <v>136</v>
      </c>
      <c r="G1903" s="18">
        <f>F1903*Premissas!$C$5</f>
        <v>4384.1822208161975</v>
      </c>
      <c r="M1903" s="7" t="str">
        <f>Premissas!$E$13</f>
        <v>novembro/18</v>
      </c>
      <c r="N1903" s="29">
        <f t="shared" si="2870"/>
        <v>136</v>
      </c>
      <c r="O1903" s="15">
        <f>Premissas!$I$13</f>
        <v>40.659999999999997</v>
      </c>
      <c r="P1903" s="16">
        <f t="shared" si="2865"/>
        <v>0</v>
      </c>
      <c r="Q1903" s="17">
        <f>P1903*Premissas!$C$13</f>
        <v>0</v>
      </c>
      <c r="R1903" s="15">
        <f t="shared" si="2866"/>
        <v>136</v>
      </c>
      <c r="S1903" s="18">
        <f>R1903*Premissas!$C$11</f>
        <v>6550.45871559633</v>
      </c>
      <c r="Y1903" s="7" t="str">
        <f>Premissas!$E$13</f>
        <v>novembro/18</v>
      </c>
      <c r="Z1903" s="29">
        <f t="shared" si="2871"/>
        <v>136</v>
      </c>
      <c r="AA1903" s="15">
        <f>Premissas!$H$13</f>
        <v>66.42</v>
      </c>
      <c r="AB1903" s="16">
        <f t="shared" si="2868"/>
        <v>0</v>
      </c>
      <c r="AC1903" s="17">
        <f>AB1903*Premissas!$C$6</f>
        <v>0</v>
      </c>
      <c r="AD1903" s="15">
        <f t="shared" si="2869"/>
        <v>136</v>
      </c>
      <c r="AE1903" s="18">
        <f>AD1903*Premissas!$C$12</f>
        <v>4384.1822208161975</v>
      </c>
    </row>
    <row r="1904" spans="1:33" x14ac:dyDescent="0.25">
      <c r="A1904" s="26" t="s">
        <v>35</v>
      </c>
      <c r="B1904" s="5"/>
      <c r="C1904" s="5">
        <f>LARGE(C1891:C1903,1)</f>
        <v>89.49</v>
      </c>
      <c r="D1904" s="5">
        <f>LARGE(D1891:D1903,1)</f>
        <v>0</v>
      </c>
      <c r="E1904" s="27">
        <f>SUM(E1892:E1903)</f>
        <v>0</v>
      </c>
      <c r="F1904" s="5">
        <f>LARGE(F1891:F1903,1)</f>
        <v>136</v>
      </c>
      <c r="G1904" s="27">
        <f t="shared" si="2786"/>
        <v>52610.18664979437</v>
      </c>
      <c r="H1904" s="50">
        <f>E1904+G1904</f>
        <v>52610.18664979437</v>
      </c>
      <c r="I1904">
        <f>B1892</f>
        <v>136</v>
      </c>
      <c r="M1904" s="26" t="s">
        <v>35</v>
      </c>
      <c r="N1904" s="5"/>
      <c r="O1904" s="5">
        <f t="shared" ref="O1904:P1904" si="2873">LARGE(O1891:O1903,1)</f>
        <v>77.73</v>
      </c>
      <c r="P1904" s="5">
        <f t="shared" si="2873"/>
        <v>0</v>
      </c>
      <c r="Q1904" s="27">
        <f t="shared" ref="Q1904" si="2874">SUM(Q1892:Q1903)</f>
        <v>0</v>
      </c>
      <c r="R1904" s="5">
        <f t="shared" ref="R1904" si="2875">LARGE(R1891:R1903,1)</f>
        <v>136</v>
      </c>
      <c r="S1904" s="27">
        <f t="shared" si="2790"/>
        <v>78605.504587155956</v>
      </c>
      <c r="T1904" s="50">
        <f t="shared" ref="T1904" si="2876">Q1904+S1904</f>
        <v>78605.504587155956</v>
      </c>
      <c r="U1904">
        <f t="shared" ref="U1904" si="2877">N1892</f>
        <v>136</v>
      </c>
      <c r="Y1904" s="26" t="s">
        <v>35</v>
      </c>
      <c r="Z1904" s="5"/>
      <c r="AA1904" s="5">
        <f t="shared" ref="AA1904:AB1904" si="2878">LARGE(AA1891:AA1903,1)</f>
        <v>89.49</v>
      </c>
      <c r="AB1904" s="5">
        <f t="shared" si="2878"/>
        <v>0</v>
      </c>
      <c r="AC1904" s="27">
        <f t="shared" ref="AC1904" si="2879">SUM(AC1892:AC1903)</f>
        <v>0</v>
      </c>
      <c r="AD1904" s="5">
        <f t="shared" ref="AD1904" si="2880">LARGE(AD1891:AD1903,1)</f>
        <v>136</v>
      </c>
      <c r="AE1904" s="27">
        <f t="shared" si="2796"/>
        <v>52610.18664979437</v>
      </c>
      <c r="AF1904" s="50">
        <f t="shared" ref="AF1904" si="2881">AC1904+AE1904</f>
        <v>52610.18664979437</v>
      </c>
      <c r="AG1904">
        <f t="shared" ref="AG1904" si="2882">Z1892</f>
        <v>136</v>
      </c>
    </row>
    <row r="1905" spans="1:33" x14ac:dyDescent="0.25">
      <c r="A1905" s="6" t="s">
        <v>12</v>
      </c>
      <c r="B1905" s="6" t="s">
        <v>18</v>
      </c>
      <c r="C1905" s="6" t="s">
        <v>19</v>
      </c>
      <c r="D1905" s="14" t="s">
        <v>20</v>
      </c>
      <c r="E1905" s="14" t="s">
        <v>21</v>
      </c>
      <c r="F1905" s="6" t="s">
        <v>22</v>
      </c>
      <c r="G1905" s="6" t="s">
        <v>23</v>
      </c>
      <c r="M1905" s="6" t="s">
        <v>12</v>
      </c>
      <c r="N1905" s="6" t="s">
        <v>18</v>
      </c>
      <c r="O1905" s="6" t="s">
        <v>19</v>
      </c>
      <c r="P1905" s="14" t="s">
        <v>20</v>
      </c>
      <c r="Q1905" s="14" t="s">
        <v>21</v>
      </c>
      <c r="R1905" s="6" t="s">
        <v>22</v>
      </c>
      <c r="S1905" s="6" t="s">
        <v>23</v>
      </c>
      <c r="Y1905" s="6" t="s">
        <v>12</v>
      </c>
      <c r="Z1905" s="6" t="s">
        <v>18</v>
      </c>
      <c r="AA1905" s="6" t="s">
        <v>19</v>
      </c>
      <c r="AB1905" s="14" t="s">
        <v>20</v>
      </c>
      <c r="AC1905" s="14" t="s">
        <v>21</v>
      </c>
      <c r="AD1905" s="6" t="s">
        <v>22</v>
      </c>
      <c r="AE1905" s="6" t="s">
        <v>23</v>
      </c>
    </row>
    <row r="1906" spans="1:33" x14ac:dyDescent="0.25">
      <c r="A1906" s="7" t="str">
        <f>Premissas!$E$2</f>
        <v>outubro/19</v>
      </c>
      <c r="B1906" s="29">
        <f>B1892+1</f>
        <v>137</v>
      </c>
      <c r="C1906" s="15">
        <f>LARGE(Premissas!$H$2:$I$2,1)</f>
        <v>63.39</v>
      </c>
      <c r="D1906" s="16">
        <f t="shared" ref="D1906:D1917" si="2883">IF(C1906&gt;105%*B1906,(C1906-B1906),0)</f>
        <v>0</v>
      </c>
      <c r="E1906" s="17">
        <f>D1906*Premissas!$C$6</f>
        <v>0</v>
      </c>
      <c r="F1906" s="15">
        <f t="shared" ref="F1906:F1917" si="2884">IF(C1906&gt;B1906,C1906,B1906)</f>
        <v>137</v>
      </c>
      <c r="G1906" s="18">
        <f>F1906*Premissas!$C$5</f>
        <v>4416.418854792787</v>
      </c>
      <c r="M1906" s="7" t="str">
        <f>Premissas!$E$2</f>
        <v>outubro/19</v>
      </c>
      <c r="N1906" s="29">
        <f t="shared" ref="N1906" si="2885">N1892+1</f>
        <v>137</v>
      </c>
      <c r="O1906" s="15">
        <f>Premissas!$I$2</f>
        <v>63.39</v>
      </c>
      <c r="P1906" s="16">
        <f t="shared" ref="P1906:P1917" si="2886">IF(O1906&gt;105%*N1906,(O1906-N1906),0)</f>
        <v>0</v>
      </c>
      <c r="Q1906" s="17">
        <f>P1906*Premissas!$C$13</f>
        <v>0</v>
      </c>
      <c r="R1906" s="15">
        <f t="shared" ref="R1906:R1917" si="2887">IF(O1906&gt;N1906,O1906,N1906)</f>
        <v>137</v>
      </c>
      <c r="S1906" s="18">
        <f>R1906*Premissas!$C$11</f>
        <v>6598.6238532110092</v>
      </c>
      <c r="Y1906" s="7" t="str">
        <f>Premissas!$E$2</f>
        <v>outubro/19</v>
      </c>
      <c r="Z1906" s="29">
        <f t="shared" ref="Z1906" si="2888">Z1892+1</f>
        <v>137</v>
      </c>
      <c r="AA1906" s="15">
        <f>Premissas!$H$2</f>
        <v>58.8</v>
      </c>
      <c r="AB1906" s="16">
        <f t="shared" ref="AB1906:AB1917" si="2889">IF(AA1906&gt;105%*Z1906,(AA1906-Z1906),0)</f>
        <v>0</v>
      </c>
      <c r="AC1906" s="17">
        <f>AB1906*Premissas!$C$6</f>
        <v>0</v>
      </c>
      <c r="AD1906" s="15">
        <f t="shared" ref="AD1906:AD1917" si="2890">IF(AA1906&gt;Z1906,AA1906,Z1906)</f>
        <v>137</v>
      </c>
      <c r="AE1906" s="18">
        <f>AD1906*Premissas!$C$12</f>
        <v>4416.418854792787</v>
      </c>
    </row>
    <row r="1907" spans="1:33" x14ac:dyDescent="0.25">
      <c r="A1907" s="7" t="str">
        <f>Premissas!$E$3</f>
        <v>setembro/19</v>
      </c>
      <c r="B1907" s="29">
        <f>B1906</f>
        <v>137</v>
      </c>
      <c r="C1907" s="15">
        <f>LARGE(Premissas!$H$3:$I$3,1)</f>
        <v>58.91</v>
      </c>
      <c r="D1907" s="16">
        <f t="shared" si="2883"/>
        <v>0</v>
      </c>
      <c r="E1907" s="17">
        <f>D1907*Premissas!$C$6</f>
        <v>0</v>
      </c>
      <c r="F1907" s="15">
        <f t="shared" si="2884"/>
        <v>137</v>
      </c>
      <c r="G1907" s="18">
        <f>F1907*Premissas!$C$5</f>
        <v>4416.418854792787</v>
      </c>
      <c r="M1907" s="7" t="str">
        <f>Premissas!$E$3</f>
        <v>setembro/19</v>
      </c>
      <c r="N1907" s="29">
        <f t="shared" ref="N1907:N1917" si="2891">N1906</f>
        <v>137</v>
      </c>
      <c r="O1907" s="15">
        <f>Premissas!$I$3</f>
        <v>52.19</v>
      </c>
      <c r="P1907" s="16">
        <f t="shared" si="2886"/>
        <v>0</v>
      </c>
      <c r="Q1907" s="17">
        <f>P1907*Premissas!$C$13</f>
        <v>0</v>
      </c>
      <c r="R1907" s="15">
        <f t="shared" si="2887"/>
        <v>137</v>
      </c>
      <c r="S1907" s="18">
        <f>R1907*Premissas!$C$11</f>
        <v>6598.6238532110092</v>
      </c>
      <c r="Y1907" s="7" t="str">
        <f>Premissas!$E$3</f>
        <v>setembro/19</v>
      </c>
      <c r="Z1907" s="29">
        <f t="shared" ref="Z1907:Z1917" si="2892">Z1906</f>
        <v>137</v>
      </c>
      <c r="AA1907" s="15">
        <f>Premissas!$H$3</f>
        <v>58.91</v>
      </c>
      <c r="AB1907" s="16">
        <f t="shared" si="2889"/>
        <v>0</v>
      </c>
      <c r="AC1907" s="17">
        <f>AB1907*Premissas!$C$6</f>
        <v>0</v>
      </c>
      <c r="AD1907" s="15">
        <f t="shared" si="2890"/>
        <v>137</v>
      </c>
      <c r="AE1907" s="18">
        <f>AD1907*Premissas!$C$12</f>
        <v>4416.418854792787</v>
      </c>
    </row>
    <row r="1908" spans="1:33" x14ac:dyDescent="0.25">
      <c r="A1908" s="7" t="str">
        <f>Premissas!$E$4</f>
        <v>agosto/19</v>
      </c>
      <c r="B1908" s="29">
        <f t="shared" ref="B1908:B1917" si="2893">B1907</f>
        <v>137</v>
      </c>
      <c r="C1908" s="15">
        <f>LARGE(Premissas!$H$4:$I$4,1)</f>
        <v>46.48</v>
      </c>
      <c r="D1908" s="16">
        <f t="shared" si="2883"/>
        <v>0</v>
      </c>
      <c r="E1908" s="17">
        <f>D1908*Premissas!$C$6</f>
        <v>0</v>
      </c>
      <c r="F1908" s="15">
        <f t="shared" si="2884"/>
        <v>137</v>
      </c>
      <c r="G1908" s="18">
        <f>F1908*Premissas!$C$5</f>
        <v>4416.418854792787</v>
      </c>
      <c r="M1908" s="7" t="str">
        <f>Premissas!$E$4</f>
        <v>agosto/19</v>
      </c>
      <c r="N1908" s="29">
        <f t="shared" si="2891"/>
        <v>137</v>
      </c>
      <c r="O1908" s="15">
        <f>Premissas!$I$4</f>
        <v>20.16</v>
      </c>
      <c r="P1908" s="16">
        <f t="shared" si="2886"/>
        <v>0</v>
      </c>
      <c r="Q1908" s="17">
        <f>P1908*Premissas!$C$13</f>
        <v>0</v>
      </c>
      <c r="R1908" s="15">
        <f t="shared" si="2887"/>
        <v>137</v>
      </c>
      <c r="S1908" s="18">
        <f>R1908*Premissas!$C$11</f>
        <v>6598.6238532110092</v>
      </c>
      <c r="Y1908" s="7" t="str">
        <f>Premissas!$E$4</f>
        <v>agosto/19</v>
      </c>
      <c r="Z1908" s="29">
        <f t="shared" si="2892"/>
        <v>137</v>
      </c>
      <c r="AA1908" s="15">
        <f>Premissas!$H$4</f>
        <v>46.48</v>
      </c>
      <c r="AB1908" s="16">
        <f t="shared" si="2889"/>
        <v>0</v>
      </c>
      <c r="AC1908" s="17">
        <f>AB1908*Premissas!$C$6</f>
        <v>0</v>
      </c>
      <c r="AD1908" s="15">
        <f t="shared" si="2890"/>
        <v>137</v>
      </c>
      <c r="AE1908" s="18">
        <f>AD1908*Premissas!$C$12</f>
        <v>4416.418854792787</v>
      </c>
    </row>
    <row r="1909" spans="1:33" x14ac:dyDescent="0.25">
      <c r="A1909" s="7" t="str">
        <f>Premissas!$E$5</f>
        <v>julho/19</v>
      </c>
      <c r="B1909" s="29">
        <f t="shared" si="2893"/>
        <v>137</v>
      </c>
      <c r="C1909" s="15">
        <f>LARGE(Premissas!$H$5:$I$5,1)</f>
        <v>63.17</v>
      </c>
      <c r="D1909" s="16">
        <f t="shared" si="2883"/>
        <v>0</v>
      </c>
      <c r="E1909" s="17">
        <f>D1909*Premissas!$C$6</f>
        <v>0</v>
      </c>
      <c r="F1909" s="15">
        <f t="shared" si="2884"/>
        <v>137</v>
      </c>
      <c r="G1909" s="18">
        <f>F1909*Premissas!$C$5</f>
        <v>4416.418854792787</v>
      </c>
      <c r="M1909" s="7" t="str">
        <f>Premissas!$E$5</f>
        <v>julho/19</v>
      </c>
      <c r="N1909" s="29">
        <f t="shared" si="2891"/>
        <v>137</v>
      </c>
      <c r="O1909" s="15">
        <f>Premissas!$I$5</f>
        <v>39.979999999999997</v>
      </c>
      <c r="P1909" s="16">
        <f t="shared" si="2886"/>
        <v>0</v>
      </c>
      <c r="Q1909" s="17">
        <f>P1909*Premissas!$C$13</f>
        <v>0</v>
      </c>
      <c r="R1909" s="15">
        <f t="shared" si="2887"/>
        <v>137</v>
      </c>
      <c r="S1909" s="18">
        <f>R1909*Premissas!$C$11</f>
        <v>6598.6238532110092</v>
      </c>
      <c r="Y1909" s="7" t="str">
        <f>Premissas!$E$5</f>
        <v>julho/19</v>
      </c>
      <c r="Z1909" s="29">
        <f t="shared" si="2892"/>
        <v>137</v>
      </c>
      <c r="AA1909" s="15">
        <f>Premissas!$H$5</f>
        <v>63.17</v>
      </c>
      <c r="AB1909" s="16">
        <f t="shared" si="2889"/>
        <v>0</v>
      </c>
      <c r="AC1909" s="17">
        <f>AB1909*Premissas!$C$6</f>
        <v>0</v>
      </c>
      <c r="AD1909" s="15">
        <f t="shared" si="2890"/>
        <v>137</v>
      </c>
      <c r="AE1909" s="18">
        <f>AD1909*Premissas!$C$12</f>
        <v>4416.418854792787</v>
      </c>
    </row>
    <row r="1910" spans="1:33" x14ac:dyDescent="0.25">
      <c r="A1910" s="7" t="str">
        <f>Premissas!$E$6</f>
        <v>junho/19</v>
      </c>
      <c r="B1910" s="29">
        <f t="shared" si="2893"/>
        <v>137</v>
      </c>
      <c r="C1910" s="15">
        <f>LARGE(Premissas!$H$6:$I$6,1)</f>
        <v>59.47</v>
      </c>
      <c r="D1910" s="16">
        <f t="shared" si="2883"/>
        <v>0</v>
      </c>
      <c r="E1910" s="17">
        <f>D1910*Premissas!$C$6</f>
        <v>0</v>
      </c>
      <c r="F1910" s="15">
        <f t="shared" si="2884"/>
        <v>137</v>
      </c>
      <c r="G1910" s="18">
        <f>F1910*Premissas!$C$5</f>
        <v>4416.418854792787</v>
      </c>
      <c r="M1910" s="7" t="str">
        <f>Premissas!$E$6</f>
        <v>junho/19</v>
      </c>
      <c r="N1910" s="29">
        <f t="shared" si="2891"/>
        <v>137</v>
      </c>
      <c r="O1910" s="15">
        <f>Premissas!$I$6</f>
        <v>47.71</v>
      </c>
      <c r="P1910" s="16">
        <f t="shared" si="2886"/>
        <v>0</v>
      </c>
      <c r="Q1910" s="17">
        <f>P1910*Premissas!$C$13</f>
        <v>0</v>
      </c>
      <c r="R1910" s="15">
        <f t="shared" si="2887"/>
        <v>137</v>
      </c>
      <c r="S1910" s="18">
        <f>R1910*Premissas!$C$11</f>
        <v>6598.6238532110092</v>
      </c>
      <c r="Y1910" s="7" t="str">
        <f>Premissas!$E$6</f>
        <v>junho/19</v>
      </c>
      <c r="Z1910" s="29">
        <f t="shared" si="2892"/>
        <v>137</v>
      </c>
      <c r="AA1910" s="15">
        <f>Premissas!$H$6</f>
        <v>59.47</v>
      </c>
      <c r="AB1910" s="16">
        <f t="shared" si="2889"/>
        <v>0</v>
      </c>
      <c r="AC1910" s="17">
        <f>AB1910*Premissas!$C$6</f>
        <v>0</v>
      </c>
      <c r="AD1910" s="15">
        <f t="shared" si="2890"/>
        <v>137</v>
      </c>
      <c r="AE1910" s="18">
        <f>AD1910*Premissas!$C$12</f>
        <v>4416.418854792787</v>
      </c>
    </row>
    <row r="1911" spans="1:33" x14ac:dyDescent="0.25">
      <c r="A1911" s="7" t="str">
        <f>Premissas!$E$7</f>
        <v>maio/19</v>
      </c>
      <c r="B1911" s="29">
        <f t="shared" si="2893"/>
        <v>137</v>
      </c>
      <c r="C1911" s="15">
        <f>LARGE(Premissas!$H$7:$I$7,1)</f>
        <v>61.04</v>
      </c>
      <c r="D1911" s="20">
        <f t="shared" si="2883"/>
        <v>0</v>
      </c>
      <c r="E1911" s="17">
        <f>D1911*Premissas!$C$6</f>
        <v>0</v>
      </c>
      <c r="F1911" s="15">
        <f t="shared" si="2884"/>
        <v>137</v>
      </c>
      <c r="G1911" s="18">
        <f>F1911*Premissas!$C$5</f>
        <v>4416.418854792787</v>
      </c>
      <c r="M1911" s="7" t="str">
        <f>Premissas!$E$7</f>
        <v>maio/19</v>
      </c>
      <c r="N1911" s="29">
        <f t="shared" si="2891"/>
        <v>137</v>
      </c>
      <c r="O1911" s="15">
        <f>Premissas!$I$7</f>
        <v>46.37</v>
      </c>
      <c r="P1911" s="20">
        <f t="shared" si="2886"/>
        <v>0</v>
      </c>
      <c r="Q1911" s="17">
        <f>P1911*Premissas!$C$13</f>
        <v>0</v>
      </c>
      <c r="R1911" s="15">
        <f t="shared" si="2887"/>
        <v>137</v>
      </c>
      <c r="S1911" s="18">
        <f>R1911*Premissas!$C$11</f>
        <v>6598.6238532110092</v>
      </c>
      <c r="Y1911" s="7" t="str">
        <f>Premissas!$E$7</f>
        <v>maio/19</v>
      </c>
      <c r="Z1911" s="29">
        <f t="shared" si="2892"/>
        <v>137</v>
      </c>
      <c r="AA1911" s="15">
        <f>Premissas!$H$7</f>
        <v>61.04</v>
      </c>
      <c r="AB1911" s="20">
        <f t="shared" si="2889"/>
        <v>0</v>
      </c>
      <c r="AC1911" s="17">
        <f>AB1911*Premissas!$C$6</f>
        <v>0</v>
      </c>
      <c r="AD1911" s="15">
        <f t="shared" si="2890"/>
        <v>137</v>
      </c>
      <c r="AE1911" s="18">
        <f>AD1911*Premissas!$C$12</f>
        <v>4416.418854792787</v>
      </c>
    </row>
    <row r="1912" spans="1:33" x14ac:dyDescent="0.25">
      <c r="A1912" s="7" t="str">
        <f>Premissas!$E$8</f>
        <v>abril/19</v>
      </c>
      <c r="B1912" s="29">
        <f t="shared" si="2893"/>
        <v>137</v>
      </c>
      <c r="C1912" s="15">
        <f>LARGE(Premissas!$H$8:$I$8,1)</f>
        <v>81.98</v>
      </c>
      <c r="D1912" s="20">
        <f t="shared" si="2883"/>
        <v>0</v>
      </c>
      <c r="E1912" s="17">
        <f>D1912*Premissas!$C$6</f>
        <v>0</v>
      </c>
      <c r="F1912" s="15">
        <f t="shared" si="2884"/>
        <v>137</v>
      </c>
      <c r="G1912" s="18">
        <f>F1912*Premissas!$C$5</f>
        <v>4416.418854792787</v>
      </c>
      <c r="M1912" s="7" t="str">
        <f>Premissas!$E$8</f>
        <v>abril/19</v>
      </c>
      <c r="N1912" s="29">
        <f t="shared" si="2891"/>
        <v>137</v>
      </c>
      <c r="O1912" s="15">
        <f>Premissas!$I$8</f>
        <v>53.09</v>
      </c>
      <c r="P1912" s="20">
        <f t="shared" si="2886"/>
        <v>0</v>
      </c>
      <c r="Q1912" s="17">
        <f>P1912*Premissas!$C$13</f>
        <v>0</v>
      </c>
      <c r="R1912" s="15">
        <f t="shared" si="2887"/>
        <v>137</v>
      </c>
      <c r="S1912" s="18">
        <f>R1912*Premissas!$C$11</f>
        <v>6598.6238532110092</v>
      </c>
      <c r="Y1912" s="7" t="str">
        <f>Premissas!$E$8</f>
        <v>abril/19</v>
      </c>
      <c r="Z1912" s="29">
        <f t="shared" si="2892"/>
        <v>137</v>
      </c>
      <c r="AA1912" s="15">
        <f>Premissas!$H$8</f>
        <v>81.98</v>
      </c>
      <c r="AB1912" s="20">
        <f t="shared" si="2889"/>
        <v>0</v>
      </c>
      <c r="AC1912" s="17">
        <f>AB1912*Premissas!$C$6</f>
        <v>0</v>
      </c>
      <c r="AD1912" s="15">
        <f t="shared" si="2890"/>
        <v>137</v>
      </c>
      <c r="AE1912" s="18">
        <f>AD1912*Premissas!$C$12</f>
        <v>4416.418854792787</v>
      </c>
    </row>
    <row r="1913" spans="1:33" x14ac:dyDescent="0.25">
      <c r="A1913" s="7" t="str">
        <f>Premissas!$E$9</f>
        <v>março/19</v>
      </c>
      <c r="B1913" s="29">
        <f t="shared" si="2893"/>
        <v>137</v>
      </c>
      <c r="C1913" s="15">
        <f>LARGE(Premissas!$H$9:$I$9,1)</f>
        <v>77.73</v>
      </c>
      <c r="D1913" s="20">
        <f t="shared" si="2883"/>
        <v>0</v>
      </c>
      <c r="E1913" s="17">
        <f>D1913*Premissas!$C$6</f>
        <v>0</v>
      </c>
      <c r="F1913" s="15">
        <f t="shared" si="2884"/>
        <v>137</v>
      </c>
      <c r="G1913" s="18">
        <f>F1913*Premissas!$C$5</f>
        <v>4416.418854792787</v>
      </c>
      <c r="M1913" s="7" t="str">
        <f>Premissas!$E$9</f>
        <v>março/19</v>
      </c>
      <c r="N1913" s="29">
        <f t="shared" si="2891"/>
        <v>137</v>
      </c>
      <c r="O1913" s="15">
        <f>Premissas!$I$9</f>
        <v>77.73</v>
      </c>
      <c r="P1913" s="20">
        <f t="shared" si="2886"/>
        <v>0</v>
      </c>
      <c r="Q1913" s="17">
        <f>P1913*Premissas!$C$13</f>
        <v>0</v>
      </c>
      <c r="R1913" s="15">
        <f t="shared" si="2887"/>
        <v>137</v>
      </c>
      <c r="S1913" s="18">
        <f>R1913*Premissas!$C$11</f>
        <v>6598.6238532110092</v>
      </c>
      <c r="Y1913" s="7" t="str">
        <f>Premissas!$E$9</f>
        <v>março/19</v>
      </c>
      <c r="Z1913" s="29">
        <f t="shared" si="2892"/>
        <v>137</v>
      </c>
      <c r="AA1913" s="15">
        <f>Premissas!$H$9</f>
        <v>77.62</v>
      </c>
      <c r="AB1913" s="20">
        <f t="shared" si="2889"/>
        <v>0</v>
      </c>
      <c r="AC1913" s="17">
        <f>AB1913*Premissas!$C$6</f>
        <v>0</v>
      </c>
      <c r="AD1913" s="15">
        <f t="shared" si="2890"/>
        <v>137</v>
      </c>
      <c r="AE1913" s="18">
        <f>AD1913*Premissas!$C$12</f>
        <v>4416.418854792787</v>
      </c>
    </row>
    <row r="1914" spans="1:33" x14ac:dyDescent="0.25">
      <c r="A1914" s="7" t="str">
        <f>Premissas!$E$10</f>
        <v>fevereiro/19</v>
      </c>
      <c r="B1914" s="29">
        <f t="shared" si="2893"/>
        <v>137</v>
      </c>
      <c r="C1914" s="15">
        <f>LARGE(Premissas!$H$10:$I$10,1)</f>
        <v>89.49</v>
      </c>
      <c r="D1914" s="20">
        <f t="shared" si="2883"/>
        <v>0</v>
      </c>
      <c r="E1914" s="17">
        <f>D1914*Premissas!$C$6</f>
        <v>0</v>
      </c>
      <c r="F1914" s="15">
        <f t="shared" si="2884"/>
        <v>137</v>
      </c>
      <c r="G1914" s="18">
        <f>F1914*Premissas!$C$5</f>
        <v>4416.418854792787</v>
      </c>
      <c r="M1914" s="7" t="str">
        <f>Premissas!$E$10</f>
        <v>fevereiro/19</v>
      </c>
      <c r="N1914" s="29">
        <f t="shared" si="2891"/>
        <v>137</v>
      </c>
      <c r="O1914" s="15">
        <f>Premissas!$I$10</f>
        <v>61.82</v>
      </c>
      <c r="P1914" s="20">
        <f t="shared" si="2886"/>
        <v>0</v>
      </c>
      <c r="Q1914" s="17">
        <f>P1914*Premissas!$C$13</f>
        <v>0</v>
      </c>
      <c r="R1914" s="15">
        <f t="shared" si="2887"/>
        <v>137</v>
      </c>
      <c r="S1914" s="18">
        <f>R1914*Premissas!$C$11</f>
        <v>6598.6238532110092</v>
      </c>
      <c r="Y1914" s="7" t="str">
        <f>Premissas!$E$10</f>
        <v>fevereiro/19</v>
      </c>
      <c r="Z1914" s="29">
        <f t="shared" si="2892"/>
        <v>137</v>
      </c>
      <c r="AA1914" s="15">
        <f>Premissas!$H$10</f>
        <v>89.49</v>
      </c>
      <c r="AB1914" s="20">
        <f t="shared" si="2889"/>
        <v>0</v>
      </c>
      <c r="AC1914" s="17">
        <f>AB1914*Premissas!$C$6</f>
        <v>0</v>
      </c>
      <c r="AD1914" s="15">
        <f t="shared" si="2890"/>
        <v>137</v>
      </c>
      <c r="AE1914" s="18">
        <f>AD1914*Premissas!$C$12</f>
        <v>4416.418854792787</v>
      </c>
    </row>
    <row r="1915" spans="1:33" x14ac:dyDescent="0.25">
      <c r="A1915" s="7" t="str">
        <f>Premissas!$E$11</f>
        <v>janeiro/19</v>
      </c>
      <c r="B1915" s="29">
        <f t="shared" si="2893"/>
        <v>137</v>
      </c>
      <c r="C1915" s="15">
        <f>LARGE(Premissas!$H$11:$I$11,1)</f>
        <v>81.09</v>
      </c>
      <c r="D1915" s="16">
        <f t="shared" si="2883"/>
        <v>0</v>
      </c>
      <c r="E1915" s="17">
        <f>D1915*Premissas!$C$6</f>
        <v>0</v>
      </c>
      <c r="F1915" s="15">
        <f t="shared" si="2884"/>
        <v>137</v>
      </c>
      <c r="G1915" s="18">
        <f>F1915*Premissas!$C$5</f>
        <v>4416.418854792787</v>
      </c>
      <c r="M1915" s="7" t="str">
        <f>Premissas!$E$11</f>
        <v>janeiro/19</v>
      </c>
      <c r="N1915" s="29">
        <f t="shared" si="2891"/>
        <v>137</v>
      </c>
      <c r="O1915" s="15">
        <f>Premissas!$I$11</f>
        <v>57.12</v>
      </c>
      <c r="P1915" s="16">
        <f t="shared" si="2886"/>
        <v>0</v>
      </c>
      <c r="Q1915" s="17">
        <f>P1915*Premissas!$C$13</f>
        <v>0</v>
      </c>
      <c r="R1915" s="15">
        <f t="shared" si="2887"/>
        <v>137</v>
      </c>
      <c r="S1915" s="18">
        <f>R1915*Premissas!$C$11</f>
        <v>6598.6238532110092</v>
      </c>
      <c r="Y1915" s="7" t="str">
        <f>Premissas!$E$11</f>
        <v>janeiro/19</v>
      </c>
      <c r="Z1915" s="29">
        <f t="shared" si="2892"/>
        <v>137</v>
      </c>
      <c r="AA1915" s="15">
        <f>Premissas!$H$11</f>
        <v>81.09</v>
      </c>
      <c r="AB1915" s="16">
        <f t="shared" si="2889"/>
        <v>0</v>
      </c>
      <c r="AC1915" s="17">
        <f>AB1915*Premissas!$C$6</f>
        <v>0</v>
      </c>
      <c r="AD1915" s="15">
        <f t="shared" si="2890"/>
        <v>137</v>
      </c>
      <c r="AE1915" s="18">
        <f>AD1915*Premissas!$C$12</f>
        <v>4416.418854792787</v>
      </c>
    </row>
    <row r="1916" spans="1:33" x14ac:dyDescent="0.25">
      <c r="A1916" s="7" t="str">
        <f>Premissas!$E$12</f>
        <v>dezembro/18</v>
      </c>
      <c r="B1916" s="29">
        <f t="shared" si="2893"/>
        <v>137</v>
      </c>
      <c r="C1916" s="15">
        <f>LARGE(Premissas!$H$12:$I$12,1)</f>
        <v>66.98</v>
      </c>
      <c r="D1916" s="16">
        <f t="shared" si="2883"/>
        <v>0</v>
      </c>
      <c r="E1916" s="17">
        <f>D1916*Premissas!$C$6</f>
        <v>0</v>
      </c>
      <c r="F1916" s="15">
        <f t="shared" si="2884"/>
        <v>137</v>
      </c>
      <c r="G1916" s="18">
        <f>F1916*Premissas!$C$5</f>
        <v>4416.418854792787</v>
      </c>
      <c r="M1916" s="7" t="str">
        <f>Premissas!$E$12</f>
        <v>dezembro/18</v>
      </c>
      <c r="N1916" s="29">
        <f t="shared" si="2891"/>
        <v>137</v>
      </c>
      <c r="O1916" s="15">
        <f>Premissas!$I$12</f>
        <v>56.9</v>
      </c>
      <c r="P1916" s="16">
        <f t="shared" si="2886"/>
        <v>0</v>
      </c>
      <c r="Q1916" s="17">
        <f>P1916*Premissas!$C$13</f>
        <v>0</v>
      </c>
      <c r="R1916" s="15">
        <f t="shared" si="2887"/>
        <v>137</v>
      </c>
      <c r="S1916" s="18">
        <f>R1916*Premissas!$C$11</f>
        <v>6598.6238532110092</v>
      </c>
      <c r="Y1916" s="7" t="str">
        <f>Premissas!$E$12</f>
        <v>dezembro/18</v>
      </c>
      <c r="Z1916" s="29">
        <f t="shared" si="2892"/>
        <v>137</v>
      </c>
      <c r="AA1916" s="15">
        <f>Premissas!$H$12</f>
        <v>66.98</v>
      </c>
      <c r="AB1916" s="16">
        <f t="shared" si="2889"/>
        <v>0</v>
      </c>
      <c r="AC1916" s="17">
        <f>AB1916*Premissas!$C$6</f>
        <v>0</v>
      </c>
      <c r="AD1916" s="15">
        <f t="shared" si="2890"/>
        <v>137</v>
      </c>
      <c r="AE1916" s="18">
        <f>AD1916*Premissas!$C$12</f>
        <v>4416.418854792787</v>
      </c>
    </row>
    <row r="1917" spans="1:33" x14ac:dyDescent="0.25">
      <c r="A1917" s="7" t="str">
        <f>Premissas!$E$13</f>
        <v>novembro/18</v>
      </c>
      <c r="B1917" s="29">
        <f t="shared" si="2893"/>
        <v>137</v>
      </c>
      <c r="C1917" s="15">
        <f>LARGE(Premissas!$H$13:$I$13,1)</f>
        <v>66.42</v>
      </c>
      <c r="D1917" s="16">
        <f t="shared" si="2883"/>
        <v>0</v>
      </c>
      <c r="E1917" s="17">
        <f>D1917*Premissas!$C$6</f>
        <v>0</v>
      </c>
      <c r="F1917" s="15">
        <f t="shared" si="2884"/>
        <v>137</v>
      </c>
      <c r="G1917" s="18">
        <f>F1917*Premissas!$C$5</f>
        <v>4416.418854792787</v>
      </c>
      <c r="M1917" s="7" t="str">
        <f>Premissas!$E$13</f>
        <v>novembro/18</v>
      </c>
      <c r="N1917" s="29">
        <f t="shared" si="2891"/>
        <v>137</v>
      </c>
      <c r="O1917" s="15">
        <f>Premissas!$I$13</f>
        <v>40.659999999999997</v>
      </c>
      <c r="P1917" s="16">
        <f t="shared" si="2886"/>
        <v>0</v>
      </c>
      <c r="Q1917" s="17">
        <f>P1917*Premissas!$C$13</f>
        <v>0</v>
      </c>
      <c r="R1917" s="15">
        <f t="shared" si="2887"/>
        <v>137</v>
      </c>
      <c r="S1917" s="18">
        <f>R1917*Premissas!$C$11</f>
        <v>6598.6238532110092</v>
      </c>
      <c r="Y1917" s="7" t="str">
        <f>Premissas!$E$13</f>
        <v>novembro/18</v>
      </c>
      <c r="Z1917" s="29">
        <f t="shared" si="2892"/>
        <v>137</v>
      </c>
      <c r="AA1917" s="15">
        <f>Premissas!$H$13</f>
        <v>66.42</v>
      </c>
      <c r="AB1917" s="16">
        <f t="shared" si="2889"/>
        <v>0</v>
      </c>
      <c r="AC1917" s="17">
        <f>AB1917*Premissas!$C$6</f>
        <v>0</v>
      </c>
      <c r="AD1917" s="15">
        <f t="shared" si="2890"/>
        <v>137</v>
      </c>
      <c r="AE1917" s="18">
        <f>AD1917*Premissas!$C$12</f>
        <v>4416.418854792787</v>
      </c>
    </row>
    <row r="1918" spans="1:33" x14ac:dyDescent="0.25">
      <c r="A1918" s="26" t="s">
        <v>35</v>
      </c>
      <c r="B1918" s="5"/>
      <c r="C1918" s="5">
        <f>LARGE(C1905:C1917,1)</f>
        <v>89.49</v>
      </c>
      <c r="D1918" s="5">
        <f>LARGE(D1905:D1917,1)</f>
        <v>0</v>
      </c>
      <c r="E1918" s="27">
        <f>SUM(E1906:E1917)</f>
        <v>0</v>
      </c>
      <c r="F1918" s="5">
        <f>LARGE(F1905:F1917,1)</f>
        <v>137</v>
      </c>
      <c r="G1918" s="27">
        <f t="shared" ref="G1918:G1974" si="2894">SUM(G1906:G1917)</f>
        <v>52997.026257513433</v>
      </c>
      <c r="H1918" s="50">
        <f>E1918+G1918</f>
        <v>52997.026257513433</v>
      </c>
      <c r="I1918">
        <f>B1906</f>
        <v>137</v>
      </c>
      <c r="M1918" s="26" t="s">
        <v>35</v>
      </c>
      <c r="N1918" s="5"/>
      <c r="O1918" s="5">
        <f t="shared" ref="O1918:P1918" si="2895">LARGE(O1905:O1917,1)</f>
        <v>77.73</v>
      </c>
      <c r="P1918" s="5">
        <f t="shared" si="2895"/>
        <v>0</v>
      </c>
      <c r="Q1918" s="27">
        <f t="shared" ref="Q1918" si="2896">SUM(Q1906:Q1917)</f>
        <v>0</v>
      </c>
      <c r="R1918" s="5">
        <f t="shared" ref="R1918" si="2897">LARGE(R1905:R1917,1)</f>
        <v>137</v>
      </c>
      <c r="S1918" s="27">
        <f t="shared" ref="S1918:S1974" si="2898">SUM(S1906:S1917)</f>
        <v>79183.486238532118</v>
      </c>
      <c r="T1918" s="50">
        <f t="shared" ref="T1918" si="2899">Q1918+S1918</f>
        <v>79183.486238532118</v>
      </c>
      <c r="U1918">
        <f t="shared" ref="U1918" si="2900">N1906</f>
        <v>137</v>
      </c>
      <c r="Y1918" s="26" t="s">
        <v>35</v>
      </c>
      <c r="Z1918" s="5"/>
      <c r="AA1918" s="5">
        <f t="shared" ref="AA1918:AB1918" si="2901">LARGE(AA1905:AA1917,1)</f>
        <v>89.49</v>
      </c>
      <c r="AB1918" s="5">
        <f t="shared" si="2901"/>
        <v>0</v>
      </c>
      <c r="AC1918" s="27">
        <f t="shared" ref="AC1918" si="2902">SUM(AC1906:AC1917)</f>
        <v>0</v>
      </c>
      <c r="AD1918" s="5">
        <f t="shared" ref="AD1918" si="2903">LARGE(AD1905:AD1917,1)</f>
        <v>137</v>
      </c>
      <c r="AE1918" s="27">
        <f t="shared" ref="AE1918:AE1974" si="2904">SUM(AE1906:AE1917)</f>
        <v>52997.026257513433</v>
      </c>
      <c r="AF1918" s="50">
        <f t="shared" ref="AF1918" si="2905">AC1918+AE1918</f>
        <v>52997.026257513433</v>
      </c>
      <c r="AG1918">
        <f t="shared" ref="AG1918" si="2906">Z1906</f>
        <v>137</v>
      </c>
    </row>
    <row r="1919" spans="1:33" x14ac:dyDescent="0.25">
      <c r="A1919" s="6" t="s">
        <v>12</v>
      </c>
      <c r="B1919" s="6" t="s">
        <v>18</v>
      </c>
      <c r="C1919" s="6" t="s">
        <v>19</v>
      </c>
      <c r="D1919" s="14" t="s">
        <v>20</v>
      </c>
      <c r="E1919" s="14" t="s">
        <v>21</v>
      </c>
      <c r="F1919" s="6" t="s">
        <v>22</v>
      </c>
      <c r="G1919" s="6" t="s">
        <v>23</v>
      </c>
      <c r="M1919" s="6" t="s">
        <v>12</v>
      </c>
      <c r="N1919" s="6" t="s">
        <v>18</v>
      </c>
      <c r="O1919" s="6" t="s">
        <v>19</v>
      </c>
      <c r="P1919" s="14" t="s">
        <v>20</v>
      </c>
      <c r="Q1919" s="14" t="s">
        <v>21</v>
      </c>
      <c r="R1919" s="6" t="s">
        <v>22</v>
      </c>
      <c r="S1919" s="6" t="s">
        <v>23</v>
      </c>
      <c r="Y1919" s="6" t="s">
        <v>12</v>
      </c>
      <c r="Z1919" s="6" t="s">
        <v>18</v>
      </c>
      <c r="AA1919" s="6" t="s">
        <v>19</v>
      </c>
      <c r="AB1919" s="14" t="s">
        <v>20</v>
      </c>
      <c r="AC1919" s="14" t="s">
        <v>21</v>
      </c>
      <c r="AD1919" s="6" t="s">
        <v>22</v>
      </c>
      <c r="AE1919" s="6" t="s">
        <v>23</v>
      </c>
    </row>
    <row r="1920" spans="1:33" x14ac:dyDescent="0.25">
      <c r="A1920" s="7" t="str">
        <f>Premissas!$E$2</f>
        <v>outubro/19</v>
      </c>
      <c r="B1920" s="29">
        <f>B1906+1</f>
        <v>138</v>
      </c>
      <c r="C1920" s="15">
        <f>LARGE(Premissas!$H$2:$I$2,1)</f>
        <v>63.39</v>
      </c>
      <c r="D1920" s="16">
        <f t="shared" ref="D1920:D1931" si="2907">IF(C1920&gt;105%*B1920,(C1920-B1920),0)</f>
        <v>0</v>
      </c>
      <c r="E1920" s="17">
        <f>D1920*Premissas!$C$6</f>
        <v>0</v>
      </c>
      <c r="F1920" s="15">
        <f t="shared" ref="F1920:F1931" si="2908">IF(C1920&gt;B1920,C1920,B1920)</f>
        <v>138</v>
      </c>
      <c r="G1920" s="18">
        <f>F1920*Premissas!$C$5</f>
        <v>4448.6554887693765</v>
      </c>
      <c r="M1920" s="7" t="str">
        <f>Premissas!$E$2</f>
        <v>outubro/19</v>
      </c>
      <c r="N1920" s="29">
        <f t="shared" ref="N1920" si="2909">N1906+1</f>
        <v>138</v>
      </c>
      <c r="O1920" s="15">
        <f>Premissas!$I$2</f>
        <v>63.39</v>
      </c>
      <c r="P1920" s="16">
        <f t="shared" ref="P1920:P1931" si="2910">IF(O1920&gt;105%*N1920,(O1920-N1920),0)</f>
        <v>0</v>
      </c>
      <c r="Q1920" s="17">
        <f>P1920*Premissas!$C$13</f>
        <v>0</v>
      </c>
      <c r="R1920" s="15">
        <f t="shared" ref="R1920:R1931" si="2911">IF(O1920&gt;N1920,O1920,N1920)</f>
        <v>138</v>
      </c>
      <c r="S1920" s="18">
        <f>R1920*Premissas!$C$11</f>
        <v>6646.7889908256875</v>
      </c>
      <c r="Y1920" s="7" t="str">
        <f>Premissas!$E$2</f>
        <v>outubro/19</v>
      </c>
      <c r="Z1920" s="29">
        <f t="shared" ref="Z1920" si="2912">Z1906+1</f>
        <v>138</v>
      </c>
      <c r="AA1920" s="15">
        <f>Premissas!$H$2</f>
        <v>58.8</v>
      </c>
      <c r="AB1920" s="16">
        <f t="shared" ref="AB1920:AB1931" si="2913">IF(AA1920&gt;105%*Z1920,(AA1920-Z1920),0)</f>
        <v>0</v>
      </c>
      <c r="AC1920" s="17">
        <f>AB1920*Premissas!$C$6</f>
        <v>0</v>
      </c>
      <c r="AD1920" s="15">
        <f t="shared" ref="AD1920:AD1931" si="2914">IF(AA1920&gt;Z1920,AA1920,Z1920)</f>
        <v>138</v>
      </c>
      <c r="AE1920" s="18">
        <f>AD1920*Premissas!$C$12</f>
        <v>4448.6554887693765</v>
      </c>
    </row>
    <row r="1921" spans="1:33" x14ac:dyDescent="0.25">
      <c r="A1921" s="7" t="str">
        <f>Premissas!$E$3</f>
        <v>setembro/19</v>
      </c>
      <c r="B1921" s="29">
        <f>B1920</f>
        <v>138</v>
      </c>
      <c r="C1921" s="15">
        <f>LARGE(Premissas!$H$3:$I$3,1)</f>
        <v>58.91</v>
      </c>
      <c r="D1921" s="16">
        <f t="shared" si="2907"/>
        <v>0</v>
      </c>
      <c r="E1921" s="17">
        <f>D1921*Premissas!$C$6</f>
        <v>0</v>
      </c>
      <c r="F1921" s="15">
        <f t="shared" si="2908"/>
        <v>138</v>
      </c>
      <c r="G1921" s="18">
        <f>F1921*Premissas!$C$5</f>
        <v>4448.6554887693765</v>
      </c>
      <c r="M1921" s="7" t="str">
        <f>Premissas!$E$3</f>
        <v>setembro/19</v>
      </c>
      <c r="N1921" s="29">
        <f t="shared" ref="N1921:N1931" si="2915">N1920</f>
        <v>138</v>
      </c>
      <c r="O1921" s="15">
        <f>Premissas!$I$3</f>
        <v>52.19</v>
      </c>
      <c r="P1921" s="16">
        <f t="shared" si="2910"/>
        <v>0</v>
      </c>
      <c r="Q1921" s="17">
        <f>P1921*Premissas!$C$13</f>
        <v>0</v>
      </c>
      <c r="R1921" s="15">
        <f t="shared" si="2911"/>
        <v>138</v>
      </c>
      <c r="S1921" s="18">
        <f>R1921*Premissas!$C$11</f>
        <v>6646.7889908256875</v>
      </c>
      <c r="Y1921" s="7" t="str">
        <f>Premissas!$E$3</f>
        <v>setembro/19</v>
      </c>
      <c r="Z1921" s="29">
        <f t="shared" ref="Z1921:Z1931" si="2916">Z1920</f>
        <v>138</v>
      </c>
      <c r="AA1921" s="15">
        <f>Premissas!$H$3</f>
        <v>58.91</v>
      </c>
      <c r="AB1921" s="16">
        <f t="shared" si="2913"/>
        <v>0</v>
      </c>
      <c r="AC1921" s="17">
        <f>AB1921*Premissas!$C$6</f>
        <v>0</v>
      </c>
      <c r="AD1921" s="15">
        <f t="shared" si="2914"/>
        <v>138</v>
      </c>
      <c r="AE1921" s="18">
        <f>AD1921*Premissas!$C$12</f>
        <v>4448.6554887693765</v>
      </c>
    </row>
    <row r="1922" spans="1:33" x14ac:dyDescent="0.25">
      <c r="A1922" s="7" t="str">
        <f>Premissas!$E$4</f>
        <v>agosto/19</v>
      </c>
      <c r="B1922" s="29">
        <f t="shared" ref="B1922:B1931" si="2917">B1921</f>
        <v>138</v>
      </c>
      <c r="C1922" s="15">
        <f>LARGE(Premissas!$H$4:$I$4,1)</f>
        <v>46.48</v>
      </c>
      <c r="D1922" s="16">
        <f t="shared" si="2907"/>
        <v>0</v>
      </c>
      <c r="E1922" s="17">
        <f>D1922*Premissas!$C$6</f>
        <v>0</v>
      </c>
      <c r="F1922" s="15">
        <f t="shared" si="2908"/>
        <v>138</v>
      </c>
      <c r="G1922" s="18">
        <f>F1922*Premissas!$C$5</f>
        <v>4448.6554887693765</v>
      </c>
      <c r="M1922" s="7" t="str">
        <f>Premissas!$E$4</f>
        <v>agosto/19</v>
      </c>
      <c r="N1922" s="29">
        <f t="shared" si="2915"/>
        <v>138</v>
      </c>
      <c r="O1922" s="15">
        <f>Premissas!$I$4</f>
        <v>20.16</v>
      </c>
      <c r="P1922" s="16">
        <f t="shared" si="2910"/>
        <v>0</v>
      </c>
      <c r="Q1922" s="17">
        <f>P1922*Premissas!$C$13</f>
        <v>0</v>
      </c>
      <c r="R1922" s="15">
        <f t="shared" si="2911"/>
        <v>138</v>
      </c>
      <c r="S1922" s="18">
        <f>R1922*Premissas!$C$11</f>
        <v>6646.7889908256875</v>
      </c>
      <c r="Y1922" s="7" t="str">
        <f>Premissas!$E$4</f>
        <v>agosto/19</v>
      </c>
      <c r="Z1922" s="29">
        <f t="shared" si="2916"/>
        <v>138</v>
      </c>
      <c r="AA1922" s="15">
        <f>Premissas!$H$4</f>
        <v>46.48</v>
      </c>
      <c r="AB1922" s="16">
        <f t="shared" si="2913"/>
        <v>0</v>
      </c>
      <c r="AC1922" s="17">
        <f>AB1922*Premissas!$C$6</f>
        <v>0</v>
      </c>
      <c r="AD1922" s="15">
        <f t="shared" si="2914"/>
        <v>138</v>
      </c>
      <c r="AE1922" s="18">
        <f>AD1922*Premissas!$C$12</f>
        <v>4448.6554887693765</v>
      </c>
    </row>
    <row r="1923" spans="1:33" x14ac:dyDescent="0.25">
      <c r="A1923" s="7" t="str">
        <f>Premissas!$E$5</f>
        <v>julho/19</v>
      </c>
      <c r="B1923" s="29">
        <f t="shared" si="2917"/>
        <v>138</v>
      </c>
      <c r="C1923" s="15">
        <f>LARGE(Premissas!$H$5:$I$5,1)</f>
        <v>63.17</v>
      </c>
      <c r="D1923" s="16">
        <f t="shared" si="2907"/>
        <v>0</v>
      </c>
      <c r="E1923" s="17">
        <f>D1923*Premissas!$C$6</f>
        <v>0</v>
      </c>
      <c r="F1923" s="15">
        <f t="shared" si="2908"/>
        <v>138</v>
      </c>
      <c r="G1923" s="18">
        <f>F1923*Premissas!$C$5</f>
        <v>4448.6554887693765</v>
      </c>
      <c r="M1923" s="7" t="str">
        <f>Premissas!$E$5</f>
        <v>julho/19</v>
      </c>
      <c r="N1923" s="29">
        <f t="shared" si="2915"/>
        <v>138</v>
      </c>
      <c r="O1923" s="15">
        <f>Premissas!$I$5</f>
        <v>39.979999999999997</v>
      </c>
      <c r="P1923" s="16">
        <f t="shared" si="2910"/>
        <v>0</v>
      </c>
      <c r="Q1923" s="17">
        <f>P1923*Premissas!$C$13</f>
        <v>0</v>
      </c>
      <c r="R1923" s="15">
        <f t="shared" si="2911"/>
        <v>138</v>
      </c>
      <c r="S1923" s="18">
        <f>R1923*Premissas!$C$11</f>
        <v>6646.7889908256875</v>
      </c>
      <c r="Y1923" s="7" t="str">
        <f>Premissas!$E$5</f>
        <v>julho/19</v>
      </c>
      <c r="Z1923" s="29">
        <f t="shared" si="2916"/>
        <v>138</v>
      </c>
      <c r="AA1923" s="15">
        <f>Premissas!$H$5</f>
        <v>63.17</v>
      </c>
      <c r="AB1923" s="16">
        <f t="shared" si="2913"/>
        <v>0</v>
      </c>
      <c r="AC1923" s="17">
        <f>AB1923*Premissas!$C$6</f>
        <v>0</v>
      </c>
      <c r="AD1923" s="15">
        <f t="shared" si="2914"/>
        <v>138</v>
      </c>
      <c r="AE1923" s="18">
        <f>AD1923*Premissas!$C$12</f>
        <v>4448.6554887693765</v>
      </c>
    </row>
    <row r="1924" spans="1:33" x14ac:dyDescent="0.25">
      <c r="A1924" s="7" t="str">
        <f>Premissas!$E$6</f>
        <v>junho/19</v>
      </c>
      <c r="B1924" s="29">
        <f t="shared" si="2917"/>
        <v>138</v>
      </c>
      <c r="C1924" s="15">
        <f>LARGE(Premissas!$H$6:$I$6,1)</f>
        <v>59.47</v>
      </c>
      <c r="D1924" s="16">
        <f t="shared" si="2907"/>
        <v>0</v>
      </c>
      <c r="E1924" s="17">
        <f>D1924*Premissas!$C$6</f>
        <v>0</v>
      </c>
      <c r="F1924" s="15">
        <f t="shared" si="2908"/>
        <v>138</v>
      </c>
      <c r="G1924" s="18">
        <f>F1924*Premissas!$C$5</f>
        <v>4448.6554887693765</v>
      </c>
      <c r="M1924" s="7" t="str">
        <f>Premissas!$E$6</f>
        <v>junho/19</v>
      </c>
      <c r="N1924" s="29">
        <f t="shared" si="2915"/>
        <v>138</v>
      </c>
      <c r="O1924" s="15">
        <f>Premissas!$I$6</f>
        <v>47.71</v>
      </c>
      <c r="P1924" s="16">
        <f t="shared" si="2910"/>
        <v>0</v>
      </c>
      <c r="Q1924" s="17">
        <f>P1924*Premissas!$C$13</f>
        <v>0</v>
      </c>
      <c r="R1924" s="15">
        <f t="shared" si="2911"/>
        <v>138</v>
      </c>
      <c r="S1924" s="18">
        <f>R1924*Premissas!$C$11</f>
        <v>6646.7889908256875</v>
      </c>
      <c r="Y1924" s="7" t="str">
        <f>Premissas!$E$6</f>
        <v>junho/19</v>
      </c>
      <c r="Z1924" s="29">
        <f t="shared" si="2916"/>
        <v>138</v>
      </c>
      <c r="AA1924" s="15">
        <f>Premissas!$H$6</f>
        <v>59.47</v>
      </c>
      <c r="AB1924" s="16">
        <f t="shared" si="2913"/>
        <v>0</v>
      </c>
      <c r="AC1924" s="17">
        <f>AB1924*Premissas!$C$6</f>
        <v>0</v>
      </c>
      <c r="AD1924" s="15">
        <f t="shared" si="2914"/>
        <v>138</v>
      </c>
      <c r="AE1924" s="18">
        <f>AD1924*Premissas!$C$12</f>
        <v>4448.6554887693765</v>
      </c>
    </row>
    <row r="1925" spans="1:33" x14ac:dyDescent="0.25">
      <c r="A1925" s="7" t="str">
        <f>Premissas!$E$7</f>
        <v>maio/19</v>
      </c>
      <c r="B1925" s="29">
        <f t="shared" si="2917"/>
        <v>138</v>
      </c>
      <c r="C1925" s="15">
        <f>LARGE(Premissas!$H$7:$I$7,1)</f>
        <v>61.04</v>
      </c>
      <c r="D1925" s="20">
        <f t="shared" si="2907"/>
        <v>0</v>
      </c>
      <c r="E1925" s="17">
        <f>D1925*Premissas!$C$6</f>
        <v>0</v>
      </c>
      <c r="F1925" s="15">
        <f t="shared" si="2908"/>
        <v>138</v>
      </c>
      <c r="G1925" s="18">
        <f>F1925*Premissas!$C$5</f>
        <v>4448.6554887693765</v>
      </c>
      <c r="M1925" s="7" t="str">
        <f>Premissas!$E$7</f>
        <v>maio/19</v>
      </c>
      <c r="N1925" s="29">
        <f t="shared" si="2915"/>
        <v>138</v>
      </c>
      <c r="O1925" s="15">
        <f>Premissas!$I$7</f>
        <v>46.37</v>
      </c>
      <c r="P1925" s="20">
        <f t="shared" si="2910"/>
        <v>0</v>
      </c>
      <c r="Q1925" s="17">
        <f>P1925*Premissas!$C$13</f>
        <v>0</v>
      </c>
      <c r="R1925" s="15">
        <f t="shared" si="2911"/>
        <v>138</v>
      </c>
      <c r="S1925" s="18">
        <f>R1925*Premissas!$C$11</f>
        <v>6646.7889908256875</v>
      </c>
      <c r="Y1925" s="7" t="str">
        <f>Premissas!$E$7</f>
        <v>maio/19</v>
      </c>
      <c r="Z1925" s="29">
        <f t="shared" si="2916"/>
        <v>138</v>
      </c>
      <c r="AA1925" s="15">
        <f>Premissas!$H$7</f>
        <v>61.04</v>
      </c>
      <c r="AB1925" s="20">
        <f t="shared" si="2913"/>
        <v>0</v>
      </c>
      <c r="AC1925" s="17">
        <f>AB1925*Premissas!$C$6</f>
        <v>0</v>
      </c>
      <c r="AD1925" s="15">
        <f t="shared" si="2914"/>
        <v>138</v>
      </c>
      <c r="AE1925" s="18">
        <f>AD1925*Premissas!$C$12</f>
        <v>4448.6554887693765</v>
      </c>
    </row>
    <row r="1926" spans="1:33" x14ac:dyDescent="0.25">
      <c r="A1926" s="7" t="str">
        <f>Premissas!$E$8</f>
        <v>abril/19</v>
      </c>
      <c r="B1926" s="29">
        <f t="shared" si="2917"/>
        <v>138</v>
      </c>
      <c r="C1926" s="15">
        <f>LARGE(Premissas!$H$8:$I$8,1)</f>
        <v>81.98</v>
      </c>
      <c r="D1926" s="20">
        <f t="shared" si="2907"/>
        <v>0</v>
      </c>
      <c r="E1926" s="17">
        <f>D1926*Premissas!$C$6</f>
        <v>0</v>
      </c>
      <c r="F1926" s="15">
        <f t="shared" si="2908"/>
        <v>138</v>
      </c>
      <c r="G1926" s="18">
        <f>F1926*Premissas!$C$5</f>
        <v>4448.6554887693765</v>
      </c>
      <c r="M1926" s="7" t="str">
        <f>Premissas!$E$8</f>
        <v>abril/19</v>
      </c>
      <c r="N1926" s="29">
        <f t="shared" si="2915"/>
        <v>138</v>
      </c>
      <c r="O1926" s="15">
        <f>Premissas!$I$8</f>
        <v>53.09</v>
      </c>
      <c r="P1926" s="20">
        <f t="shared" si="2910"/>
        <v>0</v>
      </c>
      <c r="Q1926" s="17">
        <f>P1926*Premissas!$C$13</f>
        <v>0</v>
      </c>
      <c r="R1926" s="15">
        <f t="shared" si="2911"/>
        <v>138</v>
      </c>
      <c r="S1926" s="18">
        <f>R1926*Premissas!$C$11</f>
        <v>6646.7889908256875</v>
      </c>
      <c r="Y1926" s="7" t="str">
        <f>Premissas!$E$8</f>
        <v>abril/19</v>
      </c>
      <c r="Z1926" s="29">
        <f t="shared" si="2916"/>
        <v>138</v>
      </c>
      <c r="AA1926" s="15">
        <f>Premissas!$H$8</f>
        <v>81.98</v>
      </c>
      <c r="AB1926" s="20">
        <f t="shared" si="2913"/>
        <v>0</v>
      </c>
      <c r="AC1926" s="17">
        <f>AB1926*Premissas!$C$6</f>
        <v>0</v>
      </c>
      <c r="AD1926" s="15">
        <f t="shared" si="2914"/>
        <v>138</v>
      </c>
      <c r="AE1926" s="18">
        <f>AD1926*Premissas!$C$12</f>
        <v>4448.6554887693765</v>
      </c>
    </row>
    <row r="1927" spans="1:33" x14ac:dyDescent="0.25">
      <c r="A1927" s="7" t="str">
        <f>Premissas!$E$9</f>
        <v>março/19</v>
      </c>
      <c r="B1927" s="29">
        <f t="shared" si="2917"/>
        <v>138</v>
      </c>
      <c r="C1927" s="15">
        <f>LARGE(Premissas!$H$9:$I$9,1)</f>
        <v>77.73</v>
      </c>
      <c r="D1927" s="20">
        <f t="shared" si="2907"/>
        <v>0</v>
      </c>
      <c r="E1927" s="17">
        <f>D1927*Premissas!$C$6</f>
        <v>0</v>
      </c>
      <c r="F1927" s="15">
        <f t="shared" si="2908"/>
        <v>138</v>
      </c>
      <c r="G1927" s="18">
        <f>F1927*Premissas!$C$5</f>
        <v>4448.6554887693765</v>
      </c>
      <c r="M1927" s="7" t="str">
        <f>Premissas!$E$9</f>
        <v>março/19</v>
      </c>
      <c r="N1927" s="29">
        <f t="shared" si="2915"/>
        <v>138</v>
      </c>
      <c r="O1927" s="15">
        <f>Premissas!$I$9</f>
        <v>77.73</v>
      </c>
      <c r="P1927" s="20">
        <f t="shared" si="2910"/>
        <v>0</v>
      </c>
      <c r="Q1927" s="17">
        <f>P1927*Premissas!$C$13</f>
        <v>0</v>
      </c>
      <c r="R1927" s="15">
        <f t="shared" si="2911"/>
        <v>138</v>
      </c>
      <c r="S1927" s="18">
        <f>R1927*Premissas!$C$11</f>
        <v>6646.7889908256875</v>
      </c>
      <c r="Y1927" s="7" t="str">
        <f>Premissas!$E$9</f>
        <v>março/19</v>
      </c>
      <c r="Z1927" s="29">
        <f t="shared" si="2916"/>
        <v>138</v>
      </c>
      <c r="AA1927" s="15">
        <f>Premissas!$H$9</f>
        <v>77.62</v>
      </c>
      <c r="AB1927" s="20">
        <f t="shared" si="2913"/>
        <v>0</v>
      </c>
      <c r="AC1927" s="17">
        <f>AB1927*Premissas!$C$6</f>
        <v>0</v>
      </c>
      <c r="AD1927" s="15">
        <f t="shared" si="2914"/>
        <v>138</v>
      </c>
      <c r="AE1927" s="18">
        <f>AD1927*Premissas!$C$12</f>
        <v>4448.6554887693765</v>
      </c>
    </row>
    <row r="1928" spans="1:33" x14ac:dyDescent="0.25">
      <c r="A1928" s="7" t="str">
        <f>Premissas!$E$10</f>
        <v>fevereiro/19</v>
      </c>
      <c r="B1928" s="29">
        <f t="shared" si="2917"/>
        <v>138</v>
      </c>
      <c r="C1928" s="15">
        <f>LARGE(Premissas!$H$10:$I$10,1)</f>
        <v>89.49</v>
      </c>
      <c r="D1928" s="20">
        <f t="shared" si="2907"/>
        <v>0</v>
      </c>
      <c r="E1928" s="17">
        <f>D1928*Premissas!$C$6</f>
        <v>0</v>
      </c>
      <c r="F1928" s="15">
        <f t="shared" si="2908"/>
        <v>138</v>
      </c>
      <c r="G1928" s="18">
        <f>F1928*Premissas!$C$5</f>
        <v>4448.6554887693765</v>
      </c>
      <c r="M1928" s="7" t="str">
        <f>Premissas!$E$10</f>
        <v>fevereiro/19</v>
      </c>
      <c r="N1928" s="29">
        <f t="shared" si="2915"/>
        <v>138</v>
      </c>
      <c r="O1928" s="15">
        <f>Premissas!$I$10</f>
        <v>61.82</v>
      </c>
      <c r="P1928" s="20">
        <f t="shared" si="2910"/>
        <v>0</v>
      </c>
      <c r="Q1928" s="17">
        <f>P1928*Premissas!$C$13</f>
        <v>0</v>
      </c>
      <c r="R1928" s="15">
        <f t="shared" si="2911"/>
        <v>138</v>
      </c>
      <c r="S1928" s="18">
        <f>R1928*Premissas!$C$11</f>
        <v>6646.7889908256875</v>
      </c>
      <c r="Y1928" s="7" t="str">
        <f>Premissas!$E$10</f>
        <v>fevereiro/19</v>
      </c>
      <c r="Z1928" s="29">
        <f t="shared" si="2916"/>
        <v>138</v>
      </c>
      <c r="AA1928" s="15">
        <f>Premissas!$H$10</f>
        <v>89.49</v>
      </c>
      <c r="AB1928" s="20">
        <f t="shared" si="2913"/>
        <v>0</v>
      </c>
      <c r="AC1928" s="17">
        <f>AB1928*Premissas!$C$6</f>
        <v>0</v>
      </c>
      <c r="AD1928" s="15">
        <f t="shared" si="2914"/>
        <v>138</v>
      </c>
      <c r="AE1928" s="18">
        <f>AD1928*Premissas!$C$12</f>
        <v>4448.6554887693765</v>
      </c>
    </row>
    <row r="1929" spans="1:33" x14ac:dyDescent="0.25">
      <c r="A1929" s="7" t="str">
        <f>Premissas!$E$11</f>
        <v>janeiro/19</v>
      </c>
      <c r="B1929" s="29">
        <f t="shared" si="2917"/>
        <v>138</v>
      </c>
      <c r="C1929" s="15">
        <f>LARGE(Premissas!$H$11:$I$11,1)</f>
        <v>81.09</v>
      </c>
      <c r="D1929" s="16">
        <f t="shared" si="2907"/>
        <v>0</v>
      </c>
      <c r="E1929" s="17">
        <f>D1929*Premissas!$C$6</f>
        <v>0</v>
      </c>
      <c r="F1929" s="15">
        <f t="shared" si="2908"/>
        <v>138</v>
      </c>
      <c r="G1929" s="18">
        <f>F1929*Premissas!$C$5</f>
        <v>4448.6554887693765</v>
      </c>
      <c r="M1929" s="7" t="str">
        <f>Premissas!$E$11</f>
        <v>janeiro/19</v>
      </c>
      <c r="N1929" s="29">
        <f t="shared" si="2915"/>
        <v>138</v>
      </c>
      <c r="O1929" s="15">
        <f>Premissas!$I$11</f>
        <v>57.12</v>
      </c>
      <c r="P1929" s="16">
        <f t="shared" si="2910"/>
        <v>0</v>
      </c>
      <c r="Q1929" s="17">
        <f>P1929*Premissas!$C$13</f>
        <v>0</v>
      </c>
      <c r="R1929" s="15">
        <f t="shared" si="2911"/>
        <v>138</v>
      </c>
      <c r="S1929" s="18">
        <f>R1929*Premissas!$C$11</f>
        <v>6646.7889908256875</v>
      </c>
      <c r="Y1929" s="7" t="str">
        <f>Premissas!$E$11</f>
        <v>janeiro/19</v>
      </c>
      <c r="Z1929" s="29">
        <f t="shared" si="2916"/>
        <v>138</v>
      </c>
      <c r="AA1929" s="15">
        <f>Premissas!$H$11</f>
        <v>81.09</v>
      </c>
      <c r="AB1929" s="16">
        <f t="shared" si="2913"/>
        <v>0</v>
      </c>
      <c r="AC1929" s="17">
        <f>AB1929*Premissas!$C$6</f>
        <v>0</v>
      </c>
      <c r="AD1929" s="15">
        <f t="shared" si="2914"/>
        <v>138</v>
      </c>
      <c r="AE1929" s="18">
        <f>AD1929*Premissas!$C$12</f>
        <v>4448.6554887693765</v>
      </c>
    </row>
    <row r="1930" spans="1:33" x14ac:dyDescent="0.25">
      <c r="A1930" s="7" t="str">
        <f>Premissas!$E$12</f>
        <v>dezembro/18</v>
      </c>
      <c r="B1930" s="29">
        <f t="shared" si="2917"/>
        <v>138</v>
      </c>
      <c r="C1930" s="15">
        <f>LARGE(Premissas!$H$12:$I$12,1)</f>
        <v>66.98</v>
      </c>
      <c r="D1930" s="16">
        <f t="shared" si="2907"/>
        <v>0</v>
      </c>
      <c r="E1930" s="17">
        <f>D1930*Premissas!$C$6</f>
        <v>0</v>
      </c>
      <c r="F1930" s="15">
        <f t="shared" si="2908"/>
        <v>138</v>
      </c>
      <c r="G1930" s="18">
        <f>F1930*Premissas!$C$5</f>
        <v>4448.6554887693765</v>
      </c>
      <c r="M1930" s="7" t="str">
        <f>Premissas!$E$12</f>
        <v>dezembro/18</v>
      </c>
      <c r="N1930" s="29">
        <f t="shared" si="2915"/>
        <v>138</v>
      </c>
      <c r="O1930" s="15">
        <f>Premissas!$I$12</f>
        <v>56.9</v>
      </c>
      <c r="P1930" s="16">
        <f t="shared" si="2910"/>
        <v>0</v>
      </c>
      <c r="Q1930" s="17">
        <f>P1930*Premissas!$C$13</f>
        <v>0</v>
      </c>
      <c r="R1930" s="15">
        <f t="shared" si="2911"/>
        <v>138</v>
      </c>
      <c r="S1930" s="18">
        <f>R1930*Premissas!$C$11</f>
        <v>6646.7889908256875</v>
      </c>
      <c r="Y1930" s="7" t="str">
        <f>Premissas!$E$12</f>
        <v>dezembro/18</v>
      </c>
      <c r="Z1930" s="29">
        <f t="shared" si="2916"/>
        <v>138</v>
      </c>
      <c r="AA1930" s="15">
        <f>Premissas!$H$12</f>
        <v>66.98</v>
      </c>
      <c r="AB1930" s="16">
        <f t="shared" si="2913"/>
        <v>0</v>
      </c>
      <c r="AC1930" s="17">
        <f>AB1930*Premissas!$C$6</f>
        <v>0</v>
      </c>
      <c r="AD1930" s="15">
        <f t="shared" si="2914"/>
        <v>138</v>
      </c>
      <c r="AE1930" s="18">
        <f>AD1930*Premissas!$C$12</f>
        <v>4448.6554887693765</v>
      </c>
    </row>
    <row r="1931" spans="1:33" x14ac:dyDescent="0.25">
      <c r="A1931" s="7" t="str">
        <f>Premissas!$E$13</f>
        <v>novembro/18</v>
      </c>
      <c r="B1931" s="29">
        <f t="shared" si="2917"/>
        <v>138</v>
      </c>
      <c r="C1931" s="15">
        <f>LARGE(Premissas!$H$13:$I$13,1)</f>
        <v>66.42</v>
      </c>
      <c r="D1931" s="16">
        <f t="shared" si="2907"/>
        <v>0</v>
      </c>
      <c r="E1931" s="17">
        <f>D1931*Premissas!$C$6</f>
        <v>0</v>
      </c>
      <c r="F1931" s="15">
        <f t="shared" si="2908"/>
        <v>138</v>
      </c>
      <c r="G1931" s="18">
        <f>F1931*Premissas!$C$5</f>
        <v>4448.6554887693765</v>
      </c>
      <c r="M1931" s="7" t="str">
        <f>Premissas!$E$13</f>
        <v>novembro/18</v>
      </c>
      <c r="N1931" s="29">
        <f t="shared" si="2915"/>
        <v>138</v>
      </c>
      <c r="O1931" s="15">
        <f>Premissas!$I$13</f>
        <v>40.659999999999997</v>
      </c>
      <c r="P1931" s="16">
        <f t="shared" si="2910"/>
        <v>0</v>
      </c>
      <c r="Q1931" s="17">
        <f>P1931*Premissas!$C$13</f>
        <v>0</v>
      </c>
      <c r="R1931" s="15">
        <f t="shared" si="2911"/>
        <v>138</v>
      </c>
      <c r="S1931" s="18">
        <f>R1931*Premissas!$C$11</f>
        <v>6646.7889908256875</v>
      </c>
      <c r="Y1931" s="7" t="str">
        <f>Premissas!$E$13</f>
        <v>novembro/18</v>
      </c>
      <c r="Z1931" s="29">
        <f t="shared" si="2916"/>
        <v>138</v>
      </c>
      <c r="AA1931" s="15">
        <f>Premissas!$H$13</f>
        <v>66.42</v>
      </c>
      <c r="AB1931" s="16">
        <f t="shared" si="2913"/>
        <v>0</v>
      </c>
      <c r="AC1931" s="17">
        <f>AB1931*Premissas!$C$6</f>
        <v>0</v>
      </c>
      <c r="AD1931" s="15">
        <f t="shared" si="2914"/>
        <v>138</v>
      </c>
      <c r="AE1931" s="18">
        <f>AD1931*Premissas!$C$12</f>
        <v>4448.6554887693765</v>
      </c>
    </row>
    <row r="1932" spans="1:33" x14ac:dyDescent="0.25">
      <c r="A1932" s="26" t="s">
        <v>35</v>
      </c>
      <c r="B1932" s="5"/>
      <c r="C1932" s="5">
        <f>LARGE(C1919:C1931,1)</f>
        <v>89.49</v>
      </c>
      <c r="D1932" s="5">
        <f>LARGE(D1919:D1931,1)</f>
        <v>0</v>
      </c>
      <c r="E1932" s="27">
        <f>SUM(E1920:E1931)</f>
        <v>0</v>
      </c>
      <c r="F1932" s="5">
        <f>LARGE(F1919:F1931,1)</f>
        <v>138</v>
      </c>
      <c r="G1932" s="27">
        <f t="shared" si="2894"/>
        <v>53383.865865232532</v>
      </c>
      <c r="H1932" s="50">
        <f>E1932+G1932</f>
        <v>53383.865865232532</v>
      </c>
      <c r="I1932">
        <f>B1920</f>
        <v>138</v>
      </c>
      <c r="M1932" s="26" t="s">
        <v>35</v>
      </c>
      <c r="N1932" s="5"/>
      <c r="O1932" s="5">
        <f t="shared" ref="O1932:P1932" si="2918">LARGE(O1919:O1931,1)</f>
        <v>77.73</v>
      </c>
      <c r="P1932" s="5">
        <f t="shared" si="2918"/>
        <v>0</v>
      </c>
      <c r="Q1932" s="27">
        <f t="shared" ref="Q1932" si="2919">SUM(Q1920:Q1931)</f>
        <v>0</v>
      </c>
      <c r="R1932" s="5">
        <f t="shared" ref="R1932" si="2920">LARGE(R1919:R1931,1)</f>
        <v>138</v>
      </c>
      <c r="S1932" s="27">
        <f t="shared" si="2898"/>
        <v>79761.467889908279</v>
      </c>
      <c r="T1932" s="50">
        <f t="shared" ref="T1932" si="2921">Q1932+S1932</f>
        <v>79761.467889908279</v>
      </c>
      <c r="U1932">
        <f t="shared" ref="U1932" si="2922">N1920</f>
        <v>138</v>
      </c>
      <c r="Y1932" s="26" t="s">
        <v>35</v>
      </c>
      <c r="Z1932" s="5"/>
      <c r="AA1932" s="5">
        <f t="shared" ref="AA1932:AB1932" si="2923">LARGE(AA1919:AA1931,1)</f>
        <v>89.49</v>
      </c>
      <c r="AB1932" s="5">
        <f t="shared" si="2923"/>
        <v>0</v>
      </c>
      <c r="AC1932" s="27">
        <f t="shared" ref="AC1932" si="2924">SUM(AC1920:AC1931)</f>
        <v>0</v>
      </c>
      <c r="AD1932" s="5">
        <f t="shared" ref="AD1932" si="2925">LARGE(AD1919:AD1931,1)</f>
        <v>138</v>
      </c>
      <c r="AE1932" s="27">
        <f t="shared" si="2904"/>
        <v>53383.865865232532</v>
      </c>
      <c r="AF1932" s="50">
        <f t="shared" ref="AF1932" si="2926">AC1932+AE1932</f>
        <v>53383.865865232532</v>
      </c>
      <c r="AG1932">
        <f t="shared" ref="AG1932" si="2927">Z1920</f>
        <v>138</v>
      </c>
    </row>
    <row r="1933" spans="1:33" x14ac:dyDescent="0.25">
      <c r="A1933" s="6" t="s">
        <v>12</v>
      </c>
      <c r="B1933" s="6" t="s">
        <v>18</v>
      </c>
      <c r="C1933" s="6" t="s">
        <v>19</v>
      </c>
      <c r="D1933" s="14" t="s">
        <v>20</v>
      </c>
      <c r="E1933" s="14" t="s">
        <v>21</v>
      </c>
      <c r="F1933" s="6" t="s">
        <v>22</v>
      </c>
      <c r="G1933" s="6" t="s">
        <v>23</v>
      </c>
      <c r="M1933" s="6" t="s">
        <v>12</v>
      </c>
      <c r="N1933" s="6" t="s">
        <v>18</v>
      </c>
      <c r="O1933" s="6" t="s">
        <v>19</v>
      </c>
      <c r="P1933" s="14" t="s">
        <v>20</v>
      </c>
      <c r="Q1933" s="14" t="s">
        <v>21</v>
      </c>
      <c r="R1933" s="6" t="s">
        <v>22</v>
      </c>
      <c r="S1933" s="6" t="s">
        <v>23</v>
      </c>
      <c r="Y1933" s="6" t="s">
        <v>12</v>
      </c>
      <c r="Z1933" s="6" t="s">
        <v>18</v>
      </c>
      <c r="AA1933" s="6" t="s">
        <v>19</v>
      </c>
      <c r="AB1933" s="14" t="s">
        <v>20</v>
      </c>
      <c r="AC1933" s="14" t="s">
        <v>21</v>
      </c>
      <c r="AD1933" s="6" t="s">
        <v>22</v>
      </c>
      <c r="AE1933" s="6" t="s">
        <v>23</v>
      </c>
    </row>
    <row r="1934" spans="1:33" x14ac:dyDescent="0.25">
      <c r="A1934" s="7" t="str">
        <f>Premissas!$E$2</f>
        <v>outubro/19</v>
      </c>
      <c r="B1934" s="29">
        <f>B1920+1</f>
        <v>139</v>
      </c>
      <c r="C1934" s="15">
        <f>LARGE(Premissas!$H$2:$I$2,1)</f>
        <v>63.39</v>
      </c>
      <c r="D1934" s="16">
        <f t="shared" ref="D1934:D1945" si="2928">IF(C1934&gt;105%*B1934,(C1934-B1934),0)</f>
        <v>0</v>
      </c>
      <c r="E1934" s="17">
        <f>D1934*Premissas!$C$6</f>
        <v>0</v>
      </c>
      <c r="F1934" s="15">
        <f t="shared" ref="F1934:F1945" si="2929">IF(C1934&gt;B1934,C1934,B1934)</f>
        <v>139</v>
      </c>
      <c r="G1934" s="18">
        <f>F1934*Premissas!$C$5</f>
        <v>4480.8921227459668</v>
      </c>
      <c r="M1934" s="7" t="str">
        <f>Premissas!$E$2</f>
        <v>outubro/19</v>
      </c>
      <c r="N1934" s="29">
        <f t="shared" ref="N1934" si="2930">N1920+1</f>
        <v>139</v>
      </c>
      <c r="O1934" s="15">
        <f>Premissas!$I$2</f>
        <v>63.39</v>
      </c>
      <c r="P1934" s="16">
        <f t="shared" ref="P1934:P1945" si="2931">IF(O1934&gt;105%*N1934,(O1934-N1934),0)</f>
        <v>0</v>
      </c>
      <c r="Q1934" s="17">
        <f>P1934*Premissas!$C$13</f>
        <v>0</v>
      </c>
      <c r="R1934" s="15">
        <f t="shared" ref="R1934:R1945" si="2932">IF(O1934&gt;N1934,O1934,N1934)</f>
        <v>139</v>
      </c>
      <c r="S1934" s="18">
        <f>R1934*Premissas!$C$11</f>
        <v>6694.9541284403667</v>
      </c>
      <c r="Y1934" s="7" t="str">
        <f>Premissas!$E$2</f>
        <v>outubro/19</v>
      </c>
      <c r="Z1934" s="29">
        <f t="shared" ref="Z1934" si="2933">Z1920+1</f>
        <v>139</v>
      </c>
      <c r="AA1934" s="15">
        <f>Premissas!$H$2</f>
        <v>58.8</v>
      </c>
      <c r="AB1934" s="16">
        <f t="shared" ref="AB1934:AB1945" si="2934">IF(AA1934&gt;105%*Z1934,(AA1934-Z1934),0)</f>
        <v>0</v>
      </c>
      <c r="AC1934" s="17">
        <f>AB1934*Premissas!$C$6</f>
        <v>0</v>
      </c>
      <c r="AD1934" s="15">
        <f t="shared" ref="AD1934:AD1945" si="2935">IF(AA1934&gt;Z1934,AA1934,Z1934)</f>
        <v>139</v>
      </c>
      <c r="AE1934" s="18">
        <f>AD1934*Premissas!$C$12</f>
        <v>4480.8921227459668</v>
      </c>
    </row>
    <row r="1935" spans="1:33" x14ac:dyDescent="0.25">
      <c r="A1935" s="7" t="str">
        <f>Premissas!$E$3</f>
        <v>setembro/19</v>
      </c>
      <c r="B1935" s="29">
        <f>B1934</f>
        <v>139</v>
      </c>
      <c r="C1935" s="15">
        <f>LARGE(Premissas!$H$3:$I$3,1)</f>
        <v>58.91</v>
      </c>
      <c r="D1935" s="16">
        <f t="shared" si="2928"/>
        <v>0</v>
      </c>
      <c r="E1935" s="17">
        <f>D1935*Premissas!$C$6</f>
        <v>0</v>
      </c>
      <c r="F1935" s="15">
        <f t="shared" si="2929"/>
        <v>139</v>
      </c>
      <c r="G1935" s="18">
        <f>F1935*Premissas!$C$5</f>
        <v>4480.8921227459668</v>
      </c>
      <c r="M1935" s="7" t="str">
        <f>Premissas!$E$3</f>
        <v>setembro/19</v>
      </c>
      <c r="N1935" s="29">
        <f t="shared" ref="N1935:N1945" si="2936">N1934</f>
        <v>139</v>
      </c>
      <c r="O1935" s="15">
        <f>Premissas!$I$3</f>
        <v>52.19</v>
      </c>
      <c r="P1935" s="16">
        <f t="shared" si="2931"/>
        <v>0</v>
      </c>
      <c r="Q1935" s="17">
        <f>P1935*Premissas!$C$13</f>
        <v>0</v>
      </c>
      <c r="R1935" s="15">
        <f t="shared" si="2932"/>
        <v>139</v>
      </c>
      <c r="S1935" s="18">
        <f>R1935*Premissas!$C$11</f>
        <v>6694.9541284403667</v>
      </c>
      <c r="Y1935" s="7" t="str">
        <f>Premissas!$E$3</f>
        <v>setembro/19</v>
      </c>
      <c r="Z1935" s="29">
        <f t="shared" ref="Z1935:Z1945" si="2937">Z1934</f>
        <v>139</v>
      </c>
      <c r="AA1935" s="15">
        <f>Premissas!$H$3</f>
        <v>58.91</v>
      </c>
      <c r="AB1935" s="16">
        <f t="shared" si="2934"/>
        <v>0</v>
      </c>
      <c r="AC1935" s="17">
        <f>AB1935*Premissas!$C$6</f>
        <v>0</v>
      </c>
      <c r="AD1935" s="15">
        <f t="shared" si="2935"/>
        <v>139</v>
      </c>
      <c r="AE1935" s="18">
        <f>AD1935*Premissas!$C$12</f>
        <v>4480.8921227459668</v>
      </c>
    </row>
    <row r="1936" spans="1:33" x14ac:dyDescent="0.25">
      <c r="A1936" s="7" t="str">
        <f>Premissas!$E$4</f>
        <v>agosto/19</v>
      </c>
      <c r="B1936" s="29">
        <f t="shared" ref="B1936:B1945" si="2938">B1935</f>
        <v>139</v>
      </c>
      <c r="C1936" s="15">
        <f>LARGE(Premissas!$H$4:$I$4,1)</f>
        <v>46.48</v>
      </c>
      <c r="D1936" s="16">
        <f t="shared" si="2928"/>
        <v>0</v>
      </c>
      <c r="E1936" s="17">
        <f>D1936*Premissas!$C$6</f>
        <v>0</v>
      </c>
      <c r="F1936" s="15">
        <f t="shared" si="2929"/>
        <v>139</v>
      </c>
      <c r="G1936" s="18">
        <f>F1936*Premissas!$C$5</f>
        <v>4480.8921227459668</v>
      </c>
      <c r="M1936" s="7" t="str">
        <f>Premissas!$E$4</f>
        <v>agosto/19</v>
      </c>
      <c r="N1936" s="29">
        <f t="shared" si="2936"/>
        <v>139</v>
      </c>
      <c r="O1936" s="15">
        <f>Premissas!$I$4</f>
        <v>20.16</v>
      </c>
      <c r="P1936" s="16">
        <f t="shared" si="2931"/>
        <v>0</v>
      </c>
      <c r="Q1936" s="17">
        <f>P1936*Premissas!$C$13</f>
        <v>0</v>
      </c>
      <c r="R1936" s="15">
        <f t="shared" si="2932"/>
        <v>139</v>
      </c>
      <c r="S1936" s="18">
        <f>R1936*Premissas!$C$11</f>
        <v>6694.9541284403667</v>
      </c>
      <c r="Y1936" s="7" t="str">
        <f>Premissas!$E$4</f>
        <v>agosto/19</v>
      </c>
      <c r="Z1936" s="29">
        <f t="shared" si="2937"/>
        <v>139</v>
      </c>
      <c r="AA1936" s="15">
        <f>Premissas!$H$4</f>
        <v>46.48</v>
      </c>
      <c r="AB1936" s="16">
        <f t="shared" si="2934"/>
        <v>0</v>
      </c>
      <c r="AC1936" s="17">
        <f>AB1936*Premissas!$C$6</f>
        <v>0</v>
      </c>
      <c r="AD1936" s="15">
        <f t="shared" si="2935"/>
        <v>139</v>
      </c>
      <c r="AE1936" s="18">
        <f>AD1936*Premissas!$C$12</f>
        <v>4480.8921227459668</v>
      </c>
    </row>
    <row r="1937" spans="1:33" x14ac:dyDescent="0.25">
      <c r="A1937" s="7" t="str">
        <f>Premissas!$E$5</f>
        <v>julho/19</v>
      </c>
      <c r="B1937" s="29">
        <f t="shared" si="2938"/>
        <v>139</v>
      </c>
      <c r="C1937" s="15">
        <f>LARGE(Premissas!$H$5:$I$5,1)</f>
        <v>63.17</v>
      </c>
      <c r="D1937" s="16">
        <f t="shared" si="2928"/>
        <v>0</v>
      </c>
      <c r="E1937" s="17">
        <f>D1937*Premissas!$C$6</f>
        <v>0</v>
      </c>
      <c r="F1937" s="15">
        <f t="shared" si="2929"/>
        <v>139</v>
      </c>
      <c r="G1937" s="18">
        <f>F1937*Premissas!$C$5</f>
        <v>4480.8921227459668</v>
      </c>
      <c r="M1937" s="7" t="str">
        <f>Premissas!$E$5</f>
        <v>julho/19</v>
      </c>
      <c r="N1937" s="29">
        <f t="shared" si="2936"/>
        <v>139</v>
      </c>
      <c r="O1937" s="15">
        <f>Premissas!$I$5</f>
        <v>39.979999999999997</v>
      </c>
      <c r="P1937" s="16">
        <f t="shared" si="2931"/>
        <v>0</v>
      </c>
      <c r="Q1937" s="17">
        <f>P1937*Premissas!$C$13</f>
        <v>0</v>
      </c>
      <c r="R1937" s="15">
        <f t="shared" si="2932"/>
        <v>139</v>
      </c>
      <c r="S1937" s="18">
        <f>R1937*Premissas!$C$11</f>
        <v>6694.9541284403667</v>
      </c>
      <c r="Y1937" s="7" t="str">
        <f>Premissas!$E$5</f>
        <v>julho/19</v>
      </c>
      <c r="Z1937" s="29">
        <f t="shared" si="2937"/>
        <v>139</v>
      </c>
      <c r="AA1937" s="15">
        <f>Premissas!$H$5</f>
        <v>63.17</v>
      </c>
      <c r="AB1937" s="16">
        <f t="shared" si="2934"/>
        <v>0</v>
      </c>
      <c r="AC1937" s="17">
        <f>AB1937*Premissas!$C$6</f>
        <v>0</v>
      </c>
      <c r="AD1937" s="15">
        <f t="shared" si="2935"/>
        <v>139</v>
      </c>
      <c r="AE1937" s="18">
        <f>AD1937*Premissas!$C$12</f>
        <v>4480.8921227459668</v>
      </c>
    </row>
    <row r="1938" spans="1:33" x14ac:dyDescent="0.25">
      <c r="A1938" s="7" t="str">
        <f>Premissas!$E$6</f>
        <v>junho/19</v>
      </c>
      <c r="B1938" s="29">
        <f t="shared" si="2938"/>
        <v>139</v>
      </c>
      <c r="C1938" s="15">
        <f>LARGE(Premissas!$H$6:$I$6,1)</f>
        <v>59.47</v>
      </c>
      <c r="D1938" s="16">
        <f t="shared" si="2928"/>
        <v>0</v>
      </c>
      <c r="E1938" s="17">
        <f>D1938*Premissas!$C$6</f>
        <v>0</v>
      </c>
      <c r="F1938" s="15">
        <f t="shared" si="2929"/>
        <v>139</v>
      </c>
      <c r="G1938" s="18">
        <f>F1938*Premissas!$C$5</f>
        <v>4480.8921227459668</v>
      </c>
      <c r="M1938" s="7" t="str">
        <f>Premissas!$E$6</f>
        <v>junho/19</v>
      </c>
      <c r="N1938" s="29">
        <f t="shared" si="2936"/>
        <v>139</v>
      </c>
      <c r="O1938" s="15">
        <f>Premissas!$I$6</f>
        <v>47.71</v>
      </c>
      <c r="P1938" s="16">
        <f t="shared" si="2931"/>
        <v>0</v>
      </c>
      <c r="Q1938" s="17">
        <f>P1938*Premissas!$C$13</f>
        <v>0</v>
      </c>
      <c r="R1938" s="15">
        <f t="shared" si="2932"/>
        <v>139</v>
      </c>
      <c r="S1938" s="18">
        <f>R1938*Premissas!$C$11</f>
        <v>6694.9541284403667</v>
      </c>
      <c r="Y1938" s="7" t="str">
        <f>Premissas!$E$6</f>
        <v>junho/19</v>
      </c>
      <c r="Z1938" s="29">
        <f t="shared" si="2937"/>
        <v>139</v>
      </c>
      <c r="AA1938" s="15">
        <f>Premissas!$H$6</f>
        <v>59.47</v>
      </c>
      <c r="AB1938" s="16">
        <f t="shared" si="2934"/>
        <v>0</v>
      </c>
      <c r="AC1938" s="17">
        <f>AB1938*Premissas!$C$6</f>
        <v>0</v>
      </c>
      <c r="AD1938" s="15">
        <f t="shared" si="2935"/>
        <v>139</v>
      </c>
      <c r="AE1938" s="18">
        <f>AD1938*Premissas!$C$12</f>
        <v>4480.8921227459668</v>
      </c>
    </row>
    <row r="1939" spans="1:33" x14ac:dyDescent="0.25">
      <c r="A1939" s="7" t="str">
        <f>Premissas!$E$7</f>
        <v>maio/19</v>
      </c>
      <c r="B1939" s="29">
        <f t="shared" si="2938"/>
        <v>139</v>
      </c>
      <c r="C1939" s="15">
        <f>LARGE(Premissas!$H$7:$I$7,1)</f>
        <v>61.04</v>
      </c>
      <c r="D1939" s="20">
        <f t="shared" si="2928"/>
        <v>0</v>
      </c>
      <c r="E1939" s="17">
        <f>D1939*Premissas!$C$6</f>
        <v>0</v>
      </c>
      <c r="F1939" s="15">
        <f t="shared" si="2929"/>
        <v>139</v>
      </c>
      <c r="G1939" s="18">
        <f>F1939*Premissas!$C$5</f>
        <v>4480.8921227459668</v>
      </c>
      <c r="M1939" s="7" t="str">
        <f>Premissas!$E$7</f>
        <v>maio/19</v>
      </c>
      <c r="N1939" s="29">
        <f t="shared" si="2936"/>
        <v>139</v>
      </c>
      <c r="O1939" s="15">
        <f>Premissas!$I$7</f>
        <v>46.37</v>
      </c>
      <c r="P1939" s="20">
        <f t="shared" si="2931"/>
        <v>0</v>
      </c>
      <c r="Q1939" s="17">
        <f>P1939*Premissas!$C$13</f>
        <v>0</v>
      </c>
      <c r="R1939" s="15">
        <f t="shared" si="2932"/>
        <v>139</v>
      </c>
      <c r="S1939" s="18">
        <f>R1939*Premissas!$C$11</f>
        <v>6694.9541284403667</v>
      </c>
      <c r="Y1939" s="7" t="str">
        <f>Premissas!$E$7</f>
        <v>maio/19</v>
      </c>
      <c r="Z1939" s="29">
        <f t="shared" si="2937"/>
        <v>139</v>
      </c>
      <c r="AA1939" s="15">
        <f>Premissas!$H$7</f>
        <v>61.04</v>
      </c>
      <c r="AB1939" s="20">
        <f t="shared" si="2934"/>
        <v>0</v>
      </c>
      <c r="AC1939" s="17">
        <f>AB1939*Premissas!$C$6</f>
        <v>0</v>
      </c>
      <c r="AD1939" s="15">
        <f t="shared" si="2935"/>
        <v>139</v>
      </c>
      <c r="AE1939" s="18">
        <f>AD1939*Premissas!$C$12</f>
        <v>4480.8921227459668</v>
      </c>
    </row>
    <row r="1940" spans="1:33" x14ac:dyDescent="0.25">
      <c r="A1940" s="7" t="str">
        <f>Premissas!$E$8</f>
        <v>abril/19</v>
      </c>
      <c r="B1940" s="29">
        <f t="shared" si="2938"/>
        <v>139</v>
      </c>
      <c r="C1940" s="15">
        <f>LARGE(Premissas!$H$8:$I$8,1)</f>
        <v>81.98</v>
      </c>
      <c r="D1940" s="20">
        <f t="shared" si="2928"/>
        <v>0</v>
      </c>
      <c r="E1940" s="17">
        <f>D1940*Premissas!$C$6</f>
        <v>0</v>
      </c>
      <c r="F1940" s="15">
        <f t="shared" si="2929"/>
        <v>139</v>
      </c>
      <c r="G1940" s="18">
        <f>F1940*Premissas!$C$5</f>
        <v>4480.8921227459668</v>
      </c>
      <c r="M1940" s="7" t="str">
        <f>Premissas!$E$8</f>
        <v>abril/19</v>
      </c>
      <c r="N1940" s="29">
        <f t="shared" si="2936"/>
        <v>139</v>
      </c>
      <c r="O1940" s="15">
        <f>Premissas!$I$8</f>
        <v>53.09</v>
      </c>
      <c r="P1940" s="20">
        <f t="shared" si="2931"/>
        <v>0</v>
      </c>
      <c r="Q1940" s="17">
        <f>P1940*Premissas!$C$13</f>
        <v>0</v>
      </c>
      <c r="R1940" s="15">
        <f t="shared" si="2932"/>
        <v>139</v>
      </c>
      <c r="S1940" s="18">
        <f>R1940*Premissas!$C$11</f>
        <v>6694.9541284403667</v>
      </c>
      <c r="Y1940" s="7" t="str">
        <f>Premissas!$E$8</f>
        <v>abril/19</v>
      </c>
      <c r="Z1940" s="29">
        <f t="shared" si="2937"/>
        <v>139</v>
      </c>
      <c r="AA1940" s="15">
        <f>Premissas!$H$8</f>
        <v>81.98</v>
      </c>
      <c r="AB1940" s="20">
        <f t="shared" si="2934"/>
        <v>0</v>
      </c>
      <c r="AC1940" s="17">
        <f>AB1940*Premissas!$C$6</f>
        <v>0</v>
      </c>
      <c r="AD1940" s="15">
        <f t="shared" si="2935"/>
        <v>139</v>
      </c>
      <c r="AE1940" s="18">
        <f>AD1940*Premissas!$C$12</f>
        <v>4480.8921227459668</v>
      </c>
    </row>
    <row r="1941" spans="1:33" x14ac:dyDescent="0.25">
      <c r="A1941" s="7" t="str">
        <f>Premissas!$E$9</f>
        <v>março/19</v>
      </c>
      <c r="B1941" s="29">
        <f t="shared" si="2938"/>
        <v>139</v>
      </c>
      <c r="C1941" s="15">
        <f>LARGE(Premissas!$H$9:$I$9,1)</f>
        <v>77.73</v>
      </c>
      <c r="D1941" s="20">
        <f t="shared" si="2928"/>
        <v>0</v>
      </c>
      <c r="E1941" s="17">
        <f>D1941*Premissas!$C$6</f>
        <v>0</v>
      </c>
      <c r="F1941" s="15">
        <f t="shared" si="2929"/>
        <v>139</v>
      </c>
      <c r="G1941" s="18">
        <f>F1941*Premissas!$C$5</f>
        <v>4480.8921227459668</v>
      </c>
      <c r="M1941" s="7" t="str">
        <f>Premissas!$E$9</f>
        <v>março/19</v>
      </c>
      <c r="N1941" s="29">
        <f t="shared" si="2936"/>
        <v>139</v>
      </c>
      <c r="O1941" s="15">
        <f>Premissas!$I$9</f>
        <v>77.73</v>
      </c>
      <c r="P1941" s="20">
        <f t="shared" si="2931"/>
        <v>0</v>
      </c>
      <c r="Q1941" s="17">
        <f>P1941*Premissas!$C$13</f>
        <v>0</v>
      </c>
      <c r="R1941" s="15">
        <f t="shared" si="2932"/>
        <v>139</v>
      </c>
      <c r="S1941" s="18">
        <f>R1941*Premissas!$C$11</f>
        <v>6694.9541284403667</v>
      </c>
      <c r="Y1941" s="7" t="str">
        <f>Premissas!$E$9</f>
        <v>março/19</v>
      </c>
      <c r="Z1941" s="29">
        <f t="shared" si="2937"/>
        <v>139</v>
      </c>
      <c r="AA1941" s="15">
        <f>Premissas!$H$9</f>
        <v>77.62</v>
      </c>
      <c r="AB1941" s="20">
        <f t="shared" si="2934"/>
        <v>0</v>
      </c>
      <c r="AC1941" s="17">
        <f>AB1941*Premissas!$C$6</f>
        <v>0</v>
      </c>
      <c r="AD1941" s="15">
        <f t="shared" si="2935"/>
        <v>139</v>
      </c>
      <c r="AE1941" s="18">
        <f>AD1941*Premissas!$C$12</f>
        <v>4480.8921227459668</v>
      </c>
    </row>
    <row r="1942" spans="1:33" x14ac:dyDescent="0.25">
      <c r="A1942" s="7" t="str">
        <f>Premissas!$E$10</f>
        <v>fevereiro/19</v>
      </c>
      <c r="B1942" s="29">
        <f t="shared" si="2938"/>
        <v>139</v>
      </c>
      <c r="C1942" s="15">
        <f>LARGE(Premissas!$H$10:$I$10,1)</f>
        <v>89.49</v>
      </c>
      <c r="D1942" s="20">
        <f t="shared" si="2928"/>
        <v>0</v>
      </c>
      <c r="E1942" s="17">
        <f>D1942*Premissas!$C$6</f>
        <v>0</v>
      </c>
      <c r="F1942" s="15">
        <f t="shared" si="2929"/>
        <v>139</v>
      </c>
      <c r="G1942" s="18">
        <f>F1942*Premissas!$C$5</f>
        <v>4480.8921227459668</v>
      </c>
      <c r="M1942" s="7" t="str">
        <f>Premissas!$E$10</f>
        <v>fevereiro/19</v>
      </c>
      <c r="N1942" s="29">
        <f t="shared" si="2936"/>
        <v>139</v>
      </c>
      <c r="O1942" s="15">
        <f>Premissas!$I$10</f>
        <v>61.82</v>
      </c>
      <c r="P1942" s="20">
        <f t="shared" si="2931"/>
        <v>0</v>
      </c>
      <c r="Q1942" s="17">
        <f>P1942*Premissas!$C$13</f>
        <v>0</v>
      </c>
      <c r="R1942" s="15">
        <f t="shared" si="2932"/>
        <v>139</v>
      </c>
      <c r="S1942" s="18">
        <f>R1942*Premissas!$C$11</f>
        <v>6694.9541284403667</v>
      </c>
      <c r="Y1942" s="7" t="str">
        <f>Premissas!$E$10</f>
        <v>fevereiro/19</v>
      </c>
      <c r="Z1942" s="29">
        <f t="shared" si="2937"/>
        <v>139</v>
      </c>
      <c r="AA1942" s="15">
        <f>Premissas!$H$10</f>
        <v>89.49</v>
      </c>
      <c r="AB1942" s="20">
        <f t="shared" si="2934"/>
        <v>0</v>
      </c>
      <c r="AC1942" s="17">
        <f>AB1942*Premissas!$C$6</f>
        <v>0</v>
      </c>
      <c r="AD1942" s="15">
        <f t="shared" si="2935"/>
        <v>139</v>
      </c>
      <c r="AE1942" s="18">
        <f>AD1942*Premissas!$C$12</f>
        <v>4480.8921227459668</v>
      </c>
    </row>
    <row r="1943" spans="1:33" x14ac:dyDescent="0.25">
      <c r="A1943" s="7" t="str">
        <f>Premissas!$E$11</f>
        <v>janeiro/19</v>
      </c>
      <c r="B1943" s="29">
        <f t="shared" si="2938"/>
        <v>139</v>
      </c>
      <c r="C1943" s="15">
        <f>LARGE(Premissas!$H$11:$I$11,1)</f>
        <v>81.09</v>
      </c>
      <c r="D1943" s="16">
        <f t="shared" si="2928"/>
        <v>0</v>
      </c>
      <c r="E1943" s="17">
        <f>D1943*Premissas!$C$6</f>
        <v>0</v>
      </c>
      <c r="F1943" s="15">
        <f t="shared" si="2929"/>
        <v>139</v>
      </c>
      <c r="G1943" s="18">
        <f>F1943*Premissas!$C$5</f>
        <v>4480.8921227459668</v>
      </c>
      <c r="M1943" s="7" t="str">
        <f>Premissas!$E$11</f>
        <v>janeiro/19</v>
      </c>
      <c r="N1943" s="29">
        <f t="shared" si="2936"/>
        <v>139</v>
      </c>
      <c r="O1943" s="15">
        <f>Premissas!$I$11</f>
        <v>57.12</v>
      </c>
      <c r="P1943" s="16">
        <f t="shared" si="2931"/>
        <v>0</v>
      </c>
      <c r="Q1943" s="17">
        <f>P1943*Premissas!$C$13</f>
        <v>0</v>
      </c>
      <c r="R1943" s="15">
        <f t="shared" si="2932"/>
        <v>139</v>
      </c>
      <c r="S1943" s="18">
        <f>R1943*Premissas!$C$11</f>
        <v>6694.9541284403667</v>
      </c>
      <c r="Y1943" s="7" t="str">
        <f>Premissas!$E$11</f>
        <v>janeiro/19</v>
      </c>
      <c r="Z1943" s="29">
        <f t="shared" si="2937"/>
        <v>139</v>
      </c>
      <c r="AA1943" s="15">
        <f>Premissas!$H$11</f>
        <v>81.09</v>
      </c>
      <c r="AB1943" s="16">
        <f t="shared" si="2934"/>
        <v>0</v>
      </c>
      <c r="AC1943" s="17">
        <f>AB1943*Premissas!$C$6</f>
        <v>0</v>
      </c>
      <c r="AD1943" s="15">
        <f t="shared" si="2935"/>
        <v>139</v>
      </c>
      <c r="AE1943" s="18">
        <f>AD1943*Premissas!$C$12</f>
        <v>4480.8921227459668</v>
      </c>
    </row>
    <row r="1944" spans="1:33" x14ac:dyDescent="0.25">
      <c r="A1944" s="7" t="str">
        <f>Premissas!$E$12</f>
        <v>dezembro/18</v>
      </c>
      <c r="B1944" s="29">
        <f t="shared" si="2938"/>
        <v>139</v>
      </c>
      <c r="C1944" s="15">
        <f>LARGE(Premissas!$H$12:$I$12,1)</f>
        <v>66.98</v>
      </c>
      <c r="D1944" s="16">
        <f t="shared" si="2928"/>
        <v>0</v>
      </c>
      <c r="E1944" s="17">
        <f>D1944*Premissas!$C$6</f>
        <v>0</v>
      </c>
      <c r="F1944" s="15">
        <f t="shared" si="2929"/>
        <v>139</v>
      </c>
      <c r="G1944" s="18">
        <f>F1944*Premissas!$C$5</f>
        <v>4480.8921227459668</v>
      </c>
      <c r="M1944" s="7" t="str">
        <f>Premissas!$E$12</f>
        <v>dezembro/18</v>
      </c>
      <c r="N1944" s="29">
        <f t="shared" si="2936"/>
        <v>139</v>
      </c>
      <c r="O1944" s="15">
        <f>Premissas!$I$12</f>
        <v>56.9</v>
      </c>
      <c r="P1944" s="16">
        <f t="shared" si="2931"/>
        <v>0</v>
      </c>
      <c r="Q1944" s="17">
        <f>P1944*Premissas!$C$13</f>
        <v>0</v>
      </c>
      <c r="R1944" s="15">
        <f t="shared" si="2932"/>
        <v>139</v>
      </c>
      <c r="S1944" s="18">
        <f>R1944*Premissas!$C$11</f>
        <v>6694.9541284403667</v>
      </c>
      <c r="Y1944" s="7" t="str">
        <f>Premissas!$E$12</f>
        <v>dezembro/18</v>
      </c>
      <c r="Z1944" s="29">
        <f t="shared" si="2937"/>
        <v>139</v>
      </c>
      <c r="AA1944" s="15">
        <f>Premissas!$H$12</f>
        <v>66.98</v>
      </c>
      <c r="AB1944" s="16">
        <f t="shared" si="2934"/>
        <v>0</v>
      </c>
      <c r="AC1944" s="17">
        <f>AB1944*Premissas!$C$6</f>
        <v>0</v>
      </c>
      <c r="AD1944" s="15">
        <f t="shared" si="2935"/>
        <v>139</v>
      </c>
      <c r="AE1944" s="18">
        <f>AD1944*Premissas!$C$12</f>
        <v>4480.8921227459668</v>
      </c>
    </row>
    <row r="1945" spans="1:33" x14ac:dyDescent="0.25">
      <c r="A1945" s="7" t="str">
        <f>Premissas!$E$13</f>
        <v>novembro/18</v>
      </c>
      <c r="B1945" s="29">
        <f t="shared" si="2938"/>
        <v>139</v>
      </c>
      <c r="C1945" s="15">
        <f>LARGE(Premissas!$H$13:$I$13,1)</f>
        <v>66.42</v>
      </c>
      <c r="D1945" s="16">
        <f t="shared" si="2928"/>
        <v>0</v>
      </c>
      <c r="E1945" s="17">
        <f>D1945*Premissas!$C$6</f>
        <v>0</v>
      </c>
      <c r="F1945" s="15">
        <f t="shared" si="2929"/>
        <v>139</v>
      </c>
      <c r="G1945" s="18">
        <f>F1945*Premissas!$C$5</f>
        <v>4480.8921227459668</v>
      </c>
      <c r="M1945" s="7" t="str">
        <f>Premissas!$E$13</f>
        <v>novembro/18</v>
      </c>
      <c r="N1945" s="29">
        <f t="shared" si="2936"/>
        <v>139</v>
      </c>
      <c r="O1945" s="15">
        <f>Premissas!$I$13</f>
        <v>40.659999999999997</v>
      </c>
      <c r="P1945" s="16">
        <f t="shared" si="2931"/>
        <v>0</v>
      </c>
      <c r="Q1945" s="17">
        <f>P1945*Premissas!$C$13</f>
        <v>0</v>
      </c>
      <c r="R1945" s="15">
        <f t="shared" si="2932"/>
        <v>139</v>
      </c>
      <c r="S1945" s="18">
        <f>R1945*Premissas!$C$11</f>
        <v>6694.9541284403667</v>
      </c>
      <c r="Y1945" s="7" t="str">
        <f>Premissas!$E$13</f>
        <v>novembro/18</v>
      </c>
      <c r="Z1945" s="29">
        <f t="shared" si="2937"/>
        <v>139</v>
      </c>
      <c r="AA1945" s="15">
        <f>Premissas!$H$13</f>
        <v>66.42</v>
      </c>
      <c r="AB1945" s="16">
        <f t="shared" si="2934"/>
        <v>0</v>
      </c>
      <c r="AC1945" s="17">
        <f>AB1945*Premissas!$C$6</f>
        <v>0</v>
      </c>
      <c r="AD1945" s="15">
        <f t="shared" si="2935"/>
        <v>139</v>
      </c>
      <c r="AE1945" s="18">
        <f>AD1945*Premissas!$C$12</f>
        <v>4480.8921227459668</v>
      </c>
    </row>
    <row r="1946" spans="1:33" x14ac:dyDescent="0.25">
      <c r="A1946" s="26" t="s">
        <v>35</v>
      </c>
      <c r="B1946" s="5"/>
      <c r="C1946" s="5">
        <f>LARGE(C1933:C1945,1)</f>
        <v>89.49</v>
      </c>
      <c r="D1946" s="5">
        <f>LARGE(D1933:D1945,1)</f>
        <v>0</v>
      </c>
      <c r="E1946" s="27">
        <f>SUM(E1934:E1945)</f>
        <v>0</v>
      </c>
      <c r="F1946" s="5">
        <f>LARGE(F1933:F1945,1)</f>
        <v>139</v>
      </c>
      <c r="G1946" s="27">
        <f t="shared" si="2894"/>
        <v>53770.705472951588</v>
      </c>
      <c r="H1946" s="50">
        <f>E1946+G1946</f>
        <v>53770.705472951588</v>
      </c>
      <c r="I1946">
        <f>B1934</f>
        <v>139</v>
      </c>
      <c r="M1946" s="26" t="s">
        <v>35</v>
      </c>
      <c r="N1946" s="5"/>
      <c r="O1946" s="5">
        <f t="shared" ref="O1946:P1946" si="2939">LARGE(O1933:O1945,1)</f>
        <v>77.73</v>
      </c>
      <c r="P1946" s="5">
        <f t="shared" si="2939"/>
        <v>0</v>
      </c>
      <c r="Q1946" s="27">
        <f t="shared" ref="Q1946" si="2940">SUM(Q1934:Q1945)</f>
        <v>0</v>
      </c>
      <c r="R1946" s="5">
        <f t="shared" ref="R1946" si="2941">LARGE(R1933:R1945,1)</f>
        <v>139</v>
      </c>
      <c r="S1946" s="27">
        <f t="shared" si="2898"/>
        <v>80339.449541284397</v>
      </c>
      <c r="T1946" s="50">
        <f t="shared" ref="T1946" si="2942">Q1946+S1946</f>
        <v>80339.449541284397</v>
      </c>
      <c r="U1946">
        <f t="shared" ref="U1946" si="2943">N1934</f>
        <v>139</v>
      </c>
      <c r="Y1946" s="26" t="s">
        <v>35</v>
      </c>
      <c r="Z1946" s="5"/>
      <c r="AA1946" s="5">
        <f t="shared" ref="AA1946:AB1946" si="2944">LARGE(AA1933:AA1945,1)</f>
        <v>89.49</v>
      </c>
      <c r="AB1946" s="5">
        <f t="shared" si="2944"/>
        <v>0</v>
      </c>
      <c r="AC1946" s="27">
        <f t="shared" ref="AC1946" si="2945">SUM(AC1934:AC1945)</f>
        <v>0</v>
      </c>
      <c r="AD1946" s="5">
        <f t="shared" ref="AD1946" si="2946">LARGE(AD1933:AD1945,1)</f>
        <v>139</v>
      </c>
      <c r="AE1946" s="27">
        <f t="shared" si="2904"/>
        <v>53770.705472951588</v>
      </c>
      <c r="AF1946" s="50">
        <f t="shared" ref="AF1946" si="2947">AC1946+AE1946</f>
        <v>53770.705472951588</v>
      </c>
      <c r="AG1946">
        <f t="shared" ref="AG1946" si="2948">Z1934</f>
        <v>139</v>
      </c>
    </row>
    <row r="1947" spans="1:33" x14ac:dyDescent="0.25">
      <c r="A1947" s="6" t="s">
        <v>12</v>
      </c>
      <c r="B1947" s="6" t="s">
        <v>18</v>
      </c>
      <c r="C1947" s="6" t="s">
        <v>19</v>
      </c>
      <c r="D1947" s="14" t="s">
        <v>20</v>
      </c>
      <c r="E1947" s="14" t="s">
        <v>21</v>
      </c>
      <c r="F1947" s="6" t="s">
        <v>22</v>
      </c>
      <c r="G1947" s="6" t="s">
        <v>23</v>
      </c>
      <c r="M1947" s="6" t="s">
        <v>12</v>
      </c>
      <c r="N1947" s="6" t="s">
        <v>18</v>
      </c>
      <c r="O1947" s="6" t="s">
        <v>19</v>
      </c>
      <c r="P1947" s="14" t="s">
        <v>20</v>
      </c>
      <c r="Q1947" s="14" t="s">
        <v>21</v>
      </c>
      <c r="R1947" s="6" t="s">
        <v>22</v>
      </c>
      <c r="S1947" s="6" t="s">
        <v>23</v>
      </c>
      <c r="Y1947" s="6" t="s">
        <v>12</v>
      </c>
      <c r="Z1947" s="6" t="s">
        <v>18</v>
      </c>
      <c r="AA1947" s="6" t="s">
        <v>19</v>
      </c>
      <c r="AB1947" s="14" t="s">
        <v>20</v>
      </c>
      <c r="AC1947" s="14" t="s">
        <v>21</v>
      </c>
      <c r="AD1947" s="6" t="s">
        <v>22</v>
      </c>
      <c r="AE1947" s="6" t="s">
        <v>23</v>
      </c>
    </row>
    <row r="1948" spans="1:33" x14ac:dyDescent="0.25">
      <c r="A1948" s="7" t="str">
        <f>Premissas!$E$2</f>
        <v>outubro/19</v>
      </c>
      <c r="B1948" s="29">
        <f>B1934+1</f>
        <v>140</v>
      </c>
      <c r="C1948" s="15">
        <f>LARGE(Premissas!$H$2:$I$2,1)</f>
        <v>63.39</v>
      </c>
      <c r="D1948" s="16">
        <f t="shared" ref="D1948:D1959" si="2949">IF(C1948&gt;105%*B1948,(C1948-B1948),0)</f>
        <v>0</v>
      </c>
      <c r="E1948" s="17">
        <f>D1948*Premissas!$C$6</f>
        <v>0</v>
      </c>
      <c r="F1948" s="15">
        <f t="shared" ref="F1948:F1959" si="2950">IF(C1948&gt;B1948,C1948,B1948)</f>
        <v>140</v>
      </c>
      <c r="G1948" s="18">
        <f>F1948*Premissas!$C$5</f>
        <v>4513.1287567225563</v>
      </c>
      <c r="M1948" s="7" t="str">
        <f>Premissas!$E$2</f>
        <v>outubro/19</v>
      </c>
      <c r="N1948" s="29">
        <f t="shared" ref="N1948" si="2951">N1934+1</f>
        <v>140</v>
      </c>
      <c r="O1948" s="15">
        <f>Premissas!$I$2</f>
        <v>63.39</v>
      </c>
      <c r="P1948" s="16">
        <f t="shared" ref="P1948:P1959" si="2952">IF(O1948&gt;105%*N1948,(O1948-N1948),0)</f>
        <v>0</v>
      </c>
      <c r="Q1948" s="17">
        <f>P1948*Premissas!$C$13</f>
        <v>0</v>
      </c>
      <c r="R1948" s="15">
        <f t="shared" ref="R1948:R1959" si="2953">IF(O1948&gt;N1948,O1948,N1948)</f>
        <v>140</v>
      </c>
      <c r="S1948" s="18">
        <f>R1948*Premissas!$C$11</f>
        <v>6743.119266055046</v>
      </c>
      <c r="Y1948" s="7" t="str">
        <f>Premissas!$E$2</f>
        <v>outubro/19</v>
      </c>
      <c r="Z1948" s="29">
        <f t="shared" ref="Z1948" si="2954">Z1934+1</f>
        <v>140</v>
      </c>
      <c r="AA1948" s="15">
        <f>Premissas!$H$2</f>
        <v>58.8</v>
      </c>
      <c r="AB1948" s="16">
        <f t="shared" ref="AB1948:AB1959" si="2955">IF(AA1948&gt;105%*Z1948,(AA1948-Z1948),0)</f>
        <v>0</v>
      </c>
      <c r="AC1948" s="17">
        <f>AB1948*Premissas!$C$6</f>
        <v>0</v>
      </c>
      <c r="AD1948" s="15">
        <f t="shared" ref="AD1948:AD1959" si="2956">IF(AA1948&gt;Z1948,AA1948,Z1948)</f>
        <v>140</v>
      </c>
      <c r="AE1948" s="18">
        <f>AD1948*Premissas!$C$12</f>
        <v>4513.1287567225563</v>
      </c>
    </row>
    <row r="1949" spans="1:33" x14ac:dyDescent="0.25">
      <c r="A1949" s="7" t="str">
        <f>Premissas!$E$3</f>
        <v>setembro/19</v>
      </c>
      <c r="B1949" s="29">
        <f>B1948</f>
        <v>140</v>
      </c>
      <c r="C1949" s="15">
        <f>LARGE(Premissas!$H$3:$I$3,1)</f>
        <v>58.91</v>
      </c>
      <c r="D1949" s="16">
        <f t="shared" si="2949"/>
        <v>0</v>
      </c>
      <c r="E1949" s="17">
        <f>D1949*Premissas!$C$6</f>
        <v>0</v>
      </c>
      <c r="F1949" s="15">
        <f t="shared" si="2950"/>
        <v>140</v>
      </c>
      <c r="G1949" s="18">
        <f>F1949*Premissas!$C$5</f>
        <v>4513.1287567225563</v>
      </c>
      <c r="M1949" s="7" t="str">
        <f>Premissas!$E$3</f>
        <v>setembro/19</v>
      </c>
      <c r="N1949" s="29">
        <f t="shared" ref="N1949:N1959" si="2957">N1948</f>
        <v>140</v>
      </c>
      <c r="O1949" s="15">
        <f>Premissas!$I$3</f>
        <v>52.19</v>
      </c>
      <c r="P1949" s="16">
        <f t="shared" si="2952"/>
        <v>0</v>
      </c>
      <c r="Q1949" s="17">
        <f>P1949*Premissas!$C$13</f>
        <v>0</v>
      </c>
      <c r="R1949" s="15">
        <f t="shared" si="2953"/>
        <v>140</v>
      </c>
      <c r="S1949" s="18">
        <f>R1949*Premissas!$C$11</f>
        <v>6743.119266055046</v>
      </c>
      <c r="Y1949" s="7" t="str">
        <f>Premissas!$E$3</f>
        <v>setembro/19</v>
      </c>
      <c r="Z1949" s="29">
        <f t="shared" ref="Z1949:Z1959" si="2958">Z1948</f>
        <v>140</v>
      </c>
      <c r="AA1949" s="15">
        <f>Premissas!$H$3</f>
        <v>58.91</v>
      </c>
      <c r="AB1949" s="16">
        <f t="shared" si="2955"/>
        <v>0</v>
      </c>
      <c r="AC1949" s="17">
        <f>AB1949*Premissas!$C$6</f>
        <v>0</v>
      </c>
      <c r="AD1949" s="15">
        <f t="shared" si="2956"/>
        <v>140</v>
      </c>
      <c r="AE1949" s="18">
        <f>AD1949*Premissas!$C$12</f>
        <v>4513.1287567225563</v>
      </c>
    </row>
    <row r="1950" spans="1:33" x14ac:dyDescent="0.25">
      <c r="A1950" s="7" t="str">
        <f>Premissas!$E$4</f>
        <v>agosto/19</v>
      </c>
      <c r="B1950" s="29">
        <f t="shared" ref="B1950:B1959" si="2959">B1949</f>
        <v>140</v>
      </c>
      <c r="C1950" s="15">
        <f>LARGE(Premissas!$H$4:$I$4,1)</f>
        <v>46.48</v>
      </c>
      <c r="D1950" s="16">
        <f t="shared" si="2949"/>
        <v>0</v>
      </c>
      <c r="E1950" s="17">
        <f>D1950*Premissas!$C$6</f>
        <v>0</v>
      </c>
      <c r="F1950" s="15">
        <f t="shared" si="2950"/>
        <v>140</v>
      </c>
      <c r="G1950" s="18">
        <f>F1950*Premissas!$C$5</f>
        <v>4513.1287567225563</v>
      </c>
      <c r="M1950" s="7" t="str">
        <f>Premissas!$E$4</f>
        <v>agosto/19</v>
      </c>
      <c r="N1950" s="29">
        <f t="shared" si="2957"/>
        <v>140</v>
      </c>
      <c r="O1950" s="15">
        <f>Premissas!$I$4</f>
        <v>20.16</v>
      </c>
      <c r="P1950" s="16">
        <f t="shared" si="2952"/>
        <v>0</v>
      </c>
      <c r="Q1950" s="17">
        <f>P1950*Premissas!$C$13</f>
        <v>0</v>
      </c>
      <c r="R1950" s="15">
        <f t="shared" si="2953"/>
        <v>140</v>
      </c>
      <c r="S1950" s="18">
        <f>R1950*Premissas!$C$11</f>
        <v>6743.119266055046</v>
      </c>
      <c r="Y1950" s="7" t="str">
        <f>Premissas!$E$4</f>
        <v>agosto/19</v>
      </c>
      <c r="Z1950" s="29">
        <f t="shared" si="2958"/>
        <v>140</v>
      </c>
      <c r="AA1950" s="15">
        <f>Premissas!$H$4</f>
        <v>46.48</v>
      </c>
      <c r="AB1950" s="16">
        <f t="shared" si="2955"/>
        <v>0</v>
      </c>
      <c r="AC1950" s="17">
        <f>AB1950*Premissas!$C$6</f>
        <v>0</v>
      </c>
      <c r="AD1950" s="15">
        <f t="shared" si="2956"/>
        <v>140</v>
      </c>
      <c r="AE1950" s="18">
        <f>AD1950*Premissas!$C$12</f>
        <v>4513.1287567225563</v>
      </c>
    </row>
    <row r="1951" spans="1:33" x14ac:dyDescent="0.25">
      <c r="A1951" s="7" t="str">
        <f>Premissas!$E$5</f>
        <v>julho/19</v>
      </c>
      <c r="B1951" s="29">
        <f t="shared" si="2959"/>
        <v>140</v>
      </c>
      <c r="C1951" s="15">
        <f>LARGE(Premissas!$H$5:$I$5,1)</f>
        <v>63.17</v>
      </c>
      <c r="D1951" s="16">
        <f t="shared" si="2949"/>
        <v>0</v>
      </c>
      <c r="E1951" s="17">
        <f>D1951*Premissas!$C$6</f>
        <v>0</v>
      </c>
      <c r="F1951" s="15">
        <f t="shared" si="2950"/>
        <v>140</v>
      </c>
      <c r="G1951" s="18">
        <f>F1951*Premissas!$C$5</f>
        <v>4513.1287567225563</v>
      </c>
      <c r="M1951" s="7" t="str">
        <f>Premissas!$E$5</f>
        <v>julho/19</v>
      </c>
      <c r="N1951" s="29">
        <f t="shared" si="2957"/>
        <v>140</v>
      </c>
      <c r="O1951" s="15">
        <f>Premissas!$I$5</f>
        <v>39.979999999999997</v>
      </c>
      <c r="P1951" s="16">
        <f t="shared" si="2952"/>
        <v>0</v>
      </c>
      <c r="Q1951" s="17">
        <f>P1951*Premissas!$C$13</f>
        <v>0</v>
      </c>
      <c r="R1951" s="15">
        <f t="shared" si="2953"/>
        <v>140</v>
      </c>
      <c r="S1951" s="18">
        <f>R1951*Premissas!$C$11</f>
        <v>6743.119266055046</v>
      </c>
      <c r="Y1951" s="7" t="str">
        <f>Premissas!$E$5</f>
        <v>julho/19</v>
      </c>
      <c r="Z1951" s="29">
        <f t="shared" si="2958"/>
        <v>140</v>
      </c>
      <c r="AA1951" s="15">
        <f>Premissas!$H$5</f>
        <v>63.17</v>
      </c>
      <c r="AB1951" s="16">
        <f t="shared" si="2955"/>
        <v>0</v>
      </c>
      <c r="AC1951" s="17">
        <f>AB1951*Premissas!$C$6</f>
        <v>0</v>
      </c>
      <c r="AD1951" s="15">
        <f t="shared" si="2956"/>
        <v>140</v>
      </c>
      <c r="AE1951" s="18">
        <f>AD1951*Premissas!$C$12</f>
        <v>4513.1287567225563</v>
      </c>
    </row>
    <row r="1952" spans="1:33" x14ac:dyDescent="0.25">
      <c r="A1952" s="7" t="str">
        <f>Premissas!$E$6</f>
        <v>junho/19</v>
      </c>
      <c r="B1952" s="29">
        <f t="shared" si="2959"/>
        <v>140</v>
      </c>
      <c r="C1952" s="15">
        <f>LARGE(Premissas!$H$6:$I$6,1)</f>
        <v>59.47</v>
      </c>
      <c r="D1952" s="16">
        <f t="shared" si="2949"/>
        <v>0</v>
      </c>
      <c r="E1952" s="17">
        <f>D1952*Premissas!$C$6</f>
        <v>0</v>
      </c>
      <c r="F1952" s="15">
        <f t="shared" si="2950"/>
        <v>140</v>
      </c>
      <c r="G1952" s="18">
        <f>F1952*Premissas!$C$5</f>
        <v>4513.1287567225563</v>
      </c>
      <c r="M1952" s="7" t="str">
        <f>Premissas!$E$6</f>
        <v>junho/19</v>
      </c>
      <c r="N1952" s="29">
        <f t="shared" si="2957"/>
        <v>140</v>
      </c>
      <c r="O1952" s="15">
        <f>Premissas!$I$6</f>
        <v>47.71</v>
      </c>
      <c r="P1952" s="16">
        <f t="shared" si="2952"/>
        <v>0</v>
      </c>
      <c r="Q1952" s="17">
        <f>P1952*Premissas!$C$13</f>
        <v>0</v>
      </c>
      <c r="R1952" s="15">
        <f t="shared" si="2953"/>
        <v>140</v>
      </c>
      <c r="S1952" s="18">
        <f>R1952*Premissas!$C$11</f>
        <v>6743.119266055046</v>
      </c>
      <c r="Y1952" s="7" t="str">
        <f>Premissas!$E$6</f>
        <v>junho/19</v>
      </c>
      <c r="Z1952" s="29">
        <f t="shared" si="2958"/>
        <v>140</v>
      </c>
      <c r="AA1952" s="15">
        <f>Premissas!$H$6</f>
        <v>59.47</v>
      </c>
      <c r="AB1952" s="16">
        <f t="shared" si="2955"/>
        <v>0</v>
      </c>
      <c r="AC1952" s="17">
        <f>AB1952*Premissas!$C$6</f>
        <v>0</v>
      </c>
      <c r="AD1952" s="15">
        <f t="shared" si="2956"/>
        <v>140</v>
      </c>
      <c r="AE1952" s="18">
        <f>AD1952*Premissas!$C$12</f>
        <v>4513.1287567225563</v>
      </c>
    </row>
    <row r="1953" spans="1:33" x14ac:dyDescent="0.25">
      <c r="A1953" s="7" t="str">
        <f>Premissas!$E$7</f>
        <v>maio/19</v>
      </c>
      <c r="B1953" s="29">
        <f t="shared" si="2959"/>
        <v>140</v>
      </c>
      <c r="C1953" s="15">
        <f>LARGE(Premissas!$H$7:$I$7,1)</f>
        <v>61.04</v>
      </c>
      <c r="D1953" s="20">
        <f t="shared" si="2949"/>
        <v>0</v>
      </c>
      <c r="E1953" s="17">
        <f>D1953*Premissas!$C$6</f>
        <v>0</v>
      </c>
      <c r="F1953" s="15">
        <f t="shared" si="2950"/>
        <v>140</v>
      </c>
      <c r="G1953" s="18">
        <f>F1953*Premissas!$C$5</f>
        <v>4513.1287567225563</v>
      </c>
      <c r="M1953" s="7" t="str">
        <f>Premissas!$E$7</f>
        <v>maio/19</v>
      </c>
      <c r="N1953" s="29">
        <f t="shared" si="2957"/>
        <v>140</v>
      </c>
      <c r="O1953" s="15">
        <f>Premissas!$I$7</f>
        <v>46.37</v>
      </c>
      <c r="P1953" s="20">
        <f t="shared" si="2952"/>
        <v>0</v>
      </c>
      <c r="Q1953" s="17">
        <f>P1953*Premissas!$C$13</f>
        <v>0</v>
      </c>
      <c r="R1953" s="15">
        <f t="shared" si="2953"/>
        <v>140</v>
      </c>
      <c r="S1953" s="18">
        <f>R1953*Premissas!$C$11</f>
        <v>6743.119266055046</v>
      </c>
      <c r="Y1953" s="7" t="str">
        <f>Premissas!$E$7</f>
        <v>maio/19</v>
      </c>
      <c r="Z1953" s="29">
        <f t="shared" si="2958"/>
        <v>140</v>
      </c>
      <c r="AA1953" s="15">
        <f>Premissas!$H$7</f>
        <v>61.04</v>
      </c>
      <c r="AB1953" s="20">
        <f t="shared" si="2955"/>
        <v>0</v>
      </c>
      <c r="AC1953" s="17">
        <f>AB1953*Premissas!$C$6</f>
        <v>0</v>
      </c>
      <c r="AD1953" s="15">
        <f t="shared" si="2956"/>
        <v>140</v>
      </c>
      <c r="AE1953" s="18">
        <f>AD1953*Premissas!$C$12</f>
        <v>4513.1287567225563</v>
      </c>
    </row>
    <row r="1954" spans="1:33" x14ac:dyDescent="0.25">
      <c r="A1954" s="7" t="str">
        <f>Premissas!$E$8</f>
        <v>abril/19</v>
      </c>
      <c r="B1954" s="29">
        <f t="shared" si="2959"/>
        <v>140</v>
      </c>
      <c r="C1954" s="15">
        <f>LARGE(Premissas!$H$8:$I$8,1)</f>
        <v>81.98</v>
      </c>
      <c r="D1954" s="20">
        <f t="shared" si="2949"/>
        <v>0</v>
      </c>
      <c r="E1954" s="17">
        <f>D1954*Premissas!$C$6</f>
        <v>0</v>
      </c>
      <c r="F1954" s="15">
        <f t="shared" si="2950"/>
        <v>140</v>
      </c>
      <c r="G1954" s="18">
        <f>F1954*Premissas!$C$5</f>
        <v>4513.1287567225563</v>
      </c>
      <c r="M1954" s="7" t="str">
        <f>Premissas!$E$8</f>
        <v>abril/19</v>
      </c>
      <c r="N1954" s="29">
        <f t="shared" si="2957"/>
        <v>140</v>
      </c>
      <c r="O1954" s="15">
        <f>Premissas!$I$8</f>
        <v>53.09</v>
      </c>
      <c r="P1954" s="20">
        <f t="shared" si="2952"/>
        <v>0</v>
      </c>
      <c r="Q1954" s="17">
        <f>P1954*Premissas!$C$13</f>
        <v>0</v>
      </c>
      <c r="R1954" s="15">
        <f t="shared" si="2953"/>
        <v>140</v>
      </c>
      <c r="S1954" s="18">
        <f>R1954*Premissas!$C$11</f>
        <v>6743.119266055046</v>
      </c>
      <c r="Y1954" s="7" t="str">
        <f>Premissas!$E$8</f>
        <v>abril/19</v>
      </c>
      <c r="Z1954" s="29">
        <f t="shared" si="2958"/>
        <v>140</v>
      </c>
      <c r="AA1954" s="15">
        <f>Premissas!$H$8</f>
        <v>81.98</v>
      </c>
      <c r="AB1954" s="20">
        <f t="shared" si="2955"/>
        <v>0</v>
      </c>
      <c r="AC1954" s="17">
        <f>AB1954*Premissas!$C$6</f>
        <v>0</v>
      </c>
      <c r="AD1954" s="15">
        <f t="shared" si="2956"/>
        <v>140</v>
      </c>
      <c r="AE1954" s="18">
        <f>AD1954*Premissas!$C$12</f>
        <v>4513.1287567225563</v>
      </c>
    </row>
    <row r="1955" spans="1:33" x14ac:dyDescent="0.25">
      <c r="A1955" s="7" t="str">
        <f>Premissas!$E$9</f>
        <v>março/19</v>
      </c>
      <c r="B1955" s="29">
        <f t="shared" si="2959"/>
        <v>140</v>
      </c>
      <c r="C1955" s="15">
        <f>LARGE(Premissas!$H$9:$I$9,1)</f>
        <v>77.73</v>
      </c>
      <c r="D1955" s="20">
        <f t="shared" si="2949"/>
        <v>0</v>
      </c>
      <c r="E1955" s="17">
        <f>D1955*Premissas!$C$6</f>
        <v>0</v>
      </c>
      <c r="F1955" s="15">
        <f t="shared" si="2950"/>
        <v>140</v>
      </c>
      <c r="G1955" s="18">
        <f>F1955*Premissas!$C$5</f>
        <v>4513.1287567225563</v>
      </c>
      <c r="M1955" s="7" t="str">
        <f>Premissas!$E$9</f>
        <v>março/19</v>
      </c>
      <c r="N1955" s="29">
        <f t="shared" si="2957"/>
        <v>140</v>
      </c>
      <c r="O1955" s="15">
        <f>Premissas!$I$9</f>
        <v>77.73</v>
      </c>
      <c r="P1955" s="20">
        <f t="shared" si="2952"/>
        <v>0</v>
      </c>
      <c r="Q1955" s="17">
        <f>P1955*Premissas!$C$13</f>
        <v>0</v>
      </c>
      <c r="R1955" s="15">
        <f t="shared" si="2953"/>
        <v>140</v>
      </c>
      <c r="S1955" s="18">
        <f>R1955*Premissas!$C$11</f>
        <v>6743.119266055046</v>
      </c>
      <c r="Y1955" s="7" t="str">
        <f>Premissas!$E$9</f>
        <v>março/19</v>
      </c>
      <c r="Z1955" s="29">
        <f t="shared" si="2958"/>
        <v>140</v>
      </c>
      <c r="AA1955" s="15">
        <f>Premissas!$H$9</f>
        <v>77.62</v>
      </c>
      <c r="AB1955" s="20">
        <f t="shared" si="2955"/>
        <v>0</v>
      </c>
      <c r="AC1955" s="17">
        <f>AB1955*Premissas!$C$6</f>
        <v>0</v>
      </c>
      <c r="AD1955" s="15">
        <f t="shared" si="2956"/>
        <v>140</v>
      </c>
      <c r="AE1955" s="18">
        <f>AD1955*Premissas!$C$12</f>
        <v>4513.1287567225563</v>
      </c>
    </row>
    <row r="1956" spans="1:33" x14ac:dyDescent="0.25">
      <c r="A1956" s="7" t="str">
        <f>Premissas!$E$10</f>
        <v>fevereiro/19</v>
      </c>
      <c r="B1956" s="29">
        <f t="shared" si="2959"/>
        <v>140</v>
      </c>
      <c r="C1956" s="15">
        <f>LARGE(Premissas!$H$10:$I$10,1)</f>
        <v>89.49</v>
      </c>
      <c r="D1956" s="20">
        <f t="shared" si="2949"/>
        <v>0</v>
      </c>
      <c r="E1956" s="17">
        <f>D1956*Premissas!$C$6</f>
        <v>0</v>
      </c>
      <c r="F1956" s="15">
        <f t="shared" si="2950"/>
        <v>140</v>
      </c>
      <c r="G1956" s="18">
        <f>F1956*Premissas!$C$5</f>
        <v>4513.1287567225563</v>
      </c>
      <c r="M1956" s="7" t="str">
        <f>Premissas!$E$10</f>
        <v>fevereiro/19</v>
      </c>
      <c r="N1956" s="29">
        <f t="shared" si="2957"/>
        <v>140</v>
      </c>
      <c r="O1956" s="15">
        <f>Premissas!$I$10</f>
        <v>61.82</v>
      </c>
      <c r="P1956" s="20">
        <f t="shared" si="2952"/>
        <v>0</v>
      </c>
      <c r="Q1956" s="17">
        <f>P1956*Premissas!$C$13</f>
        <v>0</v>
      </c>
      <c r="R1956" s="15">
        <f t="shared" si="2953"/>
        <v>140</v>
      </c>
      <c r="S1956" s="18">
        <f>R1956*Premissas!$C$11</f>
        <v>6743.119266055046</v>
      </c>
      <c r="Y1956" s="7" t="str">
        <f>Premissas!$E$10</f>
        <v>fevereiro/19</v>
      </c>
      <c r="Z1956" s="29">
        <f t="shared" si="2958"/>
        <v>140</v>
      </c>
      <c r="AA1956" s="15">
        <f>Premissas!$H$10</f>
        <v>89.49</v>
      </c>
      <c r="AB1956" s="20">
        <f t="shared" si="2955"/>
        <v>0</v>
      </c>
      <c r="AC1956" s="17">
        <f>AB1956*Premissas!$C$6</f>
        <v>0</v>
      </c>
      <c r="AD1956" s="15">
        <f t="shared" si="2956"/>
        <v>140</v>
      </c>
      <c r="AE1956" s="18">
        <f>AD1956*Premissas!$C$12</f>
        <v>4513.1287567225563</v>
      </c>
    </row>
    <row r="1957" spans="1:33" x14ac:dyDescent="0.25">
      <c r="A1957" s="7" t="str">
        <f>Premissas!$E$11</f>
        <v>janeiro/19</v>
      </c>
      <c r="B1957" s="29">
        <f t="shared" si="2959"/>
        <v>140</v>
      </c>
      <c r="C1957" s="15">
        <f>LARGE(Premissas!$H$11:$I$11,1)</f>
        <v>81.09</v>
      </c>
      <c r="D1957" s="16">
        <f t="shared" si="2949"/>
        <v>0</v>
      </c>
      <c r="E1957" s="17">
        <f>D1957*Premissas!$C$6</f>
        <v>0</v>
      </c>
      <c r="F1957" s="15">
        <f t="shared" si="2950"/>
        <v>140</v>
      </c>
      <c r="G1957" s="18">
        <f>F1957*Premissas!$C$5</f>
        <v>4513.1287567225563</v>
      </c>
      <c r="M1957" s="7" t="str">
        <f>Premissas!$E$11</f>
        <v>janeiro/19</v>
      </c>
      <c r="N1957" s="29">
        <f t="shared" si="2957"/>
        <v>140</v>
      </c>
      <c r="O1957" s="15">
        <f>Premissas!$I$11</f>
        <v>57.12</v>
      </c>
      <c r="P1957" s="16">
        <f t="shared" si="2952"/>
        <v>0</v>
      </c>
      <c r="Q1957" s="17">
        <f>P1957*Premissas!$C$13</f>
        <v>0</v>
      </c>
      <c r="R1957" s="15">
        <f t="shared" si="2953"/>
        <v>140</v>
      </c>
      <c r="S1957" s="18">
        <f>R1957*Premissas!$C$11</f>
        <v>6743.119266055046</v>
      </c>
      <c r="Y1957" s="7" t="str">
        <f>Premissas!$E$11</f>
        <v>janeiro/19</v>
      </c>
      <c r="Z1957" s="29">
        <f t="shared" si="2958"/>
        <v>140</v>
      </c>
      <c r="AA1957" s="15">
        <f>Premissas!$H$11</f>
        <v>81.09</v>
      </c>
      <c r="AB1957" s="16">
        <f t="shared" si="2955"/>
        <v>0</v>
      </c>
      <c r="AC1957" s="17">
        <f>AB1957*Premissas!$C$6</f>
        <v>0</v>
      </c>
      <c r="AD1957" s="15">
        <f t="shared" si="2956"/>
        <v>140</v>
      </c>
      <c r="AE1957" s="18">
        <f>AD1957*Premissas!$C$12</f>
        <v>4513.1287567225563</v>
      </c>
    </row>
    <row r="1958" spans="1:33" x14ac:dyDescent="0.25">
      <c r="A1958" s="7" t="str">
        <f>Premissas!$E$12</f>
        <v>dezembro/18</v>
      </c>
      <c r="B1958" s="29">
        <f t="shared" si="2959"/>
        <v>140</v>
      </c>
      <c r="C1958" s="15">
        <f>LARGE(Premissas!$H$12:$I$12,1)</f>
        <v>66.98</v>
      </c>
      <c r="D1958" s="16">
        <f t="shared" si="2949"/>
        <v>0</v>
      </c>
      <c r="E1958" s="17">
        <f>D1958*Premissas!$C$6</f>
        <v>0</v>
      </c>
      <c r="F1958" s="15">
        <f t="shared" si="2950"/>
        <v>140</v>
      </c>
      <c r="G1958" s="18">
        <f>F1958*Premissas!$C$5</f>
        <v>4513.1287567225563</v>
      </c>
      <c r="M1958" s="7" t="str">
        <f>Premissas!$E$12</f>
        <v>dezembro/18</v>
      </c>
      <c r="N1958" s="29">
        <f t="shared" si="2957"/>
        <v>140</v>
      </c>
      <c r="O1958" s="15">
        <f>Premissas!$I$12</f>
        <v>56.9</v>
      </c>
      <c r="P1958" s="16">
        <f t="shared" si="2952"/>
        <v>0</v>
      </c>
      <c r="Q1958" s="17">
        <f>P1958*Premissas!$C$13</f>
        <v>0</v>
      </c>
      <c r="R1958" s="15">
        <f t="shared" si="2953"/>
        <v>140</v>
      </c>
      <c r="S1958" s="18">
        <f>R1958*Premissas!$C$11</f>
        <v>6743.119266055046</v>
      </c>
      <c r="Y1958" s="7" t="str">
        <f>Premissas!$E$12</f>
        <v>dezembro/18</v>
      </c>
      <c r="Z1958" s="29">
        <f t="shared" si="2958"/>
        <v>140</v>
      </c>
      <c r="AA1958" s="15">
        <f>Premissas!$H$12</f>
        <v>66.98</v>
      </c>
      <c r="AB1958" s="16">
        <f t="shared" si="2955"/>
        <v>0</v>
      </c>
      <c r="AC1958" s="17">
        <f>AB1958*Premissas!$C$6</f>
        <v>0</v>
      </c>
      <c r="AD1958" s="15">
        <f t="shared" si="2956"/>
        <v>140</v>
      </c>
      <c r="AE1958" s="18">
        <f>AD1958*Premissas!$C$12</f>
        <v>4513.1287567225563</v>
      </c>
    </row>
    <row r="1959" spans="1:33" x14ac:dyDescent="0.25">
      <c r="A1959" s="7" t="str">
        <f>Premissas!$E$13</f>
        <v>novembro/18</v>
      </c>
      <c r="B1959" s="29">
        <f t="shared" si="2959"/>
        <v>140</v>
      </c>
      <c r="C1959" s="15">
        <f>LARGE(Premissas!$H$13:$I$13,1)</f>
        <v>66.42</v>
      </c>
      <c r="D1959" s="16">
        <f t="shared" si="2949"/>
        <v>0</v>
      </c>
      <c r="E1959" s="17">
        <f>D1959*Premissas!$C$6</f>
        <v>0</v>
      </c>
      <c r="F1959" s="15">
        <f t="shared" si="2950"/>
        <v>140</v>
      </c>
      <c r="G1959" s="18">
        <f>F1959*Premissas!$C$5</f>
        <v>4513.1287567225563</v>
      </c>
      <c r="M1959" s="7" t="str">
        <f>Premissas!$E$13</f>
        <v>novembro/18</v>
      </c>
      <c r="N1959" s="29">
        <f t="shared" si="2957"/>
        <v>140</v>
      </c>
      <c r="O1959" s="15">
        <f>Premissas!$I$13</f>
        <v>40.659999999999997</v>
      </c>
      <c r="P1959" s="16">
        <f t="shared" si="2952"/>
        <v>0</v>
      </c>
      <c r="Q1959" s="17">
        <f>P1959*Premissas!$C$13</f>
        <v>0</v>
      </c>
      <c r="R1959" s="15">
        <f t="shared" si="2953"/>
        <v>140</v>
      </c>
      <c r="S1959" s="18">
        <f>R1959*Premissas!$C$11</f>
        <v>6743.119266055046</v>
      </c>
      <c r="Y1959" s="7" t="str">
        <f>Premissas!$E$13</f>
        <v>novembro/18</v>
      </c>
      <c r="Z1959" s="29">
        <f t="shared" si="2958"/>
        <v>140</v>
      </c>
      <c r="AA1959" s="15">
        <f>Premissas!$H$13</f>
        <v>66.42</v>
      </c>
      <c r="AB1959" s="16">
        <f t="shared" si="2955"/>
        <v>0</v>
      </c>
      <c r="AC1959" s="17">
        <f>AB1959*Premissas!$C$6</f>
        <v>0</v>
      </c>
      <c r="AD1959" s="15">
        <f t="shared" si="2956"/>
        <v>140</v>
      </c>
      <c r="AE1959" s="18">
        <f>AD1959*Premissas!$C$12</f>
        <v>4513.1287567225563</v>
      </c>
    </row>
    <row r="1960" spans="1:33" x14ac:dyDescent="0.25">
      <c r="A1960" s="26" t="s">
        <v>35</v>
      </c>
      <c r="B1960" s="5"/>
      <c r="C1960" s="5">
        <f>LARGE(C1947:C1959,1)</f>
        <v>89.49</v>
      </c>
      <c r="D1960" s="5">
        <f>LARGE(D1947:D1959,1)</f>
        <v>0</v>
      </c>
      <c r="E1960" s="27">
        <f>SUM(E1948:E1959)</f>
        <v>0</v>
      </c>
      <c r="F1960" s="5">
        <f>LARGE(F1947:F1959,1)</f>
        <v>140</v>
      </c>
      <c r="G1960" s="27">
        <f t="shared" si="2894"/>
        <v>54157.545080670687</v>
      </c>
      <c r="H1960" s="50">
        <f>E1960+G1960</f>
        <v>54157.545080670687</v>
      </c>
      <c r="I1960">
        <f>B1948</f>
        <v>140</v>
      </c>
      <c r="M1960" s="26" t="s">
        <v>35</v>
      </c>
      <c r="N1960" s="5"/>
      <c r="O1960" s="5">
        <f t="shared" ref="O1960:P1960" si="2960">LARGE(O1947:O1959,1)</f>
        <v>77.73</v>
      </c>
      <c r="P1960" s="5">
        <f t="shared" si="2960"/>
        <v>0</v>
      </c>
      <c r="Q1960" s="27">
        <f t="shared" ref="Q1960" si="2961">SUM(Q1948:Q1959)</f>
        <v>0</v>
      </c>
      <c r="R1960" s="5">
        <f t="shared" ref="R1960" si="2962">LARGE(R1947:R1959,1)</f>
        <v>140</v>
      </c>
      <c r="S1960" s="27">
        <f t="shared" si="2898"/>
        <v>80917.431192660544</v>
      </c>
      <c r="T1960" s="50">
        <f t="shared" ref="T1960" si="2963">Q1960+S1960</f>
        <v>80917.431192660544</v>
      </c>
      <c r="U1960">
        <f t="shared" ref="U1960" si="2964">N1948</f>
        <v>140</v>
      </c>
      <c r="Y1960" s="26" t="s">
        <v>35</v>
      </c>
      <c r="Z1960" s="5"/>
      <c r="AA1960" s="5">
        <f t="shared" ref="AA1960:AB1960" si="2965">LARGE(AA1947:AA1959,1)</f>
        <v>89.49</v>
      </c>
      <c r="AB1960" s="5">
        <f t="shared" si="2965"/>
        <v>0</v>
      </c>
      <c r="AC1960" s="27">
        <f t="shared" ref="AC1960" si="2966">SUM(AC1948:AC1959)</f>
        <v>0</v>
      </c>
      <c r="AD1960" s="5">
        <f t="shared" ref="AD1960" si="2967">LARGE(AD1947:AD1959,1)</f>
        <v>140</v>
      </c>
      <c r="AE1960" s="27">
        <f t="shared" si="2904"/>
        <v>54157.545080670687</v>
      </c>
      <c r="AF1960" s="50">
        <f t="shared" ref="AF1960" si="2968">AC1960+AE1960</f>
        <v>54157.545080670687</v>
      </c>
      <c r="AG1960">
        <f t="shared" ref="AG1960" si="2969">Z1948</f>
        <v>140</v>
      </c>
    </row>
    <row r="1961" spans="1:33" x14ac:dyDescent="0.25">
      <c r="A1961" s="6" t="s">
        <v>12</v>
      </c>
      <c r="B1961" s="6" t="s">
        <v>18</v>
      </c>
      <c r="C1961" s="6" t="s">
        <v>19</v>
      </c>
      <c r="D1961" s="14" t="s">
        <v>20</v>
      </c>
      <c r="E1961" s="14" t="s">
        <v>21</v>
      </c>
      <c r="F1961" s="6" t="s">
        <v>22</v>
      </c>
      <c r="G1961" s="6" t="s">
        <v>23</v>
      </c>
      <c r="M1961" s="6" t="s">
        <v>12</v>
      </c>
      <c r="N1961" s="6" t="s">
        <v>18</v>
      </c>
      <c r="O1961" s="6" t="s">
        <v>19</v>
      </c>
      <c r="P1961" s="14" t="s">
        <v>20</v>
      </c>
      <c r="Q1961" s="14" t="s">
        <v>21</v>
      </c>
      <c r="R1961" s="6" t="s">
        <v>22</v>
      </c>
      <c r="S1961" s="6" t="s">
        <v>23</v>
      </c>
      <c r="Y1961" s="6" t="s">
        <v>12</v>
      </c>
      <c r="Z1961" s="6" t="s">
        <v>18</v>
      </c>
      <c r="AA1961" s="6" t="s">
        <v>19</v>
      </c>
      <c r="AB1961" s="14" t="s">
        <v>20</v>
      </c>
      <c r="AC1961" s="14" t="s">
        <v>21</v>
      </c>
      <c r="AD1961" s="6" t="s">
        <v>22</v>
      </c>
      <c r="AE1961" s="6" t="s">
        <v>23</v>
      </c>
    </row>
    <row r="1962" spans="1:33" x14ac:dyDescent="0.25">
      <c r="A1962" s="7" t="str">
        <f>Premissas!$E$2</f>
        <v>outubro/19</v>
      </c>
      <c r="B1962" s="29">
        <f>B1948+1</f>
        <v>141</v>
      </c>
      <c r="C1962" s="15">
        <f>LARGE(Premissas!$H$2:$I$2,1)</f>
        <v>63.39</v>
      </c>
      <c r="D1962" s="16">
        <f t="shared" ref="D1962:D1973" si="2970">IF(C1962&gt;105%*B1962,(C1962-B1962),0)</f>
        <v>0</v>
      </c>
      <c r="E1962" s="17">
        <f>D1962*Premissas!$C$6</f>
        <v>0</v>
      </c>
      <c r="F1962" s="15">
        <f t="shared" ref="F1962:F1973" si="2971">IF(C1962&gt;B1962,C1962,B1962)</f>
        <v>141</v>
      </c>
      <c r="G1962" s="18">
        <f>F1962*Premissas!$C$5</f>
        <v>4545.3653906991458</v>
      </c>
      <c r="M1962" s="7" t="str">
        <f>Premissas!$E$2</f>
        <v>outubro/19</v>
      </c>
      <c r="N1962" s="29">
        <f t="shared" ref="N1962" si="2972">N1948+1</f>
        <v>141</v>
      </c>
      <c r="O1962" s="15">
        <f>Premissas!$I$2</f>
        <v>63.39</v>
      </c>
      <c r="P1962" s="16">
        <f t="shared" ref="P1962:P1973" si="2973">IF(O1962&gt;105%*N1962,(O1962-N1962),0)</f>
        <v>0</v>
      </c>
      <c r="Q1962" s="17">
        <f>P1962*Premissas!$C$13</f>
        <v>0</v>
      </c>
      <c r="R1962" s="15">
        <f t="shared" ref="R1962:R1973" si="2974">IF(O1962&gt;N1962,O1962,N1962)</f>
        <v>141</v>
      </c>
      <c r="S1962" s="18">
        <f>R1962*Premissas!$C$11</f>
        <v>6791.2844036697243</v>
      </c>
      <c r="Y1962" s="7" t="str">
        <f>Premissas!$E$2</f>
        <v>outubro/19</v>
      </c>
      <c r="Z1962" s="29">
        <f t="shared" ref="Z1962" si="2975">Z1948+1</f>
        <v>141</v>
      </c>
      <c r="AA1962" s="15">
        <f>Premissas!$H$2</f>
        <v>58.8</v>
      </c>
      <c r="AB1962" s="16">
        <f t="shared" ref="AB1962:AB1973" si="2976">IF(AA1962&gt;105%*Z1962,(AA1962-Z1962),0)</f>
        <v>0</v>
      </c>
      <c r="AC1962" s="17">
        <f>AB1962*Premissas!$C$6</f>
        <v>0</v>
      </c>
      <c r="AD1962" s="15">
        <f t="shared" ref="AD1962:AD1973" si="2977">IF(AA1962&gt;Z1962,AA1962,Z1962)</f>
        <v>141</v>
      </c>
      <c r="AE1962" s="18">
        <f>AD1962*Premissas!$C$12</f>
        <v>4545.3653906991458</v>
      </c>
    </row>
    <row r="1963" spans="1:33" x14ac:dyDescent="0.25">
      <c r="A1963" s="7" t="str">
        <f>Premissas!$E$3</f>
        <v>setembro/19</v>
      </c>
      <c r="B1963" s="29">
        <f>B1962</f>
        <v>141</v>
      </c>
      <c r="C1963" s="15">
        <f>LARGE(Premissas!$H$3:$I$3,1)</f>
        <v>58.91</v>
      </c>
      <c r="D1963" s="16">
        <f t="shared" si="2970"/>
        <v>0</v>
      </c>
      <c r="E1963" s="17">
        <f>D1963*Premissas!$C$6</f>
        <v>0</v>
      </c>
      <c r="F1963" s="15">
        <f t="shared" si="2971"/>
        <v>141</v>
      </c>
      <c r="G1963" s="18">
        <f>F1963*Premissas!$C$5</f>
        <v>4545.3653906991458</v>
      </c>
      <c r="M1963" s="7" t="str">
        <f>Premissas!$E$3</f>
        <v>setembro/19</v>
      </c>
      <c r="N1963" s="29">
        <f t="shared" ref="N1963:N1973" si="2978">N1962</f>
        <v>141</v>
      </c>
      <c r="O1963" s="15">
        <f>Premissas!$I$3</f>
        <v>52.19</v>
      </c>
      <c r="P1963" s="16">
        <f t="shared" si="2973"/>
        <v>0</v>
      </c>
      <c r="Q1963" s="17">
        <f>P1963*Premissas!$C$13</f>
        <v>0</v>
      </c>
      <c r="R1963" s="15">
        <f t="shared" si="2974"/>
        <v>141</v>
      </c>
      <c r="S1963" s="18">
        <f>R1963*Premissas!$C$11</f>
        <v>6791.2844036697243</v>
      </c>
      <c r="Y1963" s="7" t="str">
        <f>Premissas!$E$3</f>
        <v>setembro/19</v>
      </c>
      <c r="Z1963" s="29">
        <f t="shared" ref="Z1963:Z1973" si="2979">Z1962</f>
        <v>141</v>
      </c>
      <c r="AA1963" s="15">
        <f>Premissas!$H$3</f>
        <v>58.91</v>
      </c>
      <c r="AB1963" s="16">
        <f t="shared" si="2976"/>
        <v>0</v>
      </c>
      <c r="AC1963" s="17">
        <f>AB1963*Premissas!$C$6</f>
        <v>0</v>
      </c>
      <c r="AD1963" s="15">
        <f t="shared" si="2977"/>
        <v>141</v>
      </c>
      <c r="AE1963" s="18">
        <f>AD1963*Premissas!$C$12</f>
        <v>4545.3653906991458</v>
      </c>
    </row>
    <row r="1964" spans="1:33" x14ac:dyDescent="0.25">
      <c r="A1964" s="7" t="str">
        <f>Premissas!$E$4</f>
        <v>agosto/19</v>
      </c>
      <c r="B1964" s="29">
        <f t="shared" ref="B1964:B1973" si="2980">B1963</f>
        <v>141</v>
      </c>
      <c r="C1964" s="15">
        <f>LARGE(Premissas!$H$4:$I$4,1)</f>
        <v>46.48</v>
      </c>
      <c r="D1964" s="16">
        <f t="shared" si="2970"/>
        <v>0</v>
      </c>
      <c r="E1964" s="17">
        <f>D1964*Premissas!$C$6</f>
        <v>0</v>
      </c>
      <c r="F1964" s="15">
        <f t="shared" si="2971"/>
        <v>141</v>
      </c>
      <c r="G1964" s="18">
        <f>F1964*Premissas!$C$5</f>
        <v>4545.3653906991458</v>
      </c>
      <c r="M1964" s="7" t="str">
        <f>Premissas!$E$4</f>
        <v>agosto/19</v>
      </c>
      <c r="N1964" s="29">
        <f t="shared" si="2978"/>
        <v>141</v>
      </c>
      <c r="O1964" s="15">
        <f>Premissas!$I$4</f>
        <v>20.16</v>
      </c>
      <c r="P1964" s="16">
        <f t="shared" si="2973"/>
        <v>0</v>
      </c>
      <c r="Q1964" s="17">
        <f>P1964*Premissas!$C$13</f>
        <v>0</v>
      </c>
      <c r="R1964" s="15">
        <f t="shared" si="2974"/>
        <v>141</v>
      </c>
      <c r="S1964" s="18">
        <f>R1964*Premissas!$C$11</f>
        <v>6791.2844036697243</v>
      </c>
      <c r="Y1964" s="7" t="str">
        <f>Premissas!$E$4</f>
        <v>agosto/19</v>
      </c>
      <c r="Z1964" s="29">
        <f t="shared" si="2979"/>
        <v>141</v>
      </c>
      <c r="AA1964" s="15">
        <f>Premissas!$H$4</f>
        <v>46.48</v>
      </c>
      <c r="AB1964" s="16">
        <f t="shared" si="2976"/>
        <v>0</v>
      </c>
      <c r="AC1964" s="17">
        <f>AB1964*Premissas!$C$6</f>
        <v>0</v>
      </c>
      <c r="AD1964" s="15">
        <f t="shared" si="2977"/>
        <v>141</v>
      </c>
      <c r="AE1964" s="18">
        <f>AD1964*Premissas!$C$12</f>
        <v>4545.3653906991458</v>
      </c>
    </row>
    <row r="1965" spans="1:33" x14ac:dyDescent="0.25">
      <c r="A1965" s="7" t="str">
        <f>Premissas!$E$5</f>
        <v>julho/19</v>
      </c>
      <c r="B1965" s="29">
        <f t="shared" si="2980"/>
        <v>141</v>
      </c>
      <c r="C1965" s="15">
        <f>LARGE(Premissas!$H$5:$I$5,1)</f>
        <v>63.17</v>
      </c>
      <c r="D1965" s="16">
        <f t="shared" si="2970"/>
        <v>0</v>
      </c>
      <c r="E1965" s="17">
        <f>D1965*Premissas!$C$6</f>
        <v>0</v>
      </c>
      <c r="F1965" s="15">
        <f t="shared" si="2971"/>
        <v>141</v>
      </c>
      <c r="G1965" s="18">
        <f>F1965*Premissas!$C$5</f>
        <v>4545.3653906991458</v>
      </c>
      <c r="M1965" s="7" t="str">
        <f>Premissas!$E$5</f>
        <v>julho/19</v>
      </c>
      <c r="N1965" s="29">
        <f t="shared" si="2978"/>
        <v>141</v>
      </c>
      <c r="O1965" s="15">
        <f>Premissas!$I$5</f>
        <v>39.979999999999997</v>
      </c>
      <c r="P1965" s="16">
        <f t="shared" si="2973"/>
        <v>0</v>
      </c>
      <c r="Q1965" s="17">
        <f>P1965*Premissas!$C$13</f>
        <v>0</v>
      </c>
      <c r="R1965" s="15">
        <f t="shared" si="2974"/>
        <v>141</v>
      </c>
      <c r="S1965" s="18">
        <f>R1965*Premissas!$C$11</f>
        <v>6791.2844036697243</v>
      </c>
      <c r="Y1965" s="7" t="str">
        <f>Premissas!$E$5</f>
        <v>julho/19</v>
      </c>
      <c r="Z1965" s="29">
        <f t="shared" si="2979"/>
        <v>141</v>
      </c>
      <c r="AA1965" s="15">
        <f>Premissas!$H$5</f>
        <v>63.17</v>
      </c>
      <c r="AB1965" s="16">
        <f t="shared" si="2976"/>
        <v>0</v>
      </c>
      <c r="AC1965" s="17">
        <f>AB1965*Premissas!$C$6</f>
        <v>0</v>
      </c>
      <c r="AD1965" s="15">
        <f t="shared" si="2977"/>
        <v>141</v>
      </c>
      <c r="AE1965" s="18">
        <f>AD1965*Premissas!$C$12</f>
        <v>4545.3653906991458</v>
      </c>
    </row>
    <row r="1966" spans="1:33" x14ac:dyDescent="0.25">
      <c r="A1966" s="7" t="str">
        <f>Premissas!$E$6</f>
        <v>junho/19</v>
      </c>
      <c r="B1966" s="29">
        <f t="shared" si="2980"/>
        <v>141</v>
      </c>
      <c r="C1966" s="15">
        <f>LARGE(Premissas!$H$6:$I$6,1)</f>
        <v>59.47</v>
      </c>
      <c r="D1966" s="16">
        <f t="shared" si="2970"/>
        <v>0</v>
      </c>
      <c r="E1966" s="17">
        <f>D1966*Premissas!$C$6</f>
        <v>0</v>
      </c>
      <c r="F1966" s="15">
        <f t="shared" si="2971"/>
        <v>141</v>
      </c>
      <c r="G1966" s="18">
        <f>F1966*Premissas!$C$5</f>
        <v>4545.3653906991458</v>
      </c>
      <c r="M1966" s="7" t="str">
        <f>Premissas!$E$6</f>
        <v>junho/19</v>
      </c>
      <c r="N1966" s="29">
        <f t="shared" si="2978"/>
        <v>141</v>
      </c>
      <c r="O1966" s="15">
        <f>Premissas!$I$6</f>
        <v>47.71</v>
      </c>
      <c r="P1966" s="16">
        <f t="shared" si="2973"/>
        <v>0</v>
      </c>
      <c r="Q1966" s="17">
        <f>P1966*Premissas!$C$13</f>
        <v>0</v>
      </c>
      <c r="R1966" s="15">
        <f t="shared" si="2974"/>
        <v>141</v>
      </c>
      <c r="S1966" s="18">
        <f>R1966*Premissas!$C$11</f>
        <v>6791.2844036697243</v>
      </c>
      <c r="Y1966" s="7" t="str">
        <f>Premissas!$E$6</f>
        <v>junho/19</v>
      </c>
      <c r="Z1966" s="29">
        <f t="shared" si="2979"/>
        <v>141</v>
      </c>
      <c r="AA1966" s="15">
        <f>Premissas!$H$6</f>
        <v>59.47</v>
      </c>
      <c r="AB1966" s="16">
        <f t="shared" si="2976"/>
        <v>0</v>
      </c>
      <c r="AC1966" s="17">
        <f>AB1966*Premissas!$C$6</f>
        <v>0</v>
      </c>
      <c r="AD1966" s="15">
        <f t="shared" si="2977"/>
        <v>141</v>
      </c>
      <c r="AE1966" s="18">
        <f>AD1966*Premissas!$C$12</f>
        <v>4545.3653906991458</v>
      </c>
    </row>
    <row r="1967" spans="1:33" x14ac:dyDescent="0.25">
      <c r="A1967" s="7" t="str">
        <f>Premissas!$E$7</f>
        <v>maio/19</v>
      </c>
      <c r="B1967" s="29">
        <f t="shared" si="2980"/>
        <v>141</v>
      </c>
      <c r="C1967" s="15">
        <f>LARGE(Premissas!$H$7:$I$7,1)</f>
        <v>61.04</v>
      </c>
      <c r="D1967" s="20">
        <f t="shared" si="2970"/>
        <v>0</v>
      </c>
      <c r="E1967" s="17">
        <f>D1967*Premissas!$C$6</f>
        <v>0</v>
      </c>
      <c r="F1967" s="15">
        <f t="shared" si="2971"/>
        <v>141</v>
      </c>
      <c r="G1967" s="18">
        <f>F1967*Premissas!$C$5</f>
        <v>4545.3653906991458</v>
      </c>
      <c r="M1967" s="7" t="str">
        <f>Premissas!$E$7</f>
        <v>maio/19</v>
      </c>
      <c r="N1967" s="29">
        <f t="shared" si="2978"/>
        <v>141</v>
      </c>
      <c r="O1967" s="15">
        <f>Premissas!$I$7</f>
        <v>46.37</v>
      </c>
      <c r="P1967" s="20">
        <f t="shared" si="2973"/>
        <v>0</v>
      </c>
      <c r="Q1967" s="17">
        <f>P1967*Premissas!$C$13</f>
        <v>0</v>
      </c>
      <c r="R1967" s="15">
        <f t="shared" si="2974"/>
        <v>141</v>
      </c>
      <c r="S1967" s="18">
        <f>R1967*Premissas!$C$11</f>
        <v>6791.2844036697243</v>
      </c>
      <c r="Y1967" s="7" t="str">
        <f>Premissas!$E$7</f>
        <v>maio/19</v>
      </c>
      <c r="Z1967" s="29">
        <f t="shared" si="2979"/>
        <v>141</v>
      </c>
      <c r="AA1967" s="15">
        <f>Premissas!$H$7</f>
        <v>61.04</v>
      </c>
      <c r="AB1967" s="20">
        <f t="shared" si="2976"/>
        <v>0</v>
      </c>
      <c r="AC1967" s="17">
        <f>AB1967*Premissas!$C$6</f>
        <v>0</v>
      </c>
      <c r="AD1967" s="15">
        <f t="shared" si="2977"/>
        <v>141</v>
      </c>
      <c r="AE1967" s="18">
        <f>AD1967*Premissas!$C$12</f>
        <v>4545.3653906991458</v>
      </c>
    </row>
    <row r="1968" spans="1:33" x14ac:dyDescent="0.25">
      <c r="A1968" s="7" t="str">
        <f>Premissas!$E$8</f>
        <v>abril/19</v>
      </c>
      <c r="B1968" s="29">
        <f t="shared" si="2980"/>
        <v>141</v>
      </c>
      <c r="C1968" s="15">
        <f>LARGE(Premissas!$H$8:$I$8,1)</f>
        <v>81.98</v>
      </c>
      <c r="D1968" s="20">
        <f t="shared" si="2970"/>
        <v>0</v>
      </c>
      <c r="E1968" s="17">
        <f>D1968*Premissas!$C$6</f>
        <v>0</v>
      </c>
      <c r="F1968" s="15">
        <f t="shared" si="2971"/>
        <v>141</v>
      </c>
      <c r="G1968" s="18">
        <f>F1968*Premissas!$C$5</f>
        <v>4545.3653906991458</v>
      </c>
      <c r="M1968" s="7" t="str">
        <f>Premissas!$E$8</f>
        <v>abril/19</v>
      </c>
      <c r="N1968" s="29">
        <f t="shared" si="2978"/>
        <v>141</v>
      </c>
      <c r="O1968" s="15">
        <f>Premissas!$I$8</f>
        <v>53.09</v>
      </c>
      <c r="P1968" s="20">
        <f t="shared" si="2973"/>
        <v>0</v>
      </c>
      <c r="Q1968" s="17">
        <f>P1968*Premissas!$C$13</f>
        <v>0</v>
      </c>
      <c r="R1968" s="15">
        <f t="shared" si="2974"/>
        <v>141</v>
      </c>
      <c r="S1968" s="18">
        <f>R1968*Premissas!$C$11</f>
        <v>6791.2844036697243</v>
      </c>
      <c r="Y1968" s="7" t="str">
        <f>Premissas!$E$8</f>
        <v>abril/19</v>
      </c>
      <c r="Z1968" s="29">
        <f t="shared" si="2979"/>
        <v>141</v>
      </c>
      <c r="AA1968" s="15">
        <f>Premissas!$H$8</f>
        <v>81.98</v>
      </c>
      <c r="AB1968" s="20">
        <f t="shared" si="2976"/>
        <v>0</v>
      </c>
      <c r="AC1968" s="17">
        <f>AB1968*Premissas!$C$6</f>
        <v>0</v>
      </c>
      <c r="AD1968" s="15">
        <f t="shared" si="2977"/>
        <v>141</v>
      </c>
      <c r="AE1968" s="18">
        <f>AD1968*Premissas!$C$12</f>
        <v>4545.3653906991458</v>
      </c>
    </row>
    <row r="1969" spans="1:33" x14ac:dyDescent="0.25">
      <c r="A1969" s="7" t="str">
        <f>Premissas!$E$9</f>
        <v>março/19</v>
      </c>
      <c r="B1969" s="29">
        <f t="shared" si="2980"/>
        <v>141</v>
      </c>
      <c r="C1969" s="15">
        <f>LARGE(Premissas!$H$9:$I$9,1)</f>
        <v>77.73</v>
      </c>
      <c r="D1969" s="20">
        <f t="shared" si="2970"/>
        <v>0</v>
      </c>
      <c r="E1969" s="17">
        <f>D1969*Premissas!$C$6</f>
        <v>0</v>
      </c>
      <c r="F1969" s="15">
        <f t="shared" si="2971"/>
        <v>141</v>
      </c>
      <c r="G1969" s="18">
        <f>F1969*Premissas!$C$5</f>
        <v>4545.3653906991458</v>
      </c>
      <c r="M1969" s="7" t="str">
        <f>Premissas!$E$9</f>
        <v>março/19</v>
      </c>
      <c r="N1969" s="29">
        <f t="shared" si="2978"/>
        <v>141</v>
      </c>
      <c r="O1969" s="15">
        <f>Premissas!$I$9</f>
        <v>77.73</v>
      </c>
      <c r="P1969" s="20">
        <f t="shared" si="2973"/>
        <v>0</v>
      </c>
      <c r="Q1969" s="17">
        <f>P1969*Premissas!$C$13</f>
        <v>0</v>
      </c>
      <c r="R1969" s="15">
        <f t="shared" si="2974"/>
        <v>141</v>
      </c>
      <c r="S1969" s="18">
        <f>R1969*Premissas!$C$11</f>
        <v>6791.2844036697243</v>
      </c>
      <c r="Y1969" s="7" t="str">
        <f>Premissas!$E$9</f>
        <v>março/19</v>
      </c>
      <c r="Z1969" s="29">
        <f t="shared" si="2979"/>
        <v>141</v>
      </c>
      <c r="AA1969" s="15">
        <f>Premissas!$H$9</f>
        <v>77.62</v>
      </c>
      <c r="AB1969" s="20">
        <f t="shared" si="2976"/>
        <v>0</v>
      </c>
      <c r="AC1969" s="17">
        <f>AB1969*Premissas!$C$6</f>
        <v>0</v>
      </c>
      <c r="AD1969" s="15">
        <f t="shared" si="2977"/>
        <v>141</v>
      </c>
      <c r="AE1969" s="18">
        <f>AD1969*Premissas!$C$12</f>
        <v>4545.3653906991458</v>
      </c>
    </row>
    <row r="1970" spans="1:33" x14ac:dyDescent="0.25">
      <c r="A1970" s="7" t="str">
        <f>Premissas!$E$10</f>
        <v>fevereiro/19</v>
      </c>
      <c r="B1970" s="29">
        <f t="shared" si="2980"/>
        <v>141</v>
      </c>
      <c r="C1970" s="15">
        <f>LARGE(Premissas!$H$10:$I$10,1)</f>
        <v>89.49</v>
      </c>
      <c r="D1970" s="20">
        <f t="shared" si="2970"/>
        <v>0</v>
      </c>
      <c r="E1970" s="17">
        <f>D1970*Premissas!$C$6</f>
        <v>0</v>
      </c>
      <c r="F1970" s="15">
        <f t="shared" si="2971"/>
        <v>141</v>
      </c>
      <c r="G1970" s="18">
        <f>F1970*Premissas!$C$5</f>
        <v>4545.3653906991458</v>
      </c>
      <c r="M1970" s="7" t="str">
        <f>Premissas!$E$10</f>
        <v>fevereiro/19</v>
      </c>
      <c r="N1970" s="29">
        <f t="shared" si="2978"/>
        <v>141</v>
      </c>
      <c r="O1970" s="15">
        <f>Premissas!$I$10</f>
        <v>61.82</v>
      </c>
      <c r="P1970" s="20">
        <f t="shared" si="2973"/>
        <v>0</v>
      </c>
      <c r="Q1970" s="17">
        <f>P1970*Premissas!$C$13</f>
        <v>0</v>
      </c>
      <c r="R1970" s="15">
        <f t="shared" si="2974"/>
        <v>141</v>
      </c>
      <c r="S1970" s="18">
        <f>R1970*Premissas!$C$11</f>
        <v>6791.2844036697243</v>
      </c>
      <c r="Y1970" s="7" t="str">
        <f>Premissas!$E$10</f>
        <v>fevereiro/19</v>
      </c>
      <c r="Z1970" s="29">
        <f t="shared" si="2979"/>
        <v>141</v>
      </c>
      <c r="AA1970" s="15">
        <f>Premissas!$H$10</f>
        <v>89.49</v>
      </c>
      <c r="AB1970" s="20">
        <f t="shared" si="2976"/>
        <v>0</v>
      </c>
      <c r="AC1970" s="17">
        <f>AB1970*Premissas!$C$6</f>
        <v>0</v>
      </c>
      <c r="AD1970" s="15">
        <f t="shared" si="2977"/>
        <v>141</v>
      </c>
      <c r="AE1970" s="18">
        <f>AD1970*Premissas!$C$12</f>
        <v>4545.3653906991458</v>
      </c>
    </row>
    <row r="1971" spans="1:33" x14ac:dyDescent="0.25">
      <c r="A1971" s="7" t="str">
        <f>Premissas!$E$11</f>
        <v>janeiro/19</v>
      </c>
      <c r="B1971" s="29">
        <f t="shared" si="2980"/>
        <v>141</v>
      </c>
      <c r="C1971" s="15">
        <f>LARGE(Premissas!$H$11:$I$11,1)</f>
        <v>81.09</v>
      </c>
      <c r="D1971" s="16">
        <f t="shared" si="2970"/>
        <v>0</v>
      </c>
      <c r="E1971" s="17">
        <f>D1971*Premissas!$C$6</f>
        <v>0</v>
      </c>
      <c r="F1971" s="15">
        <f t="shared" si="2971"/>
        <v>141</v>
      </c>
      <c r="G1971" s="18">
        <f>F1971*Premissas!$C$5</f>
        <v>4545.3653906991458</v>
      </c>
      <c r="M1971" s="7" t="str">
        <f>Premissas!$E$11</f>
        <v>janeiro/19</v>
      </c>
      <c r="N1971" s="29">
        <f t="shared" si="2978"/>
        <v>141</v>
      </c>
      <c r="O1971" s="15">
        <f>Premissas!$I$11</f>
        <v>57.12</v>
      </c>
      <c r="P1971" s="16">
        <f t="shared" si="2973"/>
        <v>0</v>
      </c>
      <c r="Q1971" s="17">
        <f>P1971*Premissas!$C$13</f>
        <v>0</v>
      </c>
      <c r="R1971" s="15">
        <f t="shared" si="2974"/>
        <v>141</v>
      </c>
      <c r="S1971" s="18">
        <f>R1971*Premissas!$C$11</f>
        <v>6791.2844036697243</v>
      </c>
      <c r="Y1971" s="7" t="str">
        <f>Premissas!$E$11</f>
        <v>janeiro/19</v>
      </c>
      <c r="Z1971" s="29">
        <f t="shared" si="2979"/>
        <v>141</v>
      </c>
      <c r="AA1971" s="15">
        <f>Premissas!$H$11</f>
        <v>81.09</v>
      </c>
      <c r="AB1971" s="16">
        <f t="shared" si="2976"/>
        <v>0</v>
      </c>
      <c r="AC1971" s="17">
        <f>AB1971*Premissas!$C$6</f>
        <v>0</v>
      </c>
      <c r="AD1971" s="15">
        <f t="shared" si="2977"/>
        <v>141</v>
      </c>
      <c r="AE1971" s="18">
        <f>AD1971*Premissas!$C$12</f>
        <v>4545.3653906991458</v>
      </c>
    </row>
    <row r="1972" spans="1:33" x14ac:dyDescent="0.25">
      <c r="A1972" s="7" t="str">
        <f>Premissas!$E$12</f>
        <v>dezembro/18</v>
      </c>
      <c r="B1972" s="29">
        <f t="shared" si="2980"/>
        <v>141</v>
      </c>
      <c r="C1972" s="15">
        <f>LARGE(Premissas!$H$12:$I$12,1)</f>
        <v>66.98</v>
      </c>
      <c r="D1972" s="16">
        <f t="shared" si="2970"/>
        <v>0</v>
      </c>
      <c r="E1972" s="17">
        <f>D1972*Premissas!$C$6</f>
        <v>0</v>
      </c>
      <c r="F1972" s="15">
        <f t="shared" si="2971"/>
        <v>141</v>
      </c>
      <c r="G1972" s="18">
        <f>F1972*Premissas!$C$5</f>
        <v>4545.3653906991458</v>
      </c>
      <c r="M1972" s="7" t="str">
        <f>Premissas!$E$12</f>
        <v>dezembro/18</v>
      </c>
      <c r="N1972" s="29">
        <f t="shared" si="2978"/>
        <v>141</v>
      </c>
      <c r="O1972" s="15">
        <f>Premissas!$I$12</f>
        <v>56.9</v>
      </c>
      <c r="P1972" s="16">
        <f t="shared" si="2973"/>
        <v>0</v>
      </c>
      <c r="Q1972" s="17">
        <f>P1972*Premissas!$C$13</f>
        <v>0</v>
      </c>
      <c r="R1972" s="15">
        <f t="shared" si="2974"/>
        <v>141</v>
      </c>
      <c r="S1972" s="18">
        <f>R1972*Premissas!$C$11</f>
        <v>6791.2844036697243</v>
      </c>
      <c r="Y1972" s="7" t="str">
        <f>Premissas!$E$12</f>
        <v>dezembro/18</v>
      </c>
      <c r="Z1972" s="29">
        <f t="shared" si="2979"/>
        <v>141</v>
      </c>
      <c r="AA1972" s="15">
        <f>Premissas!$H$12</f>
        <v>66.98</v>
      </c>
      <c r="AB1972" s="16">
        <f t="shared" si="2976"/>
        <v>0</v>
      </c>
      <c r="AC1972" s="17">
        <f>AB1972*Premissas!$C$6</f>
        <v>0</v>
      </c>
      <c r="AD1972" s="15">
        <f t="shared" si="2977"/>
        <v>141</v>
      </c>
      <c r="AE1972" s="18">
        <f>AD1972*Premissas!$C$12</f>
        <v>4545.3653906991458</v>
      </c>
    </row>
    <row r="1973" spans="1:33" x14ac:dyDescent="0.25">
      <c r="A1973" s="7" t="str">
        <f>Premissas!$E$13</f>
        <v>novembro/18</v>
      </c>
      <c r="B1973" s="29">
        <f t="shared" si="2980"/>
        <v>141</v>
      </c>
      <c r="C1973" s="15">
        <f>LARGE(Premissas!$H$13:$I$13,1)</f>
        <v>66.42</v>
      </c>
      <c r="D1973" s="16">
        <f t="shared" si="2970"/>
        <v>0</v>
      </c>
      <c r="E1973" s="17">
        <f>D1973*Premissas!$C$6</f>
        <v>0</v>
      </c>
      <c r="F1973" s="15">
        <f t="shared" si="2971"/>
        <v>141</v>
      </c>
      <c r="G1973" s="18">
        <f>F1973*Premissas!$C$5</f>
        <v>4545.3653906991458</v>
      </c>
      <c r="M1973" s="7" t="str">
        <f>Premissas!$E$13</f>
        <v>novembro/18</v>
      </c>
      <c r="N1973" s="29">
        <f t="shared" si="2978"/>
        <v>141</v>
      </c>
      <c r="O1973" s="15">
        <f>Premissas!$I$13</f>
        <v>40.659999999999997</v>
      </c>
      <c r="P1973" s="16">
        <f t="shared" si="2973"/>
        <v>0</v>
      </c>
      <c r="Q1973" s="17">
        <f>P1973*Premissas!$C$13</f>
        <v>0</v>
      </c>
      <c r="R1973" s="15">
        <f t="shared" si="2974"/>
        <v>141</v>
      </c>
      <c r="S1973" s="18">
        <f>R1973*Premissas!$C$11</f>
        <v>6791.2844036697243</v>
      </c>
      <c r="Y1973" s="7" t="str">
        <f>Premissas!$E$13</f>
        <v>novembro/18</v>
      </c>
      <c r="Z1973" s="29">
        <f t="shared" si="2979"/>
        <v>141</v>
      </c>
      <c r="AA1973" s="15">
        <f>Premissas!$H$13</f>
        <v>66.42</v>
      </c>
      <c r="AB1973" s="16">
        <f t="shared" si="2976"/>
        <v>0</v>
      </c>
      <c r="AC1973" s="17">
        <f>AB1973*Premissas!$C$6</f>
        <v>0</v>
      </c>
      <c r="AD1973" s="15">
        <f t="shared" si="2977"/>
        <v>141</v>
      </c>
      <c r="AE1973" s="18">
        <f>AD1973*Premissas!$C$12</f>
        <v>4545.3653906991458</v>
      </c>
    </row>
    <row r="1974" spans="1:33" x14ac:dyDescent="0.25">
      <c r="A1974" s="26" t="s">
        <v>35</v>
      </c>
      <c r="B1974" s="5"/>
      <c r="C1974" s="5">
        <f>LARGE(C1961:C1973,1)</f>
        <v>89.49</v>
      </c>
      <c r="D1974" s="5">
        <f>LARGE(D1961:D1973,1)</f>
        <v>0</v>
      </c>
      <c r="E1974" s="27">
        <f>SUM(E1962:E1973)</f>
        <v>0</v>
      </c>
      <c r="F1974" s="5">
        <f>LARGE(F1961:F1973,1)</f>
        <v>141</v>
      </c>
      <c r="G1974" s="27">
        <f t="shared" si="2894"/>
        <v>54544.384688389749</v>
      </c>
      <c r="H1974" s="50">
        <f>E1974+G1974</f>
        <v>54544.384688389749</v>
      </c>
      <c r="I1974">
        <f>B1962</f>
        <v>141</v>
      </c>
      <c r="M1974" s="26" t="s">
        <v>35</v>
      </c>
      <c r="N1974" s="5"/>
      <c r="O1974" s="5">
        <f t="shared" ref="O1974:P1974" si="2981">LARGE(O1961:O1973,1)</f>
        <v>77.73</v>
      </c>
      <c r="P1974" s="5">
        <f t="shared" si="2981"/>
        <v>0</v>
      </c>
      <c r="Q1974" s="27">
        <f t="shared" ref="Q1974" si="2982">SUM(Q1962:Q1973)</f>
        <v>0</v>
      </c>
      <c r="R1974" s="5">
        <f t="shared" ref="R1974" si="2983">LARGE(R1961:R1973,1)</f>
        <v>141</v>
      </c>
      <c r="S1974" s="27">
        <f t="shared" si="2898"/>
        <v>81495.412844036662</v>
      </c>
      <c r="T1974" s="50">
        <f t="shared" ref="T1974" si="2984">Q1974+S1974</f>
        <v>81495.412844036662</v>
      </c>
      <c r="U1974">
        <f t="shared" ref="U1974" si="2985">N1962</f>
        <v>141</v>
      </c>
      <c r="Y1974" s="26" t="s">
        <v>35</v>
      </c>
      <c r="Z1974" s="5"/>
      <c r="AA1974" s="5">
        <f t="shared" ref="AA1974:AB1974" si="2986">LARGE(AA1961:AA1973,1)</f>
        <v>89.49</v>
      </c>
      <c r="AB1974" s="5">
        <f t="shared" si="2986"/>
        <v>0</v>
      </c>
      <c r="AC1974" s="27">
        <f t="shared" ref="AC1974" si="2987">SUM(AC1962:AC1973)</f>
        <v>0</v>
      </c>
      <c r="AD1974" s="5">
        <f t="shared" ref="AD1974" si="2988">LARGE(AD1961:AD1973,1)</f>
        <v>141</v>
      </c>
      <c r="AE1974" s="27">
        <f t="shared" si="2904"/>
        <v>54544.384688389749</v>
      </c>
      <c r="AF1974" s="50">
        <f t="shared" ref="AF1974" si="2989">AC1974+AE1974</f>
        <v>54544.384688389749</v>
      </c>
      <c r="AG1974">
        <f t="shared" ref="AG1974" si="2990">Z1962</f>
        <v>141</v>
      </c>
    </row>
    <row r="1975" spans="1:33" x14ac:dyDescent="0.25">
      <c r="A1975" s="6" t="s">
        <v>12</v>
      </c>
      <c r="B1975" s="6" t="s">
        <v>18</v>
      </c>
      <c r="C1975" s="6" t="s">
        <v>19</v>
      </c>
      <c r="D1975" s="14" t="s">
        <v>20</v>
      </c>
      <c r="E1975" s="14" t="s">
        <v>21</v>
      </c>
      <c r="F1975" s="6" t="s">
        <v>22</v>
      </c>
      <c r="G1975" s="6" t="s">
        <v>23</v>
      </c>
      <c r="M1975" s="6" t="s">
        <v>12</v>
      </c>
      <c r="N1975" s="6" t="s">
        <v>18</v>
      </c>
      <c r="O1975" s="6" t="s">
        <v>19</v>
      </c>
      <c r="P1975" s="14" t="s">
        <v>20</v>
      </c>
      <c r="Q1975" s="14" t="s">
        <v>21</v>
      </c>
      <c r="R1975" s="6" t="s">
        <v>22</v>
      </c>
      <c r="S1975" s="6" t="s">
        <v>23</v>
      </c>
      <c r="Y1975" s="6" t="s">
        <v>12</v>
      </c>
      <c r="Z1975" s="6" t="s">
        <v>18</v>
      </c>
      <c r="AA1975" s="6" t="s">
        <v>19</v>
      </c>
      <c r="AB1975" s="14" t="s">
        <v>20</v>
      </c>
      <c r="AC1975" s="14" t="s">
        <v>21</v>
      </c>
      <c r="AD1975" s="6" t="s">
        <v>22</v>
      </c>
      <c r="AE1975" s="6" t="s">
        <v>23</v>
      </c>
    </row>
    <row r="1976" spans="1:33" x14ac:dyDescent="0.25">
      <c r="A1976" s="7" t="str">
        <f>Premissas!$E$2</f>
        <v>outubro/19</v>
      </c>
      <c r="B1976" s="29">
        <f>B1962+1</f>
        <v>142</v>
      </c>
      <c r="C1976" s="15">
        <f>LARGE(Premissas!$H$2:$I$2,1)</f>
        <v>63.39</v>
      </c>
      <c r="D1976" s="16">
        <f t="shared" ref="D1976:D1987" si="2991">IF(C1976&gt;105%*B1976,(C1976-B1976),0)</f>
        <v>0</v>
      </c>
      <c r="E1976" s="17">
        <f>D1976*Premissas!$C$6</f>
        <v>0</v>
      </c>
      <c r="F1976" s="15">
        <f t="shared" ref="F1976:F1987" si="2992">IF(C1976&gt;B1976,C1976,B1976)</f>
        <v>142</v>
      </c>
      <c r="G1976" s="18">
        <f>F1976*Premissas!$C$5</f>
        <v>4577.6020246757353</v>
      </c>
      <c r="M1976" s="7" t="str">
        <f>Premissas!$E$2</f>
        <v>outubro/19</v>
      </c>
      <c r="N1976" s="29">
        <f t="shared" ref="N1976" si="2993">N1962+1</f>
        <v>142</v>
      </c>
      <c r="O1976" s="15">
        <f>Premissas!$I$2</f>
        <v>63.39</v>
      </c>
      <c r="P1976" s="16">
        <f t="shared" ref="P1976:P1987" si="2994">IF(O1976&gt;105%*N1976,(O1976-N1976),0)</f>
        <v>0</v>
      </c>
      <c r="Q1976" s="17">
        <f>P1976*Premissas!$C$13</f>
        <v>0</v>
      </c>
      <c r="R1976" s="15">
        <f t="shared" ref="R1976:R1987" si="2995">IF(O1976&gt;N1976,O1976,N1976)</f>
        <v>142</v>
      </c>
      <c r="S1976" s="18">
        <f>R1976*Premissas!$C$11</f>
        <v>6839.4495412844035</v>
      </c>
      <c r="Y1976" s="7" t="str">
        <f>Premissas!$E$2</f>
        <v>outubro/19</v>
      </c>
      <c r="Z1976" s="29">
        <f t="shared" ref="Z1976" si="2996">Z1962+1</f>
        <v>142</v>
      </c>
      <c r="AA1976" s="15">
        <f>Premissas!$H$2</f>
        <v>58.8</v>
      </c>
      <c r="AB1976" s="16">
        <f t="shared" ref="AB1976:AB1987" si="2997">IF(AA1976&gt;105%*Z1976,(AA1976-Z1976),0)</f>
        <v>0</v>
      </c>
      <c r="AC1976" s="17">
        <f>AB1976*Premissas!$C$6</f>
        <v>0</v>
      </c>
      <c r="AD1976" s="15">
        <f t="shared" ref="AD1976:AD1987" si="2998">IF(AA1976&gt;Z1976,AA1976,Z1976)</f>
        <v>142</v>
      </c>
      <c r="AE1976" s="18">
        <f>AD1976*Premissas!$C$12</f>
        <v>4577.6020246757353</v>
      </c>
    </row>
    <row r="1977" spans="1:33" x14ac:dyDescent="0.25">
      <c r="A1977" s="7" t="str">
        <f>Premissas!$E$3</f>
        <v>setembro/19</v>
      </c>
      <c r="B1977" s="29">
        <f>B1976</f>
        <v>142</v>
      </c>
      <c r="C1977" s="15">
        <f>LARGE(Premissas!$H$3:$I$3,1)</f>
        <v>58.91</v>
      </c>
      <c r="D1977" s="16">
        <f t="shared" si="2991"/>
        <v>0</v>
      </c>
      <c r="E1977" s="17">
        <f>D1977*Premissas!$C$6</f>
        <v>0</v>
      </c>
      <c r="F1977" s="15">
        <f t="shared" si="2992"/>
        <v>142</v>
      </c>
      <c r="G1977" s="18">
        <f>F1977*Premissas!$C$5</f>
        <v>4577.6020246757353</v>
      </c>
      <c r="M1977" s="7" t="str">
        <f>Premissas!$E$3</f>
        <v>setembro/19</v>
      </c>
      <c r="N1977" s="29">
        <f t="shared" ref="N1977:N1987" si="2999">N1976</f>
        <v>142</v>
      </c>
      <c r="O1977" s="15">
        <f>Premissas!$I$3</f>
        <v>52.19</v>
      </c>
      <c r="P1977" s="16">
        <f t="shared" si="2994"/>
        <v>0</v>
      </c>
      <c r="Q1977" s="17">
        <f>P1977*Premissas!$C$13</f>
        <v>0</v>
      </c>
      <c r="R1977" s="15">
        <f t="shared" si="2995"/>
        <v>142</v>
      </c>
      <c r="S1977" s="18">
        <f>R1977*Premissas!$C$11</f>
        <v>6839.4495412844035</v>
      </c>
      <c r="Y1977" s="7" t="str">
        <f>Premissas!$E$3</f>
        <v>setembro/19</v>
      </c>
      <c r="Z1977" s="29">
        <f t="shared" ref="Z1977:Z1987" si="3000">Z1976</f>
        <v>142</v>
      </c>
      <c r="AA1977" s="15">
        <f>Premissas!$H$3</f>
        <v>58.91</v>
      </c>
      <c r="AB1977" s="16">
        <f t="shared" si="2997"/>
        <v>0</v>
      </c>
      <c r="AC1977" s="17">
        <f>AB1977*Premissas!$C$6</f>
        <v>0</v>
      </c>
      <c r="AD1977" s="15">
        <f t="shared" si="2998"/>
        <v>142</v>
      </c>
      <c r="AE1977" s="18">
        <f>AD1977*Premissas!$C$12</f>
        <v>4577.6020246757353</v>
      </c>
    </row>
    <row r="1978" spans="1:33" x14ac:dyDescent="0.25">
      <c r="A1978" s="7" t="str">
        <f>Premissas!$E$4</f>
        <v>agosto/19</v>
      </c>
      <c r="B1978" s="29">
        <f t="shared" ref="B1978:B1987" si="3001">B1977</f>
        <v>142</v>
      </c>
      <c r="C1978" s="15">
        <f>LARGE(Premissas!$H$4:$I$4,1)</f>
        <v>46.48</v>
      </c>
      <c r="D1978" s="16">
        <f t="shared" si="2991"/>
        <v>0</v>
      </c>
      <c r="E1978" s="17">
        <f>D1978*Premissas!$C$6</f>
        <v>0</v>
      </c>
      <c r="F1978" s="15">
        <f t="shared" si="2992"/>
        <v>142</v>
      </c>
      <c r="G1978" s="18">
        <f>F1978*Premissas!$C$5</f>
        <v>4577.6020246757353</v>
      </c>
      <c r="M1978" s="7" t="str">
        <f>Premissas!$E$4</f>
        <v>agosto/19</v>
      </c>
      <c r="N1978" s="29">
        <f t="shared" si="2999"/>
        <v>142</v>
      </c>
      <c r="O1978" s="15">
        <f>Premissas!$I$4</f>
        <v>20.16</v>
      </c>
      <c r="P1978" s="16">
        <f t="shared" si="2994"/>
        <v>0</v>
      </c>
      <c r="Q1978" s="17">
        <f>P1978*Premissas!$C$13</f>
        <v>0</v>
      </c>
      <c r="R1978" s="15">
        <f t="shared" si="2995"/>
        <v>142</v>
      </c>
      <c r="S1978" s="18">
        <f>R1978*Premissas!$C$11</f>
        <v>6839.4495412844035</v>
      </c>
      <c r="Y1978" s="7" t="str">
        <f>Premissas!$E$4</f>
        <v>agosto/19</v>
      </c>
      <c r="Z1978" s="29">
        <f t="shared" si="3000"/>
        <v>142</v>
      </c>
      <c r="AA1978" s="15">
        <f>Premissas!$H$4</f>
        <v>46.48</v>
      </c>
      <c r="AB1978" s="16">
        <f t="shared" si="2997"/>
        <v>0</v>
      </c>
      <c r="AC1978" s="17">
        <f>AB1978*Premissas!$C$6</f>
        <v>0</v>
      </c>
      <c r="AD1978" s="15">
        <f t="shared" si="2998"/>
        <v>142</v>
      </c>
      <c r="AE1978" s="18">
        <f>AD1978*Premissas!$C$12</f>
        <v>4577.6020246757353</v>
      </c>
    </row>
    <row r="1979" spans="1:33" x14ac:dyDescent="0.25">
      <c r="A1979" s="7" t="str">
        <f>Premissas!$E$5</f>
        <v>julho/19</v>
      </c>
      <c r="B1979" s="29">
        <f t="shared" si="3001"/>
        <v>142</v>
      </c>
      <c r="C1979" s="15">
        <f>LARGE(Premissas!$H$5:$I$5,1)</f>
        <v>63.17</v>
      </c>
      <c r="D1979" s="16">
        <f t="shared" si="2991"/>
        <v>0</v>
      </c>
      <c r="E1979" s="17">
        <f>D1979*Premissas!$C$6</f>
        <v>0</v>
      </c>
      <c r="F1979" s="15">
        <f t="shared" si="2992"/>
        <v>142</v>
      </c>
      <c r="G1979" s="18">
        <f>F1979*Premissas!$C$5</f>
        <v>4577.6020246757353</v>
      </c>
      <c r="M1979" s="7" t="str">
        <f>Premissas!$E$5</f>
        <v>julho/19</v>
      </c>
      <c r="N1979" s="29">
        <f t="shared" si="2999"/>
        <v>142</v>
      </c>
      <c r="O1979" s="15">
        <f>Premissas!$I$5</f>
        <v>39.979999999999997</v>
      </c>
      <c r="P1979" s="16">
        <f t="shared" si="2994"/>
        <v>0</v>
      </c>
      <c r="Q1979" s="17">
        <f>P1979*Premissas!$C$13</f>
        <v>0</v>
      </c>
      <c r="R1979" s="15">
        <f t="shared" si="2995"/>
        <v>142</v>
      </c>
      <c r="S1979" s="18">
        <f>R1979*Premissas!$C$11</f>
        <v>6839.4495412844035</v>
      </c>
      <c r="Y1979" s="7" t="str">
        <f>Premissas!$E$5</f>
        <v>julho/19</v>
      </c>
      <c r="Z1979" s="29">
        <f t="shared" si="3000"/>
        <v>142</v>
      </c>
      <c r="AA1979" s="15">
        <f>Premissas!$H$5</f>
        <v>63.17</v>
      </c>
      <c r="AB1979" s="16">
        <f t="shared" si="2997"/>
        <v>0</v>
      </c>
      <c r="AC1979" s="17">
        <f>AB1979*Premissas!$C$6</f>
        <v>0</v>
      </c>
      <c r="AD1979" s="15">
        <f t="shared" si="2998"/>
        <v>142</v>
      </c>
      <c r="AE1979" s="18">
        <f>AD1979*Premissas!$C$12</f>
        <v>4577.6020246757353</v>
      </c>
    </row>
    <row r="1980" spans="1:33" x14ac:dyDescent="0.25">
      <c r="A1980" s="7" t="str">
        <f>Premissas!$E$6</f>
        <v>junho/19</v>
      </c>
      <c r="B1980" s="29">
        <f t="shared" si="3001"/>
        <v>142</v>
      </c>
      <c r="C1980" s="15">
        <f>LARGE(Premissas!$H$6:$I$6,1)</f>
        <v>59.47</v>
      </c>
      <c r="D1980" s="16">
        <f t="shared" si="2991"/>
        <v>0</v>
      </c>
      <c r="E1980" s="17">
        <f>D1980*Premissas!$C$6</f>
        <v>0</v>
      </c>
      <c r="F1980" s="15">
        <f t="shared" si="2992"/>
        <v>142</v>
      </c>
      <c r="G1980" s="18">
        <f>F1980*Premissas!$C$5</f>
        <v>4577.6020246757353</v>
      </c>
      <c r="M1980" s="7" t="str">
        <f>Premissas!$E$6</f>
        <v>junho/19</v>
      </c>
      <c r="N1980" s="29">
        <f t="shared" si="2999"/>
        <v>142</v>
      </c>
      <c r="O1980" s="15">
        <f>Premissas!$I$6</f>
        <v>47.71</v>
      </c>
      <c r="P1980" s="16">
        <f t="shared" si="2994"/>
        <v>0</v>
      </c>
      <c r="Q1980" s="17">
        <f>P1980*Premissas!$C$13</f>
        <v>0</v>
      </c>
      <c r="R1980" s="15">
        <f t="shared" si="2995"/>
        <v>142</v>
      </c>
      <c r="S1980" s="18">
        <f>R1980*Premissas!$C$11</f>
        <v>6839.4495412844035</v>
      </c>
      <c r="Y1980" s="7" t="str">
        <f>Premissas!$E$6</f>
        <v>junho/19</v>
      </c>
      <c r="Z1980" s="29">
        <f t="shared" si="3000"/>
        <v>142</v>
      </c>
      <c r="AA1980" s="15">
        <f>Premissas!$H$6</f>
        <v>59.47</v>
      </c>
      <c r="AB1980" s="16">
        <f t="shared" si="2997"/>
        <v>0</v>
      </c>
      <c r="AC1980" s="17">
        <f>AB1980*Premissas!$C$6</f>
        <v>0</v>
      </c>
      <c r="AD1980" s="15">
        <f t="shared" si="2998"/>
        <v>142</v>
      </c>
      <c r="AE1980" s="18">
        <f>AD1980*Premissas!$C$12</f>
        <v>4577.6020246757353</v>
      </c>
    </row>
    <row r="1981" spans="1:33" x14ac:dyDescent="0.25">
      <c r="A1981" s="7" t="str">
        <f>Premissas!$E$7</f>
        <v>maio/19</v>
      </c>
      <c r="B1981" s="29">
        <f t="shared" si="3001"/>
        <v>142</v>
      </c>
      <c r="C1981" s="15">
        <f>LARGE(Premissas!$H$7:$I$7,1)</f>
        <v>61.04</v>
      </c>
      <c r="D1981" s="20">
        <f t="shared" si="2991"/>
        <v>0</v>
      </c>
      <c r="E1981" s="17">
        <f>D1981*Premissas!$C$6</f>
        <v>0</v>
      </c>
      <c r="F1981" s="15">
        <f t="shared" si="2992"/>
        <v>142</v>
      </c>
      <c r="G1981" s="18">
        <f>F1981*Premissas!$C$5</f>
        <v>4577.6020246757353</v>
      </c>
      <c r="M1981" s="7" t="str">
        <f>Premissas!$E$7</f>
        <v>maio/19</v>
      </c>
      <c r="N1981" s="29">
        <f t="shared" si="2999"/>
        <v>142</v>
      </c>
      <c r="O1981" s="15">
        <f>Premissas!$I$7</f>
        <v>46.37</v>
      </c>
      <c r="P1981" s="20">
        <f t="shared" si="2994"/>
        <v>0</v>
      </c>
      <c r="Q1981" s="17">
        <f>P1981*Premissas!$C$13</f>
        <v>0</v>
      </c>
      <c r="R1981" s="15">
        <f t="shared" si="2995"/>
        <v>142</v>
      </c>
      <c r="S1981" s="18">
        <f>R1981*Premissas!$C$11</f>
        <v>6839.4495412844035</v>
      </c>
      <c r="Y1981" s="7" t="str">
        <f>Premissas!$E$7</f>
        <v>maio/19</v>
      </c>
      <c r="Z1981" s="29">
        <f t="shared" si="3000"/>
        <v>142</v>
      </c>
      <c r="AA1981" s="15">
        <f>Premissas!$H$7</f>
        <v>61.04</v>
      </c>
      <c r="AB1981" s="20">
        <f t="shared" si="2997"/>
        <v>0</v>
      </c>
      <c r="AC1981" s="17">
        <f>AB1981*Premissas!$C$6</f>
        <v>0</v>
      </c>
      <c r="AD1981" s="15">
        <f t="shared" si="2998"/>
        <v>142</v>
      </c>
      <c r="AE1981" s="18">
        <f>AD1981*Premissas!$C$12</f>
        <v>4577.6020246757353</v>
      </c>
    </row>
    <row r="1982" spans="1:33" x14ac:dyDescent="0.25">
      <c r="A1982" s="7" t="str">
        <f>Premissas!$E$8</f>
        <v>abril/19</v>
      </c>
      <c r="B1982" s="29">
        <f t="shared" si="3001"/>
        <v>142</v>
      </c>
      <c r="C1982" s="15">
        <f>LARGE(Premissas!$H$8:$I$8,1)</f>
        <v>81.98</v>
      </c>
      <c r="D1982" s="20">
        <f t="shared" si="2991"/>
        <v>0</v>
      </c>
      <c r="E1982" s="17">
        <f>D1982*Premissas!$C$6</f>
        <v>0</v>
      </c>
      <c r="F1982" s="15">
        <f t="shared" si="2992"/>
        <v>142</v>
      </c>
      <c r="G1982" s="18">
        <f>F1982*Premissas!$C$5</f>
        <v>4577.6020246757353</v>
      </c>
      <c r="M1982" s="7" t="str">
        <f>Premissas!$E$8</f>
        <v>abril/19</v>
      </c>
      <c r="N1982" s="29">
        <f t="shared" si="2999"/>
        <v>142</v>
      </c>
      <c r="O1982" s="15">
        <f>Premissas!$I$8</f>
        <v>53.09</v>
      </c>
      <c r="P1982" s="20">
        <f t="shared" si="2994"/>
        <v>0</v>
      </c>
      <c r="Q1982" s="17">
        <f>P1982*Premissas!$C$13</f>
        <v>0</v>
      </c>
      <c r="R1982" s="15">
        <f t="shared" si="2995"/>
        <v>142</v>
      </c>
      <c r="S1982" s="18">
        <f>R1982*Premissas!$C$11</f>
        <v>6839.4495412844035</v>
      </c>
      <c r="Y1982" s="7" t="str">
        <f>Premissas!$E$8</f>
        <v>abril/19</v>
      </c>
      <c r="Z1982" s="29">
        <f t="shared" si="3000"/>
        <v>142</v>
      </c>
      <c r="AA1982" s="15">
        <f>Premissas!$H$8</f>
        <v>81.98</v>
      </c>
      <c r="AB1982" s="20">
        <f t="shared" si="2997"/>
        <v>0</v>
      </c>
      <c r="AC1982" s="17">
        <f>AB1982*Premissas!$C$6</f>
        <v>0</v>
      </c>
      <c r="AD1982" s="15">
        <f t="shared" si="2998"/>
        <v>142</v>
      </c>
      <c r="AE1982" s="18">
        <f>AD1982*Premissas!$C$12</f>
        <v>4577.6020246757353</v>
      </c>
    </row>
    <row r="1983" spans="1:33" x14ac:dyDescent="0.25">
      <c r="A1983" s="7" t="str">
        <f>Premissas!$E$9</f>
        <v>março/19</v>
      </c>
      <c r="B1983" s="29">
        <f t="shared" si="3001"/>
        <v>142</v>
      </c>
      <c r="C1983" s="15">
        <f>LARGE(Premissas!$H$9:$I$9,1)</f>
        <v>77.73</v>
      </c>
      <c r="D1983" s="20">
        <f t="shared" si="2991"/>
        <v>0</v>
      </c>
      <c r="E1983" s="17">
        <f>D1983*Premissas!$C$6</f>
        <v>0</v>
      </c>
      <c r="F1983" s="15">
        <f t="shared" si="2992"/>
        <v>142</v>
      </c>
      <c r="G1983" s="18">
        <f>F1983*Premissas!$C$5</f>
        <v>4577.6020246757353</v>
      </c>
      <c r="M1983" s="7" t="str">
        <f>Premissas!$E$9</f>
        <v>março/19</v>
      </c>
      <c r="N1983" s="29">
        <f t="shared" si="2999"/>
        <v>142</v>
      </c>
      <c r="O1983" s="15">
        <f>Premissas!$I$9</f>
        <v>77.73</v>
      </c>
      <c r="P1983" s="20">
        <f t="shared" si="2994"/>
        <v>0</v>
      </c>
      <c r="Q1983" s="17">
        <f>P1983*Premissas!$C$13</f>
        <v>0</v>
      </c>
      <c r="R1983" s="15">
        <f t="shared" si="2995"/>
        <v>142</v>
      </c>
      <c r="S1983" s="18">
        <f>R1983*Premissas!$C$11</f>
        <v>6839.4495412844035</v>
      </c>
      <c r="Y1983" s="7" t="str">
        <f>Premissas!$E$9</f>
        <v>março/19</v>
      </c>
      <c r="Z1983" s="29">
        <f t="shared" si="3000"/>
        <v>142</v>
      </c>
      <c r="AA1983" s="15">
        <f>Premissas!$H$9</f>
        <v>77.62</v>
      </c>
      <c r="AB1983" s="20">
        <f t="shared" si="2997"/>
        <v>0</v>
      </c>
      <c r="AC1983" s="17">
        <f>AB1983*Premissas!$C$6</f>
        <v>0</v>
      </c>
      <c r="AD1983" s="15">
        <f t="shared" si="2998"/>
        <v>142</v>
      </c>
      <c r="AE1983" s="18">
        <f>AD1983*Premissas!$C$12</f>
        <v>4577.6020246757353</v>
      </c>
    </row>
    <row r="1984" spans="1:33" x14ac:dyDescent="0.25">
      <c r="A1984" s="7" t="str">
        <f>Premissas!$E$10</f>
        <v>fevereiro/19</v>
      </c>
      <c r="B1984" s="29">
        <f t="shared" si="3001"/>
        <v>142</v>
      </c>
      <c r="C1984" s="15">
        <f>LARGE(Premissas!$H$10:$I$10,1)</f>
        <v>89.49</v>
      </c>
      <c r="D1984" s="20">
        <f t="shared" si="2991"/>
        <v>0</v>
      </c>
      <c r="E1984" s="17">
        <f>D1984*Premissas!$C$6</f>
        <v>0</v>
      </c>
      <c r="F1984" s="15">
        <f t="shared" si="2992"/>
        <v>142</v>
      </c>
      <c r="G1984" s="18">
        <f>F1984*Premissas!$C$5</f>
        <v>4577.6020246757353</v>
      </c>
      <c r="M1984" s="7" t="str">
        <f>Premissas!$E$10</f>
        <v>fevereiro/19</v>
      </c>
      <c r="N1984" s="29">
        <f t="shared" si="2999"/>
        <v>142</v>
      </c>
      <c r="O1984" s="15">
        <f>Premissas!$I$10</f>
        <v>61.82</v>
      </c>
      <c r="P1984" s="20">
        <f t="shared" si="2994"/>
        <v>0</v>
      </c>
      <c r="Q1984" s="17">
        <f>P1984*Premissas!$C$13</f>
        <v>0</v>
      </c>
      <c r="R1984" s="15">
        <f t="shared" si="2995"/>
        <v>142</v>
      </c>
      <c r="S1984" s="18">
        <f>R1984*Premissas!$C$11</f>
        <v>6839.4495412844035</v>
      </c>
      <c r="Y1984" s="7" t="str">
        <f>Premissas!$E$10</f>
        <v>fevereiro/19</v>
      </c>
      <c r="Z1984" s="29">
        <f t="shared" si="3000"/>
        <v>142</v>
      </c>
      <c r="AA1984" s="15">
        <f>Premissas!$H$10</f>
        <v>89.49</v>
      </c>
      <c r="AB1984" s="20">
        <f t="shared" si="2997"/>
        <v>0</v>
      </c>
      <c r="AC1984" s="17">
        <f>AB1984*Premissas!$C$6</f>
        <v>0</v>
      </c>
      <c r="AD1984" s="15">
        <f t="shared" si="2998"/>
        <v>142</v>
      </c>
      <c r="AE1984" s="18">
        <f>AD1984*Premissas!$C$12</f>
        <v>4577.6020246757353</v>
      </c>
    </row>
    <row r="1985" spans="1:33" x14ac:dyDescent="0.25">
      <c r="A1985" s="7" t="str">
        <f>Premissas!$E$11</f>
        <v>janeiro/19</v>
      </c>
      <c r="B1985" s="29">
        <f t="shared" si="3001"/>
        <v>142</v>
      </c>
      <c r="C1985" s="15">
        <f>LARGE(Premissas!$H$11:$I$11,1)</f>
        <v>81.09</v>
      </c>
      <c r="D1985" s="16">
        <f t="shared" si="2991"/>
        <v>0</v>
      </c>
      <c r="E1985" s="17">
        <f>D1985*Premissas!$C$6</f>
        <v>0</v>
      </c>
      <c r="F1985" s="15">
        <f t="shared" si="2992"/>
        <v>142</v>
      </c>
      <c r="G1985" s="18">
        <f>F1985*Premissas!$C$5</f>
        <v>4577.6020246757353</v>
      </c>
      <c r="M1985" s="7" t="str">
        <f>Premissas!$E$11</f>
        <v>janeiro/19</v>
      </c>
      <c r="N1985" s="29">
        <f t="shared" si="2999"/>
        <v>142</v>
      </c>
      <c r="O1985" s="15">
        <f>Premissas!$I$11</f>
        <v>57.12</v>
      </c>
      <c r="P1985" s="16">
        <f t="shared" si="2994"/>
        <v>0</v>
      </c>
      <c r="Q1985" s="17">
        <f>P1985*Premissas!$C$13</f>
        <v>0</v>
      </c>
      <c r="R1985" s="15">
        <f t="shared" si="2995"/>
        <v>142</v>
      </c>
      <c r="S1985" s="18">
        <f>R1985*Premissas!$C$11</f>
        <v>6839.4495412844035</v>
      </c>
      <c r="Y1985" s="7" t="str">
        <f>Premissas!$E$11</f>
        <v>janeiro/19</v>
      </c>
      <c r="Z1985" s="29">
        <f t="shared" si="3000"/>
        <v>142</v>
      </c>
      <c r="AA1985" s="15">
        <f>Premissas!$H$11</f>
        <v>81.09</v>
      </c>
      <c r="AB1985" s="16">
        <f t="shared" si="2997"/>
        <v>0</v>
      </c>
      <c r="AC1985" s="17">
        <f>AB1985*Premissas!$C$6</f>
        <v>0</v>
      </c>
      <c r="AD1985" s="15">
        <f t="shared" si="2998"/>
        <v>142</v>
      </c>
      <c r="AE1985" s="18">
        <f>AD1985*Premissas!$C$12</f>
        <v>4577.6020246757353</v>
      </c>
    </row>
    <row r="1986" spans="1:33" x14ac:dyDescent="0.25">
      <c r="A1986" s="7" t="str">
        <f>Premissas!$E$12</f>
        <v>dezembro/18</v>
      </c>
      <c r="B1986" s="29">
        <f t="shared" si="3001"/>
        <v>142</v>
      </c>
      <c r="C1986" s="15">
        <f>LARGE(Premissas!$H$12:$I$12,1)</f>
        <v>66.98</v>
      </c>
      <c r="D1986" s="16">
        <f t="shared" si="2991"/>
        <v>0</v>
      </c>
      <c r="E1986" s="17">
        <f>D1986*Premissas!$C$6</f>
        <v>0</v>
      </c>
      <c r="F1986" s="15">
        <f t="shared" si="2992"/>
        <v>142</v>
      </c>
      <c r="G1986" s="18">
        <f>F1986*Premissas!$C$5</f>
        <v>4577.6020246757353</v>
      </c>
      <c r="M1986" s="7" t="str">
        <f>Premissas!$E$12</f>
        <v>dezembro/18</v>
      </c>
      <c r="N1986" s="29">
        <f t="shared" si="2999"/>
        <v>142</v>
      </c>
      <c r="O1986" s="15">
        <f>Premissas!$I$12</f>
        <v>56.9</v>
      </c>
      <c r="P1986" s="16">
        <f t="shared" si="2994"/>
        <v>0</v>
      </c>
      <c r="Q1986" s="17">
        <f>P1986*Premissas!$C$13</f>
        <v>0</v>
      </c>
      <c r="R1986" s="15">
        <f t="shared" si="2995"/>
        <v>142</v>
      </c>
      <c r="S1986" s="18">
        <f>R1986*Premissas!$C$11</f>
        <v>6839.4495412844035</v>
      </c>
      <c r="Y1986" s="7" t="str">
        <f>Premissas!$E$12</f>
        <v>dezembro/18</v>
      </c>
      <c r="Z1986" s="29">
        <f t="shared" si="3000"/>
        <v>142</v>
      </c>
      <c r="AA1986" s="15">
        <f>Premissas!$H$12</f>
        <v>66.98</v>
      </c>
      <c r="AB1986" s="16">
        <f t="shared" si="2997"/>
        <v>0</v>
      </c>
      <c r="AC1986" s="17">
        <f>AB1986*Premissas!$C$6</f>
        <v>0</v>
      </c>
      <c r="AD1986" s="15">
        <f t="shared" si="2998"/>
        <v>142</v>
      </c>
      <c r="AE1986" s="18">
        <f>AD1986*Premissas!$C$12</f>
        <v>4577.6020246757353</v>
      </c>
    </row>
    <row r="1987" spans="1:33" x14ac:dyDescent="0.25">
      <c r="A1987" s="7" t="str">
        <f>Premissas!$E$13</f>
        <v>novembro/18</v>
      </c>
      <c r="B1987" s="29">
        <f t="shared" si="3001"/>
        <v>142</v>
      </c>
      <c r="C1987" s="15">
        <f>LARGE(Premissas!$H$13:$I$13,1)</f>
        <v>66.42</v>
      </c>
      <c r="D1987" s="16">
        <f t="shared" si="2991"/>
        <v>0</v>
      </c>
      <c r="E1987" s="17">
        <f>D1987*Premissas!$C$6</f>
        <v>0</v>
      </c>
      <c r="F1987" s="15">
        <f t="shared" si="2992"/>
        <v>142</v>
      </c>
      <c r="G1987" s="18">
        <f>F1987*Premissas!$C$5</f>
        <v>4577.6020246757353</v>
      </c>
      <c r="M1987" s="7" t="str">
        <f>Premissas!$E$13</f>
        <v>novembro/18</v>
      </c>
      <c r="N1987" s="29">
        <f t="shared" si="2999"/>
        <v>142</v>
      </c>
      <c r="O1987" s="15">
        <f>Premissas!$I$13</f>
        <v>40.659999999999997</v>
      </c>
      <c r="P1987" s="16">
        <f t="shared" si="2994"/>
        <v>0</v>
      </c>
      <c r="Q1987" s="17">
        <f>P1987*Premissas!$C$13</f>
        <v>0</v>
      </c>
      <c r="R1987" s="15">
        <f t="shared" si="2995"/>
        <v>142</v>
      </c>
      <c r="S1987" s="18">
        <f>R1987*Premissas!$C$11</f>
        <v>6839.4495412844035</v>
      </c>
      <c r="Y1987" s="7" t="str">
        <f>Premissas!$E$13</f>
        <v>novembro/18</v>
      </c>
      <c r="Z1987" s="29">
        <f t="shared" si="3000"/>
        <v>142</v>
      </c>
      <c r="AA1987" s="15">
        <f>Premissas!$H$13</f>
        <v>66.42</v>
      </c>
      <c r="AB1987" s="16">
        <f t="shared" si="2997"/>
        <v>0</v>
      </c>
      <c r="AC1987" s="17">
        <f>AB1987*Premissas!$C$6</f>
        <v>0</v>
      </c>
      <c r="AD1987" s="15">
        <f t="shared" si="2998"/>
        <v>142</v>
      </c>
      <c r="AE1987" s="18">
        <f>AD1987*Premissas!$C$12</f>
        <v>4577.6020246757353</v>
      </c>
    </row>
    <row r="1988" spans="1:33" x14ac:dyDescent="0.25">
      <c r="A1988" s="26" t="s">
        <v>35</v>
      </c>
      <c r="B1988" s="5"/>
      <c r="C1988" s="5">
        <f>LARGE(C1975:C1987,1)</f>
        <v>89.49</v>
      </c>
      <c r="D1988" s="5">
        <f>LARGE(D1975:D1987,1)</f>
        <v>0</v>
      </c>
      <c r="E1988" s="27">
        <f>SUM(E1976:E1987)</f>
        <v>0</v>
      </c>
      <c r="F1988" s="5">
        <f>LARGE(F1975:F1987,1)</f>
        <v>142</v>
      </c>
      <c r="G1988" s="27">
        <f t="shared" ref="G1988:G2044" si="3002">SUM(G1976:G1987)</f>
        <v>54931.224296108812</v>
      </c>
      <c r="H1988" s="50">
        <f>E1988+G1988</f>
        <v>54931.224296108812</v>
      </c>
      <c r="I1988">
        <f>B1976</f>
        <v>142</v>
      </c>
      <c r="M1988" s="26" t="s">
        <v>35</v>
      </c>
      <c r="N1988" s="5"/>
      <c r="O1988" s="5">
        <f t="shared" ref="O1988:P1988" si="3003">LARGE(O1975:O1987,1)</f>
        <v>77.73</v>
      </c>
      <c r="P1988" s="5">
        <f t="shared" si="3003"/>
        <v>0</v>
      </c>
      <c r="Q1988" s="27">
        <f t="shared" ref="Q1988" si="3004">SUM(Q1976:Q1987)</f>
        <v>0</v>
      </c>
      <c r="R1988" s="5">
        <f t="shared" ref="R1988" si="3005">LARGE(R1975:R1987,1)</f>
        <v>142</v>
      </c>
      <c r="S1988" s="27">
        <f t="shared" ref="S1988:S2044" si="3006">SUM(S1976:S1987)</f>
        <v>82073.394495412824</v>
      </c>
      <c r="T1988" s="50">
        <f t="shared" ref="T1988" si="3007">Q1988+S1988</f>
        <v>82073.394495412824</v>
      </c>
      <c r="U1988">
        <f t="shared" ref="U1988" si="3008">N1976</f>
        <v>142</v>
      </c>
      <c r="Y1988" s="26" t="s">
        <v>35</v>
      </c>
      <c r="Z1988" s="5"/>
      <c r="AA1988" s="5">
        <f t="shared" ref="AA1988:AB1988" si="3009">LARGE(AA1975:AA1987,1)</f>
        <v>89.49</v>
      </c>
      <c r="AB1988" s="5">
        <f t="shared" si="3009"/>
        <v>0</v>
      </c>
      <c r="AC1988" s="27">
        <f t="shared" ref="AC1988" si="3010">SUM(AC1976:AC1987)</f>
        <v>0</v>
      </c>
      <c r="AD1988" s="5">
        <f t="shared" ref="AD1988" si="3011">LARGE(AD1975:AD1987,1)</f>
        <v>142</v>
      </c>
      <c r="AE1988" s="27">
        <f t="shared" ref="AE1988:AE2044" si="3012">SUM(AE1976:AE1987)</f>
        <v>54931.224296108812</v>
      </c>
      <c r="AF1988" s="50">
        <f t="shared" ref="AF1988" si="3013">AC1988+AE1988</f>
        <v>54931.224296108812</v>
      </c>
      <c r="AG1988">
        <f t="shared" ref="AG1988" si="3014">Z1976</f>
        <v>142</v>
      </c>
    </row>
    <row r="1989" spans="1:33" x14ac:dyDescent="0.25">
      <c r="A1989" s="6" t="s">
        <v>12</v>
      </c>
      <c r="B1989" s="6" t="s">
        <v>18</v>
      </c>
      <c r="C1989" s="6" t="s">
        <v>19</v>
      </c>
      <c r="D1989" s="14" t="s">
        <v>20</v>
      </c>
      <c r="E1989" s="14" t="s">
        <v>21</v>
      </c>
      <c r="F1989" s="6" t="s">
        <v>22</v>
      </c>
      <c r="G1989" s="6" t="s">
        <v>23</v>
      </c>
      <c r="M1989" s="6" t="s">
        <v>12</v>
      </c>
      <c r="N1989" s="6" t="s">
        <v>18</v>
      </c>
      <c r="O1989" s="6" t="s">
        <v>19</v>
      </c>
      <c r="P1989" s="14" t="s">
        <v>20</v>
      </c>
      <c r="Q1989" s="14" t="s">
        <v>21</v>
      </c>
      <c r="R1989" s="6" t="s">
        <v>22</v>
      </c>
      <c r="S1989" s="6" t="s">
        <v>23</v>
      </c>
      <c r="Y1989" s="6" t="s">
        <v>12</v>
      </c>
      <c r="Z1989" s="6" t="s">
        <v>18</v>
      </c>
      <c r="AA1989" s="6" t="s">
        <v>19</v>
      </c>
      <c r="AB1989" s="14" t="s">
        <v>20</v>
      </c>
      <c r="AC1989" s="14" t="s">
        <v>21</v>
      </c>
      <c r="AD1989" s="6" t="s">
        <v>22</v>
      </c>
      <c r="AE1989" s="6" t="s">
        <v>23</v>
      </c>
    </row>
    <row r="1990" spans="1:33" x14ac:dyDescent="0.25">
      <c r="A1990" s="7" t="str">
        <f>Premissas!$E$2</f>
        <v>outubro/19</v>
      </c>
      <c r="B1990" s="29">
        <f>B1976+1</f>
        <v>143</v>
      </c>
      <c r="C1990" s="15">
        <f>LARGE(Premissas!$H$2:$I$2,1)</f>
        <v>63.39</v>
      </c>
      <c r="D1990" s="16">
        <f t="shared" ref="D1990:D2001" si="3015">IF(C1990&gt;105%*B1990,(C1990-B1990),0)</f>
        <v>0</v>
      </c>
      <c r="E1990" s="17">
        <f>D1990*Premissas!$C$6</f>
        <v>0</v>
      </c>
      <c r="F1990" s="15">
        <f t="shared" ref="F1990:F2001" si="3016">IF(C1990&gt;B1990,C1990,B1990)</f>
        <v>143</v>
      </c>
      <c r="G1990" s="18">
        <f>F1990*Premissas!$C$5</f>
        <v>4609.8386586523256</v>
      </c>
      <c r="M1990" s="7" t="str">
        <f>Premissas!$E$2</f>
        <v>outubro/19</v>
      </c>
      <c r="N1990" s="29">
        <f t="shared" ref="N1990" si="3017">N1976+1</f>
        <v>143</v>
      </c>
      <c r="O1990" s="15">
        <f>Premissas!$I$2</f>
        <v>63.39</v>
      </c>
      <c r="P1990" s="16">
        <f t="shared" ref="P1990:P2001" si="3018">IF(O1990&gt;105%*N1990,(O1990-N1990),0)</f>
        <v>0</v>
      </c>
      <c r="Q1990" s="17">
        <f>P1990*Premissas!$C$13</f>
        <v>0</v>
      </c>
      <c r="R1990" s="15">
        <f t="shared" ref="R1990:R2001" si="3019">IF(O1990&gt;N1990,O1990,N1990)</f>
        <v>143</v>
      </c>
      <c r="S1990" s="18">
        <f>R1990*Premissas!$C$11</f>
        <v>6887.6146788990827</v>
      </c>
      <c r="Y1990" s="7" t="str">
        <f>Premissas!$E$2</f>
        <v>outubro/19</v>
      </c>
      <c r="Z1990" s="29">
        <f t="shared" ref="Z1990" si="3020">Z1976+1</f>
        <v>143</v>
      </c>
      <c r="AA1990" s="15">
        <f>Premissas!$H$2</f>
        <v>58.8</v>
      </c>
      <c r="AB1990" s="16">
        <f t="shared" ref="AB1990:AB2001" si="3021">IF(AA1990&gt;105%*Z1990,(AA1990-Z1990),0)</f>
        <v>0</v>
      </c>
      <c r="AC1990" s="17">
        <f>AB1990*Premissas!$C$6</f>
        <v>0</v>
      </c>
      <c r="AD1990" s="15">
        <f t="shared" ref="AD1990:AD2001" si="3022">IF(AA1990&gt;Z1990,AA1990,Z1990)</f>
        <v>143</v>
      </c>
      <c r="AE1990" s="18">
        <f>AD1990*Premissas!$C$12</f>
        <v>4609.8386586523256</v>
      </c>
    </row>
    <row r="1991" spans="1:33" x14ac:dyDescent="0.25">
      <c r="A1991" s="7" t="str">
        <f>Premissas!$E$3</f>
        <v>setembro/19</v>
      </c>
      <c r="B1991" s="29">
        <f>B1990</f>
        <v>143</v>
      </c>
      <c r="C1991" s="15">
        <f>LARGE(Premissas!$H$3:$I$3,1)</f>
        <v>58.91</v>
      </c>
      <c r="D1991" s="16">
        <f t="shared" si="3015"/>
        <v>0</v>
      </c>
      <c r="E1991" s="17">
        <f>D1991*Premissas!$C$6</f>
        <v>0</v>
      </c>
      <c r="F1991" s="15">
        <f t="shared" si="3016"/>
        <v>143</v>
      </c>
      <c r="G1991" s="18">
        <f>F1991*Premissas!$C$5</f>
        <v>4609.8386586523256</v>
      </c>
      <c r="M1991" s="7" t="str">
        <f>Premissas!$E$3</f>
        <v>setembro/19</v>
      </c>
      <c r="N1991" s="29">
        <f t="shared" ref="N1991:N2001" si="3023">N1990</f>
        <v>143</v>
      </c>
      <c r="O1991" s="15">
        <f>Premissas!$I$3</f>
        <v>52.19</v>
      </c>
      <c r="P1991" s="16">
        <f t="shared" si="3018"/>
        <v>0</v>
      </c>
      <c r="Q1991" s="17">
        <f>P1991*Premissas!$C$13</f>
        <v>0</v>
      </c>
      <c r="R1991" s="15">
        <f t="shared" si="3019"/>
        <v>143</v>
      </c>
      <c r="S1991" s="18">
        <f>R1991*Premissas!$C$11</f>
        <v>6887.6146788990827</v>
      </c>
      <c r="Y1991" s="7" t="str">
        <f>Premissas!$E$3</f>
        <v>setembro/19</v>
      </c>
      <c r="Z1991" s="29">
        <f t="shared" ref="Z1991:Z2001" si="3024">Z1990</f>
        <v>143</v>
      </c>
      <c r="AA1991" s="15">
        <f>Premissas!$H$3</f>
        <v>58.91</v>
      </c>
      <c r="AB1991" s="16">
        <f t="shared" si="3021"/>
        <v>0</v>
      </c>
      <c r="AC1991" s="17">
        <f>AB1991*Premissas!$C$6</f>
        <v>0</v>
      </c>
      <c r="AD1991" s="15">
        <f t="shared" si="3022"/>
        <v>143</v>
      </c>
      <c r="AE1991" s="18">
        <f>AD1991*Premissas!$C$12</f>
        <v>4609.8386586523256</v>
      </c>
    </row>
    <row r="1992" spans="1:33" x14ac:dyDescent="0.25">
      <c r="A1992" s="7" t="str">
        <f>Premissas!$E$4</f>
        <v>agosto/19</v>
      </c>
      <c r="B1992" s="29">
        <f t="shared" ref="B1992:B2001" si="3025">B1991</f>
        <v>143</v>
      </c>
      <c r="C1992" s="15">
        <f>LARGE(Premissas!$H$4:$I$4,1)</f>
        <v>46.48</v>
      </c>
      <c r="D1992" s="16">
        <f t="shared" si="3015"/>
        <v>0</v>
      </c>
      <c r="E1992" s="17">
        <f>D1992*Premissas!$C$6</f>
        <v>0</v>
      </c>
      <c r="F1992" s="15">
        <f t="shared" si="3016"/>
        <v>143</v>
      </c>
      <c r="G1992" s="18">
        <f>F1992*Premissas!$C$5</f>
        <v>4609.8386586523256</v>
      </c>
      <c r="M1992" s="7" t="str">
        <f>Premissas!$E$4</f>
        <v>agosto/19</v>
      </c>
      <c r="N1992" s="29">
        <f t="shared" si="3023"/>
        <v>143</v>
      </c>
      <c r="O1992" s="15">
        <f>Premissas!$I$4</f>
        <v>20.16</v>
      </c>
      <c r="P1992" s="16">
        <f t="shared" si="3018"/>
        <v>0</v>
      </c>
      <c r="Q1992" s="17">
        <f>P1992*Premissas!$C$13</f>
        <v>0</v>
      </c>
      <c r="R1992" s="15">
        <f t="shared" si="3019"/>
        <v>143</v>
      </c>
      <c r="S1992" s="18">
        <f>R1992*Premissas!$C$11</f>
        <v>6887.6146788990827</v>
      </c>
      <c r="Y1992" s="7" t="str">
        <f>Premissas!$E$4</f>
        <v>agosto/19</v>
      </c>
      <c r="Z1992" s="29">
        <f t="shared" si="3024"/>
        <v>143</v>
      </c>
      <c r="AA1992" s="15">
        <f>Premissas!$H$4</f>
        <v>46.48</v>
      </c>
      <c r="AB1992" s="16">
        <f t="shared" si="3021"/>
        <v>0</v>
      </c>
      <c r="AC1992" s="17">
        <f>AB1992*Premissas!$C$6</f>
        <v>0</v>
      </c>
      <c r="AD1992" s="15">
        <f t="shared" si="3022"/>
        <v>143</v>
      </c>
      <c r="AE1992" s="18">
        <f>AD1992*Premissas!$C$12</f>
        <v>4609.8386586523256</v>
      </c>
    </row>
    <row r="1993" spans="1:33" x14ac:dyDescent="0.25">
      <c r="A1993" s="7" t="str">
        <f>Premissas!$E$5</f>
        <v>julho/19</v>
      </c>
      <c r="B1993" s="29">
        <f t="shared" si="3025"/>
        <v>143</v>
      </c>
      <c r="C1993" s="15">
        <f>LARGE(Premissas!$H$5:$I$5,1)</f>
        <v>63.17</v>
      </c>
      <c r="D1993" s="16">
        <f t="shared" si="3015"/>
        <v>0</v>
      </c>
      <c r="E1993" s="17">
        <f>D1993*Premissas!$C$6</f>
        <v>0</v>
      </c>
      <c r="F1993" s="15">
        <f t="shared" si="3016"/>
        <v>143</v>
      </c>
      <c r="G1993" s="18">
        <f>F1993*Premissas!$C$5</f>
        <v>4609.8386586523256</v>
      </c>
      <c r="M1993" s="7" t="str">
        <f>Premissas!$E$5</f>
        <v>julho/19</v>
      </c>
      <c r="N1993" s="29">
        <f t="shared" si="3023"/>
        <v>143</v>
      </c>
      <c r="O1993" s="15">
        <f>Premissas!$I$5</f>
        <v>39.979999999999997</v>
      </c>
      <c r="P1993" s="16">
        <f t="shared" si="3018"/>
        <v>0</v>
      </c>
      <c r="Q1993" s="17">
        <f>P1993*Premissas!$C$13</f>
        <v>0</v>
      </c>
      <c r="R1993" s="15">
        <f t="shared" si="3019"/>
        <v>143</v>
      </c>
      <c r="S1993" s="18">
        <f>R1993*Premissas!$C$11</f>
        <v>6887.6146788990827</v>
      </c>
      <c r="Y1993" s="7" t="str">
        <f>Premissas!$E$5</f>
        <v>julho/19</v>
      </c>
      <c r="Z1993" s="29">
        <f t="shared" si="3024"/>
        <v>143</v>
      </c>
      <c r="AA1993" s="15">
        <f>Premissas!$H$5</f>
        <v>63.17</v>
      </c>
      <c r="AB1993" s="16">
        <f t="shared" si="3021"/>
        <v>0</v>
      </c>
      <c r="AC1993" s="17">
        <f>AB1993*Premissas!$C$6</f>
        <v>0</v>
      </c>
      <c r="AD1993" s="15">
        <f t="shared" si="3022"/>
        <v>143</v>
      </c>
      <c r="AE1993" s="18">
        <f>AD1993*Premissas!$C$12</f>
        <v>4609.8386586523256</v>
      </c>
    </row>
    <row r="1994" spans="1:33" x14ac:dyDescent="0.25">
      <c r="A1994" s="7" t="str">
        <f>Premissas!$E$6</f>
        <v>junho/19</v>
      </c>
      <c r="B1994" s="29">
        <f t="shared" si="3025"/>
        <v>143</v>
      </c>
      <c r="C1994" s="15">
        <f>LARGE(Premissas!$H$6:$I$6,1)</f>
        <v>59.47</v>
      </c>
      <c r="D1994" s="16">
        <f t="shared" si="3015"/>
        <v>0</v>
      </c>
      <c r="E1994" s="17">
        <f>D1994*Premissas!$C$6</f>
        <v>0</v>
      </c>
      <c r="F1994" s="15">
        <f t="shared" si="3016"/>
        <v>143</v>
      </c>
      <c r="G1994" s="18">
        <f>F1994*Premissas!$C$5</f>
        <v>4609.8386586523256</v>
      </c>
      <c r="M1994" s="7" t="str">
        <f>Premissas!$E$6</f>
        <v>junho/19</v>
      </c>
      <c r="N1994" s="29">
        <f t="shared" si="3023"/>
        <v>143</v>
      </c>
      <c r="O1994" s="15">
        <f>Premissas!$I$6</f>
        <v>47.71</v>
      </c>
      <c r="P1994" s="16">
        <f t="shared" si="3018"/>
        <v>0</v>
      </c>
      <c r="Q1994" s="17">
        <f>P1994*Premissas!$C$13</f>
        <v>0</v>
      </c>
      <c r="R1994" s="15">
        <f t="shared" si="3019"/>
        <v>143</v>
      </c>
      <c r="S1994" s="18">
        <f>R1994*Premissas!$C$11</f>
        <v>6887.6146788990827</v>
      </c>
      <c r="Y1994" s="7" t="str">
        <f>Premissas!$E$6</f>
        <v>junho/19</v>
      </c>
      <c r="Z1994" s="29">
        <f t="shared" si="3024"/>
        <v>143</v>
      </c>
      <c r="AA1994" s="15">
        <f>Premissas!$H$6</f>
        <v>59.47</v>
      </c>
      <c r="AB1994" s="16">
        <f t="shared" si="3021"/>
        <v>0</v>
      </c>
      <c r="AC1994" s="17">
        <f>AB1994*Premissas!$C$6</f>
        <v>0</v>
      </c>
      <c r="AD1994" s="15">
        <f t="shared" si="3022"/>
        <v>143</v>
      </c>
      <c r="AE1994" s="18">
        <f>AD1994*Premissas!$C$12</f>
        <v>4609.8386586523256</v>
      </c>
    </row>
    <row r="1995" spans="1:33" x14ac:dyDescent="0.25">
      <c r="A1995" s="7" t="str">
        <f>Premissas!$E$7</f>
        <v>maio/19</v>
      </c>
      <c r="B1995" s="29">
        <f t="shared" si="3025"/>
        <v>143</v>
      </c>
      <c r="C1995" s="15">
        <f>LARGE(Premissas!$H$7:$I$7,1)</f>
        <v>61.04</v>
      </c>
      <c r="D1995" s="20">
        <f t="shared" si="3015"/>
        <v>0</v>
      </c>
      <c r="E1995" s="17">
        <f>D1995*Premissas!$C$6</f>
        <v>0</v>
      </c>
      <c r="F1995" s="15">
        <f t="shared" si="3016"/>
        <v>143</v>
      </c>
      <c r="G1995" s="18">
        <f>F1995*Premissas!$C$5</f>
        <v>4609.8386586523256</v>
      </c>
      <c r="M1995" s="7" t="str">
        <f>Premissas!$E$7</f>
        <v>maio/19</v>
      </c>
      <c r="N1995" s="29">
        <f t="shared" si="3023"/>
        <v>143</v>
      </c>
      <c r="O1995" s="15">
        <f>Premissas!$I$7</f>
        <v>46.37</v>
      </c>
      <c r="P1995" s="20">
        <f t="shared" si="3018"/>
        <v>0</v>
      </c>
      <c r="Q1995" s="17">
        <f>P1995*Premissas!$C$13</f>
        <v>0</v>
      </c>
      <c r="R1995" s="15">
        <f t="shared" si="3019"/>
        <v>143</v>
      </c>
      <c r="S1995" s="18">
        <f>R1995*Premissas!$C$11</f>
        <v>6887.6146788990827</v>
      </c>
      <c r="Y1995" s="7" t="str">
        <f>Premissas!$E$7</f>
        <v>maio/19</v>
      </c>
      <c r="Z1995" s="29">
        <f t="shared" si="3024"/>
        <v>143</v>
      </c>
      <c r="AA1995" s="15">
        <f>Premissas!$H$7</f>
        <v>61.04</v>
      </c>
      <c r="AB1995" s="20">
        <f t="shared" si="3021"/>
        <v>0</v>
      </c>
      <c r="AC1995" s="17">
        <f>AB1995*Premissas!$C$6</f>
        <v>0</v>
      </c>
      <c r="AD1995" s="15">
        <f t="shared" si="3022"/>
        <v>143</v>
      </c>
      <c r="AE1995" s="18">
        <f>AD1995*Premissas!$C$12</f>
        <v>4609.8386586523256</v>
      </c>
    </row>
    <row r="1996" spans="1:33" x14ac:dyDescent="0.25">
      <c r="A1996" s="7" t="str">
        <f>Premissas!$E$8</f>
        <v>abril/19</v>
      </c>
      <c r="B1996" s="29">
        <f t="shared" si="3025"/>
        <v>143</v>
      </c>
      <c r="C1996" s="15">
        <f>LARGE(Premissas!$H$8:$I$8,1)</f>
        <v>81.98</v>
      </c>
      <c r="D1996" s="20">
        <f t="shared" si="3015"/>
        <v>0</v>
      </c>
      <c r="E1996" s="17">
        <f>D1996*Premissas!$C$6</f>
        <v>0</v>
      </c>
      <c r="F1996" s="15">
        <f t="shared" si="3016"/>
        <v>143</v>
      </c>
      <c r="G1996" s="18">
        <f>F1996*Premissas!$C$5</f>
        <v>4609.8386586523256</v>
      </c>
      <c r="M1996" s="7" t="str">
        <f>Premissas!$E$8</f>
        <v>abril/19</v>
      </c>
      <c r="N1996" s="29">
        <f t="shared" si="3023"/>
        <v>143</v>
      </c>
      <c r="O1996" s="15">
        <f>Premissas!$I$8</f>
        <v>53.09</v>
      </c>
      <c r="P1996" s="20">
        <f t="shared" si="3018"/>
        <v>0</v>
      </c>
      <c r="Q1996" s="17">
        <f>P1996*Premissas!$C$13</f>
        <v>0</v>
      </c>
      <c r="R1996" s="15">
        <f t="shared" si="3019"/>
        <v>143</v>
      </c>
      <c r="S1996" s="18">
        <f>R1996*Premissas!$C$11</f>
        <v>6887.6146788990827</v>
      </c>
      <c r="Y1996" s="7" t="str">
        <f>Premissas!$E$8</f>
        <v>abril/19</v>
      </c>
      <c r="Z1996" s="29">
        <f t="shared" si="3024"/>
        <v>143</v>
      </c>
      <c r="AA1996" s="15">
        <f>Premissas!$H$8</f>
        <v>81.98</v>
      </c>
      <c r="AB1996" s="20">
        <f t="shared" si="3021"/>
        <v>0</v>
      </c>
      <c r="AC1996" s="17">
        <f>AB1996*Premissas!$C$6</f>
        <v>0</v>
      </c>
      <c r="AD1996" s="15">
        <f t="shared" si="3022"/>
        <v>143</v>
      </c>
      <c r="AE1996" s="18">
        <f>AD1996*Premissas!$C$12</f>
        <v>4609.8386586523256</v>
      </c>
    </row>
    <row r="1997" spans="1:33" x14ac:dyDescent="0.25">
      <c r="A1997" s="7" t="str">
        <f>Premissas!$E$9</f>
        <v>março/19</v>
      </c>
      <c r="B1997" s="29">
        <f t="shared" si="3025"/>
        <v>143</v>
      </c>
      <c r="C1997" s="15">
        <f>LARGE(Premissas!$H$9:$I$9,1)</f>
        <v>77.73</v>
      </c>
      <c r="D1997" s="20">
        <f t="shared" si="3015"/>
        <v>0</v>
      </c>
      <c r="E1997" s="17">
        <f>D1997*Premissas!$C$6</f>
        <v>0</v>
      </c>
      <c r="F1997" s="15">
        <f t="shared" si="3016"/>
        <v>143</v>
      </c>
      <c r="G1997" s="18">
        <f>F1997*Premissas!$C$5</f>
        <v>4609.8386586523256</v>
      </c>
      <c r="M1997" s="7" t="str">
        <f>Premissas!$E$9</f>
        <v>março/19</v>
      </c>
      <c r="N1997" s="29">
        <f t="shared" si="3023"/>
        <v>143</v>
      </c>
      <c r="O1997" s="15">
        <f>Premissas!$I$9</f>
        <v>77.73</v>
      </c>
      <c r="P1997" s="20">
        <f t="shared" si="3018"/>
        <v>0</v>
      </c>
      <c r="Q1997" s="17">
        <f>P1997*Premissas!$C$13</f>
        <v>0</v>
      </c>
      <c r="R1997" s="15">
        <f t="shared" si="3019"/>
        <v>143</v>
      </c>
      <c r="S1997" s="18">
        <f>R1997*Premissas!$C$11</f>
        <v>6887.6146788990827</v>
      </c>
      <c r="Y1997" s="7" t="str">
        <f>Premissas!$E$9</f>
        <v>março/19</v>
      </c>
      <c r="Z1997" s="29">
        <f t="shared" si="3024"/>
        <v>143</v>
      </c>
      <c r="AA1997" s="15">
        <f>Premissas!$H$9</f>
        <v>77.62</v>
      </c>
      <c r="AB1997" s="20">
        <f t="shared" si="3021"/>
        <v>0</v>
      </c>
      <c r="AC1997" s="17">
        <f>AB1997*Premissas!$C$6</f>
        <v>0</v>
      </c>
      <c r="AD1997" s="15">
        <f t="shared" si="3022"/>
        <v>143</v>
      </c>
      <c r="AE1997" s="18">
        <f>AD1997*Premissas!$C$12</f>
        <v>4609.8386586523256</v>
      </c>
    </row>
    <row r="1998" spans="1:33" x14ac:dyDescent="0.25">
      <c r="A1998" s="7" t="str">
        <f>Premissas!$E$10</f>
        <v>fevereiro/19</v>
      </c>
      <c r="B1998" s="29">
        <f t="shared" si="3025"/>
        <v>143</v>
      </c>
      <c r="C1998" s="15">
        <f>LARGE(Premissas!$H$10:$I$10,1)</f>
        <v>89.49</v>
      </c>
      <c r="D1998" s="20">
        <f t="shared" si="3015"/>
        <v>0</v>
      </c>
      <c r="E1998" s="17">
        <f>D1998*Premissas!$C$6</f>
        <v>0</v>
      </c>
      <c r="F1998" s="15">
        <f t="shared" si="3016"/>
        <v>143</v>
      </c>
      <c r="G1998" s="18">
        <f>F1998*Premissas!$C$5</f>
        <v>4609.8386586523256</v>
      </c>
      <c r="M1998" s="7" t="str">
        <f>Premissas!$E$10</f>
        <v>fevereiro/19</v>
      </c>
      <c r="N1998" s="29">
        <f t="shared" si="3023"/>
        <v>143</v>
      </c>
      <c r="O1998" s="15">
        <f>Premissas!$I$10</f>
        <v>61.82</v>
      </c>
      <c r="P1998" s="20">
        <f t="shared" si="3018"/>
        <v>0</v>
      </c>
      <c r="Q1998" s="17">
        <f>P1998*Premissas!$C$13</f>
        <v>0</v>
      </c>
      <c r="R1998" s="15">
        <f t="shared" si="3019"/>
        <v>143</v>
      </c>
      <c r="S1998" s="18">
        <f>R1998*Premissas!$C$11</f>
        <v>6887.6146788990827</v>
      </c>
      <c r="Y1998" s="7" t="str">
        <f>Premissas!$E$10</f>
        <v>fevereiro/19</v>
      </c>
      <c r="Z1998" s="29">
        <f t="shared" si="3024"/>
        <v>143</v>
      </c>
      <c r="AA1998" s="15">
        <f>Premissas!$H$10</f>
        <v>89.49</v>
      </c>
      <c r="AB1998" s="20">
        <f t="shared" si="3021"/>
        <v>0</v>
      </c>
      <c r="AC1998" s="17">
        <f>AB1998*Premissas!$C$6</f>
        <v>0</v>
      </c>
      <c r="AD1998" s="15">
        <f t="shared" si="3022"/>
        <v>143</v>
      </c>
      <c r="AE1998" s="18">
        <f>AD1998*Premissas!$C$12</f>
        <v>4609.8386586523256</v>
      </c>
    </row>
    <row r="1999" spans="1:33" x14ac:dyDescent="0.25">
      <c r="A1999" s="7" t="str">
        <f>Premissas!$E$11</f>
        <v>janeiro/19</v>
      </c>
      <c r="B1999" s="29">
        <f t="shared" si="3025"/>
        <v>143</v>
      </c>
      <c r="C1999" s="15">
        <f>LARGE(Premissas!$H$11:$I$11,1)</f>
        <v>81.09</v>
      </c>
      <c r="D1999" s="16">
        <f t="shared" si="3015"/>
        <v>0</v>
      </c>
      <c r="E1999" s="17">
        <f>D1999*Premissas!$C$6</f>
        <v>0</v>
      </c>
      <c r="F1999" s="15">
        <f t="shared" si="3016"/>
        <v>143</v>
      </c>
      <c r="G1999" s="18">
        <f>F1999*Premissas!$C$5</f>
        <v>4609.8386586523256</v>
      </c>
      <c r="M1999" s="7" t="str">
        <f>Premissas!$E$11</f>
        <v>janeiro/19</v>
      </c>
      <c r="N1999" s="29">
        <f t="shared" si="3023"/>
        <v>143</v>
      </c>
      <c r="O1999" s="15">
        <f>Premissas!$I$11</f>
        <v>57.12</v>
      </c>
      <c r="P1999" s="16">
        <f t="shared" si="3018"/>
        <v>0</v>
      </c>
      <c r="Q1999" s="17">
        <f>P1999*Premissas!$C$13</f>
        <v>0</v>
      </c>
      <c r="R1999" s="15">
        <f t="shared" si="3019"/>
        <v>143</v>
      </c>
      <c r="S1999" s="18">
        <f>R1999*Premissas!$C$11</f>
        <v>6887.6146788990827</v>
      </c>
      <c r="Y1999" s="7" t="str">
        <f>Premissas!$E$11</f>
        <v>janeiro/19</v>
      </c>
      <c r="Z1999" s="29">
        <f t="shared" si="3024"/>
        <v>143</v>
      </c>
      <c r="AA1999" s="15">
        <f>Premissas!$H$11</f>
        <v>81.09</v>
      </c>
      <c r="AB1999" s="16">
        <f t="shared" si="3021"/>
        <v>0</v>
      </c>
      <c r="AC1999" s="17">
        <f>AB1999*Premissas!$C$6</f>
        <v>0</v>
      </c>
      <c r="AD1999" s="15">
        <f t="shared" si="3022"/>
        <v>143</v>
      </c>
      <c r="AE1999" s="18">
        <f>AD1999*Premissas!$C$12</f>
        <v>4609.8386586523256</v>
      </c>
    </row>
    <row r="2000" spans="1:33" x14ac:dyDescent="0.25">
      <c r="A2000" s="7" t="str">
        <f>Premissas!$E$12</f>
        <v>dezembro/18</v>
      </c>
      <c r="B2000" s="29">
        <f t="shared" si="3025"/>
        <v>143</v>
      </c>
      <c r="C2000" s="15">
        <f>LARGE(Premissas!$H$12:$I$12,1)</f>
        <v>66.98</v>
      </c>
      <c r="D2000" s="16">
        <f t="shared" si="3015"/>
        <v>0</v>
      </c>
      <c r="E2000" s="17">
        <f>D2000*Premissas!$C$6</f>
        <v>0</v>
      </c>
      <c r="F2000" s="15">
        <f t="shared" si="3016"/>
        <v>143</v>
      </c>
      <c r="G2000" s="18">
        <f>F2000*Premissas!$C$5</f>
        <v>4609.8386586523256</v>
      </c>
      <c r="M2000" s="7" t="str">
        <f>Premissas!$E$12</f>
        <v>dezembro/18</v>
      </c>
      <c r="N2000" s="29">
        <f t="shared" si="3023"/>
        <v>143</v>
      </c>
      <c r="O2000" s="15">
        <f>Premissas!$I$12</f>
        <v>56.9</v>
      </c>
      <c r="P2000" s="16">
        <f t="shared" si="3018"/>
        <v>0</v>
      </c>
      <c r="Q2000" s="17">
        <f>P2000*Premissas!$C$13</f>
        <v>0</v>
      </c>
      <c r="R2000" s="15">
        <f t="shared" si="3019"/>
        <v>143</v>
      </c>
      <c r="S2000" s="18">
        <f>R2000*Premissas!$C$11</f>
        <v>6887.6146788990827</v>
      </c>
      <c r="Y2000" s="7" t="str">
        <f>Premissas!$E$12</f>
        <v>dezembro/18</v>
      </c>
      <c r="Z2000" s="29">
        <f t="shared" si="3024"/>
        <v>143</v>
      </c>
      <c r="AA2000" s="15">
        <f>Premissas!$H$12</f>
        <v>66.98</v>
      </c>
      <c r="AB2000" s="16">
        <f t="shared" si="3021"/>
        <v>0</v>
      </c>
      <c r="AC2000" s="17">
        <f>AB2000*Premissas!$C$6</f>
        <v>0</v>
      </c>
      <c r="AD2000" s="15">
        <f t="shared" si="3022"/>
        <v>143</v>
      </c>
      <c r="AE2000" s="18">
        <f>AD2000*Premissas!$C$12</f>
        <v>4609.8386586523256</v>
      </c>
    </row>
    <row r="2001" spans="1:33" x14ac:dyDescent="0.25">
      <c r="A2001" s="7" t="str">
        <f>Premissas!$E$13</f>
        <v>novembro/18</v>
      </c>
      <c r="B2001" s="29">
        <f t="shared" si="3025"/>
        <v>143</v>
      </c>
      <c r="C2001" s="15">
        <f>LARGE(Premissas!$H$13:$I$13,1)</f>
        <v>66.42</v>
      </c>
      <c r="D2001" s="16">
        <f t="shared" si="3015"/>
        <v>0</v>
      </c>
      <c r="E2001" s="17">
        <f>D2001*Premissas!$C$6</f>
        <v>0</v>
      </c>
      <c r="F2001" s="15">
        <f t="shared" si="3016"/>
        <v>143</v>
      </c>
      <c r="G2001" s="18">
        <f>F2001*Premissas!$C$5</f>
        <v>4609.8386586523256</v>
      </c>
      <c r="M2001" s="7" t="str">
        <f>Premissas!$E$13</f>
        <v>novembro/18</v>
      </c>
      <c r="N2001" s="29">
        <f t="shared" si="3023"/>
        <v>143</v>
      </c>
      <c r="O2001" s="15">
        <f>Premissas!$I$13</f>
        <v>40.659999999999997</v>
      </c>
      <c r="P2001" s="16">
        <f t="shared" si="3018"/>
        <v>0</v>
      </c>
      <c r="Q2001" s="17">
        <f>P2001*Premissas!$C$13</f>
        <v>0</v>
      </c>
      <c r="R2001" s="15">
        <f t="shared" si="3019"/>
        <v>143</v>
      </c>
      <c r="S2001" s="18">
        <f>R2001*Premissas!$C$11</f>
        <v>6887.6146788990827</v>
      </c>
      <c r="Y2001" s="7" t="str">
        <f>Premissas!$E$13</f>
        <v>novembro/18</v>
      </c>
      <c r="Z2001" s="29">
        <f t="shared" si="3024"/>
        <v>143</v>
      </c>
      <c r="AA2001" s="15">
        <f>Premissas!$H$13</f>
        <v>66.42</v>
      </c>
      <c r="AB2001" s="16">
        <f t="shared" si="3021"/>
        <v>0</v>
      </c>
      <c r="AC2001" s="17">
        <f>AB2001*Premissas!$C$6</f>
        <v>0</v>
      </c>
      <c r="AD2001" s="15">
        <f t="shared" si="3022"/>
        <v>143</v>
      </c>
      <c r="AE2001" s="18">
        <f>AD2001*Premissas!$C$12</f>
        <v>4609.8386586523256</v>
      </c>
    </row>
    <row r="2002" spans="1:33" x14ac:dyDescent="0.25">
      <c r="A2002" s="26" t="s">
        <v>35</v>
      </c>
      <c r="B2002" s="5"/>
      <c r="C2002" s="5">
        <f>LARGE(C1989:C2001,1)</f>
        <v>89.49</v>
      </c>
      <c r="D2002" s="5">
        <f>LARGE(D1989:D2001,1)</f>
        <v>0</v>
      </c>
      <c r="E2002" s="27">
        <f>SUM(E1990:E2001)</f>
        <v>0</v>
      </c>
      <c r="F2002" s="5">
        <f>LARGE(F1989:F2001,1)</f>
        <v>143</v>
      </c>
      <c r="G2002" s="27">
        <f t="shared" si="3002"/>
        <v>55318.063903827911</v>
      </c>
      <c r="H2002" s="50">
        <f>E2002+G2002</f>
        <v>55318.063903827911</v>
      </c>
      <c r="I2002">
        <f>B1990</f>
        <v>143</v>
      </c>
      <c r="M2002" s="26" t="s">
        <v>35</v>
      </c>
      <c r="N2002" s="5"/>
      <c r="O2002" s="5">
        <f t="shared" ref="O2002:P2002" si="3026">LARGE(O1989:O2001,1)</f>
        <v>77.73</v>
      </c>
      <c r="P2002" s="5">
        <f t="shared" si="3026"/>
        <v>0</v>
      </c>
      <c r="Q2002" s="27">
        <f t="shared" ref="Q2002" si="3027">SUM(Q1990:Q2001)</f>
        <v>0</v>
      </c>
      <c r="R2002" s="5">
        <f t="shared" ref="R2002" si="3028">LARGE(R1989:R2001,1)</f>
        <v>143</v>
      </c>
      <c r="S2002" s="27">
        <f t="shared" si="3006"/>
        <v>82651.376146789</v>
      </c>
      <c r="T2002" s="50">
        <f t="shared" ref="T2002" si="3029">Q2002+S2002</f>
        <v>82651.376146789</v>
      </c>
      <c r="U2002">
        <f t="shared" ref="U2002" si="3030">N1990</f>
        <v>143</v>
      </c>
      <c r="Y2002" s="26" t="s">
        <v>35</v>
      </c>
      <c r="Z2002" s="5"/>
      <c r="AA2002" s="5">
        <f t="shared" ref="AA2002:AB2002" si="3031">LARGE(AA1989:AA2001,1)</f>
        <v>89.49</v>
      </c>
      <c r="AB2002" s="5">
        <f t="shared" si="3031"/>
        <v>0</v>
      </c>
      <c r="AC2002" s="27">
        <f t="shared" ref="AC2002" si="3032">SUM(AC1990:AC2001)</f>
        <v>0</v>
      </c>
      <c r="AD2002" s="5">
        <f t="shared" ref="AD2002" si="3033">LARGE(AD1989:AD2001,1)</f>
        <v>143</v>
      </c>
      <c r="AE2002" s="27">
        <f t="shared" si="3012"/>
        <v>55318.063903827911</v>
      </c>
      <c r="AF2002" s="50">
        <f t="shared" ref="AF2002" si="3034">AC2002+AE2002</f>
        <v>55318.063903827911</v>
      </c>
      <c r="AG2002">
        <f t="shared" ref="AG2002" si="3035">Z1990</f>
        <v>143</v>
      </c>
    </row>
    <row r="2003" spans="1:33" x14ac:dyDescent="0.25">
      <c r="A2003" s="6" t="s">
        <v>12</v>
      </c>
      <c r="B2003" s="6" t="s">
        <v>18</v>
      </c>
      <c r="C2003" s="6" t="s">
        <v>19</v>
      </c>
      <c r="D2003" s="14" t="s">
        <v>20</v>
      </c>
      <c r="E2003" s="14" t="s">
        <v>21</v>
      </c>
      <c r="F2003" s="6" t="s">
        <v>22</v>
      </c>
      <c r="G2003" s="6" t="s">
        <v>23</v>
      </c>
      <c r="M2003" s="6" t="s">
        <v>12</v>
      </c>
      <c r="N2003" s="6" t="s">
        <v>18</v>
      </c>
      <c r="O2003" s="6" t="s">
        <v>19</v>
      </c>
      <c r="P2003" s="14" t="s">
        <v>20</v>
      </c>
      <c r="Q2003" s="14" t="s">
        <v>21</v>
      </c>
      <c r="R2003" s="6" t="s">
        <v>22</v>
      </c>
      <c r="S2003" s="6" t="s">
        <v>23</v>
      </c>
      <c r="Y2003" s="6" t="s">
        <v>12</v>
      </c>
      <c r="Z2003" s="6" t="s">
        <v>18</v>
      </c>
      <c r="AA2003" s="6" t="s">
        <v>19</v>
      </c>
      <c r="AB2003" s="14" t="s">
        <v>20</v>
      </c>
      <c r="AC2003" s="14" t="s">
        <v>21</v>
      </c>
      <c r="AD2003" s="6" t="s">
        <v>22</v>
      </c>
      <c r="AE2003" s="6" t="s">
        <v>23</v>
      </c>
    </row>
    <row r="2004" spans="1:33" x14ac:dyDescent="0.25">
      <c r="A2004" s="7" t="str">
        <f>Premissas!$E$2</f>
        <v>outubro/19</v>
      </c>
      <c r="B2004" s="29">
        <f>B1990+1</f>
        <v>144</v>
      </c>
      <c r="C2004" s="15">
        <f>LARGE(Premissas!$H$2:$I$2,1)</f>
        <v>63.39</v>
      </c>
      <c r="D2004" s="16">
        <f t="shared" ref="D2004:D2015" si="3036">IF(C2004&gt;105%*B2004,(C2004-B2004),0)</f>
        <v>0</v>
      </c>
      <c r="E2004" s="17">
        <f>D2004*Premissas!$C$6</f>
        <v>0</v>
      </c>
      <c r="F2004" s="15">
        <f t="shared" ref="F2004:F2015" si="3037">IF(C2004&gt;B2004,C2004,B2004)</f>
        <v>144</v>
      </c>
      <c r="G2004" s="18">
        <f>F2004*Premissas!$C$5</f>
        <v>4642.0752926289151</v>
      </c>
      <c r="M2004" s="7" t="str">
        <f>Premissas!$E$2</f>
        <v>outubro/19</v>
      </c>
      <c r="N2004" s="29">
        <f t="shared" ref="N2004" si="3038">N1990+1</f>
        <v>144</v>
      </c>
      <c r="O2004" s="15">
        <f>Premissas!$I$2</f>
        <v>63.39</v>
      </c>
      <c r="P2004" s="16">
        <f t="shared" ref="P2004:P2015" si="3039">IF(O2004&gt;105%*N2004,(O2004-N2004),0)</f>
        <v>0</v>
      </c>
      <c r="Q2004" s="17">
        <f>P2004*Premissas!$C$13</f>
        <v>0</v>
      </c>
      <c r="R2004" s="15">
        <f t="shared" ref="R2004:R2015" si="3040">IF(O2004&gt;N2004,O2004,N2004)</f>
        <v>144</v>
      </c>
      <c r="S2004" s="18">
        <f>R2004*Premissas!$C$11</f>
        <v>6935.779816513761</v>
      </c>
      <c r="Y2004" s="7" t="str">
        <f>Premissas!$E$2</f>
        <v>outubro/19</v>
      </c>
      <c r="Z2004" s="29">
        <f t="shared" ref="Z2004" si="3041">Z1990+1</f>
        <v>144</v>
      </c>
      <c r="AA2004" s="15">
        <f>Premissas!$H$2</f>
        <v>58.8</v>
      </c>
      <c r="AB2004" s="16">
        <f t="shared" ref="AB2004:AB2015" si="3042">IF(AA2004&gt;105%*Z2004,(AA2004-Z2004),0)</f>
        <v>0</v>
      </c>
      <c r="AC2004" s="17">
        <f>AB2004*Premissas!$C$6</f>
        <v>0</v>
      </c>
      <c r="AD2004" s="15">
        <f t="shared" ref="AD2004:AD2015" si="3043">IF(AA2004&gt;Z2004,AA2004,Z2004)</f>
        <v>144</v>
      </c>
      <c r="AE2004" s="18">
        <f>AD2004*Premissas!$C$12</f>
        <v>4642.0752926289151</v>
      </c>
    </row>
    <row r="2005" spans="1:33" x14ac:dyDescent="0.25">
      <c r="A2005" s="7" t="str">
        <f>Premissas!$E$3</f>
        <v>setembro/19</v>
      </c>
      <c r="B2005" s="29">
        <f>B2004</f>
        <v>144</v>
      </c>
      <c r="C2005" s="15">
        <f>LARGE(Premissas!$H$3:$I$3,1)</f>
        <v>58.91</v>
      </c>
      <c r="D2005" s="16">
        <f t="shared" si="3036"/>
        <v>0</v>
      </c>
      <c r="E2005" s="17">
        <f>D2005*Premissas!$C$6</f>
        <v>0</v>
      </c>
      <c r="F2005" s="15">
        <f t="shared" si="3037"/>
        <v>144</v>
      </c>
      <c r="G2005" s="18">
        <f>F2005*Premissas!$C$5</f>
        <v>4642.0752926289151</v>
      </c>
      <c r="M2005" s="7" t="str">
        <f>Premissas!$E$3</f>
        <v>setembro/19</v>
      </c>
      <c r="N2005" s="29">
        <f t="shared" ref="N2005:N2015" si="3044">N2004</f>
        <v>144</v>
      </c>
      <c r="O2005" s="15">
        <f>Premissas!$I$3</f>
        <v>52.19</v>
      </c>
      <c r="P2005" s="16">
        <f t="shared" si="3039"/>
        <v>0</v>
      </c>
      <c r="Q2005" s="17">
        <f>P2005*Premissas!$C$13</f>
        <v>0</v>
      </c>
      <c r="R2005" s="15">
        <f t="shared" si="3040"/>
        <v>144</v>
      </c>
      <c r="S2005" s="18">
        <f>R2005*Premissas!$C$11</f>
        <v>6935.779816513761</v>
      </c>
      <c r="Y2005" s="7" t="str">
        <f>Premissas!$E$3</f>
        <v>setembro/19</v>
      </c>
      <c r="Z2005" s="29">
        <f t="shared" ref="Z2005:Z2015" si="3045">Z2004</f>
        <v>144</v>
      </c>
      <c r="AA2005" s="15">
        <f>Premissas!$H$3</f>
        <v>58.91</v>
      </c>
      <c r="AB2005" s="16">
        <f t="shared" si="3042"/>
        <v>0</v>
      </c>
      <c r="AC2005" s="17">
        <f>AB2005*Premissas!$C$6</f>
        <v>0</v>
      </c>
      <c r="AD2005" s="15">
        <f t="shared" si="3043"/>
        <v>144</v>
      </c>
      <c r="AE2005" s="18">
        <f>AD2005*Premissas!$C$12</f>
        <v>4642.0752926289151</v>
      </c>
    </row>
    <row r="2006" spans="1:33" x14ac:dyDescent="0.25">
      <c r="A2006" s="7" t="str">
        <f>Premissas!$E$4</f>
        <v>agosto/19</v>
      </c>
      <c r="B2006" s="29">
        <f t="shared" ref="B2006:B2015" si="3046">B2005</f>
        <v>144</v>
      </c>
      <c r="C2006" s="15">
        <f>LARGE(Premissas!$H$4:$I$4,1)</f>
        <v>46.48</v>
      </c>
      <c r="D2006" s="16">
        <f t="shared" si="3036"/>
        <v>0</v>
      </c>
      <c r="E2006" s="17">
        <f>D2006*Premissas!$C$6</f>
        <v>0</v>
      </c>
      <c r="F2006" s="15">
        <f t="shared" si="3037"/>
        <v>144</v>
      </c>
      <c r="G2006" s="18">
        <f>F2006*Premissas!$C$5</f>
        <v>4642.0752926289151</v>
      </c>
      <c r="M2006" s="7" t="str">
        <f>Premissas!$E$4</f>
        <v>agosto/19</v>
      </c>
      <c r="N2006" s="29">
        <f t="shared" si="3044"/>
        <v>144</v>
      </c>
      <c r="O2006" s="15">
        <f>Premissas!$I$4</f>
        <v>20.16</v>
      </c>
      <c r="P2006" s="16">
        <f t="shared" si="3039"/>
        <v>0</v>
      </c>
      <c r="Q2006" s="17">
        <f>P2006*Premissas!$C$13</f>
        <v>0</v>
      </c>
      <c r="R2006" s="15">
        <f t="shared" si="3040"/>
        <v>144</v>
      </c>
      <c r="S2006" s="18">
        <f>R2006*Premissas!$C$11</f>
        <v>6935.779816513761</v>
      </c>
      <c r="Y2006" s="7" t="str">
        <f>Premissas!$E$4</f>
        <v>agosto/19</v>
      </c>
      <c r="Z2006" s="29">
        <f t="shared" si="3045"/>
        <v>144</v>
      </c>
      <c r="AA2006" s="15">
        <f>Premissas!$H$4</f>
        <v>46.48</v>
      </c>
      <c r="AB2006" s="16">
        <f t="shared" si="3042"/>
        <v>0</v>
      </c>
      <c r="AC2006" s="17">
        <f>AB2006*Premissas!$C$6</f>
        <v>0</v>
      </c>
      <c r="AD2006" s="15">
        <f t="shared" si="3043"/>
        <v>144</v>
      </c>
      <c r="AE2006" s="18">
        <f>AD2006*Premissas!$C$12</f>
        <v>4642.0752926289151</v>
      </c>
    </row>
    <row r="2007" spans="1:33" x14ac:dyDescent="0.25">
      <c r="A2007" s="7" t="str">
        <f>Premissas!$E$5</f>
        <v>julho/19</v>
      </c>
      <c r="B2007" s="29">
        <f t="shared" si="3046"/>
        <v>144</v>
      </c>
      <c r="C2007" s="15">
        <f>LARGE(Premissas!$H$5:$I$5,1)</f>
        <v>63.17</v>
      </c>
      <c r="D2007" s="16">
        <f t="shared" si="3036"/>
        <v>0</v>
      </c>
      <c r="E2007" s="17">
        <f>D2007*Premissas!$C$6</f>
        <v>0</v>
      </c>
      <c r="F2007" s="15">
        <f t="shared" si="3037"/>
        <v>144</v>
      </c>
      <c r="G2007" s="18">
        <f>F2007*Premissas!$C$5</f>
        <v>4642.0752926289151</v>
      </c>
      <c r="M2007" s="7" t="str">
        <f>Premissas!$E$5</f>
        <v>julho/19</v>
      </c>
      <c r="N2007" s="29">
        <f t="shared" si="3044"/>
        <v>144</v>
      </c>
      <c r="O2007" s="15">
        <f>Premissas!$I$5</f>
        <v>39.979999999999997</v>
      </c>
      <c r="P2007" s="16">
        <f t="shared" si="3039"/>
        <v>0</v>
      </c>
      <c r="Q2007" s="17">
        <f>P2007*Premissas!$C$13</f>
        <v>0</v>
      </c>
      <c r="R2007" s="15">
        <f t="shared" si="3040"/>
        <v>144</v>
      </c>
      <c r="S2007" s="18">
        <f>R2007*Premissas!$C$11</f>
        <v>6935.779816513761</v>
      </c>
      <c r="Y2007" s="7" t="str">
        <f>Premissas!$E$5</f>
        <v>julho/19</v>
      </c>
      <c r="Z2007" s="29">
        <f t="shared" si="3045"/>
        <v>144</v>
      </c>
      <c r="AA2007" s="15">
        <f>Premissas!$H$5</f>
        <v>63.17</v>
      </c>
      <c r="AB2007" s="16">
        <f t="shared" si="3042"/>
        <v>0</v>
      </c>
      <c r="AC2007" s="17">
        <f>AB2007*Premissas!$C$6</f>
        <v>0</v>
      </c>
      <c r="AD2007" s="15">
        <f t="shared" si="3043"/>
        <v>144</v>
      </c>
      <c r="AE2007" s="18">
        <f>AD2007*Premissas!$C$12</f>
        <v>4642.0752926289151</v>
      </c>
    </row>
    <row r="2008" spans="1:33" x14ac:dyDescent="0.25">
      <c r="A2008" s="7" t="str">
        <f>Premissas!$E$6</f>
        <v>junho/19</v>
      </c>
      <c r="B2008" s="29">
        <f t="shared" si="3046"/>
        <v>144</v>
      </c>
      <c r="C2008" s="15">
        <f>LARGE(Premissas!$H$6:$I$6,1)</f>
        <v>59.47</v>
      </c>
      <c r="D2008" s="16">
        <f t="shared" si="3036"/>
        <v>0</v>
      </c>
      <c r="E2008" s="17">
        <f>D2008*Premissas!$C$6</f>
        <v>0</v>
      </c>
      <c r="F2008" s="15">
        <f t="shared" si="3037"/>
        <v>144</v>
      </c>
      <c r="G2008" s="18">
        <f>F2008*Premissas!$C$5</f>
        <v>4642.0752926289151</v>
      </c>
      <c r="M2008" s="7" t="str">
        <f>Premissas!$E$6</f>
        <v>junho/19</v>
      </c>
      <c r="N2008" s="29">
        <f t="shared" si="3044"/>
        <v>144</v>
      </c>
      <c r="O2008" s="15">
        <f>Premissas!$I$6</f>
        <v>47.71</v>
      </c>
      <c r="P2008" s="16">
        <f t="shared" si="3039"/>
        <v>0</v>
      </c>
      <c r="Q2008" s="17">
        <f>P2008*Premissas!$C$13</f>
        <v>0</v>
      </c>
      <c r="R2008" s="15">
        <f t="shared" si="3040"/>
        <v>144</v>
      </c>
      <c r="S2008" s="18">
        <f>R2008*Premissas!$C$11</f>
        <v>6935.779816513761</v>
      </c>
      <c r="Y2008" s="7" t="str">
        <f>Premissas!$E$6</f>
        <v>junho/19</v>
      </c>
      <c r="Z2008" s="29">
        <f t="shared" si="3045"/>
        <v>144</v>
      </c>
      <c r="AA2008" s="15">
        <f>Premissas!$H$6</f>
        <v>59.47</v>
      </c>
      <c r="AB2008" s="16">
        <f t="shared" si="3042"/>
        <v>0</v>
      </c>
      <c r="AC2008" s="17">
        <f>AB2008*Premissas!$C$6</f>
        <v>0</v>
      </c>
      <c r="AD2008" s="15">
        <f t="shared" si="3043"/>
        <v>144</v>
      </c>
      <c r="AE2008" s="18">
        <f>AD2008*Premissas!$C$12</f>
        <v>4642.0752926289151</v>
      </c>
    </row>
    <row r="2009" spans="1:33" x14ac:dyDescent="0.25">
      <c r="A2009" s="7" t="str">
        <f>Premissas!$E$7</f>
        <v>maio/19</v>
      </c>
      <c r="B2009" s="29">
        <f t="shared" si="3046"/>
        <v>144</v>
      </c>
      <c r="C2009" s="15">
        <f>LARGE(Premissas!$H$7:$I$7,1)</f>
        <v>61.04</v>
      </c>
      <c r="D2009" s="20">
        <f t="shared" si="3036"/>
        <v>0</v>
      </c>
      <c r="E2009" s="17">
        <f>D2009*Premissas!$C$6</f>
        <v>0</v>
      </c>
      <c r="F2009" s="15">
        <f t="shared" si="3037"/>
        <v>144</v>
      </c>
      <c r="G2009" s="18">
        <f>F2009*Premissas!$C$5</f>
        <v>4642.0752926289151</v>
      </c>
      <c r="M2009" s="7" t="str">
        <f>Premissas!$E$7</f>
        <v>maio/19</v>
      </c>
      <c r="N2009" s="29">
        <f t="shared" si="3044"/>
        <v>144</v>
      </c>
      <c r="O2009" s="15">
        <f>Premissas!$I$7</f>
        <v>46.37</v>
      </c>
      <c r="P2009" s="20">
        <f t="shared" si="3039"/>
        <v>0</v>
      </c>
      <c r="Q2009" s="17">
        <f>P2009*Premissas!$C$13</f>
        <v>0</v>
      </c>
      <c r="R2009" s="15">
        <f t="shared" si="3040"/>
        <v>144</v>
      </c>
      <c r="S2009" s="18">
        <f>R2009*Premissas!$C$11</f>
        <v>6935.779816513761</v>
      </c>
      <c r="Y2009" s="7" t="str">
        <f>Premissas!$E$7</f>
        <v>maio/19</v>
      </c>
      <c r="Z2009" s="29">
        <f t="shared" si="3045"/>
        <v>144</v>
      </c>
      <c r="AA2009" s="15">
        <f>Premissas!$H$7</f>
        <v>61.04</v>
      </c>
      <c r="AB2009" s="20">
        <f t="shared" si="3042"/>
        <v>0</v>
      </c>
      <c r="AC2009" s="17">
        <f>AB2009*Premissas!$C$6</f>
        <v>0</v>
      </c>
      <c r="AD2009" s="15">
        <f t="shared" si="3043"/>
        <v>144</v>
      </c>
      <c r="AE2009" s="18">
        <f>AD2009*Premissas!$C$12</f>
        <v>4642.0752926289151</v>
      </c>
    </row>
    <row r="2010" spans="1:33" x14ac:dyDescent="0.25">
      <c r="A2010" s="7" t="str">
        <f>Premissas!$E$8</f>
        <v>abril/19</v>
      </c>
      <c r="B2010" s="29">
        <f t="shared" si="3046"/>
        <v>144</v>
      </c>
      <c r="C2010" s="15">
        <f>LARGE(Premissas!$H$8:$I$8,1)</f>
        <v>81.98</v>
      </c>
      <c r="D2010" s="20">
        <f t="shared" si="3036"/>
        <v>0</v>
      </c>
      <c r="E2010" s="17">
        <f>D2010*Premissas!$C$6</f>
        <v>0</v>
      </c>
      <c r="F2010" s="15">
        <f t="shared" si="3037"/>
        <v>144</v>
      </c>
      <c r="G2010" s="18">
        <f>F2010*Premissas!$C$5</f>
        <v>4642.0752926289151</v>
      </c>
      <c r="M2010" s="7" t="str">
        <f>Premissas!$E$8</f>
        <v>abril/19</v>
      </c>
      <c r="N2010" s="29">
        <f t="shared" si="3044"/>
        <v>144</v>
      </c>
      <c r="O2010" s="15">
        <f>Premissas!$I$8</f>
        <v>53.09</v>
      </c>
      <c r="P2010" s="20">
        <f t="shared" si="3039"/>
        <v>0</v>
      </c>
      <c r="Q2010" s="17">
        <f>P2010*Premissas!$C$13</f>
        <v>0</v>
      </c>
      <c r="R2010" s="15">
        <f t="shared" si="3040"/>
        <v>144</v>
      </c>
      <c r="S2010" s="18">
        <f>R2010*Premissas!$C$11</f>
        <v>6935.779816513761</v>
      </c>
      <c r="Y2010" s="7" t="str">
        <f>Premissas!$E$8</f>
        <v>abril/19</v>
      </c>
      <c r="Z2010" s="29">
        <f t="shared" si="3045"/>
        <v>144</v>
      </c>
      <c r="AA2010" s="15">
        <f>Premissas!$H$8</f>
        <v>81.98</v>
      </c>
      <c r="AB2010" s="20">
        <f t="shared" si="3042"/>
        <v>0</v>
      </c>
      <c r="AC2010" s="17">
        <f>AB2010*Premissas!$C$6</f>
        <v>0</v>
      </c>
      <c r="AD2010" s="15">
        <f t="shared" si="3043"/>
        <v>144</v>
      </c>
      <c r="AE2010" s="18">
        <f>AD2010*Premissas!$C$12</f>
        <v>4642.0752926289151</v>
      </c>
    </row>
    <row r="2011" spans="1:33" x14ac:dyDescent="0.25">
      <c r="A2011" s="7" t="str">
        <f>Premissas!$E$9</f>
        <v>março/19</v>
      </c>
      <c r="B2011" s="29">
        <f t="shared" si="3046"/>
        <v>144</v>
      </c>
      <c r="C2011" s="15">
        <f>LARGE(Premissas!$H$9:$I$9,1)</f>
        <v>77.73</v>
      </c>
      <c r="D2011" s="20">
        <f t="shared" si="3036"/>
        <v>0</v>
      </c>
      <c r="E2011" s="17">
        <f>D2011*Premissas!$C$6</f>
        <v>0</v>
      </c>
      <c r="F2011" s="15">
        <f t="shared" si="3037"/>
        <v>144</v>
      </c>
      <c r="G2011" s="18">
        <f>F2011*Premissas!$C$5</f>
        <v>4642.0752926289151</v>
      </c>
      <c r="M2011" s="7" t="str">
        <f>Premissas!$E$9</f>
        <v>março/19</v>
      </c>
      <c r="N2011" s="29">
        <f t="shared" si="3044"/>
        <v>144</v>
      </c>
      <c r="O2011" s="15">
        <f>Premissas!$I$9</f>
        <v>77.73</v>
      </c>
      <c r="P2011" s="20">
        <f t="shared" si="3039"/>
        <v>0</v>
      </c>
      <c r="Q2011" s="17">
        <f>P2011*Premissas!$C$13</f>
        <v>0</v>
      </c>
      <c r="R2011" s="15">
        <f t="shared" si="3040"/>
        <v>144</v>
      </c>
      <c r="S2011" s="18">
        <f>R2011*Premissas!$C$11</f>
        <v>6935.779816513761</v>
      </c>
      <c r="Y2011" s="7" t="str">
        <f>Premissas!$E$9</f>
        <v>março/19</v>
      </c>
      <c r="Z2011" s="29">
        <f t="shared" si="3045"/>
        <v>144</v>
      </c>
      <c r="AA2011" s="15">
        <f>Premissas!$H$9</f>
        <v>77.62</v>
      </c>
      <c r="AB2011" s="20">
        <f t="shared" si="3042"/>
        <v>0</v>
      </c>
      <c r="AC2011" s="17">
        <f>AB2011*Premissas!$C$6</f>
        <v>0</v>
      </c>
      <c r="AD2011" s="15">
        <f t="shared" si="3043"/>
        <v>144</v>
      </c>
      <c r="AE2011" s="18">
        <f>AD2011*Premissas!$C$12</f>
        <v>4642.0752926289151</v>
      </c>
    </row>
    <row r="2012" spans="1:33" x14ac:dyDescent="0.25">
      <c r="A2012" s="7" t="str">
        <f>Premissas!$E$10</f>
        <v>fevereiro/19</v>
      </c>
      <c r="B2012" s="29">
        <f t="shared" si="3046"/>
        <v>144</v>
      </c>
      <c r="C2012" s="15">
        <f>LARGE(Premissas!$H$10:$I$10,1)</f>
        <v>89.49</v>
      </c>
      <c r="D2012" s="20">
        <f t="shared" si="3036"/>
        <v>0</v>
      </c>
      <c r="E2012" s="17">
        <f>D2012*Premissas!$C$6</f>
        <v>0</v>
      </c>
      <c r="F2012" s="15">
        <f t="shared" si="3037"/>
        <v>144</v>
      </c>
      <c r="G2012" s="18">
        <f>F2012*Premissas!$C$5</f>
        <v>4642.0752926289151</v>
      </c>
      <c r="M2012" s="7" t="str">
        <f>Premissas!$E$10</f>
        <v>fevereiro/19</v>
      </c>
      <c r="N2012" s="29">
        <f t="shared" si="3044"/>
        <v>144</v>
      </c>
      <c r="O2012" s="15">
        <f>Premissas!$I$10</f>
        <v>61.82</v>
      </c>
      <c r="P2012" s="20">
        <f t="shared" si="3039"/>
        <v>0</v>
      </c>
      <c r="Q2012" s="17">
        <f>P2012*Premissas!$C$13</f>
        <v>0</v>
      </c>
      <c r="R2012" s="15">
        <f t="shared" si="3040"/>
        <v>144</v>
      </c>
      <c r="S2012" s="18">
        <f>R2012*Premissas!$C$11</f>
        <v>6935.779816513761</v>
      </c>
      <c r="Y2012" s="7" t="str">
        <f>Premissas!$E$10</f>
        <v>fevereiro/19</v>
      </c>
      <c r="Z2012" s="29">
        <f t="shared" si="3045"/>
        <v>144</v>
      </c>
      <c r="AA2012" s="15">
        <f>Premissas!$H$10</f>
        <v>89.49</v>
      </c>
      <c r="AB2012" s="20">
        <f t="shared" si="3042"/>
        <v>0</v>
      </c>
      <c r="AC2012" s="17">
        <f>AB2012*Premissas!$C$6</f>
        <v>0</v>
      </c>
      <c r="AD2012" s="15">
        <f t="shared" si="3043"/>
        <v>144</v>
      </c>
      <c r="AE2012" s="18">
        <f>AD2012*Premissas!$C$12</f>
        <v>4642.0752926289151</v>
      </c>
    </row>
    <row r="2013" spans="1:33" x14ac:dyDescent="0.25">
      <c r="A2013" s="7" t="str">
        <f>Premissas!$E$11</f>
        <v>janeiro/19</v>
      </c>
      <c r="B2013" s="29">
        <f t="shared" si="3046"/>
        <v>144</v>
      </c>
      <c r="C2013" s="15">
        <f>LARGE(Premissas!$H$11:$I$11,1)</f>
        <v>81.09</v>
      </c>
      <c r="D2013" s="16">
        <f t="shared" si="3036"/>
        <v>0</v>
      </c>
      <c r="E2013" s="17">
        <f>D2013*Premissas!$C$6</f>
        <v>0</v>
      </c>
      <c r="F2013" s="15">
        <f t="shared" si="3037"/>
        <v>144</v>
      </c>
      <c r="G2013" s="18">
        <f>F2013*Premissas!$C$5</f>
        <v>4642.0752926289151</v>
      </c>
      <c r="M2013" s="7" t="str">
        <f>Premissas!$E$11</f>
        <v>janeiro/19</v>
      </c>
      <c r="N2013" s="29">
        <f t="shared" si="3044"/>
        <v>144</v>
      </c>
      <c r="O2013" s="15">
        <f>Premissas!$I$11</f>
        <v>57.12</v>
      </c>
      <c r="P2013" s="16">
        <f t="shared" si="3039"/>
        <v>0</v>
      </c>
      <c r="Q2013" s="17">
        <f>P2013*Premissas!$C$13</f>
        <v>0</v>
      </c>
      <c r="R2013" s="15">
        <f t="shared" si="3040"/>
        <v>144</v>
      </c>
      <c r="S2013" s="18">
        <f>R2013*Premissas!$C$11</f>
        <v>6935.779816513761</v>
      </c>
      <c r="Y2013" s="7" t="str">
        <f>Premissas!$E$11</f>
        <v>janeiro/19</v>
      </c>
      <c r="Z2013" s="29">
        <f t="shared" si="3045"/>
        <v>144</v>
      </c>
      <c r="AA2013" s="15">
        <f>Premissas!$H$11</f>
        <v>81.09</v>
      </c>
      <c r="AB2013" s="16">
        <f t="shared" si="3042"/>
        <v>0</v>
      </c>
      <c r="AC2013" s="17">
        <f>AB2013*Premissas!$C$6</f>
        <v>0</v>
      </c>
      <c r="AD2013" s="15">
        <f t="shared" si="3043"/>
        <v>144</v>
      </c>
      <c r="AE2013" s="18">
        <f>AD2013*Premissas!$C$12</f>
        <v>4642.0752926289151</v>
      </c>
    </row>
    <row r="2014" spans="1:33" x14ac:dyDescent="0.25">
      <c r="A2014" s="7" t="str">
        <f>Premissas!$E$12</f>
        <v>dezembro/18</v>
      </c>
      <c r="B2014" s="29">
        <f t="shared" si="3046"/>
        <v>144</v>
      </c>
      <c r="C2014" s="15">
        <f>LARGE(Premissas!$H$12:$I$12,1)</f>
        <v>66.98</v>
      </c>
      <c r="D2014" s="16">
        <f t="shared" si="3036"/>
        <v>0</v>
      </c>
      <c r="E2014" s="17">
        <f>D2014*Premissas!$C$6</f>
        <v>0</v>
      </c>
      <c r="F2014" s="15">
        <f t="shared" si="3037"/>
        <v>144</v>
      </c>
      <c r="G2014" s="18">
        <f>F2014*Premissas!$C$5</f>
        <v>4642.0752926289151</v>
      </c>
      <c r="M2014" s="7" t="str">
        <f>Premissas!$E$12</f>
        <v>dezembro/18</v>
      </c>
      <c r="N2014" s="29">
        <f t="shared" si="3044"/>
        <v>144</v>
      </c>
      <c r="O2014" s="15">
        <f>Premissas!$I$12</f>
        <v>56.9</v>
      </c>
      <c r="P2014" s="16">
        <f t="shared" si="3039"/>
        <v>0</v>
      </c>
      <c r="Q2014" s="17">
        <f>P2014*Premissas!$C$13</f>
        <v>0</v>
      </c>
      <c r="R2014" s="15">
        <f t="shared" si="3040"/>
        <v>144</v>
      </c>
      <c r="S2014" s="18">
        <f>R2014*Premissas!$C$11</f>
        <v>6935.779816513761</v>
      </c>
      <c r="Y2014" s="7" t="str">
        <f>Premissas!$E$12</f>
        <v>dezembro/18</v>
      </c>
      <c r="Z2014" s="29">
        <f t="shared" si="3045"/>
        <v>144</v>
      </c>
      <c r="AA2014" s="15">
        <f>Premissas!$H$12</f>
        <v>66.98</v>
      </c>
      <c r="AB2014" s="16">
        <f t="shared" si="3042"/>
        <v>0</v>
      </c>
      <c r="AC2014" s="17">
        <f>AB2014*Premissas!$C$6</f>
        <v>0</v>
      </c>
      <c r="AD2014" s="15">
        <f t="shared" si="3043"/>
        <v>144</v>
      </c>
      <c r="AE2014" s="18">
        <f>AD2014*Premissas!$C$12</f>
        <v>4642.0752926289151</v>
      </c>
    </row>
    <row r="2015" spans="1:33" x14ac:dyDescent="0.25">
      <c r="A2015" s="7" t="str">
        <f>Premissas!$E$13</f>
        <v>novembro/18</v>
      </c>
      <c r="B2015" s="29">
        <f t="shared" si="3046"/>
        <v>144</v>
      </c>
      <c r="C2015" s="15">
        <f>LARGE(Premissas!$H$13:$I$13,1)</f>
        <v>66.42</v>
      </c>
      <c r="D2015" s="16">
        <f t="shared" si="3036"/>
        <v>0</v>
      </c>
      <c r="E2015" s="17">
        <f>D2015*Premissas!$C$6</f>
        <v>0</v>
      </c>
      <c r="F2015" s="15">
        <f t="shared" si="3037"/>
        <v>144</v>
      </c>
      <c r="G2015" s="18">
        <f>F2015*Premissas!$C$5</f>
        <v>4642.0752926289151</v>
      </c>
      <c r="M2015" s="7" t="str">
        <f>Premissas!$E$13</f>
        <v>novembro/18</v>
      </c>
      <c r="N2015" s="29">
        <f t="shared" si="3044"/>
        <v>144</v>
      </c>
      <c r="O2015" s="15">
        <f>Premissas!$I$13</f>
        <v>40.659999999999997</v>
      </c>
      <c r="P2015" s="16">
        <f t="shared" si="3039"/>
        <v>0</v>
      </c>
      <c r="Q2015" s="17">
        <f>P2015*Premissas!$C$13</f>
        <v>0</v>
      </c>
      <c r="R2015" s="15">
        <f t="shared" si="3040"/>
        <v>144</v>
      </c>
      <c r="S2015" s="18">
        <f>R2015*Premissas!$C$11</f>
        <v>6935.779816513761</v>
      </c>
      <c r="Y2015" s="7" t="str">
        <f>Premissas!$E$13</f>
        <v>novembro/18</v>
      </c>
      <c r="Z2015" s="29">
        <f t="shared" si="3045"/>
        <v>144</v>
      </c>
      <c r="AA2015" s="15">
        <f>Premissas!$H$13</f>
        <v>66.42</v>
      </c>
      <c r="AB2015" s="16">
        <f t="shared" si="3042"/>
        <v>0</v>
      </c>
      <c r="AC2015" s="17">
        <f>AB2015*Premissas!$C$6</f>
        <v>0</v>
      </c>
      <c r="AD2015" s="15">
        <f t="shared" si="3043"/>
        <v>144</v>
      </c>
      <c r="AE2015" s="18">
        <f>AD2015*Premissas!$C$12</f>
        <v>4642.0752926289151</v>
      </c>
    </row>
    <row r="2016" spans="1:33" x14ac:dyDescent="0.25">
      <c r="A2016" s="26" t="s">
        <v>35</v>
      </c>
      <c r="B2016" s="5"/>
      <c r="C2016" s="5">
        <f>LARGE(C2003:C2015,1)</f>
        <v>89.49</v>
      </c>
      <c r="D2016" s="5">
        <f>LARGE(D2003:D2015,1)</f>
        <v>0</v>
      </c>
      <c r="E2016" s="27">
        <f>SUM(E2004:E2015)</f>
        <v>0</v>
      </c>
      <c r="F2016" s="5">
        <f>LARGE(F2003:F2015,1)</f>
        <v>144</v>
      </c>
      <c r="G2016" s="27">
        <f t="shared" si="3002"/>
        <v>55704.903511546967</v>
      </c>
      <c r="H2016" s="50">
        <f>E2016+G2016</f>
        <v>55704.903511546967</v>
      </c>
      <c r="I2016">
        <f>B2004</f>
        <v>144</v>
      </c>
      <c r="M2016" s="26" t="s">
        <v>35</v>
      </c>
      <c r="N2016" s="5"/>
      <c r="O2016" s="5">
        <f t="shared" ref="O2016:P2016" si="3047">LARGE(O2003:O2015,1)</f>
        <v>77.73</v>
      </c>
      <c r="P2016" s="5">
        <f t="shared" si="3047"/>
        <v>0</v>
      </c>
      <c r="Q2016" s="27">
        <f t="shared" ref="Q2016" si="3048">SUM(Q2004:Q2015)</f>
        <v>0</v>
      </c>
      <c r="R2016" s="5">
        <f t="shared" ref="R2016" si="3049">LARGE(R2003:R2015,1)</f>
        <v>144</v>
      </c>
      <c r="S2016" s="27">
        <f t="shared" si="3006"/>
        <v>83229.357798165162</v>
      </c>
      <c r="T2016" s="50">
        <f t="shared" ref="T2016" si="3050">Q2016+S2016</f>
        <v>83229.357798165162</v>
      </c>
      <c r="U2016">
        <f t="shared" ref="U2016" si="3051">N2004</f>
        <v>144</v>
      </c>
      <c r="Y2016" s="26" t="s">
        <v>35</v>
      </c>
      <c r="Z2016" s="5"/>
      <c r="AA2016" s="5">
        <f t="shared" ref="AA2016:AB2016" si="3052">LARGE(AA2003:AA2015,1)</f>
        <v>89.49</v>
      </c>
      <c r="AB2016" s="5">
        <f t="shared" si="3052"/>
        <v>0</v>
      </c>
      <c r="AC2016" s="27">
        <f t="shared" ref="AC2016" si="3053">SUM(AC2004:AC2015)</f>
        <v>0</v>
      </c>
      <c r="AD2016" s="5">
        <f t="shared" ref="AD2016" si="3054">LARGE(AD2003:AD2015,1)</f>
        <v>144</v>
      </c>
      <c r="AE2016" s="27">
        <f t="shared" si="3012"/>
        <v>55704.903511546967</v>
      </c>
      <c r="AF2016" s="50">
        <f t="shared" ref="AF2016" si="3055">AC2016+AE2016</f>
        <v>55704.903511546967</v>
      </c>
      <c r="AG2016">
        <f t="shared" ref="AG2016" si="3056">Z2004</f>
        <v>144</v>
      </c>
    </row>
    <row r="2017" spans="1:33" x14ac:dyDescent="0.25">
      <c r="A2017" s="6" t="s">
        <v>12</v>
      </c>
      <c r="B2017" s="6" t="s">
        <v>18</v>
      </c>
      <c r="C2017" s="6" t="s">
        <v>19</v>
      </c>
      <c r="D2017" s="14" t="s">
        <v>20</v>
      </c>
      <c r="E2017" s="14" t="s">
        <v>21</v>
      </c>
      <c r="F2017" s="6" t="s">
        <v>22</v>
      </c>
      <c r="G2017" s="6" t="s">
        <v>23</v>
      </c>
      <c r="M2017" s="6" t="s">
        <v>12</v>
      </c>
      <c r="N2017" s="6" t="s">
        <v>18</v>
      </c>
      <c r="O2017" s="6" t="s">
        <v>19</v>
      </c>
      <c r="P2017" s="14" t="s">
        <v>20</v>
      </c>
      <c r="Q2017" s="14" t="s">
        <v>21</v>
      </c>
      <c r="R2017" s="6" t="s">
        <v>22</v>
      </c>
      <c r="S2017" s="6" t="s">
        <v>23</v>
      </c>
      <c r="Y2017" s="6" t="s">
        <v>12</v>
      </c>
      <c r="Z2017" s="6" t="s">
        <v>18</v>
      </c>
      <c r="AA2017" s="6" t="s">
        <v>19</v>
      </c>
      <c r="AB2017" s="14" t="s">
        <v>20</v>
      </c>
      <c r="AC2017" s="14" t="s">
        <v>21</v>
      </c>
      <c r="AD2017" s="6" t="s">
        <v>22</v>
      </c>
      <c r="AE2017" s="6" t="s">
        <v>23</v>
      </c>
    </row>
    <row r="2018" spans="1:33" x14ac:dyDescent="0.25">
      <c r="A2018" s="7" t="str">
        <f>Premissas!$E$2</f>
        <v>outubro/19</v>
      </c>
      <c r="B2018" s="29">
        <f>B2004+1</f>
        <v>145</v>
      </c>
      <c r="C2018" s="15">
        <f>LARGE(Premissas!$H$2:$I$2,1)</f>
        <v>63.39</v>
      </c>
      <c r="D2018" s="16">
        <f t="shared" ref="D2018:D2029" si="3057">IF(C2018&gt;105%*B2018,(C2018-B2018),0)</f>
        <v>0</v>
      </c>
      <c r="E2018" s="17">
        <f>D2018*Premissas!$C$6</f>
        <v>0</v>
      </c>
      <c r="F2018" s="15">
        <f t="shared" ref="F2018:F2029" si="3058">IF(C2018&gt;B2018,C2018,B2018)</f>
        <v>145</v>
      </c>
      <c r="G2018" s="18">
        <f>F2018*Premissas!$C$5</f>
        <v>4674.3119266055046</v>
      </c>
      <c r="M2018" s="7" t="str">
        <f>Premissas!$E$2</f>
        <v>outubro/19</v>
      </c>
      <c r="N2018" s="29">
        <f t="shared" ref="N2018" si="3059">N2004+1</f>
        <v>145</v>
      </c>
      <c r="O2018" s="15">
        <f>Premissas!$I$2</f>
        <v>63.39</v>
      </c>
      <c r="P2018" s="16">
        <f t="shared" ref="P2018:P2029" si="3060">IF(O2018&gt;105%*N2018,(O2018-N2018),0)</f>
        <v>0</v>
      </c>
      <c r="Q2018" s="17">
        <f>P2018*Premissas!$C$13</f>
        <v>0</v>
      </c>
      <c r="R2018" s="15">
        <f t="shared" ref="R2018:R2029" si="3061">IF(O2018&gt;N2018,O2018,N2018)</f>
        <v>145</v>
      </c>
      <c r="S2018" s="18">
        <f>R2018*Premissas!$C$11</f>
        <v>6983.9449541284403</v>
      </c>
      <c r="Y2018" s="7" t="str">
        <f>Premissas!$E$2</f>
        <v>outubro/19</v>
      </c>
      <c r="Z2018" s="29">
        <f t="shared" ref="Z2018" si="3062">Z2004+1</f>
        <v>145</v>
      </c>
      <c r="AA2018" s="15">
        <f>Premissas!$H$2</f>
        <v>58.8</v>
      </c>
      <c r="AB2018" s="16">
        <f t="shared" ref="AB2018:AB2029" si="3063">IF(AA2018&gt;105%*Z2018,(AA2018-Z2018),0)</f>
        <v>0</v>
      </c>
      <c r="AC2018" s="17">
        <f>AB2018*Premissas!$C$6</f>
        <v>0</v>
      </c>
      <c r="AD2018" s="15">
        <f t="shared" ref="AD2018:AD2029" si="3064">IF(AA2018&gt;Z2018,AA2018,Z2018)</f>
        <v>145</v>
      </c>
      <c r="AE2018" s="18">
        <f>AD2018*Premissas!$C$12</f>
        <v>4674.3119266055046</v>
      </c>
    </row>
    <row r="2019" spans="1:33" x14ac:dyDescent="0.25">
      <c r="A2019" s="7" t="str">
        <f>Premissas!$E$3</f>
        <v>setembro/19</v>
      </c>
      <c r="B2019" s="29">
        <f>B2018</f>
        <v>145</v>
      </c>
      <c r="C2019" s="15">
        <f>LARGE(Premissas!$H$3:$I$3,1)</f>
        <v>58.91</v>
      </c>
      <c r="D2019" s="16">
        <f t="shared" si="3057"/>
        <v>0</v>
      </c>
      <c r="E2019" s="17">
        <f>D2019*Premissas!$C$6</f>
        <v>0</v>
      </c>
      <c r="F2019" s="15">
        <f t="shared" si="3058"/>
        <v>145</v>
      </c>
      <c r="G2019" s="18">
        <f>F2019*Premissas!$C$5</f>
        <v>4674.3119266055046</v>
      </c>
      <c r="M2019" s="7" t="str">
        <f>Premissas!$E$3</f>
        <v>setembro/19</v>
      </c>
      <c r="N2019" s="29">
        <f t="shared" ref="N2019:N2029" si="3065">N2018</f>
        <v>145</v>
      </c>
      <c r="O2019" s="15">
        <f>Premissas!$I$3</f>
        <v>52.19</v>
      </c>
      <c r="P2019" s="16">
        <f t="shared" si="3060"/>
        <v>0</v>
      </c>
      <c r="Q2019" s="17">
        <f>P2019*Premissas!$C$13</f>
        <v>0</v>
      </c>
      <c r="R2019" s="15">
        <f t="shared" si="3061"/>
        <v>145</v>
      </c>
      <c r="S2019" s="18">
        <f>R2019*Premissas!$C$11</f>
        <v>6983.9449541284403</v>
      </c>
      <c r="Y2019" s="7" t="str">
        <f>Premissas!$E$3</f>
        <v>setembro/19</v>
      </c>
      <c r="Z2019" s="29">
        <f t="shared" ref="Z2019:Z2029" si="3066">Z2018</f>
        <v>145</v>
      </c>
      <c r="AA2019" s="15">
        <f>Premissas!$H$3</f>
        <v>58.91</v>
      </c>
      <c r="AB2019" s="16">
        <f t="shared" si="3063"/>
        <v>0</v>
      </c>
      <c r="AC2019" s="17">
        <f>AB2019*Premissas!$C$6</f>
        <v>0</v>
      </c>
      <c r="AD2019" s="15">
        <f t="shared" si="3064"/>
        <v>145</v>
      </c>
      <c r="AE2019" s="18">
        <f>AD2019*Premissas!$C$12</f>
        <v>4674.3119266055046</v>
      </c>
    </row>
    <row r="2020" spans="1:33" x14ac:dyDescent="0.25">
      <c r="A2020" s="7" t="str">
        <f>Premissas!$E$4</f>
        <v>agosto/19</v>
      </c>
      <c r="B2020" s="29">
        <f t="shared" ref="B2020:B2029" si="3067">B2019</f>
        <v>145</v>
      </c>
      <c r="C2020" s="15">
        <f>LARGE(Premissas!$H$4:$I$4,1)</f>
        <v>46.48</v>
      </c>
      <c r="D2020" s="16">
        <f t="shared" si="3057"/>
        <v>0</v>
      </c>
      <c r="E2020" s="17">
        <f>D2020*Premissas!$C$6</f>
        <v>0</v>
      </c>
      <c r="F2020" s="15">
        <f t="shared" si="3058"/>
        <v>145</v>
      </c>
      <c r="G2020" s="18">
        <f>F2020*Premissas!$C$5</f>
        <v>4674.3119266055046</v>
      </c>
      <c r="M2020" s="7" t="str">
        <f>Premissas!$E$4</f>
        <v>agosto/19</v>
      </c>
      <c r="N2020" s="29">
        <f t="shared" si="3065"/>
        <v>145</v>
      </c>
      <c r="O2020" s="15">
        <f>Premissas!$I$4</f>
        <v>20.16</v>
      </c>
      <c r="P2020" s="16">
        <f t="shared" si="3060"/>
        <v>0</v>
      </c>
      <c r="Q2020" s="17">
        <f>P2020*Premissas!$C$13</f>
        <v>0</v>
      </c>
      <c r="R2020" s="15">
        <f t="shared" si="3061"/>
        <v>145</v>
      </c>
      <c r="S2020" s="18">
        <f>R2020*Premissas!$C$11</f>
        <v>6983.9449541284403</v>
      </c>
      <c r="Y2020" s="7" t="str">
        <f>Premissas!$E$4</f>
        <v>agosto/19</v>
      </c>
      <c r="Z2020" s="29">
        <f t="shared" si="3066"/>
        <v>145</v>
      </c>
      <c r="AA2020" s="15">
        <f>Premissas!$H$4</f>
        <v>46.48</v>
      </c>
      <c r="AB2020" s="16">
        <f t="shared" si="3063"/>
        <v>0</v>
      </c>
      <c r="AC2020" s="17">
        <f>AB2020*Premissas!$C$6</f>
        <v>0</v>
      </c>
      <c r="AD2020" s="15">
        <f t="shared" si="3064"/>
        <v>145</v>
      </c>
      <c r="AE2020" s="18">
        <f>AD2020*Premissas!$C$12</f>
        <v>4674.3119266055046</v>
      </c>
    </row>
    <row r="2021" spans="1:33" x14ac:dyDescent="0.25">
      <c r="A2021" s="7" t="str">
        <f>Premissas!$E$5</f>
        <v>julho/19</v>
      </c>
      <c r="B2021" s="29">
        <f t="shared" si="3067"/>
        <v>145</v>
      </c>
      <c r="C2021" s="15">
        <f>LARGE(Premissas!$H$5:$I$5,1)</f>
        <v>63.17</v>
      </c>
      <c r="D2021" s="16">
        <f t="shared" si="3057"/>
        <v>0</v>
      </c>
      <c r="E2021" s="17">
        <f>D2021*Premissas!$C$6</f>
        <v>0</v>
      </c>
      <c r="F2021" s="15">
        <f t="shared" si="3058"/>
        <v>145</v>
      </c>
      <c r="G2021" s="18">
        <f>F2021*Premissas!$C$5</f>
        <v>4674.3119266055046</v>
      </c>
      <c r="M2021" s="7" t="str">
        <f>Premissas!$E$5</f>
        <v>julho/19</v>
      </c>
      <c r="N2021" s="29">
        <f t="shared" si="3065"/>
        <v>145</v>
      </c>
      <c r="O2021" s="15">
        <f>Premissas!$I$5</f>
        <v>39.979999999999997</v>
      </c>
      <c r="P2021" s="16">
        <f t="shared" si="3060"/>
        <v>0</v>
      </c>
      <c r="Q2021" s="17">
        <f>P2021*Premissas!$C$13</f>
        <v>0</v>
      </c>
      <c r="R2021" s="15">
        <f t="shared" si="3061"/>
        <v>145</v>
      </c>
      <c r="S2021" s="18">
        <f>R2021*Premissas!$C$11</f>
        <v>6983.9449541284403</v>
      </c>
      <c r="Y2021" s="7" t="str">
        <f>Premissas!$E$5</f>
        <v>julho/19</v>
      </c>
      <c r="Z2021" s="29">
        <f t="shared" si="3066"/>
        <v>145</v>
      </c>
      <c r="AA2021" s="15">
        <f>Premissas!$H$5</f>
        <v>63.17</v>
      </c>
      <c r="AB2021" s="16">
        <f t="shared" si="3063"/>
        <v>0</v>
      </c>
      <c r="AC2021" s="17">
        <f>AB2021*Premissas!$C$6</f>
        <v>0</v>
      </c>
      <c r="AD2021" s="15">
        <f t="shared" si="3064"/>
        <v>145</v>
      </c>
      <c r="AE2021" s="18">
        <f>AD2021*Premissas!$C$12</f>
        <v>4674.3119266055046</v>
      </c>
    </row>
    <row r="2022" spans="1:33" x14ac:dyDescent="0.25">
      <c r="A2022" s="7" t="str">
        <f>Premissas!$E$6</f>
        <v>junho/19</v>
      </c>
      <c r="B2022" s="29">
        <f t="shared" si="3067"/>
        <v>145</v>
      </c>
      <c r="C2022" s="15">
        <f>LARGE(Premissas!$H$6:$I$6,1)</f>
        <v>59.47</v>
      </c>
      <c r="D2022" s="16">
        <f t="shared" si="3057"/>
        <v>0</v>
      </c>
      <c r="E2022" s="17">
        <f>D2022*Premissas!$C$6</f>
        <v>0</v>
      </c>
      <c r="F2022" s="15">
        <f t="shared" si="3058"/>
        <v>145</v>
      </c>
      <c r="G2022" s="18">
        <f>F2022*Premissas!$C$5</f>
        <v>4674.3119266055046</v>
      </c>
      <c r="M2022" s="7" t="str">
        <f>Premissas!$E$6</f>
        <v>junho/19</v>
      </c>
      <c r="N2022" s="29">
        <f t="shared" si="3065"/>
        <v>145</v>
      </c>
      <c r="O2022" s="15">
        <f>Premissas!$I$6</f>
        <v>47.71</v>
      </c>
      <c r="P2022" s="16">
        <f t="shared" si="3060"/>
        <v>0</v>
      </c>
      <c r="Q2022" s="17">
        <f>P2022*Premissas!$C$13</f>
        <v>0</v>
      </c>
      <c r="R2022" s="15">
        <f t="shared" si="3061"/>
        <v>145</v>
      </c>
      <c r="S2022" s="18">
        <f>R2022*Premissas!$C$11</f>
        <v>6983.9449541284403</v>
      </c>
      <c r="Y2022" s="7" t="str">
        <f>Premissas!$E$6</f>
        <v>junho/19</v>
      </c>
      <c r="Z2022" s="29">
        <f t="shared" si="3066"/>
        <v>145</v>
      </c>
      <c r="AA2022" s="15">
        <f>Premissas!$H$6</f>
        <v>59.47</v>
      </c>
      <c r="AB2022" s="16">
        <f t="shared" si="3063"/>
        <v>0</v>
      </c>
      <c r="AC2022" s="17">
        <f>AB2022*Premissas!$C$6</f>
        <v>0</v>
      </c>
      <c r="AD2022" s="15">
        <f t="shared" si="3064"/>
        <v>145</v>
      </c>
      <c r="AE2022" s="18">
        <f>AD2022*Premissas!$C$12</f>
        <v>4674.3119266055046</v>
      </c>
    </row>
    <row r="2023" spans="1:33" x14ac:dyDescent="0.25">
      <c r="A2023" s="7" t="str">
        <f>Premissas!$E$7</f>
        <v>maio/19</v>
      </c>
      <c r="B2023" s="29">
        <f t="shared" si="3067"/>
        <v>145</v>
      </c>
      <c r="C2023" s="15">
        <f>LARGE(Premissas!$H$7:$I$7,1)</f>
        <v>61.04</v>
      </c>
      <c r="D2023" s="20">
        <f t="shared" si="3057"/>
        <v>0</v>
      </c>
      <c r="E2023" s="17">
        <f>D2023*Premissas!$C$6</f>
        <v>0</v>
      </c>
      <c r="F2023" s="15">
        <f t="shared" si="3058"/>
        <v>145</v>
      </c>
      <c r="G2023" s="18">
        <f>F2023*Premissas!$C$5</f>
        <v>4674.3119266055046</v>
      </c>
      <c r="M2023" s="7" t="str">
        <f>Premissas!$E$7</f>
        <v>maio/19</v>
      </c>
      <c r="N2023" s="29">
        <f t="shared" si="3065"/>
        <v>145</v>
      </c>
      <c r="O2023" s="15">
        <f>Premissas!$I$7</f>
        <v>46.37</v>
      </c>
      <c r="P2023" s="20">
        <f t="shared" si="3060"/>
        <v>0</v>
      </c>
      <c r="Q2023" s="17">
        <f>P2023*Premissas!$C$13</f>
        <v>0</v>
      </c>
      <c r="R2023" s="15">
        <f t="shared" si="3061"/>
        <v>145</v>
      </c>
      <c r="S2023" s="18">
        <f>R2023*Premissas!$C$11</f>
        <v>6983.9449541284403</v>
      </c>
      <c r="Y2023" s="7" t="str">
        <f>Premissas!$E$7</f>
        <v>maio/19</v>
      </c>
      <c r="Z2023" s="29">
        <f t="shared" si="3066"/>
        <v>145</v>
      </c>
      <c r="AA2023" s="15">
        <f>Premissas!$H$7</f>
        <v>61.04</v>
      </c>
      <c r="AB2023" s="20">
        <f t="shared" si="3063"/>
        <v>0</v>
      </c>
      <c r="AC2023" s="17">
        <f>AB2023*Premissas!$C$6</f>
        <v>0</v>
      </c>
      <c r="AD2023" s="15">
        <f t="shared" si="3064"/>
        <v>145</v>
      </c>
      <c r="AE2023" s="18">
        <f>AD2023*Premissas!$C$12</f>
        <v>4674.3119266055046</v>
      </c>
    </row>
    <row r="2024" spans="1:33" x14ac:dyDescent="0.25">
      <c r="A2024" s="7" t="str">
        <f>Premissas!$E$8</f>
        <v>abril/19</v>
      </c>
      <c r="B2024" s="29">
        <f t="shared" si="3067"/>
        <v>145</v>
      </c>
      <c r="C2024" s="15">
        <f>LARGE(Premissas!$H$8:$I$8,1)</f>
        <v>81.98</v>
      </c>
      <c r="D2024" s="20">
        <f t="shared" si="3057"/>
        <v>0</v>
      </c>
      <c r="E2024" s="17">
        <f>D2024*Premissas!$C$6</f>
        <v>0</v>
      </c>
      <c r="F2024" s="15">
        <f t="shared" si="3058"/>
        <v>145</v>
      </c>
      <c r="G2024" s="18">
        <f>F2024*Premissas!$C$5</f>
        <v>4674.3119266055046</v>
      </c>
      <c r="M2024" s="7" t="str">
        <f>Premissas!$E$8</f>
        <v>abril/19</v>
      </c>
      <c r="N2024" s="29">
        <f t="shared" si="3065"/>
        <v>145</v>
      </c>
      <c r="O2024" s="15">
        <f>Premissas!$I$8</f>
        <v>53.09</v>
      </c>
      <c r="P2024" s="20">
        <f t="shared" si="3060"/>
        <v>0</v>
      </c>
      <c r="Q2024" s="17">
        <f>P2024*Premissas!$C$13</f>
        <v>0</v>
      </c>
      <c r="R2024" s="15">
        <f t="shared" si="3061"/>
        <v>145</v>
      </c>
      <c r="S2024" s="18">
        <f>R2024*Premissas!$C$11</f>
        <v>6983.9449541284403</v>
      </c>
      <c r="Y2024" s="7" t="str">
        <f>Premissas!$E$8</f>
        <v>abril/19</v>
      </c>
      <c r="Z2024" s="29">
        <f t="shared" si="3066"/>
        <v>145</v>
      </c>
      <c r="AA2024" s="15">
        <f>Premissas!$H$8</f>
        <v>81.98</v>
      </c>
      <c r="AB2024" s="20">
        <f t="shared" si="3063"/>
        <v>0</v>
      </c>
      <c r="AC2024" s="17">
        <f>AB2024*Premissas!$C$6</f>
        <v>0</v>
      </c>
      <c r="AD2024" s="15">
        <f t="shared" si="3064"/>
        <v>145</v>
      </c>
      <c r="AE2024" s="18">
        <f>AD2024*Premissas!$C$12</f>
        <v>4674.3119266055046</v>
      </c>
    </row>
    <row r="2025" spans="1:33" x14ac:dyDescent="0.25">
      <c r="A2025" s="7" t="str">
        <f>Premissas!$E$9</f>
        <v>março/19</v>
      </c>
      <c r="B2025" s="29">
        <f t="shared" si="3067"/>
        <v>145</v>
      </c>
      <c r="C2025" s="15">
        <f>LARGE(Premissas!$H$9:$I$9,1)</f>
        <v>77.73</v>
      </c>
      <c r="D2025" s="20">
        <f t="shared" si="3057"/>
        <v>0</v>
      </c>
      <c r="E2025" s="17">
        <f>D2025*Premissas!$C$6</f>
        <v>0</v>
      </c>
      <c r="F2025" s="15">
        <f t="shared" si="3058"/>
        <v>145</v>
      </c>
      <c r="G2025" s="18">
        <f>F2025*Premissas!$C$5</f>
        <v>4674.3119266055046</v>
      </c>
      <c r="M2025" s="7" t="str">
        <f>Premissas!$E$9</f>
        <v>março/19</v>
      </c>
      <c r="N2025" s="29">
        <f t="shared" si="3065"/>
        <v>145</v>
      </c>
      <c r="O2025" s="15">
        <f>Premissas!$I$9</f>
        <v>77.73</v>
      </c>
      <c r="P2025" s="20">
        <f t="shared" si="3060"/>
        <v>0</v>
      </c>
      <c r="Q2025" s="17">
        <f>P2025*Premissas!$C$13</f>
        <v>0</v>
      </c>
      <c r="R2025" s="15">
        <f t="shared" si="3061"/>
        <v>145</v>
      </c>
      <c r="S2025" s="18">
        <f>R2025*Premissas!$C$11</f>
        <v>6983.9449541284403</v>
      </c>
      <c r="Y2025" s="7" t="str">
        <f>Premissas!$E$9</f>
        <v>março/19</v>
      </c>
      <c r="Z2025" s="29">
        <f t="shared" si="3066"/>
        <v>145</v>
      </c>
      <c r="AA2025" s="15">
        <f>Premissas!$H$9</f>
        <v>77.62</v>
      </c>
      <c r="AB2025" s="20">
        <f t="shared" si="3063"/>
        <v>0</v>
      </c>
      <c r="AC2025" s="17">
        <f>AB2025*Premissas!$C$6</f>
        <v>0</v>
      </c>
      <c r="AD2025" s="15">
        <f t="shared" si="3064"/>
        <v>145</v>
      </c>
      <c r="AE2025" s="18">
        <f>AD2025*Premissas!$C$12</f>
        <v>4674.3119266055046</v>
      </c>
    </row>
    <row r="2026" spans="1:33" x14ac:dyDescent="0.25">
      <c r="A2026" s="7" t="str">
        <f>Premissas!$E$10</f>
        <v>fevereiro/19</v>
      </c>
      <c r="B2026" s="29">
        <f t="shared" si="3067"/>
        <v>145</v>
      </c>
      <c r="C2026" s="15">
        <f>LARGE(Premissas!$H$10:$I$10,1)</f>
        <v>89.49</v>
      </c>
      <c r="D2026" s="20">
        <f t="shared" si="3057"/>
        <v>0</v>
      </c>
      <c r="E2026" s="17">
        <f>D2026*Premissas!$C$6</f>
        <v>0</v>
      </c>
      <c r="F2026" s="15">
        <f t="shared" si="3058"/>
        <v>145</v>
      </c>
      <c r="G2026" s="18">
        <f>F2026*Premissas!$C$5</f>
        <v>4674.3119266055046</v>
      </c>
      <c r="M2026" s="7" t="str">
        <f>Premissas!$E$10</f>
        <v>fevereiro/19</v>
      </c>
      <c r="N2026" s="29">
        <f t="shared" si="3065"/>
        <v>145</v>
      </c>
      <c r="O2026" s="15">
        <f>Premissas!$I$10</f>
        <v>61.82</v>
      </c>
      <c r="P2026" s="20">
        <f t="shared" si="3060"/>
        <v>0</v>
      </c>
      <c r="Q2026" s="17">
        <f>P2026*Premissas!$C$13</f>
        <v>0</v>
      </c>
      <c r="R2026" s="15">
        <f t="shared" si="3061"/>
        <v>145</v>
      </c>
      <c r="S2026" s="18">
        <f>R2026*Premissas!$C$11</f>
        <v>6983.9449541284403</v>
      </c>
      <c r="Y2026" s="7" t="str">
        <f>Premissas!$E$10</f>
        <v>fevereiro/19</v>
      </c>
      <c r="Z2026" s="29">
        <f t="shared" si="3066"/>
        <v>145</v>
      </c>
      <c r="AA2026" s="15">
        <f>Premissas!$H$10</f>
        <v>89.49</v>
      </c>
      <c r="AB2026" s="20">
        <f t="shared" si="3063"/>
        <v>0</v>
      </c>
      <c r="AC2026" s="17">
        <f>AB2026*Premissas!$C$6</f>
        <v>0</v>
      </c>
      <c r="AD2026" s="15">
        <f t="shared" si="3064"/>
        <v>145</v>
      </c>
      <c r="AE2026" s="18">
        <f>AD2026*Premissas!$C$12</f>
        <v>4674.3119266055046</v>
      </c>
    </row>
    <row r="2027" spans="1:33" x14ac:dyDescent="0.25">
      <c r="A2027" s="7" t="str">
        <f>Premissas!$E$11</f>
        <v>janeiro/19</v>
      </c>
      <c r="B2027" s="29">
        <f t="shared" si="3067"/>
        <v>145</v>
      </c>
      <c r="C2027" s="15">
        <f>LARGE(Premissas!$H$11:$I$11,1)</f>
        <v>81.09</v>
      </c>
      <c r="D2027" s="16">
        <f t="shared" si="3057"/>
        <v>0</v>
      </c>
      <c r="E2027" s="17">
        <f>D2027*Premissas!$C$6</f>
        <v>0</v>
      </c>
      <c r="F2027" s="15">
        <f t="shared" si="3058"/>
        <v>145</v>
      </c>
      <c r="G2027" s="18">
        <f>F2027*Premissas!$C$5</f>
        <v>4674.3119266055046</v>
      </c>
      <c r="M2027" s="7" t="str">
        <f>Premissas!$E$11</f>
        <v>janeiro/19</v>
      </c>
      <c r="N2027" s="29">
        <f t="shared" si="3065"/>
        <v>145</v>
      </c>
      <c r="O2027" s="15">
        <f>Premissas!$I$11</f>
        <v>57.12</v>
      </c>
      <c r="P2027" s="16">
        <f t="shared" si="3060"/>
        <v>0</v>
      </c>
      <c r="Q2027" s="17">
        <f>P2027*Premissas!$C$13</f>
        <v>0</v>
      </c>
      <c r="R2027" s="15">
        <f t="shared" si="3061"/>
        <v>145</v>
      </c>
      <c r="S2027" s="18">
        <f>R2027*Premissas!$C$11</f>
        <v>6983.9449541284403</v>
      </c>
      <c r="Y2027" s="7" t="str">
        <f>Premissas!$E$11</f>
        <v>janeiro/19</v>
      </c>
      <c r="Z2027" s="29">
        <f t="shared" si="3066"/>
        <v>145</v>
      </c>
      <c r="AA2027" s="15">
        <f>Premissas!$H$11</f>
        <v>81.09</v>
      </c>
      <c r="AB2027" s="16">
        <f t="shared" si="3063"/>
        <v>0</v>
      </c>
      <c r="AC2027" s="17">
        <f>AB2027*Premissas!$C$6</f>
        <v>0</v>
      </c>
      <c r="AD2027" s="15">
        <f t="shared" si="3064"/>
        <v>145</v>
      </c>
      <c r="AE2027" s="18">
        <f>AD2027*Premissas!$C$12</f>
        <v>4674.3119266055046</v>
      </c>
    </row>
    <row r="2028" spans="1:33" x14ac:dyDescent="0.25">
      <c r="A2028" s="7" t="str">
        <f>Premissas!$E$12</f>
        <v>dezembro/18</v>
      </c>
      <c r="B2028" s="29">
        <f t="shared" si="3067"/>
        <v>145</v>
      </c>
      <c r="C2028" s="15">
        <f>LARGE(Premissas!$H$12:$I$12,1)</f>
        <v>66.98</v>
      </c>
      <c r="D2028" s="16">
        <f t="shared" si="3057"/>
        <v>0</v>
      </c>
      <c r="E2028" s="17">
        <f>D2028*Premissas!$C$6</f>
        <v>0</v>
      </c>
      <c r="F2028" s="15">
        <f t="shared" si="3058"/>
        <v>145</v>
      </c>
      <c r="G2028" s="18">
        <f>F2028*Premissas!$C$5</f>
        <v>4674.3119266055046</v>
      </c>
      <c r="M2028" s="7" t="str">
        <f>Premissas!$E$12</f>
        <v>dezembro/18</v>
      </c>
      <c r="N2028" s="29">
        <f t="shared" si="3065"/>
        <v>145</v>
      </c>
      <c r="O2028" s="15">
        <f>Premissas!$I$12</f>
        <v>56.9</v>
      </c>
      <c r="P2028" s="16">
        <f t="shared" si="3060"/>
        <v>0</v>
      </c>
      <c r="Q2028" s="17">
        <f>P2028*Premissas!$C$13</f>
        <v>0</v>
      </c>
      <c r="R2028" s="15">
        <f t="shared" si="3061"/>
        <v>145</v>
      </c>
      <c r="S2028" s="18">
        <f>R2028*Premissas!$C$11</f>
        <v>6983.9449541284403</v>
      </c>
      <c r="Y2028" s="7" t="str">
        <f>Premissas!$E$12</f>
        <v>dezembro/18</v>
      </c>
      <c r="Z2028" s="29">
        <f t="shared" si="3066"/>
        <v>145</v>
      </c>
      <c r="AA2028" s="15">
        <f>Premissas!$H$12</f>
        <v>66.98</v>
      </c>
      <c r="AB2028" s="16">
        <f t="shared" si="3063"/>
        <v>0</v>
      </c>
      <c r="AC2028" s="17">
        <f>AB2028*Premissas!$C$6</f>
        <v>0</v>
      </c>
      <c r="AD2028" s="15">
        <f t="shared" si="3064"/>
        <v>145</v>
      </c>
      <c r="AE2028" s="18">
        <f>AD2028*Premissas!$C$12</f>
        <v>4674.3119266055046</v>
      </c>
    </row>
    <row r="2029" spans="1:33" x14ac:dyDescent="0.25">
      <c r="A2029" s="7" t="str">
        <f>Premissas!$E$13</f>
        <v>novembro/18</v>
      </c>
      <c r="B2029" s="29">
        <f t="shared" si="3067"/>
        <v>145</v>
      </c>
      <c r="C2029" s="15">
        <f>LARGE(Premissas!$H$13:$I$13,1)</f>
        <v>66.42</v>
      </c>
      <c r="D2029" s="16">
        <f t="shared" si="3057"/>
        <v>0</v>
      </c>
      <c r="E2029" s="17">
        <f>D2029*Premissas!$C$6</f>
        <v>0</v>
      </c>
      <c r="F2029" s="15">
        <f t="shared" si="3058"/>
        <v>145</v>
      </c>
      <c r="G2029" s="18">
        <f>F2029*Premissas!$C$5</f>
        <v>4674.3119266055046</v>
      </c>
      <c r="M2029" s="7" t="str">
        <f>Premissas!$E$13</f>
        <v>novembro/18</v>
      </c>
      <c r="N2029" s="29">
        <f t="shared" si="3065"/>
        <v>145</v>
      </c>
      <c r="O2029" s="15">
        <f>Premissas!$I$13</f>
        <v>40.659999999999997</v>
      </c>
      <c r="P2029" s="16">
        <f t="shared" si="3060"/>
        <v>0</v>
      </c>
      <c r="Q2029" s="17">
        <f>P2029*Premissas!$C$13</f>
        <v>0</v>
      </c>
      <c r="R2029" s="15">
        <f t="shared" si="3061"/>
        <v>145</v>
      </c>
      <c r="S2029" s="18">
        <f>R2029*Premissas!$C$11</f>
        <v>6983.9449541284403</v>
      </c>
      <c r="Y2029" s="7" t="str">
        <f>Premissas!$E$13</f>
        <v>novembro/18</v>
      </c>
      <c r="Z2029" s="29">
        <f t="shared" si="3066"/>
        <v>145</v>
      </c>
      <c r="AA2029" s="15">
        <f>Premissas!$H$13</f>
        <v>66.42</v>
      </c>
      <c r="AB2029" s="16">
        <f t="shared" si="3063"/>
        <v>0</v>
      </c>
      <c r="AC2029" s="17">
        <f>AB2029*Premissas!$C$6</f>
        <v>0</v>
      </c>
      <c r="AD2029" s="15">
        <f t="shared" si="3064"/>
        <v>145</v>
      </c>
      <c r="AE2029" s="18">
        <f>AD2029*Premissas!$C$12</f>
        <v>4674.3119266055046</v>
      </c>
    </row>
    <row r="2030" spans="1:33" x14ac:dyDescent="0.25">
      <c r="A2030" s="26" t="s">
        <v>35</v>
      </c>
      <c r="B2030" s="5"/>
      <c r="C2030" s="5">
        <f>LARGE(C2017:C2029,1)</f>
        <v>89.49</v>
      </c>
      <c r="D2030" s="5">
        <f>LARGE(D2017:D2029,1)</f>
        <v>0</v>
      </c>
      <c r="E2030" s="27">
        <f>SUM(E2018:E2029)</f>
        <v>0</v>
      </c>
      <c r="F2030" s="5">
        <f>LARGE(F2017:F2029,1)</f>
        <v>145</v>
      </c>
      <c r="G2030" s="27">
        <f t="shared" si="3002"/>
        <v>56091.743119266066</v>
      </c>
      <c r="H2030" s="50">
        <f>E2030+G2030</f>
        <v>56091.743119266066</v>
      </c>
      <c r="I2030">
        <f>B2018</f>
        <v>145</v>
      </c>
      <c r="M2030" s="26" t="s">
        <v>35</v>
      </c>
      <c r="N2030" s="5"/>
      <c r="O2030" s="5">
        <f t="shared" ref="O2030:P2030" si="3068">LARGE(O2017:O2029,1)</f>
        <v>77.73</v>
      </c>
      <c r="P2030" s="5">
        <f t="shared" si="3068"/>
        <v>0</v>
      </c>
      <c r="Q2030" s="27">
        <f t="shared" ref="Q2030" si="3069">SUM(Q2018:Q2029)</f>
        <v>0</v>
      </c>
      <c r="R2030" s="5">
        <f t="shared" ref="R2030" si="3070">LARGE(R2017:R2029,1)</f>
        <v>145</v>
      </c>
      <c r="S2030" s="27">
        <f t="shared" si="3006"/>
        <v>83807.339449541279</v>
      </c>
      <c r="T2030" s="50">
        <f t="shared" ref="T2030" si="3071">Q2030+S2030</f>
        <v>83807.339449541279</v>
      </c>
      <c r="U2030">
        <f t="shared" ref="U2030" si="3072">N2018</f>
        <v>145</v>
      </c>
      <c r="Y2030" s="26" t="s">
        <v>35</v>
      </c>
      <c r="Z2030" s="5"/>
      <c r="AA2030" s="5">
        <f t="shared" ref="AA2030:AB2030" si="3073">LARGE(AA2017:AA2029,1)</f>
        <v>89.49</v>
      </c>
      <c r="AB2030" s="5">
        <f t="shared" si="3073"/>
        <v>0</v>
      </c>
      <c r="AC2030" s="27">
        <f t="shared" ref="AC2030" si="3074">SUM(AC2018:AC2029)</f>
        <v>0</v>
      </c>
      <c r="AD2030" s="5">
        <f t="shared" ref="AD2030" si="3075">LARGE(AD2017:AD2029,1)</f>
        <v>145</v>
      </c>
      <c r="AE2030" s="27">
        <f t="shared" si="3012"/>
        <v>56091.743119266066</v>
      </c>
      <c r="AF2030" s="50">
        <f t="shared" ref="AF2030" si="3076">AC2030+AE2030</f>
        <v>56091.743119266066</v>
      </c>
      <c r="AG2030">
        <f t="shared" ref="AG2030" si="3077">Z2018</f>
        <v>145</v>
      </c>
    </row>
    <row r="2031" spans="1:33" x14ac:dyDescent="0.25">
      <c r="A2031" s="6" t="s">
        <v>12</v>
      </c>
      <c r="B2031" s="6" t="s">
        <v>18</v>
      </c>
      <c r="C2031" s="6" t="s">
        <v>19</v>
      </c>
      <c r="D2031" s="14" t="s">
        <v>20</v>
      </c>
      <c r="E2031" s="14" t="s">
        <v>21</v>
      </c>
      <c r="F2031" s="6" t="s">
        <v>22</v>
      </c>
      <c r="G2031" s="6" t="s">
        <v>23</v>
      </c>
      <c r="M2031" s="6" t="s">
        <v>12</v>
      </c>
      <c r="N2031" s="6" t="s">
        <v>18</v>
      </c>
      <c r="O2031" s="6" t="s">
        <v>19</v>
      </c>
      <c r="P2031" s="14" t="s">
        <v>20</v>
      </c>
      <c r="Q2031" s="14" t="s">
        <v>21</v>
      </c>
      <c r="R2031" s="6" t="s">
        <v>22</v>
      </c>
      <c r="S2031" s="6" t="s">
        <v>23</v>
      </c>
      <c r="Y2031" s="6" t="s">
        <v>12</v>
      </c>
      <c r="Z2031" s="6" t="s">
        <v>18</v>
      </c>
      <c r="AA2031" s="6" t="s">
        <v>19</v>
      </c>
      <c r="AB2031" s="14" t="s">
        <v>20</v>
      </c>
      <c r="AC2031" s="14" t="s">
        <v>21</v>
      </c>
      <c r="AD2031" s="6" t="s">
        <v>22</v>
      </c>
      <c r="AE2031" s="6" t="s">
        <v>23</v>
      </c>
    </row>
    <row r="2032" spans="1:33" x14ac:dyDescent="0.25">
      <c r="A2032" s="7" t="str">
        <f>Premissas!$E$2</f>
        <v>outubro/19</v>
      </c>
      <c r="B2032" s="29">
        <f>B2018+1</f>
        <v>146</v>
      </c>
      <c r="C2032" s="15">
        <f>LARGE(Premissas!$H$2:$I$2,1)</f>
        <v>63.39</v>
      </c>
      <c r="D2032" s="16">
        <f t="shared" ref="D2032:D2043" si="3078">IF(C2032&gt;105%*B2032,(C2032-B2032),0)</f>
        <v>0</v>
      </c>
      <c r="E2032" s="17">
        <f>D2032*Premissas!$C$6</f>
        <v>0</v>
      </c>
      <c r="F2032" s="15">
        <f t="shared" ref="F2032:F2043" si="3079">IF(C2032&gt;B2032,C2032,B2032)</f>
        <v>146</v>
      </c>
      <c r="G2032" s="18">
        <f>F2032*Premissas!$C$5</f>
        <v>4706.5485605820941</v>
      </c>
      <c r="M2032" s="7" t="str">
        <f>Premissas!$E$2</f>
        <v>outubro/19</v>
      </c>
      <c r="N2032" s="29">
        <f t="shared" ref="N2032" si="3080">N2018+1</f>
        <v>146</v>
      </c>
      <c r="O2032" s="15">
        <f>Premissas!$I$2</f>
        <v>63.39</v>
      </c>
      <c r="P2032" s="16">
        <f t="shared" ref="P2032:P2043" si="3081">IF(O2032&gt;105%*N2032,(O2032-N2032),0)</f>
        <v>0</v>
      </c>
      <c r="Q2032" s="17">
        <f>P2032*Premissas!$C$13</f>
        <v>0</v>
      </c>
      <c r="R2032" s="15">
        <f t="shared" ref="R2032:R2043" si="3082">IF(O2032&gt;N2032,O2032,N2032)</f>
        <v>146</v>
      </c>
      <c r="S2032" s="18">
        <f>R2032*Premissas!$C$11</f>
        <v>7032.1100917431195</v>
      </c>
      <c r="Y2032" s="7" t="str">
        <f>Premissas!$E$2</f>
        <v>outubro/19</v>
      </c>
      <c r="Z2032" s="29">
        <f t="shared" ref="Z2032" si="3083">Z2018+1</f>
        <v>146</v>
      </c>
      <c r="AA2032" s="15">
        <f>Premissas!$H$2</f>
        <v>58.8</v>
      </c>
      <c r="AB2032" s="16">
        <f t="shared" ref="AB2032:AB2043" si="3084">IF(AA2032&gt;105%*Z2032,(AA2032-Z2032),0)</f>
        <v>0</v>
      </c>
      <c r="AC2032" s="17">
        <f>AB2032*Premissas!$C$6</f>
        <v>0</v>
      </c>
      <c r="AD2032" s="15">
        <f t="shared" ref="AD2032:AD2043" si="3085">IF(AA2032&gt;Z2032,AA2032,Z2032)</f>
        <v>146</v>
      </c>
      <c r="AE2032" s="18">
        <f>AD2032*Premissas!$C$12</f>
        <v>4706.5485605820941</v>
      </c>
    </row>
    <row r="2033" spans="1:33" x14ac:dyDescent="0.25">
      <c r="A2033" s="7" t="str">
        <f>Premissas!$E$3</f>
        <v>setembro/19</v>
      </c>
      <c r="B2033" s="29">
        <f>B2032</f>
        <v>146</v>
      </c>
      <c r="C2033" s="15">
        <f>LARGE(Premissas!$H$3:$I$3,1)</f>
        <v>58.91</v>
      </c>
      <c r="D2033" s="16">
        <f t="shared" si="3078"/>
        <v>0</v>
      </c>
      <c r="E2033" s="17">
        <f>D2033*Premissas!$C$6</f>
        <v>0</v>
      </c>
      <c r="F2033" s="15">
        <f t="shared" si="3079"/>
        <v>146</v>
      </c>
      <c r="G2033" s="18">
        <f>F2033*Premissas!$C$5</f>
        <v>4706.5485605820941</v>
      </c>
      <c r="M2033" s="7" t="str">
        <f>Premissas!$E$3</f>
        <v>setembro/19</v>
      </c>
      <c r="N2033" s="29">
        <f t="shared" ref="N2033:N2043" si="3086">N2032</f>
        <v>146</v>
      </c>
      <c r="O2033" s="15">
        <f>Premissas!$I$3</f>
        <v>52.19</v>
      </c>
      <c r="P2033" s="16">
        <f t="shared" si="3081"/>
        <v>0</v>
      </c>
      <c r="Q2033" s="17">
        <f>P2033*Premissas!$C$13</f>
        <v>0</v>
      </c>
      <c r="R2033" s="15">
        <f t="shared" si="3082"/>
        <v>146</v>
      </c>
      <c r="S2033" s="18">
        <f>R2033*Premissas!$C$11</f>
        <v>7032.1100917431195</v>
      </c>
      <c r="Y2033" s="7" t="str">
        <f>Premissas!$E$3</f>
        <v>setembro/19</v>
      </c>
      <c r="Z2033" s="29">
        <f t="shared" ref="Z2033:Z2043" si="3087">Z2032</f>
        <v>146</v>
      </c>
      <c r="AA2033" s="15">
        <f>Premissas!$H$3</f>
        <v>58.91</v>
      </c>
      <c r="AB2033" s="16">
        <f t="shared" si="3084"/>
        <v>0</v>
      </c>
      <c r="AC2033" s="17">
        <f>AB2033*Premissas!$C$6</f>
        <v>0</v>
      </c>
      <c r="AD2033" s="15">
        <f t="shared" si="3085"/>
        <v>146</v>
      </c>
      <c r="AE2033" s="18">
        <f>AD2033*Premissas!$C$12</f>
        <v>4706.5485605820941</v>
      </c>
    </row>
    <row r="2034" spans="1:33" x14ac:dyDescent="0.25">
      <c r="A2034" s="7" t="str">
        <f>Premissas!$E$4</f>
        <v>agosto/19</v>
      </c>
      <c r="B2034" s="29">
        <f t="shared" ref="B2034:B2043" si="3088">B2033</f>
        <v>146</v>
      </c>
      <c r="C2034" s="15">
        <f>LARGE(Premissas!$H$4:$I$4,1)</f>
        <v>46.48</v>
      </c>
      <c r="D2034" s="16">
        <f t="shared" si="3078"/>
        <v>0</v>
      </c>
      <c r="E2034" s="17">
        <f>D2034*Premissas!$C$6</f>
        <v>0</v>
      </c>
      <c r="F2034" s="15">
        <f t="shared" si="3079"/>
        <v>146</v>
      </c>
      <c r="G2034" s="18">
        <f>F2034*Premissas!$C$5</f>
        <v>4706.5485605820941</v>
      </c>
      <c r="M2034" s="7" t="str">
        <f>Premissas!$E$4</f>
        <v>agosto/19</v>
      </c>
      <c r="N2034" s="29">
        <f t="shared" si="3086"/>
        <v>146</v>
      </c>
      <c r="O2034" s="15">
        <f>Premissas!$I$4</f>
        <v>20.16</v>
      </c>
      <c r="P2034" s="16">
        <f t="shared" si="3081"/>
        <v>0</v>
      </c>
      <c r="Q2034" s="17">
        <f>P2034*Premissas!$C$13</f>
        <v>0</v>
      </c>
      <c r="R2034" s="15">
        <f t="shared" si="3082"/>
        <v>146</v>
      </c>
      <c r="S2034" s="18">
        <f>R2034*Premissas!$C$11</f>
        <v>7032.1100917431195</v>
      </c>
      <c r="Y2034" s="7" t="str">
        <f>Premissas!$E$4</f>
        <v>agosto/19</v>
      </c>
      <c r="Z2034" s="29">
        <f t="shared" si="3087"/>
        <v>146</v>
      </c>
      <c r="AA2034" s="15">
        <f>Premissas!$H$4</f>
        <v>46.48</v>
      </c>
      <c r="AB2034" s="16">
        <f t="shared" si="3084"/>
        <v>0</v>
      </c>
      <c r="AC2034" s="17">
        <f>AB2034*Premissas!$C$6</f>
        <v>0</v>
      </c>
      <c r="AD2034" s="15">
        <f t="shared" si="3085"/>
        <v>146</v>
      </c>
      <c r="AE2034" s="18">
        <f>AD2034*Premissas!$C$12</f>
        <v>4706.5485605820941</v>
      </c>
    </row>
    <row r="2035" spans="1:33" x14ac:dyDescent="0.25">
      <c r="A2035" s="7" t="str">
        <f>Premissas!$E$5</f>
        <v>julho/19</v>
      </c>
      <c r="B2035" s="29">
        <f t="shared" si="3088"/>
        <v>146</v>
      </c>
      <c r="C2035" s="15">
        <f>LARGE(Premissas!$H$5:$I$5,1)</f>
        <v>63.17</v>
      </c>
      <c r="D2035" s="16">
        <f t="shared" si="3078"/>
        <v>0</v>
      </c>
      <c r="E2035" s="17">
        <f>D2035*Premissas!$C$6</f>
        <v>0</v>
      </c>
      <c r="F2035" s="15">
        <f t="shared" si="3079"/>
        <v>146</v>
      </c>
      <c r="G2035" s="18">
        <f>F2035*Premissas!$C$5</f>
        <v>4706.5485605820941</v>
      </c>
      <c r="M2035" s="7" t="str">
        <f>Premissas!$E$5</f>
        <v>julho/19</v>
      </c>
      <c r="N2035" s="29">
        <f t="shared" si="3086"/>
        <v>146</v>
      </c>
      <c r="O2035" s="15">
        <f>Premissas!$I$5</f>
        <v>39.979999999999997</v>
      </c>
      <c r="P2035" s="16">
        <f t="shared" si="3081"/>
        <v>0</v>
      </c>
      <c r="Q2035" s="17">
        <f>P2035*Premissas!$C$13</f>
        <v>0</v>
      </c>
      <c r="R2035" s="15">
        <f t="shared" si="3082"/>
        <v>146</v>
      </c>
      <c r="S2035" s="18">
        <f>R2035*Premissas!$C$11</f>
        <v>7032.1100917431195</v>
      </c>
      <c r="Y2035" s="7" t="str">
        <f>Premissas!$E$5</f>
        <v>julho/19</v>
      </c>
      <c r="Z2035" s="29">
        <f t="shared" si="3087"/>
        <v>146</v>
      </c>
      <c r="AA2035" s="15">
        <f>Premissas!$H$5</f>
        <v>63.17</v>
      </c>
      <c r="AB2035" s="16">
        <f t="shared" si="3084"/>
        <v>0</v>
      </c>
      <c r="AC2035" s="17">
        <f>AB2035*Premissas!$C$6</f>
        <v>0</v>
      </c>
      <c r="AD2035" s="15">
        <f t="shared" si="3085"/>
        <v>146</v>
      </c>
      <c r="AE2035" s="18">
        <f>AD2035*Premissas!$C$12</f>
        <v>4706.5485605820941</v>
      </c>
    </row>
    <row r="2036" spans="1:33" x14ac:dyDescent="0.25">
      <c r="A2036" s="7" t="str">
        <f>Premissas!$E$6</f>
        <v>junho/19</v>
      </c>
      <c r="B2036" s="29">
        <f t="shared" si="3088"/>
        <v>146</v>
      </c>
      <c r="C2036" s="15">
        <f>LARGE(Premissas!$H$6:$I$6,1)</f>
        <v>59.47</v>
      </c>
      <c r="D2036" s="16">
        <f t="shared" si="3078"/>
        <v>0</v>
      </c>
      <c r="E2036" s="17">
        <f>D2036*Premissas!$C$6</f>
        <v>0</v>
      </c>
      <c r="F2036" s="15">
        <f t="shared" si="3079"/>
        <v>146</v>
      </c>
      <c r="G2036" s="18">
        <f>F2036*Premissas!$C$5</f>
        <v>4706.5485605820941</v>
      </c>
      <c r="M2036" s="7" t="str">
        <f>Premissas!$E$6</f>
        <v>junho/19</v>
      </c>
      <c r="N2036" s="29">
        <f t="shared" si="3086"/>
        <v>146</v>
      </c>
      <c r="O2036" s="15">
        <f>Premissas!$I$6</f>
        <v>47.71</v>
      </c>
      <c r="P2036" s="16">
        <f t="shared" si="3081"/>
        <v>0</v>
      </c>
      <c r="Q2036" s="17">
        <f>P2036*Premissas!$C$13</f>
        <v>0</v>
      </c>
      <c r="R2036" s="15">
        <f t="shared" si="3082"/>
        <v>146</v>
      </c>
      <c r="S2036" s="18">
        <f>R2036*Premissas!$C$11</f>
        <v>7032.1100917431195</v>
      </c>
      <c r="Y2036" s="7" t="str">
        <f>Premissas!$E$6</f>
        <v>junho/19</v>
      </c>
      <c r="Z2036" s="29">
        <f t="shared" si="3087"/>
        <v>146</v>
      </c>
      <c r="AA2036" s="15">
        <f>Premissas!$H$6</f>
        <v>59.47</v>
      </c>
      <c r="AB2036" s="16">
        <f t="shared" si="3084"/>
        <v>0</v>
      </c>
      <c r="AC2036" s="17">
        <f>AB2036*Premissas!$C$6</f>
        <v>0</v>
      </c>
      <c r="AD2036" s="15">
        <f t="shared" si="3085"/>
        <v>146</v>
      </c>
      <c r="AE2036" s="18">
        <f>AD2036*Premissas!$C$12</f>
        <v>4706.5485605820941</v>
      </c>
    </row>
    <row r="2037" spans="1:33" x14ac:dyDescent="0.25">
      <c r="A2037" s="7" t="str">
        <f>Premissas!$E$7</f>
        <v>maio/19</v>
      </c>
      <c r="B2037" s="29">
        <f t="shared" si="3088"/>
        <v>146</v>
      </c>
      <c r="C2037" s="15">
        <f>LARGE(Premissas!$H$7:$I$7,1)</f>
        <v>61.04</v>
      </c>
      <c r="D2037" s="20">
        <f t="shared" si="3078"/>
        <v>0</v>
      </c>
      <c r="E2037" s="17">
        <f>D2037*Premissas!$C$6</f>
        <v>0</v>
      </c>
      <c r="F2037" s="15">
        <f t="shared" si="3079"/>
        <v>146</v>
      </c>
      <c r="G2037" s="18">
        <f>F2037*Premissas!$C$5</f>
        <v>4706.5485605820941</v>
      </c>
      <c r="M2037" s="7" t="str">
        <f>Premissas!$E$7</f>
        <v>maio/19</v>
      </c>
      <c r="N2037" s="29">
        <f t="shared" si="3086"/>
        <v>146</v>
      </c>
      <c r="O2037" s="15">
        <f>Premissas!$I$7</f>
        <v>46.37</v>
      </c>
      <c r="P2037" s="20">
        <f t="shared" si="3081"/>
        <v>0</v>
      </c>
      <c r="Q2037" s="17">
        <f>P2037*Premissas!$C$13</f>
        <v>0</v>
      </c>
      <c r="R2037" s="15">
        <f t="shared" si="3082"/>
        <v>146</v>
      </c>
      <c r="S2037" s="18">
        <f>R2037*Premissas!$C$11</f>
        <v>7032.1100917431195</v>
      </c>
      <c r="Y2037" s="7" t="str">
        <f>Premissas!$E$7</f>
        <v>maio/19</v>
      </c>
      <c r="Z2037" s="29">
        <f t="shared" si="3087"/>
        <v>146</v>
      </c>
      <c r="AA2037" s="15">
        <f>Premissas!$H$7</f>
        <v>61.04</v>
      </c>
      <c r="AB2037" s="20">
        <f t="shared" si="3084"/>
        <v>0</v>
      </c>
      <c r="AC2037" s="17">
        <f>AB2037*Premissas!$C$6</f>
        <v>0</v>
      </c>
      <c r="AD2037" s="15">
        <f t="shared" si="3085"/>
        <v>146</v>
      </c>
      <c r="AE2037" s="18">
        <f>AD2037*Premissas!$C$12</f>
        <v>4706.5485605820941</v>
      </c>
    </row>
    <row r="2038" spans="1:33" x14ac:dyDescent="0.25">
      <c r="A2038" s="7" t="str">
        <f>Premissas!$E$8</f>
        <v>abril/19</v>
      </c>
      <c r="B2038" s="29">
        <f t="shared" si="3088"/>
        <v>146</v>
      </c>
      <c r="C2038" s="15">
        <f>LARGE(Premissas!$H$8:$I$8,1)</f>
        <v>81.98</v>
      </c>
      <c r="D2038" s="20">
        <f t="shared" si="3078"/>
        <v>0</v>
      </c>
      <c r="E2038" s="17">
        <f>D2038*Premissas!$C$6</f>
        <v>0</v>
      </c>
      <c r="F2038" s="15">
        <f t="shared" si="3079"/>
        <v>146</v>
      </c>
      <c r="G2038" s="18">
        <f>F2038*Premissas!$C$5</f>
        <v>4706.5485605820941</v>
      </c>
      <c r="M2038" s="7" t="str">
        <f>Premissas!$E$8</f>
        <v>abril/19</v>
      </c>
      <c r="N2038" s="29">
        <f t="shared" si="3086"/>
        <v>146</v>
      </c>
      <c r="O2038" s="15">
        <f>Premissas!$I$8</f>
        <v>53.09</v>
      </c>
      <c r="P2038" s="20">
        <f t="shared" si="3081"/>
        <v>0</v>
      </c>
      <c r="Q2038" s="17">
        <f>P2038*Premissas!$C$13</f>
        <v>0</v>
      </c>
      <c r="R2038" s="15">
        <f t="shared" si="3082"/>
        <v>146</v>
      </c>
      <c r="S2038" s="18">
        <f>R2038*Premissas!$C$11</f>
        <v>7032.1100917431195</v>
      </c>
      <c r="Y2038" s="7" t="str">
        <f>Premissas!$E$8</f>
        <v>abril/19</v>
      </c>
      <c r="Z2038" s="29">
        <f t="shared" si="3087"/>
        <v>146</v>
      </c>
      <c r="AA2038" s="15">
        <f>Premissas!$H$8</f>
        <v>81.98</v>
      </c>
      <c r="AB2038" s="20">
        <f t="shared" si="3084"/>
        <v>0</v>
      </c>
      <c r="AC2038" s="17">
        <f>AB2038*Premissas!$C$6</f>
        <v>0</v>
      </c>
      <c r="AD2038" s="15">
        <f t="shared" si="3085"/>
        <v>146</v>
      </c>
      <c r="AE2038" s="18">
        <f>AD2038*Premissas!$C$12</f>
        <v>4706.5485605820941</v>
      </c>
    </row>
    <row r="2039" spans="1:33" x14ac:dyDescent="0.25">
      <c r="A2039" s="7" t="str">
        <f>Premissas!$E$9</f>
        <v>março/19</v>
      </c>
      <c r="B2039" s="29">
        <f t="shared" si="3088"/>
        <v>146</v>
      </c>
      <c r="C2039" s="15">
        <f>LARGE(Premissas!$H$9:$I$9,1)</f>
        <v>77.73</v>
      </c>
      <c r="D2039" s="20">
        <f t="shared" si="3078"/>
        <v>0</v>
      </c>
      <c r="E2039" s="17">
        <f>D2039*Premissas!$C$6</f>
        <v>0</v>
      </c>
      <c r="F2039" s="15">
        <f t="shared" si="3079"/>
        <v>146</v>
      </c>
      <c r="G2039" s="18">
        <f>F2039*Premissas!$C$5</f>
        <v>4706.5485605820941</v>
      </c>
      <c r="M2039" s="7" t="str">
        <f>Premissas!$E$9</f>
        <v>março/19</v>
      </c>
      <c r="N2039" s="29">
        <f t="shared" si="3086"/>
        <v>146</v>
      </c>
      <c r="O2039" s="15">
        <f>Premissas!$I$9</f>
        <v>77.73</v>
      </c>
      <c r="P2039" s="20">
        <f t="shared" si="3081"/>
        <v>0</v>
      </c>
      <c r="Q2039" s="17">
        <f>P2039*Premissas!$C$13</f>
        <v>0</v>
      </c>
      <c r="R2039" s="15">
        <f t="shared" si="3082"/>
        <v>146</v>
      </c>
      <c r="S2039" s="18">
        <f>R2039*Premissas!$C$11</f>
        <v>7032.1100917431195</v>
      </c>
      <c r="Y2039" s="7" t="str">
        <f>Premissas!$E$9</f>
        <v>março/19</v>
      </c>
      <c r="Z2039" s="29">
        <f t="shared" si="3087"/>
        <v>146</v>
      </c>
      <c r="AA2039" s="15">
        <f>Premissas!$H$9</f>
        <v>77.62</v>
      </c>
      <c r="AB2039" s="20">
        <f t="shared" si="3084"/>
        <v>0</v>
      </c>
      <c r="AC2039" s="17">
        <f>AB2039*Premissas!$C$6</f>
        <v>0</v>
      </c>
      <c r="AD2039" s="15">
        <f t="shared" si="3085"/>
        <v>146</v>
      </c>
      <c r="AE2039" s="18">
        <f>AD2039*Premissas!$C$12</f>
        <v>4706.5485605820941</v>
      </c>
    </row>
    <row r="2040" spans="1:33" x14ac:dyDescent="0.25">
      <c r="A2040" s="7" t="str">
        <f>Premissas!$E$10</f>
        <v>fevereiro/19</v>
      </c>
      <c r="B2040" s="29">
        <f t="shared" si="3088"/>
        <v>146</v>
      </c>
      <c r="C2040" s="15">
        <f>LARGE(Premissas!$H$10:$I$10,1)</f>
        <v>89.49</v>
      </c>
      <c r="D2040" s="20">
        <f t="shared" si="3078"/>
        <v>0</v>
      </c>
      <c r="E2040" s="17">
        <f>D2040*Premissas!$C$6</f>
        <v>0</v>
      </c>
      <c r="F2040" s="15">
        <f t="shared" si="3079"/>
        <v>146</v>
      </c>
      <c r="G2040" s="18">
        <f>F2040*Premissas!$C$5</f>
        <v>4706.5485605820941</v>
      </c>
      <c r="M2040" s="7" t="str">
        <f>Premissas!$E$10</f>
        <v>fevereiro/19</v>
      </c>
      <c r="N2040" s="29">
        <f t="shared" si="3086"/>
        <v>146</v>
      </c>
      <c r="O2040" s="15">
        <f>Premissas!$I$10</f>
        <v>61.82</v>
      </c>
      <c r="P2040" s="20">
        <f t="shared" si="3081"/>
        <v>0</v>
      </c>
      <c r="Q2040" s="17">
        <f>P2040*Premissas!$C$13</f>
        <v>0</v>
      </c>
      <c r="R2040" s="15">
        <f t="shared" si="3082"/>
        <v>146</v>
      </c>
      <c r="S2040" s="18">
        <f>R2040*Premissas!$C$11</f>
        <v>7032.1100917431195</v>
      </c>
      <c r="Y2040" s="7" t="str">
        <f>Premissas!$E$10</f>
        <v>fevereiro/19</v>
      </c>
      <c r="Z2040" s="29">
        <f t="shared" si="3087"/>
        <v>146</v>
      </c>
      <c r="AA2040" s="15">
        <f>Premissas!$H$10</f>
        <v>89.49</v>
      </c>
      <c r="AB2040" s="20">
        <f t="shared" si="3084"/>
        <v>0</v>
      </c>
      <c r="AC2040" s="17">
        <f>AB2040*Premissas!$C$6</f>
        <v>0</v>
      </c>
      <c r="AD2040" s="15">
        <f t="shared" si="3085"/>
        <v>146</v>
      </c>
      <c r="AE2040" s="18">
        <f>AD2040*Premissas!$C$12</f>
        <v>4706.5485605820941</v>
      </c>
    </row>
    <row r="2041" spans="1:33" x14ac:dyDescent="0.25">
      <c r="A2041" s="7" t="str">
        <f>Premissas!$E$11</f>
        <v>janeiro/19</v>
      </c>
      <c r="B2041" s="29">
        <f t="shared" si="3088"/>
        <v>146</v>
      </c>
      <c r="C2041" s="15">
        <f>LARGE(Premissas!$H$11:$I$11,1)</f>
        <v>81.09</v>
      </c>
      <c r="D2041" s="16">
        <f t="shared" si="3078"/>
        <v>0</v>
      </c>
      <c r="E2041" s="17">
        <f>D2041*Premissas!$C$6</f>
        <v>0</v>
      </c>
      <c r="F2041" s="15">
        <f t="shared" si="3079"/>
        <v>146</v>
      </c>
      <c r="G2041" s="18">
        <f>F2041*Premissas!$C$5</f>
        <v>4706.5485605820941</v>
      </c>
      <c r="M2041" s="7" t="str">
        <f>Premissas!$E$11</f>
        <v>janeiro/19</v>
      </c>
      <c r="N2041" s="29">
        <f t="shared" si="3086"/>
        <v>146</v>
      </c>
      <c r="O2041" s="15">
        <f>Premissas!$I$11</f>
        <v>57.12</v>
      </c>
      <c r="P2041" s="16">
        <f t="shared" si="3081"/>
        <v>0</v>
      </c>
      <c r="Q2041" s="17">
        <f>P2041*Premissas!$C$13</f>
        <v>0</v>
      </c>
      <c r="R2041" s="15">
        <f t="shared" si="3082"/>
        <v>146</v>
      </c>
      <c r="S2041" s="18">
        <f>R2041*Premissas!$C$11</f>
        <v>7032.1100917431195</v>
      </c>
      <c r="Y2041" s="7" t="str">
        <f>Premissas!$E$11</f>
        <v>janeiro/19</v>
      </c>
      <c r="Z2041" s="29">
        <f t="shared" si="3087"/>
        <v>146</v>
      </c>
      <c r="AA2041" s="15">
        <f>Premissas!$H$11</f>
        <v>81.09</v>
      </c>
      <c r="AB2041" s="16">
        <f t="shared" si="3084"/>
        <v>0</v>
      </c>
      <c r="AC2041" s="17">
        <f>AB2041*Premissas!$C$6</f>
        <v>0</v>
      </c>
      <c r="AD2041" s="15">
        <f t="shared" si="3085"/>
        <v>146</v>
      </c>
      <c r="AE2041" s="18">
        <f>AD2041*Premissas!$C$12</f>
        <v>4706.5485605820941</v>
      </c>
    </row>
    <row r="2042" spans="1:33" x14ac:dyDescent="0.25">
      <c r="A2042" s="7" t="str">
        <f>Premissas!$E$12</f>
        <v>dezembro/18</v>
      </c>
      <c r="B2042" s="29">
        <f t="shared" si="3088"/>
        <v>146</v>
      </c>
      <c r="C2042" s="15">
        <f>LARGE(Premissas!$H$12:$I$12,1)</f>
        <v>66.98</v>
      </c>
      <c r="D2042" s="16">
        <f t="shared" si="3078"/>
        <v>0</v>
      </c>
      <c r="E2042" s="17">
        <f>D2042*Premissas!$C$6</f>
        <v>0</v>
      </c>
      <c r="F2042" s="15">
        <f t="shared" si="3079"/>
        <v>146</v>
      </c>
      <c r="G2042" s="18">
        <f>F2042*Premissas!$C$5</f>
        <v>4706.5485605820941</v>
      </c>
      <c r="M2042" s="7" t="str">
        <f>Premissas!$E$12</f>
        <v>dezembro/18</v>
      </c>
      <c r="N2042" s="29">
        <f t="shared" si="3086"/>
        <v>146</v>
      </c>
      <c r="O2042" s="15">
        <f>Premissas!$I$12</f>
        <v>56.9</v>
      </c>
      <c r="P2042" s="16">
        <f t="shared" si="3081"/>
        <v>0</v>
      </c>
      <c r="Q2042" s="17">
        <f>P2042*Premissas!$C$13</f>
        <v>0</v>
      </c>
      <c r="R2042" s="15">
        <f t="shared" si="3082"/>
        <v>146</v>
      </c>
      <c r="S2042" s="18">
        <f>R2042*Premissas!$C$11</f>
        <v>7032.1100917431195</v>
      </c>
      <c r="Y2042" s="7" t="str">
        <f>Premissas!$E$12</f>
        <v>dezembro/18</v>
      </c>
      <c r="Z2042" s="29">
        <f t="shared" si="3087"/>
        <v>146</v>
      </c>
      <c r="AA2042" s="15">
        <f>Premissas!$H$12</f>
        <v>66.98</v>
      </c>
      <c r="AB2042" s="16">
        <f t="shared" si="3084"/>
        <v>0</v>
      </c>
      <c r="AC2042" s="17">
        <f>AB2042*Premissas!$C$6</f>
        <v>0</v>
      </c>
      <c r="AD2042" s="15">
        <f t="shared" si="3085"/>
        <v>146</v>
      </c>
      <c r="AE2042" s="18">
        <f>AD2042*Premissas!$C$12</f>
        <v>4706.5485605820941</v>
      </c>
    </row>
    <row r="2043" spans="1:33" x14ac:dyDescent="0.25">
      <c r="A2043" s="7" t="str">
        <f>Premissas!$E$13</f>
        <v>novembro/18</v>
      </c>
      <c r="B2043" s="29">
        <f t="shared" si="3088"/>
        <v>146</v>
      </c>
      <c r="C2043" s="15">
        <f>LARGE(Premissas!$H$13:$I$13,1)</f>
        <v>66.42</v>
      </c>
      <c r="D2043" s="16">
        <f t="shared" si="3078"/>
        <v>0</v>
      </c>
      <c r="E2043" s="17">
        <f>D2043*Premissas!$C$6</f>
        <v>0</v>
      </c>
      <c r="F2043" s="15">
        <f t="shared" si="3079"/>
        <v>146</v>
      </c>
      <c r="G2043" s="18">
        <f>F2043*Premissas!$C$5</f>
        <v>4706.5485605820941</v>
      </c>
      <c r="M2043" s="7" t="str">
        <f>Premissas!$E$13</f>
        <v>novembro/18</v>
      </c>
      <c r="N2043" s="29">
        <f t="shared" si="3086"/>
        <v>146</v>
      </c>
      <c r="O2043" s="15">
        <f>Premissas!$I$13</f>
        <v>40.659999999999997</v>
      </c>
      <c r="P2043" s="16">
        <f t="shared" si="3081"/>
        <v>0</v>
      </c>
      <c r="Q2043" s="17">
        <f>P2043*Premissas!$C$13</f>
        <v>0</v>
      </c>
      <c r="R2043" s="15">
        <f t="shared" si="3082"/>
        <v>146</v>
      </c>
      <c r="S2043" s="18">
        <f>R2043*Premissas!$C$11</f>
        <v>7032.1100917431195</v>
      </c>
      <c r="Y2043" s="7" t="str">
        <f>Premissas!$E$13</f>
        <v>novembro/18</v>
      </c>
      <c r="Z2043" s="29">
        <f t="shared" si="3087"/>
        <v>146</v>
      </c>
      <c r="AA2043" s="15">
        <f>Premissas!$H$13</f>
        <v>66.42</v>
      </c>
      <c r="AB2043" s="16">
        <f t="shared" si="3084"/>
        <v>0</v>
      </c>
      <c r="AC2043" s="17">
        <f>AB2043*Premissas!$C$6</f>
        <v>0</v>
      </c>
      <c r="AD2043" s="15">
        <f t="shared" si="3085"/>
        <v>146</v>
      </c>
      <c r="AE2043" s="18">
        <f>AD2043*Premissas!$C$12</f>
        <v>4706.5485605820941</v>
      </c>
    </row>
    <row r="2044" spans="1:33" x14ac:dyDescent="0.25">
      <c r="A2044" s="26" t="s">
        <v>35</v>
      </c>
      <c r="B2044" s="5"/>
      <c r="C2044" s="5">
        <f>LARGE(C2031:C2043,1)</f>
        <v>89.49</v>
      </c>
      <c r="D2044" s="5">
        <f>LARGE(D2031:D2043,1)</f>
        <v>0</v>
      </c>
      <c r="E2044" s="27">
        <f>SUM(E2032:E2043)</f>
        <v>0</v>
      </c>
      <c r="F2044" s="5">
        <f>LARGE(F2031:F2043,1)</f>
        <v>146</v>
      </c>
      <c r="G2044" s="27">
        <f t="shared" si="3002"/>
        <v>56478.582726985129</v>
      </c>
      <c r="H2044" s="50">
        <f>E2044+G2044</f>
        <v>56478.582726985129</v>
      </c>
      <c r="I2044">
        <f>B2032</f>
        <v>146</v>
      </c>
      <c r="M2044" s="26" t="s">
        <v>35</v>
      </c>
      <c r="N2044" s="5"/>
      <c r="O2044" s="5">
        <f t="shared" ref="O2044:P2044" si="3089">LARGE(O2031:O2043,1)</f>
        <v>77.73</v>
      </c>
      <c r="P2044" s="5">
        <f t="shared" si="3089"/>
        <v>0</v>
      </c>
      <c r="Q2044" s="27">
        <f t="shared" ref="Q2044" si="3090">SUM(Q2032:Q2043)</f>
        <v>0</v>
      </c>
      <c r="R2044" s="5">
        <f t="shared" ref="R2044" si="3091">LARGE(R2031:R2043,1)</f>
        <v>146</v>
      </c>
      <c r="S2044" s="27">
        <f t="shared" si="3006"/>
        <v>84385.321100917427</v>
      </c>
      <c r="T2044" s="50">
        <f t="shared" ref="T2044" si="3092">Q2044+S2044</f>
        <v>84385.321100917427</v>
      </c>
      <c r="U2044">
        <f t="shared" ref="U2044" si="3093">N2032</f>
        <v>146</v>
      </c>
      <c r="Y2044" s="26" t="s">
        <v>35</v>
      </c>
      <c r="Z2044" s="5"/>
      <c r="AA2044" s="5">
        <f t="shared" ref="AA2044:AB2044" si="3094">LARGE(AA2031:AA2043,1)</f>
        <v>89.49</v>
      </c>
      <c r="AB2044" s="5">
        <f t="shared" si="3094"/>
        <v>0</v>
      </c>
      <c r="AC2044" s="27">
        <f t="shared" ref="AC2044" si="3095">SUM(AC2032:AC2043)</f>
        <v>0</v>
      </c>
      <c r="AD2044" s="5">
        <f t="shared" ref="AD2044" si="3096">LARGE(AD2031:AD2043,1)</f>
        <v>146</v>
      </c>
      <c r="AE2044" s="27">
        <f t="shared" si="3012"/>
        <v>56478.582726985129</v>
      </c>
      <c r="AF2044" s="50">
        <f t="shared" ref="AF2044" si="3097">AC2044+AE2044</f>
        <v>56478.582726985129</v>
      </c>
      <c r="AG2044">
        <f t="shared" ref="AG2044" si="3098">Z2032</f>
        <v>146</v>
      </c>
    </row>
    <row r="2045" spans="1:33" x14ac:dyDescent="0.25">
      <c r="A2045" s="6" t="s">
        <v>12</v>
      </c>
      <c r="B2045" s="6" t="s">
        <v>18</v>
      </c>
      <c r="C2045" s="6" t="s">
        <v>19</v>
      </c>
      <c r="D2045" s="14" t="s">
        <v>20</v>
      </c>
      <c r="E2045" s="14" t="s">
        <v>21</v>
      </c>
      <c r="F2045" s="6" t="s">
        <v>22</v>
      </c>
      <c r="G2045" s="6" t="s">
        <v>23</v>
      </c>
      <c r="M2045" s="6" t="s">
        <v>12</v>
      </c>
      <c r="N2045" s="6" t="s">
        <v>18</v>
      </c>
      <c r="O2045" s="6" t="s">
        <v>19</v>
      </c>
      <c r="P2045" s="14" t="s">
        <v>20</v>
      </c>
      <c r="Q2045" s="14" t="s">
        <v>21</v>
      </c>
      <c r="R2045" s="6" t="s">
        <v>22</v>
      </c>
      <c r="S2045" s="6" t="s">
        <v>23</v>
      </c>
      <c r="Y2045" s="6" t="s">
        <v>12</v>
      </c>
      <c r="Z2045" s="6" t="s">
        <v>18</v>
      </c>
      <c r="AA2045" s="6" t="s">
        <v>19</v>
      </c>
      <c r="AB2045" s="14" t="s">
        <v>20</v>
      </c>
      <c r="AC2045" s="14" t="s">
        <v>21</v>
      </c>
      <c r="AD2045" s="6" t="s">
        <v>22</v>
      </c>
      <c r="AE2045" s="6" t="s">
        <v>23</v>
      </c>
    </row>
    <row r="2046" spans="1:33" x14ac:dyDescent="0.25">
      <c r="A2046" s="7" t="str">
        <f>Premissas!$E$2</f>
        <v>outubro/19</v>
      </c>
      <c r="B2046" s="29">
        <f>B2032+1</f>
        <v>147</v>
      </c>
      <c r="C2046" s="15">
        <f>LARGE(Premissas!$H$2:$I$2,1)</f>
        <v>63.39</v>
      </c>
      <c r="D2046" s="16">
        <f t="shared" ref="D2046:D2057" si="3099">IF(C2046&gt;105%*B2046,(C2046-B2046),0)</f>
        <v>0</v>
      </c>
      <c r="E2046" s="17">
        <f>D2046*Premissas!$C$6</f>
        <v>0</v>
      </c>
      <c r="F2046" s="15">
        <f t="shared" ref="F2046:F2057" si="3100">IF(C2046&gt;B2046,C2046,B2046)</f>
        <v>147</v>
      </c>
      <c r="G2046" s="18">
        <f>F2046*Premissas!$C$5</f>
        <v>4738.7851945586835</v>
      </c>
      <c r="M2046" s="7" t="str">
        <f>Premissas!$E$2</f>
        <v>outubro/19</v>
      </c>
      <c r="N2046" s="29">
        <f t="shared" ref="N2046" si="3101">N2032+1</f>
        <v>147</v>
      </c>
      <c r="O2046" s="15">
        <f>Premissas!$I$2</f>
        <v>63.39</v>
      </c>
      <c r="P2046" s="16">
        <f t="shared" ref="P2046:P2057" si="3102">IF(O2046&gt;105%*N2046,(O2046-N2046),0)</f>
        <v>0</v>
      </c>
      <c r="Q2046" s="17">
        <f>P2046*Premissas!$C$13</f>
        <v>0</v>
      </c>
      <c r="R2046" s="15">
        <f t="shared" ref="R2046:R2057" si="3103">IF(O2046&gt;N2046,O2046,N2046)</f>
        <v>147</v>
      </c>
      <c r="S2046" s="18">
        <f>R2046*Premissas!$C$11</f>
        <v>7080.2752293577978</v>
      </c>
      <c r="Y2046" s="7" t="str">
        <f>Premissas!$E$2</f>
        <v>outubro/19</v>
      </c>
      <c r="Z2046" s="29">
        <f t="shared" ref="Z2046" si="3104">Z2032+1</f>
        <v>147</v>
      </c>
      <c r="AA2046" s="15">
        <f>Premissas!$H$2</f>
        <v>58.8</v>
      </c>
      <c r="AB2046" s="16">
        <f t="shared" ref="AB2046:AB2057" si="3105">IF(AA2046&gt;105%*Z2046,(AA2046-Z2046),0)</f>
        <v>0</v>
      </c>
      <c r="AC2046" s="17">
        <f>AB2046*Premissas!$C$6</f>
        <v>0</v>
      </c>
      <c r="AD2046" s="15">
        <f t="shared" ref="AD2046:AD2057" si="3106">IF(AA2046&gt;Z2046,AA2046,Z2046)</f>
        <v>147</v>
      </c>
      <c r="AE2046" s="18">
        <f>AD2046*Premissas!$C$12</f>
        <v>4738.7851945586835</v>
      </c>
    </row>
    <row r="2047" spans="1:33" x14ac:dyDescent="0.25">
      <c r="A2047" s="7" t="str">
        <f>Premissas!$E$3</f>
        <v>setembro/19</v>
      </c>
      <c r="B2047" s="29">
        <f>B2046</f>
        <v>147</v>
      </c>
      <c r="C2047" s="15">
        <f>LARGE(Premissas!$H$3:$I$3,1)</f>
        <v>58.91</v>
      </c>
      <c r="D2047" s="16">
        <f t="shared" si="3099"/>
        <v>0</v>
      </c>
      <c r="E2047" s="17">
        <f>D2047*Premissas!$C$6</f>
        <v>0</v>
      </c>
      <c r="F2047" s="15">
        <f t="shared" si="3100"/>
        <v>147</v>
      </c>
      <c r="G2047" s="18">
        <f>F2047*Premissas!$C$5</f>
        <v>4738.7851945586835</v>
      </c>
      <c r="M2047" s="7" t="str">
        <f>Premissas!$E$3</f>
        <v>setembro/19</v>
      </c>
      <c r="N2047" s="29">
        <f t="shared" ref="N2047:N2057" si="3107">N2046</f>
        <v>147</v>
      </c>
      <c r="O2047" s="15">
        <f>Premissas!$I$3</f>
        <v>52.19</v>
      </c>
      <c r="P2047" s="16">
        <f t="shared" si="3102"/>
        <v>0</v>
      </c>
      <c r="Q2047" s="17">
        <f>P2047*Premissas!$C$13</f>
        <v>0</v>
      </c>
      <c r="R2047" s="15">
        <f t="shared" si="3103"/>
        <v>147</v>
      </c>
      <c r="S2047" s="18">
        <f>R2047*Premissas!$C$11</f>
        <v>7080.2752293577978</v>
      </c>
      <c r="Y2047" s="7" t="str">
        <f>Premissas!$E$3</f>
        <v>setembro/19</v>
      </c>
      <c r="Z2047" s="29">
        <f t="shared" ref="Z2047:Z2057" si="3108">Z2046</f>
        <v>147</v>
      </c>
      <c r="AA2047" s="15">
        <f>Premissas!$H$3</f>
        <v>58.91</v>
      </c>
      <c r="AB2047" s="16">
        <f t="shared" si="3105"/>
        <v>0</v>
      </c>
      <c r="AC2047" s="17">
        <f>AB2047*Premissas!$C$6</f>
        <v>0</v>
      </c>
      <c r="AD2047" s="15">
        <f t="shared" si="3106"/>
        <v>147</v>
      </c>
      <c r="AE2047" s="18">
        <f>AD2047*Premissas!$C$12</f>
        <v>4738.7851945586835</v>
      </c>
    </row>
    <row r="2048" spans="1:33" x14ac:dyDescent="0.25">
      <c r="A2048" s="7" t="str">
        <f>Premissas!$E$4</f>
        <v>agosto/19</v>
      </c>
      <c r="B2048" s="29">
        <f t="shared" ref="B2048:B2057" si="3109">B2047</f>
        <v>147</v>
      </c>
      <c r="C2048" s="15">
        <f>LARGE(Premissas!$H$4:$I$4,1)</f>
        <v>46.48</v>
      </c>
      <c r="D2048" s="16">
        <f t="shared" si="3099"/>
        <v>0</v>
      </c>
      <c r="E2048" s="17">
        <f>D2048*Premissas!$C$6</f>
        <v>0</v>
      </c>
      <c r="F2048" s="15">
        <f t="shared" si="3100"/>
        <v>147</v>
      </c>
      <c r="G2048" s="18">
        <f>F2048*Premissas!$C$5</f>
        <v>4738.7851945586835</v>
      </c>
      <c r="M2048" s="7" t="str">
        <f>Premissas!$E$4</f>
        <v>agosto/19</v>
      </c>
      <c r="N2048" s="29">
        <f t="shared" si="3107"/>
        <v>147</v>
      </c>
      <c r="O2048" s="15">
        <f>Premissas!$I$4</f>
        <v>20.16</v>
      </c>
      <c r="P2048" s="16">
        <f t="shared" si="3102"/>
        <v>0</v>
      </c>
      <c r="Q2048" s="17">
        <f>P2048*Premissas!$C$13</f>
        <v>0</v>
      </c>
      <c r="R2048" s="15">
        <f t="shared" si="3103"/>
        <v>147</v>
      </c>
      <c r="S2048" s="18">
        <f>R2048*Premissas!$C$11</f>
        <v>7080.2752293577978</v>
      </c>
      <c r="Y2048" s="7" t="str">
        <f>Premissas!$E$4</f>
        <v>agosto/19</v>
      </c>
      <c r="Z2048" s="29">
        <f t="shared" si="3108"/>
        <v>147</v>
      </c>
      <c r="AA2048" s="15">
        <f>Premissas!$H$4</f>
        <v>46.48</v>
      </c>
      <c r="AB2048" s="16">
        <f t="shared" si="3105"/>
        <v>0</v>
      </c>
      <c r="AC2048" s="17">
        <f>AB2048*Premissas!$C$6</f>
        <v>0</v>
      </c>
      <c r="AD2048" s="15">
        <f t="shared" si="3106"/>
        <v>147</v>
      </c>
      <c r="AE2048" s="18">
        <f>AD2048*Premissas!$C$12</f>
        <v>4738.7851945586835</v>
      </c>
    </row>
    <row r="2049" spans="1:33" x14ac:dyDescent="0.25">
      <c r="A2049" s="7" t="str">
        <f>Premissas!$E$5</f>
        <v>julho/19</v>
      </c>
      <c r="B2049" s="29">
        <f t="shared" si="3109"/>
        <v>147</v>
      </c>
      <c r="C2049" s="15">
        <f>LARGE(Premissas!$H$5:$I$5,1)</f>
        <v>63.17</v>
      </c>
      <c r="D2049" s="16">
        <f t="shared" si="3099"/>
        <v>0</v>
      </c>
      <c r="E2049" s="17">
        <f>D2049*Premissas!$C$6</f>
        <v>0</v>
      </c>
      <c r="F2049" s="15">
        <f t="shared" si="3100"/>
        <v>147</v>
      </c>
      <c r="G2049" s="18">
        <f>F2049*Premissas!$C$5</f>
        <v>4738.7851945586835</v>
      </c>
      <c r="M2049" s="7" t="str">
        <f>Premissas!$E$5</f>
        <v>julho/19</v>
      </c>
      <c r="N2049" s="29">
        <f t="shared" si="3107"/>
        <v>147</v>
      </c>
      <c r="O2049" s="15">
        <f>Premissas!$I$5</f>
        <v>39.979999999999997</v>
      </c>
      <c r="P2049" s="16">
        <f t="shared" si="3102"/>
        <v>0</v>
      </c>
      <c r="Q2049" s="17">
        <f>P2049*Premissas!$C$13</f>
        <v>0</v>
      </c>
      <c r="R2049" s="15">
        <f t="shared" si="3103"/>
        <v>147</v>
      </c>
      <c r="S2049" s="18">
        <f>R2049*Premissas!$C$11</f>
        <v>7080.2752293577978</v>
      </c>
      <c r="Y2049" s="7" t="str">
        <f>Premissas!$E$5</f>
        <v>julho/19</v>
      </c>
      <c r="Z2049" s="29">
        <f t="shared" si="3108"/>
        <v>147</v>
      </c>
      <c r="AA2049" s="15">
        <f>Premissas!$H$5</f>
        <v>63.17</v>
      </c>
      <c r="AB2049" s="16">
        <f t="shared" si="3105"/>
        <v>0</v>
      </c>
      <c r="AC2049" s="17">
        <f>AB2049*Premissas!$C$6</f>
        <v>0</v>
      </c>
      <c r="AD2049" s="15">
        <f t="shared" si="3106"/>
        <v>147</v>
      </c>
      <c r="AE2049" s="18">
        <f>AD2049*Premissas!$C$12</f>
        <v>4738.7851945586835</v>
      </c>
    </row>
    <row r="2050" spans="1:33" x14ac:dyDescent="0.25">
      <c r="A2050" s="7" t="str">
        <f>Premissas!$E$6</f>
        <v>junho/19</v>
      </c>
      <c r="B2050" s="29">
        <f t="shared" si="3109"/>
        <v>147</v>
      </c>
      <c r="C2050" s="15">
        <f>LARGE(Premissas!$H$6:$I$6,1)</f>
        <v>59.47</v>
      </c>
      <c r="D2050" s="16">
        <f t="shared" si="3099"/>
        <v>0</v>
      </c>
      <c r="E2050" s="17">
        <f>D2050*Premissas!$C$6</f>
        <v>0</v>
      </c>
      <c r="F2050" s="15">
        <f t="shared" si="3100"/>
        <v>147</v>
      </c>
      <c r="G2050" s="18">
        <f>F2050*Premissas!$C$5</f>
        <v>4738.7851945586835</v>
      </c>
      <c r="M2050" s="7" t="str">
        <f>Premissas!$E$6</f>
        <v>junho/19</v>
      </c>
      <c r="N2050" s="29">
        <f t="shared" si="3107"/>
        <v>147</v>
      </c>
      <c r="O2050" s="15">
        <f>Premissas!$I$6</f>
        <v>47.71</v>
      </c>
      <c r="P2050" s="16">
        <f t="shared" si="3102"/>
        <v>0</v>
      </c>
      <c r="Q2050" s="17">
        <f>P2050*Premissas!$C$13</f>
        <v>0</v>
      </c>
      <c r="R2050" s="15">
        <f t="shared" si="3103"/>
        <v>147</v>
      </c>
      <c r="S2050" s="18">
        <f>R2050*Premissas!$C$11</f>
        <v>7080.2752293577978</v>
      </c>
      <c r="Y2050" s="7" t="str">
        <f>Premissas!$E$6</f>
        <v>junho/19</v>
      </c>
      <c r="Z2050" s="29">
        <f t="shared" si="3108"/>
        <v>147</v>
      </c>
      <c r="AA2050" s="15">
        <f>Premissas!$H$6</f>
        <v>59.47</v>
      </c>
      <c r="AB2050" s="16">
        <f t="shared" si="3105"/>
        <v>0</v>
      </c>
      <c r="AC2050" s="17">
        <f>AB2050*Premissas!$C$6</f>
        <v>0</v>
      </c>
      <c r="AD2050" s="15">
        <f t="shared" si="3106"/>
        <v>147</v>
      </c>
      <c r="AE2050" s="18">
        <f>AD2050*Premissas!$C$12</f>
        <v>4738.7851945586835</v>
      </c>
    </row>
    <row r="2051" spans="1:33" x14ac:dyDescent="0.25">
      <c r="A2051" s="7" t="str">
        <f>Premissas!$E$7</f>
        <v>maio/19</v>
      </c>
      <c r="B2051" s="29">
        <f t="shared" si="3109"/>
        <v>147</v>
      </c>
      <c r="C2051" s="15">
        <f>LARGE(Premissas!$H$7:$I$7,1)</f>
        <v>61.04</v>
      </c>
      <c r="D2051" s="20">
        <f t="shared" si="3099"/>
        <v>0</v>
      </c>
      <c r="E2051" s="17">
        <f>D2051*Premissas!$C$6</f>
        <v>0</v>
      </c>
      <c r="F2051" s="15">
        <f t="shared" si="3100"/>
        <v>147</v>
      </c>
      <c r="G2051" s="18">
        <f>F2051*Premissas!$C$5</f>
        <v>4738.7851945586835</v>
      </c>
      <c r="M2051" s="7" t="str">
        <f>Premissas!$E$7</f>
        <v>maio/19</v>
      </c>
      <c r="N2051" s="29">
        <f t="shared" si="3107"/>
        <v>147</v>
      </c>
      <c r="O2051" s="15">
        <f>Premissas!$I$7</f>
        <v>46.37</v>
      </c>
      <c r="P2051" s="20">
        <f t="shared" si="3102"/>
        <v>0</v>
      </c>
      <c r="Q2051" s="17">
        <f>P2051*Premissas!$C$13</f>
        <v>0</v>
      </c>
      <c r="R2051" s="15">
        <f t="shared" si="3103"/>
        <v>147</v>
      </c>
      <c r="S2051" s="18">
        <f>R2051*Premissas!$C$11</f>
        <v>7080.2752293577978</v>
      </c>
      <c r="Y2051" s="7" t="str">
        <f>Premissas!$E$7</f>
        <v>maio/19</v>
      </c>
      <c r="Z2051" s="29">
        <f t="shared" si="3108"/>
        <v>147</v>
      </c>
      <c r="AA2051" s="15">
        <f>Premissas!$H$7</f>
        <v>61.04</v>
      </c>
      <c r="AB2051" s="20">
        <f t="shared" si="3105"/>
        <v>0</v>
      </c>
      <c r="AC2051" s="17">
        <f>AB2051*Premissas!$C$6</f>
        <v>0</v>
      </c>
      <c r="AD2051" s="15">
        <f t="shared" si="3106"/>
        <v>147</v>
      </c>
      <c r="AE2051" s="18">
        <f>AD2051*Premissas!$C$12</f>
        <v>4738.7851945586835</v>
      </c>
    </row>
    <row r="2052" spans="1:33" x14ac:dyDescent="0.25">
      <c r="A2052" s="7" t="str">
        <f>Premissas!$E$8</f>
        <v>abril/19</v>
      </c>
      <c r="B2052" s="29">
        <f t="shared" si="3109"/>
        <v>147</v>
      </c>
      <c r="C2052" s="15">
        <f>LARGE(Premissas!$H$8:$I$8,1)</f>
        <v>81.98</v>
      </c>
      <c r="D2052" s="20">
        <f t="shared" si="3099"/>
        <v>0</v>
      </c>
      <c r="E2052" s="17">
        <f>D2052*Premissas!$C$6</f>
        <v>0</v>
      </c>
      <c r="F2052" s="15">
        <f t="shared" si="3100"/>
        <v>147</v>
      </c>
      <c r="G2052" s="18">
        <f>F2052*Premissas!$C$5</f>
        <v>4738.7851945586835</v>
      </c>
      <c r="M2052" s="7" t="str">
        <f>Premissas!$E$8</f>
        <v>abril/19</v>
      </c>
      <c r="N2052" s="29">
        <f t="shared" si="3107"/>
        <v>147</v>
      </c>
      <c r="O2052" s="15">
        <f>Premissas!$I$8</f>
        <v>53.09</v>
      </c>
      <c r="P2052" s="20">
        <f t="shared" si="3102"/>
        <v>0</v>
      </c>
      <c r="Q2052" s="17">
        <f>P2052*Premissas!$C$13</f>
        <v>0</v>
      </c>
      <c r="R2052" s="15">
        <f t="shared" si="3103"/>
        <v>147</v>
      </c>
      <c r="S2052" s="18">
        <f>R2052*Premissas!$C$11</f>
        <v>7080.2752293577978</v>
      </c>
      <c r="Y2052" s="7" t="str">
        <f>Premissas!$E$8</f>
        <v>abril/19</v>
      </c>
      <c r="Z2052" s="29">
        <f t="shared" si="3108"/>
        <v>147</v>
      </c>
      <c r="AA2052" s="15">
        <f>Premissas!$H$8</f>
        <v>81.98</v>
      </c>
      <c r="AB2052" s="20">
        <f t="shared" si="3105"/>
        <v>0</v>
      </c>
      <c r="AC2052" s="17">
        <f>AB2052*Premissas!$C$6</f>
        <v>0</v>
      </c>
      <c r="AD2052" s="15">
        <f t="shared" si="3106"/>
        <v>147</v>
      </c>
      <c r="AE2052" s="18">
        <f>AD2052*Premissas!$C$12</f>
        <v>4738.7851945586835</v>
      </c>
    </row>
    <row r="2053" spans="1:33" x14ac:dyDescent="0.25">
      <c r="A2053" s="7" t="str">
        <f>Premissas!$E$9</f>
        <v>março/19</v>
      </c>
      <c r="B2053" s="29">
        <f t="shared" si="3109"/>
        <v>147</v>
      </c>
      <c r="C2053" s="15">
        <f>LARGE(Premissas!$H$9:$I$9,1)</f>
        <v>77.73</v>
      </c>
      <c r="D2053" s="20">
        <f t="shared" si="3099"/>
        <v>0</v>
      </c>
      <c r="E2053" s="17">
        <f>D2053*Premissas!$C$6</f>
        <v>0</v>
      </c>
      <c r="F2053" s="15">
        <f t="shared" si="3100"/>
        <v>147</v>
      </c>
      <c r="G2053" s="18">
        <f>F2053*Premissas!$C$5</f>
        <v>4738.7851945586835</v>
      </c>
      <c r="M2053" s="7" t="str">
        <f>Premissas!$E$9</f>
        <v>março/19</v>
      </c>
      <c r="N2053" s="29">
        <f t="shared" si="3107"/>
        <v>147</v>
      </c>
      <c r="O2053" s="15">
        <f>Premissas!$I$9</f>
        <v>77.73</v>
      </c>
      <c r="P2053" s="20">
        <f t="shared" si="3102"/>
        <v>0</v>
      </c>
      <c r="Q2053" s="17">
        <f>P2053*Premissas!$C$13</f>
        <v>0</v>
      </c>
      <c r="R2053" s="15">
        <f t="shared" si="3103"/>
        <v>147</v>
      </c>
      <c r="S2053" s="18">
        <f>R2053*Premissas!$C$11</f>
        <v>7080.2752293577978</v>
      </c>
      <c r="Y2053" s="7" t="str">
        <f>Premissas!$E$9</f>
        <v>março/19</v>
      </c>
      <c r="Z2053" s="29">
        <f t="shared" si="3108"/>
        <v>147</v>
      </c>
      <c r="AA2053" s="15">
        <f>Premissas!$H$9</f>
        <v>77.62</v>
      </c>
      <c r="AB2053" s="20">
        <f t="shared" si="3105"/>
        <v>0</v>
      </c>
      <c r="AC2053" s="17">
        <f>AB2053*Premissas!$C$6</f>
        <v>0</v>
      </c>
      <c r="AD2053" s="15">
        <f t="shared" si="3106"/>
        <v>147</v>
      </c>
      <c r="AE2053" s="18">
        <f>AD2053*Premissas!$C$12</f>
        <v>4738.7851945586835</v>
      </c>
    </row>
    <row r="2054" spans="1:33" x14ac:dyDescent="0.25">
      <c r="A2054" s="7" t="str">
        <f>Premissas!$E$10</f>
        <v>fevereiro/19</v>
      </c>
      <c r="B2054" s="29">
        <f t="shared" si="3109"/>
        <v>147</v>
      </c>
      <c r="C2054" s="15">
        <f>LARGE(Premissas!$H$10:$I$10,1)</f>
        <v>89.49</v>
      </c>
      <c r="D2054" s="20">
        <f t="shared" si="3099"/>
        <v>0</v>
      </c>
      <c r="E2054" s="17">
        <f>D2054*Premissas!$C$6</f>
        <v>0</v>
      </c>
      <c r="F2054" s="15">
        <f t="shared" si="3100"/>
        <v>147</v>
      </c>
      <c r="G2054" s="18">
        <f>F2054*Premissas!$C$5</f>
        <v>4738.7851945586835</v>
      </c>
      <c r="M2054" s="7" t="str">
        <f>Premissas!$E$10</f>
        <v>fevereiro/19</v>
      </c>
      <c r="N2054" s="29">
        <f t="shared" si="3107"/>
        <v>147</v>
      </c>
      <c r="O2054" s="15">
        <f>Premissas!$I$10</f>
        <v>61.82</v>
      </c>
      <c r="P2054" s="20">
        <f t="shared" si="3102"/>
        <v>0</v>
      </c>
      <c r="Q2054" s="17">
        <f>P2054*Premissas!$C$13</f>
        <v>0</v>
      </c>
      <c r="R2054" s="15">
        <f t="shared" si="3103"/>
        <v>147</v>
      </c>
      <c r="S2054" s="18">
        <f>R2054*Premissas!$C$11</f>
        <v>7080.2752293577978</v>
      </c>
      <c r="Y2054" s="7" t="str">
        <f>Premissas!$E$10</f>
        <v>fevereiro/19</v>
      </c>
      <c r="Z2054" s="29">
        <f t="shared" si="3108"/>
        <v>147</v>
      </c>
      <c r="AA2054" s="15">
        <f>Premissas!$H$10</f>
        <v>89.49</v>
      </c>
      <c r="AB2054" s="20">
        <f t="shared" si="3105"/>
        <v>0</v>
      </c>
      <c r="AC2054" s="17">
        <f>AB2054*Premissas!$C$6</f>
        <v>0</v>
      </c>
      <c r="AD2054" s="15">
        <f t="shared" si="3106"/>
        <v>147</v>
      </c>
      <c r="AE2054" s="18">
        <f>AD2054*Premissas!$C$12</f>
        <v>4738.7851945586835</v>
      </c>
    </row>
    <row r="2055" spans="1:33" x14ac:dyDescent="0.25">
      <c r="A2055" s="7" t="str">
        <f>Premissas!$E$11</f>
        <v>janeiro/19</v>
      </c>
      <c r="B2055" s="29">
        <f t="shared" si="3109"/>
        <v>147</v>
      </c>
      <c r="C2055" s="15">
        <f>LARGE(Premissas!$H$11:$I$11,1)</f>
        <v>81.09</v>
      </c>
      <c r="D2055" s="16">
        <f t="shared" si="3099"/>
        <v>0</v>
      </c>
      <c r="E2055" s="17">
        <f>D2055*Premissas!$C$6</f>
        <v>0</v>
      </c>
      <c r="F2055" s="15">
        <f t="shared" si="3100"/>
        <v>147</v>
      </c>
      <c r="G2055" s="18">
        <f>F2055*Premissas!$C$5</f>
        <v>4738.7851945586835</v>
      </c>
      <c r="M2055" s="7" t="str">
        <f>Premissas!$E$11</f>
        <v>janeiro/19</v>
      </c>
      <c r="N2055" s="29">
        <f t="shared" si="3107"/>
        <v>147</v>
      </c>
      <c r="O2055" s="15">
        <f>Premissas!$I$11</f>
        <v>57.12</v>
      </c>
      <c r="P2055" s="16">
        <f t="shared" si="3102"/>
        <v>0</v>
      </c>
      <c r="Q2055" s="17">
        <f>P2055*Premissas!$C$13</f>
        <v>0</v>
      </c>
      <c r="R2055" s="15">
        <f t="shared" si="3103"/>
        <v>147</v>
      </c>
      <c r="S2055" s="18">
        <f>R2055*Premissas!$C$11</f>
        <v>7080.2752293577978</v>
      </c>
      <c r="Y2055" s="7" t="str">
        <f>Premissas!$E$11</f>
        <v>janeiro/19</v>
      </c>
      <c r="Z2055" s="29">
        <f t="shared" si="3108"/>
        <v>147</v>
      </c>
      <c r="AA2055" s="15">
        <f>Premissas!$H$11</f>
        <v>81.09</v>
      </c>
      <c r="AB2055" s="16">
        <f t="shared" si="3105"/>
        <v>0</v>
      </c>
      <c r="AC2055" s="17">
        <f>AB2055*Premissas!$C$6</f>
        <v>0</v>
      </c>
      <c r="AD2055" s="15">
        <f t="shared" si="3106"/>
        <v>147</v>
      </c>
      <c r="AE2055" s="18">
        <f>AD2055*Premissas!$C$12</f>
        <v>4738.7851945586835</v>
      </c>
    </row>
    <row r="2056" spans="1:33" x14ac:dyDescent="0.25">
      <c r="A2056" s="7" t="str">
        <f>Premissas!$E$12</f>
        <v>dezembro/18</v>
      </c>
      <c r="B2056" s="29">
        <f t="shared" si="3109"/>
        <v>147</v>
      </c>
      <c r="C2056" s="15">
        <f>LARGE(Premissas!$H$12:$I$12,1)</f>
        <v>66.98</v>
      </c>
      <c r="D2056" s="16">
        <f t="shared" si="3099"/>
        <v>0</v>
      </c>
      <c r="E2056" s="17">
        <f>D2056*Premissas!$C$6</f>
        <v>0</v>
      </c>
      <c r="F2056" s="15">
        <f t="shared" si="3100"/>
        <v>147</v>
      </c>
      <c r="G2056" s="18">
        <f>F2056*Premissas!$C$5</f>
        <v>4738.7851945586835</v>
      </c>
      <c r="M2056" s="7" t="str">
        <f>Premissas!$E$12</f>
        <v>dezembro/18</v>
      </c>
      <c r="N2056" s="29">
        <f t="shared" si="3107"/>
        <v>147</v>
      </c>
      <c r="O2056" s="15">
        <f>Premissas!$I$12</f>
        <v>56.9</v>
      </c>
      <c r="P2056" s="16">
        <f t="shared" si="3102"/>
        <v>0</v>
      </c>
      <c r="Q2056" s="17">
        <f>P2056*Premissas!$C$13</f>
        <v>0</v>
      </c>
      <c r="R2056" s="15">
        <f t="shared" si="3103"/>
        <v>147</v>
      </c>
      <c r="S2056" s="18">
        <f>R2056*Premissas!$C$11</f>
        <v>7080.2752293577978</v>
      </c>
      <c r="Y2056" s="7" t="str">
        <f>Premissas!$E$12</f>
        <v>dezembro/18</v>
      </c>
      <c r="Z2056" s="29">
        <f t="shared" si="3108"/>
        <v>147</v>
      </c>
      <c r="AA2056" s="15">
        <f>Premissas!$H$12</f>
        <v>66.98</v>
      </c>
      <c r="AB2056" s="16">
        <f t="shared" si="3105"/>
        <v>0</v>
      </c>
      <c r="AC2056" s="17">
        <f>AB2056*Premissas!$C$6</f>
        <v>0</v>
      </c>
      <c r="AD2056" s="15">
        <f t="shared" si="3106"/>
        <v>147</v>
      </c>
      <c r="AE2056" s="18">
        <f>AD2056*Premissas!$C$12</f>
        <v>4738.7851945586835</v>
      </c>
    </row>
    <row r="2057" spans="1:33" x14ac:dyDescent="0.25">
      <c r="A2057" s="7" t="str">
        <f>Premissas!$E$13</f>
        <v>novembro/18</v>
      </c>
      <c r="B2057" s="29">
        <f t="shared" si="3109"/>
        <v>147</v>
      </c>
      <c r="C2057" s="15">
        <f>LARGE(Premissas!$H$13:$I$13,1)</f>
        <v>66.42</v>
      </c>
      <c r="D2057" s="16">
        <f t="shared" si="3099"/>
        <v>0</v>
      </c>
      <c r="E2057" s="17">
        <f>D2057*Premissas!$C$6</f>
        <v>0</v>
      </c>
      <c r="F2057" s="15">
        <f t="shared" si="3100"/>
        <v>147</v>
      </c>
      <c r="G2057" s="18">
        <f>F2057*Premissas!$C$5</f>
        <v>4738.7851945586835</v>
      </c>
      <c r="M2057" s="7" t="str">
        <f>Premissas!$E$13</f>
        <v>novembro/18</v>
      </c>
      <c r="N2057" s="29">
        <f t="shared" si="3107"/>
        <v>147</v>
      </c>
      <c r="O2057" s="15">
        <f>Premissas!$I$13</f>
        <v>40.659999999999997</v>
      </c>
      <c r="P2057" s="16">
        <f t="shared" si="3102"/>
        <v>0</v>
      </c>
      <c r="Q2057" s="17">
        <f>P2057*Premissas!$C$13</f>
        <v>0</v>
      </c>
      <c r="R2057" s="15">
        <f t="shared" si="3103"/>
        <v>147</v>
      </c>
      <c r="S2057" s="18">
        <f>R2057*Premissas!$C$11</f>
        <v>7080.2752293577978</v>
      </c>
      <c r="Y2057" s="7" t="str">
        <f>Premissas!$E$13</f>
        <v>novembro/18</v>
      </c>
      <c r="Z2057" s="29">
        <f t="shared" si="3108"/>
        <v>147</v>
      </c>
      <c r="AA2057" s="15">
        <f>Premissas!$H$13</f>
        <v>66.42</v>
      </c>
      <c r="AB2057" s="16">
        <f t="shared" si="3105"/>
        <v>0</v>
      </c>
      <c r="AC2057" s="17">
        <f>AB2057*Premissas!$C$6</f>
        <v>0</v>
      </c>
      <c r="AD2057" s="15">
        <f t="shared" si="3106"/>
        <v>147</v>
      </c>
      <c r="AE2057" s="18">
        <f>AD2057*Premissas!$C$12</f>
        <v>4738.7851945586835</v>
      </c>
    </row>
    <row r="2058" spans="1:33" x14ac:dyDescent="0.25">
      <c r="A2058" s="26" t="s">
        <v>35</v>
      </c>
      <c r="B2058" s="5"/>
      <c r="C2058" s="5">
        <f>LARGE(C2045:C2057,1)</f>
        <v>89.49</v>
      </c>
      <c r="D2058" s="5">
        <f>LARGE(D2045:D2057,1)</f>
        <v>0</v>
      </c>
      <c r="E2058" s="27">
        <f>SUM(E2046:E2057)</f>
        <v>0</v>
      </c>
      <c r="F2058" s="5">
        <f>LARGE(F2045:F2057,1)</f>
        <v>147</v>
      </c>
      <c r="G2058" s="27">
        <f t="shared" ref="G2058:G2114" si="3110">SUM(G2046:G2057)</f>
        <v>56865.422334704192</v>
      </c>
      <c r="H2058" s="50">
        <f>E2058+G2058</f>
        <v>56865.422334704192</v>
      </c>
      <c r="I2058">
        <f>B2046</f>
        <v>147</v>
      </c>
      <c r="M2058" s="26" t="s">
        <v>35</v>
      </c>
      <c r="N2058" s="5"/>
      <c r="O2058" s="5">
        <f t="shared" ref="O2058:P2058" si="3111">LARGE(O2045:O2057,1)</f>
        <v>77.73</v>
      </c>
      <c r="P2058" s="5">
        <f t="shared" si="3111"/>
        <v>0</v>
      </c>
      <c r="Q2058" s="27">
        <f t="shared" ref="Q2058" si="3112">SUM(Q2046:Q2057)</f>
        <v>0</v>
      </c>
      <c r="R2058" s="5">
        <f t="shared" ref="R2058" si="3113">LARGE(R2045:R2057,1)</f>
        <v>147</v>
      </c>
      <c r="S2058" s="27">
        <f t="shared" ref="S2058:S2114" si="3114">SUM(S2046:S2057)</f>
        <v>84963.302752293544</v>
      </c>
      <c r="T2058" s="50">
        <f t="shared" ref="T2058" si="3115">Q2058+S2058</f>
        <v>84963.302752293544</v>
      </c>
      <c r="U2058">
        <f t="shared" ref="U2058" si="3116">N2046</f>
        <v>147</v>
      </c>
      <c r="Y2058" s="26" t="s">
        <v>35</v>
      </c>
      <c r="Z2058" s="5"/>
      <c r="AA2058" s="5">
        <f t="shared" ref="AA2058:AB2058" si="3117">LARGE(AA2045:AA2057,1)</f>
        <v>89.49</v>
      </c>
      <c r="AB2058" s="5">
        <f t="shared" si="3117"/>
        <v>0</v>
      </c>
      <c r="AC2058" s="27">
        <f t="shared" ref="AC2058" si="3118">SUM(AC2046:AC2057)</f>
        <v>0</v>
      </c>
      <c r="AD2058" s="5">
        <f t="shared" ref="AD2058" si="3119">LARGE(AD2045:AD2057,1)</f>
        <v>147</v>
      </c>
      <c r="AE2058" s="27">
        <f t="shared" ref="AE2058:AE2114" si="3120">SUM(AE2046:AE2057)</f>
        <v>56865.422334704192</v>
      </c>
      <c r="AF2058" s="50">
        <f t="shared" ref="AF2058" si="3121">AC2058+AE2058</f>
        <v>56865.422334704192</v>
      </c>
      <c r="AG2058">
        <f t="shared" ref="AG2058" si="3122">Z2046</f>
        <v>147</v>
      </c>
    </row>
    <row r="2059" spans="1:33" x14ac:dyDescent="0.25">
      <c r="A2059" s="6" t="s">
        <v>12</v>
      </c>
      <c r="B2059" s="6" t="s">
        <v>18</v>
      </c>
      <c r="C2059" s="6" t="s">
        <v>19</v>
      </c>
      <c r="D2059" s="14" t="s">
        <v>20</v>
      </c>
      <c r="E2059" s="14" t="s">
        <v>21</v>
      </c>
      <c r="F2059" s="6" t="s">
        <v>22</v>
      </c>
      <c r="G2059" s="6" t="s">
        <v>23</v>
      </c>
      <c r="M2059" s="6" t="s">
        <v>12</v>
      </c>
      <c r="N2059" s="6" t="s">
        <v>18</v>
      </c>
      <c r="O2059" s="6" t="s">
        <v>19</v>
      </c>
      <c r="P2059" s="14" t="s">
        <v>20</v>
      </c>
      <c r="Q2059" s="14" t="s">
        <v>21</v>
      </c>
      <c r="R2059" s="6" t="s">
        <v>22</v>
      </c>
      <c r="S2059" s="6" t="s">
        <v>23</v>
      </c>
      <c r="Y2059" s="6" t="s">
        <v>12</v>
      </c>
      <c r="Z2059" s="6" t="s">
        <v>18</v>
      </c>
      <c r="AA2059" s="6" t="s">
        <v>19</v>
      </c>
      <c r="AB2059" s="14" t="s">
        <v>20</v>
      </c>
      <c r="AC2059" s="14" t="s">
        <v>21</v>
      </c>
      <c r="AD2059" s="6" t="s">
        <v>22</v>
      </c>
      <c r="AE2059" s="6" t="s">
        <v>23</v>
      </c>
    </row>
    <row r="2060" spans="1:33" x14ac:dyDescent="0.25">
      <c r="A2060" s="7" t="str">
        <f>Premissas!$E$2</f>
        <v>outubro/19</v>
      </c>
      <c r="B2060" s="29">
        <f>B2046+1</f>
        <v>148</v>
      </c>
      <c r="C2060" s="15">
        <f>LARGE(Premissas!$H$2:$I$2,1)</f>
        <v>63.39</v>
      </c>
      <c r="D2060" s="16">
        <f t="shared" ref="D2060:D2071" si="3123">IF(C2060&gt;105%*B2060,(C2060-B2060),0)</f>
        <v>0</v>
      </c>
      <c r="E2060" s="17">
        <f>D2060*Premissas!$C$6</f>
        <v>0</v>
      </c>
      <c r="F2060" s="15">
        <f t="shared" ref="F2060:F2071" si="3124">IF(C2060&gt;B2060,C2060,B2060)</f>
        <v>148</v>
      </c>
      <c r="G2060" s="18">
        <f>F2060*Premissas!$C$5</f>
        <v>4771.0218285352739</v>
      </c>
      <c r="M2060" s="7" t="str">
        <f>Premissas!$E$2</f>
        <v>outubro/19</v>
      </c>
      <c r="N2060" s="29">
        <f t="shared" ref="N2060" si="3125">N2046+1</f>
        <v>148</v>
      </c>
      <c r="O2060" s="15">
        <f>Premissas!$I$2</f>
        <v>63.39</v>
      </c>
      <c r="P2060" s="16">
        <f t="shared" ref="P2060:P2071" si="3126">IF(O2060&gt;105%*N2060,(O2060-N2060),0)</f>
        <v>0</v>
      </c>
      <c r="Q2060" s="17">
        <f>P2060*Premissas!$C$13</f>
        <v>0</v>
      </c>
      <c r="R2060" s="15">
        <f t="shared" ref="R2060:R2071" si="3127">IF(O2060&gt;N2060,O2060,N2060)</f>
        <v>148</v>
      </c>
      <c r="S2060" s="18">
        <f>R2060*Premissas!$C$11</f>
        <v>7128.440366972477</v>
      </c>
      <c r="Y2060" s="7" t="str">
        <f>Premissas!$E$2</f>
        <v>outubro/19</v>
      </c>
      <c r="Z2060" s="29">
        <f t="shared" ref="Z2060" si="3128">Z2046+1</f>
        <v>148</v>
      </c>
      <c r="AA2060" s="15">
        <f>Premissas!$H$2</f>
        <v>58.8</v>
      </c>
      <c r="AB2060" s="16">
        <f t="shared" ref="AB2060:AB2071" si="3129">IF(AA2060&gt;105%*Z2060,(AA2060-Z2060),0)</f>
        <v>0</v>
      </c>
      <c r="AC2060" s="17">
        <f>AB2060*Premissas!$C$6</f>
        <v>0</v>
      </c>
      <c r="AD2060" s="15">
        <f t="shared" ref="AD2060:AD2071" si="3130">IF(AA2060&gt;Z2060,AA2060,Z2060)</f>
        <v>148</v>
      </c>
      <c r="AE2060" s="18">
        <f>AD2060*Premissas!$C$12</f>
        <v>4771.0218285352739</v>
      </c>
    </row>
    <row r="2061" spans="1:33" x14ac:dyDescent="0.25">
      <c r="A2061" s="7" t="str">
        <f>Premissas!$E$3</f>
        <v>setembro/19</v>
      </c>
      <c r="B2061" s="29">
        <f>B2060</f>
        <v>148</v>
      </c>
      <c r="C2061" s="15">
        <f>LARGE(Premissas!$H$3:$I$3,1)</f>
        <v>58.91</v>
      </c>
      <c r="D2061" s="16">
        <f t="shared" si="3123"/>
        <v>0</v>
      </c>
      <c r="E2061" s="17">
        <f>D2061*Premissas!$C$6</f>
        <v>0</v>
      </c>
      <c r="F2061" s="15">
        <f t="shared" si="3124"/>
        <v>148</v>
      </c>
      <c r="G2061" s="18">
        <f>F2061*Premissas!$C$5</f>
        <v>4771.0218285352739</v>
      </c>
      <c r="M2061" s="7" t="str">
        <f>Premissas!$E$3</f>
        <v>setembro/19</v>
      </c>
      <c r="N2061" s="29">
        <f t="shared" ref="N2061:N2071" si="3131">N2060</f>
        <v>148</v>
      </c>
      <c r="O2061" s="15">
        <f>Premissas!$I$3</f>
        <v>52.19</v>
      </c>
      <c r="P2061" s="16">
        <f t="shared" si="3126"/>
        <v>0</v>
      </c>
      <c r="Q2061" s="17">
        <f>P2061*Premissas!$C$13</f>
        <v>0</v>
      </c>
      <c r="R2061" s="15">
        <f t="shared" si="3127"/>
        <v>148</v>
      </c>
      <c r="S2061" s="18">
        <f>R2061*Premissas!$C$11</f>
        <v>7128.440366972477</v>
      </c>
      <c r="Y2061" s="7" t="str">
        <f>Premissas!$E$3</f>
        <v>setembro/19</v>
      </c>
      <c r="Z2061" s="29">
        <f t="shared" ref="Z2061:Z2071" si="3132">Z2060</f>
        <v>148</v>
      </c>
      <c r="AA2061" s="15">
        <f>Premissas!$H$3</f>
        <v>58.91</v>
      </c>
      <c r="AB2061" s="16">
        <f t="shared" si="3129"/>
        <v>0</v>
      </c>
      <c r="AC2061" s="17">
        <f>AB2061*Premissas!$C$6</f>
        <v>0</v>
      </c>
      <c r="AD2061" s="15">
        <f t="shared" si="3130"/>
        <v>148</v>
      </c>
      <c r="AE2061" s="18">
        <f>AD2061*Premissas!$C$12</f>
        <v>4771.0218285352739</v>
      </c>
    </row>
    <row r="2062" spans="1:33" x14ac:dyDescent="0.25">
      <c r="A2062" s="7" t="str">
        <f>Premissas!$E$4</f>
        <v>agosto/19</v>
      </c>
      <c r="B2062" s="29">
        <f t="shared" ref="B2062:B2071" si="3133">B2061</f>
        <v>148</v>
      </c>
      <c r="C2062" s="15">
        <f>LARGE(Premissas!$H$4:$I$4,1)</f>
        <v>46.48</v>
      </c>
      <c r="D2062" s="16">
        <f t="shared" si="3123"/>
        <v>0</v>
      </c>
      <c r="E2062" s="17">
        <f>D2062*Premissas!$C$6</f>
        <v>0</v>
      </c>
      <c r="F2062" s="15">
        <f t="shared" si="3124"/>
        <v>148</v>
      </c>
      <c r="G2062" s="18">
        <f>F2062*Premissas!$C$5</f>
        <v>4771.0218285352739</v>
      </c>
      <c r="M2062" s="7" t="str">
        <f>Premissas!$E$4</f>
        <v>agosto/19</v>
      </c>
      <c r="N2062" s="29">
        <f t="shared" si="3131"/>
        <v>148</v>
      </c>
      <c r="O2062" s="15">
        <f>Premissas!$I$4</f>
        <v>20.16</v>
      </c>
      <c r="P2062" s="16">
        <f t="shared" si="3126"/>
        <v>0</v>
      </c>
      <c r="Q2062" s="17">
        <f>P2062*Premissas!$C$13</f>
        <v>0</v>
      </c>
      <c r="R2062" s="15">
        <f t="shared" si="3127"/>
        <v>148</v>
      </c>
      <c r="S2062" s="18">
        <f>R2062*Premissas!$C$11</f>
        <v>7128.440366972477</v>
      </c>
      <c r="Y2062" s="7" t="str">
        <f>Premissas!$E$4</f>
        <v>agosto/19</v>
      </c>
      <c r="Z2062" s="29">
        <f t="shared" si="3132"/>
        <v>148</v>
      </c>
      <c r="AA2062" s="15">
        <f>Premissas!$H$4</f>
        <v>46.48</v>
      </c>
      <c r="AB2062" s="16">
        <f t="shared" si="3129"/>
        <v>0</v>
      </c>
      <c r="AC2062" s="17">
        <f>AB2062*Premissas!$C$6</f>
        <v>0</v>
      </c>
      <c r="AD2062" s="15">
        <f t="shared" si="3130"/>
        <v>148</v>
      </c>
      <c r="AE2062" s="18">
        <f>AD2062*Premissas!$C$12</f>
        <v>4771.0218285352739</v>
      </c>
    </row>
    <row r="2063" spans="1:33" x14ac:dyDescent="0.25">
      <c r="A2063" s="7" t="str">
        <f>Premissas!$E$5</f>
        <v>julho/19</v>
      </c>
      <c r="B2063" s="29">
        <f t="shared" si="3133"/>
        <v>148</v>
      </c>
      <c r="C2063" s="15">
        <f>LARGE(Premissas!$H$5:$I$5,1)</f>
        <v>63.17</v>
      </c>
      <c r="D2063" s="16">
        <f t="shared" si="3123"/>
        <v>0</v>
      </c>
      <c r="E2063" s="17">
        <f>D2063*Premissas!$C$6</f>
        <v>0</v>
      </c>
      <c r="F2063" s="15">
        <f t="shared" si="3124"/>
        <v>148</v>
      </c>
      <c r="G2063" s="18">
        <f>F2063*Premissas!$C$5</f>
        <v>4771.0218285352739</v>
      </c>
      <c r="M2063" s="7" t="str">
        <f>Premissas!$E$5</f>
        <v>julho/19</v>
      </c>
      <c r="N2063" s="29">
        <f t="shared" si="3131"/>
        <v>148</v>
      </c>
      <c r="O2063" s="15">
        <f>Premissas!$I$5</f>
        <v>39.979999999999997</v>
      </c>
      <c r="P2063" s="16">
        <f t="shared" si="3126"/>
        <v>0</v>
      </c>
      <c r="Q2063" s="17">
        <f>P2063*Premissas!$C$13</f>
        <v>0</v>
      </c>
      <c r="R2063" s="15">
        <f t="shared" si="3127"/>
        <v>148</v>
      </c>
      <c r="S2063" s="18">
        <f>R2063*Premissas!$C$11</f>
        <v>7128.440366972477</v>
      </c>
      <c r="Y2063" s="7" t="str">
        <f>Premissas!$E$5</f>
        <v>julho/19</v>
      </c>
      <c r="Z2063" s="29">
        <f t="shared" si="3132"/>
        <v>148</v>
      </c>
      <c r="AA2063" s="15">
        <f>Premissas!$H$5</f>
        <v>63.17</v>
      </c>
      <c r="AB2063" s="16">
        <f t="shared" si="3129"/>
        <v>0</v>
      </c>
      <c r="AC2063" s="17">
        <f>AB2063*Premissas!$C$6</f>
        <v>0</v>
      </c>
      <c r="AD2063" s="15">
        <f t="shared" si="3130"/>
        <v>148</v>
      </c>
      <c r="AE2063" s="18">
        <f>AD2063*Premissas!$C$12</f>
        <v>4771.0218285352739</v>
      </c>
    </row>
    <row r="2064" spans="1:33" x14ac:dyDescent="0.25">
      <c r="A2064" s="7" t="str">
        <f>Premissas!$E$6</f>
        <v>junho/19</v>
      </c>
      <c r="B2064" s="29">
        <f t="shared" si="3133"/>
        <v>148</v>
      </c>
      <c r="C2064" s="15">
        <f>LARGE(Premissas!$H$6:$I$6,1)</f>
        <v>59.47</v>
      </c>
      <c r="D2064" s="16">
        <f t="shared" si="3123"/>
        <v>0</v>
      </c>
      <c r="E2064" s="17">
        <f>D2064*Premissas!$C$6</f>
        <v>0</v>
      </c>
      <c r="F2064" s="15">
        <f t="shared" si="3124"/>
        <v>148</v>
      </c>
      <c r="G2064" s="18">
        <f>F2064*Premissas!$C$5</f>
        <v>4771.0218285352739</v>
      </c>
      <c r="M2064" s="7" t="str">
        <f>Premissas!$E$6</f>
        <v>junho/19</v>
      </c>
      <c r="N2064" s="29">
        <f t="shared" si="3131"/>
        <v>148</v>
      </c>
      <c r="O2064" s="15">
        <f>Premissas!$I$6</f>
        <v>47.71</v>
      </c>
      <c r="P2064" s="16">
        <f t="shared" si="3126"/>
        <v>0</v>
      </c>
      <c r="Q2064" s="17">
        <f>P2064*Premissas!$C$13</f>
        <v>0</v>
      </c>
      <c r="R2064" s="15">
        <f t="shared" si="3127"/>
        <v>148</v>
      </c>
      <c r="S2064" s="18">
        <f>R2064*Premissas!$C$11</f>
        <v>7128.440366972477</v>
      </c>
      <c r="Y2064" s="7" t="str">
        <f>Premissas!$E$6</f>
        <v>junho/19</v>
      </c>
      <c r="Z2064" s="29">
        <f t="shared" si="3132"/>
        <v>148</v>
      </c>
      <c r="AA2064" s="15">
        <f>Premissas!$H$6</f>
        <v>59.47</v>
      </c>
      <c r="AB2064" s="16">
        <f t="shared" si="3129"/>
        <v>0</v>
      </c>
      <c r="AC2064" s="17">
        <f>AB2064*Premissas!$C$6</f>
        <v>0</v>
      </c>
      <c r="AD2064" s="15">
        <f t="shared" si="3130"/>
        <v>148</v>
      </c>
      <c r="AE2064" s="18">
        <f>AD2064*Premissas!$C$12</f>
        <v>4771.0218285352739</v>
      </c>
    </row>
    <row r="2065" spans="1:33" x14ac:dyDescent="0.25">
      <c r="A2065" s="7" t="str">
        <f>Premissas!$E$7</f>
        <v>maio/19</v>
      </c>
      <c r="B2065" s="29">
        <f t="shared" si="3133"/>
        <v>148</v>
      </c>
      <c r="C2065" s="15">
        <f>LARGE(Premissas!$H$7:$I$7,1)</f>
        <v>61.04</v>
      </c>
      <c r="D2065" s="20">
        <f t="shared" si="3123"/>
        <v>0</v>
      </c>
      <c r="E2065" s="17">
        <f>D2065*Premissas!$C$6</f>
        <v>0</v>
      </c>
      <c r="F2065" s="15">
        <f t="shared" si="3124"/>
        <v>148</v>
      </c>
      <c r="G2065" s="18">
        <f>F2065*Premissas!$C$5</f>
        <v>4771.0218285352739</v>
      </c>
      <c r="M2065" s="7" t="str">
        <f>Premissas!$E$7</f>
        <v>maio/19</v>
      </c>
      <c r="N2065" s="29">
        <f t="shared" si="3131"/>
        <v>148</v>
      </c>
      <c r="O2065" s="15">
        <f>Premissas!$I$7</f>
        <v>46.37</v>
      </c>
      <c r="P2065" s="20">
        <f t="shared" si="3126"/>
        <v>0</v>
      </c>
      <c r="Q2065" s="17">
        <f>P2065*Premissas!$C$13</f>
        <v>0</v>
      </c>
      <c r="R2065" s="15">
        <f t="shared" si="3127"/>
        <v>148</v>
      </c>
      <c r="S2065" s="18">
        <f>R2065*Premissas!$C$11</f>
        <v>7128.440366972477</v>
      </c>
      <c r="Y2065" s="7" t="str">
        <f>Premissas!$E$7</f>
        <v>maio/19</v>
      </c>
      <c r="Z2065" s="29">
        <f t="shared" si="3132"/>
        <v>148</v>
      </c>
      <c r="AA2065" s="15">
        <f>Premissas!$H$7</f>
        <v>61.04</v>
      </c>
      <c r="AB2065" s="20">
        <f t="shared" si="3129"/>
        <v>0</v>
      </c>
      <c r="AC2065" s="17">
        <f>AB2065*Premissas!$C$6</f>
        <v>0</v>
      </c>
      <c r="AD2065" s="15">
        <f t="shared" si="3130"/>
        <v>148</v>
      </c>
      <c r="AE2065" s="18">
        <f>AD2065*Premissas!$C$12</f>
        <v>4771.0218285352739</v>
      </c>
    </row>
    <row r="2066" spans="1:33" x14ac:dyDescent="0.25">
      <c r="A2066" s="7" t="str">
        <f>Premissas!$E$8</f>
        <v>abril/19</v>
      </c>
      <c r="B2066" s="29">
        <f t="shared" si="3133"/>
        <v>148</v>
      </c>
      <c r="C2066" s="15">
        <f>LARGE(Premissas!$H$8:$I$8,1)</f>
        <v>81.98</v>
      </c>
      <c r="D2066" s="20">
        <f t="shared" si="3123"/>
        <v>0</v>
      </c>
      <c r="E2066" s="17">
        <f>D2066*Premissas!$C$6</f>
        <v>0</v>
      </c>
      <c r="F2066" s="15">
        <f t="shared" si="3124"/>
        <v>148</v>
      </c>
      <c r="G2066" s="18">
        <f>F2066*Premissas!$C$5</f>
        <v>4771.0218285352739</v>
      </c>
      <c r="M2066" s="7" t="str">
        <f>Premissas!$E$8</f>
        <v>abril/19</v>
      </c>
      <c r="N2066" s="29">
        <f t="shared" si="3131"/>
        <v>148</v>
      </c>
      <c r="O2066" s="15">
        <f>Premissas!$I$8</f>
        <v>53.09</v>
      </c>
      <c r="P2066" s="20">
        <f t="shared" si="3126"/>
        <v>0</v>
      </c>
      <c r="Q2066" s="17">
        <f>P2066*Premissas!$C$13</f>
        <v>0</v>
      </c>
      <c r="R2066" s="15">
        <f t="shared" si="3127"/>
        <v>148</v>
      </c>
      <c r="S2066" s="18">
        <f>R2066*Premissas!$C$11</f>
        <v>7128.440366972477</v>
      </c>
      <c r="Y2066" s="7" t="str">
        <f>Premissas!$E$8</f>
        <v>abril/19</v>
      </c>
      <c r="Z2066" s="29">
        <f t="shared" si="3132"/>
        <v>148</v>
      </c>
      <c r="AA2066" s="15">
        <f>Premissas!$H$8</f>
        <v>81.98</v>
      </c>
      <c r="AB2066" s="20">
        <f t="shared" si="3129"/>
        <v>0</v>
      </c>
      <c r="AC2066" s="17">
        <f>AB2066*Premissas!$C$6</f>
        <v>0</v>
      </c>
      <c r="AD2066" s="15">
        <f t="shared" si="3130"/>
        <v>148</v>
      </c>
      <c r="AE2066" s="18">
        <f>AD2066*Premissas!$C$12</f>
        <v>4771.0218285352739</v>
      </c>
    </row>
    <row r="2067" spans="1:33" x14ac:dyDescent="0.25">
      <c r="A2067" s="7" t="str">
        <f>Premissas!$E$9</f>
        <v>março/19</v>
      </c>
      <c r="B2067" s="29">
        <f t="shared" si="3133"/>
        <v>148</v>
      </c>
      <c r="C2067" s="15">
        <f>LARGE(Premissas!$H$9:$I$9,1)</f>
        <v>77.73</v>
      </c>
      <c r="D2067" s="20">
        <f t="shared" si="3123"/>
        <v>0</v>
      </c>
      <c r="E2067" s="17">
        <f>D2067*Premissas!$C$6</f>
        <v>0</v>
      </c>
      <c r="F2067" s="15">
        <f t="shared" si="3124"/>
        <v>148</v>
      </c>
      <c r="G2067" s="18">
        <f>F2067*Premissas!$C$5</f>
        <v>4771.0218285352739</v>
      </c>
      <c r="M2067" s="7" t="str">
        <f>Premissas!$E$9</f>
        <v>março/19</v>
      </c>
      <c r="N2067" s="29">
        <f t="shared" si="3131"/>
        <v>148</v>
      </c>
      <c r="O2067" s="15">
        <f>Premissas!$I$9</f>
        <v>77.73</v>
      </c>
      <c r="P2067" s="20">
        <f t="shared" si="3126"/>
        <v>0</v>
      </c>
      <c r="Q2067" s="17">
        <f>P2067*Premissas!$C$13</f>
        <v>0</v>
      </c>
      <c r="R2067" s="15">
        <f t="shared" si="3127"/>
        <v>148</v>
      </c>
      <c r="S2067" s="18">
        <f>R2067*Premissas!$C$11</f>
        <v>7128.440366972477</v>
      </c>
      <c r="Y2067" s="7" t="str">
        <f>Premissas!$E$9</f>
        <v>março/19</v>
      </c>
      <c r="Z2067" s="29">
        <f t="shared" si="3132"/>
        <v>148</v>
      </c>
      <c r="AA2067" s="15">
        <f>Premissas!$H$9</f>
        <v>77.62</v>
      </c>
      <c r="AB2067" s="20">
        <f t="shared" si="3129"/>
        <v>0</v>
      </c>
      <c r="AC2067" s="17">
        <f>AB2067*Premissas!$C$6</f>
        <v>0</v>
      </c>
      <c r="AD2067" s="15">
        <f t="shared" si="3130"/>
        <v>148</v>
      </c>
      <c r="AE2067" s="18">
        <f>AD2067*Premissas!$C$12</f>
        <v>4771.0218285352739</v>
      </c>
    </row>
    <row r="2068" spans="1:33" x14ac:dyDescent="0.25">
      <c r="A2068" s="7" t="str">
        <f>Premissas!$E$10</f>
        <v>fevereiro/19</v>
      </c>
      <c r="B2068" s="29">
        <f t="shared" si="3133"/>
        <v>148</v>
      </c>
      <c r="C2068" s="15">
        <f>LARGE(Premissas!$H$10:$I$10,1)</f>
        <v>89.49</v>
      </c>
      <c r="D2068" s="20">
        <f t="shared" si="3123"/>
        <v>0</v>
      </c>
      <c r="E2068" s="17">
        <f>D2068*Premissas!$C$6</f>
        <v>0</v>
      </c>
      <c r="F2068" s="15">
        <f t="shared" si="3124"/>
        <v>148</v>
      </c>
      <c r="G2068" s="18">
        <f>F2068*Premissas!$C$5</f>
        <v>4771.0218285352739</v>
      </c>
      <c r="M2068" s="7" t="str">
        <f>Premissas!$E$10</f>
        <v>fevereiro/19</v>
      </c>
      <c r="N2068" s="29">
        <f t="shared" si="3131"/>
        <v>148</v>
      </c>
      <c r="O2068" s="15">
        <f>Premissas!$I$10</f>
        <v>61.82</v>
      </c>
      <c r="P2068" s="20">
        <f t="shared" si="3126"/>
        <v>0</v>
      </c>
      <c r="Q2068" s="17">
        <f>P2068*Premissas!$C$13</f>
        <v>0</v>
      </c>
      <c r="R2068" s="15">
        <f t="shared" si="3127"/>
        <v>148</v>
      </c>
      <c r="S2068" s="18">
        <f>R2068*Premissas!$C$11</f>
        <v>7128.440366972477</v>
      </c>
      <c r="Y2068" s="7" t="str">
        <f>Premissas!$E$10</f>
        <v>fevereiro/19</v>
      </c>
      <c r="Z2068" s="29">
        <f t="shared" si="3132"/>
        <v>148</v>
      </c>
      <c r="AA2068" s="15">
        <f>Premissas!$H$10</f>
        <v>89.49</v>
      </c>
      <c r="AB2068" s="20">
        <f t="shared" si="3129"/>
        <v>0</v>
      </c>
      <c r="AC2068" s="17">
        <f>AB2068*Premissas!$C$6</f>
        <v>0</v>
      </c>
      <c r="AD2068" s="15">
        <f t="shared" si="3130"/>
        <v>148</v>
      </c>
      <c r="AE2068" s="18">
        <f>AD2068*Premissas!$C$12</f>
        <v>4771.0218285352739</v>
      </c>
    </row>
    <row r="2069" spans="1:33" x14ac:dyDescent="0.25">
      <c r="A2069" s="7" t="str">
        <f>Premissas!$E$11</f>
        <v>janeiro/19</v>
      </c>
      <c r="B2069" s="29">
        <f t="shared" si="3133"/>
        <v>148</v>
      </c>
      <c r="C2069" s="15">
        <f>LARGE(Premissas!$H$11:$I$11,1)</f>
        <v>81.09</v>
      </c>
      <c r="D2069" s="16">
        <f t="shared" si="3123"/>
        <v>0</v>
      </c>
      <c r="E2069" s="17">
        <f>D2069*Premissas!$C$6</f>
        <v>0</v>
      </c>
      <c r="F2069" s="15">
        <f t="shared" si="3124"/>
        <v>148</v>
      </c>
      <c r="G2069" s="18">
        <f>F2069*Premissas!$C$5</f>
        <v>4771.0218285352739</v>
      </c>
      <c r="M2069" s="7" t="str">
        <f>Premissas!$E$11</f>
        <v>janeiro/19</v>
      </c>
      <c r="N2069" s="29">
        <f t="shared" si="3131"/>
        <v>148</v>
      </c>
      <c r="O2069" s="15">
        <f>Premissas!$I$11</f>
        <v>57.12</v>
      </c>
      <c r="P2069" s="16">
        <f t="shared" si="3126"/>
        <v>0</v>
      </c>
      <c r="Q2069" s="17">
        <f>P2069*Premissas!$C$13</f>
        <v>0</v>
      </c>
      <c r="R2069" s="15">
        <f t="shared" si="3127"/>
        <v>148</v>
      </c>
      <c r="S2069" s="18">
        <f>R2069*Premissas!$C$11</f>
        <v>7128.440366972477</v>
      </c>
      <c r="Y2069" s="7" t="str">
        <f>Premissas!$E$11</f>
        <v>janeiro/19</v>
      </c>
      <c r="Z2069" s="29">
        <f t="shared" si="3132"/>
        <v>148</v>
      </c>
      <c r="AA2069" s="15">
        <f>Premissas!$H$11</f>
        <v>81.09</v>
      </c>
      <c r="AB2069" s="16">
        <f t="shared" si="3129"/>
        <v>0</v>
      </c>
      <c r="AC2069" s="17">
        <f>AB2069*Premissas!$C$6</f>
        <v>0</v>
      </c>
      <c r="AD2069" s="15">
        <f t="shared" si="3130"/>
        <v>148</v>
      </c>
      <c r="AE2069" s="18">
        <f>AD2069*Premissas!$C$12</f>
        <v>4771.0218285352739</v>
      </c>
    </row>
    <row r="2070" spans="1:33" x14ac:dyDescent="0.25">
      <c r="A2070" s="7" t="str">
        <f>Premissas!$E$12</f>
        <v>dezembro/18</v>
      </c>
      <c r="B2070" s="29">
        <f t="shared" si="3133"/>
        <v>148</v>
      </c>
      <c r="C2070" s="15">
        <f>LARGE(Premissas!$H$12:$I$12,1)</f>
        <v>66.98</v>
      </c>
      <c r="D2070" s="16">
        <f t="shared" si="3123"/>
        <v>0</v>
      </c>
      <c r="E2070" s="17">
        <f>D2070*Premissas!$C$6</f>
        <v>0</v>
      </c>
      <c r="F2070" s="15">
        <f t="shared" si="3124"/>
        <v>148</v>
      </c>
      <c r="G2070" s="18">
        <f>F2070*Premissas!$C$5</f>
        <v>4771.0218285352739</v>
      </c>
      <c r="M2070" s="7" t="str">
        <f>Premissas!$E$12</f>
        <v>dezembro/18</v>
      </c>
      <c r="N2070" s="29">
        <f t="shared" si="3131"/>
        <v>148</v>
      </c>
      <c r="O2070" s="15">
        <f>Premissas!$I$12</f>
        <v>56.9</v>
      </c>
      <c r="P2070" s="16">
        <f t="shared" si="3126"/>
        <v>0</v>
      </c>
      <c r="Q2070" s="17">
        <f>P2070*Premissas!$C$13</f>
        <v>0</v>
      </c>
      <c r="R2070" s="15">
        <f t="shared" si="3127"/>
        <v>148</v>
      </c>
      <c r="S2070" s="18">
        <f>R2070*Premissas!$C$11</f>
        <v>7128.440366972477</v>
      </c>
      <c r="Y2070" s="7" t="str">
        <f>Premissas!$E$12</f>
        <v>dezembro/18</v>
      </c>
      <c r="Z2070" s="29">
        <f t="shared" si="3132"/>
        <v>148</v>
      </c>
      <c r="AA2070" s="15">
        <f>Premissas!$H$12</f>
        <v>66.98</v>
      </c>
      <c r="AB2070" s="16">
        <f t="shared" si="3129"/>
        <v>0</v>
      </c>
      <c r="AC2070" s="17">
        <f>AB2070*Premissas!$C$6</f>
        <v>0</v>
      </c>
      <c r="AD2070" s="15">
        <f t="shared" si="3130"/>
        <v>148</v>
      </c>
      <c r="AE2070" s="18">
        <f>AD2070*Premissas!$C$12</f>
        <v>4771.0218285352739</v>
      </c>
    </row>
    <row r="2071" spans="1:33" x14ac:dyDescent="0.25">
      <c r="A2071" s="7" t="str">
        <f>Premissas!$E$13</f>
        <v>novembro/18</v>
      </c>
      <c r="B2071" s="29">
        <f t="shared" si="3133"/>
        <v>148</v>
      </c>
      <c r="C2071" s="15">
        <f>LARGE(Premissas!$H$13:$I$13,1)</f>
        <v>66.42</v>
      </c>
      <c r="D2071" s="16">
        <f t="shared" si="3123"/>
        <v>0</v>
      </c>
      <c r="E2071" s="17">
        <f>D2071*Premissas!$C$6</f>
        <v>0</v>
      </c>
      <c r="F2071" s="15">
        <f t="shared" si="3124"/>
        <v>148</v>
      </c>
      <c r="G2071" s="18">
        <f>F2071*Premissas!$C$5</f>
        <v>4771.0218285352739</v>
      </c>
      <c r="M2071" s="7" t="str">
        <f>Premissas!$E$13</f>
        <v>novembro/18</v>
      </c>
      <c r="N2071" s="29">
        <f t="shared" si="3131"/>
        <v>148</v>
      </c>
      <c r="O2071" s="15">
        <f>Premissas!$I$13</f>
        <v>40.659999999999997</v>
      </c>
      <c r="P2071" s="16">
        <f t="shared" si="3126"/>
        <v>0</v>
      </c>
      <c r="Q2071" s="17">
        <f>P2071*Premissas!$C$13</f>
        <v>0</v>
      </c>
      <c r="R2071" s="15">
        <f t="shared" si="3127"/>
        <v>148</v>
      </c>
      <c r="S2071" s="18">
        <f>R2071*Premissas!$C$11</f>
        <v>7128.440366972477</v>
      </c>
      <c r="Y2071" s="7" t="str">
        <f>Premissas!$E$13</f>
        <v>novembro/18</v>
      </c>
      <c r="Z2071" s="29">
        <f t="shared" si="3132"/>
        <v>148</v>
      </c>
      <c r="AA2071" s="15">
        <f>Premissas!$H$13</f>
        <v>66.42</v>
      </c>
      <c r="AB2071" s="16">
        <f t="shared" si="3129"/>
        <v>0</v>
      </c>
      <c r="AC2071" s="17">
        <f>AB2071*Premissas!$C$6</f>
        <v>0</v>
      </c>
      <c r="AD2071" s="15">
        <f t="shared" si="3130"/>
        <v>148</v>
      </c>
      <c r="AE2071" s="18">
        <f>AD2071*Premissas!$C$12</f>
        <v>4771.0218285352739</v>
      </c>
    </row>
    <row r="2072" spans="1:33" x14ac:dyDescent="0.25">
      <c r="A2072" s="26" t="s">
        <v>35</v>
      </c>
      <c r="B2072" s="5"/>
      <c r="C2072" s="5">
        <f>LARGE(C2059:C2071,1)</f>
        <v>89.49</v>
      </c>
      <c r="D2072" s="5">
        <f>LARGE(D2059:D2071,1)</f>
        <v>0</v>
      </c>
      <c r="E2072" s="27">
        <f>SUM(E2060:E2071)</f>
        <v>0</v>
      </c>
      <c r="F2072" s="5">
        <f>LARGE(F2059:F2071,1)</f>
        <v>148</v>
      </c>
      <c r="G2072" s="27">
        <f t="shared" si="3110"/>
        <v>57252.261942423291</v>
      </c>
      <c r="H2072" s="50">
        <f>E2072+G2072</f>
        <v>57252.261942423291</v>
      </c>
      <c r="I2072">
        <f>B2060</f>
        <v>148</v>
      </c>
      <c r="M2072" s="26" t="s">
        <v>35</v>
      </c>
      <c r="N2072" s="5"/>
      <c r="O2072" s="5">
        <f t="shared" ref="O2072:P2072" si="3134">LARGE(O2059:O2071,1)</f>
        <v>77.73</v>
      </c>
      <c r="P2072" s="5">
        <f t="shared" si="3134"/>
        <v>0</v>
      </c>
      <c r="Q2072" s="27">
        <f t="shared" ref="Q2072" si="3135">SUM(Q2060:Q2071)</f>
        <v>0</v>
      </c>
      <c r="R2072" s="5">
        <f t="shared" ref="R2072" si="3136">LARGE(R2059:R2071,1)</f>
        <v>148</v>
      </c>
      <c r="S2072" s="27">
        <f t="shared" si="3114"/>
        <v>85541.284403669706</v>
      </c>
      <c r="T2072" s="50">
        <f t="shared" ref="T2072" si="3137">Q2072+S2072</f>
        <v>85541.284403669706</v>
      </c>
      <c r="U2072">
        <f t="shared" ref="U2072" si="3138">N2060</f>
        <v>148</v>
      </c>
      <c r="Y2072" s="26" t="s">
        <v>35</v>
      </c>
      <c r="Z2072" s="5"/>
      <c r="AA2072" s="5">
        <f t="shared" ref="AA2072:AB2072" si="3139">LARGE(AA2059:AA2071,1)</f>
        <v>89.49</v>
      </c>
      <c r="AB2072" s="5">
        <f t="shared" si="3139"/>
        <v>0</v>
      </c>
      <c r="AC2072" s="27">
        <f t="shared" ref="AC2072" si="3140">SUM(AC2060:AC2071)</f>
        <v>0</v>
      </c>
      <c r="AD2072" s="5">
        <f t="shared" ref="AD2072" si="3141">LARGE(AD2059:AD2071,1)</f>
        <v>148</v>
      </c>
      <c r="AE2072" s="27">
        <f t="shared" si="3120"/>
        <v>57252.261942423291</v>
      </c>
      <c r="AF2072" s="50">
        <f t="shared" ref="AF2072" si="3142">AC2072+AE2072</f>
        <v>57252.261942423291</v>
      </c>
      <c r="AG2072">
        <f t="shared" ref="AG2072" si="3143">Z2060</f>
        <v>148</v>
      </c>
    </row>
    <row r="2073" spans="1:33" x14ac:dyDescent="0.25">
      <c r="A2073" s="6" t="s">
        <v>12</v>
      </c>
      <c r="B2073" s="6" t="s">
        <v>18</v>
      </c>
      <c r="C2073" s="6" t="s">
        <v>19</v>
      </c>
      <c r="D2073" s="14" t="s">
        <v>20</v>
      </c>
      <c r="E2073" s="14" t="s">
        <v>21</v>
      </c>
      <c r="F2073" s="6" t="s">
        <v>22</v>
      </c>
      <c r="G2073" s="6" t="s">
        <v>23</v>
      </c>
      <c r="M2073" s="6" t="s">
        <v>12</v>
      </c>
      <c r="N2073" s="6" t="s">
        <v>18</v>
      </c>
      <c r="O2073" s="6" t="s">
        <v>19</v>
      </c>
      <c r="P2073" s="14" t="s">
        <v>20</v>
      </c>
      <c r="Q2073" s="14" t="s">
        <v>21</v>
      </c>
      <c r="R2073" s="6" t="s">
        <v>22</v>
      </c>
      <c r="S2073" s="6" t="s">
        <v>23</v>
      </c>
      <c r="Y2073" s="6" t="s">
        <v>12</v>
      </c>
      <c r="Z2073" s="6" t="s">
        <v>18</v>
      </c>
      <c r="AA2073" s="6" t="s">
        <v>19</v>
      </c>
      <c r="AB2073" s="14" t="s">
        <v>20</v>
      </c>
      <c r="AC2073" s="14" t="s">
        <v>21</v>
      </c>
      <c r="AD2073" s="6" t="s">
        <v>22</v>
      </c>
      <c r="AE2073" s="6" t="s">
        <v>23</v>
      </c>
    </row>
    <row r="2074" spans="1:33" x14ac:dyDescent="0.25">
      <c r="A2074" s="7" t="str">
        <f>Premissas!$E$2</f>
        <v>outubro/19</v>
      </c>
      <c r="B2074" s="29">
        <f>B2060+1</f>
        <v>149</v>
      </c>
      <c r="C2074" s="15">
        <f>LARGE(Premissas!$H$2:$I$2,1)</f>
        <v>63.39</v>
      </c>
      <c r="D2074" s="16">
        <f t="shared" ref="D2074:D2085" si="3144">IF(C2074&gt;105%*B2074,(C2074-B2074),0)</f>
        <v>0</v>
      </c>
      <c r="E2074" s="17">
        <f>D2074*Premissas!$C$6</f>
        <v>0</v>
      </c>
      <c r="F2074" s="15">
        <f t="shared" ref="F2074:F2085" si="3145">IF(C2074&gt;B2074,C2074,B2074)</f>
        <v>149</v>
      </c>
      <c r="G2074" s="18">
        <f>F2074*Premissas!$C$5</f>
        <v>4803.2584625118634</v>
      </c>
      <c r="M2074" s="7" t="str">
        <f>Premissas!$E$2</f>
        <v>outubro/19</v>
      </c>
      <c r="N2074" s="29">
        <f t="shared" ref="N2074" si="3146">N2060+1</f>
        <v>149</v>
      </c>
      <c r="O2074" s="15">
        <f>Premissas!$I$2</f>
        <v>63.39</v>
      </c>
      <c r="P2074" s="16">
        <f t="shared" ref="P2074:P2085" si="3147">IF(O2074&gt;105%*N2074,(O2074-N2074),0)</f>
        <v>0</v>
      </c>
      <c r="Q2074" s="17">
        <f>P2074*Premissas!$C$13</f>
        <v>0</v>
      </c>
      <c r="R2074" s="15">
        <f t="shared" ref="R2074:R2085" si="3148">IF(O2074&gt;N2074,O2074,N2074)</f>
        <v>149</v>
      </c>
      <c r="S2074" s="18">
        <f>R2074*Premissas!$C$11</f>
        <v>7176.6055045871553</v>
      </c>
      <c r="Y2074" s="7" t="str">
        <f>Premissas!$E$2</f>
        <v>outubro/19</v>
      </c>
      <c r="Z2074" s="29">
        <f t="shared" ref="Z2074" si="3149">Z2060+1</f>
        <v>149</v>
      </c>
      <c r="AA2074" s="15">
        <f>Premissas!$H$2</f>
        <v>58.8</v>
      </c>
      <c r="AB2074" s="16">
        <f t="shared" ref="AB2074:AB2085" si="3150">IF(AA2074&gt;105%*Z2074,(AA2074-Z2074),0)</f>
        <v>0</v>
      </c>
      <c r="AC2074" s="17">
        <f>AB2074*Premissas!$C$6</f>
        <v>0</v>
      </c>
      <c r="AD2074" s="15">
        <f t="shared" ref="AD2074:AD2085" si="3151">IF(AA2074&gt;Z2074,AA2074,Z2074)</f>
        <v>149</v>
      </c>
      <c r="AE2074" s="18">
        <f>AD2074*Premissas!$C$12</f>
        <v>4803.2584625118634</v>
      </c>
    </row>
    <row r="2075" spans="1:33" x14ac:dyDescent="0.25">
      <c r="A2075" s="7" t="str">
        <f>Premissas!$E$3</f>
        <v>setembro/19</v>
      </c>
      <c r="B2075" s="29">
        <f>B2074</f>
        <v>149</v>
      </c>
      <c r="C2075" s="15">
        <f>LARGE(Premissas!$H$3:$I$3,1)</f>
        <v>58.91</v>
      </c>
      <c r="D2075" s="16">
        <f t="shared" si="3144"/>
        <v>0</v>
      </c>
      <c r="E2075" s="17">
        <f>D2075*Premissas!$C$6</f>
        <v>0</v>
      </c>
      <c r="F2075" s="15">
        <f t="shared" si="3145"/>
        <v>149</v>
      </c>
      <c r="G2075" s="18">
        <f>F2075*Premissas!$C$5</f>
        <v>4803.2584625118634</v>
      </c>
      <c r="M2075" s="7" t="str">
        <f>Premissas!$E$3</f>
        <v>setembro/19</v>
      </c>
      <c r="N2075" s="29">
        <f t="shared" ref="N2075:N2085" si="3152">N2074</f>
        <v>149</v>
      </c>
      <c r="O2075" s="15">
        <f>Premissas!$I$3</f>
        <v>52.19</v>
      </c>
      <c r="P2075" s="16">
        <f t="shared" si="3147"/>
        <v>0</v>
      </c>
      <c r="Q2075" s="17">
        <f>P2075*Premissas!$C$13</f>
        <v>0</v>
      </c>
      <c r="R2075" s="15">
        <f t="shared" si="3148"/>
        <v>149</v>
      </c>
      <c r="S2075" s="18">
        <f>R2075*Premissas!$C$11</f>
        <v>7176.6055045871553</v>
      </c>
      <c r="Y2075" s="7" t="str">
        <f>Premissas!$E$3</f>
        <v>setembro/19</v>
      </c>
      <c r="Z2075" s="29">
        <f t="shared" ref="Z2075:Z2085" si="3153">Z2074</f>
        <v>149</v>
      </c>
      <c r="AA2075" s="15">
        <f>Premissas!$H$3</f>
        <v>58.91</v>
      </c>
      <c r="AB2075" s="16">
        <f t="shared" si="3150"/>
        <v>0</v>
      </c>
      <c r="AC2075" s="17">
        <f>AB2075*Premissas!$C$6</f>
        <v>0</v>
      </c>
      <c r="AD2075" s="15">
        <f t="shared" si="3151"/>
        <v>149</v>
      </c>
      <c r="AE2075" s="18">
        <f>AD2075*Premissas!$C$12</f>
        <v>4803.2584625118634</v>
      </c>
    </row>
    <row r="2076" spans="1:33" x14ac:dyDescent="0.25">
      <c r="A2076" s="7" t="str">
        <f>Premissas!$E$4</f>
        <v>agosto/19</v>
      </c>
      <c r="B2076" s="29">
        <f t="shared" ref="B2076:B2085" si="3154">B2075</f>
        <v>149</v>
      </c>
      <c r="C2076" s="15">
        <f>LARGE(Premissas!$H$4:$I$4,1)</f>
        <v>46.48</v>
      </c>
      <c r="D2076" s="16">
        <f t="shared" si="3144"/>
        <v>0</v>
      </c>
      <c r="E2076" s="17">
        <f>D2076*Premissas!$C$6</f>
        <v>0</v>
      </c>
      <c r="F2076" s="15">
        <f t="shared" si="3145"/>
        <v>149</v>
      </c>
      <c r="G2076" s="18">
        <f>F2076*Premissas!$C$5</f>
        <v>4803.2584625118634</v>
      </c>
      <c r="M2076" s="7" t="str">
        <f>Premissas!$E$4</f>
        <v>agosto/19</v>
      </c>
      <c r="N2076" s="29">
        <f t="shared" si="3152"/>
        <v>149</v>
      </c>
      <c r="O2076" s="15">
        <f>Premissas!$I$4</f>
        <v>20.16</v>
      </c>
      <c r="P2076" s="16">
        <f t="shared" si="3147"/>
        <v>0</v>
      </c>
      <c r="Q2076" s="17">
        <f>P2076*Premissas!$C$13</f>
        <v>0</v>
      </c>
      <c r="R2076" s="15">
        <f t="shared" si="3148"/>
        <v>149</v>
      </c>
      <c r="S2076" s="18">
        <f>R2076*Premissas!$C$11</f>
        <v>7176.6055045871553</v>
      </c>
      <c r="Y2076" s="7" t="str">
        <f>Premissas!$E$4</f>
        <v>agosto/19</v>
      </c>
      <c r="Z2076" s="29">
        <f t="shared" si="3153"/>
        <v>149</v>
      </c>
      <c r="AA2076" s="15">
        <f>Premissas!$H$4</f>
        <v>46.48</v>
      </c>
      <c r="AB2076" s="16">
        <f t="shared" si="3150"/>
        <v>0</v>
      </c>
      <c r="AC2076" s="17">
        <f>AB2076*Premissas!$C$6</f>
        <v>0</v>
      </c>
      <c r="AD2076" s="15">
        <f t="shared" si="3151"/>
        <v>149</v>
      </c>
      <c r="AE2076" s="18">
        <f>AD2076*Premissas!$C$12</f>
        <v>4803.2584625118634</v>
      </c>
    </row>
    <row r="2077" spans="1:33" x14ac:dyDescent="0.25">
      <c r="A2077" s="7" t="str">
        <f>Premissas!$E$5</f>
        <v>julho/19</v>
      </c>
      <c r="B2077" s="29">
        <f t="shared" si="3154"/>
        <v>149</v>
      </c>
      <c r="C2077" s="15">
        <f>LARGE(Premissas!$H$5:$I$5,1)</f>
        <v>63.17</v>
      </c>
      <c r="D2077" s="16">
        <f t="shared" si="3144"/>
        <v>0</v>
      </c>
      <c r="E2077" s="17">
        <f>D2077*Premissas!$C$6</f>
        <v>0</v>
      </c>
      <c r="F2077" s="15">
        <f t="shared" si="3145"/>
        <v>149</v>
      </c>
      <c r="G2077" s="18">
        <f>F2077*Premissas!$C$5</f>
        <v>4803.2584625118634</v>
      </c>
      <c r="M2077" s="7" t="str">
        <f>Premissas!$E$5</f>
        <v>julho/19</v>
      </c>
      <c r="N2077" s="29">
        <f t="shared" si="3152"/>
        <v>149</v>
      </c>
      <c r="O2077" s="15">
        <f>Premissas!$I$5</f>
        <v>39.979999999999997</v>
      </c>
      <c r="P2077" s="16">
        <f t="shared" si="3147"/>
        <v>0</v>
      </c>
      <c r="Q2077" s="17">
        <f>P2077*Premissas!$C$13</f>
        <v>0</v>
      </c>
      <c r="R2077" s="15">
        <f t="shared" si="3148"/>
        <v>149</v>
      </c>
      <c r="S2077" s="18">
        <f>R2077*Premissas!$C$11</f>
        <v>7176.6055045871553</v>
      </c>
      <c r="Y2077" s="7" t="str">
        <f>Premissas!$E$5</f>
        <v>julho/19</v>
      </c>
      <c r="Z2077" s="29">
        <f t="shared" si="3153"/>
        <v>149</v>
      </c>
      <c r="AA2077" s="15">
        <f>Premissas!$H$5</f>
        <v>63.17</v>
      </c>
      <c r="AB2077" s="16">
        <f t="shared" si="3150"/>
        <v>0</v>
      </c>
      <c r="AC2077" s="17">
        <f>AB2077*Premissas!$C$6</f>
        <v>0</v>
      </c>
      <c r="AD2077" s="15">
        <f t="shared" si="3151"/>
        <v>149</v>
      </c>
      <c r="AE2077" s="18">
        <f>AD2077*Premissas!$C$12</f>
        <v>4803.2584625118634</v>
      </c>
    </row>
    <row r="2078" spans="1:33" x14ac:dyDescent="0.25">
      <c r="A2078" s="7" t="str">
        <f>Premissas!$E$6</f>
        <v>junho/19</v>
      </c>
      <c r="B2078" s="29">
        <f t="shared" si="3154"/>
        <v>149</v>
      </c>
      <c r="C2078" s="15">
        <f>LARGE(Premissas!$H$6:$I$6,1)</f>
        <v>59.47</v>
      </c>
      <c r="D2078" s="16">
        <f t="shared" si="3144"/>
        <v>0</v>
      </c>
      <c r="E2078" s="17">
        <f>D2078*Premissas!$C$6</f>
        <v>0</v>
      </c>
      <c r="F2078" s="15">
        <f t="shared" si="3145"/>
        <v>149</v>
      </c>
      <c r="G2078" s="18">
        <f>F2078*Premissas!$C$5</f>
        <v>4803.2584625118634</v>
      </c>
      <c r="M2078" s="7" t="str">
        <f>Premissas!$E$6</f>
        <v>junho/19</v>
      </c>
      <c r="N2078" s="29">
        <f t="shared" si="3152"/>
        <v>149</v>
      </c>
      <c r="O2078" s="15">
        <f>Premissas!$I$6</f>
        <v>47.71</v>
      </c>
      <c r="P2078" s="16">
        <f t="shared" si="3147"/>
        <v>0</v>
      </c>
      <c r="Q2078" s="17">
        <f>P2078*Premissas!$C$13</f>
        <v>0</v>
      </c>
      <c r="R2078" s="15">
        <f t="shared" si="3148"/>
        <v>149</v>
      </c>
      <c r="S2078" s="18">
        <f>R2078*Premissas!$C$11</f>
        <v>7176.6055045871553</v>
      </c>
      <c r="Y2078" s="7" t="str">
        <f>Premissas!$E$6</f>
        <v>junho/19</v>
      </c>
      <c r="Z2078" s="29">
        <f t="shared" si="3153"/>
        <v>149</v>
      </c>
      <c r="AA2078" s="15">
        <f>Premissas!$H$6</f>
        <v>59.47</v>
      </c>
      <c r="AB2078" s="16">
        <f t="shared" si="3150"/>
        <v>0</v>
      </c>
      <c r="AC2078" s="17">
        <f>AB2078*Premissas!$C$6</f>
        <v>0</v>
      </c>
      <c r="AD2078" s="15">
        <f t="shared" si="3151"/>
        <v>149</v>
      </c>
      <c r="AE2078" s="18">
        <f>AD2078*Premissas!$C$12</f>
        <v>4803.2584625118634</v>
      </c>
    </row>
    <row r="2079" spans="1:33" x14ac:dyDescent="0.25">
      <c r="A2079" s="7" t="str">
        <f>Premissas!$E$7</f>
        <v>maio/19</v>
      </c>
      <c r="B2079" s="29">
        <f t="shared" si="3154"/>
        <v>149</v>
      </c>
      <c r="C2079" s="15">
        <f>LARGE(Premissas!$H$7:$I$7,1)</f>
        <v>61.04</v>
      </c>
      <c r="D2079" s="20">
        <f t="shared" si="3144"/>
        <v>0</v>
      </c>
      <c r="E2079" s="17">
        <f>D2079*Premissas!$C$6</f>
        <v>0</v>
      </c>
      <c r="F2079" s="15">
        <f t="shared" si="3145"/>
        <v>149</v>
      </c>
      <c r="G2079" s="18">
        <f>F2079*Premissas!$C$5</f>
        <v>4803.2584625118634</v>
      </c>
      <c r="M2079" s="7" t="str">
        <f>Premissas!$E$7</f>
        <v>maio/19</v>
      </c>
      <c r="N2079" s="29">
        <f t="shared" si="3152"/>
        <v>149</v>
      </c>
      <c r="O2079" s="15">
        <f>Premissas!$I$7</f>
        <v>46.37</v>
      </c>
      <c r="P2079" s="20">
        <f t="shared" si="3147"/>
        <v>0</v>
      </c>
      <c r="Q2079" s="17">
        <f>P2079*Premissas!$C$13</f>
        <v>0</v>
      </c>
      <c r="R2079" s="15">
        <f t="shared" si="3148"/>
        <v>149</v>
      </c>
      <c r="S2079" s="18">
        <f>R2079*Premissas!$C$11</f>
        <v>7176.6055045871553</v>
      </c>
      <c r="Y2079" s="7" t="str">
        <f>Premissas!$E$7</f>
        <v>maio/19</v>
      </c>
      <c r="Z2079" s="29">
        <f t="shared" si="3153"/>
        <v>149</v>
      </c>
      <c r="AA2079" s="15">
        <f>Premissas!$H$7</f>
        <v>61.04</v>
      </c>
      <c r="AB2079" s="20">
        <f t="shared" si="3150"/>
        <v>0</v>
      </c>
      <c r="AC2079" s="17">
        <f>AB2079*Premissas!$C$6</f>
        <v>0</v>
      </c>
      <c r="AD2079" s="15">
        <f t="shared" si="3151"/>
        <v>149</v>
      </c>
      <c r="AE2079" s="18">
        <f>AD2079*Premissas!$C$12</f>
        <v>4803.2584625118634</v>
      </c>
    </row>
    <row r="2080" spans="1:33" x14ac:dyDescent="0.25">
      <c r="A2080" s="7" t="str">
        <f>Premissas!$E$8</f>
        <v>abril/19</v>
      </c>
      <c r="B2080" s="29">
        <f t="shared" si="3154"/>
        <v>149</v>
      </c>
      <c r="C2080" s="15">
        <f>LARGE(Premissas!$H$8:$I$8,1)</f>
        <v>81.98</v>
      </c>
      <c r="D2080" s="20">
        <f t="shared" si="3144"/>
        <v>0</v>
      </c>
      <c r="E2080" s="17">
        <f>D2080*Premissas!$C$6</f>
        <v>0</v>
      </c>
      <c r="F2080" s="15">
        <f t="shared" si="3145"/>
        <v>149</v>
      </c>
      <c r="G2080" s="18">
        <f>F2080*Premissas!$C$5</f>
        <v>4803.2584625118634</v>
      </c>
      <c r="M2080" s="7" t="str">
        <f>Premissas!$E$8</f>
        <v>abril/19</v>
      </c>
      <c r="N2080" s="29">
        <f t="shared" si="3152"/>
        <v>149</v>
      </c>
      <c r="O2080" s="15">
        <f>Premissas!$I$8</f>
        <v>53.09</v>
      </c>
      <c r="P2080" s="20">
        <f t="shared" si="3147"/>
        <v>0</v>
      </c>
      <c r="Q2080" s="17">
        <f>P2080*Premissas!$C$13</f>
        <v>0</v>
      </c>
      <c r="R2080" s="15">
        <f t="shared" si="3148"/>
        <v>149</v>
      </c>
      <c r="S2080" s="18">
        <f>R2080*Premissas!$C$11</f>
        <v>7176.6055045871553</v>
      </c>
      <c r="Y2080" s="7" t="str">
        <f>Premissas!$E$8</f>
        <v>abril/19</v>
      </c>
      <c r="Z2080" s="29">
        <f t="shared" si="3153"/>
        <v>149</v>
      </c>
      <c r="AA2080" s="15">
        <f>Premissas!$H$8</f>
        <v>81.98</v>
      </c>
      <c r="AB2080" s="20">
        <f t="shared" si="3150"/>
        <v>0</v>
      </c>
      <c r="AC2080" s="17">
        <f>AB2080*Premissas!$C$6</f>
        <v>0</v>
      </c>
      <c r="AD2080" s="15">
        <f t="shared" si="3151"/>
        <v>149</v>
      </c>
      <c r="AE2080" s="18">
        <f>AD2080*Premissas!$C$12</f>
        <v>4803.2584625118634</v>
      </c>
    </row>
    <row r="2081" spans="1:33" x14ac:dyDescent="0.25">
      <c r="A2081" s="7" t="str">
        <f>Premissas!$E$9</f>
        <v>março/19</v>
      </c>
      <c r="B2081" s="29">
        <f t="shared" si="3154"/>
        <v>149</v>
      </c>
      <c r="C2081" s="15">
        <f>LARGE(Premissas!$H$9:$I$9,1)</f>
        <v>77.73</v>
      </c>
      <c r="D2081" s="20">
        <f t="shared" si="3144"/>
        <v>0</v>
      </c>
      <c r="E2081" s="17">
        <f>D2081*Premissas!$C$6</f>
        <v>0</v>
      </c>
      <c r="F2081" s="15">
        <f t="shared" si="3145"/>
        <v>149</v>
      </c>
      <c r="G2081" s="18">
        <f>F2081*Premissas!$C$5</f>
        <v>4803.2584625118634</v>
      </c>
      <c r="M2081" s="7" t="str">
        <f>Premissas!$E$9</f>
        <v>março/19</v>
      </c>
      <c r="N2081" s="29">
        <f t="shared" si="3152"/>
        <v>149</v>
      </c>
      <c r="O2081" s="15">
        <f>Premissas!$I$9</f>
        <v>77.73</v>
      </c>
      <c r="P2081" s="20">
        <f t="shared" si="3147"/>
        <v>0</v>
      </c>
      <c r="Q2081" s="17">
        <f>P2081*Premissas!$C$13</f>
        <v>0</v>
      </c>
      <c r="R2081" s="15">
        <f t="shared" si="3148"/>
        <v>149</v>
      </c>
      <c r="S2081" s="18">
        <f>R2081*Premissas!$C$11</f>
        <v>7176.6055045871553</v>
      </c>
      <c r="Y2081" s="7" t="str">
        <f>Premissas!$E$9</f>
        <v>março/19</v>
      </c>
      <c r="Z2081" s="29">
        <f t="shared" si="3153"/>
        <v>149</v>
      </c>
      <c r="AA2081" s="15">
        <f>Premissas!$H$9</f>
        <v>77.62</v>
      </c>
      <c r="AB2081" s="20">
        <f t="shared" si="3150"/>
        <v>0</v>
      </c>
      <c r="AC2081" s="17">
        <f>AB2081*Premissas!$C$6</f>
        <v>0</v>
      </c>
      <c r="AD2081" s="15">
        <f t="shared" si="3151"/>
        <v>149</v>
      </c>
      <c r="AE2081" s="18">
        <f>AD2081*Premissas!$C$12</f>
        <v>4803.2584625118634</v>
      </c>
    </row>
    <row r="2082" spans="1:33" x14ac:dyDescent="0.25">
      <c r="A2082" s="7" t="str">
        <f>Premissas!$E$10</f>
        <v>fevereiro/19</v>
      </c>
      <c r="B2082" s="29">
        <f t="shared" si="3154"/>
        <v>149</v>
      </c>
      <c r="C2082" s="15">
        <f>LARGE(Premissas!$H$10:$I$10,1)</f>
        <v>89.49</v>
      </c>
      <c r="D2082" s="20">
        <f t="shared" si="3144"/>
        <v>0</v>
      </c>
      <c r="E2082" s="17">
        <f>D2082*Premissas!$C$6</f>
        <v>0</v>
      </c>
      <c r="F2082" s="15">
        <f t="shared" si="3145"/>
        <v>149</v>
      </c>
      <c r="G2082" s="18">
        <f>F2082*Premissas!$C$5</f>
        <v>4803.2584625118634</v>
      </c>
      <c r="M2082" s="7" t="str">
        <f>Premissas!$E$10</f>
        <v>fevereiro/19</v>
      </c>
      <c r="N2082" s="29">
        <f t="shared" si="3152"/>
        <v>149</v>
      </c>
      <c r="O2082" s="15">
        <f>Premissas!$I$10</f>
        <v>61.82</v>
      </c>
      <c r="P2082" s="20">
        <f t="shared" si="3147"/>
        <v>0</v>
      </c>
      <c r="Q2082" s="17">
        <f>P2082*Premissas!$C$13</f>
        <v>0</v>
      </c>
      <c r="R2082" s="15">
        <f t="shared" si="3148"/>
        <v>149</v>
      </c>
      <c r="S2082" s="18">
        <f>R2082*Premissas!$C$11</f>
        <v>7176.6055045871553</v>
      </c>
      <c r="Y2082" s="7" t="str">
        <f>Premissas!$E$10</f>
        <v>fevereiro/19</v>
      </c>
      <c r="Z2082" s="29">
        <f t="shared" si="3153"/>
        <v>149</v>
      </c>
      <c r="AA2082" s="15">
        <f>Premissas!$H$10</f>
        <v>89.49</v>
      </c>
      <c r="AB2082" s="20">
        <f t="shared" si="3150"/>
        <v>0</v>
      </c>
      <c r="AC2082" s="17">
        <f>AB2082*Premissas!$C$6</f>
        <v>0</v>
      </c>
      <c r="AD2082" s="15">
        <f t="shared" si="3151"/>
        <v>149</v>
      </c>
      <c r="AE2082" s="18">
        <f>AD2082*Premissas!$C$12</f>
        <v>4803.2584625118634</v>
      </c>
    </row>
    <row r="2083" spans="1:33" x14ac:dyDescent="0.25">
      <c r="A2083" s="7" t="str">
        <f>Premissas!$E$11</f>
        <v>janeiro/19</v>
      </c>
      <c r="B2083" s="29">
        <f t="shared" si="3154"/>
        <v>149</v>
      </c>
      <c r="C2083" s="15">
        <f>LARGE(Premissas!$H$11:$I$11,1)</f>
        <v>81.09</v>
      </c>
      <c r="D2083" s="16">
        <f t="shared" si="3144"/>
        <v>0</v>
      </c>
      <c r="E2083" s="17">
        <f>D2083*Premissas!$C$6</f>
        <v>0</v>
      </c>
      <c r="F2083" s="15">
        <f t="shared" si="3145"/>
        <v>149</v>
      </c>
      <c r="G2083" s="18">
        <f>F2083*Premissas!$C$5</f>
        <v>4803.2584625118634</v>
      </c>
      <c r="M2083" s="7" t="str">
        <f>Premissas!$E$11</f>
        <v>janeiro/19</v>
      </c>
      <c r="N2083" s="29">
        <f t="shared" si="3152"/>
        <v>149</v>
      </c>
      <c r="O2083" s="15">
        <f>Premissas!$I$11</f>
        <v>57.12</v>
      </c>
      <c r="P2083" s="16">
        <f t="shared" si="3147"/>
        <v>0</v>
      </c>
      <c r="Q2083" s="17">
        <f>P2083*Premissas!$C$13</f>
        <v>0</v>
      </c>
      <c r="R2083" s="15">
        <f t="shared" si="3148"/>
        <v>149</v>
      </c>
      <c r="S2083" s="18">
        <f>R2083*Premissas!$C$11</f>
        <v>7176.6055045871553</v>
      </c>
      <c r="Y2083" s="7" t="str">
        <f>Premissas!$E$11</f>
        <v>janeiro/19</v>
      </c>
      <c r="Z2083" s="29">
        <f t="shared" si="3153"/>
        <v>149</v>
      </c>
      <c r="AA2083" s="15">
        <f>Premissas!$H$11</f>
        <v>81.09</v>
      </c>
      <c r="AB2083" s="16">
        <f t="shared" si="3150"/>
        <v>0</v>
      </c>
      <c r="AC2083" s="17">
        <f>AB2083*Premissas!$C$6</f>
        <v>0</v>
      </c>
      <c r="AD2083" s="15">
        <f t="shared" si="3151"/>
        <v>149</v>
      </c>
      <c r="AE2083" s="18">
        <f>AD2083*Premissas!$C$12</f>
        <v>4803.2584625118634</v>
      </c>
    </row>
    <row r="2084" spans="1:33" x14ac:dyDescent="0.25">
      <c r="A2084" s="7" t="str">
        <f>Premissas!$E$12</f>
        <v>dezembro/18</v>
      </c>
      <c r="B2084" s="29">
        <f t="shared" si="3154"/>
        <v>149</v>
      </c>
      <c r="C2084" s="15">
        <f>LARGE(Premissas!$H$12:$I$12,1)</f>
        <v>66.98</v>
      </c>
      <c r="D2084" s="16">
        <f t="shared" si="3144"/>
        <v>0</v>
      </c>
      <c r="E2084" s="17">
        <f>D2084*Premissas!$C$6</f>
        <v>0</v>
      </c>
      <c r="F2084" s="15">
        <f t="shared" si="3145"/>
        <v>149</v>
      </c>
      <c r="G2084" s="18">
        <f>F2084*Premissas!$C$5</f>
        <v>4803.2584625118634</v>
      </c>
      <c r="M2084" s="7" t="str">
        <f>Premissas!$E$12</f>
        <v>dezembro/18</v>
      </c>
      <c r="N2084" s="29">
        <f t="shared" si="3152"/>
        <v>149</v>
      </c>
      <c r="O2084" s="15">
        <f>Premissas!$I$12</f>
        <v>56.9</v>
      </c>
      <c r="P2084" s="16">
        <f t="shared" si="3147"/>
        <v>0</v>
      </c>
      <c r="Q2084" s="17">
        <f>P2084*Premissas!$C$13</f>
        <v>0</v>
      </c>
      <c r="R2084" s="15">
        <f t="shared" si="3148"/>
        <v>149</v>
      </c>
      <c r="S2084" s="18">
        <f>R2084*Premissas!$C$11</f>
        <v>7176.6055045871553</v>
      </c>
      <c r="Y2084" s="7" t="str">
        <f>Premissas!$E$12</f>
        <v>dezembro/18</v>
      </c>
      <c r="Z2084" s="29">
        <f t="shared" si="3153"/>
        <v>149</v>
      </c>
      <c r="AA2084" s="15">
        <f>Premissas!$H$12</f>
        <v>66.98</v>
      </c>
      <c r="AB2084" s="16">
        <f t="shared" si="3150"/>
        <v>0</v>
      </c>
      <c r="AC2084" s="17">
        <f>AB2084*Premissas!$C$6</f>
        <v>0</v>
      </c>
      <c r="AD2084" s="15">
        <f t="shared" si="3151"/>
        <v>149</v>
      </c>
      <c r="AE2084" s="18">
        <f>AD2084*Premissas!$C$12</f>
        <v>4803.2584625118634</v>
      </c>
    </row>
    <row r="2085" spans="1:33" x14ac:dyDescent="0.25">
      <c r="A2085" s="7" t="str">
        <f>Premissas!$E$13</f>
        <v>novembro/18</v>
      </c>
      <c r="B2085" s="29">
        <f t="shared" si="3154"/>
        <v>149</v>
      </c>
      <c r="C2085" s="15">
        <f>LARGE(Premissas!$H$13:$I$13,1)</f>
        <v>66.42</v>
      </c>
      <c r="D2085" s="16">
        <f t="shared" si="3144"/>
        <v>0</v>
      </c>
      <c r="E2085" s="17">
        <f>D2085*Premissas!$C$6</f>
        <v>0</v>
      </c>
      <c r="F2085" s="15">
        <f t="shared" si="3145"/>
        <v>149</v>
      </c>
      <c r="G2085" s="18">
        <f>F2085*Premissas!$C$5</f>
        <v>4803.2584625118634</v>
      </c>
      <c r="M2085" s="7" t="str">
        <f>Premissas!$E$13</f>
        <v>novembro/18</v>
      </c>
      <c r="N2085" s="29">
        <f t="shared" si="3152"/>
        <v>149</v>
      </c>
      <c r="O2085" s="15">
        <f>Premissas!$I$13</f>
        <v>40.659999999999997</v>
      </c>
      <c r="P2085" s="16">
        <f t="shared" si="3147"/>
        <v>0</v>
      </c>
      <c r="Q2085" s="17">
        <f>P2085*Premissas!$C$13</f>
        <v>0</v>
      </c>
      <c r="R2085" s="15">
        <f t="shared" si="3148"/>
        <v>149</v>
      </c>
      <c r="S2085" s="18">
        <f>R2085*Premissas!$C$11</f>
        <v>7176.6055045871553</v>
      </c>
      <c r="Y2085" s="7" t="str">
        <f>Premissas!$E$13</f>
        <v>novembro/18</v>
      </c>
      <c r="Z2085" s="29">
        <f t="shared" si="3153"/>
        <v>149</v>
      </c>
      <c r="AA2085" s="15">
        <f>Premissas!$H$13</f>
        <v>66.42</v>
      </c>
      <c r="AB2085" s="16">
        <f t="shared" si="3150"/>
        <v>0</v>
      </c>
      <c r="AC2085" s="17">
        <f>AB2085*Premissas!$C$6</f>
        <v>0</v>
      </c>
      <c r="AD2085" s="15">
        <f t="shared" si="3151"/>
        <v>149</v>
      </c>
      <c r="AE2085" s="18">
        <f>AD2085*Premissas!$C$12</f>
        <v>4803.2584625118634</v>
      </c>
    </row>
    <row r="2086" spans="1:33" x14ac:dyDescent="0.25">
      <c r="A2086" s="26" t="s">
        <v>35</v>
      </c>
      <c r="B2086" s="5"/>
      <c r="C2086" s="5">
        <f>LARGE(C2073:C2085,1)</f>
        <v>89.49</v>
      </c>
      <c r="D2086" s="5">
        <f>LARGE(D2073:D2085,1)</f>
        <v>0</v>
      </c>
      <c r="E2086" s="27">
        <f>SUM(E2074:E2085)</f>
        <v>0</v>
      </c>
      <c r="F2086" s="5">
        <f>LARGE(F2073:F2085,1)</f>
        <v>149</v>
      </c>
      <c r="G2086" s="27">
        <f t="shared" si="3110"/>
        <v>57639.101550142346</v>
      </c>
      <c r="H2086" s="50">
        <f>E2086+G2086</f>
        <v>57639.101550142346</v>
      </c>
      <c r="I2086">
        <f>B2074</f>
        <v>149</v>
      </c>
      <c r="M2086" s="26" t="s">
        <v>35</v>
      </c>
      <c r="N2086" s="5"/>
      <c r="O2086" s="5">
        <f t="shared" ref="O2086:P2086" si="3155">LARGE(O2073:O2085,1)</f>
        <v>77.73</v>
      </c>
      <c r="P2086" s="5">
        <f t="shared" si="3155"/>
        <v>0</v>
      </c>
      <c r="Q2086" s="27">
        <f t="shared" ref="Q2086" si="3156">SUM(Q2074:Q2085)</f>
        <v>0</v>
      </c>
      <c r="R2086" s="5">
        <f t="shared" ref="R2086" si="3157">LARGE(R2073:R2085,1)</f>
        <v>149</v>
      </c>
      <c r="S2086" s="27">
        <f t="shared" si="3114"/>
        <v>86119.266055045882</v>
      </c>
      <c r="T2086" s="50">
        <f t="shared" ref="T2086" si="3158">Q2086+S2086</f>
        <v>86119.266055045882</v>
      </c>
      <c r="U2086">
        <f t="shared" ref="U2086" si="3159">N2074</f>
        <v>149</v>
      </c>
      <c r="Y2086" s="26" t="s">
        <v>35</v>
      </c>
      <c r="Z2086" s="5"/>
      <c r="AA2086" s="5">
        <f t="shared" ref="AA2086:AB2086" si="3160">LARGE(AA2073:AA2085,1)</f>
        <v>89.49</v>
      </c>
      <c r="AB2086" s="5">
        <f t="shared" si="3160"/>
        <v>0</v>
      </c>
      <c r="AC2086" s="27">
        <f t="shared" ref="AC2086" si="3161">SUM(AC2074:AC2085)</f>
        <v>0</v>
      </c>
      <c r="AD2086" s="5">
        <f t="shared" ref="AD2086" si="3162">LARGE(AD2073:AD2085,1)</f>
        <v>149</v>
      </c>
      <c r="AE2086" s="27">
        <f t="shared" si="3120"/>
        <v>57639.101550142346</v>
      </c>
      <c r="AF2086" s="50">
        <f t="shared" ref="AF2086" si="3163">AC2086+AE2086</f>
        <v>57639.101550142346</v>
      </c>
      <c r="AG2086">
        <f t="shared" ref="AG2086" si="3164">Z2074</f>
        <v>149</v>
      </c>
    </row>
    <row r="2087" spans="1:33" x14ac:dyDescent="0.25">
      <c r="A2087" s="6" t="s">
        <v>12</v>
      </c>
      <c r="B2087" s="6" t="s">
        <v>18</v>
      </c>
      <c r="C2087" s="6" t="s">
        <v>19</v>
      </c>
      <c r="D2087" s="14" t="s">
        <v>20</v>
      </c>
      <c r="E2087" s="14" t="s">
        <v>21</v>
      </c>
      <c r="F2087" s="6" t="s">
        <v>22</v>
      </c>
      <c r="G2087" s="6" t="s">
        <v>23</v>
      </c>
      <c r="M2087" s="6" t="s">
        <v>12</v>
      </c>
      <c r="N2087" s="6" t="s">
        <v>18</v>
      </c>
      <c r="O2087" s="6" t="s">
        <v>19</v>
      </c>
      <c r="P2087" s="14" t="s">
        <v>20</v>
      </c>
      <c r="Q2087" s="14" t="s">
        <v>21</v>
      </c>
      <c r="R2087" s="6" t="s">
        <v>22</v>
      </c>
      <c r="S2087" s="6" t="s">
        <v>23</v>
      </c>
      <c r="Y2087" s="6" t="s">
        <v>12</v>
      </c>
      <c r="Z2087" s="6" t="s">
        <v>18</v>
      </c>
      <c r="AA2087" s="6" t="s">
        <v>19</v>
      </c>
      <c r="AB2087" s="14" t="s">
        <v>20</v>
      </c>
      <c r="AC2087" s="14" t="s">
        <v>21</v>
      </c>
      <c r="AD2087" s="6" t="s">
        <v>22</v>
      </c>
      <c r="AE2087" s="6" t="s">
        <v>23</v>
      </c>
    </row>
    <row r="2088" spans="1:33" x14ac:dyDescent="0.25">
      <c r="A2088" s="7" t="str">
        <f>Premissas!$E$2</f>
        <v>outubro/19</v>
      </c>
      <c r="B2088" s="29">
        <f>B2074+1</f>
        <v>150</v>
      </c>
      <c r="C2088" s="15">
        <f>LARGE(Premissas!$H$2:$I$2,1)</f>
        <v>63.39</v>
      </c>
      <c r="D2088" s="16">
        <f t="shared" ref="D2088:D2099" si="3165">IF(C2088&gt;105%*B2088,(C2088-B2088),0)</f>
        <v>0</v>
      </c>
      <c r="E2088" s="17">
        <f>D2088*Premissas!$C$6</f>
        <v>0</v>
      </c>
      <c r="F2088" s="15">
        <f t="shared" ref="F2088:F2099" si="3166">IF(C2088&gt;B2088,C2088,B2088)</f>
        <v>150</v>
      </c>
      <c r="G2088" s="18">
        <f>F2088*Premissas!$C$5</f>
        <v>4835.4950964884529</v>
      </c>
      <c r="M2088" s="7" t="str">
        <f>Premissas!$E$2</f>
        <v>outubro/19</v>
      </c>
      <c r="N2088" s="29">
        <f t="shared" ref="N2088" si="3167">N2074+1</f>
        <v>150</v>
      </c>
      <c r="O2088" s="15">
        <f>Premissas!$I$2</f>
        <v>63.39</v>
      </c>
      <c r="P2088" s="16">
        <f t="shared" ref="P2088:P2099" si="3168">IF(O2088&gt;105%*N2088,(O2088-N2088),0)</f>
        <v>0</v>
      </c>
      <c r="Q2088" s="17">
        <f>P2088*Premissas!$C$13</f>
        <v>0</v>
      </c>
      <c r="R2088" s="15">
        <f t="shared" ref="R2088:R2099" si="3169">IF(O2088&gt;N2088,O2088,N2088)</f>
        <v>150</v>
      </c>
      <c r="S2088" s="18">
        <f>R2088*Premissas!$C$11</f>
        <v>7224.7706422018346</v>
      </c>
      <c r="Y2088" s="7" t="str">
        <f>Premissas!$E$2</f>
        <v>outubro/19</v>
      </c>
      <c r="Z2088" s="29">
        <f t="shared" ref="Z2088" si="3170">Z2074+1</f>
        <v>150</v>
      </c>
      <c r="AA2088" s="15">
        <f>Premissas!$H$2</f>
        <v>58.8</v>
      </c>
      <c r="AB2088" s="16">
        <f t="shared" ref="AB2088:AB2099" si="3171">IF(AA2088&gt;105%*Z2088,(AA2088-Z2088),0)</f>
        <v>0</v>
      </c>
      <c r="AC2088" s="17">
        <f>AB2088*Premissas!$C$6</f>
        <v>0</v>
      </c>
      <c r="AD2088" s="15">
        <f t="shared" ref="AD2088:AD2099" si="3172">IF(AA2088&gt;Z2088,AA2088,Z2088)</f>
        <v>150</v>
      </c>
      <c r="AE2088" s="18">
        <f>AD2088*Premissas!$C$12</f>
        <v>4835.4950964884529</v>
      </c>
    </row>
    <row r="2089" spans="1:33" x14ac:dyDescent="0.25">
      <c r="A2089" s="7" t="str">
        <f>Premissas!$E$3</f>
        <v>setembro/19</v>
      </c>
      <c r="B2089" s="29">
        <f>B2088</f>
        <v>150</v>
      </c>
      <c r="C2089" s="15">
        <f>LARGE(Premissas!$H$3:$I$3,1)</f>
        <v>58.91</v>
      </c>
      <c r="D2089" s="16">
        <f t="shared" si="3165"/>
        <v>0</v>
      </c>
      <c r="E2089" s="17">
        <f>D2089*Premissas!$C$6</f>
        <v>0</v>
      </c>
      <c r="F2089" s="15">
        <f t="shared" si="3166"/>
        <v>150</v>
      </c>
      <c r="G2089" s="18">
        <f>F2089*Premissas!$C$5</f>
        <v>4835.4950964884529</v>
      </c>
      <c r="M2089" s="7" t="str">
        <f>Premissas!$E$3</f>
        <v>setembro/19</v>
      </c>
      <c r="N2089" s="29">
        <f t="shared" ref="N2089:N2099" si="3173">N2088</f>
        <v>150</v>
      </c>
      <c r="O2089" s="15">
        <f>Premissas!$I$3</f>
        <v>52.19</v>
      </c>
      <c r="P2089" s="16">
        <f t="shared" si="3168"/>
        <v>0</v>
      </c>
      <c r="Q2089" s="17">
        <f>P2089*Premissas!$C$13</f>
        <v>0</v>
      </c>
      <c r="R2089" s="15">
        <f t="shared" si="3169"/>
        <v>150</v>
      </c>
      <c r="S2089" s="18">
        <f>R2089*Premissas!$C$11</f>
        <v>7224.7706422018346</v>
      </c>
      <c r="Y2089" s="7" t="str">
        <f>Premissas!$E$3</f>
        <v>setembro/19</v>
      </c>
      <c r="Z2089" s="29">
        <f t="shared" ref="Z2089:Z2099" si="3174">Z2088</f>
        <v>150</v>
      </c>
      <c r="AA2089" s="15">
        <f>Premissas!$H$3</f>
        <v>58.91</v>
      </c>
      <c r="AB2089" s="16">
        <f t="shared" si="3171"/>
        <v>0</v>
      </c>
      <c r="AC2089" s="17">
        <f>AB2089*Premissas!$C$6</f>
        <v>0</v>
      </c>
      <c r="AD2089" s="15">
        <f t="shared" si="3172"/>
        <v>150</v>
      </c>
      <c r="AE2089" s="18">
        <f>AD2089*Premissas!$C$12</f>
        <v>4835.4950964884529</v>
      </c>
    </row>
    <row r="2090" spans="1:33" x14ac:dyDescent="0.25">
      <c r="A2090" s="7" t="str">
        <f>Premissas!$E$4</f>
        <v>agosto/19</v>
      </c>
      <c r="B2090" s="29">
        <f t="shared" ref="B2090:B2099" si="3175">B2089</f>
        <v>150</v>
      </c>
      <c r="C2090" s="15">
        <f>LARGE(Premissas!$H$4:$I$4,1)</f>
        <v>46.48</v>
      </c>
      <c r="D2090" s="16">
        <f t="shared" si="3165"/>
        <v>0</v>
      </c>
      <c r="E2090" s="17">
        <f>D2090*Premissas!$C$6</f>
        <v>0</v>
      </c>
      <c r="F2090" s="15">
        <f t="shared" si="3166"/>
        <v>150</v>
      </c>
      <c r="G2090" s="18">
        <f>F2090*Premissas!$C$5</f>
        <v>4835.4950964884529</v>
      </c>
      <c r="M2090" s="7" t="str">
        <f>Premissas!$E$4</f>
        <v>agosto/19</v>
      </c>
      <c r="N2090" s="29">
        <f t="shared" si="3173"/>
        <v>150</v>
      </c>
      <c r="O2090" s="15">
        <f>Premissas!$I$4</f>
        <v>20.16</v>
      </c>
      <c r="P2090" s="16">
        <f t="shared" si="3168"/>
        <v>0</v>
      </c>
      <c r="Q2090" s="17">
        <f>P2090*Premissas!$C$13</f>
        <v>0</v>
      </c>
      <c r="R2090" s="15">
        <f t="shared" si="3169"/>
        <v>150</v>
      </c>
      <c r="S2090" s="18">
        <f>R2090*Premissas!$C$11</f>
        <v>7224.7706422018346</v>
      </c>
      <c r="Y2090" s="7" t="str">
        <f>Premissas!$E$4</f>
        <v>agosto/19</v>
      </c>
      <c r="Z2090" s="29">
        <f t="shared" si="3174"/>
        <v>150</v>
      </c>
      <c r="AA2090" s="15">
        <f>Premissas!$H$4</f>
        <v>46.48</v>
      </c>
      <c r="AB2090" s="16">
        <f t="shared" si="3171"/>
        <v>0</v>
      </c>
      <c r="AC2090" s="17">
        <f>AB2090*Premissas!$C$6</f>
        <v>0</v>
      </c>
      <c r="AD2090" s="15">
        <f t="shared" si="3172"/>
        <v>150</v>
      </c>
      <c r="AE2090" s="18">
        <f>AD2090*Premissas!$C$12</f>
        <v>4835.4950964884529</v>
      </c>
    </row>
    <row r="2091" spans="1:33" x14ac:dyDescent="0.25">
      <c r="A2091" s="7" t="str">
        <f>Premissas!$E$5</f>
        <v>julho/19</v>
      </c>
      <c r="B2091" s="29">
        <f t="shared" si="3175"/>
        <v>150</v>
      </c>
      <c r="C2091" s="15">
        <f>LARGE(Premissas!$H$5:$I$5,1)</f>
        <v>63.17</v>
      </c>
      <c r="D2091" s="16">
        <f t="shared" si="3165"/>
        <v>0</v>
      </c>
      <c r="E2091" s="17">
        <f>D2091*Premissas!$C$6</f>
        <v>0</v>
      </c>
      <c r="F2091" s="15">
        <f t="shared" si="3166"/>
        <v>150</v>
      </c>
      <c r="G2091" s="18">
        <f>F2091*Premissas!$C$5</f>
        <v>4835.4950964884529</v>
      </c>
      <c r="M2091" s="7" t="str">
        <f>Premissas!$E$5</f>
        <v>julho/19</v>
      </c>
      <c r="N2091" s="29">
        <f t="shared" si="3173"/>
        <v>150</v>
      </c>
      <c r="O2091" s="15">
        <f>Premissas!$I$5</f>
        <v>39.979999999999997</v>
      </c>
      <c r="P2091" s="16">
        <f t="shared" si="3168"/>
        <v>0</v>
      </c>
      <c r="Q2091" s="17">
        <f>P2091*Premissas!$C$13</f>
        <v>0</v>
      </c>
      <c r="R2091" s="15">
        <f t="shared" si="3169"/>
        <v>150</v>
      </c>
      <c r="S2091" s="18">
        <f>R2091*Premissas!$C$11</f>
        <v>7224.7706422018346</v>
      </c>
      <c r="Y2091" s="7" t="str">
        <f>Premissas!$E$5</f>
        <v>julho/19</v>
      </c>
      <c r="Z2091" s="29">
        <f t="shared" si="3174"/>
        <v>150</v>
      </c>
      <c r="AA2091" s="15">
        <f>Premissas!$H$5</f>
        <v>63.17</v>
      </c>
      <c r="AB2091" s="16">
        <f t="shared" si="3171"/>
        <v>0</v>
      </c>
      <c r="AC2091" s="17">
        <f>AB2091*Premissas!$C$6</f>
        <v>0</v>
      </c>
      <c r="AD2091" s="15">
        <f t="shared" si="3172"/>
        <v>150</v>
      </c>
      <c r="AE2091" s="18">
        <f>AD2091*Premissas!$C$12</f>
        <v>4835.4950964884529</v>
      </c>
    </row>
    <row r="2092" spans="1:33" x14ac:dyDescent="0.25">
      <c r="A2092" s="7" t="str">
        <f>Premissas!$E$6</f>
        <v>junho/19</v>
      </c>
      <c r="B2092" s="29">
        <f t="shared" si="3175"/>
        <v>150</v>
      </c>
      <c r="C2092" s="15">
        <f>LARGE(Premissas!$H$6:$I$6,1)</f>
        <v>59.47</v>
      </c>
      <c r="D2092" s="16">
        <f t="shared" si="3165"/>
        <v>0</v>
      </c>
      <c r="E2092" s="17">
        <f>D2092*Premissas!$C$6</f>
        <v>0</v>
      </c>
      <c r="F2092" s="15">
        <f t="shared" si="3166"/>
        <v>150</v>
      </c>
      <c r="G2092" s="18">
        <f>F2092*Premissas!$C$5</f>
        <v>4835.4950964884529</v>
      </c>
      <c r="M2092" s="7" t="str">
        <f>Premissas!$E$6</f>
        <v>junho/19</v>
      </c>
      <c r="N2092" s="29">
        <f t="shared" si="3173"/>
        <v>150</v>
      </c>
      <c r="O2092" s="15">
        <f>Premissas!$I$6</f>
        <v>47.71</v>
      </c>
      <c r="P2092" s="16">
        <f t="shared" si="3168"/>
        <v>0</v>
      </c>
      <c r="Q2092" s="17">
        <f>P2092*Premissas!$C$13</f>
        <v>0</v>
      </c>
      <c r="R2092" s="15">
        <f t="shared" si="3169"/>
        <v>150</v>
      </c>
      <c r="S2092" s="18">
        <f>R2092*Premissas!$C$11</f>
        <v>7224.7706422018346</v>
      </c>
      <c r="Y2092" s="7" t="str">
        <f>Premissas!$E$6</f>
        <v>junho/19</v>
      </c>
      <c r="Z2092" s="29">
        <f t="shared" si="3174"/>
        <v>150</v>
      </c>
      <c r="AA2092" s="15">
        <f>Premissas!$H$6</f>
        <v>59.47</v>
      </c>
      <c r="AB2092" s="16">
        <f t="shared" si="3171"/>
        <v>0</v>
      </c>
      <c r="AC2092" s="17">
        <f>AB2092*Premissas!$C$6</f>
        <v>0</v>
      </c>
      <c r="AD2092" s="15">
        <f t="shared" si="3172"/>
        <v>150</v>
      </c>
      <c r="AE2092" s="18">
        <f>AD2092*Premissas!$C$12</f>
        <v>4835.4950964884529</v>
      </c>
    </row>
    <row r="2093" spans="1:33" x14ac:dyDescent="0.25">
      <c r="A2093" s="7" t="str">
        <f>Premissas!$E$7</f>
        <v>maio/19</v>
      </c>
      <c r="B2093" s="29">
        <f t="shared" si="3175"/>
        <v>150</v>
      </c>
      <c r="C2093" s="15">
        <f>LARGE(Premissas!$H$7:$I$7,1)</f>
        <v>61.04</v>
      </c>
      <c r="D2093" s="20">
        <f t="shared" si="3165"/>
        <v>0</v>
      </c>
      <c r="E2093" s="17">
        <f>D2093*Premissas!$C$6</f>
        <v>0</v>
      </c>
      <c r="F2093" s="15">
        <f t="shared" si="3166"/>
        <v>150</v>
      </c>
      <c r="G2093" s="18">
        <f>F2093*Premissas!$C$5</f>
        <v>4835.4950964884529</v>
      </c>
      <c r="M2093" s="7" t="str">
        <f>Premissas!$E$7</f>
        <v>maio/19</v>
      </c>
      <c r="N2093" s="29">
        <f t="shared" si="3173"/>
        <v>150</v>
      </c>
      <c r="O2093" s="15">
        <f>Premissas!$I$7</f>
        <v>46.37</v>
      </c>
      <c r="P2093" s="20">
        <f t="shared" si="3168"/>
        <v>0</v>
      </c>
      <c r="Q2093" s="17">
        <f>P2093*Premissas!$C$13</f>
        <v>0</v>
      </c>
      <c r="R2093" s="15">
        <f t="shared" si="3169"/>
        <v>150</v>
      </c>
      <c r="S2093" s="18">
        <f>R2093*Premissas!$C$11</f>
        <v>7224.7706422018346</v>
      </c>
      <c r="Y2093" s="7" t="str">
        <f>Premissas!$E$7</f>
        <v>maio/19</v>
      </c>
      <c r="Z2093" s="29">
        <f t="shared" si="3174"/>
        <v>150</v>
      </c>
      <c r="AA2093" s="15">
        <f>Premissas!$H$7</f>
        <v>61.04</v>
      </c>
      <c r="AB2093" s="20">
        <f t="shared" si="3171"/>
        <v>0</v>
      </c>
      <c r="AC2093" s="17">
        <f>AB2093*Premissas!$C$6</f>
        <v>0</v>
      </c>
      <c r="AD2093" s="15">
        <f t="shared" si="3172"/>
        <v>150</v>
      </c>
      <c r="AE2093" s="18">
        <f>AD2093*Premissas!$C$12</f>
        <v>4835.4950964884529</v>
      </c>
    </row>
    <row r="2094" spans="1:33" x14ac:dyDescent="0.25">
      <c r="A2094" s="7" t="str">
        <f>Premissas!$E$8</f>
        <v>abril/19</v>
      </c>
      <c r="B2094" s="29">
        <f t="shared" si="3175"/>
        <v>150</v>
      </c>
      <c r="C2094" s="15">
        <f>LARGE(Premissas!$H$8:$I$8,1)</f>
        <v>81.98</v>
      </c>
      <c r="D2094" s="20">
        <f t="shared" si="3165"/>
        <v>0</v>
      </c>
      <c r="E2094" s="17">
        <f>D2094*Premissas!$C$6</f>
        <v>0</v>
      </c>
      <c r="F2094" s="15">
        <f t="shared" si="3166"/>
        <v>150</v>
      </c>
      <c r="G2094" s="18">
        <f>F2094*Premissas!$C$5</f>
        <v>4835.4950964884529</v>
      </c>
      <c r="M2094" s="7" t="str">
        <f>Premissas!$E$8</f>
        <v>abril/19</v>
      </c>
      <c r="N2094" s="29">
        <f t="shared" si="3173"/>
        <v>150</v>
      </c>
      <c r="O2094" s="15">
        <f>Premissas!$I$8</f>
        <v>53.09</v>
      </c>
      <c r="P2094" s="20">
        <f t="shared" si="3168"/>
        <v>0</v>
      </c>
      <c r="Q2094" s="17">
        <f>P2094*Premissas!$C$13</f>
        <v>0</v>
      </c>
      <c r="R2094" s="15">
        <f t="shared" si="3169"/>
        <v>150</v>
      </c>
      <c r="S2094" s="18">
        <f>R2094*Premissas!$C$11</f>
        <v>7224.7706422018346</v>
      </c>
      <c r="Y2094" s="7" t="str">
        <f>Premissas!$E$8</f>
        <v>abril/19</v>
      </c>
      <c r="Z2094" s="29">
        <f t="shared" si="3174"/>
        <v>150</v>
      </c>
      <c r="AA2094" s="15">
        <f>Premissas!$H$8</f>
        <v>81.98</v>
      </c>
      <c r="AB2094" s="20">
        <f t="shared" si="3171"/>
        <v>0</v>
      </c>
      <c r="AC2094" s="17">
        <f>AB2094*Premissas!$C$6</f>
        <v>0</v>
      </c>
      <c r="AD2094" s="15">
        <f t="shared" si="3172"/>
        <v>150</v>
      </c>
      <c r="AE2094" s="18">
        <f>AD2094*Premissas!$C$12</f>
        <v>4835.4950964884529</v>
      </c>
    </row>
    <row r="2095" spans="1:33" x14ac:dyDescent="0.25">
      <c r="A2095" s="7" t="str">
        <f>Premissas!$E$9</f>
        <v>março/19</v>
      </c>
      <c r="B2095" s="29">
        <f t="shared" si="3175"/>
        <v>150</v>
      </c>
      <c r="C2095" s="15">
        <f>LARGE(Premissas!$H$9:$I$9,1)</f>
        <v>77.73</v>
      </c>
      <c r="D2095" s="20">
        <f t="shared" si="3165"/>
        <v>0</v>
      </c>
      <c r="E2095" s="17">
        <f>D2095*Premissas!$C$6</f>
        <v>0</v>
      </c>
      <c r="F2095" s="15">
        <f t="shared" si="3166"/>
        <v>150</v>
      </c>
      <c r="G2095" s="18">
        <f>F2095*Premissas!$C$5</f>
        <v>4835.4950964884529</v>
      </c>
      <c r="M2095" s="7" t="str">
        <f>Premissas!$E$9</f>
        <v>março/19</v>
      </c>
      <c r="N2095" s="29">
        <f t="shared" si="3173"/>
        <v>150</v>
      </c>
      <c r="O2095" s="15">
        <f>Premissas!$I$9</f>
        <v>77.73</v>
      </c>
      <c r="P2095" s="20">
        <f t="shared" si="3168"/>
        <v>0</v>
      </c>
      <c r="Q2095" s="17">
        <f>P2095*Premissas!$C$13</f>
        <v>0</v>
      </c>
      <c r="R2095" s="15">
        <f t="shared" si="3169"/>
        <v>150</v>
      </c>
      <c r="S2095" s="18">
        <f>R2095*Premissas!$C$11</f>
        <v>7224.7706422018346</v>
      </c>
      <c r="Y2095" s="7" t="str">
        <f>Premissas!$E$9</f>
        <v>março/19</v>
      </c>
      <c r="Z2095" s="29">
        <f t="shared" si="3174"/>
        <v>150</v>
      </c>
      <c r="AA2095" s="15">
        <f>Premissas!$H$9</f>
        <v>77.62</v>
      </c>
      <c r="AB2095" s="20">
        <f t="shared" si="3171"/>
        <v>0</v>
      </c>
      <c r="AC2095" s="17">
        <f>AB2095*Premissas!$C$6</f>
        <v>0</v>
      </c>
      <c r="AD2095" s="15">
        <f t="shared" si="3172"/>
        <v>150</v>
      </c>
      <c r="AE2095" s="18">
        <f>AD2095*Premissas!$C$12</f>
        <v>4835.4950964884529</v>
      </c>
    </row>
    <row r="2096" spans="1:33" x14ac:dyDescent="0.25">
      <c r="A2096" s="7" t="str">
        <f>Premissas!$E$10</f>
        <v>fevereiro/19</v>
      </c>
      <c r="B2096" s="29">
        <f t="shared" si="3175"/>
        <v>150</v>
      </c>
      <c r="C2096" s="15">
        <f>LARGE(Premissas!$H$10:$I$10,1)</f>
        <v>89.49</v>
      </c>
      <c r="D2096" s="20">
        <f t="shared" si="3165"/>
        <v>0</v>
      </c>
      <c r="E2096" s="17">
        <f>D2096*Premissas!$C$6</f>
        <v>0</v>
      </c>
      <c r="F2096" s="15">
        <f t="shared" si="3166"/>
        <v>150</v>
      </c>
      <c r="G2096" s="18">
        <f>F2096*Premissas!$C$5</f>
        <v>4835.4950964884529</v>
      </c>
      <c r="M2096" s="7" t="str">
        <f>Premissas!$E$10</f>
        <v>fevereiro/19</v>
      </c>
      <c r="N2096" s="29">
        <f t="shared" si="3173"/>
        <v>150</v>
      </c>
      <c r="O2096" s="15">
        <f>Premissas!$I$10</f>
        <v>61.82</v>
      </c>
      <c r="P2096" s="20">
        <f t="shared" si="3168"/>
        <v>0</v>
      </c>
      <c r="Q2096" s="17">
        <f>P2096*Premissas!$C$13</f>
        <v>0</v>
      </c>
      <c r="R2096" s="15">
        <f t="shared" si="3169"/>
        <v>150</v>
      </c>
      <c r="S2096" s="18">
        <f>R2096*Premissas!$C$11</f>
        <v>7224.7706422018346</v>
      </c>
      <c r="Y2096" s="7" t="str">
        <f>Premissas!$E$10</f>
        <v>fevereiro/19</v>
      </c>
      <c r="Z2096" s="29">
        <f t="shared" si="3174"/>
        <v>150</v>
      </c>
      <c r="AA2096" s="15">
        <f>Premissas!$H$10</f>
        <v>89.49</v>
      </c>
      <c r="AB2096" s="20">
        <f t="shared" si="3171"/>
        <v>0</v>
      </c>
      <c r="AC2096" s="17">
        <f>AB2096*Premissas!$C$6</f>
        <v>0</v>
      </c>
      <c r="AD2096" s="15">
        <f t="shared" si="3172"/>
        <v>150</v>
      </c>
      <c r="AE2096" s="18">
        <f>AD2096*Premissas!$C$12</f>
        <v>4835.4950964884529</v>
      </c>
    </row>
    <row r="2097" spans="1:33" x14ac:dyDescent="0.25">
      <c r="A2097" s="7" t="str">
        <f>Premissas!$E$11</f>
        <v>janeiro/19</v>
      </c>
      <c r="B2097" s="29">
        <f t="shared" si="3175"/>
        <v>150</v>
      </c>
      <c r="C2097" s="15">
        <f>LARGE(Premissas!$H$11:$I$11,1)</f>
        <v>81.09</v>
      </c>
      <c r="D2097" s="16">
        <f t="shared" si="3165"/>
        <v>0</v>
      </c>
      <c r="E2097" s="17">
        <f>D2097*Premissas!$C$6</f>
        <v>0</v>
      </c>
      <c r="F2097" s="15">
        <f t="shared" si="3166"/>
        <v>150</v>
      </c>
      <c r="G2097" s="18">
        <f>F2097*Premissas!$C$5</f>
        <v>4835.4950964884529</v>
      </c>
      <c r="M2097" s="7" t="str">
        <f>Premissas!$E$11</f>
        <v>janeiro/19</v>
      </c>
      <c r="N2097" s="29">
        <f t="shared" si="3173"/>
        <v>150</v>
      </c>
      <c r="O2097" s="15">
        <f>Premissas!$I$11</f>
        <v>57.12</v>
      </c>
      <c r="P2097" s="16">
        <f t="shared" si="3168"/>
        <v>0</v>
      </c>
      <c r="Q2097" s="17">
        <f>P2097*Premissas!$C$13</f>
        <v>0</v>
      </c>
      <c r="R2097" s="15">
        <f t="shared" si="3169"/>
        <v>150</v>
      </c>
      <c r="S2097" s="18">
        <f>R2097*Premissas!$C$11</f>
        <v>7224.7706422018346</v>
      </c>
      <c r="Y2097" s="7" t="str">
        <f>Premissas!$E$11</f>
        <v>janeiro/19</v>
      </c>
      <c r="Z2097" s="29">
        <f t="shared" si="3174"/>
        <v>150</v>
      </c>
      <c r="AA2097" s="15">
        <f>Premissas!$H$11</f>
        <v>81.09</v>
      </c>
      <c r="AB2097" s="16">
        <f t="shared" si="3171"/>
        <v>0</v>
      </c>
      <c r="AC2097" s="17">
        <f>AB2097*Premissas!$C$6</f>
        <v>0</v>
      </c>
      <c r="AD2097" s="15">
        <f t="shared" si="3172"/>
        <v>150</v>
      </c>
      <c r="AE2097" s="18">
        <f>AD2097*Premissas!$C$12</f>
        <v>4835.4950964884529</v>
      </c>
    </row>
    <row r="2098" spans="1:33" x14ac:dyDescent="0.25">
      <c r="A2098" s="7" t="str">
        <f>Premissas!$E$12</f>
        <v>dezembro/18</v>
      </c>
      <c r="B2098" s="29">
        <f t="shared" si="3175"/>
        <v>150</v>
      </c>
      <c r="C2098" s="15">
        <f>LARGE(Premissas!$H$12:$I$12,1)</f>
        <v>66.98</v>
      </c>
      <c r="D2098" s="16">
        <f t="shared" si="3165"/>
        <v>0</v>
      </c>
      <c r="E2098" s="17">
        <f>D2098*Premissas!$C$6</f>
        <v>0</v>
      </c>
      <c r="F2098" s="15">
        <f t="shared" si="3166"/>
        <v>150</v>
      </c>
      <c r="G2098" s="18">
        <f>F2098*Premissas!$C$5</f>
        <v>4835.4950964884529</v>
      </c>
      <c r="M2098" s="7" t="str">
        <f>Premissas!$E$12</f>
        <v>dezembro/18</v>
      </c>
      <c r="N2098" s="29">
        <f t="shared" si="3173"/>
        <v>150</v>
      </c>
      <c r="O2098" s="15">
        <f>Premissas!$I$12</f>
        <v>56.9</v>
      </c>
      <c r="P2098" s="16">
        <f t="shared" si="3168"/>
        <v>0</v>
      </c>
      <c r="Q2098" s="17">
        <f>P2098*Premissas!$C$13</f>
        <v>0</v>
      </c>
      <c r="R2098" s="15">
        <f t="shared" si="3169"/>
        <v>150</v>
      </c>
      <c r="S2098" s="18">
        <f>R2098*Premissas!$C$11</f>
        <v>7224.7706422018346</v>
      </c>
      <c r="Y2098" s="7" t="str">
        <f>Premissas!$E$12</f>
        <v>dezembro/18</v>
      </c>
      <c r="Z2098" s="29">
        <f t="shared" si="3174"/>
        <v>150</v>
      </c>
      <c r="AA2098" s="15">
        <f>Premissas!$H$12</f>
        <v>66.98</v>
      </c>
      <c r="AB2098" s="16">
        <f t="shared" si="3171"/>
        <v>0</v>
      </c>
      <c r="AC2098" s="17">
        <f>AB2098*Premissas!$C$6</f>
        <v>0</v>
      </c>
      <c r="AD2098" s="15">
        <f t="shared" si="3172"/>
        <v>150</v>
      </c>
      <c r="AE2098" s="18">
        <f>AD2098*Premissas!$C$12</f>
        <v>4835.4950964884529</v>
      </c>
    </row>
    <row r="2099" spans="1:33" x14ac:dyDescent="0.25">
      <c r="A2099" s="7" t="str">
        <f>Premissas!$E$13</f>
        <v>novembro/18</v>
      </c>
      <c r="B2099" s="29">
        <f t="shared" si="3175"/>
        <v>150</v>
      </c>
      <c r="C2099" s="15">
        <f>LARGE(Premissas!$H$13:$I$13,1)</f>
        <v>66.42</v>
      </c>
      <c r="D2099" s="16">
        <f t="shared" si="3165"/>
        <v>0</v>
      </c>
      <c r="E2099" s="17">
        <f>D2099*Premissas!$C$6</f>
        <v>0</v>
      </c>
      <c r="F2099" s="15">
        <f t="shared" si="3166"/>
        <v>150</v>
      </c>
      <c r="G2099" s="18">
        <f>F2099*Premissas!$C$5</f>
        <v>4835.4950964884529</v>
      </c>
      <c r="M2099" s="7" t="str">
        <f>Premissas!$E$13</f>
        <v>novembro/18</v>
      </c>
      <c r="N2099" s="29">
        <f t="shared" si="3173"/>
        <v>150</v>
      </c>
      <c r="O2099" s="15">
        <f>Premissas!$I$13</f>
        <v>40.659999999999997</v>
      </c>
      <c r="P2099" s="16">
        <f t="shared" si="3168"/>
        <v>0</v>
      </c>
      <c r="Q2099" s="17">
        <f>P2099*Premissas!$C$13</f>
        <v>0</v>
      </c>
      <c r="R2099" s="15">
        <f t="shared" si="3169"/>
        <v>150</v>
      </c>
      <c r="S2099" s="18">
        <f>R2099*Premissas!$C$11</f>
        <v>7224.7706422018346</v>
      </c>
      <c r="Y2099" s="7" t="str">
        <f>Premissas!$E$13</f>
        <v>novembro/18</v>
      </c>
      <c r="Z2099" s="29">
        <f t="shared" si="3174"/>
        <v>150</v>
      </c>
      <c r="AA2099" s="15">
        <f>Premissas!$H$13</f>
        <v>66.42</v>
      </c>
      <c r="AB2099" s="16">
        <f t="shared" si="3171"/>
        <v>0</v>
      </c>
      <c r="AC2099" s="17">
        <f>AB2099*Premissas!$C$6</f>
        <v>0</v>
      </c>
      <c r="AD2099" s="15">
        <f t="shared" si="3172"/>
        <v>150</v>
      </c>
      <c r="AE2099" s="18">
        <f>AD2099*Premissas!$C$12</f>
        <v>4835.4950964884529</v>
      </c>
    </row>
    <row r="2100" spans="1:33" x14ac:dyDescent="0.25">
      <c r="A2100" s="26" t="s">
        <v>35</v>
      </c>
      <c r="B2100" s="5"/>
      <c r="C2100" s="5">
        <f>LARGE(C2087:C2099,1)</f>
        <v>89.49</v>
      </c>
      <c r="D2100" s="5">
        <f>LARGE(D2087:D2099,1)</f>
        <v>0</v>
      </c>
      <c r="E2100" s="27">
        <f>SUM(E2088:E2099)</f>
        <v>0</v>
      </c>
      <c r="F2100" s="5">
        <f>LARGE(F2087:F2099,1)</f>
        <v>150</v>
      </c>
      <c r="G2100" s="27">
        <f t="shared" si="3110"/>
        <v>58025.941157861445</v>
      </c>
      <c r="H2100" s="50">
        <f>E2100+G2100</f>
        <v>58025.941157861445</v>
      </c>
      <c r="I2100">
        <f>B2088</f>
        <v>150</v>
      </c>
      <c r="M2100" s="26" t="s">
        <v>35</v>
      </c>
      <c r="N2100" s="5"/>
      <c r="O2100" s="5">
        <f t="shared" ref="O2100:P2100" si="3176">LARGE(O2087:O2099,1)</f>
        <v>77.73</v>
      </c>
      <c r="P2100" s="5">
        <f t="shared" si="3176"/>
        <v>0</v>
      </c>
      <c r="Q2100" s="27">
        <f t="shared" ref="Q2100" si="3177">SUM(Q2088:Q2099)</f>
        <v>0</v>
      </c>
      <c r="R2100" s="5">
        <f t="shared" ref="R2100" si="3178">LARGE(R2087:R2099,1)</f>
        <v>150</v>
      </c>
      <c r="S2100" s="27">
        <f t="shared" si="3114"/>
        <v>86697.247706422044</v>
      </c>
      <c r="T2100" s="50">
        <f t="shared" ref="T2100" si="3179">Q2100+S2100</f>
        <v>86697.247706422044</v>
      </c>
      <c r="U2100">
        <f t="shared" ref="U2100" si="3180">N2088</f>
        <v>150</v>
      </c>
      <c r="Y2100" s="26" t="s">
        <v>35</v>
      </c>
      <c r="Z2100" s="5"/>
      <c r="AA2100" s="5">
        <f t="shared" ref="AA2100:AB2100" si="3181">LARGE(AA2087:AA2099,1)</f>
        <v>89.49</v>
      </c>
      <c r="AB2100" s="5">
        <f t="shared" si="3181"/>
        <v>0</v>
      </c>
      <c r="AC2100" s="27">
        <f t="shared" ref="AC2100" si="3182">SUM(AC2088:AC2099)</f>
        <v>0</v>
      </c>
      <c r="AD2100" s="5">
        <f t="shared" ref="AD2100" si="3183">LARGE(AD2087:AD2099,1)</f>
        <v>150</v>
      </c>
      <c r="AE2100" s="27">
        <f t="shared" si="3120"/>
        <v>58025.941157861445</v>
      </c>
      <c r="AF2100" s="50">
        <f t="shared" ref="AF2100" si="3184">AC2100+AE2100</f>
        <v>58025.941157861445</v>
      </c>
      <c r="AG2100">
        <f t="shared" ref="AG2100" si="3185">Z2088</f>
        <v>150</v>
      </c>
    </row>
    <row r="2101" spans="1:33" x14ac:dyDescent="0.25">
      <c r="A2101" s="6" t="s">
        <v>12</v>
      </c>
      <c r="B2101" s="6" t="s">
        <v>18</v>
      </c>
      <c r="C2101" s="6" t="s">
        <v>19</v>
      </c>
      <c r="D2101" s="14" t="s">
        <v>20</v>
      </c>
      <c r="E2101" s="14" t="s">
        <v>21</v>
      </c>
      <c r="F2101" s="6" t="s">
        <v>22</v>
      </c>
      <c r="G2101" s="6" t="s">
        <v>23</v>
      </c>
      <c r="M2101" s="6" t="s">
        <v>12</v>
      </c>
      <c r="N2101" s="6" t="s">
        <v>18</v>
      </c>
      <c r="O2101" s="6" t="s">
        <v>19</v>
      </c>
      <c r="P2101" s="14" t="s">
        <v>20</v>
      </c>
      <c r="Q2101" s="14" t="s">
        <v>21</v>
      </c>
      <c r="R2101" s="6" t="s">
        <v>22</v>
      </c>
      <c r="S2101" s="6" t="s">
        <v>23</v>
      </c>
      <c r="Y2101" s="6" t="s">
        <v>12</v>
      </c>
      <c r="Z2101" s="6" t="s">
        <v>18</v>
      </c>
      <c r="AA2101" s="6" t="s">
        <v>19</v>
      </c>
      <c r="AB2101" s="14" t="s">
        <v>20</v>
      </c>
      <c r="AC2101" s="14" t="s">
        <v>21</v>
      </c>
      <c r="AD2101" s="6" t="s">
        <v>22</v>
      </c>
      <c r="AE2101" s="6" t="s">
        <v>23</v>
      </c>
    </row>
    <row r="2102" spans="1:33" x14ac:dyDescent="0.25">
      <c r="A2102" s="7" t="str">
        <f>Premissas!$E$2</f>
        <v>outubro/19</v>
      </c>
      <c r="B2102" s="29">
        <f>B2088+1</f>
        <v>151</v>
      </c>
      <c r="C2102" s="15">
        <f>LARGE(Premissas!$H$2:$I$2,1)</f>
        <v>63.39</v>
      </c>
      <c r="D2102" s="16">
        <f t="shared" ref="D2102:D2113" si="3186">IF(C2102&gt;105%*B2102,(C2102-B2102),0)</f>
        <v>0</v>
      </c>
      <c r="E2102" s="17">
        <f>D2102*Premissas!$C$6</f>
        <v>0</v>
      </c>
      <c r="F2102" s="15">
        <f t="shared" ref="F2102:F2113" si="3187">IF(C2102&gt;B2102,C2102,B2102)</f>
        <v>151</v>
      </c>
      <c r="G2102" s="18">
        <f>F2102*Premissas!$C$5</f>
        <v>4867.7317304650423</v>
      </c>
      <c r="M2102" s="7" t="str">
        <f>Premissas!$E$2</f>
        <v>outubro/19</v>
      </c>
      <c r="N2102" s="29">
        <f t="shared" ref="N2102" si="3188">N2088+1</f>
        <v>151</v>
      </c>
      <c r="O2102" s="15">
        <f>Premissas!$I$2</f>
        <v>63.39</v>
      </c>
      <c r="P2102" s="16">
        <f t="shared" ref="P2102:P2113" si="3189">IF(O2102&gt;105%*N2102,(O2102-N2102),0)</f>
        <v>0</v>
      </c>
      <c r="Q2102" s="17">
        <f>P2102*Premissas!$C$13</f>
        <v>0</v>
      </c>
      <c r="R2102" s="15">
        <f t="shared" ref="R2102:R2113" si="3190">IF(O2102&gt;N2102,O2102,N2102)</f>
        <v>151</v>
      </c>
      <c r="S2102" s="18">
        <f>R2102*Premissas!$C$11</f>
        <v>7272.9357798165138</v>
      </c>
      <c r="Y2102" s="7" t="str">
        <f>Premissas!$E$2</f>
        <v>outubro/19</v>
      </c>
      <c r="Z2102" s="29">
        <f t="shared" ref="Z2102" si="3191">Z2088+1</f>
        <v>151</v>
      </c>
      <c r="AA2102" s="15">
        <f>Premissas!$H$2</f>
        <v>58.8</v>
      </c>
      <c r="AB2102" s="16">
        <f t="shared" ref="AB2102:AB2113" si="3192">IF(AA2102&gt;105%*Z2102,(AA2102-Z2102),0)</f>
        <v>0</v>
      </c>
      <c r="AC2102" s="17">
        <f>AB2102*Premissas!$C$6</f>
        <v>0</v>
      </c>
      <c r="AD2102" s="15">
        <f t="shared" ref="AD2102:AD2113" si="3193">IF(AA2102&gt;Z2102,AA2102,Z2102)</f>
        <v>151</v>
      </c>
      <c r="AE2102" s="18">
        <f>AD2102*Premissas!$C$12</f>
        <v>4867.7317304650423</v>
      </c>
    </row>
    <row r="2103" spans="1:33" x14ac:dyDescent="0.25">
      <c r="A2103" s="7" t="str">
        <f>Premissas!$E$3</f>
        <v>setembro/19</v>
      </c>
      <c r="B2103" s="29">
        <f>B2102</f>
        <v>151</v>
      </c>
      <c r="C2103" s="15">
        <f>LARGE(Premissas!$H$3:$I$3,1)</f>
        <v>58.91</v>
      </c>
      <c r="D2103" s="16">
        <f t="shared" si="3186"/>
        <v>0</v>
      </c>
      <c r="E2103" s="17">
        <f>D2103*Premissas!$C$6</f>
        <v>0</v>
      </c>
      <c r="F2103" s="15">
        <f t="shared" si="3187"/>
        <v>151</v>
      </c>
      <c r="G2103" s="18">
        <f>F2103*Premissas!$C$5</f>
        <v>4867.7317304650423</v>
      </c>
      <c r="M2103" s="7" t="str">
        <f>Premissas!$E$3</f>
        <v>setembro/19</v>
      </c>
      <c r="N2103" s="29">
        <f t="shared" ref="N2103:N2113" si="3194">N2102</f>
        <v>151</v>
      </c>
      <c r="O2103" s="15">
        <f>Premissas!$I$3</f>
        <v>52.19</v>
      </c>
      <c r="P2103" s="16">
        <f t="shared" si="3189"/>
        <v>0</v>
      </c>
      <c r="Q2103" s="17">
        <f>P2103*Premissas!$C$13</f>
        <v>0</v>
      </c>
      <c r="R2103" s="15">
        <f t="shared" si="3190"/>
        <v>151</v>
      </c>
      <c r="S2103" s="18">
        <f>R2103*Premissas!$C$11</f>
        <v>7272.9357798165138</v>
      </c>
      <c r="Y2103" s="7" t="str">
        <f>Premissas!$E$3</f>
        <v>setembro/19</v>
      </c>
      <c r="Z2103" s="29">
        <f t="shared" ref="Z2103:Z2113" si="3195">Z2102</f>
        <v>151</v>
      </c>
      <c r="AA2103" s="15">
        <f>Premissas!$H$3</f>
        <v>58.91</v>
      </c>
      <c r="AB2103" s="16">
        <f t="shared" si="3192"/>
        <v>0</v>
      </c>
      <c r="AC2103" s="17">
        <f>AB2103*Premissas!$C$6</f>
        <v>0</v>
      </c>
      <c r="AD2103" s="15">
        <f t="shared" si="3193"/>
        <v>151</v>
      </c>
      <c r="AE2103" s="18">
        <f>AD2103*Premissas!$C$12</f>
        <v>4867.7317304650423</v>
      </c>
    </row>
    <row r="2104" spans="1:33" x14ac:dyDescent="0.25">
      <c r="A2104" s="7" t="str">
        <f>Premissas!$E$4</f>
        <v>agosto/19</v>
      </c>
      <c r="B2104" s="29">
        <f t="shared" ref="B2104:B2113" si="3196">B2103</f>
        <v>151</v>
      </c>
      <c r="C2104" s="15">
        <f>LARGE(Premissas!$H$4:$I$4,1)</f>
        <v>46.48</v>
      </c>
      <c r="D2104" s="16">
        <f t="shared" si="3186"/>
        <v>0</v>
      </c>
      <c r="E2104" s="17">
        <f>D2104*Premissas!$C$6</f>
        <v>0</v>
      </c>
      <c r="F2104" s="15">
        <f t="shared" si="3187"/>
        <v>151</v>
      </c>
      <c r="G2104" s="18">
        <f>F2104*Premissas!$C$5</f>
        <v>4867.7317304650423</v>
      </c>
      <c r="M2104" s="7" t="str">
        <f>Premissas!$E$4</f>
        <v>agosto/19</v>
      </c>
      <c r="N2104" s="29">
        <f t="shared" si="3194"/>
        <v>151</v>
      </c>
      <c r="O2104" s="15">
        <f>Premissas!$I$4</f>
        <v>20.16</v>
      </c>
      <c r="P2104" s="16">
        <f t="shared" si="3189"/>
        <v>0</v>
      </c>
      <c r="Q2104" s="17">
        <f>P2104*Premissas!$C$13</f>
        <v>0</v>
      </c>
      <c r="R2104" s="15">
        <f t="shared" si="3190"/>
        <v>151</v>
      </c>
      <c r="S2104" s="18">
        <f>R2104*Premissas!$C$11</f>
        <v>7272.9357798165138</v>
      </c>
      <c r="Y2104" s="7" t="str">
        <f>Premissas!$E$4</f>
        <v>agosto/19</v>
      </c>
      <c r="Z2104" s="29">
        <f t="shared" si="3195"/>
        <v>151</v>
      </c>
      <c r="AA2104" s="15">
        <f>Premissas!$H$4</f>
        <v>46.48</v>
      </c>
      <c r="AB2104" s="16">
        <f t="shared" si="3192"/>
        <v>0</v>
      </c>
      <c r="AC2104" s="17">
        <f>AB2104*Premissas!$C$6</f>
        <v>0</v>
      </c>
      <c r="AD2104" s="15">
        <f t="shared" si="3193"/>
        <v>151</v>
      </c>
      <c r="AE2104" s="18">
        <f>AD2104*Premissas!$C$12</f>
        <v>4867.7317304650423</v>
      </c>
    </row>
    <row r="2105" spans="1:33" x14ac:dyDescent="0.25">
      <c r="A2105" s="7" t="str">
        <f>Premissas!$E$5</f>
        <v>julho/19</v>
      </c>
      <c r="B2105" s="29">
        <f t="shared" si="3196"/>
        <v>151</v>
      </c>
      <c r="C2105" s="15">
        <f>LARGE(Premissas!$H$5:$I$5,1)</f>
        <v>63.17</v>
      </c>
      <c r="D2105" s="16">
        <f t="shared" si="3186"/>
        <v>0</v>
      </c>
      <c r="E2105" s="17">
        <f>D2105*Premissas!$C$6</f>
        <v>0</v>
      </c>
      <c r="F2105" s="15">
        <f t="shared" si="3187"/>
        <v>151</v>
      </c>
      <c r="G2105" s="18">
        <f>F2105*Premissas!$C$5</f>
        <v>4867.7317304650423</v>
      </c>
      <c r="M2105" s="7" t="str">
        <f>Premissas!$E$5</f>
        <v>julho/19</v>
      </c>
      <c r="N2105" s="29">
        <f t="shared" si="3194"/>
        <v>151</v>
      </c>
      <c r="O2105" s="15">
        <f>Premissas!$I$5</f>
        <v>39.979999999999997</v>
      </c>
      <c r="P2105" s="16">
        <f t="shared" si="3189"/>
        <v>0</v>
      </c>
      <c r="Q2105" s="17">
        <f>P2105*Premissas!$C$13</f>
        <v>0</v>
      </c>
      <c r="R2105" s="15">
        <f t="shared" si="3190"/>
        <v>151</v>
      </c>
      <c r="S2105" s="18">
        <f>R2105*Premissas!$C$11</f>
        <v>7272.9357798165138</v>
      </c>
      <c r="Y2105" s="7" t="str">
        <f>Premissas!$E$5</f>
        <v>julho/19</v>
      </c>
      <c r="Z2105" s="29">
        <f t="shared" si="3195"/>
        <v>151</v>
      </c>
      <c r="AA2105" s="15">
        <f>Premissas!$H$5</f>
        <v>63.17</v>
      </c>
      <c r="AB2105" s="16">
        <f t="shared" si="3192"/>
        <v>0</v>
      </c>
      <c r="AC2105" s="17">
        <f>AB2105*Premissas!$C$6</f>
        <v>0</v>
      </c>
      <c r="AD2105" s="15">
        <f t="shared" si="3193"/>
        <v>151</v>
      </c>
      <c r="AE2105" s="18">
        <f>AD2105*Premissas!$C$12</f>
        <v>4867.7317304650423</v>
      </c>
    </row>
    <row r="2106" spans="1:33" x14ac:dyDescent="0.25">
      <c r="A2106" s="7" t="str">
        <f>Premissas!$E$6</f>
        <v>junho/19</v>
      </c>
      <c r="B2106" s="29">
        <f t="shared" si="3196"/>
        <v>151</v>
      </c>
      <c r="C2106" s="15">
        <f>LARGE(Premissas!$H$6:$I$6,1)</f>
        <v>59.47</v>
      </c>
      <c r="D2106" s="16">
        <f t="shared" si="3186"/>
        <v>0</v>
      </c>
      <c r="E2106" s="17">
        <f>D2106*Premissas!$C$6</f>
        <v>0</v>
      </c>
      <c r="F2106" s="15">
        <f t="shared" si="3187"/>
        <v>151</v>
      </c>
      <c r="G2106" s="18">
        <f>F2106*Premissas!$C$5</f>
        <v>4867.7317304650423</v>
      </c>
      <c r="M2106" s="7" t="str">
        <f>Premissas!$E$6</f>
        <v>junho/19</v>
      </c>
      <c r="N2106" s="29">
        <f t="shared" si="3194"/>
        <v>151</v>
      </c>
      <c r="O2106" s="15">
        <f>Premissas!$I$6</f>
        <v>47.71</v>
      </c>
      <c r="P2106" s="16">
        <f t="shared" si="3189"/>
        <v>0</v>
      </c>
      <c r="Q2106" s="17">
        <f>P2106*Premissas!$C$13</f>
        <v>0</v>
      </c>
      <c r="R2106" s="15">
        <f t="shared" si="3190"/>
        <v>151</v>
      </c>
      <c r="S2106" s="18">
        <f>R2106*Premissas!$C$11</f>
        <v>7272.9357798165138</v>
      </c>
      <c r="Y2106" s="7" t="str">
        <f>Premissas!$E$6</f>
        <v>junho/19</v>
      </c>
      <c r="Z2106" s="29">
        <f t="shared" si="3195"/>
        <v>151</v>
      </c>
      <c r="AA2106" s="15">
        <f>Premissas!$H$6</f>
        <v>59.47</v>
      </c>
      <c r="AB2106" s="16">
        <f t="shared" si="3192"/>
        <v>0</v>
      </c>
      <c r="AC2106" s="17">
        <f>AB2106*Premissas!$C$6</f>
        <v>0</v>
      </c>
      <c r="AD2106" s="15">
        <f t="shared" si="3193"/>
        <v>151</v>
      </c>
      <c r="AE2106" s="18">
        <f>AD2106*Premissas!$C$12</f>
        <v>4867.7317304650423</v>
      </c>
    </row>
    <row r="2107" spans="1:33" x14ac:dyDescent="0.25">
      <c r="A2107" s="7" t="str">
        <f>Premissas!$E$7</f>
        <v>maio/19</v>
      </c>
      <c r="B2107" s="29">
        <f t="shared" si="3196"/>
        <v>151</v>
      </c>
      <c r="C2107" s="15">
        <f>LARGE(Premissas!$H$7:$I$7,1)</f>
        <v>61.04</v>
      </c>
      <c r="D2107" s="20">
        <f t="shared" si="3186"/>
        <v>0</v>
      </c>
      <c r="E2107" s="17">
        <f>D2107*Premissas!$C$6</f>
        <v>0</v>
      </c>
      <c r="F2107" s="15">
        <f t="shared" si="3187"/>
        <v>151</v>
      </c>
      <c r="G2107" s="18">
        <f>F2107*Premissas!$C$5</f>
        <v>4867.7317304650423</v>
      </c>
      <c r="M2107" s="7" t="str">
        <f>Premissas!$E$7</f>
        <v>maio/19</v>
      </c>
      <c r="N2107" s="29">
        <f t="shared" si="3194"/>
        <v>151</v>
      </c>
      <c r="O2107" s="15">
        <f>Premissas!$I$7</f>
        <v>46.37</v>
      </c>
      <c r="P2107" s="20">
        <f t="shared" si="3189"/>
        <v>0</v>
      </c>
      <c r="Q2107" s="17">
        <f>P2107*Premissas!$C$13</f>
        <v>0</v>
      </c>
      <c r="R2107" s="15">
        <f t="shared" si="3190"/>
        <v>151</v>
      </c>
      <c r="S2107" s="18">
        <f>R2107*Premissas!$C$11</f>
        <v>7272.9357798165138</v>
      </c>
      <c r="Y2107" s="7" t="str">
        <f>Premissas!$E$7</f>
        <v>maio/19</v>
      </c>
      <c r="Z2107" s="29">
        <f t="shared" si="3195"/>
        <v>151</v>
      </c>
      <c r="AA2107" s="15">
        <f>Premissas!$H$7</f>
        <v>61.04</v>
      </c>
      <c r="AB2107" s="20">
        <f t="shared" si="3192"/>
        <v>0</v>
      </c>
      <c r="AC2107" s="17">
        <f>AB2107*Premissas!$C$6</f>
        <v>0</v>
      </c>
      <c r="AD2107" s="15">
        <f t="shared" si="3193"/>
        <v>151</v>
      </c>
      <c r="AE2107" s="18">
        <f>AD2107*Premissas!$C$12</f>
        <v>4867.7317304650423</v>
      </c>
    </row>
    <row r="2108" spans="1:33" x14ac:dyDescent="0.25">
      <c r="A2108" s="7" t="str">
        <f>Premissas!$E$8</f>
        <v>abril/19</v>
      </c>
      <c r="B2108" s="29">
        <f t="shared" si="3196"/>
        <v>151</v>
      </c>
      <c r="C2108" s="15">
        <f>LARGE(Premissas!$H$8:$I$8,1)</f>
        <v>81.98</v>
      </c>
      <c r="D2108" s="20">
        <f t="shared" si="3186"/>
        <v>0</v>
      </c>
      <c r="E2108" s="17">
        <f>D2108*Premissas!$C$6</f>
        <v>0</v>
      </c>
      <c r="F2108" s="15">
        <f t="shared" si="3187"/>
        <v>151</v>
      </c>
      <c r="G2108" s="18">
        <f>F2108*Premissas!$C$5</f>
        <v>4867.7317304650423</v>
      </c>
      <c r="M2108" s="7" t="str">
        <f>Premissas!$E$8</f>
        <v>abril/19</v>
      </c>
      <c r="N2108" s="29">
        <f t="shared" si="3194"/>
        <v>151</v>
      </c>
      <c r="O2108" s="15">
        <f>Premissas!$I$8</f>
        <v>53.09</v>
      </c>
      <c r="P2108" s="20">
        <f t="shared" si="3189"/>
        <v>0</v>
      </c>
      <c r="Q2108" s="17">
        <f>P2108*Premissas!$C$13</f>
        <v>0</v>
      </c>
      <c r="R2108" s="15">
        <f t="shared" si="3190"/>
        <v>151</v>
      </c>
      <c r="S2108" s="18">
        <f>R2108*Premissas!$C$11</f>
        <v>7272.9357798165138</v>
      </c>
      <c r="Y2108" s="7" t="str">
        <f>Premissas!$E$8</f>
        <v>abril/19</v>
      </c>
      <c r="Z2108" s="29">
        <f t="shared" si="3195"/>
        <v>151</v>
      </c>
      <c r="AA2108" s="15">
        <f>Premissas!$H$8</f>
        <v>81.98</v>
      </c>
      <c r="AB2108" s="20">
        <f t="shared" si="3192"/>
        <v>0</v>
      </c>
      <c r="AC2108" s="17">
        <f>AB2108*Premissas!$C$6</f>
        <v>0</v>
      </c>
      <c r="AD2108" s="15">
        <f t="shared" si="3193"/>
        <v>151</v>
      </c>
      <c r="AE2108" s="18">
        <f>AD2108*Premissas!$C$12</f>
        <v>4867.7317304650423</v>
      </c>
    </row>
    <row r="2109" spans="1:33" x14ac:dyDescent="0.25">
      <c r="A2109" s="7" t="str">
        <f>Premissas!$E$9</f>
        <v>março/19</v>
      </c>
      <c r="B2109" s="29">
        <f t="shared" si="3196"/>
        <v>151</v>
      </c>
      <c r="C2109" s="15">
        <f>LARGE(Premissas!$H$9:$I$9,1)</f>
        <v>77.73</v>
      </c>
      <c r="D2109" s="20">
        <f t="shared" si="3186"/>
        <v>0</v>
      </c>
      <c r="E2109" s="17">
        <f>D2109*Premissas!$C$6</f>
        <v>0</v>
      </c>
      <c r="F2109" s="15">
        <f t="shared" si="3187"/>
        <v>151</v>
      </c>
      <c r="G2109" s="18">
        <f>F2109*Premissas!$C$5</f>
        <v>4867.7317304650423</v>
      </c>
      <c r="M2109" s="7" t="str">
        <f>Premissas!$E$9</f>
        <v>março/19</v>
      </c>
      <c r="N2109" s="29">
        <f t="shared" si="3194"/>
        <v>151</v>
      </c>
      <c r="O2109" s="15">
        <f>Premissas!$I$9</f>
        <v>77.73</v>
      </c>
      <c r="P2109" s="20">
        <f t="shared" si="3189"/>
        <v>0</v>
      </c>
      <c r="Q2109" s="17">
        <f>P2109*Premissas!$C$13</f>
        <v>0</v>
      </c>
      <c r="R2109" s="15">
        <f t="shared" si="3190"/>
        <v>151</v>
      </c>
      <c r="S2109" s="18">
        <f>R2109*Premissas!$C$11</f>
        <v>7272.9357798165138</v>
      </c>
      <c r="Y2109" s="7" t="str">
        <f>Premissas!$E$9</f>
        <v>março/19</v>
      </c>
      <c r="Z2109" s="29">
        <f t="shared" si="3195"/>
        <v>151</v>
      </c>
      <c r="AA2109" s="15">
        <f>Premissas!$H$9</f>
        <v>77.62</v>
      </c>
      <c r="AB2109" s="20">
        <f t="shared" si="3192"/>
        <v>0</v>
      </c>
      <c r="AC2109" s="17">
        <f>AB2109*Premissas!$C$6</f>
        <v>0</v>
      </c>
      <c r="AD2109" s="15">
        <f t="shared" si="3193"/>
        <v>151</v>
      </c>
      <c r="AE2109" s="18">
        <f>AD2109*Premissas!$C$12</f>
        <v>4867.7317304650423</v>
      </c>
    </row>
    <row r="2110" spans="1:33" x14ac:dyDescent="0.25">
      <c r="A2110" s="7" t="str">
        <f>Premissas!$E$10</f>
        <v>fevereiro/19</v>
      </c>
      <c r="B2110" s="29">
        <f t="shared" si="3196"/>
        <v>151</v>
      </c>
      <c r="C2110" s="15">
        <f>LARGE(Premissas!$H$10:$I$10,1)</f>
        <v>89.49</v>
      </c>
      <c r="D2110" s="20">
        <f t="shared" si="3186"/>
        <v>0</v>
      </c>
      <c r="E2110" s="17">
        <f>D2110*Premissas!$C$6</f>
        <v>0</v>
      </c>
      <c r="F2110" s="15">
        <f t="shared" si="3187"/>
        <v>151</v>
      </c>
      <c r="G2110" s="18">
        <f>F2110*Premissas!$C$5</f>
        <v>4867.7317304650423</v>
      </c>
      <c r="M2110" s="7" t="str">
        <f>Premissas!$E$10</f>
        <v>fevereiro/19</v>
      </c>
      <c r="N2110" s="29">
        <f t="shared" si="3194"/>
        <v>151</v>
      </c>
      <c r="O2110" s="15">
        <f>Premissas!$I$10</f>
        <v>61.82</v>
      </c>
      <c r="P2110" s="20">
        <f t="shared" si="3189"/>
        <v>0</v>
      </c>
      <c r="Q2110" s="17">
        <f>P2110*Premissas!$C$13</f>
        <v>0</v>
      </c>
      <c r="R2110" s="15">
        <f t="shared" si="3190"/>
        <v>151</v>
      </c>
      <c r="S2110" s="18">
        <f>R2110*Premissas!$C$11</f>
        <v>7272.9357798165138</v>
      </c>
      <c r="Y2110" s="7" t="str">
        <f>Premissas!$E$10</f>
        <v>fevereiro/19</v>
      </c>
      <c r="Z2110" s="29">
        <f t="shared" si="3195"/>
        <v>151</v>
      </c>
      <c r="AA2110" s="15">
        <f>Premissas!$H$10</f>
        <v>89.49</v>
      </c>
      <c r="AB2110" s="20">
        <f t="shared" si="3192"/>
        <v>0</v>
      </c>
      <c r="AC2110" s="17">
        <f>AB2110*Premissas!$C$6</f>
        <v>0</v>
      </c>
      <c r="AD2110" s="15">
        <f t="shared" si="3193"/>
        <v>151</v>
      </c>
      <c r="AE2110" s="18">
        <f>AD2110*Premissas!$C$12</f>
        <v>4867.7317304650423</v>
      </c>
    </row>
    <row r="2111" spans="1:33" x14ac:dyDescent="0.25">
      <c r="A2111" s="7" t="str">
        <f>Premissas!$E$11</f>
        <v>janeiro/19</v>
      </c>
      <c r="B2111" s="29">
        <f t="shared" si="3196"/>
        <v>151</v>
      </c>
      <c r="C2111" s="15">
        <f>LARGE(Premissas!$H$11:$I$11,1)</f>
        <v>81.09</v>
      </c>
      <c r="D2111" s="16">
        <f t="shared" si="3186"/>
        <v>0</v>
      </c>
      <c r="E2111" s="17">
        <f>D2111*Premissas!$C$6</f>
        <v>0</v>
      </c>
      <c r="F2111" s="15">
        <f t="shared" si="3187"/>
        <v>151</v>
      </c>
      <c r="G2111" s="18">
        <f>F2111*Premissas!$C$5</f>
        <v>4867.7317304650423</v>
      </c>
      <c r="M2111" s="7" t="str">
        <f>Premissas!$E$11</f>
        <v>janeiro/19</v>
      </c>
      <c r="N2111" s="29">
        <f t="shared" si="3194"/>
        <v>151</v>
      </c>
      <c r="O2111" s="15">
        <f>Premissas!$I$11</f>
        <v>57.12</v>
      </c>
      <c r="P2111" s="16">
        <f t="shared" si="3189"/>
        <v>0</v>
      </c>
      <c r="Q2111" s="17">
        <f>P2111*Premissas!$C$13</f>
        <v>0</v>
      </c>
      <c r="R2111" s="15">
        <f t="shared" si="3190"/>
        <v>151</v>
      </c>
      <c r="S2111" s="18">
        <f>R2111*Premissas!$C$11</f>
        <v>7272.9357798165138</v>
      </c>
      <c r="Y2111" s="7" t="str">
        <f>Premissas!$E$11</f>
        <v>janeiro/19</v>
      </c>
      <c r="Z2111" s="29">
        <f t="shared" si="3195"/>
        <v>151</v>
      </c>
      <c r="AA2111" s="15">
        <f>Premissas!$H$11</f>
        <v>81.09</v>
      </c>
      <c r="AB2111" s="16">
        <f t="shared" si="3192"/>
        <v>0</v>
      </c>
      <c r="AC2111" s="17">
        <f>AB2111*Premissas!$C$6</f>
        <v>0</v>
      </c>
      <c r="AD2111" s="15">
        <f t="shared" si="3193"/>
        <v>151</v>
      </c>
      <c r="AE2111" s="18">
        <f>AD2111*Premissas!$C$12</f>
        <v>4867.7317304650423</v>
      </c>
    </row>
    <row r="2112" spans="1:33" x14ac:dyDescent="0.25">
      <c r="A2112" s="7" t="str">
        <f>Premissas!$E$12</f>
        <v>dezembro/18</v>
      </c>
      <c r="B2112" s="29">
        <f t="shared" si="3196"/>
        <v>151</v>
      </c>
      <c r="C2112" s="15">
        <f>LARGE(Premissas!$H$12:$I$12,1)</f>
        <v>66.98</v>
      </c>
      <c r="D2112" s="16">
        <f t="shared" si="3186"/>
        <v>0</v>
      </c>
      <c r="E2112" s="17">
        <f>D2112*Premissas!$C$6</f>
        <v>0</v>
      </c>
      <c r="F2112" s="15">
        <f t="shared" si="3187"/>
        <v>151</v>
      </c>
      <c r="G2112" s="18">
        <f>F2112*Premissas!$C$5</f>
        <v>4867.7317304650423</v>
      </c>
      <c r="M2112" s="7" t="str">
        <f>Premissas!$E$12</f>
        <v>dezembro/18</v>
      </c>
      <c r="N2112" s="29">
        <f t="shared" si="3194"/>
        <v>151</v>
      </c>
      <c r="O2112" s="15">
        <f>Premissas!$I$12</f>
        <v>56.9</v>
      </c>
      <c r="P2112" s="16">
        <f t="shared" si="3189"/>
        <v>0</v>
      </c>
      <c r="Q2112" s="17">
        <f>P2112*Premissas!$C$13</f>
        <v>0</v>
      </c>
      <c r="R2112" s="15">
        <f t="shared" si="3190"/>
        <v>151</v>
      </c>
      <c r="S2112" s="18">
        <f>R2112*Premissas!$C$11</f>
        <v>7272.9357798165138</v>
      </c>
      <c r="Y2112" s="7" t="str">
        <f>Premissas!$E$12</f>
        <v>dezembro/18</v>
      </c>
      <c r="Z2112" s="29">
        <f t="shared" si="3195"/>
        <v>151</v>
      </c>
      <c r="AA2112" s="15">
        <f>Premissas!$H$12</f>
        <v>66.98</v>
      </c>
      <c r="AB2112" s="16">
        <f t="shared" si="3192"/>
        <v>0</v>
      </c>
      <c r="AC2112" s="17">
        <f>AB2112*Premissas!$C$6</f>
        <v>0</v>
      </c>
      <c r="AD2112" s="15">
        <f t="shared" si="3193"/>
        <v>151</v>
      </c>
      <c r="AE2112" s="18">
        <f>AD2112*Premissas!$C$12</f>
        <v>4867.7317304650423</v>
      </c>
    </row>
    <row r="2113" spans="1:33" x14ac:dyDescent="0.25">
      <c r="A2113" s="7" t="str">
        <f>Premissas!$E$13</f>
        <v>novembro/18</v>
      </c>
      <c r="B2113" s="29">
        <f t="shared" si="3196"/>
        <v>151</v>
      </c>
      <c r="C2113" s="15">
        <f>LARGE(Premissas!$H$13:$I$13,1)</f>
        <v>66.42</v>
      </c>
      <c r="D2113" s="16">
        <f t="shared" si="3186"/>
        <v>0</v>
      </c>
      <c r="E2113" s="17">
        <f>D2113*Premissas!$C$6</f>
        <v>0</v>
      </c>
      <c r="F2113" s="15">
        <f t="shared" si="3187"/>
        <v>151</v>
      </c>
      <c r="G2113" s="18">
        <f>F2113*Premissas!$C$5</f>
        <v>4867.7317304650423</v>
      </c>
      <c r="M2113" s="7" t="str">
        <f>Premissas!$E$13</f>
        <v>novembro/18</v>
      </c>
      <c r="N2113" s="29">
        <f t="shared" si="3194"/>
        <v>151</v>
      </c>
      <c r="O2113" s="15">
        <f>Premissas!$I$13</f>
        <v>40.659999999999997</v>
      </c>
      <c r="P2113" s="16">
        <f t="shared" si="3189"/>
        <v>0</v>
      </c>
      <c r="Q2113" s="17">
        <f>P2113*Premissas!$C$13</f>
        <v>0</v>
      </c>
      <c r="R2113" s="15">
        <f t="shared" si="3190"/>
        <v>151</v>
      </c>
      <c r="S2113" s="18">
        <f>R2113*Premissas!$C$11</f>
        <v>7272.9357798165138</v>
      </c>
      <c r="Y2113" s="7" t="str">
        <f>Premissas!$E$13</f>
        <v>novembro/18</v>
      </c>
      <c r="Z2113" s="29">
        <f t="shared" si="3195"/>
        <v>151</v>
      </c>
      <c r="AA2113" s="15">
        <f>Premissas!$H$13</f>
        <v>66.42</v>
      </c>
      <c r="AB2113" s="16">
        <f t="shared" si="3192"/>
        <v>0</v>
      </c>
      <c r="AC2113" s="17">
        <f>AB2113*Premissas!$C$6</f>
        <v>0</v>
      </c>
      <c r="AD2113" s="15">
        <f t="shared" si="3193"/>
        <v>151</v>
      </c>
      <c r="AE2113" s="18">
        <f>AD2113*Premissas!$C$12</f>
        <v>4867.7317304650423</v>
      </c>
    </row>
    <row r="2114" spans="1:33" x14ac:dyDescent="0.25">
      <c r="A2114" s="26" t="s">
        <v>35</v>
      </c>
      <c r="B2114" s="5"/>
      <c r="C2114" s="5">
        <f>LARGE(C2101:C2113,1)</f>
        <v>89.49</v>
      </c>
      <c r="D2114" s="5">
        <f>LARGE(D2101:D2113,1)</f>
        <v>0</v>
      </c>
      <c r="E2114" s="27">
        <f>SUM(E2102:E2113)</f>
        <v>0</v>
      </c>
      <c r="F2114" s="5">
        <f>LARGE(F2101:F2113,1)</f>
        <v>151</v>
      </c>
      <c r="G2114" s="27">
        <f t="shared" si="3110"/>
        <v>58412.780765580508</v>
      </c>
      <c r="H2114" s="50">
        <f>E2114+G2114</f>
        <v>58412.780765580508</v>
      </c>
      <c r="I2114">
        <f>B2102</f>
        <v>151</v>
      </c>
      <c r="M2114" s="26" t="s">
        <v>35</v>
      </c>
      <c r="N2114" s="5"/>
      <c r="O2114" s="5">
        <f t="shared" ref="O2114:P2114" si="3197">LARGE(O2101:O2113,1)</f>
        <v>77.73</v>
      </c>
      <c r="P2114" s="5">
        <f t="shared" si="3197"/>
        <v>0</v>
      </c>
      <c r="Q2114" s="27">
        <f t="shared" ref="Q2114" si="3198">SUM(Q2102:Q2113)</f>
        <v>0</v>
      </c>
      <c r="R2114" s="5">
        <f t="shared" ref="R2114" si="3199">LARGE(R2101:R2113,1)</f>
        <v>151</v>
      </c>
      <c r="S2114" s="27">
        <f t="shared" si="3114"/>
        <v>87275.229357798162</v>
      </c>
      <c r="T2114" s="50">
        <f t="shared" ref="T2114" si="3200">Q2114+S2114</f>
        <v>87275.229357798162</v>
      </c>
      <c r="U2114">
        <f t="shared" ref="U2114" si="3201">N2102</f>
        <v>151</v>
      </c>
      <c r="Y2114" s="26" t="s">
        <v>35</v>
      </c>
      <c r="Z2114" s="5"/>
      <c r="AA2114" s="5">
        <f t="shared" ref="AA2114:AB2114" si="3202">LARGE(AA2101:AA2113,1)</f>
        <v>89.49</v>
      </c>
      <c r="AB2114" s="5">
        <f t="shared" si="3202"/>
        <v>0</v>
      </c>
      <c r="AC2114" s="27">
        <f t="shared" ref="AC2114" si="3203">SUM(AC2102:AC2113)</f>
        <v>0</v>
      </c>
      <c r="AD2114" s="5">
        <f t="shared" ref="AD2114" si="3204">LARGE(AD2101:AD2113,1)</f>
        <v>151</v>
      </c>
      <c r="AE2114" s="27">
        <f t="shared" si="3120"/>
        <v>58412.780765580508</v>
      </c>
      <c r="AF2114" s="50">
        <f t="shared" ref="AF2114" si="3205">AC2114+AE2114</f>
        <v>58412.780765580508</v>
      </c>
      <c r="AG2114">
        <f t="shared" ref="AG2114" si="3206">Z2102</f>
        <v>151</v>
      </c>
    </row>
    <row r="2115" spans="1:33" x14ac:dyDescent="0.25">
      <c r="A2115" s="6" t="s">
        <v>12</v>
      </c>
      <c r="B2115" s="6" t="s">
        <v>18</v>
      </c>
      <c r="C2115" s="6" t="s">
        <v>19</v>
      </c>
      <c r="D2115" s="14" t="s">
        <v>20</v>
      </c>
      <c r="E2115" s="14" t="s">
        <v>21</v>
      </c>
      <c r="F2115" s="6" t="s">
        <v>22</v>
      </c>
      <c r="G2115" s="6" t="s">
        <v>23</v>
      </c>
      <c r="M2115" s="6" t="s">
        <v>12</v>
      </c>
      <c r="N2115" s="6" t="s">
        <v>18</v>
      </c>
      <c r="O2115" s="6" t="s">
        <v>19</v>
      </c>
      <c r="P2115" s="14" t="s">
        <v>20</v>
      </c>
      <c r="Q2115" s="14" t="s">
        <v>21</v>
      </c>
      <c r="R2115" s="6" t="s">
        <v>22</v>
      </c>
      <c r="S2115" s="6" t="s">
        <v>23</v>
      </c>
      <c r="Y2115" s="6" t="s">
        <v>12</v>
      </c>
      <c r="Z2115" s="6" t="s">
        <v>18</v>
      </c>
      <c r="AA2115" s="6" t="s">
        <v>19</v>
      </c>
      <c r="AB2115" s="14" t="s">
        <v>20</v>
      </c>
      <c r="AC2115" s="14" t="s">
        <v>21</v>
      </c>
      <c r="AD2115" s="6" t="s">
        <v>22</v>
      </c>
      <c r="AE2115" s="6" t="s">
        <v>23</v>
      </c>
    </row>
    <row r="2116" spans="1:33" x14ac:dyDescent="0.25">
      <c r="A2116" s="7" t="str">
        <f>Premissas!$E$2</f>
        <v>outubro/19</v>
      </c>
      <c r="B2116" s="29">
        <f>B2102+1</f>
        <v>152</v>
      </c>
      <c r="C2116" s="15">
        <f>LARGE(Premissas!$H$2:$I$2,1)</f>
        <v>63.39</v>
      </c>
      <c r="D2116" s="16">
        <f t="shared" ref="D2116:D2127" si="3207">IF(C2116&gt;105%*B2116,(C2116-B2116),0)</f>
        <v>0</v>
      </c>
      <c r="E2116" s="17">
        <f>D2116*Premissas!$C$6</f>
        <v>0</v>
      </c>
      <c r="F2116" s="15">
        <f t="shared" ref="F2116:F2127" si="3208">IF(C2116&gt;B2116,C2116,B2116)</f>
        <v>152</v>
      </c>
      <c r="G2116" s="18">
        <f>F2116*Premissas!$C$5</f>
        <v>4899.9683644416327</v>
      </c>
      <c r="M2116" s="7" t="str">
        <f>Premissas!$E$2</f>
        <v>outubro/19</v>
      </c>
      <c r="N2116" s="29">
        <f t="shared" ref="N2116" si="3209">N2102+1</f>
        <v>152</v>
      </c>
      <c r="O2116" s="15">
        <f>Premissas!$I$2</f>
        <v>63.39</v>
      </c>
      <c r="P2116" s="16">
        <f t="shared" ref="P2116:P2127" si="3210">IF(O2116&gt;105%*N2116,(O2116-N2116),0)</f>
        <v>0</v>
      </c>
      <c r="Q2116" s="17">
        <f>P2116*Premissas!$C$13</f>
        <v>0</v>
      </c>
      <c r="R2116" s="15">
        <f t="shared" ref="R2116:R2127" si="3211">IF(O2116&gt;N2116,O2116,N2116)</f>
        <v>152</v>
      </c>
      <c r="S2116" s="18">
        <f>R2116*Premissas!$C$11</f>
        <v>7321.1009174311921</v>
      </c>
      <c r="Y2116" s="7" t="str">
        <f>Premissas!$E$2</f>
        <v>outubro/19</v>
      </c>
      <c r="Z2116" s="29">
        <f t="shared" ref="Z2116" si="3212">Z2102+1</f>
        <v>152</v>
      </c>
      <c r="AA2116" s="15">
        <f>Premissas!$H$2</f>
        <v>58.8</v>
      </c>
      <c r="AB2116" s="16">
        <f t="shared" ref="AB2116:AB2127" si="3213">IF(AA2116&gt;105%*Z2116,(AA2116-Z2116),0)</f>
        <v>0</v>
      </c>
      <c r="AC2116" s="17">
        <f>AB2116*Premissas!$C$6</f>
        <v>0</v>
      </c>
      <c r="AD2116" s="15">
        <f t="shared" ref="AD2116:AD2127" si="3214">IF(AA2116&gt;Z2116,AA2116,Z2116)</f>
        <v>152</v>
      </c>
      <c r="AE2116" s="18">
        <f>AD2116*Premissas!$C$12</f>
        <v>4899.9683644416327</v>
      </c>
    </row>
    <row r="2117" spans="1:33" x14ac:dyDescent="0.25">
      <c r="A2117" s="7" t="str">
        <f>Premissas!$E$3</f>
        <v>setembro/19</v>
      </c>
      <c r="B2117" s="29">
        <f>B2116</f>
        <v>152</v>
      </c>
      <c r="C2117" s="15">
        <f>LARGE(Premissas!$H$3:$I$3,1)</f>
        <v>58.91</v>
      </c>
      <c r="D2117" s="16">
        <f t="shared" si="3207"/>
        <v>0</v>
      </c>
      <c r="E2117" s="17">
        <f>D2117*Premissas!$C$6</f>
        <v>0</v>
      </c>
      <c r="F2117" s="15">
        <f t="shared" si="3208"/>
        <v>152</v>
      </c>
      <c r="G2117" s="18">
        <f>F2117*Premissas!$C$5</f>
        <v>4899.9683644416327</v>
      </c>
      <c r="M2117" s="7" t="str">
        <f>Premissas!$E$3</f>
        <v>setembro/19</v>
      </c>
      <c r="N2117" s="29">
        <f t="shared" ref="N2117:N2127" si="3215">N2116</f>
        <v>152</v>
      </c>
      <c r="O2117" s="15">
        <f>Premissas!$I$3</f>
        <v>52.19</v>
      </c>
      <c r="P2117" s="16">
        <f t="shared" si="3210"/>
        <v>0</v>
      </c>
      <c r="Q2117" s="17">
        <f>P2117*Premissas!$C$13</f>
        <v>0</v>
      </c>
      <c r="R2117" s="15">
        <f t="shared" si="3211"/>
        <v>152</v>
      </c>
      <c r="S2117" s="18">
        <f>R2117*Premissas!$C$11</f>
        <v>7321.1009174311921</v>
      </c>
      <c r="Y2117" s="7" t="str">
        <f>Premissas!$E$3</f>
        <v>setembro/19</v>
      </c>
      <c r="Z2117" s="29">
        <f t="shared" ref="Z2117:Z2127" si="3216">Z2116</f>
        <v>152</v>
      </c>
      <c r="AA2117" s="15">
        <f>Premissas!$H$3</f>
        <v>58.91</v>
      </c>
      <c r="AB2117" s="16">
        <f t="shared" si="3213"/>
        <v>0</v>
      </c>
      <c r="AC2117" s="17">
        <f>AB2117*Premissas!$C$6</f>
        <v>0</v>
      </c>
      <c r="AD2117" s="15">
        <f t="shared" si="3214"/>
        <v>152</v>
      </c>
      <c r="AE2117" s="18">
        <f>AD2117*Premissas!$C$12</f>
        <v>4899.9683644416327</v>
      </c>
    </row>
    <row r="2118" spans="1:33" x14ac:dyDescent="0.25">
      <c r="A2118" s="7" t="str">
        <f>Premissas!$E$4</f>
        <v>agosto/19</v>
      </c>
      <c r="B2118" s="29">
        <f t="shared" ref="B2118:B2127" si="3217">B2117</f>
        <v>152</v>
      </c>
      <c r="C2118" s="15">
        <f>LARGE(Premissas!$H$4:$I$4,1)</f>
        <v>46.48</v>
      </c>
      <c r="D2118" s="16">
        <f t="shared" si="3207"/>
        <v>0</v>
      </c>
      <c r="E2118" s="17">
        <f>D2118*Premissas!$C$6</f>
        <v>0</v>
      </c>
      <c r="F2118" s="15">
        <f t="shared" si="3208"/>
        <v>152</v>
      </c>
      <c r="G2118" s="18">
        <f>F2118*Premissas!$C$5</f>
        <v>4899.9683644416327</v>
      </c>
      <c r="M2118" s="7" t="str">
        <f>Premissas!$E$4</f>
        <v>agosto/19</v>
      </c>
      <c r="N2118" s="29">
        <f t="shared" si="3215"/>
        <v>152</v>
      </c>
      <c r="O2118" s="15">
        <f>Premissas!$I$4</f>
        <v>20.16</v>
      </c>
      <c r="P2118" s="16">
        <f t="shared" si="3210"/>
        <v>0</v>
      </c>
      <c r="Q2118" s="17">
        <f>P2118*Premissas!$C$13</f>
        <v>0</v>
      </c>
      <c r="R2118" s="15">
        <f t="shared" si="3211"/>
        <v>152</v>
      </c>
      <c r="S2118" s="18">
        <f>R2118*Premissas!$C$11</f>
        <v>7321.1009174311921</v>
      </c>
      <c r="Y2118" s="7" t="str">
        <f>Premissas!$E$4</f>
        <v>agosto/19</v>
      </c>
      <c r="Z2118" s="29">
        <f t="shared" si="3216"/>
        <v>152</v>
      </c>
      <c r="AA2118" s="15">
        <f>Premissas!$H$4</f>
        <v>46.48</v>
      </c>
      <c r="AB2118" s="16">
        <f t="shared" si="3213"/>
        <v>0</v>
      </c>
      <c r="AC2118" s="17">
        <f>AB2118*Premissas!$C$6</f>
        <v>0</v>
      </c>
      <c r="AD2118" s="15">
        <f t="shared" si="3214"/>
        <v>152</v>
      </c>
      <c r="AE2118" s="18">
        <f>AD2118*Premissas!$C$12</f>
        <v>4899.9683644416327</v>
      </c>
    </row>
    <row r="2119" spans="1:33" x14ac:dyDescent="0.25">
      <c r="A2119" s="7" t="str">
        <f>Premissas!$E$5</f>
        <v>julho/19</v>
      </c>
      <c r="B2119" s="29">
        <f t="shared" si="3217"/>
        <v>152</v>
      </c>
      <c r="C2119" s="15">
        <f>LARGE(Premissas!$H$5:$I$5,1)</f>
        <v>63.17</v>
      </c>
      <c r="D2119" s="16">
        <f t="shared" si="3207"/>
        <v>0</v>
      </c>
      <c r="E2119" s="17">
        <f>D2119*Premissas!$C$6</f>
        <v>0</v>
      </c>
      <c r="F2119" s="15">
        <f t="shared" si="3208"/>
        <v>152</v>
      </c>
      <c r="G2119" s="18">
        <f>F2119*Premissas!$C$5</f>
        <v>4899.9683644416327</v>
      </c>
      <c r="M2119" s="7" t="str">
        <f>Premissas!$E$5</f>
        <v>julho/19</v>
      </c>
      <c r="N2119" s="29">
        <f t="shared" si="3215"/>
        <v>152</v>
      </c>
      <c r="O2119" s="15">
        <f>Premissas!$I$5</f>
        <v>39.979999999999997</v>
      </c>
      <c r="P2119" s="16">
        <f t="shared" si="3210"/>
        <v>0</v>
      </c>
      <c r="Q2119" s="17">
        <f>P2119*Premissas!$C$13</f>
        <v>0</v>
      </c>
      <c r="R2119" s="15">
        <f t="shared" si="3211"/>
        <v>152</v>
      </c>
      <c r="S2119" s="18">
        <f>R2119*Premissas!$C$11</f>
        <v>7321.1009174311921</v>
      </c>
      <c r="Y2119" s="7" t="str">
        <f>Premissas!$E$5</f>
        <v>julho/19</v>
      </c>
      <c r="Z2119" s="29">
        <f t="shared" si="3216"/>
        <v>152</v>
      </c>
      <c r="AA2119" s="15">
        <f>Premissas!$H$5</f>
        <v>63.17</v>
      </c>
      <c r="AB2119" s="16">
        <f t="shared" si="3213"/>
        <v>0</v>
      </c>
      <c r="AC2119" s="17">
        <f>AB2119*Premissas!$C$6</f>
        <v>0</v>
      </c>
      <c r="AD2119" s="15">
        <f t="shared" si="3214"/>
        <v>152</v>
      </c>
      <c r="AE2119" s="18">
        <f>AD2119*Premissas!$C$12</f>
        <v>4899.9683644416327</v>
      </c>
    </row>
    <row r="2120" spans="1:33" x14ac:dyDescent="0.25">
      <c r="A2120" s="7" t="str">
        <f>Premissas!$E$6</f>
        <v>junho/19</v>
      </c>
      <c r="B2120" s="29">
        <f t="shared" si="3217"/>
        <v>152</v>
      </c>
      <c r="C2120" s="15">
        <f>LARGE(Premissas!$H$6:$I$6,1)</f>
        <v>59.47</v>
      </c>
      <c r="D2120" s="16">
        <f t="shared" si="3207"/>
        <v>0</v>
      </c>
      <c r="E2120" s="17">
        <f>D2120*Premissas!$C$6</f>
        <v>0</v>
      </c>
      <c r="F2120" s="15">
        <f t="shared" si="3208"/>
        <v>152</v>
      </c>
      <c r="G2120" s="18">
        <f>F2120*Premissas!$C$5</f>
        <v>4899.9683644416327</v>
      </c>
      <c r="M2120" s="7" t="str">
        <f>Premissas!$E$6</f>
        <v>junho/19</v>
      </c>
      <c r="N2120" s="29">
        <f t="shared" si="3215"/>
        <v>152</v>
      </c>
      <c r="O2120" s="15">
        <f>Premissas!$I$6</f>
        <v>47.71</v>
      </c>
      <c r="P2120" s="16">
        <f t="shared" si="3210"/>
        <v>0</v>
      </c>
      <c r="Q2120" s="17">
        <f>P2120*Premissas!$C$13</f>
        <v>0</v>
      </c>
      <c r="R2120" s="15">
        <f t="shared" si="3211"/>
        <v>152</v>
      </c>
      <c r="S2120" s="18">
        <f>R2120*Premissas!$C$11</f>
        <v>7321.1009174311921</v>
      </c>
      <c r="Y2120" s="7" t="str">
        <f>Premissas!$E$6</f>
        <v>junho/19</v>
      </c>
      <c r="Z2120" s="29">
        <f t="shared" si="3216"/>
        <v>152</v>
      </c>
      <c r="AA2120" s="15">
        <f>Premissas!$H$6</f>
        <v>59.47</v>
      </c>
      <c r="AB2120" s="16">
        <f t="shared" si="3213"/>
        <v>0</v>
      </c>
      <c r="AC2120" s="17">
        <f>AB2120*Premissas!$C$6</f>
        <v>0</v>
      </c>
      <c r="AD2120" s="15">
        <f t="shared" si="3214"/>
        <v>152</v>
      </c>
      <c r="AE2120" s="18">
        <f>AD2120*Premissas!$C$12</f>
        <v>4899.9683644416327</v>
      </c>
    </row>
    <row r="2121" spans="1:33" x14ac:dyDescent="0.25">
      <c r="A2121" s="7" t="str">
        <f>Premissas!$E$7</f>
        <v>maio/19</v>
      </c>
      <c r="B2121" s="29">
        <f t="shared" si="3217"/>
        <v>152</v>
      </c>
      <c r="C2121" s="15">
        <f>LARGE(Premissas!$H$7:$I$7,1)</f>
        <v>61.04</v>
      </c>
      <c r="D2121" s="20">
        <f t="shared" si="3207"/>
        <v>0</v>
      </c>
      <c r="E2121" s="17">
        <f>D2121*Premissas!$C$6</f>
        <v>0</v>
      </c>
      <c r="F2121" s="15">
        <f t="shared" si="3208"/>
        <v>152</v>
      </c>
      <c r="G2121" s="18">
        <f>F2121*Premissas!$C$5</f>
        <v>4899.9683644416327</v>
      </c>
      <c r="M2121" s="7" t="str">
        <f>Premissas!$E$7</f>
        <v>maio/19</v>
      </c>
      <c r="N2121" s="29">
        <f t="shared" si="3215"/>
        <v>152</v>
      </c>
      <c r="O2121" s="15">
        <f>Premissas!$I$7</f>
        <v>46.37</v>
      </c>
      <c r="P2121" s="20">
        <f t="shared" si="3210"/>
        <v>0</v>
      </c>
      <c r="Q2121" s="17">
        <f>P2121*Premissas!$C$13</f>
        <v>0</v>
      </c>
      <c r="R2121" s="15">
        <f t="shared" si="3211"/>
        <v>152</v>
      </c>
      <c r="S2121" s="18">
        <f>R2121*Premissas!$C$11</f>
        <v>7321.1009174311921</v>
      </c>
      <c r="Y2121" s="7" t="str">
        <f>Premissas!$E$7</f>
        <v>maio/19</v>
      </c>
      <c r="Z2121" s="29">
        <f t="shared" si="3216"/>
        <v>152</v>
      </c>
      <c r="AA2121" s="15">
        <f>Premissas!$H$7</f>
        <v>61.04</v>
      </c>
      <c r="AB2121" s="20">
        <f t="shared" si="3213"/>
        <v>0</v>
      </c>
      <c r="AC2121" s="17">
        <f>AB2121*Premissas!$C$6</f>
        <v>0</v>
      </c>
      <c r="AD2121" s="15">
        <f t="shared" si="3214"/>
        <v>152</v>
      </c>
      <c r="AE2121" s="18">
        <f>AD2121*Premissas!$C$12</f>
        <v>4899.9683644416327</v>
      </c>
    </row>
    <row r="2122" spans="1:33" x14ac:dyDescent="0.25">
      <c r="A2122" s="7" t="str">
        <f>Premissas!$E$8</f>
        <v>abril/19</v>
      </c>
      <c r="B2122" s="29">
        <f t="shared" si="3217"/>
        <v>152</v>
      </c>
      <c r="C2122" s="15">
        <f>LARGE(Premissas!$H$8:$I$8,1)</f>
        <v>81.98</v>
      </c>
      <c r="D2122" s="20">
        <f t="shared" si="3207"/>
        <v>0</v>
      </c>
      <c r="E2122" s="17">
        <f>D2122*Premissas!$C$6</f>
        <v>0</v>
      </c>
      <c r="F2122" s="15">
        <f t="shared" si="3208"/>
        <v>152</v>
      </c>
      <c r="G2122" s="18">
        <f>F2122*Premissas!$C$5</f>
        <v>4899.9683644416327</v>
      </c>
      <c r="M2122" s="7" t="str">
        <f>Premissas!$E$8</f>
        <v>abril/19</v>
      </c>
      <c r="N2122" s="29">
        <f t="shared" si="3215"/>
        <v>152</v>
      </c>
      <c r="O2122" s="15">
        <f>Premissas!$I$8</f>
        <v>53.09</v>
      </c>
      <c r="P2122" s="20">
        <f t="shared" si="3210"/>
        <v>0</v>
      </c>
      <c r="Q2122" s="17">
        <f>P2122*Premissas!$C$13</f>
        <v>0</v>
      </c>
      <c r="R2122" s="15">
        <f t="shared" si="3211"/>
        <v>152</v>
      </c>
      <c r="S2122" s="18">
        <f>R2122*Premissas!$C$11</f>
        <v>7321.1009174311921</v>
      </c>
      <c r="Y2122" s="7" t="str">
        <f>Premissas!$E$8</f>
        <v>abril/19</v>
      </c>
      <c r="Z2122" s="29">
        <f t="shared" si="3216"/>
        <v>152</v>
      </c>
      <c r="AA2122" s="15">
        <f>Premissas!$H$8</f>
        <v>81.98</v>
      </c>
      <c r="AB2122" s="20">
        <f t="shared" si="3213"/>
        <v>0</v>
      </c>
      <c r="AC2122" s="17">
        <f>AB2122*Premissas!$C$6</f>
        <v>0</v>
      </c>
      <c r="AD2122" s="15">
        <f t="shared" si="3214"/>
        <v>152</v>
      </c>
      <c r="AE2122" s="18">
        <f>AD2122*Premissas!$C$12</f>
        <v>4899.9683644416327</v>
      </c>
    </row>
    <row r="2123" spans="1:33" x14ac:dyDescent="0.25">
      <c r="A2123" s="7" t="str">
        <f>Premissas!$E$9</f>
        <v>março/19</v>
      </c>
      <c r="B2123" s="29">
        <f t="shared" si="3217"/>
        <v>152</v>
      </c>
      <c r="C2123" s="15">
        <f>LARGE(Premissas!$H$9:$I$9,1)</f>
        <v>77.73</v>
      </c>
      <c r="D2123" s="20">
        <f t="shared" si="3207"/>
        <v>0</v>
      </c>
      <c r="E2123" s="17">
        <f>D2123*Premissas!$C$6</f>
        <v>0</v>
      </c>
      <c r="F2123" s="15">
        <f t="shared" si="3208"/>
        <v>152</v>
      </c>
      <c r="G2123" s="18">
        <f>F2123*Premissas!$C$5</f>
        <v>4899.9683644416327</v>
      </c>
      <c r="M2123" s="7" t="str">
        <f>Premissas!$E$9</f>
        <v>março/19</v>
      </c>
      <c r="N2123" s="29">
        <f t="shared" si="3215"/>
        <v>152</v>
      </c>
      <c r="O2123" s="15">
        <f>Premissas!$I$9</f>
        <v>77.73</v>
      </c>
      <c r="P2123" s="20">
        <f t="shared" si="3210"/>
        <v>0</v>
      </c>
      <c r="Q2123" s="17">
        <f>P2123*Premissas!$C$13</f>
        <v>0</v>
      </c>
      <c r="R2123" s="15">
        <f t="shared" si="3211"/>
        <v>152</v>
      </c>
      <c r="S2123" s="18">
        <f>R2123*Premissas!$C$11</f>
        <v>7321.1009174311921</v>
      </c>
      <c r="Y2123" s="7" t="str">
        <f>Premissas!$E$9</f>
        <v>março/19</v>
      </c>
      <c r="Z2123" s="29">
        <f t="shared" si="3216"/>
        <v>152</v>
      </c>
      <c r="AA2123" s="15">
        <f>Premissas!$H$9</f>
        <v>77.62</v>
      </c>
      <c r="AB2123" s="20">
        <f t="shared" si="3213"/>
        <v>0</v>
      </c>
      <c r="AC2123" s="17">
        <f>AB2123*Premissas!$C$6</f>
        <v>0</v>
      </c>
      <c r="AD2123" s="15">
        <f t="shared" si="3214"/>
        <v>152</v>
      </c>
      <c r="AE2123" s="18">
        <f>AD2123*Premissas!$C$12</f>
        <v>4899.9683644416327</v>
      </c>
    </row>
    <row r="2124" spans="1:33" x14ac:dyDescent="0.25">
      <c r="A2124" s="7" t="str">
        <f>Premissas!$E$10</f>
        <v>fevereiro/19</v>
      </c>
      <c r="B2124" s="29">
        <f t="shared" si="3217"/>
        <v>152</v>
      </c>
      <c r="C2124" s="15">
        <f>LARGE(Premissas!$H$10:$I$10,1)</f>
        <v>89.49</v>
      </c>
      <c r="D2124" s="20">
        <f t="shared" si="3207"/>
        <v>0</v>
      </c>
      <c r="E2124" s="17">
        <f>D2124*Premissas!$C$6</f>
        <v>0</v>
      </c>
      <c r="F2124" s="15">
        <f t="shared" si="3208"/>
        <v>152</v>
      </c>
      <c r="G2124" s="18">
        <f>F2124*Premissas!$C$5</f>
        <v>4899.9683644416327</v>
      </c>
      <c r="M2124" s="7" t="str">
        <f>Premissas!$E$10</f>
        <v>fevereiro/19</v>
      </c>
      <c r="N2124" s="29">
        <f t="shared" si="3215"/>
        <v>152</v>
      </c>
      <c r="O2124" s="15">
        <f>Premissas!$I$10</f>
        <v>61.82</v>
      </c>
      <c r="P2124" s="20">
        <f t="shared" si="3210"/>
        <v>0</v>
      </c>
      <c r="Q2124" s="17">
        <f>P2124*Premissas!$C$13</f>
        <v>0</v>
      </c>
      <c r="R2124" s="15">
        <f t="shared" si="3211"/>
        <v>152</v>
      </c>
      <c r="S2124" s="18">
        <f>R2124*Premissas!$C$11</f>
        <v>7321.1009174311921</v>
      </c>
      <c r="Y2124" s="7" t="str">
        <f>Premissas!$E$10</f>
        <v>fevereiro/19</v>
      </c>
      <c r="Z2124" s="29">
        <f t="shared" si="3216"/>
        <v>152</v>
      </c>
      <c r="AA2124" s="15">
        <f>Premissas!$H$10</f>
        <v>89.49</v>
      </c>
      <c r="AB2124" s="20">
        <f t="shared" si="3213"/>
        <v>0</v>
      </c>
      <c r="AC2124" s="17">
        <f>AB2124*Premissas!$C$6</f>
        <v>0</v>
      </c>
      <c r="AD2124" s="15">
        <f t="shared" si="3214"/>
        <v>152</v>
      </c>
      <c r="AE2124" s="18">
        <f>AD2124*Premissas!$C$12</f>
        <v>4899.9683644416327</v>
      </c>
    </row>
    <row r="2125" spans="1:33" x14ac:dyDescent="0.25">
      <c r="A2125" s="7" t="str">
        <f>Premissas!$E$11</f>
        <v>janeiro/19</v>
      </c>
      <c r="B2125" s="29">
        <f t="shared" si="3217"/>
        <v>152</v>
      </c>
      <c r="C2125" s="15">
        <f>LARGE(Premissas!$H$11:$I$11,1)</f>
        <v>81.09</v>
      </c>
      <c r="D2125" s="16">
        <f t="shared" si="3207"/>
        <v>0</v>
      </c>
      <c r="E2125" s="17">
        <f>D2125*Premissas!$C$6</f>
        <v>0</v>
      </c>
      <c r="F2125" s="15">
        <f t="shared" si="3208"/>
        <v>152</v>
      </c>
      <c r="G2125" s="18">
        <f>F2125*Premissas!$C$5</f>
        <v>4899.9683644416327</v>
      </c>
      <c r="M2125" s="7" t="str">
        <f>Premissas!$E$11</f>
        <v>janeiro/19</v>
      </c>
      <c r="N2125" s="29">
        <f t="shared" si="3215"/>
        <v>152</v>
      </c>
      <c r="O2125" s="15">
        <f>Premissas!$I$11</f>
        <v>57.12</v>
      </c>
      <c r="P2125" s="16">
        <f t="shared" si="3210"/>
        <v>0</v>
      </c>
      <c r="Q2125" s="17">
        <f>P2125*Premissas!$C$13</f>
        <v>0</v>
      </c>
      <c r="R2125" s="15">
        <f t="shared" si="3211"/>
        <v>152</v>
      </c>
      <c r="S2125" s="18">
        <f>R2125*Premissas!$C$11</f>
        <v>7321.1009174311921</v>
      </c>
      <c r="Y2125" s="7" t="str">
        <f>Premissas!$E$11</f>
        <v>janeiro/19</v>
      </c>
      <c r="Z2125" s="29">
        <f t="shared" si="3216"/>
        <v>152</v>
      </c>
      <c r="AA2125" s="15">
        <f>Premissas!$H$11</f>
        <v>81.09</v>
      </c>
      <c r="AB2125" s="16">
        <f t="shared" si="3213"/>
        <v>0</v>
      </c>
      <c r="AC2125" s="17">
        <f>AB2125*Premissas!$C$6</f>
        <v>0</v>
      </c>
      <c r="AD2125" s="15">
        <f t="shared" si="3214"/>
        <v>152</v>
      </c>
      <c r="AE2125" s="18">
        <f>AD2125*Premissas!$C$12</f>
        <v>4899.9683644416327</v>
      </c>
    </row>
    <row r="2126" spans="1:33" x14ac:dyDescent="0.25">
      <c r="A2126" s="7" t="str">
        <f>Premissas!$E$12</f>
        <v>dezembro/18</v>
      </c>
      <c r="B2126" s="29">
        <f t="shared" si="3217"/>
        <v>152</v>
      </c>
      <c r="C2126" s="15">
        <f>LARGE(Premissas!$H$12:$I$12,1)</f>
        <v>66.98</v>
      </c>
      <c r="D2126" s="16">
        <f t="shared" si="3207"/>
        <v>0</v>
      </c>
      <c r="E2126" s="17">
        <f>D2126*Premissas!$C$6</f>
        <v>0</v>
      </c>
      <c r="F2126" s="15">
        <f t="shared" si="3208"/>
        <v>152</v>
      </c>
      <c r="G2126" s="18">
        <f>F2126*Premissas!$C$5</f>
        <v>4899.9683644416327</v>
      </c>
      <c r="M2126" s="7" t="str">
        <f>Premissas!$E$12</f>
        <v>dezembro/18</v>
      </c>
      <c r="N2126" s="29">
        <f t="shared" si="3215"/>
        <v>152</v>
      </c>
      <c r="O2126" s="15">
        <f>Premissas!$I$12</f>
        <v>56.9</v>
      </c>
      <c r="P2126" s="16">
        <f t="shared" si="3210"/>
        <v>0</v>
      </c>
      <c r="Q2126" s="17">
        <f>P2126*Premissas!$C$13</f>
        <v>0</v>
      </c>
      <c r="R2126" s="15">
        <f t="shared" si="3211"/>
        <v>152</v>
      </c>
      <c r="S2126" s="18">
        <f>R2126*Premissas!$C$11</f>
        <v>7321.1009174311921</v>
      </c>
      <c r="Y2126" s="7" t="str">
        <f>Premissas!$E$12</f>
        <v>dezembro/18</v>
      </c>
      <c r="Z2126" s="29">
        <f t="shared" si="3216"/>
        <v>152</v>
      </c>
      <c r="AA2126" s="15">
        <f>Premissas!$H$12</f>
        <v>66.98</v>
      </c>
      <c r="AB2126" s="16">
        <f t="shared" si="3213"/>
        <v>0</v>
      </c>
      <c r="AC2126" s="17">
        <f>AB2126*Premissas!$C$6</f>
        <v>0</v>
      </c>
      <c r="AD2126" s="15">
        <f t="shared" si="3214"/>
        <v>152</v>
      </c>
      <c r="AE2126" s="18">
        <f>AD2126*Premissas!$C$12</f>
        <v>4899.9683644416327</v>
      </c>
    </row>
    <row r="2127" spans="1:33" x14ac:dyDescent="0.25">
      <c r="A2127" s="7" t="str">
        <f>Premissas!$E$13</f>
        <v>novembro/18</v>
      </c>
      <c r="B2127" s="29">
        <f t="shared" si="3217"/>
        <v>152</v>
      </c>
      <c r="C2127" s="15">
        <f>LARGE(Premissas!$H$13:$I$13,1)</f>
        <v>66.42</v>
      </c>
      <c r="D2127" s="16">
        <f t="shared" si="3207"/>
        <v>0</v>
      </c>
      <c r="E2127" s="17">
        <f>D2127*Premissas!$C$6</f>
        <v>0</v>
      </c>
      <c r="F2127" s="15">
        <f t="shared" si="3208"/>
        <v>152</v>
      </c>
      <c r="G2127" s="18">
        <f>F2127*Premissas!$C$5</f>
        <v>4899.9683644416327</v>
      </c>
      <c r="M2127" s="7" t="str">
        <f>Premissas!$E$13</f>
        <v>novembro/18</v>
      </c>
      <c r="N2127" s="29">
        <f t="shared" si="3215"/>
        <v>152</v>
      </c>
      <c r="O2127" s="15">
        <f>Premissas!$I$13</f>
        <v>40.659999999999997</v>
      </c>
      <c r="P2127" s="16">
        <f t="shared" si="3210"/>
        <v>0</v>
      </c>
      <c r="Q2127" s="17">
        <f>P2127*Premissas!$C$13</f>
        <v>0</v>
      </c>
      <c r="R2127" s="15">
        <f t="shared" si="3211"/>
        <v>152</v>
      </c>
      <c r="S2127" s="18">
        <f>R2127*Premissas!$C$11</f>
        <v>7321.1009174311921</v>
      </c>
      <c r="Y2127" s="7" t="str">
        <f>Premissas!$E$13</f>
        <v>novembro/18</v>
      </c>
      <c r="Z2127" s="29">
        <f t="shared" si="3216"/>
        <v>152</v>
      </c>
      <c r="AA2127" s="15">
        <f>Premissas!$H$13</f>
        <v>66.42</v>
      </c>
      <c r="AB2127" s="16">
        <f t="shared" si="3213"/>
        <v>0</v>
      </c>
      <c r="AC2127" s="17">
        <f>AB2127*Premissas!$C$6</f>
        <v>0</v>
      </c>
      <c r="AD2127" s="15">
        <f t="shared" si="3214"/>
        <v>152</v>
      </c>
      <c r="AE2127" s="18">
        <f>AD2127*Premissas!$C$12</f>
        <v>4899.9683644416327</v>
      </c>
    </row>
    <row r="2128" spans="1:33" x14ac:dyDescent="0.25">
      <c r="A2128" s="26" t="s">
        <v>35</v>
      </c>
      <c r="B2128" s="5"/>
      <c r="C2128" s="5">
        <f>LARGE(C2115:C2127,1)</f>
        <v>89.49</v>
      </c>
      <c r="D2128" s="5">
        <f>LARGE(D2115:D2127,1)</f>
        <v>0</v>
      </c>
      <c r="E2128" s="27">
        <f>SUM(E2116:E2127)</f>
        <v>0</v>
      </c>
      <c r="F2128" s="5">
        <f>LARGE(F2115:F2127,1)</f>
        <v>152</v>
      </c>
      <c r="G2128" s="27">
        <f t="shared" ref="G2128:G2184" si="3218">SUM(G2116:G2127)</f>
        <v>58799.620373299607</v>
      </c>
      <c r="H2128" s="50">
        <f>E2128+G2128</f>
        <v>58799.620373299607</v>
      </c>
      <c r="I2128">
        <f>B2116</f>
        <v>152</v>
      </c>
      <c r="M2128" s="26" t="s">
        <v>35</v>
      </c>
      <c r="N2128" s="5"/>
      <c r="O2128" s="5">
        <f t="shared" ref="O2128:P2128" si="3219">LARGE(O2115:O2127,1)</f>
        <v>77.73</v>
      </c>
      <c r="P2128" s="5">
        <f t="shared" si="3219"/>
        <v>0</v>
      </c>
      <c r="Q2128" s="27">
        <f t="shared" ref="Q2128" si="3220">SUM(Q2116:Q2127)</f>
        <v>0</v>
      </c>
      <c r="R2128" s="5">
        <f t="shared" ref="R2128" si="3221">LARGE(R2115:R2127,1)</f>
        <v>152</v>
      </c>
      <c r="S2128" s="27">
        <f t="shared" ref="S2128:S2184" si="3222">SUM(S2116:S2127)</f>
        <v>87853.211009174309</v>
      </c>
      <c r="T2128" s="50">
        <f t="shared" ref="T2128" si="3223">Q2128+S2128</f>
        <v>87853.211009174309</v>
      </c>
      <c r="U2128">
        <f t="shared" ref="U2128" si="3224">N2116</f>
        <v>152</v>
      </c>
      <c r="Y2128" s="26" t="s">
        <v>35</v>
      </c>
      <c r="Z2128" s="5"/>
      <c r="AA2128" s="5">
        <f t="shared" ref="AA2128:AB2128" si="3225">LARGE(AA2115:AA2127,1)</f>
        <v>89.49</v>
      </c>
      <c r="AB2128" s="5">
        <f t="shared" si="3225"/>
        <v>0</v>
      </c>
      <c r="AC2128" s="27">
        <f t="shared" ref="AC2128" si="3226">SUM(AC2116:AC2127)</f>
        <v>0</v>
      </c>
      <c r="AD2128" s="5">
        <f t="shared" ref="AD2128" si="3227">LARGE(AD2115:AD2127,1)</f>
        <v>152</v>
      </c>
      <c r="AE2128" s="27">
        <f t="shared" ref="AE2128:AE2184" si="3228">SUM(AE2116:AE2127)</f>
        <v>58799.620373299607</v>
      </c>
      <c r="AF2128" s="50">
        <f t="shared" ref="AF2128" si="3229">AC2128+AE2128</f>
        <v>58799.620373299607</v>
      </c>
      <c r="AG2128">
        <f t="shared" ref="AG2128" si="3230">Z2116</f>
        <v>152</v>
      </c>
    </row>
    <row r="2129" spans="1:33" x14ac:dyDescent="0.25">
      <c r="A2129" s="6" t="s">
        <v>12</v>
      </c>
      <c r="B2129" s="6" t="s">
        <v>18</v>
      </c>
      <c r="C2129" s="6" t="s">
        <v>19</v>
      </c>
      <c r="D2129" s="14" t="s">
        <v>20</v>
      </c>
      <c r="E2129" s="14" t="s">
        <v>21</v>
      </c>
      <c r="F2129" s="6" t="s">
        <v>22</v>
      </c>
      <c r="G2129" s="6" t="s">
        <v>23</v>
      </c>
      <c r="M2129" s="6" t="s">
        <v>12</v>
      </c>
      <c r="N2129" s="6" t="s">
        <v>18</v>
      </c>
      <c r="O2129" s="6" t="s">
        <v>19</v>
      </c>
      <c r="P2129" s="14" t="s">
        <v>20</v>
      </c>
      <c r="Q2129" s="14" t="s">
        <v>21</v>
      </c>
      <c r="R2129" s="6" t="s">
        <v>22</v>
      </c>
      <c r="S2129" s="6" t="s">
        <v>23</v>
      </c>
      <c r="Y2129" s="6" t="s">
        <v>12</v>
      </c>
      <c r="Z2129" s="6" t="s">
        <v>18</v>
      </c>
      <c r="AA2129" s="6" t="s">
        <v>19</v>
      </c>
      <c r="AB2129" s="14" t="s">
        <v>20</v>
      </c>
      <c r="AC2129" s="14" t="s">
        <v>21</v>
      </c>
      <c r="AD2129" s="6" t="s">
        <v>22</v>
      </c>
      <c r="AE2129" s="6" t="s">
        <v>23</v>
      </c>
    </row>
    <row r="2130" spans="1:33" x14ac:dyDescent="0.25">
      <c r="A2130" s="7" t="str">
        <f>Premissas!$E$2</f>
        <v>outubro/19</v>
      </c>
      <c r="B2130" s="29">
        <f>B2116+1</f>
        <v>153</v>
      </c>
      <c r="C2130" s="15">
        <f>LARGE(Premissas!$H$2:$I$2,1)</f>
        <v>63.39</v>
      </c>
      <c r="D2130" s="16">
        <f t="shared" ref="D2130:D2141" si="3231">IF(C2130&gt;105%*B2130,(C2130-B2130),0)</f>
        <v>0</v>
      </c>
      <c r="E2130" s="17">
        <f>D2130*Premissas!$C$6</f>
        <v>0</v>
      </c>
      <c r="F2130" s="15">
        <f t="shared" ref="F2130:F2141" si="3232">IF(C2130&gt;B2130,C2130,B2130)</f>
        <v>153</v>
      </c>
      <c r="G2130" s="18">
        <f>F2130*Premissas!$C$5</f>
        <v>4932.2049984182222</v>
      </c>
      <c r="M2130" s="7" t="str">
        <f>Premissas!$E$2</f>
        <v>outubro/19</v>
      </c>
      <c r="N2130" s="29">
        <f t="shared" ref="N2130" si="3233">N2116+1</f>
        <v>153</v>
      </c>
      <c r="O2130" s="15">
        <f>Premissas!$I$2</f>
        <v>63.39</v>
      </c>
      <c r="P2130" s="16">
        <f t="shared" ref="P2130:P2141" si="3234">IF(O2130&gt;105%*N2130,(O2130-N2130),0)</f>
        <v>0</v>
      </c>
      <c r="Q2130" s="17">
        <f>P2130*Premissas!$C$13</f>
        <v>0</v>
      </c>
      <c r="R2130" s="15">
        <f t="shared" ref="R2130:R2141" si="3235">IF(O2130&gt;N2130,O2130,N2130)</f>
        <v>153</v>
      </c>
      <c r="S2130" s="18">
        <f>R2130*Premissas!$C$11</f>
        <v>7369.2660550458713</v>
      </c>
      <c r="Y2130" s="7" t="str">
        <f>Premissas!$E$2</f>
        <v>outubro/19</v>
      </c>
      <c r="Z2130" s="29">
        <f t="shared" ref="Z2130" si="3236">Z2116+1</f>
        <v>153</v>
      </c>
      <c r="AA2130" s="15">
        <f>Premissas!$H$2</f>
        <v>58.8</v>
      </c>
      <c r="AB2130" s="16">
        <f t="shared" ref="AB2130:AB2141" si="3237">IF(AA2130&gt;105%*Z2130,(AA2130-Z2130),0)</f>
        <v>0</v>
      </c>
      <c r="AC2130" s="17">
        <f>AB2130*Premissas!$C$6</f>
        <v>0</v>
      </c>
      <c r="AD2130" s="15">
        <f t="shared" ref="AD2130:AD2141" si="3238">IF(AA2130&gt;Z2130,AA2130,Z2130)</f>
        <v>153</v>
      </c>
      <c r="AE2130" s="18">
        <f>AD2130*Premissas!$C$12</f>
        <v>4932.2049984182222</v>
      </c>
    </row>
    <row r="2131" spans="1:33" x14ac:dyDescent="0.25">
      <c r="A2131" s="7" t="str">
        <f>Premissas!$E$3</f>
        <v>setembro/19</v>
      </c>
      <c r="B2131" s="29">
        <f>B2130</f>
        <v>153</v>
      </c>
      <c r="C2131" s="15">
        <f>LARGE(Premissas!$H$3:$I$3,1)</f>
        <v>58.91</v>
      </c>
      <c r="D2131" s="16">
        <f t="shared" si="3231"/>
        <v>0</v>
      </c>
      <c r="E2131" s="17">
        <f>D2131*Premissas!$C$6</f>
        <v>0</v>
      </c>
      <c r="F2131" s="15">
        <f t="shared" si="3232"/>
        <v>153</v>
      </c>
      <c r="G2131" s="18">
        <f>F2131*Premissas!$C$5</f>
        <v>4932.2049984182222</v>
      </c>
      <c r="M2131" s="7" t="str">
        <f>Premissas!$E$3</f>
        <v>setembro/19</v>
      </c>
      <c r="N2131" s="29">
        <f t="shared" ref="N2131:N2141" si="3239">N2130</f>
        <v>153</v>
      </c>
      <c r="O2131" s="15">
        <f>Premissas!$I$3</f>
        <v>52.19</v>
      </c>
      <c r="P2131" s="16">
        <f t="shared" si="3234"/>
        <v>0</v>
      </c>
      <c r="Q2131" s="17">
        <f>P2131*Premissas!$C$13</f>
        <v>0</v>
      </c>
      <c r="R2131" s="15">
        <f t="shared" si="3235"/>
        <v>153</v>
      </c>
      <c r="S2131" s="18">
        <f>R2131*Premissas!$C$11</f>
        <v>7369.2660550458713</v>
      </c>
      <c r="Y2131" s="7" t="str">
        <f>Premissas!$E$3</f>
        <v>setembro/19</v>
      </c>
      <c r="Z2131" s="29">
        <f t="shared" ref="Z2131:Z2141" si="3240">Z2130</f>
        <v>153</v>
      </c>
      <c r="AA2131" s="15">
        <f>Premissas!$H$3</f>
        <v>58.91</v>
      </c>
      <c r="AB2131" s="16">
        <f t="shared" si="3237"/>
        <v>0</v>
      </c>
      <c r="AC2131" s="17">
        <f>AB2131*Premissas!$C$6</f>
        <v>0</v>
      </c>
      <c r="AD2131" s="15">
        <f t="shared" si="3238"/>
        <v>153</v>
      </c>
      <c r="AE2131" s="18">
        <f>AD2131*Premissas!$C$12</f>
        <v>4932.2049984182222</v>
      </c>
    </row>
    <row r="2132" spans="1:33" x14ac:dyDescent="0.25">
      <c r="A2132" s="7" t="str">
        <f>Premissas!$E$4</f>
        <v>agosto/19</v>
      </c>
      <c r="B2132" s="29">
        <f t="shared" ref="B2132:B2141" si="3241">B2131</f>
        <v>153</v>
      </c>
      <c r="C2132" s="15">
        <f>LARGE(Premissas!$H$4:$I$4,1)</f>
        <v>46.48</v>
      </c>
      <c r="D2132" s="16">
        <f t="shared" si="3231"/>
        <v>0</v>
      </c>
      <c r="E2132" s="17">
        <f>D2132*Premissas!$C$6</f>
        <v>0</v>
      </c>
      <c r="F2132" s="15">
        <f t="shared" si="3232"/>
        <v>153</v>
      </c>
      <c r="G2132" s="18">
        <f>F2132*Premissas!$C$5</f>
        <v>4932.2049984182222</v>
      </c>
      <c r="M2132" s="7" t="str">
        <f>Premissas!$E$4</f>
        <v>agosto/19</v>
      </c>
      <c r="N2132" s="29">
        <f t="shared" si="3239"/>
        <v>153</v>
      </c>
      <c r="O2132" s="15">
        <f>Premissas!$I$4</f>
        <v>20.16</v>
      </c>
      <c r="P2132" s="16">
        <f t="shared" si="3234"/>
        <v>0</v>
      </c>
      <c r="Q2132" s="17">
        <f>P2132*Premissas!$C$13</f>
        <v>0</v>
      </c>
      <c r="R2132" s="15">
        <f t="shared" si="3235"/>
        <v>153</v>
      </c>
      <c r="S2132" s="18">
        <f>R2132*Premissas!$C$11</f>
        <v>7369.2660550458713</v>
      </c>
      <c r="Y2132" s="7" t="str">
        <f>Premissas!$E$4</f>
        <v>agosto/19</v>
      </c>
      <c r="Z2132" s="29">
        <f t="shared" si="3240"/>
        <v>153</v>
      </c>
      <c r="AA2132" s="15">
        <f>Premissas!$H$4</f>
        <v>46.48</v>
      </c>
      <c r="AB2132" s="16">
        <f t="shared" si="3237"/>
        <v>0</v>
      </c>
      <c r="AC2132" s="17">
        <f>AB2132*Premissas!$C$6</f>
        <v>0</v>
      </c>
      <c r="AD2132" s="15">
        <f t="shared" si="3238"/>
        <v>153</v>
      </c>
      <c r="AE2132" s="18">
        <f>AD2132*Premissas!$C$12</f>
        <v>4932.2049984182222</v>
      </c>
    </row>
    <row r="2133" spans="1:33" x14ac:dyDescent="0.25">
      <c r="A2133" s="7" t="str">
        <f>Premissas!$E$5</f>
        <v>julho/19</v>
      </c>
      <c r="B2133" s="29">
        <f t="shared" si="3241"/>
        <v>153</v>
      </c>
      <c r="C2133" s="15">
        <f>LARGE(Premissas!$H$5:$I$5,1)</f>
        <v>63.17</v>
      </c>
      <c r="D2133" s="16">
        <f t="shared" si="3231"/>
        <v>0</v>
      </c>
      <c r="E2133" s="17">
        <f>D2133*Premissas!$C$6</f>
        <v>0</v>
      </c>
      <c r="F2133" s="15">
        <f t="shared" si="3232"/>
        <v>153</v>
      </c>
      <c r="G2133" s="18">
        <f>F2133*Premissas!$C$5</f>
        <v>4932.2049984182222</v>
      </c>
      <c r="M2133" s="7" t="str">
        <f>Premissas!$E$5</f>
        <v>julho/19</v>
      </c>
      <c r="N2133" s="29">
        <f t="shared" si="3239"/>
        <v>153</v>
      </c>
      <c r="O2133" s="15">
        <f>Premissas!$I$5</f>
        <v>39.979999999999997</v>
      </c>
      <c r="P2133" s="16">
        <f t="shared" si="3234"/>
        <v>0</v>
      </c>
      <c r="Q2133" s="17">
        <f>P2133*Premissas!$C$13</f>
        <v>0</v>
      </c>
      <c r="R2133" s="15">
        <f t="shared" si="3235"/>
        <v>153</v>
      </c>
      <c r="S2133" s="18">
        <f>R2133*Premissas!$C$11</f>
        <v>7369.2660550458713</v>
      </c>
      <c r="Y2133" s="7" t="str">
        <f>Premissas!$E$5</f>
        <v>julho/19</v>
      </c>
      <c r="Z2133" s="29">
        <f t="shared" si="3240"/>
        <v>153</v>
      </c>
      <c r="AA2133" s="15">
        <f>Premissas!$H$5</f>
        <v>63.17</v>
      </c>
      <c r="AB2133" s="16">
        <f t="shared" si="3237"/>
        <v>0</v>
      </c>
      <c r="AC2133" s="17">
        <f>AB2133*Premissas!$C$6</f>
        <v>0</v>
      </c>
      <c r="AD2133" s="15">
        <f t="shared" si="3238"/>
        <v>153</v>
      </c>
      <c r="AE2133" s="18">
        <f>AD2133*Premissas!$C$12</f>
        <v>4932.2049984182222</v>
      </c>
    </row>
    <row r="2134" spans="1:33" x14ac:dyDescent="0.25">
      <c r="A2134" s="7" t="str">
        <f>Premissas!$E$6</f>
        <v>junho/19</v>
      </c>
      <c r="B2134" s="29">
        <f t="shared" si="3241"/>
        <v>153</v>
      </c>
      <c r="C2134" s="15">
        <f>LARGE(Premissas!$H$6:$I$6,1)</f>
        <v>59.47</v>
      </c>
      <c r="D2134" s="16">
        <f t="shared" si="3231"/>
        <v>0</v>
      </c>
      <c r="E2134" s="17">
        <f>D2134*Premissas!$C$6</f>
        <v>0</v>
      </c>
      <c r="F2134" s="15">
        <f t="shared" si="3232"/>
        <v>153</v>
      </c>
      <c r="G2134" s="18">
        <f>F2134*Premissas!$C$5</f>
        <v>4932.2049984182222</v>
      </c>
      <c r="M2134" s="7" t="str">
        <f>Premissas!$E$6</f>
        <v>junho/19</v>
      </c>
      <c r="N2134" s="29">
        <f t="shared" si="3239"/>
        <v>153</v>
      </c>
      <c r="O2134" s="15">
        <f>Premissas!$I$6</f>
        <v>47.71</v>
      </c>
      <c r="P2134" s="16">
        <f t="shared" si="3234"/>
        <v>0</v>
      </c>
      <c r="Q2134" s="17">
        <f>P2134*Premissas!$C$13</f>
        <v>0</v>
      </c>
      <c r="R2134" s="15">
        <f t="shared" si="3235"/>
        <v>153</v>
      </c>
      <c r="S2134" s="18">
        <f>R2134*Premissas!$C$11</f>
        <v>7369.2660550458713</v>
      </c>
      <c r="Y2134" s="7" t="str">
        <f>Premissas!$E$6</f>
        <v>junho/19</v>
      </c>
      <c r="Z2134" s="29">
        <f t="shared" si="3240"/>
        <v>153</v>
      </c>
      <c r="AA2134" s="15">
        <f>Premissas!$H$6</f>
        <v>59.47</v>
      </c>
      <c r="AB2134" s="16">
        <f t="shared" si="3237"/>
        <v>0</v>
      </c>
      <c r="AC2134" s="17">
        <f>AB2134*Premissas!$C$6</f>
        <v>0</v>
      </c>
      <c r="AD2134" s="15">
        <f t="shared" si="3238"/>
        <v>153</v>
      </c>
      <c r="AE2134" s="18">
        <f>AD2134*Premissas!$C$12</f>
        <v>4932.2049984182222</v>
      </c>
    </row>
    <row r="2135" spans="1:33" x14ac:dyDescent="0.25">
      <c r="A2135" s="7" t="str">
        <f>Premissas!$E$7</f>
        <v>maio/19</v>
      </c>
      <c r="B2135" s="29">
        <f t="shared" si="3241"/>
        <v>153</v>
      </c>
      <c r="C2135" s="15">
        <f>LARGE(Premissas!$H$7:$I$7,1)</f>
        <v>61.04</v>
      </c>
      <c r="D2135" s="20">
        <f t="shared" si="3231"/>
        <v>0</v>
      </c>
      <c r="E2135" s="17">
        <f>D2135*Premissas!$C$6</f>
        <v>0</v>
      </c>
      <c r="F2135" s="15">
        <f t="shared" si="3232"/>
        <v>153</v>
      </c>
      <c r="G2135" s="18">
        <f>F2135*Premissas!$C$5</f>
        <v>4932.2049984182222</v>
      </c>
      <c r="M2135" s="7" t="str">
        <f>Premissas!$E$7</f>
        <v>maio/19</v>
      </c>
      <c r="N2135" s="29">
        <f t="shared" si="3239"/>
        <v>153</v>
      </c>
      <c r="O2135" s="15">
        <f>Premissas!$I$7</f>
        <v>46.37</v>
      </c>
      <c r="P2135" s="20">
        <f t="shared" si="3234"/>
        <v>0</v>
      </c>
      <c r="Q2135" s="17">
        <f>P2135*Premissas!$C$13</f>
        <v>0</v>
      </c>
      <c r="R2135" s="15">
        <f t="shared" si="3235"/>
        <v>153</v>
      </c>
      <c r="S2135" s="18">
        <f>R2135*Premissas!$C$11</f>
        <v>7369.2660550458713</v>
      </c>
      <c r="Y2135" s="7" t="str">
        <f>Premissas!$E$7</f>
        <v>maio/19</v>
      </c>
      <c r="Z2135" s="29">
        <f t="shared" si="3240"/>
        <v>153</v>
      </c>
      <c r="AA2135" s="15">
        <f>Premissas!$H$7</f>
        <v>61.04</v>
      </c>
      <c r="AB2135" s="20">
        <f t="shared" si="3237"/>
        <v>0</v>
      </c>
      <c r="AC2135" s="17">
        <f>AB2135*Premissas!$C$6</f>
        <v>0</v>
      </c>
      <c r="AD2135" s="15">
        <f t="shared" si="3238"/>
        <v>153</v>
      </c>
      <c r="AE2135" s="18">
        <f>AD2135*Premissas!$C$12</f>
        <v>4932.2049984182222</v>
      </c>
    </row>
    <row r="2136" spans="1:33" x14ac:dyDescent="0.25">
      <c r="A2136" s="7" t="str">
        <f>Premissas!$E$8</f>
        <v>abril/19</v>
      </c>
      <c r="B2136" s="29">
        <f t="shared" si="3241"/>
        <v>153</v>
      </c>
      <c r="C2136" s="15">
        <f>LARGE(Premissas!$H$8:$I$8,1)</f>
        <v>81.98</v>
      </c>
      <c r="D2136" s="20">
        <f t="shared" si="3231"/>
        <v>0</v>
      </c>
      <c r="E2136" s="17">
        <f>D2136*Premissas!$C$6</f>
        <v>0</v>
      </c>
      <c r="F2136" s="15">
        <f t="shared" si="3232"/>
        <v>153</v>
      </c>
      <c r="G2136" s="18">
        <f>F2136*Premissas!$C$5</f>
        <v>4932.2049984182222</v>
      </c>
      <c r="M2136" s="7" t="str">
        <f>Premissas!$E$8</f>
        <v>abril/19</v>
      </c>
      <c r="N2136" s="29">
        <f t="shared" si="3239"/>
        <v>153</v>
      </c>
      <c r="O2136" s="15">
        <f>Premissas!$I$8</f>
        <v>53.09</v>
      </c>
      <c r="P2136" s="20">
        <f t="shared" si="3234"/>
        <v>0</v>
      </c>
      <c r="Q2136" s="17">
        <f>P2136*Premissas!$C$13</f>
        <v>0</v>
      </c>
      <c r="R2136" s="15">
        <f t="shared" si="3235"/>
        <v>153</v>
      </c>
      <c r="S2136" s="18">
        <f>R2136*Premissas!$C$11</f>
        <v>7369.2660550458713</v>
      </c>
      <c r="Y2136" s="7" t="str">
        <f>Premissas!$E$8</f>
        <v>abril/19</v>
      </c>
      <c r="Z2136" s="29">
        <f t="shared" si="3240"/>
        <v>153</v>
      </c>
      <c r="AA2136" s="15">
        <f>Premissas!$H$8</f>
        <v>81.98</v>
      </c>
      <c r="AB2136" s="20">
        <f t="shared" si="3237"/>
        <v>0</v>
      </c>
      <c r="AC2136" s="17">
        <f>AB2136*Premissas!$C$6</f>
        <v>0</v>
      </c>
      <c r="AD2136" s="15">
        <f t="shared" si="3238"/>
        <v>153</v>
      </c>
      <c r="AE2136" s="18">
        <f>AD2136*Premissas!$C$12</f>
        <v>4932.2049984182222</v>
      </c>
    </row>
    <row r="2137" spans="1:33" x14ac:dyDescent="0.25">
      <c r="A2137" s="7" t="str">
        <f>Premissas!$E$9</f>
        <v>março/19</v>
      </c>
      <c r="B2137" s="29">
        <f t="shared" si="3241"/>
        <v>153</v>
      </c>
      <c r="C2137" s="15">
        <f>LARGE(Premissas!$H$9:$I$9,1)</f>
        <v>77.73</v>
      </c>
      <c r="D2137" s="20">
        <f t="shared" si="3231"/>
        <v>0</v>
      </c>
      <c r="E2137" s="17">
        <f>D2137*Premissas!$C$6</f>
        <v>0</v>
      </c>
      <c r="F2137" s="15">
        <f t="shared" si="3232"/>
        <v>153</v>
      </c>
      <c r="G2137" s="18">
        <f>F2137*Premissas!$C$5</f>
        <v>4932.2049984182222</v>
      </c>
      <c r="M2137" s="7" t="str">
        <f>Premissas!$E$9</f>
        <v>março/19</v>
      </c>
      <c r="N2137" s="29">
        <f t="shared" si="3239"/>
        <v>153</v>
      </c>
      <c r="O2137" s="15">
        <f>Premissas!$I$9</f>
        <v>77.73</v>
      </c>
      <c r="P2137" s="20">
        <f t="shared" si="3234"/>
        <v>0</v>
      </c>
      <c r="Q2137" s="17">
        <f>P2137*Premissas!$C$13</f>
        <v>0</v>
      </c>
      <c r="R2137" s="15">
        <f t="shared" si="3235"/>
        <v>153</v>
      </c>
      <c r="S2137" s="18">
        <f>R2137*Premissas!$C$11</f>
        <v>7369.2660550458713</v>
      </c>
      <c r="Y2137" s="7" t="str">
        <f>Premissas!$E$9</f>
        <v>março/19</v>
      </c>
      <c r="Z2137" s="29">
        <f t="shared" si="3240"/>
        <v>153</v>
      </c>
      <c r="AA2137" s="15">
        <f>Premissas!$H$9</f>
        <v>77.62</v>
      </c>
      <c r="AB2137" s="20">
        <f t="shared" si="3237"/>
        <v>0</v>
      </c>
      <c r="AC2137" s="17">
        <f>AB2137*Premissas!$C$6</f>
        <v>0</v>
      </c>
      <c r="AD2137" s="15">
        <f t="shared" si="3238"/>
        <v>153</v>
      </c>
      <c r="AE2137" s="18">
        <f>AD2137*Premissas!$C$12</f>
        <v>4932.2049984182222</v>
      </c>
    </row>
    <row r="2138" spans="1:33" x14ac:dyDescent="0.25">
      <c r="A2138" s="7" t="str">
        <f>Premissas!$E$10</f>
        <v>fevereiro/19</v>
      </c>
      <c r="B2138" s="29">
        <f t="shared" si="3241"/>
        <v>153</v>
      </c>
      <c r="C2138" s="15">
        <f>LARGE(Premissas!$H$10:$I$10,1)</f>
        <v>89.49</v>
      </c>
      <c r="D2138" s="20">
        <f t="shared" si="3231"/>
        <v>0</v>
      </c>
      <c r="E2138" s="17">
        <f>D2138*Premissas!$C$6</f>
        <v>0</v>
      </c>
      <c r="F2138" s="15">
        <f t="shared" si="3232"/>
        <v>153</v>
      </c>
      <c r="G2138" s="18">
        <f>F2138*Premissas!$C$5</f>
        <v>4932.2049984182222</v>
      </c>
      <c r="M2138" s="7" t="str">
        <f>Premissas!$E$10</f>
        <v>fevereiro/19</v>
      </c>
      <c r="N2138" s="29">
        <f t="shared" si="3239"/>
        <v>153</v>
      </c>
      <c r="O2138" s="15">
        <f>Premissas!$I$10</f>
        <v>61.82</v>
      </c>
      <c r="P2138" s="20">
        <f t="shared" si="3234"/>
        <v>0</v>
      </c>
      <c r="Q2138" s="17">
        <f>P2138*Premissas!$C$13</f>
        <v>0</v>
      </c>
      <c r="R2138" s="15">
        <f t="shared" si="3235"/>
        <v>153</v>
      </c>
      <c r="S2138" s="18">
        <f>R2138*Premissas!$C$11</f>
        <v>7369.2660550458713</v>
      </c>
      <c r="Y2138" s="7" t="str">
        <f>Premissas!$E$10</f>
        <v>fevereiro/19</v>
      </c>
      <c r="Z2138" s="29">
        <f t="shared" si="3240"/>
        <v>153</v>
      </c>
      <c r="AA2138" s="15">
        <f>Premissas!$H$10</f>
        <v>89.49</v>
      </c>
      <c r="AB2138" s="20">
        <f t="shared" si="3237"/>
        <v>0</v>
      </c>
      <c r="AC2138" s="17">
        <f>AB2138*Premissas!$C$6</f>
        <v>0</v>
      </c>
      <c r="AD2138" s="15">
        <f t="shared" si="3238"/>
        <v>153</v>
      </c>
      <c r="AE2138" s="18">
        <f>AD2138*Premissas!$C$12</f>
        <v>4932.2049984182222</v>
      </c>
    </row>
    <row r="2139" spans="1:33" x14ac:dyDescent="0.25">
      <c r="A2139" s="7" t="str">
        <f>Premissas!$E$11</f>
        <v>janeiro/19</v>
      </c>
      <c r="B2139" s="29">
        <f t="shared" si="3241"/>
        <v>153</v>
      </c>
      <c r="C2139" s="15">
        <f>LARGE(Premissas!$H$11:$I$11,1)</f>
        <v>81.09</v>
      </c>
      <c r="D2139" s="16">
        <f t="shared" si="3231"/>
        <v>0</v>
      </c>
      <c r="E2139" s="17">
        <f>D2139*Premissas!$C$6</f>
        <v>0</v>
      </c>
      <c r="F2139" s="15">
        <f t="shared" si="3232"/>
        <v>153</v>
      </c>
      <c r="G2139" s="18">
        <f>F2139*Premissas!$C$5</f>
        <v>4932.2049984182222</v>
      </c>
      <c r="M2139" s="7" t="str">
        <f>Premissas!$E$11</f>
        <v>janeiro/19</v>
      </c>
      <c r="N2139" s="29">
        <f t="shared" si="3239"/>
        <v>153</v>
      </c>
      <c r="O2139" s="15">
        <f>Premissas!$I$11</f>
        <v>57.12</v>
      </c>
      <c r="P2139" s="16">
        <f t="shared" si="3234"/>
        <v>0</v>
      </c>
      <c r="Q2139" s="17">
        <f>P2139*Premissas!$C$13</f>
        <v>0</v>
      </c>
      <c r="R2139" s="15">
        <f t="shared" si="3235"/>
        <v>153</v>
      </c>
      <c r="S2139" s="18">
        <f>R2139*Premissas!$C$11</f>
        <v>7369.2660550458713</v>
      </c>
      <c r="Y2139" s="7" t="str">
        <f>Premissas!$E$11</f>
        <v>janeiro/19</v>
      </c>
      <c r="Z2139" s="29">
        <f t="shared" si="3240"/>
        <v>153</v>
      </c>
      <c r="AA2139" s="15">
        <f>Premissas!$H$11</f>
        <v>81.09</v>
      </c>
      <c r="AB2139" s="16">
        <f t="shared" si="3237"/>
        <v>0</v>
      </c>
      <c r="AC2139" s="17">
        <f>AB2139*Premissas!$C$6</f>
        <v>0</v>
      </c>
      <c r="AD2139" s="15">
        <f t="shared" si="3238"/>
        <v>153</v>
      </c>
      <c r="AE2139" s="18">
        <f>AD2139*Premissas!$C$12</f>
        <v>4932.2049984182222</v>
      </c>
    </row>
    <row r="2140" spans="1:33" x14ac:dyDescent="0.25">
      <c r="A2140" s="7" t="str">
        <f>Premissas!$E$12</f>
        <v>dezembro/18</v>
      </c>
      <c r="B2140" s="29">
        <f t="shared" si="3241"/>
        <v>153</v>
      </c>
      <c r="C2140" s="15">
        <f>LARGE(Premissas!$H$12:$I$12,1)</f>
        <v>66.98</v>
      </c>
      <c r="D2140" s="16">
        <f t="shared" si="3231"/>
        <v>0</v>
      </c>
      <c r="E2140" s="17">
        <f>D2140*Premissas!$C$6</f>
        <v>0</v>
      </c>
      <c r="F2140" s="15">
        <f t="shared" si="3232"/>
        <v>153</v>
      </c>
      <c r="G2140" s="18">
        <f>F2140*Premissas!$C$5</f>
        <v>4932.2049984182222</v>
      </c>
      <c r="M2140" s="7" t="str">
        <f>Premissas!$E$12</f>
        <v>dezembro/18</v>
      </c>
      <c r="N2140" s="29">
        <f t="shared" si="3239"/>
        <v>153</v>
      </c>
      <c r="O2140" s="15">
        <f>Premissas!$I$12</f>
        <v>56.9</v>
      </c>
      <c r="P2140" s="16">
        <f t="shared" si="3234"/>
        <v>0</v>
      </c>
      <c r="Q2140" s="17">
        <f>P2140*Premissas!$C$13</f>
        <v>0</v>
      </c>
      <c r="R2140" s="15">
        <f t="shared" si="3235"/>
        <v>153</v>
      </c>
      <c r="S2140" s="18">
        <f>R2140*Premissas!$C$11</f>
        <v>7369.2660550458713</v>
      </c>
      <c r="Y2140" s="7" t="str">
        <f>Premissas!$E$12</f>
        <v>dezembro/18</v>
      </c>
      <c r="Z2140" s="29">
        <f t="shared" si="3240"/>
        <v>153</v>
      </c>
      <c r="AA2140" s="15">
        <f>Premissas!$H$12</f>
        <v>66.98</v>
      </c>
      <c r="AB2140" s="16">
        <f t="shared" si="3237"/>
        <v>0</v>
      </c>
      <c r="AC2140" s="17">
        <f>AB2140*Premissas!$C$6</f>
        <v>0</v>
      </c>
      <c r="AD2140" s="15">
        <f t="shared" si="3238"/>
        <v>153</v>
      </c>
      <c r="AE2140" s="18">
        <f>AD2140*Premissas!$C$12</f>
        <v>4932.2049984182222</v>
      </c>
    </row>
    <row r="2141" spans="1:33" x14ac:dyDescent="0.25">
      <c r="A2141" s="7" t="str">
        <f>Premissas!$E$13</f>
        <v>novembro/18</v>
      </c>
      <c r="B2141" s="29">
        <f t="shared" si="3241"/>
        <v>153</v>
      </c>
      <c r="C2141" s="15">
        <f>LARGE(Premissas!$H$13:$I$13,1)</f>
        <v>66.42</v>
      </c>
      <c r="D2141" s="16">
        <f t="shared" si="3231"/>
        <v>0</v>
      </c>
      <c r="E2141" s="17">
        <f>D2141*Premissas!$C$6</f>
        <v>0</v>
      </c>
      <c r="F2141" s="15">
        <f t="shared" si="3232"/>
        <v>153</v>
      </c>
      <c r="G2141" s="18">
        <f>F2141*Premissas!$C$5</f>
        <v>4932.2049984182222</v>
      </c>
      <c r="M2141" s="7" t="str">
        <f>Premissas!$E$13</f>
        <v>novembro/18</v>
      </c>
      <c r="N2141" s="29">
        <f t="shared" si="3239"/>
        <v>153</v>
      </c>
      <c r="O2141" s="15">
        <f>Premissas!$I$13</f>
        <v>40.659999999999997</v>
      </c>
      <c r="P2141" s="16">
        <f t="shared" si="3234"/>
        <v>0</v>
      </c>
      <c r="Q2141" s="17">
        <f>P2141*Premissas!$C$13</f>
        <v>0</v>
      </c>
      <c r="R2141" s="15">
        <f t="shared" si="3235"/>
        <v>153</v>
      </c>
      <c r="S2141" s="18">
        <f>R2141*Premissas!$C$11</f>
        <v>7369.2660550458713</v>
      </c>
      <c r="Y2141" s="7" t="str">
        <f>Premissas!$E$13</f>
        <v>novembro/18</v>
      </c>
      <c r="Z2141" s="29">
        <f t="shared" si="3240"/>
        <v>153</v>
      </c>
      <c r="AA2141" s="15">
        <f>Premissas!$H$13</f>
        <v>66.42</v>
      </c>
      <c r="AB2141" s="16">
        <f t="shared" si="3237"/>
        <v>0</v>
      </c>
      <c r="AC2141" s="17">
        <f>AB2141*Premissas!$C$6</f>
        <v>0</v>
      </c>
      <c r="AD2141" s="15">
        <f t="shared" si="3238"/>
        <v>153</v>
      </c>
      <c r="AE2141" s="18">
        <f>AD2141*Premissas!$C$12</f>
        <v>4932.2049984182222</v>
      </c>
    </row>
    <row r="2142" spans="1:33" x14ac:dyDescent="0.25">
      <c r="A2142" s="26" t="s">
        <v>35</v>
      </c>
      <c r="B2142" s="5"/>
      <c r="C2142" s="5">
        <f>LARGE(C2129:C2141,1)</f>
        <v>89.49</v>
      </c>
      <c r="D2142" s="5">
        <f>LARGE(D2129:D2141,1)</f>
        <v>0</v>
      </c>
      <c r="E2142" s="27">
        <f>SUM(E2130:E2141)</f>
        <v>0</v>
      </c>
      <c r="F2142" s="5">
        <f>LARGE(F2129:F2141,1)</f>
        <v>153</v>
      </c>
      <c r="G2142" s="27">
        <f t="shared" si="3218"/>
        <v>59186.45998101867</v>
      </c>
      <c r="H2142" s="50">
        <f>E2142+G2142</f>
        <v>59186.45998101867</v>
      </c>
      <c r="I2142">
        <f>B2130</f>
        <v>153</v>
      </c>
      <c r="M2142" s="26" t="s">
        <v>35</v>
      </c>
      <c r="N2142" s="5"/>
      <c r="O2142" s="5">
        <f t="shared" ref="O2142:P2142" si="3242">LARGE(O2129:O2141,1)</f>
        <v>77.73</v>
      </c>
      <c r="P2142" s="5">
        <f t="shared" si="3242"/>
        <v>0</v>
      </c>
      <c r="Q2142" s="27">
        <f t="shared" ref="Q2142" si="3243">SUM(Q2130:Q2141)</f>
        <v>0</v>
      </c>
      <c r="R2142" s="5">
        <f t="shared" ref="R2142" si="3244">LARGE(R2129:R2141,1)</f>
        <v>153</v>
      </c>
      <c r="S2142" s="27">
        <f t="shared" si="3222"/>
        <v>88431.192660550427</v>
      </c>
      <c r="T2142" s="50">
        <f t="shared" ref="T2142" si="3245">Q2142+S2142</f>
        <v>88431.192660550427</v>
      </c>
      <c r="U2142">
        <f t="shared" ref="U2142" si="3246">N2130</f>
        <v>153</v>
      </c>
      <c r="Y2142" s="26" t="s">
        <v>35</v>
      </c>
      <c r="Z2142" s="5"/>
      <c r="AA2142" s="5">
        <f t="shared" ref="AA2142:AB2142" si="3247">LARGE(AA2129:AA2141,1)</f>
        <v>89.49</v>
      </c>
      <c r="AB2142" s="5">
        <f t="shared" si="3247"/>
        <v>0</v>
      </c>
      <c r="AC2142" s="27">
        <f t="shared" ref="AC2142" si="3248">SUM(AC2130:AC2141)</f>
        <v>0</v>
      </c>
      <c r="AD2142" s="5">
        <f t="shared" ref="AD2142" si="3249">LARGE(AD2129:AD2141,1)</f>
        <v>153</v>
      </c>
      <c r="AE2142" s="27">
        <f t="shared" si="3228"/>
        <v>59186.45998101867</v>
      </c>
      <c r="AF2142" s="50">
        <f t="shared" ref="AF2142" si="3250">AC2142+AE2142</f>
        <v>59186.45998101867</v>
      </c>
      <c r="AG2142">
        <f t="shared" ref="AG2142" si="3251">Z2130</f>
        <v>153</v>
      </c>
    </row>
    <row r="2143" spans="1:33" x14ac:dyDescent="0.25">
      <c r="A2143" s="6" t="s">
        <v>12</v>
      </c>
      <c r="B2143" s="6" t="s">
        <v>18</v>
      </c>
      <c r="C2143" s="6" t="s">
        <v>19</v>
      </c>
      <c r="D2143" s="14" t="s">
        <v>20</v>
      </c>
      <c r="E2143" s="14" t="s">
        <v>21</v>
      </c>
      <c r="F2143" s="6" t="s">
        <v>22</v>
      </c>
      <c r="G2143" s="6" t="s">
        <v>23</v>
      </c>
      <c r="M2143" s="6" t="s">
        <v>12</v>
      </c>
      <c r="N2143" s="6" t="s">
        <v>18</v>
      </c>
      <c r="O2143" s="6" t="s">
        <v>19</v>
      </c>
      <c r="P2143" s="14" t="s">
        <v>20</v>
      </c>
      <c r="Q2143" s="14" t="s">
        <v>21</v>
      </c>
      <c r="R2143" s="6" t="s">
        <v>22</v>
      </c>
      <c r="S2143" s="6" t="s">
        <v>23</v>
      </c>
      <c r="Y2143" s="6" t="s">
        <v>12</v>
      </c>
      <c r="Z2143" s="6" t="s">
        <v>18</v>
      </c>
      <c r="AA2143" s="6" t="s">
        <v>19</v>
      </c>
      <c r="AB2143" s="14" t="s">
        <v>20</v>
      </c>
      <c r="AC2143" s="14" t="s">
        <v>21</v>
      </c>
      <c r="AD2143" s="6" t="s">
        <v>22</v>
      </c>
      <c r="AE2143" s="6" t="s">
        <v>23</v>
      </c>
    </row>
    <row r="2144" spans="1:33" x14ac:dyDescent="0.25">
      <c r="A2144" s="7" t="str">
        <f>Premissas!$E$2</f>
        <v>outubro/19</v>
      </c>
      <c r="B2144" s="29">
        <f>B2130+1</f>
        <v>154</v>
      </c>
      <c r="C2144" s="15">
        <f>LARGE(Premissas!$H$2:$I$2,1)</f>
        <v>63.39</v>
      </c>
      <c r="D2144" s="16">
        <f t="shared" ref="D2144:D2155" si="3252">IF(C2144&gt;105%*B2144,(C2144-B2144),0)</f>
        <v>0</v>
      </c>
      <c r="E2144" s="17">
        <f>D2144*Premissas!$C$6</f>
        <v>0</v>
      </c>
      <c r="F2144" s="15">
        <f t="shared" ref="F2144:F2155" si="3253">IF(C2144&gt;B2144,C2144,B2144)</f>
        <v>154</v>
      </c>
      <c r="G2144" s="18">
        <f>F2144*Premissas!$C$5</f>
        <v>4964.4416323948117</v>
      </c>
      <c r="M2144" s="7" t="str">
        <f>Premissas!$E$2</f>
        <v>outubro/19</v>
      </c>
      <c r="N2144" s="29">
        <f t="shared" ref="N2144" si="3254">N2130+1</f>
        <v>154</v>
      </c>
      <c r="O2144" s="15">
        <f>Premissas!$I$2</f>
        <v>63.39</v>
      </c>
      <c r="P2144" s="16">
        <f t="shared" ref="P2144:P2155" si="3255">IF(O2144&gt;105%*N2144,(O2144-N2144),0)</f>
        <v>0</v>
      </c>
      <c r="Q2144" s="17">
        <f>P2144*Premissas!$C$13</f>
        <v>0</v>
      </c>
      <c r="R2144" s="15">
        <f t="shared" ref="R2144:R2155" si="3256">IF(O2144&gt;N2144,O2144,N2144)</f>
        <v>154</v>
      </c>
      <c r="S2144" s="18">
        <f>R2144*Premissas!$C$11</f>
        <v>7417.4311926605506</v>
      </c>
      <c r="Y2144" s="7" t="str">
        <f>Premissas!$E$2</f>
        <v>outubro/19</v>
      </c>
      <c r="Z2144" s="29">
        <f t="shared" ref="Z2144" si="3257">Z2130+1</f>
        <v>154</v>
      </c>
      <c r="AA2144" s="15">
        <f>Premissas!$H$2</f>
        <v>58.8</v>
      </c>
      <c r="AB2144" s="16">
        <f t="shared" ref="AB2144:AB2155" si="3258">IF(AA2144&gt;105%*Z2144,(AA2144-Z2144),0)</f>
        <v>0</v>
      </c>
      <c r="AC2144" s="17">
        <f>AB2144*Premissas!$C$6</f>
        <v>0</v>
      </c>
      <c r="AD2144" s="15">
        <f t="shared" ref="AD2144:AD2155" si="3259">IF(AA2144&gt;Z2144,AA2144,Z2144)</f>
        <v>154</v>
      </c>
      <c r="AE2144" s="18">
        <f>AD2144*Premissas!$C$12</f>
        <v>4964.4416323948117</v>
      </c>
    </row>
    <row r="2145" spans="1:33" x14ac:dyDescent="0.25">
      <c r="A2145" s="7" t="str">
        <f>Premissas!$E$3</f>
        <v>setembro/19</v>
      </c>
      <c r="B2145" s="29">
        <f>B2144</f>
        <v>154</v>
      </c>
      <c r="C2145" s="15">
        <f>LARGE(Premissas!$H$3:$I$3,1)</f>
        <v>58.91</v>
      </c>
      <c r="D2145" s="16">
        <f t="shared" si="3252"/>
        <v>0</v>
      </c>
      <c r="E2145" s="17">
        <f>D2145*Premissas!$C$6</f>
        <v>0</v>
      </c>
      <c r="F2145" s="15">
        <f t="shared" si="3253"/>
        <v>154</v>
      </c>
      <c r="G2145" s="18">
        <f>F2145*Premissas!$C$5</f>
        <v>4964.4416323948117</v>
      </c>
      <c r="M2145" s="7" t="str">
        <f>Premissas!$E$3</f>
        <v>setembro/19</v>
      </c>
      <c r="N2145" s="29">
        <f t="shared" ref="N2145:N2155" si="3260">N2144</f>
        <v>154</v>
      </c>
      <c r="O2145" s="15">
        <f>Premissas!$I$3</f>
        <v>52.19</v>
      </c>
      <c r="P2145" s="16">
        <f t="shared" si="3255"/>
        <v>0</v>
      </c>
      <c r="Q2145" s="17">
        <f>P2145*Premissas!$C$13</f>
        <v>0</v>
      </c>
      <c r="R2145" s="15">
        <f t="shared" si="3256"/>
        <v>154</v>
      </c>
      <c r="S2145" s="18">
        <f>R2145*Premissas!$C$11</f>
        <v>7417.4311926605506</v>
      </c>
      <c r="Y2145" s="7" t="str">
        <f>Premissas!$E$3</f>
        <v>setembro/19</v>
      </c>
      <c r="Z2145" s="29">
        <f t="shared" ref="Z2145:Z2155" si="3261">Z2144</f>
        <v>154</v>
      </c>
      <c r="AA2145" s="15">
        <f>Premissas!$H$3</f>
        <v>58.91</v>
      </c>
      <c r="AB2145" s="16">
        <f t="shared" si="3258"/>
        <v>0</v>
      </c>
      <c r="AC2145" s="17">
        <f>AB2145*Premissas!$C$6</f>
        <v>0</v>
      </c>
      <c r="AD2145" s="15">
        <f t="shared" si="3259"/>
        <v>154</v>
      </c>
      <c r="AE2145" s="18">
        <f>AD2145*Premissas!$C$12</f>
        <v>4964.4416323948117</v>
      </c>
    </row>
    <row r="2146" spans="1:33" x14ac:dyDescent="0.25">
      <c r="A2146" s="7" t="str">
        <f>Premissas!$E$4</f>
        <v>agosto/19</v>
      </c>
      <c r="B2146" s="29">
        <f t="shared" ref="B2146:B2155" si="3262">B2145</f>
        <v>154</v>
      </c>
      <c r="C2146" s="15">
        <f>LARGE(Premissas!$H$4:$I$4,1)</f>
        <v>46.48</v>
      </c>
      <c r="D2146" s="16">
        <f t="shared" si="3252"/>
        <v>0</v>
      </c>
      <c r="E2146" s="17">
        <f>D2146*Premissas!$C$6</f>
        <v>0</v>
      </c>
      <c r="F2146" s="15">
        <f t="shared" si="3253"/>
        <v>154</v>
      </c>
      <c r="G2146" s="18">
        <f>F2146*Premissas!$C$5</f>
        <v>4964.4416323948117</v>
      </c>
      <c r="M2146" s="7" t="str">
        <f>Premissas!$E$4</f>
        <v>agosto/19</v>
      </c>
      <c r="N2146" s="29">
        <f t="shared" si="3260"/>
        <v>154</v>
      </c>
      <c r="O2146" s="15">
        <f>Premissas!$I$4</f>
        <v>20.16</v>
      </c>
      <c r="P2146" s="16">
        <f t="shared" si="3255"/>
        <v>0</v>
      </c>
      <c r="Q2146" s="17">
        <f>P2146*Premissas!$C$13</f>
        <v>0</v>
      </c>
      <c r="R2146" s="15">
        <f t="shared" si="3256"/>
        <v>154</v>
      </c>
      <c r="S2146" s="18">
        <f>R2146*Premissas!$C$11</f>
        <v>7417.4311926605506</v>
      </c>
      <c r="Y2146" s="7" t="str">
        <f>Premissas!$E$4</f>
        <v>agosto/19</v>
      </c>
      <c r="Z2146" s="29">
        <f t="shared" si="3261"/>
        <v>154</v>
      </c>
      <c r="AA2146" s="15">
        <f>Premissas!$H$4</f>
        <v>46.48</v>
      </c>
      <c r="AB2146" s="16">
        <f t="shared" si="3258"/>
        <v>0</v>
      </c>
      <c r="AC2146" s="17">
        <f>AB2146*Premissas!$C$6</f>
        <v>0</v>
      </c>
      <c r="AD2146" s="15">
        <f t="shared" si="3259"/>
        <v>154</v>
      </c>
      <c r="AE2146" s="18">
        <f>AD2146*Premissas!$C$12</f>
        <v>4964.4416323948117</v>
      </c>
    </row>
    <row r="2147" spans="1:33" x14ac:dyDescent="0.25">
      <c r="A2147" s="7" t="str">
        <f>Premissas!$E$5</f>
        <v>julho/19</v>
      </c>
      <c r="B2147" s="29">
        <f t="shared" si="3262"/>
        <v>154</v>
      </c>
      <c r="C2147" s="15">
        <f>LARGE(Premissas!$H$5:$I$5,1)</f>
        <v>63.17</v>
      </c>
      <c r="D2147" s="16">
        <f t="shared" si="3252"/>
        <v>0</v>
      </c>
      <c r="E2147" s="17">
        <f>D2147*Premissas!$C$6</f>
        <v>0</v>
      </c>
      <c r="F2147" s="15">
        <f t="shared" si="3253"/>
        <v>154</v>
      </c>
      <c r="G2147" s="18">
        <f>F2147*Premissas!$C$5</f>
        <v>4964.4416323948117</v>
      </c>
      <c r="M2147" s="7" t="str">
        <f>Premissas!$E$5</f>
        <v>julho/19</v>
      </c>
      <c r="N2147" s="29">
        <f t="shared" si="3260"/>
        <v>154</v>
      </c>
      <c r="O2147" s="15">
        <f>Premissas!$I$5</f>
        <v>39.979999999999997</v>
      </c>
      <c r="P2147" s="16">
        <f t="shared" si="3255"/>
        <v>0</v>
      </c>
      <c r="Q2147" s="17">
        <f>P2147*Premissas!$C$13</f>
        <v>0</v>
      </c>
      <c r="R2147" s="15">
        <f t="shared" si="3256"/>
        <v>154</v>
      </c>
      <c r="S2147" s="18">
        <f>R2147*Premissas!$C$11</f>
        <v>7417.4311926605506</v>
      </c>
      <c r="Y2147" s="7" t="str">
        <f>Premissas!$E$5</f>
        <v>julho/19</v>
      </c>
      <c r="Z2147" s="29">
        <f t="shared" si="3261"/>
        <v>154</v>
      </c>
      <c r="AA2147" s="15">
        <f>Premissas!$H$5</f>
        <v>63.17</v>
      </c>
      <c r="AB2147" s="16">
        <f t="shared" si="3258"/>
        <v>0</v>
      </c>
      <c r="AC2147" s="17">
        <f>AB2147*Premissas!$C$6</f>
        <v>0</v>
      </c>
      <c r="AD2147" s="15">
        <f t="shared" si="3259"/>
        <v>154</v>
      </c>
      <c r="AE2147" s="18">
        <f>AD2147*Premissas!$C$12</f>
        <v>4964.4416323948117</v>
      </c>
    </row>
    <row r="2148" spans="1:33" x14ac:dyDescent="0.25">
      <c r="A2148" s="7" t="str">
        <f>Premissas!$E$6</f>
        <v>junho/19</v>
      </c>
      <c r="B2148" s="29">
        <f t="shared" si="3262"/>
        <v>154</v>
      </c>
      <c r="C2148" s="15">
        <f>LARGE(Premissas!$H$6:$I$6,1)</f>
        <v>59.47</v>
      </c>
      <c r="D2148" s="16">
        <f t="shared" si="3252"/>
        <v>0</v>
      </c>
      <c r="E2148" s="17">
        <f>D2148*Premissas!$C$6</f>
        <v>0</v>
      </c>
      <c r="F2148" s="15">
        <f t="shared" si="3253"/>
        <v>154</v>
      </c>
      <c r="G2148" s="18">
        <f>F2148*Premissas!$C$5</f>
        <v>4964.4416323948117</v>
      </c>
      <c r="M2148" s="7" t="str">
        <f>Premissas!$E$6</f>
        <v>junho/19</v>
      </c>
      <c r="N2148" s="29">
        <f t="shared" si="3260"/>
        <v>154</v>
      </c>
      <c r="O2148" s="15">
        <f>Premissas!$I$6</f>
        <v>47.71</v>
      </c>
      <c r="P2148" s="16">
        <f t="shared" si="3255"/>
        <v>0</v>
      </c>
      <c r="Q2148" s="17">
        <f>P2148*Premissas!$C$13</f>
        <v>0</v>
      </c>
      <c r="R2148" s="15">
        <f t="shared" si="3256"/>
        <v>154</v>
      </c>
      <c r="S2148" s="18">
        <f>R2148*Premissas!$C$11</f>
        <v>7417.4311926605506</v>
      </c>
      <c r="Y2148" s="7" t="str">
        <f>Premissas!$E$6</f>
        <v>junho/19</v>
      </c>
      <c r="Z2148" s="29">
        <f t="shared" si="3261"/>
        <v>154</v>
      </c>
      <c r="AA2148" s="15">
        <f>Premissas!$H$6</f>
        <v>59.47</v>
      </c>
      <c r="AB2148" s="16">
        <f t="shared" si="3258"/>
        <v>0</v>
      </c>
      <c r="AC2148" s="17">
        <f>AB2148*Premissas!$C$6</f>
        <v>0</v>
      </c>
      <c r="AD2148" s="15">
        <f t="shared" si="3259"/>
        <v>154</v>
      </c>
      <c r="AE2148" s="18">
        <f>AD2148*Premissas!$C$12</f>
        <v>4964.4416323948117</v>
      </c>
    </row>
    <row r="2149" spans="1:33" x14ac:dyDescent="0.25">
      <c r="A2149" s="7" t="str">
        <f>Premissas!$E$7</f>
        <v>maio/19</v>
      </c>
      <c r="B2149" s="29">
        <f t="shared" si="3262"/>
        <v>154</v>
      </c>
      <c r="C2149" s="15">
        <f>LARGE(Premissas!$H$7:$I$7,1)</f>
        <v>61.04</v>
      </c>
      <c r="D2149" s="20">
        <f t="shared" si="3252"/>
        <v>0</v>
      </c>
      <c r="E2149" s="17">
        <f>D2149*Premissas!$C$6</f>
        <v>0</v>
      </c>
      <c r="F2149" s="15">
        <f t="shared" si="3253"/>
        <v>154</v>
      </c>
      <c r="G2149" s="18">
        <f>F2149*Premissas!$C$5</f>
        <v>4964.4416323948117</v>
      </c>
      <c r="M2149" s="7" t="str">
        <f>Premissas!$E$7</f>
        <v>maio/19</v>
      </c>
      <c r="N2149" s="29">
        <f t="shared" si="3260"/>
        <v>154</v>
      </c>
      <c r="O2149" s="15">
        <f>Premissas!$I$7</f>
        <v>46.37</v>
      </c>
      <c r="P2149" s="20">
        <f t="shared" si="3255"/>
        <v>0</v>
      </c>
      <c r="Q2149" s="17">
        <f>P2149*Premissas!$C$13</f>
        <v>0</v>
      </c>
      <c r="R2149" s="15">
        <f t="shared" si="3256"/>
        <v>154</v>
      </c>
      <c r="S2149" s="18">
        <f>R2149*Premissas!$C$11</f>
        <v>7417.4311926605506</v>
      </c>
      <c r="Y2149" s="7" t="str">
        <f>Premissas!$E$7</f>
        <v>maio/19</v>
      </c>
      <c r="Z2149" s="29">
        <f t="shared" si="3261"/>
        <v>154</v>
      </c>
      <c r="AA2149" s="15">
        <f>Premissas!$H$7</f>
        <v>61.04</v>
      </c>
      <c r="AB2149" s="20">
        <f t="shared" si="3258"/>
        <v>0</v>
      </c>
      <c r="AC2149" s="17">
        <f>AB2149*Premissas!$C$6</f>
        <v>0</v>
      </c>
      <c r="AD2149" s="15">
        <f t="shared" si="3259"/>
        <v>154</v>
      </c>
      <c r="AE2149" s="18">
        <f>AD2149*Premissas!$C$12</f>
        <v>4964.4416323948117</v>
      </c>
    </row>
    <row r="2150" spans="1:33" x14ac:dyDescent="0.25">
      <c r="A2150" s="7" t="str">
        <f>Premissas!$E$8</f>
        <v>abril/19</v>
      </c>
      <c r="B2150" s="29">
        <f t="shared" si="3262"/>
        <v>154</v>
      </c>
      <c r="C2150" s="15">
        <f>LARGE(Premissas!$H$8:$I$8,1)</f>
        <v>81.98</v>
      </c>
      <c r="D2150" s="20">
        <f t="shared" si="3252"/>
        <v>0</v>
      </c>
      <c r="E2150" s="17">
        <f>D2150*Premissas!$C$6</f>
        <v>0</v>
      </c>
      <c r="F2150" s="15">
        <f t="shared" si="3253"/>
        <v>154</v>
      </c>
      <c r="G2150" s="18">
        <f>F2150*Premissas!$C$5</f>
        <v>4964.4416323948117</v>
      </c>
      <c r="M2150" s="7" t="str">
        <f>Premissas!$E$8</f>
        <v>abril/19</v>
      </c>
      <c r="N2150" s="29">
        <f t="shared" si="3260"/>
        <v>154</v>
      </c>
      <c r="O2150" s="15">
        <f>Premissas!$I$8</f>
        <v>53.09</v>
      </c>
      <c r="P2150" s="20">
        <f t="shared" si="3255"/>
        <v>0</v>
      </c>
      <c r="Q2150" s="17">
        <f>P2150*Premissas!$C$13</f>
        <v>0</v>
      </c>
      <c r="R2150" s="15">
        <f t="shared" si="3256"/>
        <v>154</v>
      </c>
      <c r="S2150" s="18">
        <f>R2150*Premissas!$C$11</f>
        <v>7417.4311926605506</v>
      </c>
      <c r="Y2150" s="7" t="str">
        <f>Premissas!$E$8</f>
        <v>abril/19</v>
      </c>
      <c r="Z2150" s="29">
        <f t="shared" si="3261"/>
        <v>154</v>
      </c>
      <c r="AA2150" s="15">
        <f>Premissas!$H$8</f>
        <v>81.98</v>
      </c>
      <c r="AB2150" s="20">
        <f t="shared" si="3258"/>
        <v>0</v>
      </c>
      <c r="AC2150" s="17">
        <f>AB2150*Premissas!$C$6</f>
        <v>0</v>
      </c>
      <c r="AD2150" s="15">
        <f t="shared" si="3259"/>
        <v>154</v>
      </c>
      <c r="AE2150" s="18">
        <f>AD2150*Premissas!$C$12</f>
        <v>4964.4416323948117</v>
      </c>
    </row>
    <row r="2151" spans="1:33" x14ac:dyDescent="0.25">
      <c r="A2151" s="7" t="str">
        <f>Premissas!$E$9</f>
        <v>março/19</v>
      </c>
      <c r="B2151" s="29">
        <f t="shared" si="3262"/>
        <v>154</v>
      </c>
      <c r="C2151" s="15">
        <f>LARGE(Premissas!$H$9:$I$9,1)</f>
        <v>77.73</v>
      </c>
      <c r="D2151" s="20">
        <f t="shared" si="3252"/>
        <v>0</v>
      </c>
      <c r="E2151" s="17">
        <f>D2151*Premissas!$C$6</f>
        <v>0</v>
      </c>
      <c r="F2151" s="15">
        <f t="shared" si="3253"/>
        <v>154</v>
      </c>
      <c r="G2151" s="18">
        <f>F2151*Premissas!$C$5</f>
        <v>4964.4416323948117</v>
      </c>
      <c r="M2151" s="7" t="str">
        <f>Premissas!$E$9</f>
        <v>março/19</v>
      </c>
      <c r="N2151" s="29">
        <f t="shared" si="3260"/>
        <v>154</v>
      </c>
      <c r="O2151" s="15">
        <f>Premissas!$I$9</f>
        <v>77.73</v>
      </c>
      <c r="P2151" s="20">
        <f t="shared" si="3255"/>
        <v>0</v>
      </c>
      <c r="Q2151" s="17">
        <f>P2151*Premissas!$C$13</f>
        <v>0</v>
      </c>
      <c r="R2151" s="15">
        <f t="shared" si="3256"/>
        <v>154</v>
      </c>
      <c r="S2151" s="18">
        <f>R2151*Premissas!$C$11</f>
        <v>7417.4311926605506</v>
      </c>
      <c r="Y2151" s="7" t="str">
        <f>Premissas!$E$9</f>
        <v>março/19</v>
      </c>
      <c r="Z2151" s="29">
        <f t="shared" si="3261"/>
        <v>154</v>
      </c>
      <c r="AA2151" s="15">
        <f>Premissas!$H$9</f>
        <v>77.62</v>
      </c>
      <c r="AB2151" s="20">
        <f t="shared" si="3258"/>
        <v>0</v>
      </c>
      <c r="AC2151" s="17">
        <f>AB2151*Premissas!$C$6</f>
        <v>0</v>
      </c>
      <c r="AD2151" s="15">
        <f t="shared" si="3259"/>
        <v>154</v>
      </c>
      <c r="AE2151" s="18">
        <f>AD2151*Premissas!$C$12</f>
        <v>4964.4416323948117</v>
      </c>
    </row>
    <row r="2152" spans="1:33" x14ac:dyDescent="0.25">
      <c r="A2152" s="7" t="str">
        <f>Premissas!$E$10</f>
        <v>fevereiro/19</v>
      </c>
      <c r="B2152" s="29">
        <f t="shared" si="3262"/>
        <v>154</v>
      </c>
      <c r="C2152" s="15">
        <f>LARGE(Premissas!$H$10:$I$10,1)</f>
        <v>89.49</v>
      </c>
      <c r="D2152" s="20">
        <f t="shared" si="3252"/>
        <v>0</v>
      </c>
      <c r="E2152" s="17">
        <f>D2152*Premissas!$C$6</f>
        <v>0</v>
      </c>
      <c r="F2152" s="15">
        <f t="shared" si="3253"/>
        <v>154</v>
      </c>
      <c r="G2152" s="18">
        <f>F2152*Premissas!$C$5</f>
        <v>4964.4416323948117</v>
      </c>
      <c r="M2152" s="7" t="str">
        <f>Premissas!$E$10</f>
        <v>fevereiro/19</v>
      </c>
      <c r="N2152" s="29">
        <f t="shared" si="3260"/>
        <v>154</v>
      </c>
      <c r="O2152" s="15">
        <f>Premissas!$I$10</f>
        <v>61.82</v>
      </c>
      <c r="P2152" s="20">
        <f t="shared" si="3255"/>
        <v>0</v>
      </c>
      <c r="Q2152" s="17">
        <f>P2152*Premissas!$C$13</f>
        <v>0</v>
      </c>
      <c r="R2152" s="15">
        <f t="shared" si="3256"/>
        <v>154</v>
      </c>
      <c r="S2152" s="18">
        <f>R2152*Premissas!$C$11</f>
        <v>7417.4311926605506</v>
      </c>
      <c r="Y2152" s="7" t="str">
        <f>Premissas!$E$10</f>
        <v>fevereiro/19</v>
      </c>
      <c r="Z2152" s="29">
        <f t="shared" si="3261"/>
        <v>154</v>
      </c>
      <c r="AA2152" s="15">
        <f>Premissas!$H$10</f>
        <v>89.49</v>
      </c>
      <c r="AB2152" s="20">
        <f t="shared" si="3258"/>
        <v>0</v>
      </c>
      <c r="AC2152" s="17">
        <f>AB2152*Premissas!$C$6</f>
        <v>0</v>
      </c>
      <c r="AD2152" s="15">
        <f t="shared" si="3259"/>
        <v>154</v>
      </c>
      <c r="AE2152" s="18">
        <f>AD2152*Premissas!$C$12</f>
        <v>4964.4416323948117</v>
      </c>
    </row>
    <row r="2153" spans="1:33" x14ac:dyDescent="0.25">
      <c r="A2153" s="7" t="str">
        <f>Premissas!$E$11</f>
        <v>janeiro/19</v>
      </c>
      <c r="B2153" s="29">
        <f t="shared" si="3262"/>
        <v>154</v>
      </c>
      <c r="C2153" s="15">
        <f>LARGE(Premissas!$H$11:$I$11,1)</f>
        <v>81.09</v>
      </c>
      <c r="D2153" s="16">
        <f t="shared" si="3252"/>
        <v>0</v>
      </c>
      <c r="E2153" s="17">
        <f>D2153*Premissas!$C$6</f>
        <v>0</v>
      </c>
      <c r="F2153" s="15">
        <f t="shared" si="3253"/>
        <v>154</v>
      </c>
      <c r="G2153" s="18">
        <f>F2153*Premissas!$C$5</f>
        <v>4964.4416323948117</v>
      </c>
      <c r="M2153" s="7" t="str">
        <f>Premissas!$E$11</f>
        <v>janeiro/19</v>
      </c>
      <c r="N2153" s="29">
        <f t="shared" si="3260"/>
        <v>154</v>
      </c>
      <c r="O2153" s="15">
        <f>Premissas!$I$11</f>
        <v>57.12</v>
      </c>
      <c r="P2153" s="16">
        <f t="shared" si="3255"/>
        <v>0</v>
      </c>
      <c r="Q2153" s="17">
        <f>P2153*Premissas!$C$13</f>
        <v>0</v>
      </c>
      <c r="R2153" s="15">
        <f t="shared" si="3256"/>
        <v>154</v>
      </c>
      <c r="S2153" s="18">
        <f>R2153*Premissas!$C$11</f>
        <v>7417.4311926605506</v>
      </c>
      <c r="Y2153" s="7" t="str">
        <f>Premissas!$E$11</f>
        <v>janeiro/19</v>
      </c>
      <c r="Z2153" s="29">
        <f t="shared" si="3261"/>
        <v>154</v>
      </c>
      <c r="AA2153" s="15">
        <f>Premissas!$H$11</f>
        <v>81.09</v>
      </c>
      <c r="AB2153" s="16">
        <f t="shared" si="3258"/>
        <v>0</v>
      </c>
      <c r="AC2153" s="17">
        <f>AB2153*Premissas!$C$6</f>
        <v>0</v>
      </c>
      <c r="AD2153" s="15">
        <f t="shared" si="3259"/>
        <v>154</v>
      </c>
      <c r="AE2153" s="18">
        <f>AD2153*Premissas!$C$12</f>
        <v>4964.4416323948117</v>
      </c>
    </row>
    <row r="2154" spans="1:33" x14ac:dyDescent="0.25">
      <c r="A2154" s="7" t="str">
        <f>Premissas!$E$12</f>
        <v>dezembro/18</v>
      </c>
      <c r="B2154" s="29">
        <f t="shared" si="3262"/>
        <v>154</v>
      </c>
      <c r="C2154" s="15">
        <f>LARGE(Premissas!$H$12:$I$12,1)</f>
        <v>66.98</v>
      </c>
      <c r="D2154" s="16">
        <f t="shared" si="3252"/>
        <v>0</v>
      </c>
      <c r="E2154" s="17">
        <f>D2154*Premissas!$C$6</f>
        <v>0</v>
      </c>
      <c r="F2154" s="15">
        <f t="shared" si="3253"/>
        <v>154</v>
      </c>
      <c r="G2154" s="18">
        <f>F2154*Premissas!$C$5</f>
        <v>4964.4416323948117</v>
      </c>
      <c r="M2154" s="7" t="str">
        <f>Premissas!$E$12</f>
        <v>dezembro/18</v>
      </c>
      <c r="N2154" s="29">
        <f t="shared" si="3260"/>
        <v>154</v>
      </c>
      <c r="O2154" s="15">
        <f>Premissas!$I$12</f>
        <v>56.9</v>
      </c>
      <c r="P2154" s="16">
        <f t="shared" si="3255"/>
        <v>0</v>
      </c>
      <c r="Q2154" s="17">
        <f>P2154*Premissas!$C$13</f>
        <v>0</v>
      </c>
      <c r="R2154" s="15">
        <f t="shared" si="3256"/>
        <v>154</v>
      </c>
      <c r="S2154" s="18">
        <f>R2154*Premissas!$C$11</f>
        <v>7417.4311926605506</v>
      </c>
      <c r="Y2154" s="7" t="str">
        <f>Premissas!$E$12</f>
        <v>dezembro/18</v>
      </c>
      <c r="Z2154" s="29">
        <f t="shared" si="3261"/>
        <v>154</v>
      </c>
      <c r="AA2154" s="15">
        <f>Premissas!$H$12</f>
        <v>66.98</v>
      </c>
      <c r="AB2154" s="16">
        <f t="shared" si="3258"/>
        <v>0</v>
      </c>
      <c r="AC2154" s="17">
        <f>AB2154*Premissas!$C$6</f>
        <v>0</v>
      </c>
      <c r="AD2154" s="15">
        <f t="shared" si="3259"/>
        <v>154</v>
      </c>
      <c r="AE2154" s="18">
        <f>AD2154*Premissas!$C$12</f>
        <v>4964.4416323948117</v>
      </c>
    </row>
    <row r="2155" spans="1:33" x14ac:dyDescent="0.25">
      <c r="A2155" s="7" t="str">
        <f>Premissas!$E$13</f>
        <v>novembro/18</v>
      </c>
      <c r="B2155" s="29">
        <f t="shared" si="3262"/>
        <v>154</v>
      </c>
      <c r="C2155" s="15">
        <f>LARGE(Premissas!$H$13:$I$13,1)</f>
        <v>66.42</v>
      </c>
      <c r="D2155" s="16">
        <f t="shared" si="3252"/>
        <v>0</v>
      </c>
      <c r="E2155" s="17">
        <f>D2155*Premissas!$C$6</f>
        <v>0</v>
      </c>
      <c r="F2155" s="15">
        <f t="shared" si="3253"/>
        <v>154</v>
      </c>
      <c r="G2155" s="18">
        <f>F2155*Premissas!$C$5</f>
        <v>4964.4416323948117</v>
      </c>
      <c r="M2155" s="7" t="str">
        <f>Premissas!$E$13</f>
        <v>novembro/18</v>
      </c>
      <c r="N2155" s="29">
        <f t="shared" si="3260"/>
        <v>154</v>
      </c>
      <c r="O2155" s="15">
        <f>Premissas!$I$13</f>
        <v>40.659999999999997</v>
      </c>
      <c r="P2155" s="16">
        <f t="shared" si="3255"/>
        <v>0</v>
      </c>
      <c r="Q2155" s="17">
        <f>P2155*Premissas!$C$13</f>
        <v>0</v>
      </c>
      <c r="R2155" s="15">
        <f t="shared" si="3256"/>
        <v>154</v>
      </c>
      <c r="S2155" s="18">
        <f>R2155*Premissas!$C$11</f>
        <v>7417.4311926605506</v>
      </c>
      <c r="Y2155" s="7" t="str">
        <f>Premissas!$E$13</f>
        <v>novembro/18</v>
      </c>
      <c r="Z2155" s="29">
        <f t="shared" si="3261"/>
        <v>154</v>
      </c>
      <c r="AA2155" s="15">
        <f>Premissas!$H$13</f>
        <v>66.42</v>
      </c>
      <c r="AB2155" s="16">
        <f t="shared" si="3258"/>
        <v>0</v>
      </c>
      <c r="AC2155" s="17">
        <f>AB2155*Premissas!$C$6</f>
        <v>0</v>
      </c>
      <c r="AD2155" s="15">
        <f t="shared" si="3259"/>
        <v>154</v>
      </c>
      <c r="AE2155" s="18">
        <f>AD2155*Premissas!$C$12</f>
        <v>4964.4416323948117</v>
      </c>
    </row>
    <row r="2156" spans="1:33" x14ac:dyDescent="0.25">
      <c r="A2156" s="26" t="s">
        <v>35</v>
      </c>
      <c r="B2156" s="5"/>
      <c r="C2156" s="5">
        <f>LARGE(C2143:C2155,1)</f>
        <v>89.49</v>
      </c>
      <c r="D2156" s="5">
        <f>LARGE(D2143:D2155,1)</f>
        <v>0</v>
      </c>
      <c r="E2156" s="27">
        <f>SUM(E2144:E2155)</f>
        <v>0</v>
      </c>
      <c r="F2156" s="5">
        <f>LARGE(F2143:F2155,1)</f>
        <v>154</v>
      </c>
      <c r="G2156" s="27">
        <f t="shared" si="3218"/>
        <v>59573.299588737726</v>
      </c>
      <c r="H2156" s="50">
        <f>E2156+G2156</f>
        <v>59573.299588737726</v>
      </c>
      <c r="I2156">
        <f>B2144</f>
        <v>154</v>
      </c>
      <c r="M2156" s="26" t="s">
        <v>35</v>
      </c>
      <c r="N2156" s="5"/>
      <c r="O2156" s="5">
        <f t="shared" ref="O2156:P2156" si="3263">LARGE(O2143:O2155,1)</f>
        <v>77.73</v>
      </c>
      <c r="P2156" s="5">
        <f t="shared" si="3263"/>
        <v>0</v>
      </c>
      <c r="Q2156" s="27">
        <f t="shared" ref="Q2156" si="3264">SUM(Q2144:Q2155)</f>
        <v>0</v>
      </c>
      <c r="R2156" s="5">
        <f t="shared" ref="R2156" si="3265">LARGE(R2143:R2155,1)</f>
        <v>154</v>
      </c>
      <c r="S2156" s="27">
        <f t="shared" si="3222"/>
        <v>89009.174311926588</v>
      </c>
      <c r="T2156" s="50">
        <f t="shared" ref="T2156" si="3266">Q2156+S2156</f>
        <v>89009.174311926588</v>
      </c>
      <c r="U2156">
        <f t="shared" ref="U2156" si="3267">N2144</f>
        <v>154</v>
      </c>
      <c r="Y2156" s="26" t="s">
        <v>35</v>
      </c>
      <c r="Z2156" s="5"/>
      <c r="AA2156" s="5">
        <f t="shared" ref="AA2156:AB2156" si="3268">LARGE(AA2143:AA2155,1)</f>
        <v>89.49</v>
      </c>
      <c r="AB2156" s="5">
        <f t="shared" si="3268"/>
        <v>0</v>
      </c>
      <c r="AC2156" s="27">
        <f t="shared" ref="AC2156" si="3269">SUM(AC2144:AC2155)</f>
        <v>0</v>
      </c>
      <c r="AD2156" s="5">
        <f t="shared" ref="AD2156" si="3270">LARGE(AD2143:AD2155,1)</f>
        <v>154</v>
      </c>
      <c r="AE2156" s="27">
        <f t="shared" si="3228"/>
        <v>59573.299588737726</v>
      </c>
      <c r="AF2156" s="50">
        <f t="shared" ref="AF2156" si="3271">AC2156+AE2156</f>
        <v>59573.299588737726</v>
      </c>
      <c r="AG2156">
        <f t="shared" ref="AG2156" si="3272">Z2144</f>
        <v>154</v>
      </c>
    </row>
    <row r="2157" spans="1:33" x14ac:dyDescent="0.25">
      <c r="A2157" s="6" t="s">
        <v>12</v>
      </c>
      <c r="B2157" s="6" t="s">
        <v>18</v>
      </c>
      <c r="C2157" s="6" t="s">
        <v>19</v>
      </c>
      <c r="D2157" s="14" t="s">
        <v>20</v>
      </c>
      <c r="E2157" s="14" t="s">
        <v>21</v>
      </c>
      <c r="F2157" s="6" t="s">
        <v>22</v>
      </c>
      <c r="G2157" s="6" t="s">
        <v>23</v>
      </c>
      <c r="M2157" s="6" t="s">
        <v>12</v>
      </c>
      <c r="N2157" s="6" t="s">
        <v>18</v>
      </c>
      <c r="O2157" s="6" t="s">
        <v>19</v>
      </c>
      <c r="P2157" s="14" t="s">
        <v>20</v>
      </c>
      <c r="Q2157" s="14" t="s">
        <v>21</v>
      </c>
      <c r="R2157" s="6" t="s">
        <v>22</v>
      </c>
      <c r="S2157" s="6" t="s">
        <v>23</v>
      </c>
      <c r="Y2157" s="6" t="s">
        <v>12</v>
      </c>
      <c r="Z2157" s="6" t="s">
        <v>18</v>
      </c>
      <c r="AA2157" s="6" t="s">
        <v>19</v>
      </c>
      <c r="AB2157" s="14" t="s">
        <v>20</v>
      </c>
      <c r="AC2157" s="14" t="s">
        <v>21</v>
      </c>
      <c r="AD2157" s="6" t="s">
        <v>22</v>
      </c>
      <c r="AE2157" s="6" t="s">
        <v>23</v>
      </c>
    </row>
    <row r="2158" spans="1:33" x14ac:dyDescent="0.25">
      <c r="A2158" s="7" t="str">
        <f>Premissas!$E$2</f>
        <v>outubro/19</v>
      </c>
      <c r="B2158" s="29">
        <f>B2144+1</f>
        <v>155</v>
      </c>
      <c r="C2158" s="15">
        <f>LARGE(Premissas!$H$2:$I$2,1)</f>
        <v>63.39</v>
      </c>
      <c r="D2158" s="16">
        <f t="shared" ref="D2158:D2169" si="3273">IF(C2158&gt;105%*B2158,(C2158-B2158),0)</f>
        <v>0</v>
      </c>
      <c r="E2158" s="17">
        <f>D2158*Premissas!$C$6</f>
        <v>0</v>
      </c>
      <c r="F2158" s="15">
        <f t="shared" ref="F2158:F2169" si="3274">IF(C2158&gt;B2158,C2158,B2158)</f>
        <v>155</v>
      </c>
      <c r="G2158" s="18">
        <f>F2158*Premissas!$C$5</f>
        <v>4996.6782663714012</v>
      </c>
      <c r="M2158" s="7" t="str">
        <f>Premissas!$E$2</f>
        <v>outubro/19</v>
      </c>
      <c r="N2158" s="29">
        <f t="shared" ref="N2158" si="3275">N2144+1</f>
        <v>155</v>
      </c>
      <c r="O2158" s="15">
        <f>Premissas!$I$2</f>
        <v>63.39</v>
      </c>
      <c r="P2158" s="16">
        <f t="shared" ref="P2158:P2169" si="3276">IF(O2158&gt;105%*N2158,(O2158-N2158),0)</f>
        <v>0</v>
      </c>
      <c r="Q2158" s="17">
        <f>P2158*Premissas!$C$13</f>
        <v>0</v>
      </c>
      <c r="R2158" s="15">
        <f t="shared" ref="R2158:R2169" si="3277">IF(O2158&gt;N2158,O2158,N2158)</f>
        <v>155</v>
      </c>
      <c r="S2158" s="18">
        <f>R2158*Premissas!$C$11</f>
        <v>7465.5963302752289</v>
      </c>
      <c r="Y2158" s="7" t="str">
        <f>Premissas!$E$2</f>
        <v>outubro/19</v>
      </c>
      <c r="Z2158" s="29">
        <f t="shared" ref="Z2158" si="3278">Z2144+1</f>
        <v>155</v>
      </c>
      <c r="AA2158" s="15">
        <f>Premissas!$H$2</f>
        <v>58.8</v>
      </c>
      <c r="AB2158" s="16">
        <f t="shared" ref="AB2158:AB2169" si="3279">IF(AA2158&gt;105%*Z2158,(AA2158-Z2158),0)</f>
        <v>0</v>
      </c>
      <c r="AC2158" s="17">
        <f>AB2158*Premissas!$C$6</f>
        <v>0</v>
      </c>
      <c r="AD2158" s="15">
        <f t="shared" ref="AD2158:AD2169" si="3280">IF(AA2158&gt;Z2158,AA2158,Z2158)</f>
        <v>155</v>
      </c>
      <c r="AE2158" s="18">
        <f>AD2158*Premissas!$C$12</f>
        <v>4996.6782663714012</v>
      </c>
    </row>
    <row r="2159" spans="1:33" x14ac:dyDescent="0.25">
      <c r="A2159" s="7" t="str">
        <f>Premissas!$E$3</f>
        <v>setembro/19</v>
      </c>
      <c r="B2159" s="29">
        <f>B2158</f>
        <v>155</v>
      </c>
      <c r="C2159" s="15">
        <f>LARGE(Premissas!$H$3:$I$3,1)</f>
        <v>58.91</v>
      </c>
      <c r="D2159" s="16">
        <f t="shared" si="3273"/>
        <v>0</v>
      </c>
      <c r="E2159" s="17">
        <f>D2159*Premissas!$C$6</f>
        <v>0</v>
      </c>
      <c r="F2159" s="15">
        <f t="shared" si="3274"/>
        <v>155</v>
      </c>
      <c r="G2159" s="18">
        <f>F2159*Premissas!$C$5</f>
        <v>4996.6782663714012</v>
      </c>
      <c r="M2159" s="7" t="str">
        <f>Premissas!$E$3</f>
        <v>setembro/19</v>
      </c>
      <c r="N2159" s="29">
        <f t="shared" ref="N2159:N2169" si="3281">N2158</f>
        <v>155</v>
      </c>
      <c r="O2159" s="15">
        <f>Premissas!$I$3</f>
        <v>52.19</v>
      </c>
      <c r="P2159" s="16">
        <f t="shared" si="3276"/>
        <v>0</v>
      </c>
      <c r="Q2159" s="17">
        <f>P2159*Premissas!$C$13</f>
        <v>0</v>
      </c>
      <c r="R2159" s="15">
        <f t="shared" si="3277"/>
        <v>155</v>
      </c>
      <c r="S2159" s="18">
        <f>R2159*Premissas!$C$11</f>
        <v>7465.5963302752289</v>
      </c>
      <c r="Y2159" s="7" t="str">
        <f>Premissas!$E$3</f>
        <v>setembro/19</v>
      </c>
      <c r="Z2159" s="29">
        <f t="shared" ref="Z2159:Z2169" si="3282">Z2158</f>
        <v>155</v>
      </c>
      <c r="AA2159" s="15">
        <f>Premissas!$H$3</f>
        <v>58.91</v>
      </c>
      <c r="AB2159" s="16">
        <f t="shared" si="3279"/>
        <v>0</v>
      </c>
      <c r="AC2159" s="17">
        <f>AB2159*Premissas!$C$6</f>
        <v>0</v>
      </c>
      <c r="AD2159" s="15">
        <f t="shared" si="3280"/>
        <v>155</v>
      </c>
      <c r="AE2159" s="18">
        <f>AD2159*Premissas!$C$12</f>
        <v>4996.6782663714012</v>
      </c>
    </row>
    <row r="2160" spans="1:33" x14ac:dyDescent="0.25">
      <c r="A2160" s="7" t="str">
        <f>Premissas!$E$4</f>
        <v>agosto/19</v>
      </c>
      <c r="B2160" s="29">
        <f t="shared" ref="B2160:B2169" si="3283">B2159</f>
        <v>155</v>
      </c>
      <c r="C2160" s="15">
        <f>LARGE(Premissas!$H$4:$I$4,1)</f>
        <v>46.48</v>
      </c>
      <c r="D2160" s="16">
        <f t="shared" si="3273"/>
        <v>0</v>
      </c>
      <c r="E2160" s="17">
        <f>D2160*Premissas!$C$6</f>
        <v>0</v>
      </c>
      <c r="F2160" s="15">
        <f t="shared" si="3274"/>
        <v>155</v>
      </c>
      <c r="G2160" s="18">
        <f>F2160*Premissas!$C$5</f>
        <v>4996.6782663714012</v>
      </c>
      <c r="M2160" s="7" t="str">
        <f>Premissas!$E$4</f>
        <v>agosto/19</v>
      </c>
      <c r="N2160" s="29">
        <f t="shared" si="3281"/>
        <v>155</v>
      </c>
      <c r="O2160" s="15">
        <f>Premissas!$I$4</f>
        <v>20.16</v>
      </c>
      <c r="P2160" s="16">
        <f t="shared" si="3276"/>
        <v>0</v>
      </c>
      <c r="Q2160" s="17">
        <f>P2160*Premissas!$C$13</f>
        <v>0</v>
      </c>
      <c r="R2160" s="15">
        <f t="shared" si="3277"/>
        <v>155</v>
      </c>
      <c r="S2160" s="18">
        <f>R2160*Premissas!$C$11</f>
        <v>7465.5963302752289</v>
      </c>
      <c r="Y2160" s="7" t="str">
        <f>Premissas!$E$4</f>
        <v>agosto/19</v>
      </c>
      <c r="Z2160" s="29">
        <f t="shared" si="3282"/>
        <v>155</v>
      </c>
      <c r="AA2160" s="15">
        <f>Premissas!$H$4</f>
        <v>46.48</v>
      </c>
      <c r="AB2160" s="16">
        <f t="shared" si="3279"/>
        <v>0</v>
      </c>
      <c r="AC2160" s="17">
        <f>AB2160*Premissas!$C$6</f>
        <v>0</v>
      </c>
      <c r="AD2160" s="15">
        <f t="shared" si="3280"/>
        <v>155</v>
      </c>
      <c r="AE2160" s="18">
        <f>AD2160*Premissas!$C$12</f>
        <v>4996.6782663714012</v>
      </c>
    </row>
    <row r="2161" spans="1:33" x14ac:dyDescent="0.25">
      <c r="A2161" s="7" t="str">
        <f>Premissas!$E$5</f>
        <v>julho/19</v>
      </c>
      <c r="B2161" s="29">
        <f t="shared" si="3283"/>
        <v>155</v>
      </c>
      <c r="C2161" s="15">
        <f>LARGE(Premissas!$H$5:$I$5,1)</f>
        <v>63.17</v>
      </c>
      <c r="D2161" s="16">
        <f t="shared" si="3273"/>
        <v>0</v>
      </c>
      <c r="E2161" s="17">
        <f>D2161*Premissas!$C$6</f>
        <v>0</v>
      </c>
      <c r="F2161" s="15">
        <f t="shared" si="3274"/>
        <v>155</v>
      </c>
      <c r="G2161" s="18">
        <f>F2161*Premissas!$C$5</f>
        <v>4996.6782663714012</v>
      </c>
      <c r="M2161" s="7" t="str">
        <f>Premissas!$E$5</f>
        <v>julho/19</v>
      </c>
      <c r="N2161" s="29">
        <f t="shared" si="3281"/>
        <v>155</v>
      </c>
      <c r="O2161" s="15">
        <f>Premissas!$I$5</f>
        <v>39.979999999999997</v>
      </c>
      <c r="P2161" s="16">
        <f t="shared" si="3276"/>
        <v>0</v>
      </c>
      <c r="Q2161" s="17">
        <f>P2161*Premissas!$C$13</f>
        <v>0</v>
      </c>
      <c r="R2161" s="15">
        <f t="shared" si="3277"/>
        <v>155</v>
      </c>
      <c r="S2161" s="18">
        <f>R2161*Premissas!$C$11</f>
        <v>7465.5963302752289</v>
      </c>
      <c r="Y2161" s="7" t="str">
        <f>Premissas!$E$5</f>
        <v>julho/19</v>
      </c>
      <c r="Z2161" s="29">
        <f t="shared" si="3282"/>
        <v>155</v>
      </c>
      <c r="AA2161" s="15">
        <f>Premissas!$H$5</f>
        <v>63.17</v>
      </c>
      <c r="AB2161" s="16">
        <f t="shared" si="3279"/>
        <v>0</v>
      </c>
      <c r="AC2161" s="17">
        <f>AB2161*Premissas!$C$6</f>
        <v>0</v>
      </c>
      <c r="AD2161" s="15">
        <f t="shared" si="3280"/>
        <v>155</v>
      </c>
      <c r="AE2161" s="18">
        <f>AD2161*Premissas!$C$12</f>
        <v>4996.6782663714012</v>
      </c>
    </row>
    <row r="2162" spans="1:33" x14ac:dyDescent="0.25">
      <c r="A2162" s="7" t="str">
        <f>Premissas!$E$6</f>
        <v>junho/19</v>
      </c>
      <c r="B2162" s="29">
        <f t="shared" si="3283"/>
        <v>155</v>
      </c>
      <c r="C2162" s="15">
        <f>LARGE(Premissas!$H$6:$I$6,1)</f>
        <v>59.47</v>
      </c>
      <c r="D2162" s="16">
        <f t="shared" si="3273"/>
        <v>0</v>
      </c>
      <c r="E2162" s="17">
        <f>D2162*Premissas!$C$6</f>
        <v>0</v>
      </c>
      <c r="F2162" s="15">
        <f t="shared" si="3274"/>
        <v>155</v>
      </c>
      <c r="G2162" s="18">
        <f>F2162*Premissas!$C$5</f>
        <v>4996.6782663714012</v>
      </c>
      <c r="M2162" s="7" t="str">
        <f>Premissas!$E$6</f>
        <v>junho/19</v>
      </c>
      <c r="N2162" s="29">
        <f t="shared" si="3281"/>
        <v>155</v>
      </c>
      <c r="O2162" s="15">
        <f>Premissas!$I$6</f>
        <v>47.71</v>
      </c>
      <c r="P2162" s="16">
        <f t="shared" si="3276"/>
        <v>0</v>
      </c>
      <c r="Q2162" s="17">
        <f>P2162*Premissas!$C$13</f>
        <v>0</v>
      </c>
      <c r="R2162" s="15">
        <f t="shared" si="3277"/>
        <v>155</v>
      </c>
      <c r="S2162" s="18">
        <f>R2162*Premissas!$C$11</f>
        <v>7465.5963302752289</v>
      </c>
      <c r="Y2162" s="7" t="str">
        <f>Premissas!$E$6</f>
        <v>junho/19</v>
      </c>
      <c r="Z2162" s="29">
        <f t="shared" si="3282"/>
        <v>155</v>
      </c>
      <c r="AA2162" s="15">
        <f>Premissas!$H$6</f>
        <v>59.47</v>
      </c>
      <c r="AB2162" s="16">
        <f t="shared" si="3279"/>
        <v>0</v>
      </c>
      <c r="AC2162" s="17">
        <f>AB2162*Premissas!$C$6</f>
        <v>0</v>
      </c>
      <c r="AD2162" s="15">
        <f t="shared" si="3280"/>
        <v>155</v>
      </c>
      <c r="AE2162" s="18">
        <f>AD2162*Premissas!$C$12</f>
        <v>4996.6782663714012</v>
      </c>
    </row>
    <row r="2163" spans="1:33" x14ac:dyDescent="0.25">
      <c r="A2163" s="7" t="str">
        <f>Premissas!$E$7</f>
        <v>maio/19</v>
      </c>
      <c r="B2163" s="29">
        <f t="shared" si="3283"/>
        <v>155</v>
      </c>
      <c r="C2163" s="15">
        <f>LARGE(Premissas!$H$7:$I$7,1)</f>
        <v>61.04</v>
      </c>
      <c r="D2163" s="20">
        <f t="shared" si="3273"/>
        <v>0</v>
      </c>
      <c r="E2163" s="17">
        <f>D2163*Premissas!$C$6</f>
        <v>0</v>
      </c>
      <c r="F2163" s="15">
        <f t="shared" si="3274"/>
        <v>155</v>
      </c>
      <c r="G2163" s="18">
        <f>F2163*Premissas!$C$5</f>
        <v>4996.6782663714012</v>
      </c>
      <c r="M2163" s="7" t="str">
        <f>Premissas!$E$7</f>
        <v>maio/19</v>
      </c>
      <c r="N2163" s="29">
        <f t="shared" si="3281"/>
        <v>155</v>
      </c>
      <c r="O2163" s="15">
        <f>Premissas!$I$7</f>
        <v>46.37</v>
      </c>
      <c r="P2163" s="20">
        <f t="shared" si="3276"/>
        <v>0</v>
      </c>
      <c r="Q2163" s="17">
        <f>P2163*Premissas!$C$13</f>
        <v>0</v>
      </c>
      <c r="R2163" s="15">
        <f t="shared" si="3277"/>
        <v>155</v>
      </c>
      <c r="S2163" s="18">
        <f>R2163*Premissas!$C$11</f>
        <v>7465.5963302752289</v>
      </c>
      <c r="Y2163" s="7" t="str">
        <f>Premissas!$E$7</f>
        <v>maio/19</v>
      </c>
      <c r="Z2163" s="29">
        <f t="shared" si="3282"/>
        <v>155</v>
      </c>
      <c r="AA2163" s="15">
        <f>Premissas!$H$7</f>
        <v>61.04</v>
      </c>
      <c r="AB2163" s="20">
        <f t="shared" si="3279"/>
        <v>0</v>
      </c>
      <c r="AC2163" s="17">
        <f>AB2163*Premissas!$C$6</f>
        <v>0</v>
      </c>
      <c r="AD2163" s="15">
        <f t="shared" si="3280"/>
        <v>155</v>
      </c>
      <c r="AE2163" s="18">
        <f>AD2163*Premissas!$C$12</f>
        <v>4996.6782663714012</v>
      </c>
    </row>
    <row r="2164" spans="1:33" x14ac:dyDescent="0.25">
      <c r="A2164" s="7" t="str">
        <f>Premissas!$E$8</f>
        <v>abril/19</v>
      </c>
      <c r="B2164" s="29">
        <f t="shared" si="3283"/>
        <v>155</v>
      </c>
      <c r="C2164" s="15">
        <f>LARGE(Premissas!$H$8:$I$8,1)</f>
        <v>81.98</v>
      </c>
      <c r="D2164" s="20">
        <f t="shared" si="3273"/>
        <v>0</v>
      </c>
      <c r="E2164" s="17">
        <f>D2164*Premissas!$C$6</f>
        <v>0</v>
      </c>
      <c r="F2164" s="15">
        <f t="shared" si="3274"/>
        <v>155</v>
      </c>
      <c r="G2164" s="18">
        <f>F2164*Premissas!$C$5</f>
        <v>4996.6782663714012</v>
      </c>
      <c r="M2164" s="7" t="str">
        <f>Premissas!$E$8</f>
        <v>abril/19</v>
      </c>
      <c r="N2164" s="29">
        <f t="shared" si="3281"/>
        <v>155</v>
      </c>
      <c r="O2164" s="15">
        <f>Premissas!$I$8</f>
        <v>53.09</v>
      </c>
      <c r="P2164" s="20">
        <f t="shared" si="3276"/>
        <v>0</v>
      </c>
      <c r="Q2164" s="17">
        <f>P2164*Premissas!$C$13</f>
        <v>0</v>
      </c>
      <c r="R2164" s="15">
        <f t="shared" si="3277"/>
        <v>155</v>
      </c>
      <c r="S2164" s="18">
        <f>R2164*Premissas!$C$11</f>
        <v>7465.5963302752289</v>
      </c>
      <c r="Y2164" s="7" t="str">
        <f>Premissas!$E$8</f>
        <v>abril/19</v>
      </c>
      <c r="Z2164" s="29">
        <f t="shared" si="3282"/>
        <v>155</v>
      </c>
      <c r="AA2164" s="15">
        <f>Premissas!$H$8</f>
        <v>81.98</v>
      </c>
      <c r="AB2164" s="20">
        <f t="shared" si="3279"/>
        <v>0</v>
      </c>
      <c r="AC2164" s="17">
        <f>AB2164*Premissas!$C$6</f>
        <v>0</v>
      </c>
      <c r="AD2164" s="15">
        <f t="shared" si="3280"/>
        <v>155</v>
      </c>
      <c r="AE2164" s="18">
        <f>AD2164*Premissas!$C$12</f>
        <v>4996.6782663714012</v>
      </c>
    </row>
    <row r="2165" spans="1:33" x14ac:dyDescent="0.25">
      <c r="A2165" s="7" t="str">
        <f>Premissas!$E$9</f>
        <v>março/19</v>
      </c>
      <c r="B2165" s="29">
        <f t="shared" si="3283"/>
        <v>155</v>
      </c>
      <c r="C2165" s="15">
        <f>LARGE(Premissas!$H$9:$I$9,1)</f>
        <v>77.73</v>
      </c>
      <c r="D2165" s="20">
        <f t="shared" si="3273"/>
        <v>0</v>
      </c>
      <c r="E2165" s="17">
        <f>D2165*Premissas!$C$6</f>
        <v>0</v>
      </c>
      <c r="F2165" s="15">
        <f t="shared" si="3274"/>
        <v>155</v>
      </c>
      <c r="G2165" s="18">
        <f>F2165*Premissas!$C$5</f>
        <v>4996.6782663714012</v>
      </c>
      <c r="M2165" s="7" t="str">
        <f>Premissas!$E$9</f>
        <v>março/19</v>
      </c>
      <c r="N2165" s="29">
        <f t="shared" si="3281"/>
        <v>155</v>
      </c>
      <c r="O2165" s="15">
        <f>Premissas!$I$9</f>
        <v>77.73</v>
      </c>
      <c r="P2165" s="20">
        <f t="shared" si="3276"/>
        <v>0</v>
      </c>
      <c r="Q2165" s="17">
        <f>P2165*Premissas!$C$13</f>
        <v>0</v>
      </c>
      <c r="R2165" s="15">
        <f t="shared" si="3277"/>
        <v>155</v>
      </c>
      <c r="S2165" s="18">
        <f>R2165*Premissas!$C$11</f>
        <v>7465.5963302752289</v>
      </c>
      <c r="Y2165" s="7" t="str">
        <f>Premissas!$E$9</f>
        <v>março/19</v>
      </c>
      <c r="Z2165" s="29">
        <f t="shared" si="3282"/>
        <v>155</v>
      </c>
      <c r="AA2165" s="15">
        <f>Premissas!$H$9</f>
        <v>77.62</v>
      </c>
      <c r="AB2165" s="20">
        <f t="shared" si="3279"/>
        <v>0</v>
      </c>
      <c r="AC2165" s="17">
        <f>AB2165*Premissas!$C$6</f>
        <v>0</v>
      </c>
      <c r="AD2165" s="15">
        <f t="shared" si="3280"/>
        <v>155</v>
      </c>
      <c r="AE2165" s="18">
        <f>AD2165*Premissas!$C$12</f>
        <v>4996.6782663714012</v>
      </c>
    </row>
    <row r="2166" spans="1:33" x14ac:dyDescent="0.25">
      <c r="A2166" s="7" t="str">
        <f>Premissas!$E$10</f>
        <v>fevereiro/19</v>
      </c>
      <c r="B2166" s="29">
        <f t="shared" si="3283"/>
        <v>155</v>
      </c>
      <c r="C2166" s="15">
        <f>LARGE(Premissas!$H$10:$I$10,1)</f>
        <v>89.49</v>
      </c>
      <c r="D2166" s="20">
        <f t="shared" si="3273"/>
        <v>0</v>
      </c>
      <c r="E2166" s="17">
        <f>D2166*Premissas!$C$6</f>
        <v>0</v>
      </c>
      <c r="F2166" s="15">
        <f t="shared" si="3274"/>
        <v>155</v>
      </c>
      <c r="G2166" s="18">
        <f>F2166*Premissas!$C$5</f>
        <v>4996.6782663714012</v>
      </c>
      <c r="M2166" s="7" t="str">
        <f>Premissas!$E$10</f>
        <v>fevereiro/19</v>
      </c>
      <c r="N2166" s="29">
        <f t="shared" si="3281"/>
        <v>155</v>
      </c>
      <c r="O2166" s="15">
        <f>Premissas!$I$10</f>
        <v>61.82</v>
      </c>
      <c r="P2166" s="20">
        <f t="shared" si="3276"/>
        <v>0</v>
      </c>
      <c r="Q2166" s="17">
        <f>P2166*Premissas!$C$13</f>
        <v>0</v>
      </c>
      <c r="R2166" s="15">
        <f t="shared" si="3277"/>
        <v>155</v>
      </c>
      <c r="S2166" s="18">
        <f>R2166*Premissas!$C$11</f>
        <v>7465.5963302752289</v>
      </c>
      <c r="Y2166" s="7" t="str">
        <f>Premissas!$E$10</f>
        <v>fevereiro/19</v>
      </c>
      <c r="Z2166" s="29">
        <f t="shared" si="3282"/>
        <v>155</v>
      </c>
      <c r="AA2166" s="15">
        <f>Premissas!$H$10</f>
        <v>89.49</v>
      </c>
      <c r="AB2166" s="20">
        <f t="shared" si="3279"/>
        <v>0</v>
      </c>
      <c r="AC2166" s="17">
        <f>AB2166*Premissas!$C$6</f>
        <v>0</v>
      </c>
      <c r="AD2166" s="15">
        <f t="shared" si="3280"/>
        <v>155</v>
      </c>
      <c r="AE2166" s="18">
        <f>AD2166*Premissas!$C$12</f>
        <v>4996.6782663714012</v>
      </c>
    </row>
    <row r="2167" spans="1:33" x14ac:dyDescent="0.25">
      <c r="A2167" s="7" t="str">
        <f>Premissas!$E$11</f>
        <v>janeiro/19</v>
      </c>
      <c r="B2167" s="29">
        <f t="shared" si="3283"/>
        <v>155</v>
      </c>
      <c r="C2167" s="15">
        <f>LARGE(Premissas!$H$11:$I$11,1)</f>
        <v>81.09</v>
      </c>
      <c r="D2167" s="16">
        <f t="shared" si="3273"/>
        <v>0</v>
      </c>
      <c r="E2167" s="17">
        <f>D2167*Premissas!$C$6</f>
        <v>0</v>
      </c>
      <c r="F2167" s="15">
        <f t="shared" si="3274"/>
        <v>155</v>
      </c>
      <c r="G2167" s="18">
        <f>F2167*Premissas!$C$5</f>
        <v>4996.6782663714012</v>
      </c>
      <c r="M2167" s="7" t="str">
        <f>Premissas!$E$11</f>
        <v>janeiro/19</v>
      </c>
      <c r="N2167" s="29">
        <f t="shared" si="3281"/>
        <v>155</v>
      </c>
      <c r="O2167" s="15">
        <f>Premissas!$I$11</f>
        <v>57.12</v>
      </c>
      <c r="P2167" s="16">
        <f t="shared" si="3276"/>
        <v>0</v>
      </c>
      <c r="Q2167" s="17">
        <f>P2167*Premissas!$C$13</f>
        <v>0</v>
      </c>
      <c r="R2167" s="15">
        <f t="shared" si="3277"/>
        <v>155</v>
      </c>
      <c r="S2167" s="18">
        <f>R2167*Premissas!$C$11</f>
        <v>7465.5963302752289</v>
      </c>
      <c r="Y2167" s="7" t="str">
        <f>Premissas!$E$11</f>
        <v>janeiro/19</v>
      </c>
      <c r="Z2167" s="29">
        <f t="shared" si="3282"/>
        <v>155</v>
      </c>
      <c r="AA2167" s="15">
        <f>Premissas!$H$11</f>
        <v>81.09</v>
      </c>
      <c r="AB2167" s="16">
        <f t="shared" si="3279"/>
        <v>0</v>
      </c>
      <c r="AC2167" s="17">
        <f>AB2167*Premissas!$C$6</f>
        <v>0</v>
      </c>
      <c r="AD2167" s="15">
        <f t="shared" si="3280"/>
        <v>155</v>
      </c>
      <c r="AE2167" s="18">
        <f>AD2167*Premissas!$C$12</f>
        <v>4996.6782663714012</v>
      </c>
    </row>
    <row r="2168" spans="1:33" x14ac:dyDescent="0.25">
      <c r="A2168" s="7" t="str">
        <f>Premissas!$E$12</f>
        <v>dezembro/18</v>
      </c>
      <c r="B2168" s="29">
        <f t="shared" si="3283"/>
        <v>155</v>
      </c>
      <c r="C2168" s="15">
        <f>LARGE(Premissas!$H$12:$I$12,1)</f>
        <v>66.98</v>
      </c>
      <c r="D2168" s="16">
        <f t="shared" si="3273"/>
        <v>0</v>
      </c>
      <c r="E2168" s="17">
        <f>D2168*Premissas!$C$6</f>
        <v>0</v>
      </c>
      <c r="F2168" s="15">
        <f t="shared" si="3274"/>
        <v>155</v>
      </c>
      <c r="G2168" s="18">
        <f>F2168*Premissas!$C$5</f>
        <v>4996.6782663714012</v>
      </c>
      <c r="M2168" s="7" t="str">
        <f>Premissas!$E$12</f>
        <v>dezembro/18</v>
      </c>
      <c r="N2168" s="29">
        <f t="shared" si="3281"/>
        <v>155</v>
      </c>
      <c r="O2168" s="15">
        <f>Premissas!$I$12</f>
        <v>56.9</v>
      </c>
      <c r="P2168" s="16">
        <f t="shared" si="3276"/>
        <v>0</v>
      </c>
      <c r="Q2168" s="17">
        <f>P2168*Premissas!$C$13</f>
        <v>0</v>
      </c>
      <c r="R2168" s="15">
        <f t="shared" si="3277"/>
        <v>155</v>
      </c>
      <c r="S2168" s="18">
        <f>R2168*Premissas!$C$11</f>
        <v>7465.5963302752289</v>
      </c>
      <c r="Y2168" s="7" t="str">
        <f>Premissas!$E$12</f>
        <v>dezembro/18</v>
      </c>
      <c r="Z2168" s="29">
        <f t="shared" si="3282"/>
        <v>155</v>
      </c>
      <c r="AA2168" s="15">
        <f>Premissas!$H$12</f>
        <v>66.98</v>
      </c>
      <c r="AB2168" s="16">
        <f t="shared" si="3279"/>
        <v>0</v>
      </c>
      <c r="AC2168" s="17">
        <f>AB2168*Premissas!$C$6</f>
        <v>0</v>
      </c>
      <c r="AD2168" s="15">
        <f t="shared" si="3280"/>
        <v>155</v>
      </c>
      <c r="AE2168" s="18">
        <f>AD2168*Premissas!$C$12</f>
        <v>4996.6782663714012</v>
      </c>
    </row>
    <row r="2169" spans="1:33" x14ac:dyDescent="0.25">
      <c r="A2169" s="7" t="str">
        <f>Premissas!$E$13</f>
        <v>novembro/18</v>
      </c>
      <c r="B2169" s="29">
        <f t="shared" si="3283"/>
        <v>155</v>
      </c>
      <c r="C2169" s="15">
        <f>LARGE(Premissas!$H$13:$I$13,1)</f>
        <v>66.42</v>
      </c>
      <c r="D2169" s="16">
        <f t="shared" si="3273"/>
        <v>0</v>
      </c>
      <c r="E2169" s="17">
        <f>D2169*Premissas!$C$6</f>
        <v>0</v>
      </c>
      <c r="F2169" s="15">
        <f t="shared" si="3274"/>
        <v>155</v>
      </c>
      <c r="G2169" s="18">
        <f>F2169*Premissas!$C$5</f>
        <v>4996.6782663714012</v>
      </c>
      <c r="M2169" s="7" t="str">
        <f>Premissas!$E$13</f>
        <v>novembro/18</v>
      </c>
      <c r="N2169" s="29">
        <f t="shared" si="3281"/>
        <v>155</v>
      </c>
      <c r="O2169" s="15">
        <f>Premissas!$I$13</f>
        <v>40.659999999999997</v>
      </c>
      <c r="P2169" s="16">
        <f t="shared" si="3276"/>
        <v>0</v>
      </c>
      <c r="Q2169" s="17">
        <f>P2169*Premissas!$C$13</f>
        <v>0</v>
      </c>
      <c r="R2169" s="15">
        <f t="shared" si="3277"/>
        <v>155</v>
      </c>
      <c r="S2169" s="18">
        <f>R2169*Premissas!$C$11</f>
        <v>7465.5963302752289</v>
      </c>
      <c r="Y2169" s="7" t="str">
        <f>Premissas!$E$13</f>
        <v>novembro/18</v>
      </c>
      <c r="Z2169" s="29">
        <f t="shared" si="3282"/>
        <v>155</v>
      </c>
      <c r="AA2169" s="15">
        <f>Premissas!$H$13</f>
        <v>66.42</v>
      </c>
      <c r="AB2169" s="16">
        <f t="shared" si="3279"/>
        <v>0</v>
      </c>
      <c r="AC2169" s="17">
        <f>AB2169*Premissas!$C$6</f>
        <v>0</v>
      </c>
      <c r="AD2169" s="15">
        <f t="shared" si="3280"/>
        <v>155</v>
      </c>
      <c r="AE2169" s="18">
        <f>AD2169*Premissas!$C$12</f>
        <v>4996.6782663714012</v>
      </c>
    </row>
    <row r="2170" spans="1:33" x14ac:dyDescent="0.25">
      <c r="A2170" s="26" t="s">
        <v>35</v>
      </c>
      <c r="B2170" s="5"/>
      <c r="C2170" s="5">
        <f>LARGE(C2157:C2169,1)</f>
        <v>89.49</v>
      </c>
      <c r="D2170" s="5">
        <f>LARGE(D2157:D2169,1)</f>
        <v>0</v>
      </c>
      <c r="E2170" s="27">
        <f>SUM(E2158:E2169)</f>
        <v>0</v>
      </c>
      <c r="F2170" s="5">
        <f>LARGE(F2157:F2169,1)</f>
        <v>155</v>
      </c>
      <c r="G2170" s="27">
        <f t="shared" si="3218"/>
        <v>59960.139196456825</v>
      </c>
      <c r="H2170" s="50">
        <f>E2170+G2170</f>
        <v>59960.139196456825</v>
      </c>
      <c r="I2170">
        <f>B2158</f>
        <v>155</v>
      </c>
      <c r="M2170" s="26" t="s">
        <v>35</v>
      </c>
      <c r="N2170" s="5"/>
      <c r="O2170" s="5">
        <f t="shared" ref="O2170:P2170" si="3284">LARGE(O2157:O2169,1)</f>
        <v>77.73</v>
      </c>
      <c r="P2170" s="5">
        <f t="shared" si="3284"/>
        <v>0</v>
      </c>
      <c r="Q2170" s="27">
        <f t="shared" ref="Q2170" si="3285">SUM(Q2158:Q2169)</f>
        <v>0</v>
      </c>
      <c r="R2170" s="5">
        <f t="shared" ref="R2170" si="3286">LARGE(R2157:R2169,1)</f>
        <v>155</v>
      </c>
      <c r="S2170" s="27">
        <f t="shared" si="3222"/>
        <v>89587.155963302765</v>
      </c>
      <c r="T2170" s="50">
        <f t="shared" ref="T2170" si="3287">Q2170+S2170</f>
        <v>89587.155963302765</v>
      </c>
      <c r="U2170">
        <f t="shared" ref="U2170" si="3288">N2158</f>
        <v>155</v>
      </c>
      <c r="Y2170" s="26" t="s">
        <v>35</v>
      </c>
      <c r="Z2170" s="5"/>
      <c r="AA2170" s="5">
        <f t="shared" ref="AA2170:AB2170" si="3289">LARGE(AA2157:AA2169,1)</f>
        <v>89.49</v>
      </c>
      <c r="AB2170" s="5">
        <f t="shared" si="3289"/>
        <v>0</v>
      </c>
      <c r="AC2170" s="27">
        <f t="shared" ref="AC2170" si="3290">SUM(AC2158:AC2169)</f>
        <v>0</v>
      </c>
      <c r="AD2170" s="5">
        <f t="shared" ref="AD2170" si="3291">LARGE(AD2157:AD2169,1)</f>
        <v>155</v>
      </c>
      <c r="AE2170" s="27">
        <f t="shared" si="3228"/>
        <v>59960.139196456825</v>
      </c>
      <c r="AF2170" s="50">
        <f t="shared" ref="AF2170" si="3292">AC2170+AE2170</f>
        <v>59960.139196456825</v>
      </c>
      <c r="AG2170">
        <f t="shared" ref="AG2170" si="3293">Z2158</f>
        <v>155</v>
      </c>
    </row>
    <row r="2171" spans="1:33" x14ac:dyDescent="0.25">
      <c r="A2171" s="6" t="s">
        <v>12</v>
      </c>
      <c r="B2171" s="6" t="s">
        <v>18</v>
      </c>
      <c r="C2171" s="6" t="s">
        <v>19</v>
      </c>
      <c r="D2171" s="14" t="s">
        <v>20</v>
      </c>
      <c r="E2171" s="14" t="s">
        <v>21</v>
      </c>
      <c r="F2171" s="6" t="s">
        <v>22</v>
      </c>
      <c r="G2171" s="6" t="s">
        <v>23</v>
      </c>
      <c r="M2171" s="6" t="s">
        <v>12</v>
      </c>
      <c r="N2171" s="6" t="s">
        <v>18</v>
      </c>
      <c r="O2171" s="6" t="s">
        <v>19</v>
      </c>
      <c r="P2171" s="14" t="s">
        <v>20</v>
      </c>
      <c r="Q2171" s="14" t="s">
        <v>21</v>
      </c>
      <c r="R2171" s="6" t="s">
        <v>22</v>
      </c>
      <c r="S2171" s="6" t="s">
        <v>23</v>
      </c>
      <c r="Y2171" s="6" t="s">
        <v>12</v>
      </c>
      <c r="Z2171" s="6" t="s">
        <v>18</v>
      </c>
      <c r="AA2171" s="6" t="s">
        <v>19</v>
      </c>
      <c r="AB2171" s="14" t="s">
        <v>20</v>
      </c>
      <c r="AC2171" s="14" t="s">
        <v>21</v>
      </c>
      <c r="AD2171" s="6" t="s">
        <v>22</v>
      </c>
      <c r="AE2171" s="6" t="s">
        <v>23</v>
      </c>
    </row>
    <row r="2172" spans="1:33" x14ac:dyDescent="0.25">
      <c r="A2172" s="7" t="str">
        <f>Premissas!$E$2</f>
        <v>outubro/19</v>
      </c>
      <c r="B2172" s="29">
        <f>B2158+1</f>
        <v>156</v>
      </c>
      <c r="C2172" s="15">
        <f>LARGE(Premissas!$H$2:$I$2,1)</f>
        <v>63.39</v>
      </c>
      <c r="D2172" s="16">
        <f t="shared" ref="D2172:D2183" si="3294">IF(C2172&gt;105%*B2172,(C2172-B2172),0)</f>
        <v>0</v>
      </c>
      <c r="E2172" s="17">
        <f>D2172*Premissas!$C$6</f>
        <v>0</v>
      </c>
      <c r="F2172" s="15">
        <f t="shared" ref="F2172:F2183" si="3295">IF(C2172&gt;B2172,C2172,B2172)</f>
        <v>156</v>
      </c>
      <c r="G2172" s="18">
        <f>F2172*Premissas!$C$5</f>
        <v>5028.9149003479915</v>
      </c>
      <c r="M2172" s="7" t="str">
        <f>Premissas!$E$2</f>
        <v>outubro/19</v>
      </c>
      <c r="N2172" s="29">
        <f t="shared" ref="N2172" si="3296">N2158+1</f>
        <v>156</v>
      </c>
      <c r="O2172" s="15">
        <f>Premissas!$I$2</f>
        <v>63.39</v>
      </c>
      <c r="P2172" s="16">
        <f t="shared" ref="P2172:P2183" si="3297">IF(O2172&gt;105%*N2172,(O2172-N2172),0)</f>
        <v>0</v>
      </c>
      <c r="Q2172" s="17">
        <f>P2172*Premissas!$C$13</f>
        <v>0</v>
      </c>
      <c r="R2172" s="15">
        <f t="shared" ref="R2172:R2183" si="3298">IF(O2172&gt;N2172,O2172,N2172)</f>
        <v>156</v>
      </c>
      <c r="S2172" s="18">
        <f>R2172*Premissas!$C$11</f>
        <v>7513.7614678899081</v>
      </c>
      <c r="Y2172" s="7" t="str">
        <f>Premissas!$E$2</f>
        <v>outubro/19</v>
      </c>
      <c r="Z2172" s="29">
        <f t="shared" ref="Z2172" si="3299">Z2158+1</f>
        <v>156</v>
      </c>
      <c r="AA2172" s="15">
        <f>Premissas!$H$2</f>
        <v>58.8</v>
      </c>
      <c r="AB2172" s="16">
        <f t="shared" ref="AB2172:AB2183" si="3300">IF(AA2172&gt;105%*Z2172,(AA2172-Z2172),0)</f>
        <v>0</v>
      </c>
      <c r="AC2172" s="17">
        <f>AB2172*Premissas!$C$6</f>
        <v>0</v>
      </c>
      <c r="AD2172" s="15">
        <f t="shared" ref="AD2172:AD2183" si="3301">IF(AA2172&gt;Z2172,AA2172,Z2172)</f>
        <v>156</v>
      </c>
      <c r="AE2172" s="18">
        <f>AD2172*Premissas!$C$12</f>
        <v>5028.9149003479915</v>
      </c>
    </row>
    <row r="2173" spans="1:33" x14ac:dyDescent="0.25">
      <c r="A2173" s="7" t="str">
        <f>Premissas!$E$3</f>
        <v>setembro/19</v>
      </c>
      <c r="B2173" s="29">
        <f>B2172</f>
        <v>156</v>
      </c>
      <c r="C2173" s="15">
        <f>LARGE(Premissas!$H$3:$I$3,1)</f>
        <v>58.91</v>
      </c>
      <c r="D2173" s="16">
        <f t="shared" si="3294"/>
        <v>0</v>
      </c>
      <c r="E2173" s="17">
        <f>D2173*Premissas!$C$6</f>
        <v>0</v>
      </c>
      <c r="F2173" s="15">
        <f t="shared" si="3295"/>
        <v>156</v>
      </c>
      <c r="G2173" s="18">
        <f>F2173*Premissas!$C$5</f>
        <v>5028.9149003479915</v>
      </c>
      <c r="M2173" s="7" t="str">
        <f>Premissas!$E$3</f>
        <v>setembro/19</v>
      </c>
      <c r="N2173" s="29">
        <f t="shared" ref="N2173:N2183" si="3302">N2172</f>
        <v>156</v>
      </c>
      <c r="O2173" s="15">
        <f>Premissas!$I$3</f>
        <v>52.19</v>
      </c>
      <c r="P2173" s="16">
        <f t="shared" si="3297"/>
        <v>0</v>
      </c>
      <c r="Q2173" s="17">
        <f>P2173*Premissas!$C$13</f>
        <v>0</v>
      </c>
      <c r="R2173" s="15">
        <f t="shared" si="3298"/>
        <v>156</v>
      </c>
      <c r="S2173" s="18">
        <f>R2173*Premissas!$C$11</f>
        <v>7513.7614678899081</v>
      </c>
      <c r="Y2173" s="7" t="str">
        <f>Premissas!$E$3</f>
        <v>setembro/19</v>
      </c>
      <c r="Z2173" s="29">
        <f t="shared" ref="Z2173:Z2183" si="3303">Z2172</f>
        <v>156</v>
      </c>
      <c r="AA2173" s="15">
        <f>Premissas!$H$3</f>
        <v>58.91</v>
      </c>
      <c r="AB2173" s="16">
        <f t="shared" si="3300"/>
        <v>0</v>
      </c>
      <c r="AC2173" s="17">
        <f>AB2173*Premissas!$C$6</f>
        <v>0</v>
      </c>
      <c r="AD2173" s="15">
        <f t="shared" si="3301"/>
        <v>156</v>
      </c>
      <c r="AE2173" s="18">
        <f>AD2173*Premissas!$C$12</f>
        <v>5028.9149003479915</v>
      </c>
    </row>
    <row r="2174" spans="1:33" x14ac:dyDescent="0.25">
      <c r="A2174" s="7" t="str">
        <f>Premissas!$E$4</f>
        <v>agosto/19</v>
      </c>
      <c r="B2174" s="29">
        <f t="shared" ref="B2174:B2183" si="3304">B2173</f>
        <v>156</v>
      </c>
      <c r="C2174" s="15">
        <f>LARGE(Premissas!$H$4:$I$4,1)</f>
        <v>46.48</v>
      </c>
      <c r="D2174" s="16">
        <f t="shared" si="3294"/>
        <v>0</v>
      </c>
      <c r="E2174" s="17">
        <f>D2174*Premissas!$C$6</f>
        <v>0</v>
      </c>
      <c r="F2174" s="15">
        <f t="shared" si="3295"/>
        <v>156</v>
      </c>
      <c r="G2174" s="18">
        <f>F2174*Premissas!$C$5</f>
        <v>5028.9149003479915</v>
      </c>
      <c r="M2174" s="7" t="str">
        <f>Premissas!$E$4</f>
        <v>agosto/19</v>
      </c>
      <c r="N2174" s="29">
        <f t="shared" si="3302"/>
        <v>156</v>
      </c>
      <c r="O2174" s="15">
        <f>Premissas!$I$4</f>
        <v>20.16</v>
      </c>
      <c r="P2174" s="16">
        <f t="shared" si="3297"/>
        <v>0</v>
      </c>
      <c r="Q2174" s="17">
        <f>P2174*Premissas!$C$13</f>
        <v>0</v>
      </c>
      <c r="R2174" s="15">
        <f t="shared" si="3298"/>
        <v>156</v>
      </c>
      <c r="S2174" s="18">
        <f>R2174*Premissas!$C$11</f>
        <v>7513.7614678899081</v>
      </c>
      <c r="Y2174" s="7" t="str">
        <f>Premissas!$E$4</f>
        <v>agosto/19</v>
      </c>
      <c r="Z2174" s="29">
        <f t="shared" si="3303"/>
        <v>156</v>
      </c>
      <c r="AA2174" s="15">
        <f>Premissas!$H$4</f>
        <v>46.48</v>
      </c>
      <c r="AB2174" s="16">
        <f t="shared" si="3300"/>
        <v>0</v>
      </c>
      <c r="AC2174" s="17">
        <f>AB2174*Premissas!$C$6</f>
        <v>0</v>
      </c>
      <c r="AD2174" s="15">
        <f t="shared" si="3301"/>
        <v>156</v>
      </c>
      <c r="AE2174" s="18">
        <f>AD2174*Premissas!$C$12</f>
        <v>5028.9149003479915</v>
      </c>
    </row>
    <row r="2175" spans="1:33" x14ac:dyDescent="0.25">
      <c r="A2175" s="7" t="str">
        <f>Premissas!$E$5</f>
        <v>julho/19</v>
      </c>
      <c r="B2175" s="29">
        <f t="shared" si="3304"/>
        <v>156</v>
      </c>
      <c r="C2175" s="15">
        <f>LARGE(Premissas!$H$5:$I$5,1)</f>
        <v>63.17</v>
      </c>
      <c r="D2175" s="16">
        <f t="shared" si="3294"/>
        <v>0</v>
      </c>
      <c r="E2175" s="17">
        <f>D2175*Premissas!$C$6</f>
        <v>0</v>
      </c>
      <c r="F2175" s="15">
        <f t="shared" si="3295"/>
        <v>156</v>
      </c>
      <c r="G2175" s="18">
        <f>F2175*Premissas!$C$5</f>
        <v>5028.9149003479915</v>
      </c>
      <c r="M2175" s="7" t="str">
        <f>Premissas!$E$5</f>
        <v>julho/19</v>
      </c>
      <c r="N2175" s="29">
        <f t="shared" si="3302"/>
        <v>156</v>
      </c>
      <c r="O2175" s="15">
        <f>Premissas!$I$5</f>
        <v>39.979999999999997</v>
      </c>
      <c r="P2175" s="16">
        <f t="shared" si="3297"/>
        <v>0</v>
      </c>
      <c r="Q2175" s="17">
        <f>P2175*Premissas!$C$13</f>
        <v>0</v>
      </c>
      <c r="R2175" s="15">
        <f t="shared" si="3298"/>
        <v>156</v>
      </c>
      <c r="S2175" s="18">
        <f>R2175*Premissas!$C$11</f>
        <v>7513.7614678899081</v>
      </c>
      <c r="Y2175" s="7" t="str">
        <f>Premissas!$E$5</f>
        <v>julho/19</v>
      </c>
      <c r="Z2175" s="29">
        <f t="shared" si="3303"/>
        <v>156</v>
      </c>
      <c r="AA2175" s="15">
        <f>Premissas!$H$5</f>
        <v>63.17</v>
      </c>
      <c r="AB2175" s="16">
        <f t="shared" si="3300"/>
        <v>0</v>
      </c>
      <c r="AC2175" s="17">
        <f>AB2175*Premissas!$C$6</f>
        <v>0</v>
      </c>
      <c r="AD2175" s="15">
        <f t="shared" si="3301"/>
        <v>156</v>
      </c>
      <c r="AE2175" s="18">
        <f>AD2175*Premissas!$C$12</f>
        <v>5028.9149003479915</v>
      </c>
    </row>
    <row r="2176" spans="1:33" x14ac:dyDescent="0.25">
      <c r="A2176" s="7" t="str">
        <f>Premissas!$E$6</f>
        <v>junho/19</v>
      </c>
      <c r="B2176" s="29">
        <f t="shared" si="3304"/>
        <v>156</v>
      </c>
      <c r="C2176" s="15">
        <f>LARGE(Premissas!$H$6:$I$6,1)</f>
        <v>59.47</v>
      </c>
      <c r="D2176" s="16">
        <f t="shared" si="3294"/>
        <v>0</v>
      </c>
      <c r="E2176" s="17">
        <f>D2176*Premissas!$C$6</f>
        <v>0</v>
      </c>
      <c r="F2176" s="15">
        <f t="shared" si="3295"/>
        <v>156</v>
      </c>
      <c r="G2176" s="18">
        <f>F2176*Premissas!$C$5</f>
        <v>5028.9149003479915</v>
      </c>
      <c r="M2176" s="7" t="str">
        <f>Premissas!$E$6</f>
        <v>junho/19</v>
      </c>
      <c r="N2176" s="29">
        <f t="shared" si="3302"/>
        <v>156</v>
      </c>
      <c r="O2176" s="15">
        <f>Premissas!$I$6</f>
        <v>47.71</v>
      </c>
      <c r="P2176" s="16">
        <f t="shared" si="3297"/>
        <v>0</v>
      </c>
      <c r="Q2176" s="17">
        <f>P2176*Premissas!$C$13</f>
        <v>0</v>
      </c>
      <c r="R2176" s="15">
        <f t="shared" si="3298"/>
        <v>156</v>
      </c>
      <c r="S2176" s="18">
        <f>R2176*Premissas!$C$11</f>
        <v>7513.7614678899081</v>
      </c>
      <c r="Y2176" s="7" t="str">
        <f>Premissas!$E$6</f>
        <v>junho/19</v>
      </c>
      <c r="Z2176" s="29">
        <f t="shared" si="3303"/>
        <v>156</v>
      </c>
      <c r="AA2176" s="15">
        <f>Premissas!$H$6</f>
        <v>59.47</v>
      </c>
      <c r="AB2176" s="16">
        <f t="shared" si="3300"/>
        <v>0</v>
      </c>
      <c r="AC2176" s="17">
        <f>AB2176*Premissas!$C$6</f>
        <v>0</v>
      </c>
      <c r="AD2176" s="15">
        <f t="shared" si="3301"/>
        <v>156</v>
      </c>
      <c r="AE2176" s="18">
        <f>AD2176*Premissas!$C$12</f>
        <v>5028.9149003479915</v>
      </c>
    </row>
    <row r="2177" spans="1:33" x14ac:dyDescent="0.25">
      <c r="A2177" s="7" t="str">
        <f>Premissas!$E$7</f>
        <v>maio/19</v>
      </c>
      <c r="B2177" s="29">
        <f t="shared" si="3304"/>
        <v>156</v>
      </c>
      <c r="C2177" s="15">
        <f>LARGE(Premissas!$H$7:$I$7,1)</f>
        <v>61.04</v>
      </c>
      <c r="D2177" s="20">
        <f t="shared" si="3294"/>
        <v>0</v>
      </c>
      <c r="E2177" s="17">
        <f>D2177*Premissas!$C$6</f>
        <v>0</v>
      </c>
      <c r="F2177" s="15">
        <f t="shared" si="3295"/>
        <v>156</v>
      </c>
      <c r="G2177" s="18">
        <f>F2177*Premissas!$C$5</f>
        <v>5028.9149003479915</v>
      </c>
      <c r="M2177" s="7" t="str">
        <f>Premissas!$E$7</f>
        <v>maio/19</v>
      </c>
      <c r="N2177" s="29">
        <f t="shared" si="3302"/>
        <v>156</v>
      </c>
      <c r="O2177" s="15">
        <f>Premissas!$I$7</f>
        <v>46.37</v>
      </c>
      <c r="P2177" s="20">
        <f t="shared" si="3297"/>
        <v>0</v>
      </c>
      <c r="Q2177" s="17">
        <f>P2177*Premissas!$C$13</f>
        <v>0</v>
      </c>
      <c r="R2177" s="15">
        <f t="shared" si="3298"/>
        <v>156</v>
      </c>
      <c r="S2177" s="18">
        <f>R2177*Premissas!$C$11</f>
        <v>7513.7614678899081</v>
      </c>
      <c r="Y2177" s="7" t="str">
        <f>Premissas!$E$7</f>
        <v>maio/19</v>
      </c>
      <c r="Z2177" s="29">
        <f t="shared" si="3303"/>
        <v>156</v>
      </c>
      <c r="AA2177" s="15">
        <f>Premissas!$H$7</f>
        <v>61.04</v>
      </c>
      <c r="AB2177" s="20">
        <f t="shared" si="3300"/>
        <v>0</v>
      </c>
      <c r="AC2177" s="17">
        <f>AB2177*Premissas!$C$6</f>
        <v>0</v>
      </c>
      <c r="AD2177" s="15">
        <f t="shared" si="3301"/>
        <v>156</v>
      </c>
      <c r="AE2177" s="18">
        <f>AD2177*Premissas!$C$12</f>
        <v>5028.9149003479915</v>
      </c>
    </row>
    <row r="2178" spans="1:33" x14ac:dyDescent="0.25">
      <c r="A2178" s="7" t="str">
        <f>Premissas!$E$8</f>
        <v>abril/19</v>
      </c>
      <c r="B2178" s="29">
        <f t="shared" si="3304"/>
        <v>156</v>
      </c>
      <c r="C2178" s="15">
        <f>LARGE(Premissas!$H$8:$I$8,1)</f>
        <v>81.98</v>
      </c>
      <c r="D2178" s="20">
        <f t="shared" si="3294"/>
        <v>0</v>
      </c>
      <c r="E2178" s="17">
        <f>D2178*Premissas!$C$6</f>
        <v>0</v>
      </c>
      <c r="F2178" s="15">
        <f t="shared" si="3295"/>
        <v>156</v>
      </c>
      <c r="G2178" s="18">
        <f>F2178*Premissas!$C$5</f>
        <v>5028.9149003479915</v>
      </c>
      <c r="M2178" s="7" t="str">
        <f>Premissas!$E$8</f>
        <v>abril/19</v>
      </c>
      <c r="N2178" s="29">
        <f t="shared" si="3302"/>
        <v>156</v>
      </c>
      <c r="O2178" s="15">
        <f>Premissas!$I$8</f>
        <v>53.09</v>
      </c>
      <c r="P2178" s="20">
        <f t="shared" si="3297"/>
        <v>0</v>
      </c>
      <c r="Q2178" s="17">
        <f>P2178*Premissas!$C$13</f>
        <v>0</v>
      </c>
      <c r="R2178" s="15">
        <f t="shared" si="3298"/>
        <v>156</v>
      </c>
      <c r="S2178" s="18">
        <f>R2178*Premissas!$C$11</f>
        <v>7513.7614678899081</v>
      </c>
      <c r="Y2178" s="7" t="str">
        <f>Premissas!$E$8</f>
        <v>abril/19</v>
      </c>
      <c r="Z2178" s="29">
        <f t="shared" si="3303"/>
        <v>156</v>
      </c>
      <c r="AA2178" s="15">
        <f>Premissas!$H$8</f>
        <v>81.98</v>
      </c>
      <c r="AB2178" s="20">
        <f t="shared" si="3300"/>
        <v>0</v>
      </c>
      <c r="AC2178" s="17">
        <f>AB2178*Premissas!$C$6</f>
        <v>0</v>
      </c>
      <c r="AD2178" s="15">
        <f t="shared" si="3301"/>
        <v>156</v>
      </c>
      <c r="AE2178" s="18">
        <f>AD2178*Premissas!$C$12</f>
        <v>5028.9149003479915</v>
      </c>
    </row>
    <row r="2179" spans="1:33" x14ac:dyDescent="0.25">
      <c r="A2179" s="7" t="str">
        <f>Premissas!$E$9</f>
        <v>março/19</v>
      </c>
      <c r="B2179" s="29">
        <f t="shared" si="3304"/>
        <v>156</v>
      </c>
      <c r="C2179" s="15">
        <f>LARGE(Premissas!$H$9:$I$9,1)</f>
        <v>77.73</v>
      </c>
      <c r="D2179" s="20">
        <f t="shared" si="3294"/>
        <v>0</v>
      </c>
      <c r="E2179" s="17">
        <f>D2179*Premissas!$C$6</f>
        <v>0</v>
      </c>
      <c r="F2179" s="15">
        <f t="shared" si="3295"/>
        <v>156</v>
      </c>
      <c r="G2179" s="18">
        <f>F2179*Premissas!$C$5</f>
        <v>5028.9149003479915</v>
      </c>
      <c r="M2179" s="7" t="str">
        <f>Premissas!$E$9</f>
        <v>março/19</v>
      </c>
      <c r="N2179" s="29">
        <f t="shared" si="3302"/>
        <v>156</v>
      </c>
      <c r="O2179" s="15">
        <f>Premissas!$I$9</f>
        <v>77.73</v>
      </c>
      <c r="P2179" s="20">
        <f t="shared" si="3297"/>
        <v>0</v>
      </c>
      <c r="Q2179" s="17">
        <f>P2179*Premissas!$C$13</f>
        <v>0</v>
      </c>
      <c r="R2179" s="15">
        <f t="shared" si="3298"/>
        <v>156</v>
      </c>
      <c r="S2179" s="18">
        <f>R2179*Premissas!$C$11</f>
        <v>7513.7614678899081</v>
      </c>
      <c r="Y2179" s="7" t="str">
        <f>Premissas!$E$9</f>
        <v>março/19</v>
      </c>
      <c r="Z2179" s="29">
        <f t="shared" si="3303"/>
        <v>156</v>
      </c>
      <c r="AA2179" s="15">
        <f>Premissas!$H$9</f>
        <v>77.62</v>
      </c>
      <c r="AB2179" s="20">
        <f t="shared" si="3300"/>
        <v>0</v>
      </c>
      <c r="AC2179" s="17">
        <f>AB2179*Premissas!$C$6</f>
        <v>0</v>
      </c>
      <c r="AD2179" s="15">
        <f t="shared" si="3301"/>
        <v>156</v>
      </c>
      <c r="AE2179" s="18">
        <f>AD2179*Premissas!$C$12</f>
        <v>5028.9149003479915</v>
      </c>
    </row>
    <row r="2180" spans="1:33" x14ac:dyDescent="0.25">
      <c r="A2180" s="7" t="str">
        <f>Premissas!$E$10</f>
        <v>fevereiro/19</v>
      </c>
      <c r="B2180" s="29">
        <f t="shared" si="3304"/>
        <v>156</v>
      </c>
      <c r="C2180" s="15">
        <f>LARGE(Premissas!$H$10:$I$10,1)</f>
        <v>89.49</v>
      </c>
      <c r="D2180" s="20">
        <f t="shared" si="3294"/>
        <v>0</v>
      </c>
      <c r="E2180" s="17">
        <f>D2180*Premissas!$C$6</f>
        <v>0</v>
      </c>
      <c r="F2180" s="15">
        <f t="shared" si="3295"/>
        <v>156</v>
      </c>
      <c r="G2180" s="18">
        <f>F2180*Premissas!$C$5</f>
        <v>5028.9149003479915</v>
      </c>
      <c r="M2180" s="7" t="str">
        <f>Premissas!$E$10</f>
        <v>fevereiro/19</v>
      </c>
      <c r="N2180" s="29">
        <f t="shared" si="3302"/>
        <v>156</v>
      </c>
      <c r="O2180" s="15">
        <f>Premissas!$I$10</f>
        <v>61.82</v>
      </c>
      <c r="P2180" s="20">
        <f t="shared" si="3297"/>
        <v>0</v>
      </c>
      <c r="Q2180" s="17">
        <f>P2180*Premissas!$C$13</f>
        <v>0</v>
      </c>
      <c r="R2180" s="15">
        <f t="shared" si="3298"/>
        <v>156</v>
      </c>
      <c r="S2180" s="18">
        <f>R2180*Premissas!$C$11</f>
        <v>7513.7614678899081</v>
      </c>
      <c r="Y2180" s="7" t="str">
        <f>Premissas!$E$10</f>
        <v>fevereiro/19</v>
      </c>
      <c r="Z2180" s="29">
        <f t="shared" si="3303"/>
        <v>156</v>
      </c>
      <c r="AA2180" s="15">
        <f>Premissas!$H$10</f>
        <v>89.49</v>
      </c>
      <c r="AB2180" s="20">
        <f t="shared" si="3300"/>
        <v>0</v>
      </c>
      <c r="AC2180" s="17">
        <f>AB2180*Premissas!$C$6</f>
        <v>0</v>
      </c>
      <c r="AD2180" s="15">
        <f t="shared" si="3301"/>
        <v>156</v>
      </c>
      <c r="AE2180" s="18">
        <f>AD2180*Premissas!$C$12</f>
        <v>5028.9149003479915</v>
      </c>
    </row>
    <row r="2181" spans="1:33" x14ac:dyDescent="0.25">
      <c r="A2181" s="7" t="str">
        <f>Premissas!$E$11</f>
        <v>janeiro/19</v>
      </c>
      <c r="B2181" s="29">
        <f t="shared" si="3304"/>
        <v>156</v>
      </c>
      <c r="C2181" s="15">
        <f>LARGE(Premissas!$H$11:$I$11,1)</f>
        <v>81.09</v>
      </c>
      <c r="D2181" s="16">
        <f t="shared" si="3294"/>
        <v>0</v>
      </c>
      <c r="E2181" s="17">
        <f>D2181*Premissas!$C$6</f>
        <v>0</v>
      </c>
      <c r="F2181" s="15">
        <f t="shared" si="3295"/>
        <v>156</v>
      </c>
      <c r="G2181" s="18">
        <f>F2181*Premissas!$C$5</f>
        <v>5028.9149003479915</v>
      </c>
      <c r="M2181" s="7" t="str">
        <f>Premissas!$E$11</f>
        <v>janeiro/19</v>
      </c>
      <c r="N2181" s="29">
        <f t="shared" si="3302"/>
        <v>156</v>
      </c>
      <c r="O2181" s="15">
        <f>Premissas!$I$11</f>
        <v>57.12</v>
      </c>
      <c r="P2181" s="16">
        <f t="shared" si="3297"/>
        <v>0</v>
      </c>
      <c r="Q2181" s="17">
        <f>P2181*Premissas!$C$13</f>
        <v>0</v>
      </c>
      <c r="R2181" s="15">
        <f t="shared" si="3298"/>
        <v>156</v>
      </c>
      <c r="S2181" s="18">
        <f>R2181*Premissas!$C$11</f>
        <v>7513.7614678899081</v>
      </c>
      <c r="Y2181" s="7" t="str">
        <f>Premissas!$E$11</f>
        <v>janeiro/19</v>
      </c>
      <c r="Z2181" s="29">
        <f t="shared" si="3303"/>
        <v>156</v>
      </c>
      <c r="AA2181" s="15">
        <f>Premissas!$H$11</f>
        <v>81.09</v>
      </c>
      <c r="AB2181" s="16">
        <f t="shared" si="3300"/>
        <v>0</v>
      </c>
      <c r="AC2181" s="17">
        <f>AB2181*Premissas!$C$6</f>
        <v>0</v>
      </c>
      <c r="AD2181" s="15">
        <f t="shared" si="3301"/>
        <v>156</v>
      </c>
      <c r="AE2181" s="18">
        <f>AD2181*Premissas!$C$12</f>
        <v>5028.9149003479915</v>
      </c>
    </row>
    <row r="2182" spans="1:33" x14ac:dyDescent="0.25">
      <c r="A2182" s="7" t="str">
        <f>Premissas!$E$12</f>
        <v>dezembro/18</v>
      </c>
      <c r="B2182" s="29">
        <f t="shared" si="3304"/>
        <v>156</v>
      </c>
      <c r="C2182" s="15">
        <f>LARGE(Premissas!$H$12:$I$12,1)</f>
        <v>66.98</v>
      </c>
      <c r="D2182" s="16">
        <f t="shared" si="3294"/>
        <v>0</v>
      </c>
      <c r="E2182" s="17">
        <f>D2182*Premissas!$C$6</f>
        <v>0</v>
      </c>
      <c r="F2182" s="15">
        <f t="shared" si="3295"/>
        <v>156</v>
      </c>
      <c r="G2182" s="18">
        <f>F2182*Premissas!$C$5</f>
        <v>5028.9149003479915</v>
      </c>
      <c r="M2182" s="7" t="str">
        <f>Premissas!$E$12</f>
        <v>dezembro/18</v>
      </c>
      <c r="N2182" s="29">
        <f t="shared" si="3302"/>
        <v>156</v>
      </c>
      <c r="O2182" s="15">
        <f>Premissas!$I$12</f>
        <v>56.9</v>
      </c>
      <c r="P2182" s="16">
        <f t="shared" si="3297"/>
        <v>0</v>
      </c>
      <c r="Q2182" s="17">
        <f>P2182*Premissas!$C$13</f>
        <v>0</v>
      </c>
      <c r="R2182" s="15">
        <f t="shared" si="3298"/>
        <v>156</v>
      </c>
      <c r="S2182" s="18">
        <f>R2182*Premissas!$C$11</f>
        <v>7513.7614678899081</v>
      </c>
      <c r="Y2182" s="7" t="str">
        <f>Premissas!$E$12</f>
        <v>dezembro/18</v>
      </c>
      <c r="Z2182" s="29">
        <f t="shared" si="3303"/>
        <v>156</v>
      </c>
      <c r="AA2182" s="15">
        <f>Premissas!$H$12</f>
        <v>66.98</v>
      </c>
      <c r="AB2182" s="16">
        <f t="shared" si="3300"/>
        <v>0</v>
      </c>
      <c r="AC2182" s="17">
        <f>AB2182*Premissas!$C$6</f>
        <v>0</v>
      </c>
      <c r="AD2182" s="15">
        <f t="shared" si="3301"/>
        <v>156</v>
      </c>
      <c r="AE2182" s="18">
        <f>AD2182*Premissas!$C$12</f>
        <v>5028.9149003479915</v>
      </c>
    </row>
    <row r="2183" spans="1:33" x14ac:dyDescent="0.25">
      <c r="A2183" s="7" t="str">
        <f>Premissas!$E$13</f>
        <v>novembro/18</v>
      </c>
      <c r="B2183" s="29">
        <f t="shared" si="3304"/>
        <v>156</v>
      </c>
      <c r="C2183" s="15">
        <f>LARGE(Premissas!$H$13:$I$13,1)</f>
        <v>66.42</v>
      </c>
      <c r="D2183" s="16">
        <f t="shared" si="3294"/>
        <v>0</v>
      </c>
      <c r="E2183" s="17">
        <f>D2183*Premissas!$C$6</f>
        <v>0</v>
      </c>
      <c r="F2183" s="15">
        <f t="shared" si="3295"/>
        <v>156</v>
      </c>
      <c r="G2183" s="18">
        <f>F2183*Premissas!$C$5</f>
        <v>5028.9149003479915</v>
      </c>
      <c r="M2183" s="7" t="str">
        <f>Premissas!$E$13</f>
        <v>novembro/18</v>
      </c>
      <c r="N2183" s="29">
        <f t="shared" si="3302"/>
        <v>156</v>
      </c>
      <c r="O2183" s="15">
        <f>Premissas!$I$13</f>
        <v>40.659999999999997</v>
      </c>
      <c r="P2183" s="16">
        <f t="shared" si="3297"/>
        <v>0</v>
      </c>
      <c r="Q2183" s="17">
        <f>P2183*Premissas!$C$13</f>
        <v>0</v>
      </c>
      <c r="R2183" s="15">
        <f t="shared" si="3298"/>
        <v>156</v>
      </c>
      <c r="S2183" s="18">
        <f>R2183*Premissas!$C$11</f>
        <v>7513.7614678899081</v>
      </c>
      <c r="Y2183" s="7" t="str">
        <f>Premissas!$E$13</f>
        <v>novembro/18</v>
      </c>
      <c r="Z2183" s="29">
        <f t="shared" si="3303"/>
        <v>156</v>
      </c>
      <c r="AA2183" s="15">
        <f>Premissas!$H$13</f>
        <v>66.42</v>
      </c>
      <c r="AB2183" s="16">
        <f t="shared" si="3300"/>
        <v>0</v>
      </c>
      <c r="AC2183" s="17">
        <f>AB2183*Premissas!$C$6</f>
        <v>0</v>
      </c>
      <c r="AD2183" s="15">
        <f t="shared" si="3301"/>
        <v>156</v>
      </c>
      <c r="AE2183" s="18">
        <f>AD2183*Premissas!$C$12</f>
        <v>5028.9149003479915</v>
      </c>
    </row>
    <row r="2184" spans="1:33" x14ac:dyDescent="0.25">
      <c r="A2184" s="26" t="s">
        <v>35</v>
      </c>
      <c r="B2184" s="5"/>
      <c r="C2184" s="5">
        <f>LARGE(C2171:C2183,1)</f>
        <v>89.49</v>
      </c>
      <c r="D2184" s="5">
        <f>LARGE(D2171:D2183,1)</f>
        <v>0</v>
      </c>
      <c r="E2184" s="27">
        <f>SUM(E2172:E2183)</f>
        <v>0</v>
      </c>
      <c r="F2184" s="5">
        <f>LARGE(F2171:F2183,1)</f>
        <v>156</v>
      </c>
      <c r="G2184" s="27">
        <f t="shared" si="3218"/>
        <v>60346.978804175895</v>
      </c>
      <c r="H2184" s="50">
        <f>E2184+G2184</f>
        <v>60346.978804175895</v>
      </c>
      <c r="I2184">
        <f>B2172</f>
        <v>156</v>
      </c>
      <c r="M2184" s="26" t="s">
        <v>35</v>
      </c>
      <c r="N2184" s="5"/>
      <c r="O2184" s="5">
        <f t="shared" ref="O2184:P2184" si="3305">LARGE(O2171:O2183,1)</f>
        <v>77.73</v>
      </c>
      <c r="P2184" s="5">
        <f t="shared" si="3305"/>
        <v>0</v>
      </c>
      <c r="Q2184" s="27">
        <f t="shared" ref="Q2184" si="3306">SUM(Q2172:Q2183)</f>
        <v>0</v>
      </c>
      <c r="R2184" s="5">
        <f t="shared" ref="R2184" si="3307">LARGE(R2171:R2183,1)</f>
        <v>156</v>
      </c>
      <c r="S2184" s="27">
        <f t="shared" si="3222"/>
        <v>90165.137614678926</v>
      </c>
      <c r="T2184" s="50">
        <f t="shared" ref="T2184" si="3308">Q2184+S2184</f>
        <v>90165.137614678926</v>
      </c>
      <c r="U2184">
        <f t="shared" ref="U2184" si="3309">N2172</f>
        <v>156</v>
      </c>
      <c r="Y2184" s="26" t="s">
        <v>35</v>
      </c>
      <c r="Z2184" s="5"/>
      <c r="AA2184" s="5">
        <f t="shared" ref="AA2184:AB2184" si="3310">LARGE(AA2171:AA2183,1)</f>
        <v>89.49</v>
      </c>
      <c r="AB2184" s="5">
        <f t="shared" si="3310"/>
        <v>0</v>
      </c>
      <c r="AC2184" s="27">
        <f t="shared" ref="AC2184" si="3311">SUM(AC2172:AC2183)</f>
        <v>0</v>
      </c>
      <c r="AD2184" s="5">
        <f t="shared" ref="AD2184" si="3312">LARGE(AD2171:AD2183,1)</f>
        <v>156</v>
      </c>
      <c r="AE2184" s="27">
        <f t="shared" si="3228"/>
        <v>60346.978804175895</v>
      </c>
      <c r="AF2184" s="50">
        <f t="shared" ref="AF2184" si="3313">AC2184+AE2184</f>
        <v>60346.978804175895</v>
      </c>
      <c r="AG2184">
        <f t="shared" ref="AG2184" si="3314">Z2172</f>
        <v>156</v>
      </c>
    </row>
    <row r="2185" spans="1:33" x14ac:dyDescent="0.25">
      <c r="A2185" s="6" t="s">
        <v>12</v>
      </c>
      <c r="B2185" s="6" t="s">
        <v>18</v>
      </c>
      <c r="C2185" s="6" t="s">
        <v>19</v>
      </c>
      <c r="D2185" s="14" t="s">
        <v>20</v>
      </c>
      <c r="E2185" s="14" t="s">
        <v>21</v>
      </c>
      <c r="F2185" s="6" t="s">
        <v>22</v>
      </c>
      <c r="G2185" s="6" t="s">
        <v>23</v>
      </c>
      <c r="M2185" s="6" t="s">
        <v>12</v>
      </c>
      <c r="N2185" s="6" t="s">
        <v>18</v>
      </c>
      <c r="O2185" s="6" t="s">
        <v>19</v>
      </c>
      <c r="P2185" s="14" t="s">
        <v>20</v>
      </c>
      <c r="Q2185" s="14" t="s">
        <v>21</v>
      </c>
      <c r="R2185" s="6" t="s">
        <v>22</v>
      </c>
      <c r="S2185" s="6" t="s">
        <v>23</v>
      </c>
      <c r="Y2185" s="6" t="s">
        <v>12</v>
      </c>
      <c r="Z2185" s="6" t="s">
        <v>18</v>
      </c>
      <c r="AA2185" s="6" t="s">
        <v>19</v>
      </c>
      <c r="AB2185" s="14" t="s">
        <v>20</v>
      </c>
      <c r="AC2185" s="14" t="s">
        <v>21</v>
      </c>
      <c r="AD2185" s="6" t="s">
        <v>22</v>
      </c>
      <c r="AE2185" s="6" t="s">
        <v>23</v>
      </c>
    </row>
    <row r="2186" spans="1:33" x14ac:dyDescent="0.25">
      <c r="A2186" s="7" t="str">
        <f>Premissas!$E$2</f>
        <v>outubro/19</v>
      </c>
      <c r="B2186" s="29">
        <f>B2172+1</f>
        <v>157</v>
      </c>
      <c r="C2186" s="15">
        <f>LARGE(Premissas!$H$2:$I$2,1)</f>
        <v>63.39</v>
      </c>
      <c r="D2186" s="16">
        <f t="shared" ref="D2186:D2197" si="3315">IF(C2186&gt;105%*B2186,(C2186-B2186),0)</f>
        <v>0</v>
      </c>
      <c r="E2186" s="17">
        <f>D2186*Premissas!$C$6</f>
        <v>0</v>
      </c>
      <c r="F2186" s="15">
        <f t="shared" ref="F2186:F2197" si="3316">IF(C2186&gt;B2186,C2186,B2186)</f>
        <v>157</v>
      </c>
      <c r="G2186" s="18">
        <f>F2186*Premissas!$C$5</f>
        <v>5061.151534324581</v>
      </c>
      <c r="M2186" s="7" t="str">
        <f>Premissas!$E$2</f>
        <v>outubro/19</v>
      </c>
      <c r="N2186" s="29">
        <f t="shared" ref="N2186" si="3317">N2172+1</f>
        <v>157</v>
      </c>
      <c r="O2186" s="15">
        <f>Premissas!$I$2</f>
        <v>63.39</v>
      </c>
      <c r="P2186" s="16">
        <f t="shared" ref="P2186:P2197" si="3318">IF(O2186&gt;105%*N2186,(O2186-N2186),0)</f>
        <v>0</v>
      </c>
      <c r="Q2186" s="17">
        <f>P2186*Premissas!$C$13</f>
        <v>0</v>
      </c>
      <c r="R2186" s="15">
        <f t="shared" ref="R2186:R2197" si="3319">IF(O2186&gt;N2186,O2186,N2186)</f>
        <v>157</v>
      </c>
      <c r="S2186" s="18">
        <f>R2186*Premissas!$C$11</f>
        <v>7561.9266055045873</v>
      </c>
      <c r="Y2186" s="7" t="str">
        <f>Premissas!$E$2</f>
        <v>outubro/19</v>
      </c>
      <c r="Z2186" s="29">
        <f t="shared" ref="Z2186" si="3320">Z2172+1</f>
        <v>157</v>
      </c>
      <c r="AA2186" s="15">
        <f>Premissas!$H$2</f>
        <v>58.8</v>
      </c>
      <c r="AB2186" s="16">
        <f t="shared" ref="AB2186:AB2197" si="3321">IF(AA2186&gt;105%*Z2186,(AA2186-Z2186),0)</f>
        <v>0</v>
      </c>
      <c r="AC2186" s="17">
        <f>AB2186*Premissas!$C$6</f>
        <v>0</v>
      </c>
      <c r="AD2186" s="15">
        <f t="shared" ref="AD2186:AD2197" si="3322">IF(AA2186&gt;Z2186,AA2186,Z2186)</f>
        <v>157</v>
      </c>
      <c r="AE2186" s="18">
        <f>AD2186*Premissas!$C$12</f>
        <v>5061.151534324581</v>
      </c>
    </row>
    <row r="2187" spans="1:33" x14ac:dyDescent="0.25">
      <c r="A2187" s="7" t="str">
        <f>Premissas!$E$3</f>
        <v>setembro/19</v>
      </c>
      <c r="B2187" s="29">
        <f>B2186</f>
        <v>157</v>
      </c>
      <c r="C2187" s="15">
        <f>LARGE(Premissas!$H$3:$I$3,1)</f>
        <v>58.91</v>
      </c>
      <c r="D2187" s="16">
        <f t="shared" si="3315"/>
        <v>0</v>
      </c>
      <c r="E2187" s="17">
        <f>D2187*Premissas!$C$6</f>
        <v>0</v>
      </c>
      <c r="F2187" s="15">
        <f t="shared" si="3316"/>
        <v>157</v>
      </c>
      <c r="G2187" s="18">
        <f>F2187*Premissas!$C$5</f>
        <v>5061.151534324581</v>
      </c>
      <c r="M2187" s="7" t="str">
        <f>Premissas!$E$3</f>
        <v>setembro/19</v>
      </c>
      <c r="N2187" s="29">
        <f t="shared" ref="N2187:N2197" si="3323">N2186</f>
        <v>157</v>
      </c>
      <c r="O2187" s="15">
        <f>Premissas!$I$3</f>
        <v>52.19</v>
      </c>
      <c r="P2187" s="16">
        <f t="shared" si="3318"/>
        <v>0</v>
      </c>
      <c r="Q2187" s="17">
        <f>P2187*Premissas!$C$13</f>
        <v>0</v>
      </c>
      <c r="R2187" s="15">
        <f t="shared" si="3319"/>
        <v>157</v>
      </c>
      <c r="S2187" s="18">
        <f>R2187*Premissas!$C$11</f>
        <v>7561.9266055045873</v>
      </c>
      <c r="Y2187" s="7" t="str">
        <f>Premissas!$E$3</f>
        <v>setembro/19</v>
      </c>
      <c r="Z2187" s="29">
        <f t="shared" ref="Z2187:Z2197" si="3324">Z2186</f>
        <v>157</v>
      </c>
      <c r="AA2187" s="15">
        <f>Premissas!$H$3</f>
        <v>58.91</v>
      </c>
      <c r="AB2187" s="16">
        <f t="shared" si="3321"/>
        <v>0</v>
      </c>
      <c r="AC2187" s="17">
        <f>AB2187*Premissas!$C$6</f>
        <v>0</v>
      </c>
      <c r="AD2187" s="15">
        <f t="shared" si="3322"/>
        <v>157</v>
      </c>
      <c r="AE2187" s="18">
        <f>AD2187*Premissas!$C$12</f>
        <v>5061.151534324581</v>
      </c>
    </row>
    <row r="2188" spans="1:33" x14ac:dyDescent="0.25">
      <c r="A2188" s="7" t="str">
        <f>Premissas!$E$4</f>
        <v>agosto/19</v>
      </c>
      <c r="B2188" s="29">
        <f t="shared" ref="B2188:B2197" si="3325">B2187</f>
        <v>157</v>
      </c>
      <c r="C2188" s="15">
        <f>LARGE(Premissas!$H$4:$I$4,1)</f>
        <v>46.48</v>
      </c>
      <c r="D2188" s="16">
        <f t="shared" si="3315"/>
        <v>0</v>
      </c>
      <c r="E2188" s="17">
        <f>D2188*Premissas!$C$6</f>
        <v>0</v>
      </c>
      <c r="F2188" s="15">
        <f t="shared" si="3316"/>
        <v>157</v>
      </c>
      <c r="G2188" s="18">
        <f>F2188*Premissas!$C$5</f>
        <v>5061.151534324581</v>
      </c>
      <c r="M2188" s="7" t="str">
        <f>Premissas!$E$4</f>
        <v>agosto/19</v>
      </c>
      <c r="N2188" s="29">
        <f t="shared" si="3323"/>
        <v>157</v>
      </c>
      <c r="O2188" s="15">
        <f>Premissas!$I$4</f>
        <v>20.16</v>
      </c>
      <c r="P2188" s="16">
        <f t="shared" si="3318"/>
        <v>0</v>
      </c>
      <c r="Q2188" s="17">
        <f>P2188*Premissas!$C$13</f>
        <v>0</v>
      </c>
      <c r="R2188" s="15">
        <f t="shared" si="3319"/>
        <v>157</v>
      </c>
      <c r="S2188" s="18">
        <f>R2188*Premissas!$C$11</f>
        <v>7561.9266055045873</v>
      </c>
      <c r="Y2188" s="7" t="str">
        <f>Premissas!$E$4</f>
        <v>agosto/19</v>
      </c>
      <c r="Z2188" s="29">
        <f t="shared" si="3324"/>
        <v>157</v>
      </c>
      <c r="AA2188" s="15">
        <f>Premissas!$H$4</f>
        <v>46.48</v>
      </c>
      <c r="AB2188" s="16">
        <f t="shared" si="3321"/>
        <v>0</v>
      </c>
      <c r="AC2188" s="17">
        <f>AB2188*Premissas!$C$6</f>
        <v>0</v>
      </c>
      <c r="AD2188" s="15">
        <f t="shared" si="3322"/>
        <v>157</v>
      </c>
      <c r="AE2188" s="18">
        <f>AD2188*Premissas!$C$12</f>
        <v>5061.151534324581</v>
      </c>
    </row>
    <row r="2189" spans="1:33" x14ac:dyDescent="0.25">
      <c r="A2189" s="7" t="str">
        <f>Premissas!$E$5</f>
        <v>julho/19</v>
      </c>
      <c r="B2189" s="29">
        <f t="shared" si="3325"/>
        <v>157</v>
      </c>
      <c r="C2189" s="15">
        <f>LARGE(Premissas!$H$5:$I$5,1)</f>
        <v>63.17</v>
      </c>
      <c r="D2189" s="16">
        <f t="shared" si="3315"/>
        <v>0</v>
      </c>
      <c r="E2189" s="17">
        <f>D2189*Premissas!$C$6</f>
        <v>0</v>
      </c>
      <c r="F2189" s="15">
        <f t="shared" si="3316"/>
        <v>157</v>
      </c>
      <c r="G2189" s="18">
        <f>F2189*Premissas!$C$5</f>
        <v>5061.151534324581</v>
      </c>
      <c r="M2189" s="7" t="str">
        <f>Premissas!$E$5</f>
        <v>julho/19</v>
      </c>
      <c r="N2189" s="29">
        <f t="shared" si="3323"/>
        <v>157</v>
      </c>
      <c r="O2189" s="15">
        <f>Premissas!$I$5</f>
        <v>39.979999999999997</v>
      </c>
      <c r="P2189" s="16">
        <f t="shared" si="3318"/>
        <v>0</v>
      </c>
      <c r="Q2189" s="17">
        <f>P2189*Premissas!$C$13</f>
        <v>0</v>
      </c>
      <c r="R2189" s="15">
        <f t="shared" si="3319"/>
        <v>157</v>
      </c>
      <c r="S2189" s="18">
        <f>R2189*Premissas!$C$11</f>
        <v>7561.9266055045873</v>
      </c>
      <c r="Y2189" s="7" t="str">
        <f>Premissas!$E$5</f>
        <v>julho/19</v>
      </c>
      <c r="Z2189" s="29">
        <f t="shared" si="3324"/>
        <v>157</v>
      </c>
      <c r="AA2189" s="15">
        <f>Premissas!$H$5</f>
        <v>63.17</v>
      </c>
      <c r="AB2189" s="16">
        <f t="shared" si="3321"/>
        <v>0</v>
      </c>
      <c r="AC2189" s="17">
        <f>AB2189*Premissas!$C$6</f>
        <v>0</v>
      </c>
      <c r="AD2189" s="15">
        <f t="shared" si="3322"/>
        <v>157</v>
      </c>
      <c r="AE2189" s="18">
        <f>AD2189*Premissas!$C$12</f>
        <v>5061.151534324581</v>
      </c>
    </row>
    <row r="2190" spans="1:33" x14ac:dyDescent="0.25">
      <c r="A2190" s="7" t="str">
        <f>Premissas!$E$6</f>
        <v>junho/19</v>
      </c>
      <c r="B2190" s="29">
        <f t="shared" si="3325"/>
        <v>157</v>
      </c>
      <c r="C2190" s="15">
        <f>LARGE(Premissas!$H$6:$I$6,1)</f>
        <v>59.47</v>
      </c>
      <c r="D2190" s="16">
        <f t="shared" si="3315"/>
        <v>0</v>
      </c>
      <c r="E2190" s="17">
        <f>D2190*Premissas!$C$6</f>
        <v>0</v>
      </c>
      <c r="F2190" s="15">
        <f t="shared" si="3316"/>
        <v>157</v>
      </c>
      <c r="G2190" s="18">
        <f>F2190*Premissas!$C$5</f>
        <v>5061.151534324581</v>
      </c>
      <c r="M2190" s="7" t="str">
        <f>Premissas!$E$6</f>
        <v>junho/19</v>
      </c>
      <c r="N2190" s="29">
        <f t="shared" si="3323"/>
        <v>157</v>
      </c>
      <c r="O2190" s="15">
        <f>Premissas!$I$6</f>
        <v>47.71</v>
      </c>
      <c r="P2190" s="16">
        <f t="shared" si="3318"/>
        <v>0</v>
      </c>
      <c r="Q2190" s="17">
        <f>P2190*Premissas!$C$13</f>
        <v>0</v>
      </c>
      <c r="R2190" s="15">
        <f t="shared" si="3319"/>
        <v>157</v>
      </c>
      <c r="S2190" s="18">
        <f>R2190*Premissas!$C$11</f>
        <v>7561.9266055045873</v>
      </c>
      <c r="Y2190" s="7" t="str">
        <f>Premissas!$E$6</f>
        <v>junho/19</v>
      </c>
      <c r="Z2190" s="29">
        <f t="shared" si="3324"/>
        <v>157</v>
      </c>
      <c r="AA2190" s="15">
        <f>Premissas!$H$6</f>
        <v>59.47</v>
      </c>
      <c r="AB2190" s="16">
        <f t="shared" si="3321"/>
        <v>0</v>
      </c>
      <c r="AC2190" s="17">
        <f>AB2190*Premissas!$C$6</f>
        <v>0</v>
      </c>
      <c r="AD2190" s="15">
        <f t="shared" si="3322"/>
        <v>157</v>
      </c>
      <c r="AE2190" s="18">
        <f>AD2190*Premissas!$C$12</f>
        <v>5061.151534324581</v>
      </c>
    </row>
    <row r="2191" spans="1:33" x14ac:dyDescent="0.25">
      <c r="A2191" s="7" t="str">
        <f>Premissas!$E$7</f>
        <v>maio/19</v>
      </c>
      <c r="B2191" s="29">
        <f t="shared" si="3325"/>
        <v>157</v>
      </c>
      <c r="C2191" s="15">
        <f>LARGE(Premissas!$H$7:$I$7,1)</f>
        <v>61.04</v>
      </c>
      <c r="D2191" s="20">
        <f t="shared" si="3315"/>
        <v>0</v>
      </c>
      <c r="E2191" s="17">
        <f>D2191*Premissas!$C$6</f>
        <v>0</v>
      </c>
      <c r="F2191" s="15">
        <f t="shared" si="3316"/>
        <v>157</v>
      </c>
      <c r="G2191" s="18">
        <f>F2191*Premissas!$C$5</f>
        <v>5061.151534324581</v>
      </c>
      <c r="M2191" s="7" t="str">
        <f>Premissas!$E$7</f>
        <v>maio/19</v>
      </c>
      <c r="N2191" s="29">
        <f t="shared" si="3323"/>
        <v>157</v>
      </c>
      <c r="O2191" s="15">
        <f>Premissas!$I$7</f>
        <v>46.37</v>
      </c>
      <c r="P2191" s="20">
        <f t="shared" si="3318"/>
        <v>0</v>
      </c>
      <c r="Q2191" s="17">
        <f>P2191*Premissas!$C$13</f>
        <v>0</v>
      </c>
      <c r="R2191" s="15">
        <f t="shared" si="3319"/>
        <v>157</v>
      </c>
      <c r="S2191" s="18">
        <f>R2191*Premissas!$C$11</f>
        <v>7561.9266055045873</v>
      </c>
      <c r="Y2191" s="7" t="str">
        <f>Premissas!$E$7</f>
        <v>maio/19</v>
      </c>
      <c r="Z2191" s="29">
        <f t="shared" si="3324"/>
        <v>157</v>
      </c>
      <c r="AA2191" s="15">
        <f>Premissas!$H$7</f>
        <v>61.04</v>
      </c>
      <c r="AB2191" s="20">
        <f t="shared" si="3321"/>
        <v>0</v>
      </c>
      <c r="AC2191" s="17">
        <f>AB2191*Premissas!$C$6</f>
        <v>0</v>
      </c>
      <c r="AD2191" s="15">
        <f t="shared" si="3322"/>
        <v>157</v>
      </c>
      <c r="AE2191" s="18">
        <f>AD2191*Premissas!$C$12</f>
        <v>5061.151534324581</v>
      </c>
    </row>
    <row r="2192" spans="1:33" x14ac:dyDescent="0.25">
      <c r="A2192" s="7" t="str">
        <f>Premissas!$E$8</f>
        <v>abril/19</v>
      </c>
      <c r="B2192" s="29">
        <f t="shared" si="3325"/>
        <v>157</v>
      </c>
      <c r="C2192" s="15">
        <f>LARGE(Premissas!$H$8:$I$8,1)</f>
        <v>81.98</v>
      </c>
      <c r="D2192" s="20">
        <f t="shared" si="3315"/>
        <v>0</v>
      </c>
      <c r="E2192" s="17">
        <f>D2192*Premissas!$C$6</f>
        <v>0</v>
      </c>
      <c r="F2192" s="15">
        <f t="shared" si="3316"/>
        <v>157</v>
      </c>
      <c r="G2192" s="18">
        <f>F2192*Premissas!$C$5</f>
        <v>5061.151534324581</v>
      </c>
      <c r="M2192" s="7" t="str">
        <f>Premissas!$E$8</f>
        <v>abril/19</v>
      </c>
      <c r="N2192" s="29">
        <f t="shared" si="3323"/>
        <v>157</v>
      </c>
      <c r="O2192" s="15">
        <f>Premissas!$I$8</f>
        <v>53.09</v>
      </c>
      <c r="P2192" s="20">
        <f t="shared" si="3318"/>
        <v>0</v>
      </c>
      <c r="Q2192" s="17">
        <f>P2192*Premissas!$C$13</f>
        <v>0</v>
      </c>
      <c r="R2192" s="15">
        <f t="shared" si="3319"/>
        <v>157</v>
      </c>
      <c r="S2192" s="18">
        <f>R2192*Premissas!$C$11</f>
        <v>7561.9266055045873</v>
      </c>
      <c r="Y2192" s="7" t="str">
        <f>Premissas!$E$8</f>
        <v>abril/19</v>
      </c>
      <c r="Z2192" s="29">
        <f t="shared" si="3324"/>
        <v>157</v>
      </c>
      <c r="AA2192" s="15">
        <f>Premissas!$H$8</f>
        <v>81.98</v>
      </c>
      <c r="AB2192" s="20">
        <f t="shared" si="3321"/>
        <v>0</v>
      </c>
      <c r="AC2192" s="17">
        <f>AB2192*Premissas!$C$6</f>
        <v>0</v>
      </c>
      <c r="AD2192" s="15">
        <f t="shared" si="3322"/>
        <v>157</v>
      </c>
      <c r="AE2192" s="18">
        <f>AD2192*Premissas!$C$12</f>
        <v>5061.151534324581</v>
      </c>
    </row>
    <row r="2193" spans="1:33" x14ac:dyDescent="0.25">
      <c r="A2193" s="7" t="str">
        <f>Premissas!$E$9</f>
        <v>março/19</v>
      </c>
      <c r="B2193" s="29">
        <f t="shared" si="3325"/>
        <v>157</v>
      </c>
      <c r="C2193" s="15">
        <f>LARGE(Premissas!$H$9:$I$9,1)</f>
        <v>77.73</v>
      </c>
      <c r="D2193" s="20">
        <f t="shared" si="3315"/>
        <v>0</v>
      </c>
      <c r="E2193" s="17">
        <f>D2193*Premissas!$C$6</f>
        <v>0</v>
      </c>
      <c r="F2193" s="15">
        <f t="shared" si="3316"/>
        <v>157</v>
      </c>
      <c r="G2193" s="18">
        <f>F2193*Premissas!$C$5</f>
        <v>5061.151534324581</v>
      </c>
      <c r="M2193" s="7" t="str">
        <f>Premissas!$E$9</f>
        <v>março/19</v>
      </c>
      <c r="N2193" s="29">
        <f t="shared" si="3323"/>
        <v>157</v>
      </c>
      <c r="O2193" s="15">
        <f>Premissas!$I$9</f>
        <v>77.73</v>
      </c>
      <c r="P2193" s="20">
        <f t="shared" si="3318"/>
        <v>0</v>
      </c>
      <c r="Q2193" s="17">
        <f>P2193*Premissas!$C$13</f>
        <v>0</v>
      </c>
      <c r="R2193" s="15">
        <f t="shared" si="3319"/>
        <v>157</v>
      </c>
      <c r="S2193" s="18">
        <f>R2193*Premissas!$C$11</f>
        <v>7561.9266055045873</v>
      </c>
      <c r="Y2193" s="7" t="str">
        <f>Premissas!$E$9</f>
        <v>março/19</v>
      </c>
      <c r="Z2193" s="29">
        <f t="shared" si="3324"/>
        <v>157</v>
      </c>
      <c r="AA2193" s="15">
        <f>Premissas!$H$9</f>
        <v>77.62</v>
      </c>
      <c r="AB2193" s="20">
        <f t="shared" si="3321"/>
        <v>0</v>
      </c>
      <c r="AC2193" s="17">
        <f>AB2193*Premissas!$C$6</f>
        <v>0</v>
      </c>
      <c r="AD2193" s="15">
        <f t="shared" si="3322"/>
        <v>157</v>
      </c>
      <c r="AE2193" s="18">
        <f>AD2193*Premissas!$C$12</f>
        <v>5061.151534324581</v>
      </c>
    </row>
    <row r="2194" spans="1:33" x14ac:dyDescent="0.25">
      <c r="A2194" s="7" t="str">
        <f>Premissas!$E$10</f>
        <v>fevereiro/19</v>
      </c>
      <c r="B2194" s="29">
        <f t="shared" si="3325"/>
        <v>157</v>
      </c>
      <c r="C2194" s="15">
        <f>LARGE(Premissas!$H$10:$I$10,1)</f>
        <v>89.49</v>
      </c>
      <c r="D2194" s="20">
        <f t="shared" si="3315"/>
        <v>0</v>
      </c>
      <c r="E2194" s="17">
        <f>D2194*Premissas!$C$6</f>
        <v>0</v>
      </c>
      <c r="F2194" s="15">
        <f t="shared" si="3316"/>
        <v>157</v>
      </c>
      <c r="G2194" s="18">
        <f>F2194*Premissas!$C$5</f>
        <v>5061.151534324581</v>
      </c>
      <c r="M2194" s="7" t="str">
        <f>Premissas!$E$10</f>
        <v>fevereiro/19</v>
      </c>
      <c r="N2194" s="29">
        <f t="shared" si="3323"/>
        <v>157</v>
      </c>
      <c r="O2194" s="15">
        <f>Premissas!$I$10</f>
        <v>61.82</v>
      </c>
      <c r="P2194" s="20">
        <f t="shared" si="3318"/>
        <v>0</v>
      </c>
      <c r="Q2194" s="17">
        <f>P2194*Premissas!$C$13</f>
        <v>0</v>
      </c>
      <c r="R2194" s="15">
        <f t="shared" si="3319"/>
        <v>157</v>
      </c>
      <c r="S2194" s="18">
        <f>R2194*Premissas!$C$11</f>
        <v>7561.9266055045873</v>
      </c>
      <c r="Y2194" s="7" t="str">
        <f>Premissas!$E$10</f>
        <v>fevereiro/19</v>
      </c>
      <c r="Z2194" s="29">
        <f t="shared" si="3324"/>
        <v>157</v>
      </c>
      <c r="AA2194" s="15">
        <f>Premissas!$H$10</f>
        <v>89.49</v>
      </c>
      <c r="AB2194" s="20">
        <f t="shared" si="3321"/>
        <v>0</v>
      </c>
      <c r="AC2194" s="17">
        <f>AB2194*Premissas!$C$6</f>
        <v>0</v>
      </c>
      <c r="AD2194" s="15">
        <f t="shared" si="3322"/>
        <v>157</v>
      </c>
      <c r="AE2194" s="18">
        <f>AD2194*Premissas!$C$12</f>
        <v>5061.151534324581</v>
      </c>
    </row>
    <row r="2195" spans="1:33" x14ac:dyDescent="0.25">
      <c r="A2195" s="7" t="str">
        <f>Premissas!$E$11</f>
        <v>janeiro/19</v>
      </c>
      <c r="B2195" s="29">
        <f t="shared" si="3325"/>
        <v>157</v>
      </c>
      <c r="C2195" s="15">
        <f>LARGE(Premissas!$H$11:$I$11,1)</f>
        <v>81.09</v>
      </c>
      <c r="D2195" s="16">
        <f t="shared" si="3315"/>
        <v>0</v>
      </c>
      <c r="E2195" s="17">
        <f>D2195*Premissas!$C$6</f>
        <v>0</v>
      </c>
      <c r="F2195" s="15">
        <f t="shared" si="3316"/>
        <v>157</v>
      </c>
      <c r="G2195" s="18">
        <f>F2195*Premissas!$C$5</f>
        <v>5061.151534324581</v>
      </c>
      <c r="M2195" s="7" t="str">
        <f>Premissas!$E$11</f>
        <v>janeiro/19</v>
      </c>
      <c r="N2195" s="29">
        <f t="shared" si="3323"/>
        <v>157</v>
      </c>
      <c r="O2195" s="15">
        <f>Premissas!$I$11</f>
        <v>57.12</v>
      </c>
      <c r="P2195" s="16">
        <f t="shared" si="3318"/>
        <v>0</v>
      </c>
      <c r="Q2195" s="17">
        <f>P2195*Premissas!$C$13</f>
        <v>0</v>
      </c>
      <c r="R2195" s="15">
        <f t="shared" si="3319"/>
        <v>157</v>
      </c>
      <c r="S2195" s="18">
        <f>R2195*Premissas!$C$11</f>
        <v>7561.9266055045873</v>
      </c>
      <c r="Y2195" s="7" t="str">
        <f>Premissas!$E$11</f>
        <v>janeiro/19</v>
      </c>
      <c r="Z2195" s="29">
        <f t="shared" si="3324"/>
        <v>157</v>
      </c>
      <c r="AA2195" s="15">
        <f>Premissas!$H$11</f>
        <v>81.09</v>
      </c>
      <c r="AB2195" s="16">
        <f t="shared" si="3321"/>
        <v>0</v>
      </c>
      <c r="AC2195" s="17">
        <f>AB2195*Premissas!$C$6</f>
        <v>0</v>
      </c>
      <c r="AD2195" s="15">
        <f t="shared" si="3322"/>
        <v>157</v>
      </c>
      <c r="AE2195" s="18">
        <f>AD2195*Premissas!$C$12</f>
        <v>5061.151534324581</v>
      </c>
    </row>
    <row r="2196" spans="1:33" x14ac:dyDescent="0.25">
      <c r="A2196" s="7" t="str">
        <f>Premissas!$E$12</f>
        <v>dezembro/18</v>
      </c>
      <c r="B2196" s="29">
        <f t="shared" si="3325"/>
        <v>157</v>
      </c>
      <c r="C2196" s="15">
        <f>LARGE(Premissas!$H$12:$I$12,1)</f>
        <v>66.98</v>
      </c>
      <c r="D2196" s="16">
        <f t="shared" si="3315"/>
        <v>0</v>
      </c>
      <c r="E2196" s="17">
        <f>D2196*Premissas!$C$6</f>
        <v>0</v>
      </c>
      <c r="F2196" s="15">
        <f t="shared" si="3316"/>
        <v>157</v>
      </c>
      <c r="G2196" s="18">
        <f>F2196*Premissas!$C$5</f>
        <v>5061.151534324581</v>
      </c>
      <c r="M2196" s="7" t="str">
        <f>Premissas!$E$12</f>
        <v>dezembro/18</v>
      </c>
      <c r="N2196" s="29">
        <f t="shared" si="3323"/>
        <v>157</v>
      </c>
      <c r="O2196" s="15">
        <f>Premissas!$I$12</f>
        <v>56.9</v>
      </c>
      <c r="P2196" s="16">
        <f t="shared" si="3318"/>
        <v>0</v>
      </c>
      <c r="Q2196" s="17">
        <f>P2196*Premissas!$C$13</f>
        <v>0</v>
      </c>
      <c r="R2196" s="15">
        <f t="shared" si="3319"/>
        <v>157</v>
      </c>
      <c r="S2196" s="18">
        <f>R2196*Premissas!$C$11</f>
        <v>7561.9266055045873</v>
      </c>
      <c r="Y2196" s="7" t="str">
        <f>Premissas!$E$12</f>
        <v>dezembro/18</v>
      </c>
      <c r="Z2196" s="29">
        <f t="shared" si="3324"/>
        <v>157</v>
      </c>
      <c r="AA2196" s="15">
        <f>Premissas!$H$12</f>
        <v>66.98</v>
      </c>
      <c r="AB2196" s="16">
        <f t="shared" si="3321"/>
        <v>0</v>
      </c>
      <c r="AC2196" s="17">
        <f>AB2196*Premissas!$C$6</f>
        <v>0</v>
      </c>
      <c r="AD2196" s="15">
        <f t="shared" si="3322"/>
        <v>157</v>
      </c>
      <c r="AE2196" s="18">
        <f>AD2196*Premissas!$C$12</f>
        <v>5061.151534324581</v>
      </c>
    </row>
    <row r="2197" spans="1:33" x14ac:dyDescent="0.25">
      <c r="A2197" s="7" t="str">
        <f>Premissas!$E$13</f>
        <v>novembro/18</v>
      </c>
      <c r="B2197" s="29">
        <f t="shared" si="3325"/>
        <v>157</v>
      </c>
      <c r="C2197" s="15">
        <f>LARGE(Premissas!$H$13:$I$13,1)</f>
        <v>66.42</v>
      </c>
      <c r="D2197" s="16">
        <f t="shared" si="3315"/>
        <v>0</v>
      </c>
      <c r="E2197" s="17">
        <f>D2197*Premissas!$C$6</f>
        <v>0</v>
      </c>
      <c r="F2197" s="15">
        <f t="shared" si="3316"/>
        <v>157</v>
      </c>
      <c r="G2197" s="18">
        <f>F2197*Premissas!$C$5</f>
        <v>5061.151534324581</v>
      </c>
      <c r="M2197" s="7" t="str">
        <f>Premissas!$E$13</f>
        <v>novembro/18</v>
      </c>
      <c r="N2197" s="29">
        <f t="shared" si="3323"/>
        <v>157</v>
      </c>
      <c r="O2197" s="15">
        <f>Premissas!$I$13</f>
        <v>40.659999999999997</v>
      </c>
      <c r="P2197" s="16">
        <f t="shared" si="3318"/>
        <v>0</v>
      </c>
      <c r="Q2197" s="17">
        <f>P2197*Premissas!$C$13</f>
        <v>0</v>
      </c>
      <c r="R2197" s="15">
        <f t="shared" si="3319"/>
        <v>157</v>
      </c>
      <c r="S2197" s="18">
        <f>R2197*Premissas!$C$11</f>
        <v>7561.9266055045873</v>
      </c>
      <c r="Y2197" s="7" t="str">
        <f>Premissas!$E$13</f>
        <v>novembro/18</v>
      </c>
      <c r="Z2197" s="29">
        <f t="shared" si="3324"/>
        <v>157</v>
      </c>
      <c r="AA2197" s="15">
        <f>Premissas!$H$13</f>
        <v>66.42</v>
      </c>
      <c r="AB2197" s="16">
        <f t="shared" si="3321"/>
        <v>0</v>
      </c>
      <c r="AC2197" s="17">
        <f>AB2197*Premissas!$C$6</f>
        <v>0</v>
      </c>
      <c r="AD2197" s="15">
        <f t="shared" si="3322"/>
        <v>157</v>
      </c>
      <c r="AE2197" s="18">
        <f>AD2197*Premissas!$C$12</f>
        <v>5061.151534324581</v>
      </c>
    </row>
    <row r="2198" spans="1:33" x14ac:dyDescent="0.25">
      <c r="A2198" s="26" t="s">
        <v>35</v>
      </c>
      <c r="B2198" s="5"/>
      <c r="C2198" s="5">
        <f>LARGE(C2185:C2197,1)</f>
        <v>89.49</v>
      </c>
      <c r="D2198" s="5">
        <f>LARGE(D2185:D2197,1)</f>
        <v>0</v>
      </c>
      <c r="E2198" s="27">
        <f>SUM(E2186:E2197)</f>
        <v>0</v>
      </c>
      <c r="F2198" s="5">
        <f>LARGE(F2185:F2197,1)</f>
        <v>157</v>
      </c>
      <c r="G2198" s="27">
        <f t="shared" ref="G2198:G2254" si="3326">SUM(G2186:G2197)</f>
        <v>60733.818411894987</v>
      </c>
      <c r="H2198" s="50">
        <f>E2198+G2198</f>
        <v>60733.818411894987</v>
      </c>
      <c r="I2198">
        <f>B2186</f>
        <v>157</v>
      </c>
      <c r="M2198" s="26" t="s">
        <v>35</v>
      </c>
      <c r="N2198" s="5"/>
      <c r="O2198" s="5">
        <f t="shared" ref="O2198:P2198" si="3327">LARGE(O2185:O2197,1)</f>
        <v>77.73</v>
      </c>
      <c r="P2198" s="5">
        <f t="shared" si="3327"/>
        <v>0</v>
      </c>
      <c r="Q2198" s="27">
        <f t="shared" ref="Q2198" si="3328">SUM(Q2186:Q2197)</f>
        <v>0</v>
      </c>
      <c r="R2198" s="5">
        <f t="shared" ref="R2198" si="3329">LARGE(R2185:R2197,1)</f>
        <v>157</v>
      </c>
      <c r="S2198" s="27">
        <f t="shared" ref="S2198:S2254" si="3330">SUM(S2186:S2197)</f>
        <v>90743.119266055044</v>
      </c>
      <c r="T2198" s="50">
        <f t="shared" ref="T2198" si="3331">Q2198+S2198</f>
        <v>90743.119266055044</v>
      </c>
      <c r="U2198">
        <f t="shared" ref="U2198" si="3332">N2186</f>
        <v>157</v>
      </c>
      <c r="Y2198" s="26" t="s">
        <v>35</v>
      </c>
      <c r="Z2198" s="5"/>
      <c r="AA2198" s="5">
        <f t="shared" ref="AA2198:AB2198" si="3333">LARGE(AA2185:AA2197,1)</f>
        <v>89.49</v>
      </c>
      <c r="AB2198" s="5">
        <f t="shared" si="3333"/>
        <v>0</v>
      </c>
      <c r="AC2198" s="27">
        <f t="shared" ref="AC2198" si="3334">SUM(AC2186:AC2197)</f>
        <v>0</v>
      </c>
      <c r="AD2198" s="5">
        <f t="shared" ref="AD2198" si="3335">LARGE(AD2185:AD2197,1)</f>
        <v>157</v>
      </c>
      <c r="AE2198" s="27">
        <f t="shared" ref="AE2198:AE2254" si="3336">SUM(AE2186:AE2197)</f>
        <v>60733.818411894987</v>
      </c>
      <c r="AF2198" s="50">
        <f t="shared" ref="AF2198" si="3337">AC2198+AE2198</f>
        <v>60733.818411894987</v>
      </c>
      <c r="AG2198">
        <f t="shared" ref="AG2198" si="3338">Z2186</f>
        <v>157</v>
      </c>
    </row>
    <row r="2199" spans="1:33" x14ac:dyDescent="0.25">
      <c r="A2199" s="6" t="s">
        <v>12</v>
      </c>
      <c r="B2199" s="6" t="s">
        <v>18</v>
      </c>
      <c r="C2199" s="6" t="s">
        <v>19</v>
      </c>
      <c r="D2199" s="14" t="s">
        <v>20</v>
      </c>
      <c r="E2199" s="14" t="s">
        <v>21</v>
      </c>
      <c r="F2199" s="6" t="s">
        <v>22</v>
      </c>
      <c r="G2199" s="6" t="s">
        <v>23</v>
      </c>
      <c r="M2199" s="6" t="s">
        <v>12</v>
      </c>
      <c r="N2199" s="6" t="s">
        <v>18</v>
      </c>
      <c r="O2199" s="6" t="s">
        <v>19</v>
      </c>
      <c r="P2199" s="14" t="s">
        <v>20</v>
      </c>
      <c r="Q2199" s="14" t="s">
        <v>21</v>
      </c>
      <c r="R2199" s="6" t="s">
        <v>22</v>
      </c>
      <c r="S2199" s="6" t="s">
        <v>23</v>
      </c>
      <c r="Y2199" s="6" t="s">
        <v>12</v>
      </c>
      <c r="Z2199" s="6" t="s">
        <v>18</v>
      </c>
      <c r="AA2199" s="6" t="s">
        <v>19</v>
      </c>
      <c r="AB2199" s="14" t="s">
        <v>20</v>
      </c>
      <c r="AC2199" s="14" t="s">
        <v>21</v>
      </c>
      <c r="AD2199" s="6" t="s">
        <v>22</v>
      </c>
      <c r="AE2199" s="6" t="s">
        <v>23</v>
      </c>
    </row>
    <row r="2200" spans="1:33" x14ac:dyDescent="0.25">
      <c r="A2200" s="7" t="str">
        <f>Premissas!$E$2</f>
        <v>outubro/19</v>
      </c>
      <c r="B2200" s="29">
        <f>B2186+1</f>
        <v>158</v>
      </c>
      <c r="C2200" s="15">
        <f>LARGE(Premissas!$H$2:$I$2,1)</f>
        <v>63.39</v>
      </c>
      <c r="D2200" s="16">
        <f t="shared" ref="D2200:D2211" si="3339">IF(C2200&gt;105%*B2200,(C2200-B2200),0)</f>
        <v>0</v>
      </c>
      <c r="E2200" s="17">
        <f>D2200*Premissas!$C$6</f>
        <v>0</v>
      </c>
      <c r="F2200" s="15">
        <f t="shared" ref="F2200:F2211" si="3340">IF(C2200&gt;B2200,C2200,B2200)</f>
        <v>158</v>
      </c>
      <c r="G2200" s="18">
        <f>F2200*Premissas!$C$5</f>
        <v>5093.3881683011705</v>
      </c>
      <c r="M2200" s="7" t="str">
        <f>Premissas!$E$2</f>
        <v>outubro/19</v>
      </c>
      <c r="N2200" s="29">
        <f t="shared" ref="N2200" si="3341">N2186+1</f>
        <v>158</v>
      </c>
      <c r="O2200" s="15">
        <f>Premissas!$I$2</f>
        <v>63.39</v>
      </c>
      <c r="P2200" s="16">
        <f t="shared" ref="P2200:P2211" si="3342">IF(O2200&gt;105%*N2200,(O2200-N2200),0)</f>
        <v>0</v>
      </c>
      <c r="Q2200" s="17">
        <f>P2200*Premissas!$C$13</f>
        <v>0</v>
      </c>
      <c r="R2200" s="15">
        <f t="shared" ref="R2200:R2211" si="3343">IF(O2200&gt;N2200,O2200,N2200)</f>
        <v>158</v>
      </c>
      <c r="S2200" s="18">
        <f>R2200*Premissas!$C$11</f>
        <v>7610.0917431192656</v>
      </c>
      <c r="Y2200" s="7" t="str">
        <f>Premissas!$E$2</f>
        <v>outubro/19</v>
      </c>
      <c r="Z2200" s="29">
        <f t="shared" ref="Z2200" si="3344">Z2186+1</f>
        <v>158</v>
      </c>
      <c r="AA2200" s="15">
        <f>Premissas!$H$2</f>
        <v>58.8</v>
      </c>
      <c r="AB2200" s="16">
        <f t="shared" ref="AB2200:AB2211" si="3345">IF(AA2200&gt;105%*Z2200,(AA2200-Z2200),0)</f>
        <v>0</v>
      </c>
      <c r="AC2200" s="17">
        <f>AB2200*Premissas!$C$6</f>
        <v>0</v>
      </c>
      <c r="AD2200" s="15">
        <f t="shared" ref="AD2200:AD2211" si="3346">IF(AA2200&gt;Z2200,AA2200,Z2200)</f>
        <v>158</v>
      </c>
      <c r="AE2200" s="18">
        <f>AD2200*Premissas!$C$12</f>
        <v>5093.3881683011705</v>
      </c>
    </row>
    <row r="2201" spans="1:33" x14ac:dyDescent="0.25">
      <c r="A2201" s="7" t="str">
        <f>Premissas!$E$3</f>
        <v>setembro/19</v>
      </c>
      <c r="B2201" s="29">
        <f>B2200</f>
        <v>158</v>
      </c>
      <c r="C2201" s="15">
        <f>LARGE(Premissas!$H$3:$I$3,1)</f>
        <v>58.91</v>
      </c>
      <c r="D2201" s="16">
        <f t="shared" si="3339"/>
        <v>0</v>
      </c>
      <c r="E2201" s="17">
        <f>D2201*Premissas!$C$6</f>
        <v>0</v>
      </c>
      <c r="F2201" s="15">
        <f t="shared" si="3340"/>
        <v>158</v>
      </c>
      <c r="G2201" s="18">
        <f>F2201*Premissas!$C$5</f>
        <v>5093.3881683011705</v>
      </c>
      <c r="M2201" s="7" t="str">
        <f>Premissas!$E$3</f>
        <v>setembro/19</v>
      </c>
      <c r="N2201" s="29">
        <f t="shared" ref="N2201:N2211" si="3347">N2200</f>
        <v>158</v>
      </c>
      <c r="O2201" s="15">
        <f>Premissas!$I$3</f>
        <v>52.19</v>
      </c>
      <c r="P2201" s="16">
        <f t="shared" si="3342"/>
        <v>0</v>
      </c>
      <c r="Q2201" s="17">
        <f>P2201*Premissas!$C$13</f>
        <v>0</v>
      </c>
      <c r="R2201" s="15">
        <f t="shared" si="3343"/>
        <v>158</v>
      </c>
      <c r="S2201" s="18">
        <f>R2201*Premissas!$C$11</f>
        <v>7610.0917431192656</v>
      </c>
      <c r="Y2201" s="7" t="str">
        <f>Premissas!$E$3</f>
        <v>setembro/19</v>
      </c>
      <c r="Z2201" s="29">
        <f t="shared" ref="Z2201:Z2211" si="3348">Z2200</f>
        <v>158</v>
      </c>
      <c r="AA2201" s="15">
        <f>Premissas!$H$3</f>
        <v>58.91</v>
      </c>
      <c r="AB2201" s="16">
        <f t="shared" si="3345"/>
        <v>0</v>
      </c>
      <c r="AC2201" s="17">
        <f>AB2201*Premissas!$C$6</f>
        <v>0</v>
      </c>
      <c r="AD2201" s="15">
        <f t="shared" si="3346"/>
        <v>158</v>
      </c>
      <c r="AE2201" s="18">
        <f>AD2201*Premissas!$C$12</f>
        <v>5093.3881683011705</v>
      </c>
    </row>
    <row r="2202" spans="1:33" x14ac:dyDescent="0.25">
      <c r="A2202" s="7" t="str">
        <f>Premissas!$E$4</f>
        <v>agosto/19</v>
      </c>
      <c r="B2202" s="29">
        <f t="shared" ref="B2202:B2211" si="3349">B2201</f>
        <v>158</v>
      </c>
      <c r="C2202" s="15">
        <f>LARGE(Premissas!$H$4:$I$4,1)</f>
        <v>46.48</v>
      </c>
      <c r="D2202" s="16">
        <f t="shared" si="3339"/>
        <v>0</v>
      </c>
      <c r="E2202" s="17">
        <f>D2202*Premissas!$C$6</f>
        <v>0</v>
      </c>
      <c r="F2202" s="15">
        <f t="shared" si="3340"/>
        <v>158</v>
      </c>
      <c r="G2202" s="18">
        <f>F2202*Premissas!$C$5</f>
        <v>5093.3881683011705</v>
      </c>
      <c r="M2202" s="7" t="str">
        <f>Premissas!$E$4</f>
        <v>agosto/19</v>
      </c>
      <c r="N2202" s="29">
        <f t="shared" si="3347"/>
        <v>158</v>
      </c>
      <c r="O2202" s="15">
        <f>Premissas!$I$4</f>
        <v>20.16</v>
      </c>
      <c r="P2202" s="16">
        <f t="shared" si="3342"/>
        <v>0</v>
      </c>
      <c r="Q2202" s="17">
        <f>P2202*Premissas!$C$13</f>
        <v>0</v>
      </c>
      <c r="R2202" s="15">
        <f t="shared" si="3343"/>
        <v>158</v>
      </c>
      <c r="S2202" s="18">
        <f>R2202*Premissas!$C$11</f>
        <v>7610.0917431192656</v>
      </c>
      <c r="Y2202" s="7" t="str">
        <f>Premissas!$E$4</f>
        <v>agosto/19</v>
      </c>
      <c r="Z2202" s="29">
        <f t="shared" si="3348"/>
        <v>158</v>
      </c>
      <c r="AA2202" s="15">
        <f>Premissas!$H$4</f>
        <v>46.48</v>
      </c>
      <c r="AB2202" s="16">
        <f t="shared" si="3345"/>
        <v>0</v>
      </c>
      <c r="AC2202" s="17">
        <f>AB2202*Premissas!$C$6</f>
        <v>0</v>
      </c>
      <c r="AD2202" s="15">
        <f t="shared" si="3346"/>
        <v>158</v>
      </c>
      <c r="AE2202" s="18">
        <f>AD2202*Premissas!$C$12</f>
        <v>5093.3881683011705</v>
      </c>
    </row>
    <row r="2203" spans="1:33" x14ac:dyDescent="0.25">
      <c r="A2203" s="7" t="str">
        <f>Premissas!$E$5</f>
        <v>julho/19</v>
      </c>
      <c r="B2203" s="29">
        <f t="shared" si="3349"/>
        <v>158</v>
      </c>
      <c r="C2203" s="15">
        <f>LARGE(Premissas!$H$5:$I$5,1)</f>
        <v>63.17</v>
      </c>
      <c r="D2203" s="16">
        <f t="shared" si="3339"/>
        <v>0</v>
      </c>
      <c r="E2203" s="17">
        <f>D2203*Premissas!$C$6</f>
        <v>0</v>
      </c>
      <c r="F2203" s="15">
        <f t="shared" si="3340"/>
        <v>158</v>
      </c>
      <c r="G2203" s="18">
        <f>F2203*Premissas!$C$5</f>
        <v>5093.3881683011705</v>
      </c>
      <c r="M2203" s="7" t="str">
        <f>Premissas!$E$5</f>
        <v>julho/19</v>
      </c>
      <c r="N2203" s="29">
        <f t="shared" si="3347"/>
        <v>158</v>
      </c>
      <c r="O2203" s="15">
        <f>Premissas!$I$5</f>
        <v>39.979999999999997</v>
      </c>
      <c r="P2203" s="16">
        <f t="shared" si="3342"/>
        <v>0</v>
      </c>
      <c r="Q2203" s="17">
        <f>P2203*Premissas!$C$13</f>
        <v>0</v>
      </c>
      <c r="R2203" s="15">
        <f t="shared" si="3343"/>
        <v>158</v>
      </c>
      <c r="S2203" s="18">
        <f>R2203*Premissas!$C$11</f>
        <v>7610.0917431192656</v>
      </c>
      <c r="Y2203" s="7" t="str">
        <f>Premissas!$E$5</f>
        <v>julho/19</v>
      </c>
      <c r="Z2203" s="29">
        <f t="shared" si="3348"/>
        <v>158</v>
      </c>
      <c r="AA2203" s="15">
        <f>Premissas!$H$5</f>
        <v>63.17</v>
      </c>
      <c r="AB2203" s="16">
        <f t="shared" si="3345"/>
        <v>0</v>
      </c>
      <c r="AC2203" s="17">
        <f>AB2203*Premissas!$C$6</f>
        <v>0</v>
      </c>
      <c r="AD2203" s="15">
        <f t="shared" si="3346"/>
        <v>158</v>
      </c>
      <c r="AE2203" s="18">
        <f>AD2203*Premissas!$C$12</f>
        <v>5093.3881683011705</v>
      </c>
    </row>
    <row r="2204" spans="1:33" x14ac:dyDescent="0.25">
      <c r="A2204" s="7" t="str">
        <f>Premissas!$E$6</f>
        <v>junho/19</v>
      </c>
      <c r="B2204" s="29">
        <f t="shared" si="3349"/>
        <v>158</v>
      </c>
      <c r="C2204" s="15">
        <f>LARGE(Premissas!$H$6:$I$6,1)</f>
        <v>59.47</v>
      </c>
      <c r="D2204" s="16">
        <f t="shared" si="3339"/>
        <v>0</v>
      </c>
      <c r="E2204" s="17">
        <f>D2204*Premissas!$C$6</f>
        <v>0</v>
      </c>
      <c r="F2204" s="15">
        <f t="shared" si="3340"/>
        <v>158</v>
      </c>
      <c r="G2204" s="18">
        <f>F2204*Premissas!$C$5</f>
        <v>5093.3881683011705</v>
      </c>
      <c r="M2204" s="7" t="str">
        <f>Premissas!$E$6</f>
        <v>junho/19</v>
      </c>
      <c r="N2204" s="29">
        <f t="shared" si="3347"/>
        <v>158</v>
      </c>
      <c r="O2204" s="15">
        <f>Premissas!$I$6</f>
        <v>47.71</v>
      </c>
      <c r="P2204" s="16">
        <f t="shared" si="3342"/>
        <v>0</v>
      </c>
      <c r="Q2204" s="17">
        <f>P2204*Premissas!$C$13</f>
        <v>0</v>
      </c>
      <c r="R2204" s="15">
        <f t="shared" si="3343"/>
        <v>158</v>
      </c>
      <c r="S2204" s="18">
        <f>R2204*Premissas!$C$11</f>
        <v>7610.0917431192656</v>
      </c>
      <c r="Y2204" s="7" t="str">
        <f>Premissas!$E$6</f>
        <v>junho/19</v>
      </c>
      <c r="Z2204" s="29">
        <f t="shared" si="3348"/>
        <v>158</v>
      </c>
      <c r="AA2204" s="15">
        <f>Premissas!$H$6</f>
        <v>59.47</v>
      </c>
      <c r="AB2204" s="16">
        <f t="shared" si="3345"/>
        <v>0</v>
      </c>
      <c r="AC2204" s="17">
        <f>AB2204*Premissas!$C$6</f>
        <v>0</v>
      </c>
      <c r="AD2204" s="15">
        <f t="shared" si="3346"/>
        <v>158</v>
      </c>
      <c r="AE2204" s="18">
        <f>AD2204*Premissas!$C$12</f>
        <v>5093.3881683011705</v>
      </c>
    </row>
    <row r="2205" spans="1:33" x14ac:dyDescent="0.25">
      <c r="A2205" s="7" t="str">
        <f>Premissas!$E$7</f>
        <v>maio/19</v>
      </c>
      <c r="B2205" s="29">
        <f t="shared" si="3349"/>
        <v>158</v>
      </c>
      <c r="C2205" s="15">
        <f>LARGE(Premissas!$H$7:$I$7,1)</f>
        <v>61.04</v>
      </c>
      <c r="D2205" s="20">
        <f t="shared" si="3339"/>
        <v>0</v>
      </c>
      <c r="E2205" s="17">
        <f>D2205*Premissas!$C$6</f>
        <v>0</v>
      </c>
      <c r="F2205" s="15">
        <f t="shared" si="3340"/>
        <v>158</v>
      </c>
      <c r="G2205" s="18">
        <f>F2205*Premissas!$C$5</f>
        <v>5093.3881683011705</v>
      </c>
      <c r="M2205" s="7" t="str">
        <f>Premissas!$E$7</f>
        <v>maio/19</v>
      </c>
      <c r="N2205" s="29">
        <f t="shared" si="3347"/>
        <v>158</v>
      </c>
      <c r="O2205" s="15">
        <f>Premissas!$I$7</f>
        <v>46.37</v>
      </c>
      <c r="P2205" s="20">
        <f t="shared" si="3342"/>
        <v>0</v>
      </c>
      <c r="Q2205" s="17">
        <f>P2205*Premissas!$C$13</f>
        <v>0</v>
      </c>
      <c r="R2205" s="15">
        <f t="shared" si="3343"/>
        <v>158</v>
      </c>
      <c r="S2205" s="18">
        <f>R2205*Premissas!$C$11</f>
        <v>7610.0917431192656</v>
      </c>
      <c r="Y2205" s="7" t="str">
        <f>Premissas!$E$7</f>
        <v>maio/19</v>
      </c>
      <c r="Z2205" s="29">
        <f t="shared" si="3348"/>
        <v>158</v>
      </c>
      <c r="AA2205" s="15">
        <f>Premissas!$H$7</f>
        <v>61.04</v>
      </c>
      <c r="AB2205" s="20">
        <f t="shared" si="3345"/>
        <v>0</v>
      </c>
      <c r="AC2205" s="17">
        <f>AB2205*Premissas!$C$6</f>
        <v>0</v>
      </c>
      <c r="AD2205" s="15">
        <f t="shared" si="3346"/>
        <v>158</v>
      </c>
      <c r="AE2205" s="18">
        <f>AD2205*Premissas!$C$12</f>
        <v>5093.3881683011705</v>
      </c>
    </row>
    <row r="2206" spans="1:33" x14ac:dyDescent="0.25">
      <c r="A2206" s="7" t="str">
        <f>Premissas!$E$8</f>
        <v>abril/19</v>
      </c>
      <c r="B2206" s="29">
        <f t="shared" si="3349"/>
        <v>158</v>
      </c>
      <c r="C2206" s="15">
        <f>LARGE(Premissas!$H$8:$I$8,1)</f>
        <v>81.98</v>
      </c>
      <c r="D2206" s="20">
        <f t="shared" si="3339"/>
        <v>0</v>
      </c>
      <c r="E2206" s="17">
        <f>D2206*Premissas!$C$6</f>
        <v>0</v>
      </c>
      <c r="F2206" s="15">
        <f t="shared" si="3340"/>
        <v>158</v>
      </c>
      <c r="G2206" s="18">
        <f>F2206*Premissas!$C$5</f>
        <v>5093.3881683011705</v>
      </c>
      <c r="M2206" s="7" t="str">
        <f>Premissas!$E$8</f>
        <v>abril/19</v>
      </c>
      <c r="N2206" s="29">
        <f t="shared" si="3347"/>
        <v>158</v>
      </c>
      <c r="O2206" s="15">
        <f>Premissas!$I$8</f>
        <v>53.09</v>
      </c>
      <c r="P2206" s="20">
        <f t="shared" si="3342"/>
        <v>0</v>
      </c>
      <c r="Q2206" s="17">
        <f>P2206*Premissas!$C$13</f>
        <v>0</v>
      </c>
      <c r="R2206" s="15">
        <f t="shared" si="3343"/>
        <v>158</v>
      </c>
      <c r="S2206" s="18">
        <f>R2206*Premissas!$C$11</f>
        <v>7610.0917431192656</v>
      </c>
      <c r="Y2206" s="7" t="str">
        <f>Premissas!$E$8</f>
        <v>abril/19</v>
      </c>
      <c r="Z2206" s="29">
        <f t="shared" si="3348"/>
        <v>158</v>
      </c>
      <c r="AA2206" s="15">
        <f>Premissas!$H$8</f>
        <v>81.98</v>
      </c>
      <c r="AB2206" s="20">
        <f t="shared" si="3345"/>
        <v>0</v>
      </c>
      <c r="AC2206" s="17">
        <f>AB2206*Premissas!$C$6</f>
        <v>0</v>
      </c>
      <c r="AD2206" s="15">
        <f t="shared" si="3346"/>
        <v>158</v>
      </c>
      <c r="AE2206" s="18">
        <f>AD2206*Premissas!$C$12</f>
        <v>5093.3881683011705</v>
      </c>
    </row>
    <row r="2207" spans="1:33" x14ac:dyDescent="0.25">
      <c r="A2207" s="7" t="str">
        <f>Premissas!$E$9</f>
        <v>março/19</v>
      </c>
      <c r="B2207" s="29">
        <f t="shared" si="3349"/>
        <v>158</v>
      </c>
      <c r="C2207" s="15">
        <f>LARGE(Premissas!$H$9:$I$9,1)</f>
        <v>77.73</v>
      </c>
      <c r="D2207" s="20">
        <f t="shared" si="3339"/>
        <v>0</v>
      </c>
      <c r="E2207" s="17">
        <f>D2207*Premissas!$C$6</f>
        <v>0</v>
      </c>
      <c r="F2207" s="15">
        <f t="shared" si="3340"/>
        <v>158</v>
      </c>
      <c r="G2207" s="18">
        <f>F2207*Premissas!$C$5</f>
        <v>5093.3881683011705</v>
      </c>
      <c r="M2207" s="7" t="str">
        <f>Premissas!$E$9</f>
        <v>março/19</v>
      </c>
      <c r="N2207" s="29">
        <f t="shared" si="3347"/>
        <v>158</v>
      </c>
      <c r="O2207" s="15">
        <f>Premissas!$I$9</f>
        <v>77.73</v>
      </c>
      <c r="P2207" s="20">
        <f t="shared" si="3342"/>
        <v>0</v>
      </c>
      <c r="Q2207" s="17">
        <f>P2207*Premissas!$C$13</f>
        <v>0</v>
      </c>
      <c r="R2207" s="15">
        <f t="shared" si="3343"/>
        <v>158</v>
      </c>
      <c r="S2207" s="18">
        <f>R2207*Premissas!$C$11</f>
        <v>7610.0917431192656</v>
      </c>
      <c r="Y2207" s="7" t="str">
        <f>Premissas!$E$9</f>
        <v>março/19</v>
      </c>
      <c r="Z2207" s="29">
        <f t="shared" si="3348"/>
        <v>158</v>
      </c>
      <c r="AA2207" s="15">
        <f>Premissas!$H$9</f>
        <v>77.62</v>
      </c>
      <c r="AB2207" s="20">
        <f t="shared" si="3345"/>
        <v>0</v>
      </c>
      <c r="AC2207" s="17">
        <f>AB2207*Premissas!$C$6</f>
        <v>0</v>
      </c>
      <c r="AD2207" s="15">
        <f t="shared" si="3346"/>
        <v>158</v>
      </c>
      <c r="AE2207" s="18">
        <f>AD2207*Premissas!$C$12</f>
        <v>5093.3881683011705</v>
      </c>
    </row>
    <row r="2208" spans="1:33" x14ac:dyDescent="0.25">
      <c r="A2208" s="7" t="str">
        <f>Premissas!$E$10</f>
        <v>fevereiro/19</v>
      </c>
      <c r="B2208" s="29">
        <f t="shared" si="3349"/>
        <v>158</v>
      </c>
      <c r="C2208" s="15">
        <f>LARGE(Premissas!$H$10:$I$10,1)</f>
        <v>89.49</v>
      </c>
      <c r="D2208" s="20">
        <f t="shared" si="3339"/>
        <v>0</v>
      </c>
      <c r="E2208" s="17">
        <f>D2208*Premissas!$C$6</f>
        <v>0</v>
      </c>
      <c r="F2208" s="15">
        <f t="shared" si="3340"/>
        <v>158</v>
      </c>
      <c r="G2208" s="18">
        <f>F2208*Premissas!$C$5</f>
        <v>5093.3881683011705</v>
      </c>
      <c r="M2208" s="7" t="str">
        <f>Premissas!$E$10</f>
        <v>fevereiro/19</v>
      </c>
      <c r="N2208" s="29">
        <f t="shared" si="3347"/>
        <v>158</v>
      </c>
      <c r="O2208" s="15">
        <f>Premissas!$I$10</f>
        <v>61.82</v>
      </c>
      <c r="P2208" s="20">
        <f t="shared" si="3342"/>
        <v>0</v>
      </c>
      <c r="Q2208" s="17">
        <f>P2208*Premissas!$C$13</f>
        <v>0</v>
      </c>
      <c r="R2208" s="15">
        <f t="shared" si="3343"/>
        <v>158</v>
      </c>
      <c r="S2208" s="18">
        <f>R2208*Premissas!$C$11</f>
        <v>7610.0917431192656</v>
      </c>
      <c r="Y2208" s="7" t="str">
        <f>Premissas!$E$10</f>
        <v>fevereiro/19</v>
      </c>
      <c r="Z2208" s="29">
        <f t="shared" si="3348"/>
        <v>158</v>
      </c>
      <c r="AA2208" s="15">
        <f>Premissas!$H$10</f>
        <v>89.49</v>
      </c>
      <c r="AB2208" s="20">
        <f t="shared" si="3345"/>
        <v>0</v>
      </c>
      <c r="AC2208" s="17">
        <f>AB2208*Premissas!$C$6</f>
        <v>0</v>
      </c>
      <c r="AD2208" s="15">
        <f t="shared" si="3346"/>
        <v>158</v>
      </c>
      <c r="AE2208" s="18">
        <f>AD2208*Premissas!$C$12</f>
        <v>5093.3881683011705</v>
      </c>
    </row>
    <row r="2209" spans="1:33" x14ac:dyDescent="0.25">
      <c r="A2209" s="7" t="str">
        <f>Premissas!$E$11</f>
        <v>janeiro/19</v>
      </c>
      <c r="B2209" s="29">
        <f t="shared" si="3349"/>
        <v>158</v>
      </c>
      <c r="C2209" s="15">
        <f>LARGE(Premissas!$H$11:$I$11,1)</f>
        <v>81.09</v>
      </c>
      <c r="D2209" s="16">
        <f t="shared" si="3339"/>
        <v>0</v>
      </c>
      <c r="E2209" s="17">
        <f>D2209*Premissas!$C$6</f>
        <v>0</v>
      </c>
      <c r="F2209" s="15">
        <f t="shared" si="3340"/>
        <v>158</v>
      </c>
      <c r="G2209" s="18">
        <f>F2209*Premissas!$C$5</f>
        <v>5093.3881683011705</v>
      </c>
      <c r="M2209" s="7" t="str">
        <f>Premissas!$E$11</f>
        <v>janeiro/19</v>
      </c>
      <c r="N2209" s="29">
        <f t="shared" si="3347"/>
        <v>158</v>
      </c>
      <c r="O2209" s="15">
        <f>Premissas!$I$11</f>
        <v>57.12</v>
      </c>
      <c r="P2209" s="16">
        <f t="shared" si="3342"/>
        <v>0</v>
      </c>
      <c r="Q2209" s="17">
        <f>P2209*Premissas!$C$13</f>
        <v>0</v>
      </c>
      <c r="R2209" s="15">
        <f t="shared" si="3343"/>
        <v>158</v>
      </c>
      <c r="S2209" s="18">
        <f>R2209*Premissas!$C$11</f>
        <v>7610.0917431192656</v>
      </c>
      <c r="Y2209" s="7" t="str">
        <f>Premissas!$E$11</f>
        <v>janeiro/19</v>
      </c>
      <c r="Z2209" s="29">
        <f t="shared" si="3348"/>
        <v>158</v>
      </c>
      <c r="AA2209" s="15">
        <f>Premissas!$H$11</f>
        <v>81.09</v>
      </c>
      <c r="AB2209" s="16">
        <f t="shared" si="3345"/>
        <v>0</v>
      </c>
      <c r="AC2209" s="17">
        <f>AB2209*Premissas!$C$6</f>
        <v>0</v>
      </c>
      <c r="AD2209" s="15">
        <f t="shared" si="3346"/>
        <v>158</v>
      </c>
      <c r="AE2209" s="18">
        <f>AD2209*Premissas!$C$12</f>
        <v>5093.3881683011705</v>
      </c>
    </row>
    <row r="2210" spans="1:33" x14ac:dyDescent="0.25">
      <c r="A2210" s="7" t="str">
        <f>Premissas!$E$12</f>
        <v>dezembro/18</v>
      </c>
      <c r="B2210" s="29">
        <f t="shared" si="3349"/>
        <v>158</v>
      </c>
      <c r="C2210" s="15">
        <f>LARGE(Premissas!$H$12:$I$12,1)</f>
        <v>66.98</v>
      </c>
      <c r="D2210" s="16">
        <f t="shared" si="3339"/>
        <v>0</v>
      </c>
      <c r="E2210" s="17">
        <f>D2210*Premissas!$C$6</f>
        <v>0</v>
      </c>
      <c r="F2210" s="15">
        <f t="shared" si="3340"/>
        <v>158</v>
      </c>
      <c r="G2210" s="18">
        <f>F2210*Premissas!$C$5</f>
        <v>5093.3881683011705</v>
      </c>
      <c r="M2210" s="7" t="str">
        <f>Premissas!$E$12</f>
        <v>dezembro/18</v>
      </c>
      <c r="N2210" s="29">
        <f t="shared" si="3347"/>
        <v>158</v>
      </c>
      <c r="O2210" s="15">
        <f>Premissas!$I$12</f>
        <v>56.9</v>
      </c>
      <c r="P2210" s="16">
        <f t="shared" si="3342"/>
        <v>0</v>
      </c>
      <c r="Q2210" s="17">
        <f>P2210*Premissas!$C$13</f>
        <v>0</v>
      </c>
      <c r="R2210" s="15">
        <f t="shared" si="3343"/>
        <v>158</v>
      </c>
      <c r="S2210" s="18">
        <f>R2210*Premissas!$C$11</f>
        <v>7610.0917431192656</v>
      </c>
      <c r="Y2210" s="7" t="str">
        <f>Premissas!$E$12</f>
        <v>dezembro/18</v>
      </c>
      <c r="Z2210" s="29">
        <f t="shared" si="3348"/>
        <v>158</v>
      </c>
      <c r="AA2210" s="15">
        <f>Premissas!$H$12</f>
        <v>66.98</v>
      </c>
      <c r="AB2210" s="16">
        <f t="shared" si="3345"/>
        <v>0</v>
      </c>
      <c r="AC2210" s="17">
        <f>AB2210*Premissas!$C$6</f>
        <v>0</v>
      </c>
      <c r="AD2210" s="15">
        <f t="shared" si="3346"/>
        <v>158</v>
      </c>
      <c r="AE2210" s="18">
        <f>AD2210*Premissas!$C$12</f>
        <v>5093.3881683011705</v>
      </c>
    </row>
    <row r="2211" spans="1:33" x14ac:dyDescent="0.25">
      <c r="A2211" s="7" t="str">
        <f>Premissas!$E$13</f>
        <v>novembro/18</v>
      </c>
      <c r="B2211" s="29">
        <f t="shared" si="3349"/>
        <v>158</v>
      </c>
      <c r="C2211" s="15">
        <f>LARGE(Premissas!$H$13:$I$13,1)</f>
        <v>66.42</v>
      </c>
      <c r="D2211" s="16">
        <f t="shared" si="3339"/>
        <v>0</v>
      </c>
      <c r="E2211" s="17">
        <f>D2211*Premissas!$C$6</f>
        <v>0</v>
      </c>
      <c r="F2211" s="15">
        <f t="shared" si="3340"/>
        <v>158</v>
      </c>
      <c r="G2211" s="18">
        <f>F2211*Premissas!$C$5</f>
        <v>5093.3881683011705</v>
      </c>
      <c r="M2211" s="7" t="str">
        <f>Premissas!$E$13</f>
        <v>novembro/18</v>
      </c>
      <c r="N2211" s="29">
        <f t="shared" si="3347"/>
        <v>158</v>
      </c>
      <c r="O2211" s="15">
        <f>Premissas!$I$13</f>
        <v>40.659999999999997</v>
      </c>
      <c r="P2211" s="16">
        <f t="shared" si="3342"/>
        <v>0</v>
      </c>
      <c r="Q2211" s="17">
        <f>P2211*Premissas!$C$13</f>
        <v>0</v>
      </c>
      <c r="R2211" s="15">
        <f t="shared" si="3343"/>
        <v>158</v>
      </c>
      <c r="S2211" s="18">
        <f>R2211*Premissas!$C$11</f>
        <v>7610.0917431192656</v>
      </c>
      <c r="Y2211" s="7" t="str">
        <f>Premissas!$E$13</f>
        <v>novembro/18</v>
      </c>
      <c r="Z2211" s="29">
        <f t="shared" si="3348"/>
        <v>158</v>
      </c>
      <c r="AA2211" s="15">
        <f>Premissas!$H$13</f>
        <v>66.42</v>
      </c>
      <c r="AB2211" s="16">
        <f t="shared" si="3345"/>
        <v>0</v>
      </c>
      <c r="AC2211" s="17">
        <f>AB2211*Premissas!$C$6</f>
        <v>0</v>
      </c>
      <c r="AD2211" s="15">
        <f t="shared" si="3346"/>
        <v>158</v>
      </c>
      <c r="AE2211" s="18">
        <f>AD2211*Premissas!$C$12</f>
        <v>5093.3881683011705</v>
      </c>
    </row>
    <row r="2212" spans="1:33" x14ac:dyDescent="0.25">
      <c r="A2212" s="26" t="s">
        <v>35</v>
      </c>
      <c r="B2212" s="5"/>
      <c r="C2212" s="5">
        <f>LARGE(C2199:C2211,1)</f>
        <v>89.49</v>
      </c>
      <c r="D2212" s="5">
        <f>LARGE(D2199:D2211,1)</f>
        <v>0</v>
      </c>
      <c r="E2212" s="27">
        <f>SUM(E2200:E2211)</f>
        <v>0</v>
      </c>
      <c r="F2212" s="5">
        <f>LARGE(F2199:F2211,1)</f>
        <v>158</v>
      </c>
      <c r="G2212" s="27">
        <f t="shared" si="3326"/>
        <v>61120.658019614049</v>
      </c>
      <c r="H2212" s="50">
        <f>E2212+G2212</f>
        <v>61120.658019614049</v>
      </c>
      <c r="I2212">
        <f>B2200</f>
        <v>158</v>
      </c>
      <c r="M2212" s="26" t="s">
        <v>35</v>
      </c>
      <c r="N2212" s="5"/>
      <c r="O2212" s="5">
        <f t="shared" ref="O2212:P2212" si="3350">LARGE(O2199:O2211,1)</f>
        <v>77.73</v>
      </c>
      <c r="P2212" s="5">
        <f t="shared" si="3350"/>
        <v>0</v>
      </c>
      <c r="Q2212" s="27">
        <f t="shared" ref="Q2212" si="3351">SUM(Q2200:Q2211)</f>
        <v>0</v>
      </c>
      <c r="R2212" s="5">
        <f t="shared" ref="R2212" si="3352">LARGE(R2199:R2211,1)</f>
        <v>158</v>
      </c>
      <c r="S2212" s="27">
        <f t="shared" si="3330"/>
        <v>91321.100917431191</v>
      </c>
      <c r="T2212" s="50">
        <f t="shared" ref="T2212" si="3353">Q2212+S2212</f>
        <v>91321.100917431191</v>
      </c>
      <c r="U2212">
        <f t="shared" ref="U2212" si="3354">N2200</f>
        <v>158</v>
      </c>
      <c r="Y2212" s="26" t="s">
        <v>35</v>
      </c>
      <c r="Z2212" s="5"/>
      <c r="AA2212" s="5">
        <f t="shared" ref="AA2212:AB2212" si="3355">LARGE(AA2199:AA2211,1)</f>
        <v>89.49</v>
      </c>
      <c r="AB2212" s="5">
        <f t="shared" si="3355"/>
        <v>0</v>
      </c>
      <c r="AC2212" s="27">
        <f t="shared" ref="AC2212" si="3356">SUM(AC2200:AC2211)</f>
        <v>0</v>
      </c>
      <c r="AD2212" s="5">
        <f t="shared" ref="AD2212" si="3357">LARGE(AD2199:AD2211,1)</f>
        <v>158</v>
      </c>
      <c r="AE2212" s="27">
        <f t="shared" si="3336"/>
        <v>61120.658019614049</v>
      </c>
      <c r="AF2212" s="50">
        <f t="shared" ref="AF2212" si="3358">AC2212+AE2212</f>
        <v>61120.658019614049</v>
      </c>
      <c r="AG2212">
        <f t="shared" ref="AG2212" si="3359">Z2200</f>
        <v>158</v>
      </c>
    </row>
    <row r="2213" spans="1:33" x14ac:dyDescent="0.25">
      <c r="A2213" s="6" t="s">
        <v>12</v>
      </c>
      <c r="B2213" s="6" t="s">
        <v>18</v>
      </c>
      <c r="C2213" s="6" t="s">
        <v>19</v>
      </c>
      <c r="D2213" s="14" t="s">
        <v>20</v>
      </c>
      <c r="E2213" s="14" t="s">
        <v>21</v>
      </c>
      <c r="F2213" s="6" t="s">
        <v>22</v>
      </c>
      <c r="G2213" s="6" t="s">
        <v>23</v>
      </c>
      <c r="M2213" s="6" t="s">
        <v>12</v>
      </c>
      <c r="N2213" s="6" t="s">
        <v>18</v>
      </c>
      <c r="O2213" s="6" t="s">
        <v>19</v>
      </c>
      <c r="P2213" s="14" t="s">
        <v>20</v>
      </c>
      <c r="Q2213" s="14" t="s">
        <v>21</v>
      </c>
      <c r="R2213" s="6" t="s">
        <v>22</v>
      </c>
      <c r="S2213" s="6" t="s">
        <v>23</v>
      </c>
      <c r="Y2213" s="6" t="s">
        <v>12</v>
      </c>
      <c r="Z2213" s="6" t="s">
        <v>18</v>
      </c>
      <c r="AA2213" s="6" t="s">
        <v>19</v>
      </c>
      <c r="AB2213" s="14" t="s">
        <v>20</v>
      </c>
      <c r="AC2213" s="14" t="s">
        <v>21</v>
      </c>
      <c r="AD2213" s="6" t="s">
        <v>22</v>
      </c>
      <c r="AE2213" s="6" t="s">
        <v>23</v>
      </c>
    </row>
    <row r="2214" spans="1:33" x14ac:dyDescent="0.25">
      <c r="A2214" s="7" t="str">
        <f>Premissas!$E$2</f>
        <v>outubro/19</v>
      </c>
      <c r="B2214" s="29">
        <f>B2200+1</f>
        <v>159</v>
      </c>
      <c r="C2214" s="15">
        <f>LARGE(Premissas!$H$2:$I$2,1)</f>
        <v>63.39</v>
      </c>
      <c r="D2214" s="16">
        <f t="shared" ref="D2214:D2225" si="3360">IF(C2214&gt;105%*B2214,(C2214-B2214),0)</f>
        <v>0</v>
      </c>
      <c r="E2214" s="17">
        <f>D2214*Premissas!$C$6</f>
        <v>0</v>
      </c>
      <c r="F2214" s="15">
        <f t="shared" ref="F2214:F2225" si="3361">IF(C2214&gt;B2214,C2214,B2214)</f>
        <v>159</v>
      </c>
      <c r="G2214" s="18">
        <f>F2214*Premissas!$C$5</f>
        <v>5125.62480227776</v>
      </c>
      <c r="M2214" s="7" t="str">
        <f>Premissas!$E$2</f>
        <v>outubro/19</v>
      </c>
      <c r="N2214" s="29">
        <f t="shared" ref="N2214" si="3362">N2200+1</f>
        <v>159</v>
      </c>
      <c r="O2214" s="15">
        <f>Premissas!$I$2</f>
        <v>63.39</v>
      </c>
      <c r="P2214" s="16">
        <f t="shared" ref="P2214:P2225" si="3363">IF(O2214&gt;105%*N2214,(O2214-N2214),0)</f>
        <v>0</v>
      </c>
      <c r="Q2214" s="17">
        <f>P2214*Premissas!$C$13</f>
        <v>0</v>
      </c>
      <c r="R2214" s="15">
        <f t="shared" ref="R2214:R2225" si="3364">IF(O2214&gt;N2214,O2214,N2214)</f>
        <v>159</v>
      </c>
      <c r="S2214" s="18">
        <f>R2214*Premissas!$C$11</f>
        <v>7658.2568807339449</v>
      </c>
      <c r="Y2214" s="7" t="str">
        <f>Premissas!$E$2</f>
        <v>outubro/19</v>
      </c>
      <c r="Z2214" s="29">
        <f t="shared" ref="Z2214" si="3365">Z2200+1</f>
        <v>159</v>
      </c>
      <c r="AA2214" s="15">
        <f>Premissas!$H$2</f>
        <v>58.8</v>
      </c>
      <c r="AB2214" s="16">
        <f t="shared" ref="AB2214:AB2225" si="3366">IF(AA2214&gt;105%*Z2214,(AA2214-Z2214),0)</f>
        <v>0</v>
      </c>
      <c r="AC2214" s="17">
        <f>AB2214*Premissas!$C$6</f>
        <v>0</v>
      </c>
      <c r="AD2214" s="15">
        <f t="shared" ref="AD2214:AD2225" si="3367">IF(AA2214&gt;Z2214,AA2214,Z2214)</f>
        <v>159</v>
      </c>
      <c r="AE2214" s="18">
        <f>AD2214*Premissas!$C$12</f>
        <v>5125.62480227776</v>
      </c>
    </row>
    <row r="2215" spans="1:33" x14ac:dyDescent="0.25">
      <c r="A2215" s="7" t="str">
        <f>Premissas!$E$3</f>
        <v>setembro/19</v>
      </c>
      <c r="B2215" s="29">
        <f>B2214</f>
        <v>159</v>
      </c>
      <c r="C2215" s="15">
        <f>LARGE(Premissas!$H$3:$I$3,1)</f>
        <v>58.91</v>
      </c>
      <c r="D2215" s="16">
        <f t="shared" si="3360"/>
        <v>0</v>
      </c>
      <c r="E2215" s="17">
        <f>D2215*Premissas!$C$6</f>
        <v>0</v>
      </c>
      <c r="F2215" s="15">
        <f t="shared" si="3361"/>
        <v>159</v>
      </c>
      <c r="G2215" s="18">
        <f>F2215*Premissas!$C$5</f>
        <v>5125.62480227776</v>
      </c>
      <c r="M2215" s="7" t="str">
        <f>Premissas!$E$3</f>
        <v>setembro/19</v>
      </c>
      <c r="N2215" s="29">
        <f t="shared" ref="N2215:N2225" si="3368">N2214</f>
        <v>159</v>
      </c>
      <c r="O2215" s="15">
        <f>Premissas!$I$3</f>
        <v>52.19</v>
      </c>
      <c r="P2215" s="16">
        <f t="shared" si="3363"/>
        <v>0</v>
      </c>
      <c r="Q2215" s="17">
        <f>P2215*Premissas!$C$13</f>
        <v>0</v>
      </c>
      <c r="R2215" s="15">
        <f t="shared" si="3364"/>
        <v>159</v>
      </c>
      <c r="S2215" s="18">
        <f>R2215*Premissas!$C$11</f>
        <v>7658.2568807339449</v>
      </c>
      <c r="Y2215" s="7" t="str">
        <f>Premissas!$E$3</f>
        <v>setembro/19</v>
      </c>
      <c r="Z2215" s="29">
        <f t="shared" ref="Z2215:Z2225" si="3369">Z2214</f>
        <v>159</v>
      </c>
      <c r="AA2215" s="15">
        <f>Premissas!$H$3</f>
        <v>58.91</v>
      </c>
      <c r="AB2215" s="16">
        <f t="shared" si="3366"/>
        <v>0</v>
      </c>
      <c r="AC2215" s="17">
        <f>AB2215*Premissas!$C$6</f>
        <v>0</v>
      </c>
      <c r="AD2215" s="15">
        <f t="shared" si="3367"/>
        <v>159</v>
      </c>
      <c r="AE2215" s="18">
        <f>AD2215*Premissas!$C$12</f>
        <v>5125.62480227776</v>
      </c>
    </row>
    <row r="2216" spans="1:33" x14ac:dyDescent="0.25">
      <c r="A2216" s="7" t="str">
        <f>Premissas!$E$4</f>
        <v>agosto/19</v>
      </c>
      <c r="B2216" s="29">
        <f t="shared" ref="B2216:B2225" si="3370">B2215</f>
        <v>159</v>
      </c>
      <c r="C2216" s="15">
        <f>LARGE(Premissas!$H$4:$I$4,1)</f>
        <v>46.48</v>
      </c>
      <c r="D2216" s="16">
        <f t="shared" si="3360"/>
        <v>0</v>
      </c>
      <c r="E2216" s="17">
        <f>D2216*Premissas!$C$6</f>
        <v>0</v>
      </c>
      <c r="F2216" s="15">
        <f t="shared" si="3361"/>
        <v>159</v>
      </c>
      <c r="G2216" s="18">
        <f>F2216*Premissas!$C$5</f>
        <v>5125.62480227776</v>
      </c>
      <c r="M2216" s="7" t="str">
        <f>Premissas!$E$4</f>
        <v>agosto/19</v>
      </c>
      <c r="N2216" s="29">
        <f t="shared" si="3368"/>
        <v>159</v>
      </c>
      <c r="O2216" s="15">
        <f>Premissas!$I$4</f>
        <v>20.16</v>
      </c>
      <c r="P2216" s="16">
        <f t="shared" si="3363"/>
        <v>0</v>
      </c>
      <c r="Q2216" s="17">
        <f>P2216*Premissas!$C$13</f>
        <v>0</v>
      </c>
      <c r="R2216" s="15">
        <f t="shared" si="3364"/>
        <v>159</v>
      </c>
      <c r="S2216" s="18">
        <f>R2216*Premissas!$C$11</f>
        <v>7658.2568807339449</v>
      </c>
      <c r="Y2216" s="7" t="str">
        <f>Premissas!$E$4</f>
        <v>agosto/19</v>
      </c>
      <c r="Z2216" s="29">
        <f t="shared" si="3369"/>
        <v>159</v>
      </c>
      <c r="AA2216" s="15">
        <f>Premissas!$H$4</f>
        <v>46.48</v>
      </c>
      <c r="AB2216" s="16">
        <f t="shared" si="3366"/>
        <v>0</v>
      </c>
      <c r="AC2216" s="17">
        <f>AB2216*Premissas!$C$6</f>
        <v>0</v>
      </c>
      <c r="AD2216" s="15">
        <f t="shared" si="3367"/>
        <v>159</v>
      </c>
      <c r="AE2216" s="18">
        <f>AD2216*Premissas!$C$12</f>
        <v>5125.62480227776</v>
      </c>
    </row>
    <row r="2217" spans="1:33" x14ac:dyDescent="0.25">
      <c r="A2217" s="7" t="str">
        <f>Premissas!$E$5</f>
        <v>julho/19</v>
      </c>
      <c r="B2217" s="29">
        <f t="shared" si="3370"/>
        <v>159</v>
      </c>
      <c r="C2217" s="15">
        <f>LARGE(Premissas!$H$5:$I$5,1)</f>
        <v>63.17</v>
      </c>
      <c r="D2217" s="16">
        <f t="shared" si="3360"/>
        <v>0</v>
      </c>
      <c r="E2217" s="17">
        <f>D2217*Premissas!$C$6</f>
        <v>0</v>
      </c>
      <c r="F2217" s="15">
        <f t="shared" si="3361"/>
        <v>159</v>
      </c>
      <c r="G2217" s="18">
        <f>F2217*Premissas!$C$5</f>
        <v>5125.62480227776</v>
      </c>
      <c r="M2217" s="7" t="str">
        <f>Premissas!$E$5</f>
        <v>julho/19</v>
      </c>
      <c r="N2217" s="29">
        <f t="shared" si="3368"/>
        <v>159</v>
      </c>
      <c r="O2217" s="15">
        <f>Premissas!$I$5</f>
        <v>39.979999999999997</v>
      </c>
      <c r="P2217" s="16">
        <f t="shared" si="3363"/>
        <v>0</v>
      </c>
      <c r="Q2217" s="17">
        <f>P2217*Premissas!$C$13</f>
        <v>0</v>
      </c>
      <c r="R2217" s="15">
        <f t="shared" si="3364"/>
        <v>159</v>
      </c>
      <c r="S2217" s="18">
        <f>R2217*Premissas!$C$11</f>
        <v>7658.2568807339449</v>
      </c>
      <c r="Y2217" s="7" t="str">
        <f>Premissas!$E$5</f>
        <v>julho/19</v>
      </c>
      <c r="Z2217" s="29">
        <f t="shared" si="3369"/>
        <v>159</v>
      </c>
      <c r="AA2217" s="15">
        <f>Premissas!$H$5</f>
        <v>63.17</v>
      </c>
      <c r="AB2217" s="16">
        <f t="shared" si="3366"/>
        <v>0</v>
      </c>
      <c r="AC2217" s="17">
        <f>AB2217*Premissas!$C$6</f>
        <v>0</v>
      </c>
      <c r="AD2217" s="15">
        <f t="shared" si="3367"/>
        <v>159</v>
      </c>
      <c r="AE2217" s="18">
        <f>AD2217*Premissas!$C$12</f>
        <v>5125.62480227776</v>
      </c>
    </row>
    <row r="2218" spans="1:33" x14ac:dyDescent="0.25">
      <c r="A2218" s="7" t="str">
        <f>Premissas!$E$6</f>
        <v>junho/19</v>
      </c>
      <c r="B2218" s="29">
        <f t="shared" si="3370"/>
        <v>159</v>
      </c>
      <c r="C2218" s="15">
        <f>LARGE(Premissas!$H$6:$I$6,1)</f>
        <v>59.47</v>
      </c>
      <c r="D2218" s="16">
        <f t="shared" si="3360"/>
        <v>0</v>
      </c>
      <c r="E2218" s="17">
        <f>D2218*Premissas!$C$6</f>
        <v>0</v>
      </c>
      <c r="F2218" s="15">
        <f t="shared" si="3361"/>
        <v>159</v>
      </c>
      <c r="G2218" s="18">
        <f>F2218*Premissas!$C$5</f>
        <v>5125.62480227776</v>
      </c>
      <c r="M2218" s="7" t="str">
        <f>Premissas!$E$6</f>
        <v>junho/19</v>
      </c>
      <c r="N2218" s="29">
        <f t="shared" si="3368"/>
        <v>159</v>
      </c>
      <c r="O2218" s="15">
        <f>Premissas!$I$6</f>
        <v>47.71</v>
      </c>
      <c r="P2218" s="16">
        <f t="shared" si="3363"/>
        <v>0</v>
      </c>
      <c r="Q2218" s="17">
        <f>P2218*Premissas!$C$13</f>
        <v>0</v>
      </c>
      <c r="R2218" s="15">
        <f t="shared" si="3364"/>
        <v>159</v>
      </c>
      <c r="S2218" s="18">
        <f>R2218*Premissas!$C$11</f>
        <v>7658.2568807339449</v>
      </c>
      <c r="Y2218" s="7" t="str">
        <f>Premissas!$E$6</f>
        <v>junho/19</v>
      </c>
      <c r="Z2218" s="29">
        <f t="shared" si="3369"/>
        <v>159</v>
      </c>
      <c r="AA2218" s="15">
        <f>Premissas!$H$6</f>
        <v>59.47</v>
      </c>
      <c r="AB2218" s="16">
        <f t="shared" si="3366"/>
        <v>0</v>
      </c>
      <c r="AC2218" s="17">
        <f>AB2218*Premissas!$C$6</f>
        <v>0</v>
      </c>
      <c r="AD2218" s="15">
        <f t="shared" si="3367"/>
        <v>159</v>
      </c>
      <c r="AE2218" s="18">
        <f>AD2218*Premissas!$C$12</f>
        <v>5125.62480227776</v>
      </c>
    </row>
    <row r="2219" spans="1:33" x14ac:dyDescent="0.25">
      <c r="A2219" s="7" t="str">
        <f>Premissas!$E$7</f>
        <v>maio/19</v>
      </c>
      <c r="B2219" s="29">
        <f t="shared" si="3370"/>
        <v>159</v>
      </c>
      <c r="C2219" s="15">
        <f>LARGE(Premissas!$H$7:$I$7,1)</f>
        <v>61.04</v>
      </c>
      <c r="D2219" s="20">
        <f t="shared" si="3360"/>
        <v>0</v>
      </c>
      <c r="E2219" s="17">
        <f>D2219*Premissas!$C$6</f>
        <v>0</v>
      </c>
      <c r="F2219" s="15">
        <f t="shared" si="3361"/>
        <v>159</v>
      </c>
      <c r="G2219" s="18">
        <f>F2219*Premissas!$C$5</f>
        <v>5125.62480227776</v>
      </c>
      <c r="M2219" s="7" t="str">
        <f>Premissas!$E$7</f>
        <v>maio/19</v>
      </c>
      <c r="N2219" s="29">
        <f t="shared" si="3368"/>
        <v>159</v>
      </c>
      <c r="O2219" s="15">
        <f>Premissas!$I$7</f>
        <v>46.37</v>
      </c>
      <c r="P2219" s="20">
        <f t="shared" si="3363"/>
        <v>0</v>
      </c>
      <c r="Q2219" s="17">
        <f>P2219*Premissas!$C$13</f>
        <v>0</v>
      </c>
      <c r="R2219" s="15">
        <f t="shared" si="3364"/>
        <v>159</v>
      </c>
      <c r="S2219" s="18">
        <f>R2219*Premissas!$C$11</f>
        <v>7658.2568807339449</v>
      </c>
      <c r="Y2219" s="7" t="str">
        <f>Premissas!$E$7</f>
        <v>maio/19</v>
      </c>
      <c r="Z2219" s="29">
        <f t="shared" si="3369"/>
        <v>159</v>
      </c>
      <c r="AA2219" s="15">
        <f>Premissas!$H$7</f>
        <v>61.04</v>
      </c>
      <c r="AB2219" s="20">
        <f t="shared" si="3366"/>
        <v>0</v>
      </c>
      <c r="AC2219" s="17">
        <f>AB2219*Premissas!$C$6</f>
        <v>0</v>
      </c>
      <c r="AD2219" s="15">
        <f t="shared" si="3367"/>
        <v>159</v>
      </c>
      <c r="AE2219" s="18">
        <f>AD2219*Premissas!$C$12</f>
        <v>5125.62480227776</v>
      </c>
    </row>
    <row r="2220" spans="1:33" x14ac:dyDescent="0.25">
      <c r="A2220" s="7" t="str">
        <f>Premissas!$E$8</f>
        <v>abril/19</v>
      </c>
      <c r="B2220" s="29">
        <f t="shared" si="3370"/>
        <v>159</v>
      </c>
      <c r="C2220" s="15">
        <f>LARGE(Premissas!$H$8:$I$8,1)</f>
        <v>81.98</v>
      </c>
      <c r="D2220" s="20">
        <f t="shared" si="3360"/>
        <v>0</v>
      </c>
      <c r="E2220" s="17">
        <f>D2220*Premissas!$C$6</f>
        <v>0</v>
      </c>
      <c r="F2220" s="15">
        <f t="shared" si="3361"/>
        <v>159</v>
      </c>
      <c r="G2220" s="18">
        <f>F2220*Premissas!$C$5</f>
        <v>5125.62480227776</v>
      </c>
      <c r="M2220" s="7" t="str">
        <f>Premissas!$E$8</f>
        <v>abril/19</v>
      </c>
      <c r="N2220" s="29">
        <f t="shared" si="3368"/>
        <v>159</v>
      </c>
      <c r="O2220" s="15">
        <f>Premissas!$I$8</f>
        <v>53.09</v>
      </c>
      <c r="P2220" s="20">
        <f t="shared" si="3363"/>
        <v>0</v>
      </c>
      <c r="Q2220" s="17">
        <f>P2220*Premissas!$C$13</f>
        <v>0</v>
      </c>
      <c r="R2220" s="15">
        <f t="shared" si="3364"/>
        <v>159</v>
      </c>
      <c r="S2220" s="18">
        <f>R2220*Premissas!$C$11</f>
        <v>7658.2568807339449</v>
      </c>
      <c r="Y2220" s="7" t="str">
        <f>Premissas!$E$8</f>
        <v>abril/19</v>
      </c>
      <c r="Z2220" s="29">
        <f t="shared" si="3369"/>
        <v>159</v>
      </c>
      <c r="AA2220" s="15">
        <f>Premissas!$H$8</f>
        <v>81.98</v>
      </c>
      <c r="AB2220" s="20">
        <f t="shared" si="3366"/>
        <v>0</v>
      </c>
      <c r="AC2220" s="17">
        <f>AB2220*Premissas!$C$6</f>
        <v>0</v>
      </c>
      <c r="AD2220" s="15">
        <f t="shared" si="3367"/>
        <v>159</v>
      </c>
      <c r="AE2220" s="18">
        <f>AD2220*Premissas!$C$12</f>
        <v>5125.62480227776</v>
      </c>
    </row>
    <row r="2221" spans="1:33" x14ac:dyDescent="0.25">
      <c r="A2221" s="7" t="str">
        <f>Premissas!$E$9</f>
        <v>março/19</v>
      </c>
      <c r="B2221" s="29">
        <f t="shared" si="3370"/>
        <v>159</v>
      </c>
      <c r="C2221" s="15">
        <f>LARGE(Premissas!$H$9:$I$9,1)</f>
        <v>77.73</v>
      </c>
      <c r="D2221" s="20">
        <f t="shared" si="3360"/>
        <v>0</v>
      </c>
      <c r="E2221" s="17">
        <f>D2221*Premissas!$C$6</f>
        <v>0</v>
      </c>
      <c r="F2221" s="15">
        <f t="shared" si="3361"/>
        <v>159</v>
      </c>
      <c r="G2221" s="18">
        <f>F2221*Premissas!$C$5</f>
        <v>5125.62480227776</v>
      </c>
      <c r="M2221" s="7" t="str">
        <f>Premissas!$E$9</f>
        <v>março/19</v>
      </c>
      <c r="N2221" s="29">
        <f t="shared" si="3368"/>
        <v>159</v>
      </c>
      <c r="O2221" s="15">
        <f>Premissas!$I$9</f>
        <v>77.73</v>
      </c>
      <c r="P2221" s="20">
        <f t="shared" si="3363"/>
        <v>0</v>
      </c>
      <c r="Q2221" s="17">
        <f>P2221*Premissas!$C$13</f>
        <v>0</v>
      </c>
      <c r="R2221" s="15">
        <f t="shared" si="3364"/>
        <v>159</v>
      </c>
      <c r="S2221" s="18">
        <f>R2221*Premissas!$C$11</f>
        <v>7658.2568807339449</v>
      </c>
      <c r="Y2221" s="7" t="str">
        <f>Premissas!$E$9</f>
        <v>março/19</v>
      </c>
      <c r="Z2221" s="29">
        <f t="shared" si="3369"/>
        <v>159</v>
      </c>
      <c r="AA2221" s="15">
        <f>Premissas!$H$9</f>
        <v>77.62</v>
      </c>
      <c r="AB2221" s="20">
        <f t="shared" si="3366"/>
        <v>0</v>
      </c>
      <c r="AC2221" s="17">
        <f>AB2221*Premissas!$C$6</f>
        <v>0</v>
      </c>
      <c r="AD2221" s="15">
        <f t="shared" si="3367"/>
        <v>159</v>
      </c>
      <c r="AE2221" s="18">
        <f>AD2221*Premissas!$C$12</f>
        <v>5125.62480227776</v>
      </c>
    </row>
    <row r="2222" spans="1:33" x14ac:dyDescent="0.25">
      <c r="A2222" s="7" t="str">
        <f>Premissas!$E$10</f>
        <v>fevereiro/19</v>
      </c>
      <c r="B2222" s="29">
        <f t="shared" si="3370"/>
        <v>159</v>
      </c>
      <c r="C2222" s="15">
        <f>LARGE(Premissas!$H$10:$I$10,1)</f>
        <v>89.49</v>
      </c>
      <c r="D2222" s="20">
        <f t="shared" si="3360"/>
        <v>0</v>
      </c>
      <c r="E2222" s="17">
        <f>D2222*Premissas!$C$6</f>
        <v>0</v>
      </c>
      <c r="F2222" s="15">
        <f t="shared" si="3361"/>
        <v>159</v>
      </c>
      <c r="G2222" s="18">
        <f>F2222*Premissas!$C$5</f>
        <v>5125.62480227776</v>
      </c>
      <c r="M2222" s="7" t="str">
        <f>Premissas!$E$10</f>
        <v>fevereiro/19</v>
      </c>
      <c r="N2222" s="29">
        <f t="shared" si="3368"/>
        <v>159</v>
      </c>
      <c r="O2222" s="15">
        <f>Premissas!$I$10</f>
        <v>61.82</v>
      </c>
      <c r="P2222" s="20">
        <f t="shared" si="3363"/>
        <v>0</v>
      </c>
      <c r="Q2222" s="17">
        <f>P2222*Premissas!$C$13</f>
        <v>0</v>
      </c>
      <c r="R2222" s="15">
        <f t="shared" si="3364"/>
        <v>159</v>
      </c>
      <c r="S2222" s="18">
        <f>R2222*Premissas!$C$11</f>
        <v>7658.2568807339449</v>
      </c>
      <c r="Y2222" s="7" t="str">
        <f>Premissas!$E$10</f>
        <v>fevereiro/19</v>
      </c>
      <c r="Z2222" s="29">
        <f t="shared" si="3369"/>
        <v>159</v>
      </c>
      <c r="AA2222" s="15">
        <f>Premissas!$H$10</f>
        <v>89.49</v>
      </c>
      <c r="AB2222" s="20">
        <f t="shared" si="3366"/>
        <v>0</v>
      </c>
      <c r="AC2222" s="17">
        <f>AB2222*Premissas!$C$6</f>
        <v>0</v>
      </c>
      <c r="AD2222" s="15">
        <f t="shared" si="3367"/>
        <v>159</v>
      </c>
      <c r="AE2222" s="18">
        <f>AD2222*Premissas!$C$12</f>
        <v>5125.62480227776</v>
      </c>
    </row>
    <row r="2223" spans="1:33" x14ac:dyDescent="0.25">
      <c r="A2223" s="7" t="str">
        <f>Premissas!$E$11</f>
        <v>janeiro/19</v>
      </c>
      <c r="B2223" s="29">
        <f t="shared" si="3370"/>
        <v>159</v>
      </c>
      <c r="C2223" s="15">
        <f>LARGE(Premissas!$H$11:$I$11,1)</f>
        <v>81.09</v>
      </c>
      <c r="D2223" s="16">
        <f t="shared" si="3360"/>
        <v>0</v>
      </c>
      <c r="E2223" s="17">
        <f>D2223*Premissas!$C$6</f>
        <v>0</v>
      </c>
      <c r="F2223" s="15">
        <f t="shared" si="3361"/>
        <v>159</v>
      </c>
      <c r="G2223" s="18">
        <f>F2223*Premissas!$C$5</f>
        <v>5125.62480227776</v>
      </c>
      <c r="M2223" s="7" t="str">
        <f>Premissas!$E$11</f>
        <v>janeiro/19</v>
      </c>
      <c r="N2223" s="29">
        <f t="shared" si="3368"/>
        <v>159</v>
      </c>
      <c r="O2223" s="15">
        <f>Premissas!$I$11</f>
        <v>57.12</v>
      </c>
      <c r="P2223" s="16">
        <f t="shared" si="3363"/>
        <v>0</v>
      </c>
      <c r="Q2223" s="17">
        <f>P2223*Premissas!$C$13</f>
        <v>0</v>
      </c>
      <c r="R2223" s="15">
        <f t="shared" si="3364"/>
        <v>159</v>
      </c>
      <c r="S2223" s="18">
        <f>R2223*Premissas!$C$11</f>
        <v>7658.2568807339449</v>
      </c>
      <c r="Y2223" s="7" t="str">
        <f>Premissas!$E$11</f>
        <v>janeiro/19</v>
      </c>
      <c r="Z2223" s="29">
        <f t="shared" si="3369"/>
        <v>159</v>
      </c>
      <c r="AA2223" s="15">
        <f>Premissas!$H$11</f>
        <v>81.09</v>
      </c>
      <c r="AB2223" s="16">
        <f t="shared" si="3366"/>
        <v>0</v>
      </c>
      <c r="AC2223" s="17">
        <f>AB2223*Premissas!$C$6</f>
        <v>0</v>
      </c>
      <c r="AD2223" s="15">
        <f t="shared" si="3367"/>
        <v>159</v>
      </c>
      <c r="AE2223" s="18">
        <f>AD2223*Premissas!$C$12</f>
        <v>5125.62480227776</v>
      </c>
    </row>
    <row r="2224" spans="1:33" x14ac:dyDescent="0.25">
      <c r="A2224" s="7" t="str">
        <f>Premissas!$E$12</f>
        <v>dezembro/18</v>
      </c>
      <c r="B2224" s="29">
        <f t="shared" si="3370"/>
        <v>159</v>
      </c>
      <c r="C2224" s="15">
        <f>LARGE(Premissas!$H$12:$I$12,1)</f>
        <v>66.98</v>
      </c>
      <c r="D2224" s="16">
        <f t="shared" si="3360"/>
        <v>0</v>
      </c>
      <c r="E2224" s="17">
        <f>D2224*Premissas!$C$6</f>
        <v>0</v>
      </c>
      <c r="F2224" s="15">
        <f t="shared" si="3361"/>
        <v>159</v>
      </c>
      <c r="G2224" s="18">
        <f>F2224*Premissas!$C$5</f>
        <v>5125.62480227776</v>
      </c>
      <c r="M2224" s="7" t="str">
        <f>Premissas!$E$12</f>
        <v>dezembro/18</v>
      </c>
      <c r="N2224" s="29">
        <f t="shared" si="3368"/>
        <v>159</v>
      </c>
      <c r="O2224" s="15">
        <f>Premissas!$I$12</f>
        <v>56.9</v>
      </c>
      <c r="P2224" s="16">
        <f t="shared" si="3363"/>
        <v>0</v>
      </c>
      <c r="Q2224" s="17">
        <f>P2224*Premissas!$C$13</f>
        <v>0</v>
      </c>
      <c r="R2224" s="15">
        <f t="shared" si="3364"/>
        <v>159</v>
      </c>
      <c r="S2224" s="18">
        <f>R2224*Premissas!$C$11</f>
        <v>7658.2568807339449</v>
      </c>
      <c r="Y2224" s="7" t="str">
        <f>Premissas!$E$12</f>
        <v>dezembro/18</v>
      </c>
      <c r="Z2224" s="29">
        <f t="shared" si="3369"/>
        <v>159</v>
      </c>
      <c r="AA2224" s="15">
        <f>Premissas!$H$12</f>
        <v>66.98</v>
      </c>
      <c r="AB2224" s="16">
        <f t="shared" si="3366"/>
        <v>0</v>
      </c>
      <c r="AC2224" s="17">
        <f>AB2224*Premissas!$C$6</f>
        <v>0</v>
      </c>
      <c r="AD2224" s="15">
        <f t="shared" si="3367"/>
        <v>159</v>
      </c>
      <c r="AE2224" s="18">
        <f>AD2224*Premissas!$C$12</f>
        <v>5125.62480227776</v>
      </c>
    </row>
    <row r="2225" spans="1:33" x14ac:dyDescent="0.25">
      <c r="A2225" s="7" t="str">
        <f>Premissas!$E$13</f>
        <v>novembro/18</v>
      </c>
      <c r="B2225" s="29">
        <f t="shared" si="3370"/>
        <v>159</v>
      </c>
      <c r="C2225" s="15">
        <f>LARGE(Premissas!$H$13:$I$13,1)</f>
        <v>66.42</v>
      </c>
      <c r="D2225" s="16">
        <f t="shared" si="3360"/>
        <v>0</v>
      </c>
      <c r="E2225" s="17">
        <f>D2225*Premissas!$C$6</f>
        <v>0</v>
      </c>
      <c r="F2225" s="15">
        <f t="shared" si="3361"/>
        <v>159</v>
      </c>
      <c r="G2225" s="18">
        <f>F2225*Premissas!$C$5</f>
        <v>5125.62480227776</v>
      </c>
      <c r="M2225" s="7" t="str">
        <f>Premissas!$E$13</f>
        <v>novembro/18</v>
      </c>
      <c r="N2225" s="29">
        <f t="shared" si="3368"/>
        <v>159</v>
      </c>
      <c r="O2225" s="15">
        <f>Premissas!$I$13</f>
        <v>40.659999999999997</v>
      </c>
      <c r="P2225" s="16">
        <f t="shared" si="3363"/>
        <v>0</v>
      </c>
      <c r="Q2225" s="17">
        <f>P2225*Premissas!$C$13</f>
        <v>0</v>
      </c>
      <c r="R2225" s="15">
        <f t="shared" si="3364"/>
        <v>159</v>
      </c>
      <c r="S2225" s="18">
        <f>R2225*Premissas!$C$11</f>
        <v>7658.2568807339449</v>
      </c>
      <c r="Y2225" s="7" t="str">
        <f>Premissas!$E$13</f>
        <v>novembro/18</v>
      </c>
      <c r="Z2225" s="29">
        <f t="shared" si="3369"/>
        <v>159</v>
      </c>
      <c r="AA2225" s="15">
        <f>Premissas!$H$13</f>
        <v>66.42</v>
      </c>
      <c r="AB2225" s="16">
        <f t="shared" si="3366"/>
        <v>0</v>
      </c>
      <c r="AC2225" s="17">
        <f>AB2225*Premissas!$C$6</f>
        <v>0</v>
      </c>
      <c r="AD2225" s="15">
        <f t="shared" si="3367"/>
        <v>159</v>
      </c>
      <c r="AE2225" s="18">
        <f>AD2225*Premissas!$C$12</f>
        <v>5125.62480227776</v>
      </c>
    </row>
    <row r="2226" spans="1:33" x14ac:dyDescent="0.25">
      <c r="A2226" s="26" t="s">
        <v>35</v>
      </c>
      <c r="B2226" s="5"/>
      <c r="C2226" s="5">
        <f>LARGE(C2213:C2225,1)</f>
        <v>89.49</v>
      </c>
      <c r="D2226" s="5">
        <f>LARGE(D2213:D2225,1)</f>
        <v>0</v>
      </c>
      <c r="E2226" s="27">
        <f>SUM(E2214:E2225)</f>
        <v>0</v>
      </c>
      <c r="F2226" s="5">
        <f>LARGE(F2213:F2225,1)</f>
        <v>159</v>
      </c>
      <c r="G2226" s="27">
        <f t="shared" si="3326"/>
        <v>61507.497627333105</v>
      </c>
      <c r="H2226" s="50">
        <f>E2226+G2226</f>
        <v>61507.497627333105</v>
      </c>
      <c r="I2226">
        <f>B2214</f>
        <v>159</v>
      </c>
      <c r="M2226" s="26" t="s">
        <v>35</v>
      </c>
      <c r="N2226" s="5"/>
      <c r="O2226" s="5">
        <f t="shared" ref="O2226:P2226" si="3371">LARGE(O2213:O2225,1)</f>
        <v>77.73</v>
      </c>
      <c r="P2226" s="5">
        <f t="shared" si="3371"/>
        <v>0</v>
      </c>
      <c r="Q2226" s="27">
        <f t="shared" ref="Q2226" si="3372">SUM(Q2214:Q2225)</f>
        <v>0</v>
      </c>
      <c r="R2226" s="5">
        <f t="shared" ref="R2226" si="3373">LARGE(R2213:R2225,1)</f>
        <v>159</v>
      </c>
      <c r="S2226" s="27">
        <f t="shared" si="3330"/>
        <v>91899.082568807309</v>
      </c>
      <c r="T2226" s="50">
        <f t="shared" ref="T2226" si="3374">Q2226+S2226</f>
        <v>91899.082568807309</v>
      </c>
      <c r="U2226">
        <f t="shared" ref="U2226" si="3375">N2214</f>
        <v>159</v>
      </c>
      <c r="Y2226" s="26" t="s">
        <v>35</v>
      </c>
      <c r="Z2226" s="5"/>
      <c r="AA2226" s="5">
        <f t="shared" ref="AA2226:AB2226" si="3376">LARGE(AA2213:AA2225,1)</f>
        <v>89.49</v>
      </c>
      <c r="AB2226" s="5">
        <f t="shared" si="3376"/>
        <v>0</v>
      </c>
      <c r="AC2226" s="27">
        <f t="shared" ref="AC2226" si="3377">SUM(AC2214:AC2225)</f>
        <v>0</v>
      </c>
      <c r="AD2226" s="5">
        <f t="shared" ref="AD2226" si="3378">LARGE(AD2213:AD2225,1)</f>
        <v>159</v>
      </c>
      <c r="AE2226" s="27">
        <f t="shared" si="3336"/>
        <v>61507.497627333105</v>
      </c>
      <c r="AF2226" s="50">
        <f t="shared" ref="AF2226" si="3379">AC2226+AE2226</f>
        <v>61507.497627333105</v>
      </c>
      <c r="AG2226">
        <f t="shared" ref="AG2226" si="3380">Z2214</f>
        <v>159</v>
      </c>
    </row>
    <row r="2227" spans="1:33" x14ac:dyDescent="0.25">
      <c r="A2227" s="6" t="s">
        <v>12</v>
      </c>
      <c r="B2227" s="6" t="s">
        <v>18</v>
      </c>
      <c r="C2227" s="6" t="s">
        <v>19</v>
      </c>
      <c r="D2227" s="14" t="s">
        <v>20</v>
      </c>
      <c r="E2227" s="14" t="s">
        <v>21</v>
      </c>
      <c r="F2227" s="6" t="s">
        <v>22</v>
      </c>
      <c r="G2227" s="6" t="s">
        <v>23</v>
      </c>
      <c r="M2227" s="6" t="s">
        <v>12</v>
      </c>
      <c r="N2227" s="6" t="s">
        <v>18</v>
      </c>
      <c r="O2227" s="6" t="s">
        <v>19</v>
      </c>
      <c r="P2227" s="14" t="s">
        <v>20</v>
      </c>
      <c r="Q2227" s="14" t="s">
        <v>21</v>
      </c>
      <c r="R2227" s="6" t="s">
        <v>22</v>
      </c>
      <c r="S2227" s="6" t="s">
        <v>23</v>
      </c>
      <c r="Y2227" s="6" t="s">
        <v>12</v>
      </c>
      <c r="Z2227" s="6" t="s">
        <v>18</v>
      </c>
      <c r="AA2227" s="6" t="s">
        <v>19</v>
      </c>
      <c r="AB2227" s="14" t="s">
        <v>20</v>
      </c>
      <c r="AC2227" s="14" t="s">
        <v>21</v>
      </c>
      <c r="AD2227" s="6" t="s">
        <v>22</v>
      </c>
      <c r="AE2227" s="6" t="s">
        <v>23</v>
      </c>
    </row>
    <row r="2228" spans="1:33" x14ac:dyDescent="0.25">
      <c r="A2228" s="7" t="str">
        <f>Premissas!$E$2</f>
        <v>outubro/19</v>
      </c>
      <c r="B2228" s="29">
        <f>B2214+1</f>
        <v>160</v>
      </c>
      <c r="C2228" s="15">
        <f>LARGE(Premissas!$H$2:$I$2,1)</f>
        <v>63.39</v>
      </c>
      <c r="D2228" s="16">
        <f t="shared" ref="D2228:D2239" si="3381">IF(C2228&gt;105%*B2228,(C2228-B2228),0)</f>
        <v>0</v>
      </c>
      <c r="E2228" s="17">
        <f>D2228*Premissas!$C$6</f>
        <v>0</v>
      </c>
      <c r="F2228" s="15">
        <f t="shared" ref="F2228:F2239" si="3382">IF(C2228&gt;B2228,C2228,B2228)</f>
        <v>160</v>
      </c>
      <c r="G2228" s="18">
        <f>F2228*Premissas!$C$5</f>
        <v>5157.8614362543503</v>
      </c>
      <c r="M2228" s="7" t="str">
        <f>Premissas!$E$2</f>
        <v>outubro/19</v>
      </c>
      <c r="N2228" s="29">
        <f t="shared" ref="N2228" si="3383">N2214+1</f>
        <v>160</v>
      </c>
      <c r="O2228" s="15">
        <f>Premissas!$I$2</f>
        <v>63.39</v>
      </c>
      <c r="P2228" s="16">
        <f t="shared" ref="P2228:P2239" si="3384">IF(O2228&gt;105%*N2228,(O2228-N2228),0)</f>
        <v>0</v>
      </c>
      <c r="Q2228" s="17">
        <f>P2228*Premissas!$C$13</f>
        <v>0</v>
      </c>
      <c r="R2228" s="15">
        <f t="shared" ref="R2228:R2239" si="3385">IF(O2228&gt;N2228,O2228,N2228)</f>
        <v>160</v>
      </c>
      <c r="S2228" s="18">
        <f>R2228*Premissas!$C$11</f>
        <v>7706.4220183486232</v>
      </c>
      <c r="Y2228" s="7" t="str">
        <f>Premissas!$E$2</f>
        <v>outubro/19</v>
      </c>
      <c r="Z2228" s="29">
        <f t="shared" ref="Z2228" si="3386">Z2214+1</f>
        <v>160</v>
      </c>
      <c r="AA2228" s="15">
        <f>Premissas!$H$2</f>
        <v>58.8</v>
      </c>
      <c r="AB2228" s="16">
        <f t="shared" ref="AB2228:AB2239" si="3387">IF(AA2228&gt;105%*Z2228,(AA2228-Z2228),0)</f>
        <v>0</v>
      </c>
      <c r="AC2228" s="17">
        <f>AB2228*Premissas!$C$6</f>
        <v>0</v>
      </c>
      <c r="AD2228" s="15">
        <f t="shared" ref="AD2228:AD2239" si="3388">IF(AA2228&gt;Z2228,AA2228,Z2228)</f>
        <v>160</v>
      </c>
      <c r="AE2228" s="18">
        <f>AD2228*Premissas!$C$12</f>
        <v>5157.8614362543503</v>
      </c>
    </row>
    <row r="2229" spans="1:33" x14ac:dyDescent="0.25">
      <c r="A2229" s="7" t="str">
        <f>Premissas!$E$3</f>
        <v>setembro/19</v>
      </c>
      <c r="B2229" s="29">
        <f>B2228</f>
        <v>160</v>
      </c>
      <c r="C2229" s="15">
        <f>LARGE(Premissas!$H$3:$I$3,1)</f>
        <v>58.91</v>
      </c>
      <c r="D2229" s="16">
        <f t="shared" si="3381"/>
        <v>0</v>
      </c>
      <c r="E2229" s="17">
        <f>D2229*Premissas!$C$6</f>
        <v>0</v>
      </c>
      <c r="F2229" s="15">
        <f t="shared" si="3382"/>
        <v>160</v>
      </c>
      <c r="G2229" s="18">
        <f>F2229*Premissas!$C$5</f>
        <v>5157.8614362543503</v>
      </c>
      <c r="M2229" s="7" t="str">
        <f>Premissas!$E$3</f>
        <v>setembro/19</v>
      </c>
      <c r="N2229" s="29">
        <f t="shared" ref="N2229:N2239" si="3389">N2228</f>
        <v>160</v>
      </c>
      <c r="O2229" s="15">
        <f>Premissas!$I$3</f>
        <v>52.19</v>
      </c>
      <c r="P2229" s="16">
        <f t="shared" si="3384"/>
        <v>0</v>
      </c>
      <c r="Q2229" s="17">
        <f>P2229*Premissas!$C$13</f>
        <v>0</v>
      </c>
      <c r="R2229" s="15">
        <f t="shared" si="3385"/>
        <v>160</v>
      </c>
      <c r="S2229" s="18">
        <f>R2229*Premissas!$C$11</f>
        <v>7706.4220183486232</v>
      </c>
      <c r="Y2229" s="7" t="str">
        <f>Premissas!$E$3</f>
        <v>setembro/19</v>
      </c>
      <c r="Z2229" s="29">
        <f t="shared" ref="Z2229:Z2239" si="3390">Z2228</f>
        <v>160</v>
      </c>
      <c r="AA2229" s="15">
        <f>Premissas!$H$3</f>
        <v>58.91</v>
      </c>
      <c r="AB2229" s="16">
        <f t="shared" si="3387"/>
        <v>0</v>
      </c>
      <c r="AC2229" s="17">
        <f>AB2229*Premissas!$C$6</f>
        <v>0</v>
      </c>
      <c r="AD2229" s="15">
        <f t="shared" si="3388"/>
        <v>160</v>
      </c>
      <c r="AE2229" s="18">
        <f>AD2229*Premissas!$C$12</f>
        <v>5157.8614362543503</v>
      </c>
    </row>
    <row r="2230" spans="1:33" x14ac:dyDescent="0.25">
      <c r="A2230" s="7" t="str">
        <f>Premissas!$E$4</f>
        <v>agosto/19</v>
      </c>
      <c r="B2230" s="29">
        <f t="shared" ref="B2230:B2239" si="3391">B2229</f>
        <v>160</v>
      </c>
      <c r="C2230" s="15">
        <f>LARGE(Premissas!$H$4:$I$4,1)</f>
        <v>46.48</v>
      </c>
      <c r="D2230" s="16">
        <f t="shared" si="3381"/>
        <v>0</v>
      </c>
      <c r="E2230" s="17">
        <f>D2230*Premissas!$C$6</f>
        <v>0</v>
      </c>
      <c r="F2230" s="15">
        <f t="shared" si="3382"/>
        <v>160</v>
      </c>
      <c r="G2230" s="18">
        <f>F2230*Premissas!$C$5</f>
        <v>5157.8614362543503</v>
      </c>
      <c r="M2230" s="7" t="str">
        <f>Premissas!$E$4</f>
        <v>agosto/19</v>
      </c>
      <c r="N2230" s="29">
        <f t="shared" si="3389"/>
        <v>160</v>
      </c>
      <c r="O2230" s="15">
        <f>Premissas!$I$4</f>
        <v>20.16</v>
      </c>
      <c r="P2230" s="16">
        <f t="shared" si="3384"/>
        <v>0</v>
      </c>
      <c r="Q2230" s="17">
        <f>P2230*Premissas!$C$13</f>
        <v>0</v>
      </c>
      <c r="R2230" s="15">
        <f t="shared" si="3385"/>
        <v>160</v>
      </c>
      <c r="S2230" s="18">
        <f>R2230*Premissas!$C$11</f>
        <v>7706.4220183486232</v>
      </c>
      <c r="Y2230" s="7" t="str">
        <f>Premissas!$E$4</f>
        <v>agosto/19</v>
      </c>
      <c r="Z2230" s="29">
        <f t="shared" si="3390"/>
        <v>160</v>
      </c>
      <c r="AA2230" s="15">
        <f>Premissas!$H$4</f>
        <v>46.48</v>
      </c>
      <c r="AB2230" s="16">
        <f t="shared" si="3387"/>
        <v>0</v>
      </c>
      <c r="AC2230" s="17">
        <f>AB2230*Premissas!$C$6</f>
        <v>0</v>
      </c>
      <c r="AD2230" s="15">
        <f t="shared" si="3388"/>
        <v>160</v>
      </c>
      <c r="AE2230" s="18">
        <f>AD2230*Premissas!$C$12</f>
        <v>5157.8614362543503</v>
      </c>
    </row>
    <row r="2231" spans="1:33" x14ac:dyDescent="0.25">
      <c r="A2231" s="7" t="str">
        <f>Premissas!$E$5</f>
        <v>julho/19</v>
      </c>
      <c r="B2231" s="29">
        <f t="shared" si="3391"/>
        <v>160</v>
      </c>
      <c r="C2231" s="15">
        <f>LARGE(Premissas!$H$5:$I$5,1)</f>
        <v>63.17</v>
      </c>
      <c r="D2231" s="16">
        <f t="shared" si="3381"/>
        <v>0</v>
      </c>
      <c r="E2231" s="17">
        <f>D2231*Premissas!$C$6</f>
        <v>0</v>
      </c>
      <c r="F2231" s="15">
        <f t="shared" si="3382"/>
        <v>160</v>
      </c>
      <c r="G2231" s="18">
        <f>F2231*Premissas!$C$5</f>
        <v>5157.8614362543503</v>
      </c>
      <c r="M2231" s="7" t="str">
        <f>Premissas!$E$5</f>
        <v>julho/19</v>
      </c>
      <c r="N2231" s="29">
        <f t="shared" si="3389"/>
        <v>160</v>
      </c>
      <c r="O2231" s="15">
        <f>Premissas!$I$5</f>
        <v>39.979999999999997</v>
      </c>
      <c r="P2231" s="16">
        <f t="shared" si="3384"/>
        <v>0</v>
      </c>
      <c r="Q2231" s="17">
        <f>P2231*Premissas!$C$13</f>
        <v>0</v>
      </c>
      <c r="R2231" s="15">
        <f t="shared" si="3385"/>
        <v>160</v>
      </c>
      <c r="S2231" s="18">
        <f>R2231*Premissas!$C$11</f>
        <v>7706.4220183486232</v>
      </c>
      <c r="Y2231" s="7" t="str">
        <f>Premissas!$E$5</f>
        <v>julho/19</v>
      </c>
      <c r="Z2231" s="29">
        <f t="shared" si="3390"/>
        <v>160</v>
      </c>
      <c r="AA2231" s="15">
        <f>Premissas!$H$5</f>
        <v>63.17</v>
      </c>
      <c r="AB2231" s="16">
        <f t="shared" si="3387"/>
        <v>0</v>
      </c>
      <c r="AC2231" s="17">
        <f>AB2231*Premissas!$C$6</f>
        <v>0</v>
      </c>
      <c r="AD2231" s="15">
        <f t="shared" si="3388"/>
        <v>160</v>
      </c>
      <c r="AE2231" s="18">
        <f>AD2231*Premissas!$C$12</f>
        <v>5157.8614362543503</v>
      </c>
    </row>
    <row r="2232" spans="1:33" x14ac:dyDescent="0.25">
      <c r="A2232" s="7" t="str">
        <f>Premissas!$E$6</f>
        <v>junho/19</v>
      </c>
      <c r="B2232" s="29">
        <f t="shared" si="3391"/>
        <v>160</v>
      </c>
      <c r="C2232" s="15">
        <f>LARGE(Premissas!$H$6:$I$6,1)</f>
        <v>59.47</v>
      </c>
      <c r="D2232" s="16">
        <f t="shared" si="3381"/>
        <v>0</v>
      </c>
      <c r="E2232" s="17">
        <f>D2232*Premissas!$C$6</f>
        <v>0</v>
      </c>
      <c r="F2232" s="15">
        <f t="shared" si="3382"/>
        <v>160</v>
      </c>
      <c r="G2232" s="18">
        <f>F2232*Premissas!$C$5</f>
        <v>5157.8614362543503</v>
      </c>
      <c r="M2232" s="7" t="str">
        <f>Premissas!$E$6</f>
        <v>junho/19</v>
      </c>
      <c r="N2232" s="29">
        <f t="shared" si="3389"/>
        <v>160</v>
      </c>
      <c r="O2232" s="15">
        <f>Premissas!$I$6</f>
        <v>47.71</v>
      </c>
      <c r="P2232" s="16">
        <f t="shared" si="3384"/>
        <v>0</v>
      </c>
      <c r="Q2232" s="17">
        <f>P2232*Premissas!$C$13</f>
        <v>0</v>
      </c>
      <c r="R2232" s="15">
        <f t="shared" si="3385"/>
        <v>160</v>
      </c>
      <c r="S2232" s="18">
        <f>R2232*Premissas!$C$11</f>
        <v>7706.4220183486232</v>
      </c>
      <c r="Y2232" s="7" t="str">
        <f>Premissas!$E$6</f>
        <v>junho/19</v>
      </c>
      <c r="Z2232" s="29">
        <f t="shared" si="3390"/>
        <v>160</v>
      </c>
      <c r="AA2232" s="15">
        <f>Premissas!$H$6</f>
        <v>59.47</v>
      </c>
      <c r="AB2232" s="16">
        <f t="shared" si="3387"/>
        <v>0</v>
      </c>
      <c r="AC2232" s="17">
        <f>AB2232*Premissas!$C$6</f>
        <v>0</v>
      </c>
      <c r="AD2232" s="15">
        <f t="shared" si="3388"/>
        <v>160</v>
      </c>
      <c r="AE2232" s="18">
        <f>AD2232*Premissas!$C$12</f>
        <v>5157.8614362543503</v>
      </c>
    </row>
    <row r="2233" spans="1:33" x14ac:dyDescent="0.25">
      <c r="A2233" s="7" t="str">
        <f>Premissas!$E$7</f>
        <v>maio/19</v>
      </c>
      <c r="B2233" s="29">
        <f t="shared" si="3391"/>
        <v>160</v>
      </c>
      <c r="C2233" s="15">
        <f>LARGE(Premissas!$H$7:$I$7,1)</f>
        <v>61.04</v>
      </c>
      <c r="D2233" s="20">
        <f t="shared" si="3381"/>
        <v>0</v>
      </c>
      <c r="E2233" s="17">
        <f>D2233*Premissas!$C$6</f>
        <v>0</v>
      </c>
      <c r="F2233" s="15">
        <f t="shared" si="3382"/>
        <v>160</v>
      </c>
      <c r="G2233" s="18">
        <f>F2233*Premissas!$C$5</f>
        <v>5157.8614362543503</v>
      </c>
      <c r="M2233" s="7" t="str">
        <f>Premissas!$E$7</f>
        <v>maio/19</v>
      </c>
      <c r="N2233" s="29">
        <f t="shared" si="3389"/>
        <v>160</v>
      </c>
      <c r="O2233" s="15">
        <f>Premissas!$I$7</f>
        <v>46.37</v>
      </c>
      <c r="P2233" s="20">
        <f t="shared" si="3384"/>
        <v>0</v>
      </c>
      <c r="Q2233" s="17">
        <f>P2233*Premissas!$C$13</f>
        <v>0</v>
      </c>
      <c r="R2233" s="15">
        <f t="shared" si="3385"/>
        <v>160</v>
      </c>
      <c r="S2233" s="18">
        <f>R2233*Premissas!$C$11</f>
        <v>7706.4220183486232</v>
      </c>
      <c r="Y2233" s="7" t="str">
        <f>Premissas!$E$7</f>
        <v>maio/19</v>
      </c>
      <c r="Z2233" s="29">
        <f t="shared" si="3390"/>
        <v>160</v>
      </c>
      <c r="AA2233" s="15">
        <f>Premissas!$H$7</f>
        <v>61.04</v>
      </c>
      <c r="AB2233" s="20">
        <f t="shared" si="3387"/>
        <v>0</v>
      </c>
      <c r="AC2233" s="17">
        <f>AB2233*Premissas!$C$6</f>
        <v>0</v>
      </c>
      <c r="AD2233" s="15">
        <f t="shared" si="3388"/>
        <v>160</v>
      </c>
      <c r="AE2233" s="18">
        <f>AD2233*Premissas!$C$12</f>
        <v>5157.8614362543503</v>
      </c>
    </row>
    <row r="2234" spans="1:33" x14ac:dyDescent="0.25">
      <c r="A2234" s="7" t="str">
        <f>Premissas!$E$8</f>
        <v>abril/19</v>
      </c>
      <c r="B2234" s="29">
        <f t="shared" si="3391"/>
        <v>160</v>
      </c>
      <c r="C2234" s="15">
        <f>LARGE(Premissas!$H$8:$I$8,1)</f>
        <v>81.98</v>
      </c>
      <c r="D2234" s="20">
        <f t="shared" si="3381"/>
        <v>0</v>
      </c>
      <c r="E2234" s="17">
        <f>D2234*Premissas!$C$6</f>
        <v>0</v>
      </c>
      <c r="F2234" s="15">
        <f t="shared" si="3382"/>
        <v>160</v>
      </c>
      <c r="G2234" s="18">
        <f>F2234*Premissas!$C$5</f>
        <v>5157.8614362543503</v>
      </c>
      <c r="M2234" s="7" t="str">
        <f>Premissas!$E$8</f>
        <v>abril/19</v>
      </c>
      <c r="N2234" s="29">
        <f t="shared" si="3389"/>
        <v>160</v>
      </c>
      <c r="O2234" s="15">
        <f>Premissas!$I$8</f>
        <v>53.09</v>
      </c>
      <c r="P2234" s="20">
        <f t="shared" si="3384"/>
        <v>0</v>
      </c>
      <c r="Q2234" s="17">
        <f>P2234*Premissas!$C$13</f>
        <v>0</v>
      </c>
      <c r="R2234" s="15">
        <f t="shared" si="3385"/>
        <v>160</v>
      </c>
      <c r="S2234" s="18">
        <f>R2234*Premissas!$C$11</f>
        <v>7706.4220183486232</v>
      </c>
      <c r="Y2234" s="7" t="str">
        <f>Premissas!$E$8</f>
        <v>abril/19</v>
      </c>
      <c r="Z2234" s="29">
        <f t="shared" si="3390"/>
        <v>160</v>
      </c>
      <c r="AA2234" s="15">
        <f>Premissas!$H$8</f>
        <v>81.98</v>
      </c>
      <c r="AB2234" s="20">
        <f t="shared" si="3387"/>
        <v>0</v>
      </c>
      <c r="AC2234" s="17">
        <f>AB2234*Premissas!$C$6</f>
        <v>0</v>
      </c>
      <c r="AD2234" s="15">
        <f t="shared" si="3388"/>
        <v>160</v>
      </c>
      <c r="AE2234" s="18">
        <f>AD2234*Premissas!$C$12</f>
        <v>5157.8614362543503</v>
      </c>
    </row>
    <row r="2235" spans="1:33" x14ac:dyDescent="0.25">
      <c r="A2235" s="7" t="str">
        <f>Premissas!$E$9</f>
        <v>março/19</v>
      </c>
      <c r="B2235" s="29">
        <f t="shared" si="3391"/>
        <v>160</v>
      </c>
      <c r="C2235" s="15">
        <f>LARGE(Premissas!$H$9:$I$9,1)</f>
        <v>77.73</v>
      </c>
      <c r="D2235" s="20">
        <f t="shared" si="3381"/>
        <v>0</v>
      </c>
      <c r="E2235" s="17">
        <f>D2235*Premissas!$C$6</f>
        <v>0</v>
      </c>
      <c r="F2235" s="15">
        <f t="shared" si="3382"/>
        <v>160</v>
      </c>
      <c r="G2235" s="18">
        <f>F2235*Premissas!$C$5</f>
        <v>5157.8614362543503</v>
      </c>
      <c r="M2235" s="7" t="str">
        <f>Premissas!$E$9</f>
        <v>março/19</v>
      </c>
      <c r="N2235" s="29">
        <f t="shared" si="3389"/>
        <v>160</v>
      </c>
      <c r="O2235" s="15">
        <f>Premissas!$I$9</f>
        <v>77.73</v>
      </c>
      <c r="P2235" s="20">
        <f t="shared" si="3384"/>
        <v>0</v>
      </c>
      <c r="Q2235" s="17">
        <f>P2235*Premissas!$C$13</f>
        <v>0</v>
      </c>
      <c r="R2235" s="15">
        <f t="shared" si="3385"/>
        <v>160</v>
      </c>
      <c r="S2235" s="18">
        <f>R2235*Premissas!$C$11</f>
        <v>7706.4220183486232</v>
      </c>
      <c r="Y2235" s="7" t="str">
        <f>Premissas!$E$9</f>
        <v>março/19</v>
      </c>
      <c r="Z2235" s="29">
        <f t="shared" si="3390"/>
        <v>160</v>
      </c>
      <c r="AA2235" s="15">
        <f>Premissas!$H$9</f>
        <v>77.62</v>
      </c>
      <c r="AB2235" s="20">
        <f t="shared" si="3387"/>
        <v>0</v>
      </c>
      <c r="AC2235" s="17">
        <f>AB2235*Premissas!$C$6</f>
        <v>0</v>
      </c>
      <c r="AD2235" s="15">
        <f t="shared" si="3388"/>
        <v>160</v>
      </c>
      <c r="AE2235" s="18">
        <f>AD2235*Premissas!$C$12</f>
        <v>5157.8614362543503</v>
      </c>
    </row>
    <row r="2236" spans="1:33" x14ac:dyDescent="0.25">
      <c r="A2236" s="7" t="str">
        <f>Premissas!$E$10</f>
        <v>fevereiro/19</v>
      </c>
      <c r="B2236" s="29">
        <f t="shared" si="3391"/>
        <v>160</v>
      </c>
      <c r="C2236" s="15">
        <f>LARGE(Premissas!$H$10:$I$10,1)</f>
        <v>89.49</v>
      </c>
      <c r="D2236" s="20">
        <f t="shared" si="3381"/>
        <v>0</v>
      </c>
      <c r="E2236" s="17">
        <f>D2236*Premissas!$C$6</f>
        <v>0</v>
      </c>
      <c r="F2236" s="15">
        <f t="shared" si="3382"/>
        <v>160</v>
      </c>
      <c r="G2236" s="18">
        <f>F2236*Premissas!$C$5</f>
        <v>5157.8614362543503</v>
      </c>
      <c r="M2236" s="7" t="str">
        <f>Premissas!$E$10</f>
        <v>fevereiro/19</v>
      </c>
      <c r="N2236" s="29">
        <f t="shared" si="3389"/>
        <v>160</v>
      </c>
      <c r="O2236" s="15">
        <f>Premissas!$I$10</f>
        <v>61.82</v>
      </c>
      <c r="P2236" s="20">
        <f t="shared" si="3384"/>
        <v>0</v>
      </c>
      <c r="Q2236" s="17">
        <f>P2236*Premissas!$C$13</f>
        <v>0</v>
      </c>
      <c r="R2236" s="15">
        <f t="shared" si="3385"/>
        <v>160</v>
      </c>
      <c r="S2236" s="18">
        <f>R2236*Premissas!$C$11</f>
        <v>7706.4220183486232</v>
      </c>
      <c r="Y2236" s="7" t="str">
        <f>Premissas!$E$10</f>
        <v>fevereiro/19</v>
      </c>
      <c r="Z2236" s="29">
        <f t="shared" si="3390"/>
        <v>160</v>
      </c>
      <c r="AA2236" s="15">
        <f>Premissas!$H$10</f>
        <v>89.49</v>
      </c>
      <c r="AB2236" s="20">
        <f t="shared" si="3387"/>
        <v>0</v>
      </c>
      <c r="AC2236" s="17">
        <f>AB2236*Premissas!$C$6</f>
        <v>0</v>
      </c>
      <c r="AD2236" s="15">
        <f t="shared" si="3388"/>
        <v>160</v>
      </c>
      <c r="AE2236" s="18">
        <f>AD2236*Premissas!$C$12</f>
        <v>5157.8614362543503</v>
      </c>
    </row>
    <row r="2237" spans="1:33" x14ac:dyDescent="0.25">
      <c r="A2237" s="7" t="str">
        <f>Premissas!$E$11</f>
        <v>janeiro/19</v>
      </c>
      <c r="B2237" s="29">
        <f t="shared" si="3391"/>
        <v>160</v>
      </c>
      <c r="C2237" s="15">
        <f>LARGE(Premissas!$H$11:$I$11,1)</f>
        <v>81.09</v>
      </c>
      <c r="D2237" s="16">
        <f t="shared" si="3381"/>
        <v>0</v>
      </c>
      <c r="E2237" s="17">
        <f>D2237*Premissas!$C$6</f>
        <v>0</v>
      </c>
      <c r="F2237" s="15">
        <f t="shared" si="3382"/>
        <v>160</v>
      </c>
      <c r="G2237" s="18">
        <f>F2237*Premissas!$C$5</f>
        <v>5157.8614362543503</v>
      </c>
      <c r="M2237" s="7" t="str">
        <f>Premissas!$E$11</f>
        <v>janeiro/19</v>
      </c>
      <c r="N2237" s="29">
        <f t="shared" si="3389"/>
        <v>160</v>
      </c>
      <c r="O2237" s="15">
        <f>Premissas!$I$11</f>
        <v>57.12</v>
      </c>
      <c r="P2237" s="16">
        <f t="shared" si="3384"/>
        <v>0</v>
      </c>
      <c r="Q2237" s="17">
        <f>P2237*Premissas!$C$13</f>
        <v>0</v>
      </c>
      <c r="R2237" s="15">
        <f t="shared" si="3385"/>
        <v>160</v>
      </c>
      <c r="S2237" s="18">
        <f>R2237*Premissas!$C$11</f>
        <v>7706.4220183486232</v>
      </c>
      <c r="Y2237" s="7" t="str">
        <f>Premissas!$E$11</f>
        <v>janeiro/19</v>
      </c>
      <c r="Z2237" s="29">
        <f t="shared" si="3390"/>
        <v>160</v>
      </c>
      <c r="AA2237" s="15">
        <f>Premissas!$H$11</f>
        <v>81.09</v>
      </c>
      <c r="AB2237" s="16">
        <f t="shared" si="3387"/>
        <v>0</v>
      </c>
      <c r="AC2237" s="17">
        <f>AB2237*Premissas!$C$6</f>
        <v>0</v>
      </c>
      <c r="AD2237" s="15">
        <f t="shared" si="3388"/>
        <v>160</v>
      </c>
      <c r="AE2237" s="18">
        <f>AD2237*Premissas!$C$12</f>
        <v>5157.8614362543503</v>
      </c>
    </row>
    <row r="2238" spans="1:33" x14ac:dyDescent="0.25">
      <c r="A2238" s="7" t="str">
        <f>Premissas!$E$12</f>
        <v>dezembro/18</v>
      </c>
      <c r="B2238" s="29">
        <f t="shared" si="3391"/>
        <v>160</v>
      </c>
      <c r="C2238" s="15">
        <f>LARGE(Premissas!$H$12:$I$12,1)</f>
        <v>66.98</v>
      </c>
      <c r="D2238" s="16">
        <f t="shared" si="3381"/>
        <v>0</v>
      </c>
      <c r="E2238" s="17">
        <f>D2238*Premissas!$C$6</f>
        <v>0</v>
      </c>
      <c r="F2238" s="15">
        <f t="shared" si="3382"/>
        <v>160</v>
      </c>
      <c r="G2238" s="18">
        <f>F2238*Premissas!$C$5</f>
        <v>5157.8614362543503</v>
      </c>
      <c r="M2238" s="7" t="str">
        <f>Premissas!$E$12</f>
        <v>dezembro/18</v>
      </c>
      <c r="N2238" s="29">
        <f t="shared" si="3389"/>
        <v>160</v>
      </c>
      <c r="O2238" s="15">
        <f>Premissas!$I$12</f>
        <v>56.9</v>
      </c>
      <c r="P2238" s="16">
        <f t="shared" si="3384"/>
        <v>0</v>
      </c>
      <c r="Q2238" s="17">
        <f>P2238*Premissas!$C$13</f>
        <v>0</v>
      </c>
      <c r="R2238" s="15">
        <f t="shared" si="3385"/>
        <v>160</v>
      </c>
      <c r="S2238" s="18">
        <f>R2238*Premissas!$C$11</f>
        <v>7706.4220183486232</v>
      </c>
      <c r="Y2238" s="7" t="str">
        <f>Premissas!$E$12</f>
        <v>dezembro/18</v>
      </c>
      <c r="Z2238" s="29">
        <f t="shared" si="3390"/>
        <v>160</v>
      </c>
      <c r="AA2238" s="15">
        <f>Premissas!$H$12</f>
        <v>66.98</v>
      </c>
      <c r="AB2238" s="16">
        <f t="shared" si="3387"/>
        <v>0</v>
      </c>
      <c r="AC2238" s="17">
        <f>AB2238*Premissas!$C$6</f>
        <v>0</v>
      </c>
      <c r="AD2238" s="15">
        <f t="shared" si="3388"/>
        <v>160</v>
      </c>
      <c r="AE2238" s="18">
        <f>AD2238*Premissas!$C$12</f>
        <v>5157.8614362543503</v>
      </c>
    </row>
    <row r="2239" spans="1:33" x14ac:dyDescent="0.25">
      <c r="A2239" s="7" t="str">
        <f>Premissas!$E$13</f>
        <v>novembro/18</v>
      </c>
      <c r="B2239" s="29">
        <f t="shared" si="3391"/>
        <v>160</v>
      </c>
      <c r="C2239" s="15">
        <f>LARGE(Premissas!$H$13:$I$13,1)</f>
        <v>66.42</v>
      </c>
      <c r="D2239" s="16">
        <f t="shared" si="3381"/>
        <v>0</v>
      </c>
      <c r="E2239" s="17">
        <f>D2239*Premissas!$C$6</f>
        <v>0</v>
      </c>
      <c r="F2239" s="15">
        <f t="shared" si="3382"/>
        <v>160</v>
      </c>
      <c r="G2239" s="18">
        <f>F2239*Premissas!$C$5</f>
        <v>5157.8614362543503</v>
      </c>
      <c r="M2239" s="7" t="str">
        <f>Premissas!$E$13</f>
        <v>novembro/18</v>
      </c>
      <c r="N2239" s="29">
        <f t="shared" si="3389"/>
        <v>160</v>
      </c>
      <c r="O2239" s="15">
        <f>Premissas!$I$13</f>
        <v>40.659999999999997</v>
      </c>
      <c r="P2239" s="16">
        <f t="shared" si="3384"/>
        <v>0</v>
      </c>
      <c r="Q2239" s="17">
        <f>P2239*Premissas!$C$13</f>
        <v>0</v>
      </c>
      <c r="R2239" s="15">
        <f t="shared" si="3385"/>
        <v>160</v>
      </c>
      <c r="S2239" s="18">
        <f>R2239*Premissas!$C$11</f>
        <v>7706.4220183486232</v>
      </c>
      <c r="Y2239" s="7" t="str">
        <f>Premissas!$E$13</f>
        <v>novembro/18</v>
      </c>
      <c r="Z2239" s="29">
        <f t="shared" si="3390"/>
        <v>160</v>
      </c>
      <c r="AA2239" s="15">
        <f>Premissas!$H$13</f>
        <v>66.42</v>
      </c>
      <c r="AB2239" s="16">
        <f t="shared" si="3387"/>
        <v>0</v>
      </c>
      <c r="AC2239" s="17">
        <f>AB2239*Premissas!$C$6</f>
        <v>0</v>
      </c>
      <c r="AD2239" s="15">
        <f t="shared" si="3388"/>
        <v>160</v>
      </c>
      <c r="AE2239" s="18">
        <f>AD2239*Premissas!$C$12</f>
        <v>5157.8614362543503</v>
      </c>
    </row>
    <row r="2240" spans="1:33" x14ac:dyDescent="0.25">
      <c r="A2240" s="26" t="s">
        <v>35</v>
      </c>
      <c r="B2240" s="5"/>
      <c r="C2240" s="5">
        <f>LARGE(C2227:C2239,1)</f>
        <v>89.49</v>
      </c>
      <c r="D2240" s="5">
        <f>LARGE(D2227:D2239,1)</f>
        <v>0</v>
      </c>
      <c r="E2240" s="27">
        <f>SUM(E2228:E2239)</f>
        <v>0</v>
      </c>
      <c r="F2240" s="5">
        <f>LARGE(F2227:F2239,1)</f>
        <v>160</v>
      </c>
      <c r="G2240" s="27">
        <f t="shared" si="3326"/>
        <v>61894.337235052219</v>
      </c>
      <c r="H2240" s="50">
        <f>E2240+G2240</f>
        <v>61894.337235052219</v>
      </c>
      <c r="I2240">
        <f>B2228</f>
        <v>160</v>
      </c>
      <c r="M2240" s="26" t="s">
        <v>35</v>
      </c>
      <c r="N2240" s="5"/>
      <c r="O2240" s="5">
        <f t="shared" ref="O2240:P2240" si="3392">LARGE(O2227:O2239,1)</f>
        <v>77.73</v>
      </c>
      <c r="P2240" s="5">
        <f t="shared" si="3392"/>
        <v>0</v>
      </c>
      <c r="Q2240" s="27">
        <f t="shared" ref="Q2240" si="3393">SUM(Q2228:Q2239)</f>
        <v>0</v>
      </c>
      <c r="R2240" s="5">
        <f t="shared" ref="R2240" si="3394">LARGE(R2227:R2239,1)</f>
        <v>160</v>
      </c>
      <c r="S2240" s="27">
        <f t="shared" si="3330"/>
        <v>92477.064220183471</v>
      </c>
      <c r="T2240" s="50">
        <f t="shared" ref="T2240" si="3395">Q2240+S2240</f>
        <v>92477.064220183471</v>
      </c>
      <c r="U2240">
        <f t="shared" ref="U2240" si="3396">N2228</f>
        <v>160</v>
      </c>
      <c r="Y2240" s="26" t="s">
        <v>35</v>
      </c>
      <c r="Z2240" s="5"/>
      <c r="AA2240" s="5">
        <f t="shared" ref="AA2240:AB2240" si="3397">LARGE(AA2227:AA2239,1)</f>
        <v>89.49</v>
      </c>
      <c r="AB2240" s="5">
        <f t="shared" si="3397"/>
        <v>0</v>
      </c>
      <c r="AC2240" s="27">
        <f t="shared" ref="AC2240" si="3398">SUM(AC2228:AC2239)</f>
        <v>0</v>
      </c>
      <c r="AD2240" s="5">
        <f t="shared" ref="AD2240" si="3399">LARGE(AD2227:AD2239,1)</f>
        <v>160</v>
      </c>
      <c r="AE2240" s="27">
        <f t="shared" si="3336"/>
        <v>61894.337235052219</v>
      </c>
      <c r="AF2240" s="50">
        <f t="shared" ref="AF2240" si="3400">AC2240+AE2240</f>
        <v>61894.337235052219</v>
      </c>
      <c r="AG2240">
        <f t="shared" ref="AG2240" si="3401">Z2228</f>
        <v>160</v>
      </c>
    </row>
    <row r="2241" spans="1:33" x14ac:dyDescent="0.25">
      <c r="A2241" s="6" t="s">
        <v>12</v>
      </c>
      <c r="B2241" s="6" t="s">
        <v>18</v>
      </c>
      <c r="C2241" s="6" t="s">
        <v>19</v>
      </c>
      <c r="D2241" s="14" t="s">
        <v>20</v>
      </c>
      <c r="E2241" s="14" t="s">
        <v>21</v>
      </c>
      <c r="F2241" s="6" t="s">
        <v>22</v>
      </c>
      <c r="G2241" s="6" t="s">
        <v>23</v>
      </c>
      <c r="M2241" s="6" t="s">
        <v>12</v>
      </c>
      <c r="N2241" s="6" t="s">
        <v>18</v>
      </c>
      <c r="O2241" s="6" t="s">
        <v>19</v>
      </c>
      <c r="P2241" s="14" t="s">
        <v>20</v>
      </c>
      <c r="Q2241" s="14" t="s">
        <v>21</v>
      </c>
      <c r="R2241" s="6" t="s">
        <v>22</v>
      </c>
      <c r="S2241" s="6" t="s">
        <v>23</v>
      </c>
      <c r="Y2241" s="6" t="s">
        <v>12</v>
      </c>
      <c r="Z2241" s="6" t="s">
        <v>18</v>
      </c>
      <c r="AA2241" s="6" t="s">
        <v>19</v>
      </c>
      <c r="AB2241" s="14" t="s">
        <v>20</v>
      </c>
      <c r="AC2241" s="14" t="s">
        <v>21</v>
      </c>
      <c r="AD2241" s="6" t="s">
        <v>22</v>
      </c>
      <c r="AE2241" s="6" t="s">
        <v>23</v>
      </c>
    </row>
    <row r="2242" spans="1:33" x14ac:dyDescent="0.25">
      <c r="A2242" s="7" t="str">
        <f>Premissas!$E$2</f>
        <v>outubro/19</v>
      </c>
      <c r="B2242" s="29">
        <f>B2228+1</f>
        <v>161</v>
      </c>
      <c r="C2242" s="15">
        <f>LARGE(Premissas!$H$2:$I$2,1)</f>
        <v>63.39</v>
      </c>
      <c r="D2242" s="16">
        <f t="shared" ref="D2242:D2253" si="3402">IF(C2242&gt;105%*B2242,(C2242-B2242),0)</f>
        <v>0</v>
      </c>
      <c r="E2242" s="17">
        <f>D2242*Premissas!$C$6</f>
        <v>0</v>
      </c>
      <c r="F2242" s="15">
        <f t="shared" ref="F2242:F2253" si="3403">IF(C2242&gt;B2242,C2242,B2242)</f>
        <v>161</v>
      </c>
      <c r="G2242" s="18">
        <f>F2242*Premissas!$C$5</f>
        <v>5190.0980702309398</v>
      </c>
      <c r="M2242" s="7" t="str">
        <f>Premissas!$E$2</f>
        <v>outubro/19</v>
      </c>
      <c r="N2242" s="29">
        <f t="shared" ref="N2242" si="3404">N2228+1</f>
        <v>161</v>
      </c>
      <c r="O2242" s="15">
        <f>Premissas!$I$2</f>
        <v>63.39</v>
      </c>
      <c r="P2242" s="16">
        <f t="shared" ref="P2242:P2253" si="3405">IF(O2242&gt;105%*N2242,(O2242-N2242),0)</f>
        <v>0</v>
      </c>
      <c r="Q2242" s="17">
        <f>P2242*Premissas!$C$13</f>
        <v>0</v>
      </c>
      <c r="R2242" s="15">
        <f t="shared" ref="R2242:R2253" si="3406">IF(O2242&gt;N2242,O2242,N2242)</f>
        <v>161</v>
      </c>
      <c r="S2242" s="18">
        <f>R2242*Premissas!$C$11</f>
        <v>7754.5871559633024</v>
      </c>
      <c r="Y2242" s="7" t="str">
        <f>Premissas!$E$2</f>
        <v>outubro/19</v>
      </c>
      <c r="Z2242" s="29">
        <f t="shared" ref="Z2242" si="3407">Z2228+1</f>
        <v>161</v>
      </c>
      <c r="AA2242" s="15">
        <f>Premissas!$H$2</f>
        <v>58.8</v>
      </c>
      <c r="AB2242" s="16">
        <f t="shared" ref="AB2242:AB2253" si="3408">IF(AA2242&gt;105%*Z2242,(AA2242-Z2242),0)</f>
        <v>0</v>
      </c>
      <c r="AC2242" s="17">
        <f>AB2242*Premissas!$C$6</f>
        <v>0</v>
      </c>
      <c r="AD2242" s="15">
        <f t="shared" ref="AD2242:AD2253" si="3409">IF(AA2242&gt;Z2242,AA2242,Z2242)</f>
        <v>161</v>
      </c>
      <c r="AE2242" s="18">
        <f>AD2242*Premissas!$C$12</f>
        <v>5190.0980702309398</v>
      </c>
    </row>
    <row r="2243" spans="1:33" x14ac:dyDescent="0.25">
      <c r="A2243" s="7" t="str">
        <f>Premissas!$E$3</f>
        <v>setembro/19</v>
      </c>
      <c r="B2243" s="29">
        <f>B2242</f>
        <v>161</v>
      </c>
      <c r="C2243" s="15">
        <f>LARGE(Premissas!$H$3:$I$3,1)</f>
        <v>58.91</v>
      </c>
      <c r="D2243" s="16">
        <f t="shared" si="3402"/>
        <v>0</v>
      </c>
      <c r="E2243" s="17">
        <f>D2243*Premissas!$C$6</f>
        <v>0</v>
      </c>
      <c r="F2243" s="15">
        <f t="shared" si="3403"/>
        <v>161</v>
      </c>
      <c r="G2243" s="18">
        <f>F2243*Premissas!$C$5</f>
        <v>5190.0980702309398</v>
      </c>
      <c r="M2243" s="7" t="str">
        <f>Premissas!$E$3</f>
        <v>setembro/19</v>
      </c>
      <c r="N2243" s="29">
        <f t="shared" ref="N2243:N2253" si="3410">N2242</f>
        <v>161</v>
      </c>
      <c r="O2243" s="15">
        <f>Premissas!$I$3</f>
        <v>52.19</v>
      </c>
      <c r="P2243" s="16">
        <f t="shared" si="3405"/>
        <v>0</v>
      </c>
      <c r="Q2243" s="17">
        <f>P2243*Premissas!$C$13</f>
        <v>0</v>
      </c>
      <c r="R2243" s="15">
        <f t="shared" si="3406"/>
        <v>161</v>
      </c>
      <c r="S2243" s="18">
        <f>R2243*Premissas!$C$11</f>
        <v>7754.5871559633024</v>
      </c>
      <c r="Y2243" s="7" t="str">
        <f>Premissas!$E$3</f>
        <v>setembro/19</v>
      </c>
      <c r="Z2243" s="29">
        <f t="shared" ref="Z2243:Z2253" si="3411">Z2242</f>
        <v>161</v>
      </c>
      <c r="AA2243" s="15">
        <f>Premissas!$H$3</f>
        <v>58.91</v>
      </c>
      <c r="AB2243" s="16">
        <f t="shared" si="3408"/>
        <v>0</v>
      </c>
      <c r="AC2243" s="17">
        <f>AB2243*Premissas!$C$6</f>
        <v>0</v>
      </c>
      <c r="AD2243" s="15">
        <f t="shared" si="3409"/>
        <v>161</v>
      </c>
      <c r="AE2243" s="18">
        <f>AD2243*Premissas!$C$12</f>
        <v>5190.0980702309398</v>
      </c>
    </row>
    <row r="2244" spans="1:33" x14ac:dyDescent="0.25">
      <c r="A2244" s="7" t="str">
        <f>Premissas!$E$4</f>
        <v>agosto/19</v>
      </c>
      <c r="B2244" s="29">
        <f t="shared" ref="B2244:B2253" si="3412">B2243</f>
        <v>161</v>
      </c>
      <c r="C2244" s="15">
        <f>LARGE(Premissas!$H$4:$I$4,1)</f>
        <v>46.48</v>
      </c>
      <c r="D2244" s="16">
        <f t="shared" si="3402"/>
        <v>0</v>
      </c>
      <c r="E2244" s="17">
        <f>D2244*Premissas!$C$6</f>
        <v>0</v>
      </c>
      <c r="F2244" s="15">
        <f t="shared" si="3403"/>
        <v>161</v>
      </c>
      <c r="G2244" s="18">
        <f>F2244*Premissas!$C$5</f>
        <v>5190.0980702309398</v>
      </c>
      <c r="M2244" s="7" t="str">
        <f>Premissas!$E$4</f>
        <v>agosto/19</v>
      </c>
      <c r="N2244" s="29">
        <f t="shared" si="3410"/>
        <v>161</v>
      </c>
      <c r="O2244" s="15">
        <f>Premissas!$I$4</f>
        <v>20.16</v>
      </c>
      <c r="P2244" s="16">
        <f t="shared" si="3405"/>
        <v>0</v>
      </c>
      <c r="Q2244" s="17">
        <f>P2244*Premissas!$C$13</f>
        <v>0</v>
      </c>
      <c r="R2244" s="15">
        <f t="shared" si="3406"/>
        <v>161</v>
      </c>
      <c r="S2244" s="18">
        <f>R2244*Premissas!$C$11</f>
        <v>7754.5871559633024</v>
      </c>
      <c r="Y2244" s="7" t="str">
        <f>Premissas!$E$4</f>
        <v>agosto/19</v>
      </c>
      <c r="Z2244" s="29">
        <f t="shared" si="3411"/>
        <v>161</v>
      </c>
      <c r="AA2244" s="15">
        <f>Premissas!$H$4</f>
        <v>46.48</v>
      </c>
      <c r="AB2244" s="16">
        <f t="shared" si="3408"/>
        <v>0</v>
      </c>
      <c r="AC2244" s="17">
        <f>AB2244*Premissas!$C$6</f>
        <v>0</v>
      </c>
      <c r="AD2244" s="15">
        <f t="shared" si="3409"/>
        <v>161</v>
      </c>
      <c r="AE2244" s="18">
        <f>AD2244*Premissas!$C$12</f>
        <v>5190.0980702309398</v>
      </c>
    </row>
    <row r="2245" spans="1:33" x14ac:dyDescent="0.25">
      <c r="A2245" s="7" t="str">
        <f>Premissas!$E$5</f>
        <v>julho/19</v>
      </c>
      <c r="B2245" s="29">
        <f t="shared" si="3412"/>
        <v>161</v>
      </c>
      <c r="C2245" s="15">
        <f>LARGE(Premissas!$H$5:$I$5,1)</f>
        <v>63.17</v>
      </c>
      <c r="D2245" s="16">
        <f t="shared" si="3402"/>
        <v>0</v>
      </c>
      <c r="E2245" s="17">
        <f>D2245*Premissas!$C$6</f>
        <v>0</v>
      </c>
      <c r="F2245" s="15">
        <f t="shared" si="3403"/>
        <v>161</v>
      </c>
      <c r="G2245" s="18">
        <f>F2245*Premissas!$C$5</f>
        <v>5190.0980702309398</v>
      </c>
      <c r="M2245" s="7" t="str">
        <f>Premissas!$E$5</f>
        <v>julho/19</v>
      </c>
      <c r="N2245" s="29">
        <f t="shared" si="3410"/>
        <v>161</v>
      </c>
      <c r="O2245" s="15">
        <f>Premissas!$I$5</f>
        <v>39.979999999999997</v>
      </c>
      <c r="P2245" s="16">
        <f t="shared" si="3405"/>
        <v>0</v>
      </c>
      <c r="Q2245" s="17">
        <f>P2245*Premissas!$C$13</f>
        <v>0</v>
      </c>
      <c r="R2245" s="15">
        <f t="shared" si="3406"/>
        <v>161</v>
      </c>
      <c r="S2245" s="18">
        <f>R2245*Premissas!$C$11</f>
        <v>7754.5871559633024</v>
      </c>
      <c r="Y2245" s="7" t="str">
        <f>Premissas!$E$5</f>
        <v>julho/19</v>
      </c>
      <c r="Z2245" s="29">
        <f t="shared" si="3411"/>
        <v>161</v>
      </c>
      <c r="AA2245" s="15">
        <f>Premissas!$H$5</f>
        <v>63.17</v>
      </c>
      <c r="AB2245" s="16">
        <f t="shared" si="3408"/>
        <v>0</v>
      </c>
      <c r="AC2245" s="17">
        <f>AB2245*Premissas!$C$6</f>
        <v>0</v>
      </c>
      <c r="AD2245" s="15">
        <f t="shared" si="3409"/>
        <v>161</v>
      </c>
      <c r="AE2245" s="18">
        <f>AD2245*Premissas!$C$12</f>
        <v>5190.0980702309398</v>
      </c>
    </row>
    <row r="2246" spans="1:33" x14ac:dyDescent="0.25">
      <c r="A2246" s="7" t="str">
        <f>Premissas!$E$6</f>
        <v>junho/19</v>
      </c>
      <c r="B2246" s="29">
        <f t="shared" si="3412"/>
        <v>161</v>
      </c>
      <c r="C2246" s="15">
        <f>LARGE(Premissas!$H$6:$I$6,1)</f>
        <v>59.47</v>
      </c>
      <c r="D2246" s="16">
        <f t="shared" si="3402"/>
        <v>0</v>
      </c>
      <c r="E2246" s="17">
        <f>D2246*Premissas!$C$6</f>
        <v>0</v>
      </c>
      <c r="F2246" s="15">
        <f t="shared" si="3403"/>
        <v>161</v>
      </c>
      <c r="G2246" s="18">
        <f>F2246*Premissas!$C$5</f>
        <v>5190.0980702309398</v>
      </c>
      <c r="M2246" s="7" t="str">
        <f>Premissas!$E$6</f>
        <v>junho/19</v>
      </c>
      <c r="N2246" s="29">
        <f t="shared" si="3410"/>
        <v>161</v>
      </c>
      <c r="O2246" s="15">
        <f>Premissas!$I$6</f>
        <v>47.71</v>
      </c>
      <c r="P2246" s="16">
        <f t="shared" si="3405"/>
        <v>0</v>
      </c>
      <c r="Q2246" s="17">
        <f>P2246*Premissas!$C$13</f>
        <v>0</v>
      </c>
      <c r="R2246" s="15">
        <f t="shared" si="3406"/>
        <v>161</v>
      </c>
      <c r="S2246" s="18">
        <f>R2246*Premissas!$C$11</f>
        <v>7754.5871559633024</v>
      </c>
      <c r="Y2246" s="7" t="str">
        <f>Premissas!$E$6</f>
        <v>junho/19</v>
      </c>
      <c r="Z2246" s="29">
        <f t="shared" si="3411"/>
        <v>161</v>
      </c>
      <c r="AA2246" s="15">
        <f>Premissas!$H$6</f>
        <v>59.47</v>
      </c>
      <c r="AB2246" s="16">
        <f t="shared" si="3408"/>
        <v>0</v>
      </c>
      <c r="AC2246" s="17">
        <f>AB2246*Premissas!$C$6</f>
        <v>0</v>
      </c>
      <c r="AD2246" s="15">
        <f t="shared" si="3409"/>
        <v>161</v>
      </c>
      <c r="AE2246" s="18">
        <f>AD2246*Premissas!$C$12</f>
        <v>5190.0980702309398</v>
      </c>
    </row>
    <row r="2247" spans="1:33" x14ac:dyDescent="0.25">
      <c r="A2247" s="7" t="str">
        <f>Premissas!$E$7</f>
        <v>maio/19</v>
      </c>
      <c r="B2247" s="29">
        <f t="shared" si="3412"/>
        <v>161</v>
      </c>
      <c r="C2247" s="15">
        <f>LARGE(Premissas!$H$7:$I$7,1)</f>
        <v>61.04</v>
      </c>
      <c r="D2247" s="20">
        <f t="shared" si="3402"/>
        <v>0</v>
      </c>
      <c r="E2247" s="17">
        <f>D2247*Premissas!$C$6</f>
        <v>0</v>
      </c>
      <c r="F2247" s="15">
        <f t="shared" si="3403"/>
        <v>161</v>
      </c>
      <c r="G2247" s="18">
        <f>F2247*Premissas!$C$5</f>
        <v>5190.0980702309398</v>
      </c>
      <c r="M2247" s="7" t="str">
        <f>Premissas!$E$7</f>
        <v>maio/19</v>
      </c>
      <c r="N2247" s="29">
        <f t="shared" si="3410"/>
        <v>161</v>
      </c>
      <c r="O2247" s="15">
        <f>Premissas!$I$7</f>
        <v>46.37</v>
      </c>
      <c r="P2247" s="20">
        <f t="shared" si="3405"/>
        <v>0</v>
      </c>
      <c r="Q2247" s="17">
        <f>P2247*Premissas!$C$13</f>
        <v>0</v>
      </c>
      <c r="R2247" s="15">
        <f t="shared" si="3406"/>
        <v>161</v>
      </c>
      <c r="S2247" s="18">
        <f>R2247*Premissas!$C$11</f>
        <v>7754.5871559633024</v>
      </c>
      <c r="Y2247" s="7" t="str">
        <f>Premissas!$E$7</f>
        <v>maio/19</v>
      </c>
      <c r="Z2247" s="29">
        <f t="shared" si="3411"/>
        <v>161</v>
      </c>
      <c r="AA2247" s="15">
        <f>Premissas!$H$7</f>
        <v>61.04</v>
      </c>
      <c r="AB2247" s="20">
        <f t="shared" si="3408"/>
        <v>0</v>
      </c>
      <c r="AC2247" s="17">
        <f>AB2247*Premissas!$C$6</f>
        <v>0</v>
      </c>
      <c r="AD2247" s="15">
        <f t="shared" si="3409"/>
        <v>161</v>
      </c>
      <c r="AE2247" s="18">
        <f>AD2247*Premissas!$C$12</f>
        <v>5190.0980702309398</v>
      </c>
    </row>
    <row r="2248" spans="1:33" x14ac:dyDescent="0.25">
      <c r="A2248" s="7" t="str">
        <f>Premissas!$E$8</f>
        <v>abril/19</v>
      </c>
      <c r="B2248" s="29">
        <f t="shared" si="3412"/>
        <v>161</v>
      </c>
      <c r="C2248" s="15">
        <f>LARGE(Premissas!$H$8:$I$8,1)</f>
        <v>81.98</v>
      </c>
      <c r="D2248" s="20">
        <f t="shared" si="3402"/>
        <v>0</v>
      </c>
      <c r="E2248" s="17">
        <f>D2248*Premissas!$C$6</f>
        <v>0</v>
      </c>
      <c r="F2248" s="15">
        <f t="shared" si="3403"/>
        <v>161</v>
      </c>
      <c r="G2248" s="18">
        <f>F2248*Premissas!$C$5</f>
        <v>5190.0980702309398</v>
      </c>
      <c r="M2248" s="7" t="str">
        <f>Premissas!$E$8</f>
        <v>abril/19</v>
      </c>
      <c r="N2248" s="29">
        <f t="shared" si="3410"/>
        <v>161</v>
      </c>
      <c r="O2248" s="15">
        <f>Premissas!$I$8</f>
        <v>53.09</v>
      </c>
      <c r="P2248" s="20">
        <f t="shared" si="3405"/>
        <v>0</v>
      </c>
      <c r="Q2248" s="17">
        <f>P2248*Premissas!$C$13</f>
        <v>0</v>
      </c>
      <c r="R2248" s="15">
        <f t="shared" si="3406"/>
        <v>161</v>
      </c>
      <c r="S2248" s="18">
        <f>R2248*Premissas!$C$11</f>
        <v>7754.5871559633024</v>
      </c>
      <c r="Y2248" s="7" t="str">
        <f>Premissas!$E$8</f>
        <v>abril/19</v>
      </c>
      <c r="Z2248" s="29">
        <f t="shared" si="3411"/>
        <v>161</v>
      </c>
      <c r="AA2248" s="15">
        <f>Premissas!$H$8</f>
        <v>81.98</v>
      </c>
      <c r="AB2248" s="20">
        <f t="shared" si="3408"/>
        <v>0</v>
      </c>
      <c r="AC2248" s="17">
        <f>AB2248*Premissas!$C$6</f>
        <v>0</v>
      </c>
      <c r="AD2248" s="15">
        <f t="shared" si="3409"/>
        <v>161</v>
      </c>
      <c r="AE2248" s="18">
        <f>AD2248*Premissas!$C$12</f>
        <v>5190.0980702309398</v>
      </c>
    </row>
    <row r="2249" spans="1:33" x14ac:dyDescent="0.25">
      <c r="A2249" s="7" t="str">
        <f>Premissas!$E$9</f>
        <v>março/19</v>
      </c>
      <c r="B2249" s="29">
        <f t="shared" si="3412"/>
        <v>161</v>
      </c>
      <c r="C2249" s="15">
        <f>LARGE(Premissas!$H$9:$I$9,1)</f>
        <v>77.73</v>
      </c>
      <c r="D2249" s="20">
        <f t="shared" si="3402"/>
        <v>0</v>
      </c>
      <c r="E2249" s="17">
        <f>D2249*Premissas!$C$6</f>
        <v>0</v>
      </c>
      <c r="F2249" s="15">
        <f t="shared" si="3403"/>
        <v>161</v>
      </c>
      <c r="G2249" s="18">
        <f>F2249*Premissas!$C$5</f>
        <v>5190.0980702309398</v>
      </c>
      <c r="M2249" s="7" t="str">
        <f>Premissas!$E$9</f>
        <v>março/19</v>
      </c>
      <c r="N2249" s="29">
        <f t="shared" si="3410"/>
        <v>161</v>
      </c>
      <c r="O2249" s="15">
        <f>Premissas!$I$9</f>
        <v>77.73</v>
      </c>
      <c r="P2249" s="20">
        <f t="shared" si="3405"/>
        <v>0</v>
      </c>
      <c r="Q2249" s="17">
        <f>P2249*Premissas!$C$13</f>
        <v>0</v>
      </c>
      <c r="R2249" s="15">
        <f t="shared" si="3406"/>
        <v>161</v>
      </c>
      <c r="S2249" s="18">
        <f>R2249*Premissas!$C$11</f>
        <v>7754.5871559633024</v>
      </c>
      <c r="Y2249" s="7" t="str">
        <f>Premissas!$E$9</f>
        <v>março/19</v>
      </c>
      <c r="Z2249" s="29">
        <f t="shared" si="3411"/>
        <v>161</v>
      </c>
      <c r="AA2249" s="15">
        <f>Premissas!$H$9</f>
        <v>77.62</v>
      </c>
      <c r="AB2249" s="20">
        <f t="shared" si="3408"/>
        <v>0</v>
      </c>
      <c r="AC2249" s="17">
        <f>AB2249*Premissas!$C$6</f>
        <v>0</v>
      </c>
      <c r="AD2249" s="15">
        <f t="shared" si="3409"/>
        <v>161</v>
      </c>
      <c r="AE2249" s="18">
        <f>AD2249*Premissas!$C$12</f>
        <v>5190.0980702309398</v>
      </c>
    </row>
    <row r="2250" spans="1:33" x14ac:dyDescent="0.25">
      <c r="A2250" s="7" t="str">
        <f>Premissas!$E$10</f>
        <v>fevereiro/19</v>
      </c>
      <c r="B2250" s="29">
        <f t="shared" si="3412"/>
        <v>161</v>
      </c>
      <c r="C2250" s="15">
        <f>LARGE(Premissas!$H$10:$I$10,1)</f>
        <v>89.49</v>
      </c>
      <c r="D2250" s="20">
        <f t="shared" si="3402"/>
        <v>0</v>
      </c>
      <c r="E2250" s="17">
        <f>D2250*Premissas!$C$6</f>
        <v>0</v>
      </c>
      <c r="F2250" s="15">
        <f t="shared" si="3403"/>
        <v>161</v>
      </c>
      <c r="G2250" s="18">
        <f>F2250*Premissas!$C$5</f>
        <v>5190.0980702309398</v>
      </c>
      <c r="M2250" s="7" t="str">
        <f>Premissas!$E$10</f>
        <v>fevereiro/19</v>
      </c>
      <c r="N2250" s="29">
        <f t="shared" si="3410"/>
        <v>161</v>
      </c>
      <c r="O2250" s="15">
        <f>Premissas!$I$10</f>
        <v>61.82</v>
      </c>
      <c r="P2250" s="20">
        <f t="shared" si="3405"/>
        <v>0</v>
      </c>
      <c r="Q2250" s="17">
        <f>P2250*Premissas!$C$13</f>
        <v>0</v>
      </c>
      <c r="R2250" s="15">
        <f t="shared" si="3406"/>
        <v>161</v>
      </c>
      <c r="S2250" s="18">
        <f>R2250*Premissas!$C$11</f>
        <v>7754.5871559633024</v>
      </c>
      <c r="Y2250" s="7" t="str">
        <f>Premissas!$E$10</f>
        <v>fevereiro/19</v>
      </c>
      <c r="Z2250" s="29">
        <f t="shared" si="3411"/>
        <v>161</v>
      </c>
      <c r="AA2250" s="15">
        <f>Premissas!$H$10</f>
        <v>89.49</v>
      </c>
      <c r="AB2250" s="20">
        <f t="shared" si="3408"/>
        <v>0</v>
      </c>
      <c r="AC2250" s="17">
        <f>AB2250*Premissas!$C$6</f>
        <v>0</v>
      </c>
      <c r="AD2250" s="15">
        <f t="shared" si="3409"/>
        <v>161</v>
      </c>
      <c r="AE2250" s="18">
        <f>AD2250*Premissas!$C$12</f>
        <v>5190.0980702309398</v>
      </c>
    </row>
    <row r="2251" spans="1:33" x14ac:dyDescent="0.25">
      <c r="A2251" s="7" t="str">
        <f>Premissas!$E$11</f>
        <v>janeiro/19</v>
      </c>
      <c r="B2251" s="29">
        <f t="shared" si="3412"/>
        <v>161</v>
      </c>
      <c r="C2251" s="15">
        <f>LARGE(Premissas!$H$11:$I$11,1)</f>
        <v>81.09</v>
      </c>
      <c r="D2251" s="16">
        <f t="shared" si="3402"/>
        <v>0</v>
      </c>
      <c r="E2251" s="17">
        <f>D2251*Premissas!$C$6</f>
        <v>0</v>
      </c>
      <c r="F2251" s="15">
        <f t="shared" si="3403"/>
        <v>161</v>
      </c>
      <c r="G2251" s="18">
        <f>F2251*Premissas!$C$5</f>
        <v>5190.0980702309398</v>
      </c>
      <c r="M2251" s="7" t="str">
        <f>Premissas!$E$11</f>
        <v>janeiro/19</v>
      </c>
      <c r="N2251" s="29">
        <f t="shared" si="3410"/>
        <v>161</v>
      </c>
      <c r="O2251" s="15">
        <f>Premissas!$I$11</f>
        <v>57.12</v>
      </c>
      <c r="P2251" s="16">
        <f t="shared" si="3405"/>
        <v>0</v>
      </c>
      <c r="Q2251" s="17">
        <f>P2251*Premissas!$C$13</f>
        <v>0</v>
      </c>
      <c r="R2251" s="15">
        <f t="shared" si="3406"/>
        <v>161</v>
      </c>
      <c r="S2251" s="18">
        <f>R2251*Premissas!$C$11</f>
        <v>7754.5871559633024</v>
      </c>
      <c r="Y2251" s="7" t="str">
        <f>Premissas!$E$11</f>
        <v>janeiro/19</v>
      </c>
      <c r="Z2251" s="29">
        <f t="shared" si="3411"/>
        <v>161</v>
      </c>
      <c r="AA2251" s="15">
        <f>Premissas!$H$11</f>
        <v>81.09</v>
      </c>
      <c r="AB2251" s="16">
        <f t="shared" si="3408"/>
        <v>0</v>
      </c>
      <c r="AC2251" s="17">
        <f>AB2251*Premissas!$C$6</f>
        <v>0</v>
      </c>
      <c r="AD2251" s="15">
        <f t="shared" si="3409"/>
        <v>161</v>
      </c>
      <c r="AE2251" s="18">
        <f>AD2251*Premissas!$C$12</f>
        <v>5190.0980702309398</v>
      </c>
    </row>
    <row r="2252" spans="1:33" x14ac:dyDescent="0.25">
      <c r="A2252" s="7" t="str">
        <f>Premissas!$E$12</f>
        <v>dezembro/18</v>
      </c>
      <c r="B2252" s="29">
        <f t="shared" si="3412"/>
        <v>161</v>
      </c>
      <c r="C2252" s="15">
        <f>LARGE(Premissas!$H$12:$I$12,1)</f>
        <v>66.98</v>
      </c>
      <c r="D2252" s="16">
        <f t="shared" si="3402"/>
        <v>0</v>
      </c>
      <c r="E2252" s="17">
        <f>D2252*Premissas!$C$6</f>
        <v>0</v>
      </c>
      <c r="F2252" s="15">
        <f t="shared" si="3403"/>
        <v>161</v>
      </c>
      <c r="G2252" s="18">
        <f>F2252*Premissas!$C$5</f>
        <v>5190.0980702309398</v>
      </c>
      <c r="M2252" s="7" t="str">
        <f>Premissas!$E$12</f>
        <v>dezembro/18</v>
      </c>
      <c r="N2252" s="29">
        <f t="shared" si="3410"/>
        <v>161</v>
      </c>
      <c r="O2252" s="15">
        <f>Premissas!$I$12</f>
        <v>56.9</v>
      </c>
      <c r="P2252" s="16">
        <f t="shared" si="3405"/>
        <v>0</v>
      </c>
      <c r="Q2252" s="17">
        <f>P2252*Premissas!$C$13</f>
        <v>0</v>
      </c>
      <c r="R2252" s="15">
        <f t="shared" si="3406"/>
        <v>161</v>
      </c>
      <c r="S2252" s="18">
        <f>R2252*Premissas!$C$11</f>
        <v>7754.5871559633024</v>
      </c>
      <c r="Y2252" s="7" t="str">
        <f>Premissas!$E$12</f>
        <v>dezembro/18</v>
      </c>
      <c r="Z2252" s="29">
        <f t="shared" si="3411"/>
        <v>161</v>
      </c>
      <c r="AA2252" s="15">
        <f>Premissas!$H$12</f>
        <v>66.98</v>
      </c>
      <c r="AB2252" s="16">
        <f t="shared" si="3408"/>
        <v>0</v>
      </c>
      <c r="AC2252" s="17">
        <f>AB2252*Premissas!$C$6</f>
        <v>0</v>
      </c>
      <c r="AD2252" s="15">
        <f t="shared" si="3409"/>
        <v>161</v>
      </c>
      <c r="AE2252" s="18">
        <f>AD2252*Premissas!$C$12</f>
        <v>5190.0980702309398</v>
      </c>
    </row>
    <row r="2253" spans="1:33" x14ac:dyDescent="0.25">
      <c r="A2253" s="7" t="str">
        <f>Premissas!$E$13</f>
        <v>novembro/18</v>
      </c>
      <c r="B2253" s="29">
        <f t="shared" si="3412"/>
        <v>161</v>
      </c>
      <c r="C2253" s="15">
        <f>LARGE(Premissas!$H$13:$I$13,1)</f>
        <v>66.42</v>
      </c>
      <c r="D2253" s="16">
        <f t="shared" si="3402"/>
        <v>0</v>
      </c>
      <c r="E2253" s="17">
        <f>D2253*Premissas!$C$6</f>
        <v>0</v>
      </c>
      <c r="F2253" s="15">
        <f t="shared" si="3403"/>
        <v>161</v>
      </c>
      <c r="G2253" s="18">
        <f>F2253*Premissas!$C$5</f>
        <v>5190.0980702309398</v>
      </c>
      <c r="M2253" s="7" t="str">
        <f>Premissas!$E$13</f>
        <v>novembro/18</v>
      </c>
      <c r="N2253" s="29">
        <f t="shared" si="3410"/>
        <v>161</v>
      </c>
      <c r="O2253" s="15">
        <f>Premissas!$I$13</f>
        <v>40.659999999999997</v>
      </c>
      <c r="P2253" s="16">
        <f t="shared" si="3405"/>
        <v>0</v>
      </c>
      <c r="Q2253" s="17">
        <f>P2253*Premissas!$C$13</f>
        <v>0</v>
      </c>
      <c r="R2253" s="15">
        <f t="shared" si="3406"/>
        <v>161</v>
      </c>
      <c r="S2253" s="18">
        <f>R2253*Premissas!$C$11</f>
        <v>7754.5871559633024</v>
      </c>
      <c r="Y2253" s="7" t="str">
        <f>Premissas!$E$13</f>
        <v>novembro/18</v>
      </c>
      <c r="Z2253" s="29">
        <f t="shared" si="3411"/>
        <v>161</v>
      </c>
      <c r="AA2253" s="15">
        <f>Premissas!$H$13</f>
        <v>66.42</v>
      </c>
      <c r="AB2253" s="16">
        <f t="shared" si="3408"/>
        <v>0</v>
      </c>
      <c r="AC2253" s="17">
        <f>AB2253*Premissas!$C$6</f>
        <v>0</v>
      </c>
      <c r="AD2253" s="15">
        <f t="shared" si="3409"/>
        <v>161</v>
      </c>
      <c r="AE2253" s="18">
        <f>AD2253*Premissas!$C$12</f>
        <v>5190.0980702309398</v>
      </c>
    </row>
    <row r="2254" spans="1:33" x14ac:dyDescent="0.25">
      <c r="A2254" s="26" t="s">
        <v>35</v>
      </c>
      <c r="B2254" s="5"/>
      <c r="C2254" s="5">
        <f>LARGE(C2241:C2253,1)</f>
        <v>89.49</v>
      </c>
      <c r="D2254" s="5">
        <f>LARGE(D2241:D2253,1)</f>
        <v>0</v>
      </c>
      <c r="E2254" s="27">
        <f>SUM(E2242:E2253)</f>
        <v>0</v>
      </c>
      <c r="F2254" s="5">
        <f>LARGE(F2241:F2253,1)</f>
        <v>161</v>
      </c>
      <c r="G2254" s="27">
        <f t="shared" si="3326"/>
        <v>62281.176842771274</v>
      </c>
      <c r="H2254" s="50">
        <f>E2254+G2254</f>
        <v>62281.176842771274</v>
      </c>
      <c r="I2254">
        <f>B2242</f>
        <v>161</v>
      </c>
      <c r="M2254" s="26" t="s">
        <v>35</v>
      </c>
      <c r="N2254" s="5"/>
      <c r="O2254" s="5">
        <f t="shared" ref="O2254:P2254" si="3413">LARGE(O2241:O2253,1)</f>
        <v>77.73</v>
      </c>
      <c r="P2254" s="5">
        <f t="shared" si="3413"/>
        <v>0</v>
      </c>
      <c r="Q2254" s="27">
        <f t="shared" ref="Q2254" si="3414">SUM(Q2242:Q2253)</f>
        <v>0</v>
      </c>
      <c r="R2254" s="5">
        <f t="shared" ref="R2254" si="3415">LARGE(R2241:R2253,1)</f>
        <v>161</v>
      </c>
      <c r="S2254" s="27">
        <f t="shared" si="3330"/>
        <v>93055.045871559647</v>
      </c>
      <c r="T2254" s="50">
        <f t="shared" ref="T2254" si="3416">Q2254+S2254</f>
        <v>93055.045871559647</v>
      </c>
      <c r="U2254">
        <f t="shared" ref="U2254" si="3417">N2242</f>
        <v>161</v>
      </c>
      <c r="Y2254" s="26" t="s">
        <v>35</v>
      </c>
      <c r="Z2254" s="5"/>
      <c r="AA2254" s="5">
        <f t="shared" ref="AA2254:AB2254" si="3418">LARGE(AA2241:AA2253,1)</f>
        <v>89.49</v>
      </c>
      <c r="AB2254" s="5">
        <f t="shared" si="3418"/>
        <v>0</v>
      </c>
      <c r="AC2254" s="27">
        <f t="shared" ref="AC2254" si="3419">SUM(AC2242:AC2253)</f>
        <v>0</v>
      </c>
      <c r="AD2254" s="5">
        <f t="shared" ref="AD2254" si="3420">LARGE(AD2241:AD2253,1)</f>
        <v>161</v>
      </c>
      <c r="AE2254" s="27">
        <f t="shared" si="3336"/>
        <v>62281.176842771274</v>
      </c>
      <c r="AF2254" s="50">
        <f t="shared" ref="AF2254" si="3421">AC2254+AE2254</f>
        <v>62281.176842771274</v>
      </c>
      <c r="AG2254">
        <f t="shared" ref="AG2254" si="3422">Z2242</f>
        <v>161</v>
      </c>
    </row>
    <row r="2255" spans="1:33" x14ac:dyDescent="0.25">
      <c r="A2255" s="6" t="s">
        <v>12</v>
      </c>
      <c r="B2255" s="6" t="s">
        <v>18</v>
      </c>
      <c r="C2255" s="6" t="s">
        <v>19</v>
      </c>
      <c r="D2255" s="14" t="s">
        <v>20</v>
      </c>
      <c r="E2255" s="14" t="s">
        <v>21</v>
      </c>
      <c r="F2255" s="6" t="s">
        <v>22</v>
      </c>
      <c r="G2255" s="6" t="s">
        <v>23</v>
      </c>
      <c r="M2255" s="6" t="s">
        <v>12</v>
      </c>
      <c r="N2255" s="6" t="s">
        <v>18</v>
      </c>
      <c r="O2255" s="6" t="s">
        <v>19</v>
      </c>
      <c r="P2255" s="14" t="s">
        <v>20</v>
      </c>
      <c r="Q2255" s="14" t="s">
        <v>21</v>
      </c>
      <c r="R2255" s="6" t="s">
        <v>22</v>
      </c>
      <c r="S2255" s="6" t="s">
        <v>23</v>
      </c>
      <c r="Y2255" s="6" t="s">
        <v>12</v>
      </c>
      <c r="Z2255" s="6" t="s">
        <v>18</v>
      </c>
      <c r="AA2255" s="6" t="s">
        <v>19</v>
      </c>
      <c r="AB2255" s="14" t="s">
        <v>20</v>
      </c>
      <c r="AC2255" s="14" t="s">
        <v>21</v>
      </c>
      <c r="AD2255" s="6" t="s">
        <v>22</v>
      </c>
      <c r="AE2255" s="6" t="s">
        <v>23</v>
      </c>
    </row>
    <row r="2256" spans="1:33" x14ac:dyDescent="0.25">
      <c r="A2256" s="7" t="str">
        <f>Premissas!$E$2</f>
        <v>outubro/19</v>
      </c>
      <c r="B2256" s="29">
        <f>B2242+1</f>
        <v>162</v>
      </c>
      <c r="C2256" s="15">
        <f>LARGE(Premissas!$H$2:$I$2,1)</f>
        <v>63.39</v>
      </c>
      <c r="D2256" s="16">
        <f t="shared" ref="D2256:D2267" si="3423">IF(C2256&gt;105%*B2256,(C2256-B2256),0)</f>
        <v>0</v>
      </c>
      <c r="E2256" s="17">
        <f>D2256*Premissas!$C$6</f>
        <v>0</v>
      </c>
      <c r="F2256" s="15">
        <f t="shared" ref="F2256:F2267" si="3424">IF(C2256&gt;B2256,C2256,B2256)</f>
        <v>162</v>
      </c>
      <c r="G2256" s="18">
        <f>F2256*Premissas!$C$5</f>
        <v>5222.3347042075293</v>
      </c>
      <c r="M2256" s="7" t="str">
        <f>Premissas!$E$2</f>
        <v>outubro/19</v>
      </c>
      <c r="N2256" s="29">
        <f t="shared" ref="N2256" si="3425">N2242+1</f>
        <v>162</v>
      </c>
      <c r="O2256" s="15">
        <f>Premissas!$I$2</f>
        <v>63.39</v>
      </c>
      <c r="P2256" s="16">
        <f t="shared" ref="P2256:P2267" si="3426">IF(O2256&gt;105%*N2256,(O2256-N2256),0)</f>
        <v>0</v>
      </c>
      <c r="Q2256" s="17">
        <f>P2256*Premissas!$C$13</f>
        <v>0</v>
      </c>
      <c r="R2256" s="15">
        <f t="shared" ref="R2256:R2267" si="3427">IF(O2256&gt;N2256,O2256,N2256)</f>
        <v>162</v>
      </c>
      <c r="S2256" s="18">
        <f>R2256*Premissas!$C$11</f>
        <v>7802.7522935779816</v>
      </c>
      <c r="Y2256" s="7" t="str">
        <f>Premissas!$E$2</f>
        <v>outubro/19</v>
      </c>
      <c r="Z2256" s="29">
        <f t="shared" ref="Z2256" si="3428">Z2242+1</f>
        <v>162</v>
      </c>
      <c r="AA2256" s="15">
        <f>Premissas!$H$2</f>
        <v>58.8</v>
      </c>
      <c r="AB2256" s="16">
        <f t="shared" ref="AB2256:AB2267" si="3429">IF(AA2256&gt;105%*Z2256,(AA2256-Z2256),0)</f>
        <v>0</v>
      </c>
      <c r="AC2256" s="17">
        <f>AB2256*Premissas!$C$6</f>
        <v>0</v>
      </c>
      <c r="AD2256" s="15">
        <f t="shared" ref="AD2256:AD2267" si="3430">IF(AA2256&gt;Z2256,AA2256,Z2256)</f>
        <v>162</v>
      </c>
      <c r="AE2256" s="18">
        <f>AD2256*Premissas!$C$12</f>
        <v>5222.3347042075293</v>
      </c>
    </row>
    <row r="2257" spans="1:33" x14ac:dyDescent="0.25">
      <c r="A2257" s="7" t="str">
        <f>Premissas!$E$3</f>
        <v>setembro/19</v>
      </c>
      <c r="B2257" s="29">
        <f>B2256</f>
        <v>162</v>
      </c>
      <c r="C2257" s="15">
        <f>LARGE(Premissas!$H$3:$I$3,1)</f>
        <v>58.91</v>
      </c>
      <c r="D2257" s="16">
        <f t="shared" si="3423"/>
        <v>0</v>
      </c>
      <c r="E2257" s="17">
        <f>D2257*Premissas!$C$6</f>
        <v>0</v>
      </c>
      <c r="F2257" s="15">
        <f t="shared" si="3424"/>
        <v>162</v>
      </c>
      <c r="G2257" s="18">
        <f>F2257*Premissas!$C$5</f>
        <v>5222.3347042075293</v>
      </c>
      <c r="M2257" s="7" t="str">
        <f>Premissas!$E$3</f>
        <v>setembro/19</v>
      </c>
      <c r="N2257" s="29">
        <f t="shared" ref="N2257:N2267" si="3431">N2256</f>
        <v>162</v>
      </c>
      <c r="O2257" s="15">
        <f>Premissas!$I$3</f>
        <v>52.19</v>
      </c>
      <c r="P2257" s="16">
        <f t="shared" si="3426"/>
        <v>0</v>
      </c>
      <c r="Q2257" s="17">
        <f>P2257*Premissas!$C$13</f>
        <v>0</v>
      </c>
      <c r="R2257" s="15">
        <f t="shared" si="3427"/>
        <v>162</v>
      </c>
      <c r="S2257" s="18">
        <f>R2257*Premissas!$C$11</f>
        <v>7802.7522935779816</v>
      </c>
      <c r="Y2257" s="7" t="str">
        <f>Premissas!$E$3</f>
        <v>setembro/19</v>
      </c>
      <c r="Z2257" s="29">
        <f t="shared" ref="Z2257:Z2267" si="3432">Z2256</f>
        <v>162</v>
      </c>
      <c r="AA2257" s="15">
        <f>Premissas!$H$3</f>
        <v>58.91</v>
      </c>
      <c r="AB2257" s="16">
        <f t="shared" si="3429"/>
        <v>0</v>
      </c>
      <c r="AC2257" s="17">
        <f>AB2257*Premissas!$C$6</f>
        <v>0</v>
      </c>
      <c r="AD2257" s="15">
        <f t="shared" si="3430"/>
        <v>162</v>
      </c>
      <c r="AE2257" s="18">
        <f>AD2257*Premissas!$C$12</f>
        <v>5222.3347042075293</v>
      </c>
    </row>
    <row r="2258" spans="1:33" x14ac:dyDescent="0.25">
      <c r="A2258" s="7" t="str">
        <f>Premissas!$E$4</f>
        <v>agosto/19</v>
      </c>
      <c r="B2258" s="29">
        <f t="shared" ref="B2258:B2267" si="3433">B2257</f>
        <v>162</v>
      </c>
      <c r="C2258" s="15">
        <f>LARGE(Premissas!$H$4:$I$4,1)</f>
        <v>46.48</v>
      </c>
      <c r="D2258" s="16">
        <f t="shared" si="3423"/>
        <v>0</v>
      </c>
      <c r="E2258" s="17">
        <f>D2258*Premissas!$C$6</f>
        <v>0</v>
      </c>
      <c r="F2258" s="15">
        <f t="shared" si="3424"/>
        <v>162</v>
      </c>
      <c r="G2258" s="18">
        <f>F2258*Premissas!$C$5</f>
        <v>5222.3347042075293</v>
      </c>
      <c r="M2258" s="7" t="str">
        <f>Premissas!$E$4</f>
        <v>agosto/19</v>
      </c>
      <c r="N2258" s="29">
        <f t="shared" si="3431"/>
        <v>162</v>
      </c>
      <c r="O2258" s="15">
        <f>Premissas!$I$4</f>
        <v>20.16</v>
      </c>
      <c r="P2258" s="16">
        <f t="shared" si="3426"/>
        <v>0</v>
      </c>
      <c r="Q2258" s="17">
        <f>P2258*Premissas!$C$13</f>
        <v>0</v>
      </c>
      <c r="R2258" s="15">
        <f t="shared" si="3427"/>
        <v>162</v>
      </c>
      <c r="S2258" s="18">
        <f>R2258*Premissas!$C$11</f>
        <v>7802.7522935779816</v>
      </c>
      <c r="Y2258" s="7" t="str">
        <f>Premissas!$E$4</f>
        <v>agosto/19</v>
      </c>
      <c r="Z2258" s="29">
        <f t="shared" si="3432"/>
        <v>162</v>
      </c>
      <c r="AA2258" s="15">
        <f>Premissas!$H$4</f>
        <v>46.48</v>
      </c>
      <c r="AB2258" s="16">
        <f t="shared" si="3429"/>
        <v>0</v>
      </c>
      <c r="AC2258" s="17">
        <f>AB2258*Premissas!$C$6</f>
        <v>0</v>
      </c>
      <c r="AD2258" s="15">
        <f t="shared" si="3430"/>
        <v>162</v>
      </c>
      <c r="AE2258" s="18">
        <f>AD2258*Premissas!$C$12</f>
        <v>5222.3347042075293</v>
      </c>
    </row>
    <row r="2259" spans="1:33" x14ac:dyDescent="0.25">
      <c r="A2259" s="7" t="str">
        <f>Premissas!$E$5</f>
        <v>julho/19</v>
      </c>
      <c r="B2259" s="29">
        <f t="shared" si="3433"/>
        <v>162</v>
      </c>
      <c r="C2259" s="15">
        <f>LARGE(Premissas!$H$5:$I$5,1)</f>
        <v>63.17</v>
      </c>
      <c r="D2259" s="16">
        <f t="shared" si="3423"/>
        <v>0</v>
      </c>
      <c r="E2259" s="17">
        <f>D2259*Premissas!$C$6</f>
        <v>0</v>
      </c>
      <c r="F2259" s="15">
        <f t="shared" si="3424"/>
        <v>162</v>
      </c>
      <c r="G2259" s="18">
        <f>F2259*Premissas!$C$5</f>
        <v>5222.3347042075293</v>
      </c>
      <c r="M2259" s="7" t="str">
        <f>Premissas!$E$5</f>
        <v>julho/19</v>
      </c>
      <c r="N2259" s="29">
        <f t="shared" si="3431"/>
        <v>162</v>
      </c>
      <c r="O2259" s="15">
        <f>Premissas!$I$5</f>
        <v>39.979999999999997</v>
      </c>
      <c r="P2259" s="16">
        <f t="shared" si="3426"/>
        <v>0</v>
      </c>
      <c r="Q2259" s="17">
        <f>P2259*Premissas!$C$13</f>
        <v>0</v>
      </c>
      <c r="R2259" s="15">
        <f t="shared" si="3427"/>
        <v>162</v>
      </c>
      <c r="S2259" s="18">
        <f>R2259*Premissas!$C$11</f>
        <v>7802.7522935779816</v>
      </c>
      <c r="Y2259" s="7" t="str">
        <f>Premissas!$E$5</f>
        <v>julho/19</v>
      </c>
      <c r="Z2259" s="29">
        <f t="shared" si="3432"/>
        <v>162</v>
      </c>
      <c r="AA2259" s="15">
        <f>Premissas!$H$5</f>
        <v>63.17</v>
      </c>
      <c r="AB2259" s="16">
        <f t="shared" si="3429"/>
        <v>0</v>
      </c>
      <c r="AC2259" s="17">
        <f>AB2259*Premissas!$C$6</f>
        <v>0</v>
      </c>
      <c r="AD2259" s="15">
        <f t="shared" si="3430"/>
        <v>162</v>
      </c>
      <c r="AE2259" s="18">
        <f>AD2259*Premissas!$C$12</f>
        <v>5222.3347042075293</v>
      </c>
    </row>
    <row r="2260" spans="1:33" x14ac:dyDescent="0.25">
      <c r="A2260" s="7" t="str">
        <f>Premissas!$E$6</f>
        <v>junho/19</v>
      </c>
      <c r="B2260" s="29">
        <f t="shared" si="3433"/>
        <v>162</v>
      </c>
      <c r="C2260" s="15">
        <f>LARGE(Premissas!$H$6:$I$6,1)</f>
        <v>59.47</v>
      </c>
      <c r="D2260" s="16">
        <f t="shared" si="3423"/>
        <v>0</v>
      </c>
      <c r="E2260" s="17">
        <f>D2260*Premissas!$C$6</f>
        <v>0</v>
      </c>
      <c r="F2260" s="15">
        <f t="shared" si="3424"/>
        <v>162</v>
      </c>
      <c r="G2260" s="18">
        <f>F2260*Premissas!$C$5</f>
        <v>5222.3347042075293</v>
      </c>
      <c r="M2260" s="7" t="str">
        <f>Premissas!$E$6</f>
        <v>junho/19</v>
      </c>
      <c r="N2260" s="29">
        <f t="shared" si="3431"/>
        <v>162</v>
      </c>
      <c r="O2260" s="15">
        <f>Premissas!$I$6</f>
        <v>47.71</v>
      </c>
      <c r="P2260" s="16">
        <f t="shared" si="3426"/>
        <v>0</v>
      </c>
      <c r="Q2260" s="17">
        <f>P2260*Premissas!$C$13</f>
        <v>0</v>
      </c>
      <c r="R2260" s="15">
        <f t="shared" si="3427"/>
        <v>162</v>
      </c>
      <c r="S2260" s="18">
        <f>R2260*Premissas!$C$11</f>
        <v>7802.7522935779816</v>
      </c>
      <c r="Y2260" s="7" t="str">
        <f>Premissas!$E$6</f>
        <v>junho/19</v>
      </c>
      <c r="Z2260" s="29">
        <f t="shared" si="3432"/>
        <v>162</v>
      </c>
      <c r="AA2260" s="15">
        <f>Premissas!$H$6</f>
        <v>59.47</v>
      </c>
      <c r="AB2260" s="16">
        <f t="shared" si="3429"/>
        <v>0</v>
      </c>
      <c r="AC2260" s="17">
        <f>AB2260*Premissas!$C$6</f>
        <v>0</v>
      </c>
      <c r="AD2260" s="15">
        <f t="shared" si="3430"/>
        <v>162</v>
      </c>
      <c r="AE2260" s="18">
        <f>AD2260*Premissas!$C$12</f>
        <v>5222.3347042075293</v>
      </c>
    </row>
    <row r="2261" spans="1:33" x14ac:dyDescent="0.25">
      <c r="A2261" s="7" t="str">
        <f>Premissas!$E$7</f>
        <v>maio/19</v>
      </c>
      <c r="B2261" s="29">
        <f t="shared" si="3433"/>
        <v>162</v>
      </c>
      <c r="C2261" s="15">
        <f>LARGE(Premissas!$H$7:$I$7,1)</f>
        <v>61.04</v>
      </c>
      <c r="D2261" s="20">
        <f t="shared" si="3423"/>
        <v>0</v>
      </c>
      <c r="E2261" s="17">
        <f>D2261*Premissas!$C$6</f>
        <v>0</v>
      </c>
      <c r="F2261" s="15">
        <f t="shared" si="3424"/>
        <v>162</v>
      </c>
      <c r="G2261" s="18">
        <f>F2261*Premissas!$C$5</f>
        <v>5222.3347042075293</v>
      </c>
      <c r="M2261" s="7" t="str">
        <f>Premissas!$E$7</f>
        <v>maio/19</v>
      </c>
      <c r="N2261" s="29">
        <f t="shared" si="3431"/>
        <v>162</v>
      </c>
      <c r="O2261" s="15">
        <f>Premissas!$I$7</f>
        <v>46.37</v>
      </c>
      <c r="P2261" s="20">
        <f t="shared" si="3426"/>
        <v>0</v>
      </c>
      <c r="Q2261" s="17">
        <f>P2261*Premissas!$C$13</f>
        <v>0</v>
      </c>
      <c r="R2261" s="15">
        <f t="shared" si="3427"/>
        <v>162</v>
      </c>
      <c r="S2261" s="18">
        <f>R2261*Premissas!$C$11</f>
        <v>7802.7522935779816</v>
      </c>
      <c r="Y2261" s="7" t="str">
        <f>Premissas!$E$7</f>
        <v>maio/19</v>
      </c>
      <c r="Z2261" s="29">
        <f t="shared" si="3432"/>
        <v>162</v>
      </c>
      <c r="AA2261" s="15">
        <f>Premissas!$H$7</f>
        <v>61.04</v>
      </c>
      <c r="AB2261" s="20">
        <f t="shared" si="3429"/>
        <v>0</v>
      </c>
      <c r="AC2261" s="17">
        <f>AB2261*Premissas!$C$6</f>
        <v>0</v>
      </c>
      <c r="AD2261" s="15">
        <f t="shared" si="3430"/>
        <v>162</v>
      </c>
      <c r="AE2261" s="18">
        <f>AD2261*Premissas!$C$12</f>
        <v>5222.3347042075293</v>
      </c>
    </row>
    <row r="2262" spans="1:33" x14ac:dyDescent="0.25">
      <c r="A2262" s="7" t="str">
        <f>Premissas!$E$8</f>
        <v>abril/19</v>
      </c>
      <c r="B2262" s="29">
        <f t="shared" si="3433"/>
        <v>162</v>
      </c>
      <c r="C2262" s="15">
        <f>LARGE(Premissas!$H$8:$I$8,1)</f>
        <v>81.98</v>
      </c>
      <c r="D2262" s="20">
        <f t="shared" si="3423"/>
        <v>0</v>
      </c>
      <c r="E2262" s="17">
        <f>D2262*Premissas!$C$6</f>
        <v>0</v>
      </c>
      <c r="F2262" s="15">
        <f t="shared" si="3424"/>
        <v>162</v>
      </c>
      <c r="G2262" s="18">
        <f>F2262*Premissas!$C$5</f>
        <v>5222.3347042075293</v>
      </c>
      <c r="M2262" s="7" t="str">
        <f>Premissas!$E$8</f>
        <v>abril/19</v>
      </c>
      <c r="N2262" s="29">
        <f t="shared" si="3431"/>
        <v>162</v>
      </c>
      <c r="O2262" s="15">
        <f>Premissas!$I$8</f>
        <v>53.09</v>
      </c>
      <c r="P2262" s="20">
        <f t="shared" si="3426"/>
        <v>0</v>
      </c>
      <c r="Q2262" s="17">
        <f>P2262*Premissas!$C$13</f>
        <v>0</v>
      </c>
      <c r="R2262" s="15">
        <f t="shared" si="3427"/>
        <v>162</v>
      </c>
      <c r="S2262" s="18">
        <f>R2262*Premissas!$C$11</f>
        <v>7802.7522935779816</v>
      </c>
      <c r="Y2262" s="7" t="str">
        <f>Premissas!$E$8</f>
        <v>abril/19</v>
      </c>
      <c r="Z2262" s="29">
        <f t="shared" si="3432"/>
        <v>162</v>
      </c>
      <c r="AA2262" s="15">
        <f>Premissas!$H$8</f>
        <v>81.98</v>
      </c>
      <c r="AB2262" s="20">
        <f t="shared" si="3429"/>
        <v>0</v>
      </c>
      <c r="AC2262" s="17">
        <f>AB2262*Premissas!$C$6</f>
        <v>0</v>
      </c>
      <c r="AD2262" s="15">
        <f t="shared" si="3430"/>
        <v>162</v>
      </c>
      <c r="AE2262" s="18">
        <f>AD2262*Premissas!$C$12</f>
        <v>5222.3347042075293</v>
      </c>
    </row>
    <row r="2263" spans="1:33" x14ac:dyDescent="0.25">
      <c r="A2263" s="7" t="str">
        <f>Premissas!$E$9</f>
        <v>março/19</v>
      </c>
      <c r="B2263" s="29">
        <f t="shared" si="3433"/>
        <v>162</v>
      </c>
      <c r="C2263" s="15">
        <f>LARGE(Premissas!$H$9:$I$9,1)</f>
        <v>77.73</v>
      </c>
      <c r="D2263" s="20">
        <f t="shared" si="3423"/>
        <v>0</v>
      </c>
      <c r="E2263" s="17">
        <f>D2263*Premissas!$C$6</f>
        <v>0</v>
      </c>
      <c r="F2263" s="15">
        <f t="shared" si="3424"/>
        <v>162</v>
      </c>
      <c r="G2263" s="18">
        <f>F2263*Premissas!$C$5</f>
        <v>5222.3347042075293</v>
      </c>
      <c r="M2263" s="7" t="str">
        <f>Premissas!$E$9</f>
        <v>março/19</v>
      </c>
      <c r="N2263" s="29">
        <f t="shared" si="3431"/>
        <v>162</v>
      </c>
      <c r="O2263" s="15">
        <f>Premissas!$I$9</f>
        <v>77.73</v>
      </c>
      <c r="P2263" s="20">
        <f t="shared" si="3426"/>
        <v>0</v>
      </c>
      <c r="Q2263" s="17">
        <f>P2263*Premissas!$C$13</f>
        <v>0</v>
      </c>
      <c r="R2263" s="15">
        <f t="shared" si="3427"/>
        <v>162</v>
      </c>
      <c r="S2263" s="18">
        <f>R2263*Premissas!$C$11</f>
        <v>7802.7522935779816</v>
      </c>
      <c r="Y2263" s="7" t="str">
        <f>Premissas!$E$9</f>
        <v>março/19</v>
      </c>
      <c r="Z2263" s="29">
        <f t="shared" si="3432"/>
        <v>162</v>
      </c>
      <c r="AA2263" s="15">
        <f>Premissas!$H$9</f>
        <v>77.62</v>
      </c>
      <c r="AB2263" s="20">
        <f t="shared" si="3429"/>
        <v>0</v>
      </c>
      <c r="AC2263" s="17">
        <f>AB2263*Premissas!$C$6</f>
        <v>0</v>
      </c>
      <c r="AD2263" s="15">
        <f t="shared" si="3430"/>
        <v>162</v>
      </c>
      <c r="AE2263" s="18">
        <f>AD2263*Premissas!$C$12</f>
        <v>5222.3347042075293</v>
      </c>
    </row>
    <row r="2264" spans="1:33" x14ac:dyDescent="0.25">
      <c r="A2264" s="7" t="str">
        <f>Premissas!$E$10</f>
        <v>fevereiro/19</v>
      </c>
      <c r="B2264" s="29">
        <f t="shared" si="3433"/>
        <v>162</v>
      </c>
      <c r="C2264" s="15">
        <f>LARGE(Premissas!$H$10:$I$10,1)</f>
        <v>89.49</v>
      </c>
      <c r="D2264" s="20">
        <f t="shared" si="3423"/>
        <v>0</v>
      </c>
      <c r="E2264" s="17">
        <f>D2264*Premissas!$C$6</f>
        <v>0</v>
      </c>
      <c r="F2264" s="15">
        <f t="shared" si="3424"/>
        <v>162</v>
      </c>
      <c r="G2264" s="18">
        <f>F2264*Premissas!$C$5</f>
        <v>5222.3347042075293</v>
      </c>
      <c r="M2264" s="7" t="str">
        <f>Premissas!$E$10</f>
        <v>fevereiro/19</v>
      </c>
      <c r="N2264" s="29">
        <f t="shared" si="3431"/>
        <v>162</v>
      </c>
      <c r="O2264" s="15">
        <f>Premissas!$I$10</f>
        <v>61.82</v>
      </c>
      <c r="P2264" s="20">
        <f t="shared" si="3426"/>
        <v>0</v>
      </c>
      <c r="Q2264" s="17">
        <f>P2264*Premissas!$C$13</f>
        <v>0</v>
      </c>
      <c r="R2264" s="15">
        <f t="shared" si="3427"/>
        <v>162</v>
      </c>
      <c r="S2264" s="18">
        <f>R2264*Premissas!$C$11</f>
        <v>7802.7522935779816</v>
      </c>
      <c r="Y2264" s="7" t="str">
        <f>Premissas!$E$10</f>
        <v>fevereiro/19</v>
      </c>
      <c r="Z2264" s="29">
        <f t="shared" si="3432"/>
        <v>162</v>
      </c>
      <c r="AA2264" s="15">
        <f>Premissas!$H$10</f>
        <v>89.49</v>
      </c>
      <c r="AB2264" s="20">
        <f t="shared" si="3429"/>
        <v>0</v>
      </c>
      <c r="AC2264" s="17">
        <f>AB2264*Premissas!$C$6</f>
        <v>0</v>
      </c>
      <c r="AD2264" s="15">
        <f t="shared" si="3430"/>
        <v>162</v>
      </c>
      <c r="AE2264" s="18">
        <f>AD2264*Premissas!$C$12</f>
        <v>5222.3347042075293</v>
      </c>
    </row>
    <row r="2265" spans="1:33" x14ac:dyDescent="0.25">
      <c r="A2265" s="7" t="str">
        <f>Premissas!$E$11</f>
        <v>janeiro/19</v>
      </c>
      <c r="B2265" s="29">
        <f t="shared" si="3433"/>
        <v>162</v>
      </c>
      <c r="C2265" s="15">
        <f>LARGE(Premissas!$H$11:$I$11,1)</f>
        <v>81.09</v>
      </c>
      <c r="D2265" s="16">
        <f t="shared" si="3423"/>
        <v>0</v>
      </c>
      <c r="E2265" s="17">
        <f>D2265*Premissas!$C$6</f>
        <v>0</v>
      </c>
      <c r="F2265" s="15">
        <f t="shared" si="3424"/>
        <v>162</v>
      </c>
      <c r="G2265" s="18">
        <f>F2265*Premissas!$C$5</f>
        <v>5222.3347042075293</v>
      </c>
      <c r="M2265" s="7" t="str">
        <f>Premissas!$E$11</f>
        <v>janeiro/19</v>
      </c>
      <c r="N2265" s="29">
        <f t="shared" si="3431"/>
        <v>162</v>
      </c>
      <c r="O2265" s="15">
        <f>Premissas!$I$11</f>
        <v>57.12</v>
      </c>
      <c r="P2265" s="16">
        <f t="shared" si="3426"/>
        <v>0</v>
      </c>
      <c r="Q2265" s="17">
        <f>P2265*Premissas!$C$13</f>
        <v>0</v>
      </c>
      <c r="R2265" s="15">
        <f t="shared" si="3427"/>
        <v>162</v>
      </c>
      <c r="S2265" s="18">
        <f>R2265*Premissas!$C$11</f>
        <v>7802.7522935779816</v>
      </c>
      <c r="Y2265" s="7" t="str">
        <f>Premissas!$E$11</f>
        <v>janeiro/19</v>
      </c>
      <c r="Z2265" s="29">
        <f t="shared" si="3432"/>
        <v>162</v>
      </c>
      <c r="AA2265" s="15">
        <f>Premissas!$H$11</f>
        <v>81.09</v>
      </c>
      <c r="AB2265" s="16">
        <f t="shared" si="3429"/>
        <v>0</v>
      </c>
      <c r="AC2265" s="17">
        <f>AB2265*Premissas!$C$6</f>
        <v>0</v>
      </c>
      <c r="AD2265" s="15">
        <f t="shared" si="3430"/>
        <v>162</v>
      </c>
      <c r="AE2265" s="18">
        <f>AD2265*Premissas!$C$12</f>
        <v>5222.3347042075293</v>
      </c>
    </row>
    <row r="2266" spans="1:33" x14ac:dyDescent="0.25">
      <c r="A2266" s="7" t="str">
        <f>Premissas!$E$12</f>
        <v>dezembro/18</v>
      </c>
      <c r="B2266" s="29">
        <f t="shared" si="3433"/>
        <v>162</v>
      </c>
      <c r="C2266" s="15">
        <f>LARGE(Premissas!$H$12:$I$12,1)</f>
        <v>66.98</v>
      </c>
      <c r="D2266" s="16">
        <f t="shared" si="3423"/>
        <v>0</v>
      </c>
      <c r="E2266" s="17">
        <f>D2266*Premissas!$C$6</f>
        <v>0</v>
      </c>
      <c r="F2266" s="15">
        <f t="shared" si="3424"/>
        <v>162</v>
      </c>
      <c r="G2266" s="18">
        <f>F2266*Premissas!$C$5</f>
        <v>5222.3347042075293</v>
      </c>
      <c r="M2266" s="7" t="str">
        <f>Premissas!$E$12</f>
        <v>dezembro/18</v>
      </c>
      <c r="N2266" s="29">
        <f t="shared" si="3431"/>
        <v>162</v>
      </c>
      <c r="O2266" s="15">
        <f>Premissas!$I$12</f>
        <v>56.9</v>
      </c>
      <c r="P2266" s="16">
        <f t="shared" si="3426"/>
        <v>0</v>
      </c>
      <c r="Q2266" s="17">
        <f>P2266*Premissas!$C$13</f>
        <v>0</v>
      </c>
      <c r="R2266" s="15">
        <f t="shared" si="3427"/>
        <v>162</v>
      </c>
      <c r="S2266" s="18">
        <f>R2266*Premissas!$C$11</f>
        <v>7802.7522935779816</v>
      </c>
      <c r="Y2266" s="7" t="str">
        <f>Premissas!$E$12</f>
        <v>dezembro/18</v>
      </c>
      <c r="Z2266" s="29">
        <f t="shared" si="3432"/>
        <v>162</v>
      </c>
      <c r="AA2266" s="15">
        <f>Premissas!$H$12</f>
        <v>66.98</v>
      </c>
      <c r="AB2266" s="16">
        <f t="shared" si="3429"/>
        <v>0</v>
      </c>
      <c r="AC2266" s="17">
        <f>AB2266*Premissas!$C$6</f>
        <v>0</v>
      </c>
      <c r="AD2266" s="15">
        <f t="shared" si="3430"/>
        <v>162</v>
      </c>
      <c r="AE2266" s="18">
        <f>AD2266*Premissas!$C$12</f>
        <v>5222.3347042075293</v>
      </c>
    </row>
    <row r="2267" spans="1:33" x14ac:dyDescent="0.25">
      <c r="A2267" s="7" t="str">
        <f>Premissas!$E$13</f>
        <v>novembro/18</v>
      </c>
      <c r="B2267" s="29">
        <f t="shared" si="3433"/>
        <v>162</v>
      </c>
      <c r="C2267" s="15">
        <f>LARGE(Premissas!$H$13:$I$13,1)</f>
        <v>66.42</v>
      </c>
      <c r="D2267" s="16">
        <f t="shared" si="3423"/>
        <v>0</v>
      </c>
      <c r="E2267" s="17">
        <f>D2267*Premissas!$C$6</f>
        <v>0</v>
      </c>
      <c r="F2267" s="15">
        <f t="shared" si="3424"/>
        <v>162</v>
      </c>
      <c r="G2267" s="18">
        <f>F2267*Premissas!$C$5</f>
        <v>5222.3347042075293</v>
      </c>
      <c r="M2267" s="7" t="str">
        <f>Premissas!$E$13</f>
        <v>novembro/18</v>
      </c>
      <c r="N2267" s="29">
        <f t="shared" si="3431"/>
        <v>162</v>
      </c>
      <c r="O2267" s="15">
        <f>Premissas!$I$13</f>
        <v>40.659999999999997</v>
      </c>
      <c r="P2267" s="16">
        <f t="shared" si="3426"/>
        <v>0</v>
      </c>
      <c r="Q2267" s="17">
        <f>P2267*Premissas!$C$13</f>
        <v>0</v>
      </c>
      <c r="R2267" s="15">
        <f t="shared" si="3427"/>
        <v>162</v>
      </c>
      <c r="S2267" s="18">
        <f>R2267*Premissas!$C$11</f>
        <v>7802.7522935779816</v>
      </c>
      <c r="Y2267" s="7" t="str">
        <f>Premissas!$E$13</f>
        <v>novembro/18</v>
      </c>
      <c r="Z2267" s="29">
        <f t="shared" si="3432"/>
        <v>162</v>
      </c>
      <c r="AA2267" s="15">
        <f>Premissas!$H$13</f>
        <v>66.42</v>
      </c>
      <c r="AB2267" s="16">
        <f t="shared" si="3429"/>
        <v>0</v>
      </c>
      <c r="AC2267" s="17">
        <f>AB2267*Premissas!$C$6</f>
        <v>0</v>
      </c>
      <c r="AD2267" s="15">
        <f t="shared" si="3430"/>
        <v>162</v>
      </c>
      <c r="AE2267" s="18">
        <f>AD2267*Premissas!$C$12</f>
        <v>5222.3347042075293</v>
      </c>
    </row>
    <row r="2268" spans="1:33" x14ac:dyDescent="0.25">
      <c r="A2268" s="26" t="s">
        <v>35</v>
      </c>
      <c r="B2268" s="5"/>
      <c r="C2268" s="5">
        <f>LARGE(C2255:C2267,1)</f>
        <v>89.49</v>
      </c>
      <c r="D2268" s="5">
        <f>LARGE(D2255:D2267,1)</f>
        <v>0</v>
      </c>
      <c r="E2268" s="27">
        <f>SUM(E2256:E2267)</f>
        <v>0</v>
      </c>
      <c r="F2268" s="5">
        <f>LARGE(F2255:F2267,1)</f>
        <v>162</v>
      </c>
      <c r="G2268" s="27">
        <f t="shared" ref="G2268:G2324" si="3434">SUM(G2256:G2267)</f>
        <v>62668.016450490366</v>
      </c>
      <c r="H2268" s="50">
        <f>E2268+G2268</f>
        <v>62668.016450490366</v>
      </c>
      <c r="I2268">
        <f>B2256</f>
        <v>162</v>
      </c>
      <c r="M2268" s="26" t="s">
        <v>35</v>
      </c>
      <c r="N2268" s="5"/>
      <c r="O2268" s="5">
        <f t="shared" ref="O2268:P2268" si="3435">LARGE(O2255:O2267,1)</f>
        <v>77.73</v>
      </c>
      <c r="P2268" s="5">
        <f t="shared" si="3435"/>
        <v>0</v>
      </c>
      <c r="Q2268" s="27">
        <f t="shared" ref="Q2268" si="3436">SUM(Q2256:Q2267)</f>
        <v>0</v>
      </c>
      <c r="R2268" s="5">
        <f t="shared" ref="R2268" si="3437">LARGE(R2255:R2267,1)</f>
        <v>162</v>
      </c>
      <c r="S2268" s="27">
        <f t="shared" ref="S2268:S2324" si="3438">SUM(S2256:S2267)</f>
        <v>93633.027522935809</v>
      </c>
      <c r="T2268" s="50">
        <f t="shared" ref="T2268" si="3439">Q2268+S2268</f>
        <v>93633.027522935809</v>
      </c>
      <c r="U2268">
        <f t="shared" ref="U2268" si="3440">N2256</f>
        <v>162</v>
      </c>
      <c r="Y2268" s="26" t="s">
        <v>35</v>
      </c>
      <c r="Z2268" s="5"/>
      <c r="AA2268" s="5">
        <f t="shared" ref="AA2268:AB2268" si="3441">LARGE(AA2255:AA2267,1)</f>
        <v>89.49</v>
      </c>
      <c r="AB2268" s="5">
        <f t="shared" si="3441"/>
        <v>0</v>
      </c>
      <c r="AC2268" s="27">
        <f t="shared" ref="AC2268" si="3442">SUM(AC2256:AC2267)</f>
        <v>0</v>
      </c>
      <c r="AD2268" s="5">
        <f t="shared" ref="AD2268" si="3443">LARGE(AD2255:AD2267,1)</f>
        <v>162</v>
      </c>
      <c r="AE2268" s="27">
        <f t="shared" ref="AE2268:AE2324" si="3444">SUM(AE2256:AE2267)</f>
        <v>62668.016450490366</v>
      </c>
      <c r="AF2268" s="50">
        <f t="shared" ref="AF2268" si="3445">AC2268+AE2268</f>
        <v>62668.016450490366</v>
      </c>
      <c r="AG2268">
        <f t="shared" ref="AG2268" si="3446">Z2256</f>
        <v>162</v>
      </c>
    </row>
    <row r="2269" spans="1:33" x14ac:dyDescent="0.25">
      <c r="A2269" s="6" t="s">
        <v>12</v>
      </c>
      <c r="B2269" s="6" t="s">
        <v>18</v>
      </c>
      <c r="C2269" s="6" t="s">
        <v>19</v>
      </c>
      <c r="D2269" s="14" t="s">
        <v>20</v>
      </c>
      <c r="E2269" s="14" t="s">
        <v>21</v>
      </c>
      <c r="F2269" s="6" t="s">
        <v>22</v>
      </c>
      <c r="G2269" s="6" t="s">
        <v>23</v>
      </c>
      <c r="M2269" s="6" t="s">
        <v>12</v>
      </c>
      <c r="N2269" s="6" t="s">
        <v>18</v>
      </c>
      <c r="O2269" s="6" t="s">
        <v>19</v>
      </c>
      <c r="P2269" s="14" t="s">
        <v>20</v>
      </c>
      <c r="Q2269" s="14" t="s">
        <v>21</v>
      </c>
      <c r="R2269" s="6" t="s">
        <v>22</v>
      </c>
      <c r="S2269" s="6" t="s">
        <v>23</v>
      </c>
      <c r="Y2269" s="6" t="s">
        <v>12</v>
      </c>
      <c r="Z2269" s="6" t="s">
        <v>18</v>
      </c>
      <c r="AA2269" s="6" t="s">
        <v>19</v>
      </c>
      <c r="AB2269" s="14" t="s">
        <v>20</v>
      </c>
      <c r="AC2269" s="14" t="s">
        <v>21</v>
      </c>
      <c r="AD2269" s="6" t="s">
        <v>22</v>
      </c>
      <c r="AE2269" s="6" t="s">
        <v>23</v>
      </c>
    </row>
    <row r="2270" spans="1:33" x14ac:dyDescent="0.25">
      <c r="A2270" s="7" t="str">
        <f>Premissas!$E$2</f>
        <v>outubro/19</v>
      </c>
      <c r="B2270" s="29">
        <f>B2256+1</f>
        <v>163</v>
      </c>
      <c r="C2270" s="15">
        <f>LARGE(Premissas!$H$2:$I$2,1)</f>
        <v>63.39</v>
      </c>
      <c r="D2270" s="16">
        <f t="shared" ref="D2270:D2281" si="3447">IF(C2270&gt;105%*B2270,(C2270-B2270),0)</f>
        <v>0</v>
      </c>
      <c r="E2270" s="17">
        <f>D2270*Premissas!$C$6</f>
        <v>0</v>
      </c>
      <c r="F2270" s="15">
        <f t="shared" ref="F2270:F2281" si="3448">IF(C2270&gt;B2270,C2270,B2270)</f>
        <v>163</v>
      </c>
      <c r="G2270" s="18">
        <f>F2270*Premissas!$C$5</f>
        <v>5254.5713381841188</v>
      </c>
      <c r="M2270" s="7" t="str">
        <f>Premissas!$E$2</f>
        <v>outubro/19</v>
      </c>
      <c r="N2270" s="29">
        <f t="shared" ref="N2270" si="3449">N2256+1</f>
        <v>163</v>
      </c>
      <c r="O2270" s="15">
        <f>Premissas!$I$2</f>
        <v>63.39</v>
      </c>
      <c r="P2270" s="16">
        <f t="shared" ref="P2270:P2281" si="3450">IF(O2270&gt;105%*N2270,(O2270-N2270),0)</f>
        <v>0</v>
      </c>
      <c r="Q2270" s="17">
        <f>P2270*Premissas!$C$13</f>
        <v>0</v>
      </c>
      <c r="R2270" s="15">
        <f t="shared" ref="R2270:R2281" si="3451">IF(O2270&gt;N2270,O2270,N2270)</f>
        <v>163</v>
      </c>
      <c r="S2270" s="18">
        <f>R2270*Premissas!$C$11</f>
        <v>7850.9174311926599</v>
      </c>
      <c r="Y2270" s="7" t="str">
        <f>Premissas!$E$2</f>
        <v>outubro/19</v>
      </c>
      <c r="Z2270" s="29">
        <f t="shared" ref="Z2270" si="3452">Z2256+1</f>
        <v>163</v>
      </c>
      <c r="AA2270" s="15">
        <f>Premissas!$H$2</f>
        <v>58.8</v>
      </c>
      <c r="AB2270" s="16">
        <f t="shared" ref="AB2270:AB2281" si="3453">IF(AA2270&gt;105%*Z2270,(AA2270-Z2270),0)</f>
        <v>0</v>
      </c>
      <c r="AC2270" s="17">
        <f>AB2270*Premissas!$C$6</f>
        <v>0</v>
      </c>
      <c r="AD2270" s="15">
        <f t="shared" ref="AD2270:AD2281" si="3454">IF(AA2270&gt;Z2270,AA2270,Z2270)</f>
        <v>163</v>
      </c>
      <c r="AE2270" s="18">
        <f>AD2270*Premissas!$C$12</f>
        <v>5254.5713381841188</v>
      </c>
    </row>
    <row r="2271" spans="1:33" x14ac:dyDescent="0.25">
      <c r="A2271" s="7" t="str">
        <f>Premissas!$E$3</f>
        <v>setembro/19</v>
      </c>
      <c r="B2271" s="29">
        <f>B2270</f>
        <v>163</v>
      </c>
      <c r="C2271" s="15">
        <f>LARGE(Premissas!$H$3:$I$3,1)</f>
        <v>58.91</v>
      </c>
      <c r="D2271" s="16">
        <f t="shared" si="3447"/>
        <v>0</v>
      </c>
      <c r="E2271" s="17">
        <f>D2271*Premissas!$C$6</f>
        <v>0</v>
      </c>
      <c r="F2271" s="15">
        <f t="shared" si="3448"/>
        <v>163</v>
      </c>
      <c r="G2271" s="18">
        <f>F2271*Premissas!$C$5</f>
        <v>5254.5713381841188</v>
      </c>
      <c r="M2271" s="7" t="str">
        <f>Premissas!$E$3</f>
        <v>setembro/19</v>
      </c>
      <c r="N2271" s="29">
        <f t="shared" ref="N2271:N2281" si="3455">N2270</f>
        <v>163</v>
      </c>
      <c r="O2271" s="15">
        <f>Premissas!$I$3</f>
        <v>52.19</v>
      </c>
      <c r="P2271" s="16">
        <f t="shared" si="3450"/>
        <v>0</v>
      </c>
      <c r="Q2271" s="17">
        <f>P2271*Premissas!$C$13</f>
        <v>0</v>
      </c>
      <c r="R2271" s="15">
        <f t="shared" si="3451"/>
        <v>163</v>
      </c>
      <c r="S2271" s="18">
        <f>R2271*Premissas!$C$11</f>
        <v>7850.9174311926599</v>
      </c>
      <c r="Y2271" s="7" t="str">
        <f>Premissas!$E$3</f>
        <v>setembro/19</v>
      </c>
      <c r="Z2271" s="29">
        <f t="shared" ref="Z2271:Z2281" si="3456">Z2270</f>
        <v>163</v>
      </c>
      <c r="AA2271" s="15">
        <f>Premissas!$H$3</f>
        <v>58.91</v>
      </c>
      <c r="AB2271" s="16">
        <f t="shared" si="3453"/>
        <v>0</v>
      </c>
      <c r="AC2271" s="17">
        <f>AB2271*Premissas!$C$6</f>
        <v>0</v>
      </c>
      <c r="AD2271" s="15">
        <f t="shared" si="3454"/>
        <v>163</v>
      </c>
      <c r="AE2271" s="18">
        <f>AD2271*Premissas!$C$12</f>
        <v>5254.5713381841188</v>
      </c>
    </row>
    <row r="2272" spans="1:33" x14ac:dyDescent="0.25">
      <c r="A2272" s="7" t="str">
        <f>Premissas!$E$4</f>
        <v>agosto/19</v>
      </c>
      <c r="B2272" s="29">
        <f t="shared" ref="B2272:B2281" si="3457">B2271</f>
        <v>163</v>
      </c>
      <c r="C2272" s="15">
        <f>LARGE(Premissas!$H$4:$I$4,1)</f>
        <v>46.48</v>
      </c>
      <c r="D2272" s="16">
        <f t="shared" si="3447"/>
        <v>0</v>
      </c>
      <c r="E2272" s="17">
        <f>D2272*Premissas!$C$6</f>
        <v>0</v>
      </c>
      <c r="F2272" s="15">
        <f t="shared" si="3448"/>
        <v>163</v>
      </c>
      <c r="G2272" s="18">
        <f>F2272*Premissas!$C$5</f>
        <v>5254.5713381841188</v>
      </c>
      <c r="M2272" s="7" t="str">
        <f>Premissas!$E$4</f>
        <v>agosto/19</v>
      </c>
      <c r="N2272" s="29">
        <f t="shared" si="3455"/>
        <v>163</v>
      </c>
      <c r="O2272" s="15">
        <f>Premissas!$I$4</f>
        <v>20.16</v>
      </c>
      <c r="P2272" s="16">
        <f t="shared" si="3450"/>
        <v>0</v>
      </c>
      <c r="Q2272" s="17">
        <f>P2272*Premissas!$C$13</f>
        <v>0</v>
      </c>
      <c r="R2272" s="15">
        <f t="shared" si="3451"/>
        <v>163</v>
      </c>
      <c r="S2272" s="18">
        <f>R2272*Premissas!$C$11</f>
        <v>7850.9174311926599</v>
      </c>
      <c r="Y2272" s="7" t="str">
        <f>Premissas!$E$4</f>
        <v>agosto/19</v>
      </c>
      <c r="Z2272" s="29">
        <f t="shared" si="3456"/>
        <v>163</v>
      </c>
      <c r="AA2272" s="15">
        <f>Premissas!$H$4</f>
        <v>46.48</v>
      </c>
      <c r="AB2272" s="16">
        <f t="shared" si="3453"/>
        <v>0</v>
      </c>
      <c r="AC2272" s="17">
        <f>AB2272*Premissas!$C$6</f>
        <v>0</v>
      </c>
      <c r="AD2272" s="15">
        <f t="shared" si="3454"/>
        <v>163</v>
      </c>
      <c r="AE2272" s="18">
        <f>AD2272*Premissas!$C$12</f>
        <v>5254.5713381841188</v>
      </c>
    </row>
    <row r="2273" spans="1:33" x14ac:dyDescent="0.25">
      <c r="A2273" s="7" t="str">
        <f>Premissas!$E$5</f>
        <v>julho/19</v>
      </c>
      <c r="B2273" s="29">
        <f t="shared" si="3457"/>
        <v>163</v>
      </c>
      <c r="C2273" s="15">
        <f>LARGE(Premissas!$H$5:$I$5,1)</f>
        <v>63.17</v>
      </c>
      <c r="D2273" s="16">
        <f t="shared" si="3447"/>
        <v>0</v>
      </c>
      <c r="E2273" s="17">
        <f>D2273*Premissas!$C$6</f>
        <v>0</v>
      </c>
      <c r="F2273" s="15">
        <f t="shared" si="3448"/>
        <v>163</v>
      </c>
      <c r="G2273" s="18">
        <f>F2273*Premissas!$C$5</f>
        <v>5254.5713381841188</v>
      </c>
      <c r="M2273" s="7" t="str">
        <f>Premissas!$E$5</f>
        <v>julho/19</v>
      </c>
      <c r="N2273" s="29">
        <f t="shared" si="3455"/>
        <v>163</v>
      </c>
      <c r="O2273" s="15">
        <f>Premissas!$I$5</f>
        <v>39.979999999999997</v>
      </c>
      <c r="P2273" s="16">
        <f t="shared" si="3450"/>
        <v>0</v>
      </c>
      <c r="Q2273" s="17">
        <f>P2273*Premissas!$C$13</f>
        <v>0</v>
      </c>
      <c r="R2273" s="15">
        <f t="shared" si="3451"/>
        <v>163</v>
      </c>
      <c r="S2273" s="18">
        <f>R2273*Premissas!$C$11</f>
        <v>7850.9174311926599</v>
      </c>
      <c r="Y2273" s="7" t="str">
        <f>Premissas!$E$5</f>
        <v>julho/19</v>
      </c>
      <c r="Z2273" s="29">
        <f t="shared" si="3456"/>
        <v>163</v>
      </c>
      <c r="AA2273" s="15">
        <f>Premissas!$H$5</f>
        <v>63.17</v>
      </c>
      <c r="AB2273" s="16">
        <f t="shared" si="3453"/>
        <v>0</v>
      </c>
      <c r="AC2273" s="17">
        <f>AB2273*Premissas!$C$6</f>
        <v>0</v>
      </c>
      <c r="AD2273" s="15">
        <f t="shared" si="3454"/>
        <v>163</v>
      </c>
      <c r="AE2273" s="18">
        <f>AD2273*Premissas!$C$12</f>
        <v>5254.5713381841188</v>
      </c>
    </row>
    <row r="2274" spans="1:33" x14ac:dyDescent="0.25">
      <c r="A2274" s="7" t="str">
        <f>Premissas!$E$6</f>
        <v>junho/19</v>
      </c>
      <c r="B2274" s="29">
        <f t="shared" si="3457"/>
        <v>163</v>
      </c>
      <c r="C2274" s="15">
        <f>LARGE(Premissas!$H$6:$I$6,1)</f>
        <v>59.47</v>
      </c>
      <c r="D2274" s="16">
        <f t="shared" si="3447"/>
        <v>0</v>
      </c>
      <c r="E2274" s="17">
        <f>D2274*Premissas!$C$6</f>
        <v>0</v>
      </c>
      <c r="F2274" s="15">
        <f t="shared" si="3448"/>
        <v>163</v>
      </c>
      <c r="G2274" s="18">
        <f>F2274*Premissas!$C$5</f>
        <v>5254.5713381841188</v>
      </c>
      <c r="M2274" s="7" t="str">
        <f>Premissas!$E$6</f>
        <v>junho/19</v>
      </c>
      <c r="N2274" s="29">
        <f t="shared" si="3455"/>
        <v>163</v>
      </c>
      <c r="O2274" s="15">
        <f>Premissas!$I$6</f>
        <v>47.71</v>
      </c>
      <c r="P2274" s="16">
        <f t="shared" si="3450"/>
        <v>0</v>
      </c>
      <c r="Q2274" s="17">
        <f>P2274*Premissas!$C$13</f>
        <v>0</v>
      </c>
      <c r="R2274" s="15">
        <f t="shared" si="3451"/>
        <v>163</v>
      </c>
      <c r="S2274" s="18">
        <f>R2274*Premissas!$C$11</f>
        <v>7850.9174311926599</v>
      </c>
      <c r="Y2274" s="7" t="str">
        <f>Premissas!$E$6</f>
        <v>junho/19</v>
      </c>
      <c r="Z2274" s="29">
        <f t="shared" si="3456"/>
        <v>163</v>
      </c>
      <c r="AA2274" s="15">
        <f>Premissas!$H$6</f>
        <v>59.47</v>
      </c>
      <c r="AB2274" s="16">
        <f t="shared" si="3453"/>
        <v>0</v>
      </c>
      <c r="AC2274" s="17">
        <f>AB2274*Premissas!$C$6</f>
        <v>0</v>
      </c>
      <c r="AD2274" s="15">
        <f t="shared" si="3454"/>
        <v>163</v>
      </c>
      <c r="AE2274" s="18">
        <f>AD2274*Premissas!$C$12</f>
        <v>5254.5713381841188</v>
      </c>
    </row>
    <row r="2275" spans="1:33" x14ac:dyDescent="0.25">
      <c r="A2275" s="7" t="str">
        <f>Premissas!$E$7</f>
        <v>maio/19</v>
      </c>
      <c r="B2275" s="29">
        <f t="shared" si="3457"/>
        <v>163</v>
      </c>
      <c r="C2275" s="15">
        <f>LARGE(Premissas!$H$7:$I$7,1)</f>
        <v>61.04</v>
      </c>
      <c r="D2275" s="20">
        <f t="shared" si="3447"/>
        <v>0</v>
      </c>
      <c r="E2275" s="17">
        <f>D2275*Premissas!$C$6</f>
        <v>0</v>
      </c>
      <c r="F2275" s="15">
        <f t="shared" si="3448"/>
        <v>163</v>
      </c>
      <c r="G2275" s="18">
        <f>F2275*Premissas!$C$5</f>
        <v>5254.5713381841188</v>
      </c>
      <c r="M2275" s="7" t="str">
        <f>Premissas!$E$7</f>
        <v>maio/19</v>
      </c>
      <c r="N2275" s="29">
        <f t="shared" si="3455"/>
        <v>163</v>
      </c>
      <c r="O2275" s="15">
        <f>Premissas!$I$7</f>
        <v>46.37</v>
      </c>
      <c r="P2275" s="20">
        <f t="shared" si="3450"/>
        <v>0</v>
      </c>
      <c r="Q2275" s="17">
        <f>P2275*Premissas!$C$13</f>
        <v>0</v>
      </c>
      <c r="R2275" s="15">
        <f t="shared" si="3451"/>
        <v>163</v>
      </c>
      <c r="S2275" s="18">
        <f>R2275*Premissas!$C$11</f>
        <v>7850.9174311926599</v>
      </c>
      <c r="Y2275" s="7" t="str">
        <f>Premissas!$E$7</f>
        <v>maio/19</v>
      </c>
      <c r="Z2275" s="29">
        <f t="shared" si="3456"/>
        <v>163</v>
      </c>
      <c r="AA2275" s="15">
        <f>Premissas!$H$7</f>
        <v>61.04</v>
      </c>
      <c r="AB2275" s="20">
        <f t="shared" si="3453"/>
        <v>0</v>
      </c>
      <c r="AC2275" s="17">
        <f>AB2275*Premissas!$C$6</f>
        <v>0</v>
      </c>
      <c r="AD2275" s="15">
        <f t="shared" si="3454"/>
        <v>163</v>
      </c>
      <c r="AE2275" s="18">
        <f>AD2275*Premissas!$C$12</f>
        <v>5254.5713381841188</v>
      </c>
    </row>
    <row r="2276" spans="1:33" x14ac:dyDescent="0.25">
      <c r="A2276" s="7" t="str">
        <f>Premissas!$E$8</f>
        <v>abril/19</v>
      </c>
      <c r="B2276" s="29">
        <f t="shared" si="3457"/>
        <v>163</v>
      </c>
      <c r="C2276" s="15">
        <f>LARGE(Premissas!$H$8:$I$8,1)</f>
        <v>81.98</v>
      </c>
      <c r="D2276" s="20">
        <f t="shared" si="3447"/>
        <v>0</v>
      </c>
      <c r="E2276" s="17">
        <f>D2276*Premissas!$C$6</f>
        <v>0</v>
      </c>
      <c r="F2276" s="15">
        <f t="shared" si="3448"/>
        <v>163</v>
      </c>
      <c r="G2276" s="18">
        <f>F2276*Premissas!$C$5</f>
        <v>5254.5713381841188</v>
      </c>
      <c r="M2276" s="7" t="str">
        <f>Premissas!$E$8</f>
        <v>abril/19</v>
      </c>
      <c r="N2276" s="29">
        <f t="shared" si="3455"/>
        <v>163</v>
      </c>
      <c r="O2276" s="15">
        <f>Premissas!$I$8</f>
        <v>53.09</v>
      </c>
      <c r="P2276" s="20">
        <f t="shared" si="3450"/>
        <v>0</v>
      </c>
      <c r="Q2276" s="17">
        <f>P2276*Premissas!$C$13</f>
        <v>0</v>
      </c>
      <c r="R2276" s="15">
        <f t="shared" si="3451"/>
        <v>163</v>
      </c>
      <c r="S2276" s="18">
        <f>R2276*Premissas!$C$11</f>
        <v>7850.9174311926599</v>
      </c>
      <c r="Y2276" s="7" t="str">
        <f>Premissas!$E$8</f>
        <v>abril/19</v>
      </c>
      <c r="Z2276" s="29">
        <f t="shared" si="3456"/>
        <v>163</v>
      </c>
      <c r="AA2276" s="15">
        <f>Premissas!$H$8</f>
        <v>81.98</v>
      </c>
      <c r="AB2276" s="20">
        <f t="shared" si="3453"/>
        <v>0</v>
      </c>
      <c r="AC2276" s="17">
        <f>AB2276*Premissas!$C$6</f>
        <v>0</v>
      </c>
      <c r="AD2276" s="15">
        <f t="shared" si="3454"/>
        <v>163</v>
      </c>
      <c r="AE2276" s="18">
        <f>AD2276*Premissas!$C$12</f>
        <v>5254.5713381841188</v>
      </c>
    </row>
    <row r="2277" spans="1:33" x14ac:dyDescent="0.25">
      <c r="A2277" s="7" t="str">
        <f>Premissas!$E$9</f>
        <v>março/19</v>
      </c>
      <c r="B2277" s="29">
        <f t="shared" si="3457"/>
        <v>163</v>
      </c>
      <c r="C2277" s="15">
        <f>LARGE(Premissas!$H$9:$I$9,1)</f>
        <v>77.73</v>
      </c>
      <c r="D2277" s="20">
        <f t="shared" si="3447"/>
        <v>0</v>
      </c>
      <c r="E2277" s="17">
        <f>D2277*Premissas!$C$6</f>
        <v>0</v>
      </c>
      <c r="F2277" s="15">
        <f t="shared" si="3448"/>
        <v>163</v>
      </c>
      <c r="G2277" s="18">
        <f>F2277*Premissas!$C$5</f>
        <v>5254.5713381841188</v>
      </c>
      <c r="M2277" s="7" t="str">
        <f>Premissas!$E$9</f>
        <v>março/19</v>
      </c>
      <c r="N2277" s="29">
        <f t="shared" si="3455"/>
        <v>163</v>
      </c>
      <c r="O2277" s="15">
        <f>Premissas!$I$9</f>
        <v>77.73</v>
      </c>
      <c r="P2277" s="20">
        <f t="shared" si="3450"/>
        <v>0</v>
      </c>
      <c r="Q2277" s="17">
        <f>P2277*Premissas!$C$13</f>
        <v>0</v>
      </c>
      <c r="R2277" s="15">
        <f t="shared" si="3451"/>
        <v>163</v>
      </c>
      <c r="S2277" s="18">
        <f>R2277*Premissas!$C$11</f>
        <v>7850.9174311926599</v>
      </c>
      <c r="Y2277" s="7" t="str">
        <f>Premissas!$E$9</f>
        <v>março/19</v>
      </c>
      <c r="Z2277" s="29">
        <f t="shared" si="3456"/>
        <v>163</v>
      </c>
      <c r="AA2277" s="15">
        <f>Premissas!$H$9</f>
        <v>77.62</v>
      </c>
      <c r="AB2277" s="20">
        <f t="shared" si="3453"/>
        <v>0</v>
      </c>
      <c r="AC2277" s="17">
        <f>AB2277*Premissas!$C$6</f>
        <v>0</v>
      </c>
      <c r="AD2277" s="15">
        <f t="shared" si="3454"/>
        <v>163</v>
      </c>
      <c r="AE2277" s="18">
        <f>AD2277*Premissas!$C$12</f>
        <v>5254.5713381841188</v>
      </c>
    </row>
    <row r="2278" spans="1:33" x14ac:dyDescent="0.25">
      <c r="A2278" s="7" t="str">
        <f>Premissas!$E$10</f>
        <v>fevereiro/19</v>
      </c>
      <c r="B2278" s="29">
        <f t="shared" si="3457"/>
        <v>163</v>
      </c>
      <c r="C2278" s="15">
        <f>LARGE(Premissas!$H$10:$I$10,1)</f>
        <v>89.49</v>
      </c>
      <c r="D2278" s="20">
        <f t="shared" si="3447"/>
        <v>0</v>
      </c>
      <c r="E2278" s="17">
        <f>D2278*Premissas!$C$6</f>
        <v>0</v>
      </c>
      <c r="F2278" s="15">
        <f t="shared" si="3448"/>
        <v>163</v>
      </c>
      <c r="G2278" s="18">
        <f>F2278*Premissas!$C$5</f>
        <v>5254.5713381841188</v>
      </c>
      <c r="M2278" s="7" t="str">
        <f>Premissas!$E$10</f>
        <v>fevereiro/19</v>
      </c>
      <c r="N2278" s="29">
        <f t="shared" si="3455"/>
        <v>163</v>
      </c>
      <c r="O2278" s="15">
        <f>Premissas!$I$10</f>
        <v>61.82</v>
      </c>
      <c r="P2278" s="20">
        <f t="shared" si="3450"/>
        <v>0</v>
      </c>
      <c r="Q2278" s="17">
        <f>P2278*Premissas!$C$13</f>
        <v>0</v>
      </c>
      <c r="R2278" s="15">
        <f t="shared" si="3451"/>
        <v>163</v>
      </c>
      <c r="S2278" s="18">
        <f>R2278*Premissas!$C$11</f>
        <v>7850.9174311926599</v>
      </c>
      <c r="Y2278" s="7" t="str">
        <f>Premissas!$E$10</f>
        <v>fevereiro/19</v>
      </c>
      <c r="Z2278" s="29">
        <f t="shared" si="3456"/>
        <v>163</v>
      </c>
      <c r="AA2278" s="15">
        <f>Premissas!$H$10</f>
        <v>89.49</v>
      </c>
      <c r="AB2278" s="20">
        <f t="shared" si="3453"/>
        <v>0</v>
      </c>
      <c r="AC2278" s="17">
        <f>AB2278*Premissas!$C$6</f>
        <v>0</v>
      </c>
      <c r="AD2278" s="15">
        <f t="shared" si="3454"/>
        <v>163</v>
      </c>
      <c r="AE2278" s="18">
        <f>AD2278*Premissas!$C$12</f>
        <v>5254.5713381841188</v>
      </c>
    </row>
    <row r="2279" spans="1:33" x14ac:dyDescent="0.25">
      <c r="A2279" s="7" t="str">
        <f>Premissas!$E$11</f>
        <v>janeiro/19</v>
      </c>
      <c r="B2279" s="29">
        <f t="shared" si="3457"/>
        <v>163</v>
      </c>
      <c r="C2279" s="15">
        <f>LARGE(Premissas!$H$11:$I$11,1)</f>
        <v>81.09</v>
      </c>
      <c r="D2279" s="16">
        <f t="shared" si="3447"/>
        <v>0</v>
      </c>
      <c r="E2279" s="17">
        <f>D2279*Premissas!$C$6</f>
        <v>0</v>
      </c>
      <c r="F2279" s="15">
        <f t="shared" si="3448"/>
        <v>163</v>
      </c>
      <c r="G2279" s="18">
        <f>F2279*Premissas!$C$5</f>
        <v>5254.5713381841188</v>
      </c>
      <c r="M2279" s="7" t="str">
        <f>Premissas!$E$11</f>
        <v>janeiro/19</v>
      </c>
      <c r="N2279" s="29">
        <f t="shared" si="3455"/>
        <v>163</v>
      </c>
      <c r="O2279" s="15">
        <f>Premissas!$I$11</f>
        <v>57.12</v>
      </c>
      <c r="P2279" s="16">
        <f t="shared" si="3450"/>
        <v>0</v>
      </c>
      <c r="Q2279" s="17">
        <f>P2279*Premissas!$C$13</f>
        <v>0</v>
      </c>
      <c r="R2279" s="15">
        <f t="shared" si="3451"/>
        <v>163</v>
      </c>
      <c r="S2279" s="18">
        <f>R2279*Premissas!$C$11</f>
        <v>7850.9174311926599</v>
      </c>
      <c r="Y2279" s="7" t="str">
        <f>Premissas!$E$11</f>
        <v>janeiro/19</v>
      </c>
      <c r="Z2279" s="29">
        <f t="shared" si="3456"/>
        <v>163</v>
      </c>
      <c r="AA2279" s="15">
        <f>Premissas!$H$11</f>
        <v>81.09</v>
      </c>
      <c r="AB2279" s="16">
        <f t="shared" si="3453"/>
        <v>0</v>
      </c>
      <c r="AC2279" s="17">
        <f>AB2279*Premissas!$C$6</f>
        <v>0</v>
      </c>
      <c r="AD2279" s="15">
        <f t="shared" si="3454"/>
        <v>163</v>
      </c>
      <c r="AE2279" s="18">
        <f>AD2279*Premissas!$C$12</f>
        <v>5254.5713381841188</v>
      </c>
    </row>
    <row r="2280" spans="1:33" x14ac:dyDescent="0.25">
      <c r="A2280" s="7" t="str">
        <f>Premissas!$E$12</f>
        <v>dezembro/18</v>
      </c>
      <c r="B2280" s="29">
        <f t="shared" si="3457"/>
        <v>163</v>
      </c>
      <c r="C2280" s="15">
        <f>LARGE(Premissas!$H$12:$I$12,1)</f>
        <v>66.98</v>
      </c>
      <c r="D2280" s="16">
        <f t="shared" si="3447"/>
        <v>0</v>
      </c>
      <c r="E2280" s="17">
        <f>D2280*Premissas!$C$6</f>
        <v>0</v>
      </c>
      <c r="F2280" s="15">
        <f t="shared" si="3448"/>
        <v>163</v>
      </c>
      <c r="G2280" s="18">
        <f>F2280*Premissas!$C$5</f>
        <v>5254.5713381841188</v>
      </c>
      <c r="M2280" s="7" t="str">
        <f>Premissas!$E$12</f>
        <v>dezembro/18</v>
      </c>
      <c r="N2280" s="29">
        <f t="shared" si="3455"/>
        <v>163</v>
      </c>
      <c r="O2280" s="15">
        <f>Premissas!$I$12</f>
        <v>56.9</v>
      </c>
      <c r="P2280" s="16">
        <f t="shared" si="3450"/>
        <v>0</v>
      </c>
      <c r="Q2280" s="17">
        <f>P2280*Premissas!$C$13</f>
        <v>0</v>
      </c>
      <c r="R2280" s="15">
        <f t="shared" si="3451"/>
        <v>163</v>
      </c>
      <c r="S2280" s="18">
        <f>R2280*Premissas!$C$11</f>
        <v>7850.9174311926599</v>
      </c>
      <c r="Y2280" s="7" t="str">
        <f>Premissas!$E$12</f>
        <v>dezembro/18</v>
      </c>
      <c r="Z2280" s="29">
        <f t="shared" si="3456"/>
        <v>163</v>
      </c>
      <c r="AA2280" s="15">
        <f>Premissas!$H$12</f>
        <v>66.98</v>
      </c>
      <c r="AB2280" s="16">
        <f t="shared" si="3453"/>
        <v>0</v>
      </c>
      <c r="AC2280" s="17">
        <f>AB2280*Premissas!$C$6</f>
        <v>0</v>
      </c>
      <c r="AD2280" s="15">
        <f t="shared" si="3454"/>
        <v>163</v>
      </c>
      <c r="AE2280" s="18">
        <f>AD2280*Premissas!$C$12</f>
        <v>5254.5713381841188</v>
      </c>
    </row>
    <row r="2281" spans="1:33" x14ac:dyDescent="0.25">
      <c r="A2281" s="7" t="str">
        <f>Premissas!$E$13</f>
        <v>novembro/18</v>
      </c>
      <c r="B2281" s="29">
        <f t="shared" si="3457"/>
        <v>163</v>
      </c>
      <c r="C2281" s="15">
        <f>LARGE(Premissas!$H$13:$I$13,1)</f>
        <v>66.42</v>
      </c>
      <c r="D2281" s="16">
        <f t="shared" si="3447"/>
        <v>0</v>
      </c>
      <c r="E2281" s="17">
        <f>D2281*Premissas!$C$6</f>
        <v>0</v>
      </c>
      <c r="F2281" s="15">
        <f t="shared" si="3448"/>
        <v>163</v>
      </c>
      <c r="G2281" s="18">
        <f>F2281*Premissas!$C$5</f>
        <v>5254.5713381841188</v>
      </c>
      <c r="M2281" s="7" t="str">
        <f>Premissas!$E$13</f>
        <v>novembro/18</v>
      </c>
      <c r="N2281" s="29">
        <f t="shared" si="3455"/>
        <v>163</v>
      </c>
      <c r="O2281" s="15">
        <f>Premissas!$I$13</f>
        <v>40.659999999999997</v>
      </c>
      <c r="P2281" s="16">
        <f t="shared" si="3450"/>
        <v>0</v>
      </c>
      <c r="Q2281" s="17">
        <f>P2281*Premissas!$C$13</f>
        <v>0</v>
      </c>
      <c r="R2281" s="15">
        <f t="shared" si="3451"/>
        <v>163</v>
      </c>
      <c r="S2281" s="18">
        <f>R2281*Premissas!$C$11</f>
        <v>7850.9174311926599</v>
      </c>
      <c r="Y2281" s="7" t="str">
        <f>Premissas!$E$13</f>
        <v>novembro/18</v>
      </c>
      <c r="Z2281" s="29">
        <f t="shared" si="3456"/>
        <v>163</v>
      </c>
      <c r="AA2281" s="15">
        <f>Premissas!$H$13</f>
        <v>66.42</v>
      </c>
      <c r="AB2281" s="16">
        <f t="shared" si="3453"/>
        <v>0</v>
      </c>
      <c r="AC2281" s="17">
        <f>AB2281*Premissas!$C$6</f>
        <v>0</v>
      </c>
      <c r="AD2281" s="15">
        <f t="shared" si="3454"/>
        <v>163</v>
      </c>
      <c r="AE2281" s="18">
        <f>AD2281*Premissas!$C$12</f>
        <v>5254.5713381841188</v>
      </c>
    </row>
    <row r="2282" spans="1:33" x14ac:dyDescent="0.25">
      <c r="A2282" s="26" t="s">
        <v>35</v>
      </c>
      <c r="B2282" s="5"/>
      <c r="C2282" s="5">
        <f>LARGE(C2269:C2281,1)</f>
        <v>89.49</v>
      </c>
      <c r="D2282" s="5">
        <f>LARGE(D2269:D2281,1)</f>
        <v>0</v>
      </c>
      <c r="E2282" s="27">
        <f>SUM(E2270:E2281)</f>
        <v>0</v>
      </c>
      <c r="F2282" s="5">
        <f>LARGE(F2269:F2281,1)</f>
        <v>163</v>
      </c>
      <c r="G2282" s="27">
        <f t="shared" si="3434"/>
        <v>63054.856058209429</v>
      </c>
      <c r="H2282" s="50">
        <f>E2282+G2282</f>
        <v>63054.856058209429</v>
      </c>
      <c r="I2282">
        <f>B2270</f>
        <v>163</v>
      </c>
      <c r="M2282" s="26" t="s">
        <v>35</v>
      </c>
      <c r="N2282" s="5"/>
      <c r="O2282" s="5">
        <f t="shared" ref="O2282:P2282" si="3458">LARGE(O2269:O2281,1)</f>
        <v>77.73</v>
      </c>
      <c r="P2282" s="5">
        <f t="shared" si="3458"/>
        <v>0</v>
      </c>
      <c r="Q2282" s="27">
        <f t="shared" ref="Q2282" si="3459">SUM(Q2270:Q2281)</f>
        <v>0</v>
      </c>
      <c r="R2282" s="5">
        <f t="shared" ref="R2282" si="3460">LARGE(R2269:R2281,1)</f>
        <v>163</v>
      </c>
      <c r="S2282" s="27">
        <f t="shared" si="3438"/>
        <v>94211.009174311926</v>
      </c>
      <c r="T2282" s="50">
        <f t="shared" ref="T2282" si="3461">Q2282+S2282</f>
        <v>94211.009174311926</v>
      </c>
      <c r="U2282">
        <f t="shared" ref="U2282" si="3462">N2270</f>
        <v>163</v>
      </c>
      <c r="Y2282" s="26" t="s">
        <v>35</v>
      </c>
      <c r="Z2282" s="5"/>
      <c r="AA2282" s="5">
        <f t="shared" ref="AA2282:AB2282" si="3463">LARGE(AA2269:AA2281,1)</f>
        <v>89.49</v>
      </c>
      <c r="AB2282" s="5">
        <f t="shared" si="3463"/>
        <v>0</v>
      </c>
      <c r="AC2282" s="27">
        <f t="shared" ref="AC2282" si="3464">SUM(AC2270:AC2281)</f>
        <v>0</v>
      </c>
      <c r="AD2282" s="5">
        <f t="shared" ref="AD2282" si="3465">LARGE(AD2269:AD2281,1)</f>
        <v>163</v>
      </c>
      <c r="AE2282" s="27">
        <f t="shared" si="3444"/>
        <v>63054.856058209429</v>
      </c>
      <c r="AF2282" s="50">
        <f t="shared" ref="AF2282" si="3466">AC2282+AE2282</f>
        <v>63054.856058209429</v>
      </c>
      <c r="AG2282">
        <f t="shared" ref="AG2282" si="3467">Z2270</f>
        <v>163</v>
      </c>
    </row>
    <row r="2283" spans="1:33" x14ac:dyDescent="0.25">
      <c r="A2283" s="6" t="s">
        <v>12</v>
      </c>
      <c r="B2283" s="6" t="s">
        <v>18</v>
      </c>
      <c r="C2283" s="6" t="s">
        <v>19</v>
      </c>
      <c r="D2283" s="14" t="s">
        <v>20</v>
      </c>
      <c r="E2283" s="14" t="s">
        <v>21</v>
      </c>
      <c r="F2283" s="6" t="s">
        <v>22</v>
      </c>
      <c r="G2283" s="6" t="s">
        <v>23</v>
      </c>
      <c r="M2283" s="6" t="s">
        <v>12</v>
      </c>
      <c r="N2283" s="6" t="s">
        <v>18</v>
      </c>
      <c r="O2283" s="6" t="s">
        <v>19</v>
      </c>
      <c r="P2283" s="14" t="s">
        <v>20</v>
      </c>
      <c r="Q2283" s="14" t="s">
        <v>21</v>
      </c>
      <c r="R2283" s="6" t="s">
        <v>22</v>
      </c>
      <c r="S2283" s="6" t="s">
        <v>23</v>
      </c>
      <c r="Y2283" s="6" t="s">
        <v>12</v>
      </c>
      <c r="Z2283" s="6" t="s">
        <v>18</v>
      </c>
      <c r="AA2283" s="6" t="s">
        <v>19</v>
      </c>
      <c r="AB2283" s="14" t="s">
        <v>20</v>
      </c>
      <c r="AC2283" s="14" t="s">
        <v>21</v>
      </c>
      <c r="AD2283" s="6" t="s">
        <v>22</v>
      </c>
      <c r="AE2283" s="6" t="s">
        <v>23</v>
      </c>
    </row>
    <row r="2284" spans="1:33" x14ac:dyDescent="0.25">
      <c r="A2284" s="7" t="str">
        <f>Premissas!$E$2</f>
        <v>outubro/19</v>
      </c>
      <c r="B2284" s="29">
        <f>B2270+1</f>
        <v>164</v>
      </c>
      <c r="C2284" s="15">
        <f>LARGE(Premissas!$H$2:$I$2,1)</f>
        <v>63.39</v>
      </c>
      <c r="D2284" s="16">
        <f t="shared" ref="D2284:D2295" si="3468">IF(C2284&gt;105%*B2284,(C2284-B2284),0)</f>
        <v>0</v>
      </c>
      <c r="E2284" s="17">
        <f>D2284*Premissas!$C$6</f>
        <v>0</v>
      </c>
      <c r="F2284" s="15">
        <f t="shared" ref="F2284:F2295" si="3469">IF(C2284&gt;B2284,C2284,B2284)</f>
        <v>164</v>
      </c>
      <c r="G2284" s="18">
        <f>F2284*Premissas!$C$5</f>
        <v>5286.8079721607082</v>
      </c>
      <c r="M2284" s="7" t="str">
        <f>Premissas!$E$2</f>
        <v>outubro/19</v>
      </c>
      <c r="N2284" s="29">
        <f t="shared" ref="N2284" si="3470">N2270+1</f>
        <v>164</v>
      </c>
      <c r="O2284" s="15">
        <f>Premissas!$I$2</f>
        <v>63.39</v>
      </c>
      <c r="P2284" s="16">
        <f t="shared" ref="P2284:P2295" si="3471">IF(O2284&gt;105%*N2284,(O2284-N2284),0)</f>
        <v>0</v>
      </c>
      <c r="Q2284" s="17">
        <f>P2284*Premissas!$C$13</f>
        <v>0</v>
      </c>
      <c r="R2284" s="15">
        <f t="shared" ref="R2284:R2295" si="3472">IF(O2284&gt;N2284,O2284,N2284)</f>
        <v>164</v>
      </c>
      <c r="S2284" s="18">
        <f>R2284*Premissas!$C$11</f>
        <v>7899.0825688073392</v>
      </c>
      <c r="Y2284" s="7" t="str">
        <f>Premissas!$E$2</f>
        <v>outubro/19</v>
      </c>
      <c r="Z2284" s="29">
        <f t="shared" ref="Z2284" si="3473">Z2270+1</f>
        <v>164</v>
      </c>
      <c r="AA2284" s="15">
        <f>Premissas!$H$2</f>
        <v>58.8</v>
      </c>
      <c r="AB2284" s="16">
        <f t="shared" ref="AB2284:AB2295" si="3474">IF(AA2284&gt;105%*Z2284,(AA2284-Z2284),0)</f>
        <v>0</v>
      </c>
      <c r="AC2284" s="17">
        <f>AB2284*Premissas!$C$6</f>
        <v>0</v>
      </c>
      <c r="AD2284" s="15">
        <f t="shared" ref="AD2284:AD2295" si="3475">IF(AA2284&gt;Z2284,AA2284,Z2284)</f>
        <v>164</v>
      </c>
      <c r="AE2284" s="18">
        <f>AD2284*Premissas!$C$12</f>
        <v>5286.8079721607082</v>
      </c>
    </row>
    <row r="2285" spans="1:33" x14ac:dyDescent="0.25">
      <c r="A2285" s="7" t="str">
        <f>Premissas!$E$3</f>
        <v>setembro/19</v>
      </c>
      <c r="B2285" s="29">
        <f>B2284</f>
        <v>164</v>
      </c>
      <c r="C2285" s="15">
        <f>LARGE(Premissas!$H$3:$I$3,1)</f>
        <v>58.91</v>
      </c>
      <c r="D2285" s="16">
        <f t="shared" si="3468"/>
        <v>0</v>
      </c>
      <c r="E2285" s="17">
        <f>D2285*Premissas!$C$6</f>
        <v>0</v>
      </c>
      <c r="F2285" s="15">
        <f t="shared" si="3469"/>
        <v>164</v>
      </c>
      <c r="G2285" s="18">
        <f>F2285*Premissas!$C$5</f>
        <v>5286.8079721607082</v>
      </c>
      <c r="M2285" s="7" t="str">
        <f>Premissas!$E$3</f>
        <v>setembro/19</v>
      </c>
      <c r="N2285" s="29">
        <f t="shared" ref="N2285:N2295" si="3476">N2284</f>
        <v>164</v>
      </c>
      <c r="O2285" s="15">
        <f>Premissas!$I$3</f>
        <v>52.19</v>
      </c>
      <c r="P2285" s="16">
        <f t="shared" si="3471"/>
        <v>0</v>
      </c>
      <c r="Q2285" s="17">
        <f>P2285*Premissas!$C$13</f>
        <v>0</v>
      </c>
      <c r="R2285" s="15">
        <f t="shared" si="3472"/>
        <v>164</v>
      </c>
      <c r="S2285" s="18">
        <f>R2285*Premissas!$C$11</f>
        <v>7899.0825688073392</v>
      </c>
      <c r="Y2285" s="7" t="str">
        <f>Premissas!$E$3</f>
        <v>setembro/19</v>
      </c>
      <c r="Z2285" s="29">
        <f t="shared" ref="Z2285:Z2295" si="3477">Z2284</f>
        <v>164</v>
      </c>
      <c r="AA2285" s="15">
        <f>Premissas!$H$3</f>
        <v>58.91</v>
      </c>
      <c r="AB2285" s="16">
        <f t="shared" si="3474"/>
        <v>0</v>
      </c>
      <c r="AC2285" s="17">
        <f>AB2285*Premissas!$C$6</f>
        <v>0</v>
      </c>
      <c r="AD2285" s="15">
        <f t="shared" si="3475"/>
        <v>164</v>
      </c>
      <c r="AE2285" s="18">
        <f>AD2285*Premissas!$C$12</f>
        <v>5286.8079721607082</v>
      </c>
    </row>
    <row r="2286" spans="1:33" x14ac:dyDescent="0.25">
      <c r="A2286" s="7" t="str">
        <f>Premissas!$E$4</f>
        <v>agosto/19</v>
      </c>
      <c r="B2286" s="29">
        <f t="shared" ref="B2286:B2295" si="3478">B2285</f>
        <v>164</v>
      </c>
      <c r="C2286" s="15">
        <f>LARGE(Premissas!$H$4:$I$4,1)</f>
        <v>46.48</v>
      </c>
      <c r="D2286" s="16">
        <f t="shared" si="3468"/>
        <v>0</v>
      </c>
      <c r="E2286" s="17">
        <f>D2286*Premissas!$C$6</f>
        <v>0</v>
      </c>
      <c r="F2286" s="15">
        <f t="shared" si="3469"/>
        <v>164</v>
      </c>
      <c r="G2286" s="18">
        <f>F2286*Premissas!$C$5</f>
        <v>5286.8079721607082</v>
      </c>
      <c r="M2286" s="7" t="str">
        <f>Premissas!$E$4</f>
        <v>agosto/19</v>
      </c>
      <c r="N2286" s="29">
        <f t="shared" si="3476"/>
        <v>164</v>
      </c>
      <c r="O2286" s="15">
        <f>Premissas!$I$4</f>
        <v>20.16</v>
      </c>
      <c r="P2286" s="16">
        <f t="shared" si="3471"/>
        <v>0</v>
      </c>
      <c r="Q2286" s="17">
        <f>P2286*Premissas!$C$13</f>
        <v>0</v>
      </c>
      <c r="R2286" s="15">
        <f t="shared" si="3472"/>
        <v>164</v>
      </c>
      <c r="S2286" s="18">
        <f>R2286*Premissas!$C$11</f>
        <v>7899.0825688073392</v>
      </c>
      <c r="Y2286" s="7" t="str">
        <f>Premissas!$E$4</f>
        <v>agosto/19</v>
      </c>
      <c r="Z2286" s="29">
        <f t="shared" si="3477"/>
        <v>164</v>
      </c>
      <c r="AA2286" s="15">
        <f>Premissas!$H$4</f>
        <v>46.48</v>
      </c>
      <c r="AB2286" s="16">
        <f t="shared" si="3474"/>
        <v>0</v>
      </c>
      <c r="AC2286" s="17">
        <f>AB2286*Premissas!$C$6</f>
        <v>0</v>
      </c>
      <c r="AD2286" s="15">
        <f t="shared" si="3475"/>
        <v>164</v>
      </c>
      <c r="AE2286" s="18">
        <f>AD2286*Premissas!$C$12</f>
        <v>5286.8079721607082</v>
      </c>
    </row>
    <row r="2287" spans="1:33" x14ac:dyDescent="0.25">
      <c r="A2287" s="7" t="str">
        <f>Premissas!$E$5</f>
        <v>julho/19</v>
      </c>
      <c r="B2287" s="29">
        <f t="shared" si="3478"/>
        <v>164</v>
      </c>
      <c r="C2287" s="15">
        <f>LARGE(Premissas!$H$5:$I$5,1)</f>
        <v>63.17</v>
      </c>
      <c r="D2287" s="16">
        <f t="shared" si="3468"/>
        <v>0</v>
      </c>
      <c r="E2287" s="17">
        <f>D2287*Premissas!$C$6</f>
        <v>0</v>
      </c>
      <c r="F2287" s="15">
        <f t="shared" si="3469"/>
        <v>164</v>
      </c>
      <c r="G2287" s="18">
        <f>F2287*Premissas!$C$5</f>
        <v>5286.8079721607082</v>
      </c>
      <c r="M2287" s="7" t="str">
        <f>Premissas!$E$5</f>
        <v>julho/19</v>
      </c>
      <c r="N2287" s="29">
        <f t="shared" si="3476"/>
        <v>164</v>
      </c>
      <c r="O2287" s="15">
        <f>Premissas!$I$5</f>
        <v>39.979999999999997</v>
      </c>
      <c r="P2287" s="16">
        <f t="shared" si="3471"/>
        <v>0</v>
      </c>
      <c r="Q2287" s="17">
        <f>P2287*Premissas!$C$13</f>
        <v>0</v>
      </c>
      <c r="R2287" s="15">
        <f t="shared" si="3472"/>
        <v>164</v>
      </c>
      <c r="S2287" s="18">
        <f>R2287*Premissas!$C$11</f>
        <v>7899.0825688073392</v>
      </c>
      <c r="Y2287" s="7" t="str">
        <f>Premissas!$E$5</f>
        <v>julho/19</v>
      </c>
      <c r="Z2287" s="29">
        <f t="shared" si="3477"/>
        <v>164</v>
      </c>
      <c r="AA2287" s="15">
        <f>Premissas!$H$5</f>
        <v>63.17</v>
      </c>
      <c r="AB2287" s="16">
        <f t="shared" si="3474"/>
        <v>0</v>
      </c>
      <c r="AC2287" s="17">
        <f>AB2287*Premissas!$C$6</f>
        <v>0</v>
      </c>
      <c r="AD2287" s="15">
        <f t="shared" si="3475"/>
        <v>164</v>
      </c>
      <c r="AE2287" s="18">
        <f>AD2287*Premissas!$C$12</f>
        <v>5286.8079721607082</v>
      </c>
    </row>
    <row r="2288" spans="1:33" x14ac:dyDescent="0.25">
      <c r="A2288" s="7" t="str">
        <f>Premissas!$E$6</f>
        <v>junho/19</v>
      </c>
      <c r="B2288" s="29">
        <f t="shared" si="3478"/>
        <v>164</v>
      </c>
      <c r="C2288" s="15">
        <f>LARGE(Premissas!$H$6:$I$6,1)</f>
        <v>59.47</v>
      </c>
      <c r="D2288" s="16">
        <f t="shared" si="3468"/>
        <v>0</v>
      </c>
      <c r="E2288" s="17">
        <f>D2288*Premissas!$C$6</f>
        <v>0</v>
      </c>
      <c r="F2288" s="15">
        <f t="shared" si="3469"/>
        <v>164</v>
      </c>
      <c r="G2288" s="18">
        <f>F2288*Premissas!$C$5</f>
        <v>5286.8079721607082</v>
      </c>
      <c r="M2288" s="7" t="str">
        <f>Premissas!$E$6</f>
        <v>junho/19</v>
      </c>
      <c r="N2288" s="29">
        <f t="shared" si="3476"/>
        <v>164</v>
      </c>
      <c r="O2288" s="15">
        <f>Premissas!$I$6</f>
        <v>47.71</v>
      </c>
      <c r="P2288" s="16">
        <f t="shared" si="3471"/>
        <v>0</v>
      </c>
      <c r="Q2288" s="17">
        <f>P2288*Premissas!$C$13</f>
        <v>0</v>
      </c>
      <c r="R2288" s="15">
        <f t="shared" si="3472"/>
        <v>164</v>
      </c>
      <c r="S2288" s="18">
        <f>R2288*Premissas!$C$11</f>
        <v>7899.0825688073392</v>
      </c>
      <c r="Y2288" s="7" t="str">
        <f>Premissas!$E$6</f>
        <v>junho/19</v>
      </c>
      <c r="Z2288" s="29">
        <f t="shared" si="3477"/>
        <v>164</v>
      </c>
      <c r="AA2288" s="15">
        <f>Premissas!$H$6</f>
        <v>59.47</v>
      </c>
      <c r="AB2288" s="16">
        <f t="shared" si="3474"/>
        <v>0</v>
      </c>
      <c r="AC2288" s="17">
        <f>AB2288*Premissas!$C$6</f>
        <v>0</v>
      </c>
      <c r="AD2288" s="15">
        <f t="shared" si="3475"/>
        <v>164</v>
      </c>
      <c r="AE2288" s="18">
        <f>AD2288*Premissas!$C$12</f>
        <v>5286.8079721607082</v>
      </c>
    </row>
    <row r="2289" spans="1:33" x14ac:dyDescent="0.25">
      <c r="A2289" s="7" t="str">
        <f>Premissas!$E$7</f>
        <v>maio/19</v>
      </c>
      <c r="B2289" s="29">
        <f t="shared" si="3478"/>
        <v>164</v>
      </c>
      <c r="C2289" s="15">
        <f>LARGE(Premissas!$H$7:$I$7,1)</f>
        <v>61.04</v>
      </c>
      <c r="D2289" s="20">
        <f t="shared" si="3468"/>
        <v>0</v>
      </c>
      <c r="E2289" s="17">
        <f>D2289*Premissas!$C$6</f>
        <v>0</v>
      </c>
      <c r="F2289" s="15">
        <f t="shared" si="3469"/>
        <v>164</v>
      </c>
      <c r="G2289" s="18">
        <f>F2289*Premissas!$C$5</f>
        <v>5286.8079721607082</v>
      </c>
      <c r="M2289" s="7" t="str">
        <f>Premissas!$E$7</f>
        <v>maio/19</v>
      </c>
      <c r="N2289" s="29">
        <f t="shared" si="3476"/>
        <v>164</v>
      </c>
      <c r="O2289" s="15">
        <f>Premissas!$I$7</f>
        <v>46.37</v>
      </c>
      <c r="P2289" s="20">
        <f t="shared" si="3471"/>
        <v>0</v>
      </c>
      <c r="Q2289" s="17">
        <f>P2289*Premissas!$C$13</f>
        <v>0</v>
      </c>
      <c r="R2289" s="15">
        <f t="shared" si="3472"/>
        <v>164</v>
      </c>
      <c r="S2289" s="18">
        <f>R2289*Premissas!$C$11</f>
        <v>7899.0825688073392</v>
      </c>
      <c r="Y2289" s="7" t="str">
        <f>Premissas!$E$7</f>
        <v>maio/19</v>
      </c>
      <c r="Z2289" s="29">
        <f t="shared" si="3477"/>
        <v>164</v>
      </c>
      <c r="AA2289" s="15">
        <f>Premissas!$H$7</f>
        <v>61.04</v>
      </c>
      <c r="AB2289" s="20">
        <f t="shared" si="3474"/>
        <v>0</v>
      </c>
      <c r="AC2289" s="17">
        <f>AB2289*Premissas!$C$6</f>
        <v>0</v>
      </c>
      <c r="AD2289" s="15">
        <f t="shared" si="3475"/>
        <v>164</v>
      </c>
      <c r="AE2289" s="18">
        <f>AD2289*Premissas!$C$12</f>
        <v>5286.8079721607082</v>
      </c>
    </row>
    <row r="2290" spans="1:33" x14ac:dyDescent="0.25">
      <c r="A2290" s="7" t="str">
        <f>Premissas!$E$8</f>
        <v>abril/19</v>
      </c>
      <c r="B2290" s="29">
        <f t="shared" si="3478"/>
        <v>164</v>
      </c>
      <c r="C2290" s="15">
        <f>LARGE(Premissas!$H$8:$I$8,1)</f>
        <v>81.98</v>
      </c>
      <c r="D2290" s="20">
        <f t="shared" si="3468"/>
        <v>0</v>
      </c>
      <c r="E2290" s="17">
        <f>D2290*Premissas!$C$6</f>
        <v>0</v>
      </c>
      <c r="F2290" s="15">
        <f t="shared" si="3469"/>
        <v>164</v>
      </c>
      <c r="G2290" s="18">
        <f>F2290*Premissas!$C$5</f>
        <v>5286.8079721607082</v>
      </c>
      <c r="M2290" s="7" t="str">
        <f>Premissas!$E$8</f>
        <v>abril/19</v>
      </c>
      <c r="N2290" s="29">
        <f t="shared" si="3476"/>
        <v>164</v>
      </c>
      <c r="O2290" s="15">
        <f>Premissas!$I$8</f>
        <v>53.09</v>
      </c>
      <c r="P2290" s="20">
        <f t="shared" si="3471"/>
        <v>0</v>
      </c>
      <c r="Q2290" s="17">
        <f>P2290*Premissas!$C$13</f>
        <v>0</v>
      </c>
      <c r="R2290" s="15">
        <f t="shared" si="3472"/>
        <v>164</v>
      </c>
      <c r="S2290" s="18">
        <f>R2290*Premissas!$C$11</f>
        <v>7899.0825688073392</v>
      </c>
      <c r="Y2290" s="7" t="str">
        <f>Premissas!$E$8</f>
        <v>abril/19</v>
      </c>
      <c r="Z2290" s="29">
        <f t="shared" si="3477"/>
        <v>164</v>
      </c>
      <c r="AA2290" s="15">
        <f>Premissas!$H$8</f>
        <v>81.98</v>
      </c>
      <c r="AB2290" s="20">
        <f t="shared" si="3474"/>
        <v>0</v>
      </c>
      <c r="AC2290" s="17">
        <f>AB2290*Premissas!$C$6</f>
        <v>0</v>
      </c>
      <c r="AD2290" s="15">
        <f t="shared" si="3475"/>
        <v>164</v>
      </c>
      <c r="AE2290" s="18">
        <f>AD2290*Premissas!$C$12</f>
        <v>5286.8079721607082</v>
      </c>
    </row>
    <row r="2291" spans="1:33" x14ac:dyDescent="0.25">
      <c r="A2291" s="7" t="str">
        <f>Premissas!$E$9</f>
        <v>março/19</v>
      </c>
      <c r="B2291" s="29">
        <f t="shared" si="3478"/>
        <v>164</v>
      </c>
      <c r="C2291" s="15">
        <f>LARGE(Premissas!$H$9:$I$9,1)</f>
        <v>77.73</v>
      </c>
      <c r="D2291" s="20">
        <f t="shared" si="3468"/>
        <v>0</v>
      </c>
      <c r="E2291" s="17">
        <f>D2291*Premissas!$C$6</f>
        <v>0</v>
      </c>
      <c r="F2291" s="15">
        <f t="shared" si="3469"/>
        <v>164</v>
      </c>
      <c r="G2291" s="18">
        <f>F2291*Premissas!$C$5</f>
        <v>5286.8079721607082</v>
      </c>
      <c r="M2291" s="7" t="str">
        <f>Premissas!$E$9</f>
        <v>março/19</v>
      </c>
      <c r="N2291" s="29">
        <f t="shared" si="3476"/>
        <v>164</v>
      </c>
      <c r="O2291" s="15">
        <f>Premissas!$I$9</f>
        <v>77.73</v>
      </c>
      <c r="P2291" s="20">
        <f t="shared" si="3471"/>
        <v>0</v>
      </c>
      <c r="Q2291" s="17">
        <f>P2291*Premissas!$C$13</f>
        <v>0</v>
      </c>
      <c r="R2291" s="15">
        <f t="shared" si="3472"/>
        <v>164</v>
      </c>
      <c r="S2291" s="18">
        <f>R2291*Premissas!$C$11</f>
        <v>7899.0825688073392</v>
      </c>
      <c r="Y2291" s="7" t="str">
        <f>Premissas!$E$9</f>
        <v>março/19</v>
      </c>
      <c r="Z2291" s="29">
        <f t="shared" si="3477"/>
        <v>164</v>
      </c>
      <c r="AA2291" s="15">
        <f>Premissas!$H$9</f>
        <v>77.62</v>
      </c>
      <c r="AB2291" s="20">
        <f t="shared" si="3474"/>
        <v>0</v>
      </c>
      <c r="AC2291" s="17">
        <f>AB2291*Premissas!$C$6</f>
        <v>0</v>
      </c>
      <c r="AD2291" s="15">
        <f t="shared" si="3475"/>
        <v>164</v>
      </c>
      <c r="AE2291" s="18">
        <f>AD2291*Premissas!$C$12</f>
        <v>5286.8079721607082</v>
      </c>
    </row>
    <row r="2292" spans="1:33" x14ac:dyDescent="0.25">
      <c r="A2292" s="7" t="str">
        <f>Premissas!$E$10</f>
        <v>fevereiro/19</v>
      </c>
      <c r="B2292" s="29">
        <f t="shared" si="3478"/>
        <v>164</v>
      </c>
      <c r="C2292" s="15">
        <f>LARGE(Premissas!$H$10:$I$10,1)</f>
        <v>89.49</v>
      </c>
      <c r="D2292" s="20">
        <f t="shared" si="3468"/>
        <v>0</v>
      </c>
      <c r="E2292" s="17">
        <f>D2292*Premissas!$C$6</f>
        <v>0</v>
      </c>
      <c r="F2292" s="15">
        <f t="shared" si="3469"/>
        <v>164</v>
      </c>
      <c r="G2292" s="18">
        <f>F2292*Premissas!$C$5</f>
        <v>5286.8079721607082</v>
      </c>
      <c r="M2292" s="7" t="str">
        <f>Premissas!$E$10</f>
        <v>fevereiro/19</v>
      </c>
      <c r="N2292" s="29">
        <f t="shared" si="3476"/>
        <v>164</v>
      </c>
      <c r="O2292" s="15">
        <f>Premissas!$I$10</f>
        <v>61.82</v>
      </c>
      <c r="P2292" s="20">
        <f t="shared" si="3471"/>
        <v>0</v>
      </c>
      <c r="Q2292" s="17">
        <f>P2292*Premissas!$C$13</f>
        <v>0</v>
      </c>
      <c r="R2292" s="15">
        <f t="shared" si="3472"/>
        <v>164</v>
      </c>
      <c r="S2292" s="18">
        <f>R2292*Premissas!$C$11</f>
        <v>7899.0825688073392</v>
      </c>
      <c r="Y2292" s="7" t="str">
        <f>Premissas!$E$10</f>
        <v>fevereiro/19</v>
      </c>
      <c r="Z2292" s="29">
        <f t="shared" si="3477"/>
        <v>164</v>
      </c>
      <c r="AA2292" s="15">
        <f>Premissas!$H$10</f>
        <v>89.49</v>
      </c>
      <c r="AB2292" s="20">
        <f t="shared" si="3474"/>
        <v>0</v>
      </c>
      <c r="AC2292" s="17">
        <f>AB2292*Premissas!$C$6</f>
        <v>0</v>
      </c>
      <c r="AD2292" s="15">
        <f t="shared" si="3475"/>
        <v>164</v>
      </c>
      <c r="AE2292" s="18">
        <f>AD2292*Premissas!$C$12</f>
        <v>5286.8079721607082</v>
      </c>
    </row>
    <row r="2293" spans="1:33" x14ac:dyDescent="0.25">
      <c r="A2293" s="7" t="str">
        <f>Premissas!$E$11</f>
        <v>janeiro/19</v>
      </c>
      <c r="B2293" s="29">
        <f t="shared" si="3478"/>
        <v>164</v>
      </c>
      <c r="C2293" s="15">
        <f>LARGE(Premissas!$H$11:$I$11,1)</f>
        <v>81.09</v>
      </c>
      <c r="D2293" s="16">
        <f t="shared" si="3468"/>
        <v>0</v>
      </c>
      <c r="E2293" s="17">
        <f>D2293*Premissas!$C$6</f>
        <v>0</v>
      </c>
      <c r="F2293" s="15">
        <f t="shared" si="3469"/>
        <v>164</v>
      </c>
      <c r="G2293" s="18">
        <f>F2293*Premissas!$C$5</f>
        <v>5286.8079721607082</v>
      </c>
      <c r="M2293" s="7" t="str">
        <f>Premissas!$E$11</f>
        <v>janeiro/19</v>
      </c>
      <c r="N2293" s="29">
        <f t="shared" si="3476"/>
        <v>164</v>
      </c>
      <c r="O2293" s="15">
        <f>Premissas!$I$11</f>
        <v>57.12</v>
      </c>
      <c r="P2293" s="16">
        <f t="shared" si="3471"/>
        <v>0</v>
      </c>
      <c r="Q2293" s="17">
        <f>P2293*Premissas!$C$13</f>
        <v>0</v>
      </c>
      <c r="R2293" s="15">
        <f t="shared" si="3472"/>
        <v>164</v>
      </c>
      <c r="S2293" s="18">
        <f>R2293*Premissas!$C$11</f>
        <v>7899.0825688073392</v>
      </c>
      <c r="Y2293" s="7" t="str">
        <f>Premissas!$E$11</f>
        <v>janeiro/19</v>
      </c>
      <c r="Z2293" s="29">
        <f t="shared" si="3477"/>
        <v>164</v>
      </c>
      <c r="AA2293" s="15">
        <f>Premissas!$H$11</f>
        <v>81.09</v>
      </c>
      <c r="AB2293" s="16">
        <f t="shared" si="3474"/>
        <v>0</v>
      </c>
      <c r="AC2293" s="17">
        <f>AB2293*Premissas!$C$6</f>
        <v>0</v>
      </c>
      <c r="AD2293" s="15">
        <f t="shared" si="3475"/>
        <v>164</v>
      </c>
      <c r="AE2293" s="18">
        <f>AD2293*Premissas!$C$12</f>
        <v>5286.8079721607082</v>
      </c>
    </row>
    <row r="2294" spans="1:33" x14ac:dyDescent="0.25">
      <c r="A2294" s="7" t="str">
        <f>Premissas!$E$12</f>
        <v>dezembro/18</v>
      </c>
      <c r="B2294" s="29">
        <f t="shared" si="3478"/>
        <v>164</v>
      </c>
      <c r="C2294" s="15">
        <f>LARGE(Premissas!$H$12:$I$12,1)</f>
        <v>66.98</v>
      </c>
      <c r="D2294" s="16">
        <f t="shared" si="3468"/>
        <v>0</v>
      </c>
      <c r="E2294" s="17">
        <f>D2294*Premissas!$C$6</f>
        <v>0</v>
      </c>
      <c r="F2294" s="15">
        <f t="shared" si="3469"/>
        <v>164</v>
      </c>
      <c r="G2294" s="18">
        <f>F2294*Premissas!$C$5</f>
        <v>5286.8079721607082</v>
      </c>
      <c r="M2294" s="7" t="str">
        <f>Premissas!$E$12</f>
        <v>dezembro/18</v>
      </c>
      <c r="N2294" s="29">
        <f t="shared" si="3476"/>
        <v>164</v>
      </c>
      <c r="O2294" s="15">
        <f>Premissas!$I$12</f>
        <v>56.9</v>
      </c>
      <c r="P2294" s="16">
        <f t="shared" si="3471"/>
        <v>0</v>
      </c>
      <c r="Q2294" s="17">
        <f>P2294*Premissas!$C$13</f>
        <v>0</v>
      </c>
      <c r="R2294" s="15">
        <f t="shared" si="3472"/>
        <v>164</v>
      </c>
      <c r="S2294" s="18">
        <f>R2294*Premissas!$C$11</f>
        <v>7899.0825688073392</v>
      </c>
      <c r="Y2294" s="7" t="str">
        <f>Premissas!$E$12</f>
        <v>dezembro/18</v>
      </c>
      <c r="Z2294" s="29">
        <f t="shared" si="3477"/>
        <v>164</v>
      </c>
      <c r="AA2294" s="15">
        <f>Premissas!$H$12</f>
        <v>66.98</v>
      </c>
      <c r="AB2294" s="16">
        <f t="shared" si="3474"/>
        <v>0</v>
      </c>
      <c r="AC2294" s="17">
        <f>AB2294*Premissas!$C$6</f>
        <v>0</v>
      </c>
      <c r="AD2294" s="15">
        <f t="shared" si="3475"/>
        <v>164</v>
      </c>
      <c r="AE2294" s="18">
        <f>AD2294*Premissas!$C$12</f>
        <v>5286.8079721607082</v>
      </c>
    </row>
    <row r="2295" spans="1:33" x14ac:dyDescent="0.25">
      <c r="A2295" s="7" t="str">
        <f>Premissas!$E$13</f>
        <v>novembro/18</v>
      </c>
      <c r="B2295" s="29">
        <f t="shared" si="3478"/>
        <v>164</v>
      </c>
      <c r="C2295" s="15">
        <f>LARGE(Premissas!$H$13:$I$13,1)</f>
        <v>66.42</v>
      </c>
      <c r="D2295" s="16">
        <f t="shared" si="3468"/>
        <v>0</v>
      </c>
      <c r="E2295" s="17">
        <f>D2295*Premissas!$C$6</f>
        <v>0</v>
      </c>
      <c r="F2295" s="15">
        <f t="shared" si="3469"/>
        <v>164</v>
      </c>
      <c r="G2295" s="18">
        <f>F2295*Premissas!$C$5</f>
        <v>5286.8079721607082</v>
      </c>
      <c r="M2295" s="7" t="str">
        <f>Premissas!$E$13</f>
        <v>novembro/18</v>
      </c>
      <c r="N2295" s="29">
        <f t="shared" si="3476"/>
        <v>164</v>
      </c>
      <c r="O2295" s="15">
        <f>Premissas!$I$13</f>
        <v>40.659999999999997</v>
      </c>
      <c r="P2295" s="16">
        <f t="shared" si="3471"/>
        <v>0</v>
      </c>
      <c r="Q2295" s="17">
        <f>P2295*Premissas!$C$13</f>
        <v>0</v>
      </c>
      <c r="R2295" s="15">
        <f t="shared" si="3472"/>
        <v>164</v>
      </c>
      <c r="S2295" s="18">
        <f>R2295*Premissas!$C$11</f>
        <v>7899.0825688073392</v>
      </c>
      <c r="Y2295" s="7" t="str">
        <f>Premissas!$E$13</f>
        <v>novembro/18</v>
      </c>
      <c r="Z2295" s="29">
        <f t="shared" si="3477"/>
        <v>164</v>
      </c>
      <c r="AA2295" s="15">
        <f>Premissas!$H$13</f>
        <v>66.42</v>
      </c>
      <c r="AB2295" s="16">
        <f t="shared" si="3474"/>
        <v>0</v>
      </c>
      <c r="AC2295" s="17">
        <f>AB2295*Premissas!$C$6</f>
        <v>0</v>
      </c>
      <c r="AD2295" s="15">
        <f t="shared" si="3475"/>
        <v>164</v>
      </c>
      <c r="AE2295" s="18">
        <f>AD2295*Premissas!$C$12</f>
        <v>5286.8079721607082</v>
      </c>
    </row>
    <row r="2296" spans="1:33" x14ac:dyDescent="0.25">
      <c r="A2296" s="26" t="s">
        <v>35</v>
      </c>
      <c r="B2296" s="5"/>
      <c r="C2296" s="5">
        <f>LARGE(C2283:C2295,1)</f>
        <v>89.49</v>
      </c>
      <c r="D2296" s="5">
        <f>LARGE(D2283:D2295,1)</f>
        <v>0</v>
      </c>
      <c r="E2296" s="27">
        <f>SUM(E2284:E2295)</f>
        <v>0</v>
      </c>
      <c r="F2296" s="5">
        <f>LARGE(F2283:F2295,1)</f>
        <v>164</v>
      </c>
      <c r="G2296" s="27">
        <f t="shared" si="3434"/>
        <v>63441.695665928484</v>
      </c>
      <c r="H2296" s="50">
        <f>E2296+G2296</f>
        <v>63441.695665928484</v>
      </c>
      <c r="I2296">
        <f>B2284</f>
        <v>164</v>
      </c>
      <c r="M2296" s="26" t="s">
        <v>35</v>
      </c>
      <c r="N2296" s="5"/>
      <c r="O2296" s="5">
        <f t="shared" ref="O2296:P2296" si="3479">LARGE(O2283:O2295,1)</f>
        <v>77.73</v>
      </c>
      <c r="P2296" s="5">
        <f t="shared" si="3479"/>
        <v>0</v>
      </c>
      <c r="Q2296" s="27">
        <f t="shared" ref="Q2296" si="3480">SUM(Q2284:Q2295)</f>
        <v>0</v>
      </c>
      <c r="R2296" s="5">
        <f t="shared" ref="R2296" si="3481">LARGE(R2283:R2295,1)</f>
        <v>164</v>
      </c>
      <c r="S2296" s="27">
        <f t="shared" si="3438"/>
        <v>94788.990825688074</v>
      </c>
      <c r="T2296" s="50">
        <f t="shared" ref="T2296" si="3482">Q2296+S2296</f>
        <v>94788.990825688074</v>
      </c>
      <c r="U2296">
        <f t="shared" ref="U2296" si="3483">N2284</f>
        <v>164</v>
      </c>
      <c r="Y2296" s="26" t="s">
        <v>35</v>
      </c>
      <c r="Z2296" s="5"/>
      <c r="AA2296" s="5">
        <f t="shared" ref="AA2296:AB2296" si="3484">LARGE(AA2283:AA2295,1)</f>
        <v>89.49</v>
      </c>
      <c r="AB2296" s="5">
        <f t="shared" si="3484"/>
        <v>0</v>
      </c>
      <c r="AC2296" s="27">
        <f t="shared" ref="AC2296" si="3485">SUM(AC2284:AC2295)</f>
        <v>0</v>
      </c>
      <c r="AD2296" s="5">
        <f t="shared" ref="AD2296" si="3486">LARGE(AD2283:AD2295,1)</f>
        <v>164</v>
      </c>
      <c r="AE2296" s="27">
        <f t="shared" si="3444"/>
        <v>63441.695665928484</v>
      </c>
      <c r="AF2296" s="50">
        <f t="shared" ref="AF2296" si="3487">AC2296+AE2296</f>
        <v>63441.695665928484</v>
      </c>
      <c r="AG2296">
        <f t="shared" ref="AG2296" si="3488">Z2284</f>
        <v>164</v>
      </c>
    </row>
    <row r="2297" spans="1:33" x14ac:dyDescent="0.25">
      <c r="A2297" s="6" t="s">
        <v>12</v>
      </c>
      <c r="B2297" s="6" t="s">
        <v>18</v>
      </c>
      <c r="C2297" s="6" t="s">
        <v>19</v>
      </c>
      <c r="D2297" s="14" t="s">
        <v>20</v>
      </c>
      <c r="E2297" s="14" t="s">
        <v>21</v>
      </c>
      <c r="F2297" s="6" t="s">
        <v>22</v>
      </c>
      <c r="G2297" s="6" t="s">
        <v>23</v>
      </c>
      <c r="M2297" s="6" t="s">
        <v>12</v>
      </c>
      <c r="N2297" s="6" t="s">
        <v>18</v>
      </c>
      <c r="O2297" s="6" t="s">
        <v>19</v>
      </c>
      <c r="P2297" s="14" t="s">
        <v>20</v>
      </c>
      <c r="Q2297" s="14" t="s">
        <v>21</v>
      </c>
      <c r="R2297" s="6" t="s">
        <v>22</v>
      </c>
      <c r="S2297" s="6" t="s">
        <v>23</v>
      </c>
      <c r="Y2297" s="6" t="s">
        <v>12</v>
      </c>
      <c r="Z2297" s="6" t="s">
        <v>18</v>
      </c>
      <c r="AA2297" s="6" t="s">
        <v>19</v>
      </c>
      <c r="AB2297" s="14" t="s">
        <v>20</v>
      </c>
      <c r="AC2297" s="14" t="s">
        <v>21</v>
      </c>
      <c r="AD2297" s="6" t="s">
        <v>22</v>
      </c>
      <c r="AE2297" s="6" t="s">
        <v>23</v>
      </c>
    </row>
    <row r="2298" spans="1:33" x14ac:dyDescent="0.25">
      <c r="A2298" s="7" t="str">
        <f>Premissas!$E$2</f>
        <v>outubro/19</v>
      </c>
      <c r="B2298" s="29">
        <f>B2284+1</f>
        <v>165</v>
      </c>
      <c r="C2298" s="15">
        <f>LARGE(Premissas!$H$2:$I$2,1)</f>
        <v>63.39</v>
      </c>
      <c r="D2298" s="16">
        <f t="shared" ref="D2298:D2309" si="3489">IF(C2298&gt;105%*B2298,(C2298-B2298),0)</f>
        <v>0</v>
      </c>
      <c r="E2298" s="17">
        <f>D2298*Premissas!$C$6</f>
        <v>0</v>
      </c>
      <c r="F2298" s="15">
        <f t="shared" ref="F2298:F2309" si="3490">IF(C2298&gt;B2298,C2298,B2298)</f>
        <v>165</v>
      </c>
      <c r="G2298" s="18">
        <f>F2298*Premissas!$C$5</f>
        <v>5319.0446061372986</v>
      </c>
      <c r="M2298" s="7" t="str">
        <f>Premissas!$E$2</f>
        <v>outubro/19</v>
      </c>
      <c r="N2298" s="29">
        <f t="shared" ref="N2298" si="3491">N2284+1</f>
        <v>165</v>
      </c>
      <c r="O2298" s="15">
        <f>Premissas!$I$2</f>
        <v>63.39</v>
      </c>
      <c r="P2298" s="16">
        <f t="shared" ref="P2298:P2309" si="3492">IF(O2298&gt;105%*N2298,(O2298-N2298),0)</f>
        <v>0</v>
      </c>
      <c r="Q2298" s="17">
        <f>P2298*Premissas!$C$13</f>
        <v>0</v>
      </c>
      <c r="R2298" s="15">
        <f t="shared" ref="R2298:R2309" si="3493">IF(O2298&gt;N2298,O2298,N2298)</f>
        <v>165</v>
      </c>
      <c r="S2298" s="18">
        <f>R2298*Premissas!$C$11</f>
        <v>7947.2477064220184</v>
      </c>
      <c r="Y2298" s="7" t="str">
        <f>Premissas!$E$2</f>
        <v>outubro/19</v>
      </c>
      <c r="Z2298" s="29">
        <f t="shared" ref="Z2298" si="3494">Z2284+1</f>
        <v>165</v>
      </c>
      <c r="AA2298" s="15">
        <f>Premissas!$H$2</f>
        <v>58.8</v>
      </c>
      <c r="AB2298" s="16">
        <f t="shared" ref="AB2298:AB2309" si="3495">IF(AA2298&gt;105%*Z2298,(AA2298-Z2298),0)</f>
        <v>0</v>
      </c>
      <c r="AC2298" s="17">
        <f>AB2298*Premissas!$C$6</f>
        <v>0</v>
      </c>
      <c r="AD2298" s="15">
        <f t="shared" ref="AD2298:AD2309" si="3496">IF(AA2298&gt;Z2298,AA2298,Z2298)</f>
        <v>165</v>
      </c>
      <c r="AE2298" s="18">
        <f>AD2298*Premissas!$C$12</f>
        <v>5319.0446061372986</v>
      </c>
    </row>
    <row r="2299" spans="1:33" x14ac:dyDescent="0.25">
      <c r="A2299" s="7" t="str">
        <f>Premissas!$E$3</f>
        <v>setembro/19</v>
      </c>
      <c r="B2299" s="29">
        <f>B2298</f>
        <v>165</v>
      </c>
      <c r="C2299" s="15">
        <f>LARGE(Premissas!$H$3:$I$3,1)</f>
        <v>58.91</v>
      </c>
      <c r="D2299" s="16">
        <f t="shared" si="3489"/>
        <v>0</v>
      </c>
      <c r="E2299" s="17">
        <f>D2299*Premissas!$C$6</f>
        <v>0</v>
      </c>
      <c r="F2299" s="15">
        <f t="shared" si="3490"/>
        <v>165</v>
      </c>
      <c r="G2299" s="18">
        <f>F2299*Premissas!$C$5</f>
        <v>5319.0446061372986</v>
      </c>
      <c r="M2299" s="7" t="str">
        <f>Premissas!$E$3</f>
        <v>setembro/19</v>
      </c>
      <c r="N2299" s="29">
        <f t="shared" ref="N2299:N2309" si="3497">N2298</f>
        <v>165</v>
      </c>
      <c r="O2299" s="15">
        <f>Premissas!$I$3</f>
        <v>52.19</v>
      </c>
      <c r="P2299" s="16">
        <f t="shared" si="3492"/>
        <v>0</v>
      </c>
      <c r="Q2299" s="17">
        <f>P2299*Premissas!$C$13</f>
        <v>0</v>
      </c>
      <c r="R2299" s="15">
        <f t="shared" si="3493"/>
        <v>165</v>
      </c>
      <c r="S2299" s="18">
        <f>R2299*Premissas!$C$11</f>
        <v>7947.2477064220184</v>
      </c>
      <c r="Y2299" s="7" t="str">
        <f>Premissas!$E$3</f>
        <v>setembro/19</v>
      </c>
      <c r="Z2299" s="29">
        <f t="shared" ref="Z2299:Z2309" si="3498">Z2298</f>
        <v>165</v>
      </c>
      <c r="AA2299" s="15">
        <f>Premissas!$H$3</f>
        <v>58.91</v>
      </c>
      <c r="AB2299" s="16">
        <f t="shared" si="3495"/>
        <v>0</v>
      </c>
      <c r="AC2299" s="17">
        <f>AB2299*Premissas!$C$6</f>
        <v>0</v>
      </c>
      <c r="AD2299" s="15">
        <f t="shared" si="3496"/>
        <v>165</v>
      </c>
      <c r="AE2299" s="18">
        <f>AD2299*Premissas!$C$12</f>
        <v>5319.0446061372986</v>
      </c>
    </row>
    <row r="2300" spans="1:33" x14ac:dyDescent="0.25">
      <c r="A2300" s="7" t="str">
        <f>Premissas!$E$4</f>
        <v>agosto/19</v>
      </c>
      <c r="B2300" s="29">
        <f t="shared" ref="B2300:B2309" si="3499">B2299</f>
        <v>165</v>
      </c>
      <c r="C2300" s="15">
        <f>LARGE(Premissas!$H$4:$I$4,1)</f>
        <v>46.48</v>
      </c>
      <c r="D2300" s="16">
        <f t="shared" si="3489"/>
        <v>0</v>
      </c>
      <c r="E2300" s="17">
        <f>D2300*Premissas!$C$6</f>
        <v>0</v>
      </c>
      <c r="F2300" s="15">
        <f t="shared" si="3490"/>
        <v>165</v>
      </c>
      <c r="G2300" s="18">
        <f>F2300*Premissas!$C$5</f>
        <v>5319.0446061372986</v>
      </c>
      <c r="M2300" s="7" t="str">
        <f>Premissas!$E$4</f>
        <v>agosto/19</v>
      </c>
      <c r="N2300" s="29">
        <f t="shared" si="3497"/>
        <v>165</v>
      </c>
      <c r="O2300" s="15">
        <f>Premissas!$I$4</f>
        <v>20.16</v>
      </c>
      <c r="P2300" s="16">
        <f t="shared" si="3492"/>
        <v>0</v>
      </c>
      <c r="Q2300" s="17">
        <f>P2300*Premissas!$C$13</f>
        <v>0</v>
      </c>
      <c r="R2300" s="15">
        <f t="shared" si="3493"/>
        <v>165</v>
      </c>
      <c r="S2300" s="18">
        <f>R2300*Premissas!$C$11</f>
        <v>7947.2477064220184</v>
      </c>
      <c r="Y2300" s="7" t="str">
        <f>Premissas!$E$4</f>
        <v>agosto/19</v>
      </c>
      <c r="Z2300" s="29">
        <f t="shared" si="3498"/>
        <v>165</v>
      </c>
      <c r="AA2300" s="15">
        <f>Premissas!$H$4</f>
        <v>46.48</v>
      </c>
      <c r="AB2300" s="16">
        <f t="shared" si="3495"/>
        <v>0</v>
      </c>
      <c r="AC2300" s="17">
        <f>AB2300*Premissas!$C$6</f>
        <v>0</v>
      </c>
      <c r="AD2300" s="15">
        <f t="shared" si="3496"/>
        <v>165</v>
      </c>
      <c r="AE2300" s="18">
        <f>AD2300*Premissas!$C$12</f>
        <v>5319.0446061372986</v>
      </c>
    </row>
    <row r="2301" spans="1:33" x14ac:dyDescent="0.25">
      <c r="A2301" s="7" t="str">
        <f>Premissas!$E$5</f>
        <v>julho/19</v>
      </c>
      <c r="B2301" s="29">
        <f t="shared" si="3499"/>
        <v>165</v>
      </c>
      <c r="C2301" s="15">
        <f>LARGE(Premissas!$H$5:$I$5,1)</f>
        <v>63.17</v>
      </c>
      <c r="D2301" s="16">
        <f t="shared" si="3489"/>
        <v>0</v>
      </c>
      <c r="E2301" s="17">
        <f>D2301*Premissas!$C$6</f>
        <v>0</v>
      </c>
      <c r="F2301" s="15">
        <f t="shared" si="3490"/>
        <v>165</v>
      </c>
      <c r="G2301" s="18">
        <f>F2301*Premissas!$C$5</f>
        <v>5319.0446061372986</v>
      </c>
      <c r="M2301" s="7" t="str">
        <f>Premissas!$E$5</f>
        <v>julho/19</v>
      </c>
      <c r="N2301" s="29">
        <f t="shared" si="3497"/>
        <v>165</v>
      </c>
      <c r="O2301" s="15">
        <f>Premissas!$I$5</f>
        <v>39.979999999999997</v>
      </c>
      <c r="P2301" s="16">
        <f t="shared" si="3492"/>
        <v>0</v>
      </c>
      <c r="Q2301" s="17">
        <f>P2301*Premissas!$C$13</f>
        <v>0</v>
      </c>
      <c r="R2301" s="15">
        <f t="shared" si="3493"/>
        <v>165</v>
      </c>
      <c r="S2301" s="18">
        <f>R2301*Premissas!$C$11</f>
        <v>7947.2477064220184</v>
      </c>
      <c r="Y2301" s="7" t="str">
        <f>Premissas!$E$5</f>
        <v>julho/19</v>
      </c>
      <c r="Z2301" s="29">
        <f t="shared" si="3498"/>
        <v>165</v>
      </c>
      <c r="AA2301" s="15">
        <f>Premissas!$H$5</f>
        <v>63.17</v>
      </c>
      <c r="AB2301" s="16">
        <f t="shared" si="3495"/>
        <v>0</v>
      </c>
      <c r="AC2301" s="17">
        <f>AB2301*Premissas!$C$6</f>
        <v>0</v>
      </c>
      <c r="AD2301" s="15">
        <f t="shared" si="3496"/>
        <v>165</v>
      </c>
      <c r="AE2301" s="18">
        <f>AD2301*Premissas!$C$12</f>
        <v>5319.0446061372986</v>
      </c>
    </row>
    <row r="2302" spans="1:33" x14ac:dyDescent="0.25">
      <c r="A2302" s="7" t="str">
        <f>Premissas!$E$6</f>
        <v>junho/19</v>
      </c>
      <c r="B2302" s="29">
        <f t="shared" si="3499"/>
        <v>165</v>
      </c>
      <c r="C2302" s="15">
        <f>LARGE(Premissas!$H$6:$I$6,1)</f>
        <v>59.47</v>
      </c>
      <c r="D2302" s="16">
        <f t="shared" si="3489"/>
        <v>0</v>
      </c>
      <c r="E2302" s="17">
        <f>D2302*Premissas!$C$6</f>
        <v>0</v>
      </c>
      <c r="F2302" s="15">
        <f t="shared" si="3490"/>
        <v>165</v>
      </c>
      <c r="G2302" s="18">
        <f>F2302*Premissas!$C$5</f>
        <v>5319.0446061372986</v>
      </c>
      <c r="M2302" s="7" t="str">
        <f>Premissas!$E$6</f>
        <v>junho/19</v>
      </c>
      <c r="N2302" s="29">
        <f t="shared" si="3497"/>
        <v>165</v>
      </c>
      <c r="O2302" s="15">
        <f>Premissas!$I$6</f>
        <v>47.71</v>
      </c>
      <c r="P2302" s="16">
        <f t="shared" si="3492"/>
        <v>0</v>
      </c>
      <c r="Q2302" s="17">
        <f>P2302*Premissas!$C$13</f>
        <v>0</v>
      </c>
      <c r="R2302" s="15">
        <f t="shared" si="3493"/>
        <v>165</v>
      </c>
      <c r="S2302" s="18">
        <f>R2302*Premissas!$C$11</f>
        <v>7947.2477064220184</v>
      </c>
      <c r="Y2302" s="7" t="str">
        <f>Premissas!$E$6</f>
        <v>junho/19</v>
      </c>
      <c r="Z2302" s="29">
        <f t="shared" si="3498"/>
        <v>165</v>
      </c>
      <c r="AA2302" s="15">
        <f>Premissas!$H$6</f>
        <v>59.47</v>
      </c>
      <c r="AB2302" s="16">
        <f t="shared" si="3495"/>
        <v>0</v>
      </c>
      <c r="AC2302" s="17">
        <f>AB2302*Premissas!$C$6</f>
        <v>0</v>
      </c>
      <c r="AD2302" s="15">
        <f t="shared" si="3496"/>
        <v>165</v>
      </c>
      <c r="AE2302" s="18">
        <f>AD2302*Premissas!$C$12</f>
        <v>5319.0446061372986</v>
      </c>
    </row>
    <row r="2303" spans="1:33" x14ac:dyDescent="0.25">
      <c r="A2303" s="7" t="str">
        <f>Premissas!$E$7</f>
        <v>maio/19</v>
      </c>
      <c r="B2303" s="29">
        <f t="shared" si="3499"/>
        <v>165</v>
      </c>
      <c r="C2303" s="15">
        <f>LARGE(Premissas!$H$7:$I$7,1)</f>
        <v>61.04</v>
      </c>
      <c r="D2303" s="20">
        <f t="shared" si="3489"/>
        <v>0</v>
      </c>
      <c r="E2303" s="17">
        <f>D2303*Premissas!$C$6</f>
        <v>0</v>
      </c>
      <c r="F2303" s="15">
        <f t="shared" si="3490"/>
        <v>165</v>
      </c>
      <c r="G2303" s="18">
        <f>F2303*Premissas!$C$5</f>
        <v>5319.0446061372986</v>
      </c>
      <c r="M2303" s="7" t="str">
        <f>Premissas!$E$7</f>
        <v>maio/19</v>
      </c>
      <c r="N2303" s="29">
        <f t="shared" si="3497"/>
        <v>165</v>
      </c>
      <c r="O2303" s="15">
        <f>Premissas!$I$7</f>
        <v>46.37</v>
      </c>
      <c r="P2303" s="20">
        <f t="shared" si="3492"/>
        <v>0</v>
      </c>
      <c r="Q2303" s="17">
        <f>P2303*Premissas!$C$13</f>
        <v>0</v>
      </c>
      <c r="R2303" s="15">
        <f t="shared" si="3493"/>
        <v>165</v>
      </c>
      <c r="S2303" s="18">
        <f>R2303*Premissas!$C$11</f>
        <v>7947.2477064220184</v>
      </c>
      <c r="Y2303" s="7" t="str">
        <f>Premissas!$E$7</f>
        <v>maio/19</v>
      </c>
      <c r="Z2303" s="29">
        <f t="shared" si="3498"/>
        <v>165</v>
      </c>
      <c r="AA2303" s="15">
        <f>Premissas!$H$7</f>
        <v>61.04</v>
      </c>
      <c r="AB2303" s="20">
        <f t="shared" si="3495"/>
        <v>0</v>
      </c>
      <c r="AC2303" s="17">
        <f>AB2303*Premissas!$C$6</f>
        <v>0</v>
      </c>
      <c r="AD2303" s="15">
        <f t="shared" si="3496"/>
        <v>165</v>
      </c>
      <c r="AE2303" s="18">
        <f>AD2303*Premissas!$C$12</f>
        <v>5319.0446061372986</v>
      </c>
    </row>
    <row r="2304" spans="1:33" x14ac:dyDescent="0.25">
      <c r="A2304" s="7" t="str">
        <f>Premissas!$E$8</f>
        <v>abril/19</v>
      </c>
      <c r="B2304" s="29">
        <f t="shared" si="3499"/>
        <v>165</v>
      </c>
      <c r="C2304" s="15">
        <f>LARGE(Premissas!$H$8:$I$8,1)</f>
        <v>81.98</v>
      </c>
      <c r="D2304" s="20">
        <f t="shared" si="3489"/>
        <v>0</v>
      </c>
      <c r="E2304" s="17">
        <f>D2304*Premissas!$C$6</f>
        <v>0</v>
      </c>
      <c r="F2304" s="15">
        <f t="shared" si="3490"/>
        <v>165</v>
      </c>
      <c r="G2304" s="18">
        <f>F2304*Premissas!$C$5</f>
        <v>5319.0446061372986</v>
      </c>
      <c r="M2304" s="7" t="str">
        <f>Premissas!$E$8</f>
        <v>abril/19</v>
      </c>
      <c r="N2304" s="29">
        <f t="shared" si="3497"/>
        <v>165</v>
      </c>
      <c r="O2304" s="15">
        <f>Premissas!$I$8</f>
        <v>53.09</v>
      </c>
      <c r="P2304" s="20">
        <f t="shared" si="3492"/>
        <v>0</v>
      </c>
      <c r="Q2304" s="17">
        <f>P2304*Premissas!$C$13</f>
        <v>0</v>
      </c>
      <c r="R2304" s="15">
        <f t="shared" si="3493"/>
        <v>165</v>
      </c>
      <c r="S2304" s="18">
        <f>R2304*Premissas!$C$11</f>
        <v>7947.2477064220184</v>
      </c>
      <c r="Y2304" s="7" t="str">
        <f>Premissas!$E$8</f>
        <v>abril/19</v>
      </c>
      <c r="Z2304" s="29">
        <f t="shared" si="3498"/>
        <v>165</v>
      </c>
      <c r="AA2304" s="15">
        <f>Premissas!$H$8</f>
        <v>81.98</v>
      </c>
      <c r="AB2304" s="20">
        <f t="shared" si="3495"/>
        <v>0</v>
      </c>
      <c r="AC2304" s="17">
        <f>AB2304*Premissas!$C$6</f>
        <v>0</v>
      </c>
      <c r="AD2304" s="15">
        <f t="shared" si="3496"/>
        <v>165</v>
      </c>
      <c r="AE2304" s="18">
        <f>AD2304*Premissas!$C$12</f>
        <v>5319.0446061372986</v>
      </c>
    </row>
    <row r="2305" spans="1:33" x14ac:dyDescent="0.25">
      <c r="A2305" s="7" t="str">
        <f>Premissas!$E$9</f>
        <v>março/19</v>
      </c>
      <c r="B2305" s="29">
        <f t="shared" si="3499"/>
        <v>165</v>
      </c>
      <c r="C2305" s="15">
        <f>LARGE(Premissas!$H$9:$I$9,1)</f>
        <v>77.73</v>
      </c>
      <c r="D2305" s="20">
        <f t="shared" si="3489"/>
        <v>0</v>
      </c>
      <c r="E2305" s="17">
        <f>D2305*Premissas!$C$6</f>
        <v>0</v>
      </c>
      <c r="F2305" s="15">
        <f t="shared" si="3490"/>
        <v>165</v>
      </c>
      <c r="G2305" s="18">
        <f>F2305*Premissas!$C$5</f>
        <v>5319.0446061372986</v>
      </c>
      <c r="M2305" s="7" t="str">
        <f>Premissas!$E$9</f>
        <v>março/19</v>
      </c>
      <c r="N2305" s="29">
        <f t="shared" si="3497"/>
        <v>165</v>
      </c>
      <c r="O2305" s="15">
        <f>Premissas!$I$9</f>
        <v>77.73</v>
      </c>
      <c r="P2305" s="20">
        <f t="shared" si="3492"/>
        <v>0</v>
      </c>
      <c r="Q2305" s="17">
        <f>P2305*Premissas!$C$13</f>
        <v>0</v>
      </c>
      <c r="R2305" s="15">
        <f t="shared" si="3493"/>
        <v>165</v>
      </c>
      <c r="S2305" s="18">
        <f>R2305*Premissas!$C$11</f>
        <v>7947.2477064220184</v>
      </c>
      <c r="Y2305" s="7" t="str">
        <f>Premissas!$E$9</f>
        <v>março/19</v>
      </c>
      <c r="Z2305" s="29">
        <f t="shared" si="3498"/>
        <v>165</v>
      </c>
      <c r="AA2305" s="15">
        <f>Premissas!$H$9</f>
        <v>77.62</v>
      </c>
      <c r="AB2305" s="20">
        <f t="shared" si="3495"/>
        <v>0</v>
      </c>
      <c r="AC2305" s="17">
        <f>AB2305*Premissas!$C$6</f>
        <v>0</v>
      </c>
      <c r="AD2305" s="15">
        <f t="shared" si="3496"/>
        <v>165</v>
      </c>
      <c r="AE2305" s="18">
        <f>AD2305*Premissas!$C$12</f>
        <v>5319.0446061372986</v>
      </c>
    </row>
    <row r="2306" spans="1:33" x14ac:dyDescent="0.25">
      <c r="A2306" s="7" t="str">
        <f>Premissas!$E$10</f>
        <v>fevereiro/19</v>
      </c>
      <c r="B2306" s="29">
        <f t="shared" si="3499"/>
        <v>165</v>
      </c>
      <c r="C2306" s="15">
        <f>LARGE(Premissas!$H$10:$I$10,1)</f>
        <v>89.49</v>
      </c>
      <c r="D2306" s="20">
        <f t="shared" si="3489"/>
        <v>0</v>
      </c>
      <c r="E2306" s="17">
        <f>D2306*Premissas!$C$6</f>
        <v>0</v>
      </c>
      <c r="F2306" s="15">
        <f t="shared" si="3490"/>
        <v>165</v>
      </c>
      <c r="G2306" s="18">
        <f>F2306*Premissas!$C$5</f>
        <v>5319.0446061372986</v>
      </c>
      <c r="M2306" s="7" t="str">
        <f>Premissas!$E$10</f>
        <v>fevereiro/19</v>
      </c>
      <c r="N2306" s="29">
        <f t="shared" si="3497"/>
        <v>165</v>
      </c>
      <c r="O2306" s="15">
        <f>Premissas!$I$10</f>
        <v>61.82</v>
      </c>
      <c r="P2306" s="20">
        <f t="shared" si="3492"/>
        <v>0</v>
      </c>
      <c r="Q2306" s="17">
        <f>P2306*Premissas!$C$13</f>
        <v>0</v>
      </c>
      <c r="R2306" s="15">
        <f t="shared" si="3493"/>
        <v>165</v>
      </c>
      <c r="S2306" s="18">
        <f>R2306*Premissas!$C$11</f>
        <v>7947.2477064220184</v>
      </c>
      <c r="Y2306" s="7" t="str">
        <f>Premissas!$E$10</f>
        <v>fevereiro/19</v>
      </c>
      <c r="Z2306" s="29">
        <f t="shared" si="3498"/>
        <v>165</v>
      </c>
      <c r="AA2306" s="15">
        <f>Premissas!$H$10</f>
        <v>89.49</v>
      </c>
      <c r="AB2306" s="20">
        <f t="shared" si="3495"/>
        <v>0</v>
      </c>
      <c r="AC2306" s="17">
        <f>AB2306*Premissas!$C$6</f>
        <v>0</v>
      </c>
      <c r="AD2306" s="15">
        <f t="shared" si="3496"/>
        <v>165</v>
      </c>
      <c r="AE2306" s="18">
        <f>AD2306*Premissas!$C$12</f>
        <v>5319.0446061372986</v>
      </c>
    </row>
    <row r="2307" spans="1:33" x14ac:dyDescent="0.25">
      <c r="A2307" s="7" t="str">
        <f>Premissas!$E$11</f>
        <v>janeiro/19</v>
      </c>
      <c r="B2307" s="29">
        <f t="shared" si="3499"/>
        <v>165</v>
      </c>
      <c r="C2307" s="15">
        <f>LARGE(Premissas!$H$11:$I$11,1)</f>
        <v>81.09</v>
      </c>
      <c r="D2307" s="16">
        <f t="shared" si="3489"/>
        <v>0</v>
      </c>
      <c r="E2307" s="17">
        <f>D2307*Premissas!$C$6</f>
        <v>0</v>
      </c>
      <c r="F2307" s="15">
        <f t="shared" si="3490"/>
        <v>165</v>
      </c>
      <c r="G2307" s="18">
        <f>F2307*Premissas!$C$5</f>
        <v>5319.0446061372986</v>
      </c>
      <c r="M2307" s="7" t="str">
        <f>Premissas!$E$11</f>
        <v>janeiro/19</v>
      </c>
      <c r="N2307" s="29">
        <f t="shared" si="3497"/>
        <v>165</v>
      </c>
      <c r="O2307" s="15">
        <f>Premissas!$I$11</f>
        <v>57.12</v>
      </c>
      <c r="P2307" s="16">
        <f t="shared" si="3492"/>
        <v>0</v>
      </c>
      <c r="Q2307" s="17">
        <f>P2307*Premissas!$C$13</f>
        <v>0</v>
      </c>
      <c r="R2307" s="15">
        <f t="shared" si="3493"/>
        <v>165</v>
      </c>
      <c r="S2307" s="18">
        <f>R2307*Premissas!$C$11</f>
        <v>7947.2477064220184</v>
      </c>
      <c r="Y2307" s="7" t="str">
        <f>Premissas!$E$11</f>
        <v>janeiro/19</v>
      </c>
      <c r="Z2307" s="29">
        <f t="shared" si="3498"/>
        <v>165</v>
      </c>
      <c r="AA2307" s="15">
        <f>Premissas!$H$11</f>
        <v>81.09</v>
      </c>
      <c r="AB2307" s="16">
        <f t="shared" si="3495"/>
        <v>0</v>
      </c>
      <c r="AC2307" s="17">
        <f>AB2307*Premissas!$C$6</f>
        <v>0</v>
      </c>
      <c r="AD2307" s="15">
        <f t="shared" si="3496"/>
        <v>165</v>
      </c>
      <c r="AE2307" s="18">
        <f>AD2307*Premissas!$C$12</f>
        <v>5319.0446061372986</v>
      </c>
    </row>
    <row r="2308" spans="1:33" x14ac:dyDescent="0.25">
      <c r="A2308" s="7" t="str">
        <f>Premissas!$E$12</f>
        <v>dezembro/18</v>
      </c>
      <c r="B2308" s="29">
        <f t="shared" si="3499"/>
        <v>165</v>
      </c>
      <c r="C2308" s="15">
        <f>LARGE(Premissas!$H$12:$I$12,1)</f>
        <v>66.98</v>
      </c>
      <c r="D2308" s="16">
        <f t="shared" si="3489"/>
        <v>0</v>
      </c>
      <c r="E2308" s="17">
        <f>D2308*Premissas!$C$6</f>
        <v>0</v>
      </c>
      <c r="F2308" s="15">
        <f t="shared" si="3490"/>
        <v>165</v>
      </c>
      <c r="G2308" s="18">
        <f>F2308*Premissas!$C$5</f>
        <v>5319.0446061372986</v>
      </c>
      <c r="M2308" s="7" t="str">
        <f>Premissas!$E$12</f>
        <v>dezembro/18</v>
      </c>
      <c r="N2308" s="29">
        <f t="shared" si="3497"/>
        <v>165</v>
      </c>
      <c r="O2308" s="15">
        <f>Premissas!$I$12</f>
        <v>56.9</v>
      </c>
      <c r="P2308" s="16">
        <f t="shared" si="3492"/>
        <v>0</v>
      </c>
      <c r="Q2308" s="17">
        <f>P2308*Premissas!$C$13</f>
        <v>0</v>
      </c>
      <c r="R2308" s="15">
        <f t="shared" si="3493"/>
        <v>165</v>
      </c>
      <c r="S2308" s="18">
        <f>R2308*Premissas!$C$11</f>
        <v>7947.2477064220184</v>
      </c>
      <c r="Y2308" s="7" t="str">
        <f>Premissas!$E$12</f>
        <v>dezembro/18</v>
      </c>
      <c r="Z2308" s="29">
        <f t="shared" si="3498"/>
        <v>165</v>
      </c>
      <c r="AA2308" s="15">
        <f>Premissas!$H$12</f>
        <v>66.98</v>
      </c>
      <c r="AB2308" s="16">
        <f t="shared" si="3495"/>
        <v>0</v>
      </c>
      <c r="AC2308" s="17">
        <f>AB2308*Premissas!$C$6</f>
        <v>0</v>
      </c>
      <c r="AD2308" s="15">
        <f t="shared" si="3496"/>
        <v>165</v>
      </c>
      <c r="AE2308" s="18">
        <f>AD2308*Premissas!$C$12</f>
        <v>5319.0446061372986</v>
      </c>
    </row>
    <row r="2309" spans="1:33" x14ac:dyDescent="0.25">
      <c r="A2309" s="7" t="str">
        <f>Premissas!$E$13</f>
        <v>novembro/18</v>
      </c>
      <c r="B2309" s="29">
        <f t="shared" si="3499"/>
        <v>165</v>
      </c>
      <c r="C2309" s="15">
        <f>LARGE(Premissas!$H$13:$I$13,1)</f>
        <v>66.42</v>
      </c>
      <c r="D2309" s="16">
        <f t="shared" si="3489"/>
        <v>0</v>
      </c>
      <c r="E2309" s="17">
        <f>D2309*Premissas!$C$6</f>
        <v>0</v>
      </c>
      <c r="F2309" s="15">
        <f t="shared" si="3490"/>
        <v>165</v>
      </c>
      <c r="G2309" s="18">
        <f>F2309*Premissas!$C$5</f>
        <v>5319.0446061372986</v>
      </c>
      <c r="M2309" s="7" t="str">
        <f>Premissas!$E$13</f>
        <v>novembro/18</v>
      </c>
      <c r="N2309" s="29">
        <f t="shared" si="3497"/>
        <v>165</v>
      </c>
      <c r="O2309" s="15">
        <f>Premissas!$I$13</f>
        <v>40.659999999999997</v>
      </c>
      <c r="P2309" s="16">
        <f t="shared" si="3492"/>
        <v>0</v>
      </c>
      <c r="Q2309" s="17">
        <f>P2309*Premissas!$C$13</f>
        <v>0</v>
      </c>
      <c r="R2309" s="15">
        <f t="shared" si="3493"/>
        <v>165</v>
      </c>
      <c r="S2309" s="18">
        <f>R2309*Premissas!$C$11</f>
        <v>7947.2477064220184</v>
      </c>
      <c r="Y2309" s="7" t="str">
        <f>Premissas!$E$13</f>
        <v>novembro/18</v>
      </c>
      <c r="Z2309" s="29">
        <f t="shared" si="3498"/>
        <v>165</v>
      </c>
      <c r="AA2309" s="15">
        <f>Premissas!$H$13</f>
        <v>66.42</v>
      </c>
      <c r="AB2309" s="16">
        <f t="shared" si="3495"/>
        <v>0</v>
      </c>
      <c r="AC2309" s="17">
        <f>AB2309*Premissas!$C$6</f>
        <v>0</v>
      </c>
      <c r="AD2309" s="15">
        <f t="shared" si="3496"/>
        <v>165</v>
      </c>
      <c r="AE2309" s="18">
        <f>AD2309*Premissas!$C$12</f>
        <v>5319.0446061372986</v>
      </c>
    </row>
    <row r="2310" spans="1:33" x14ac:dyDescent="0.25">
      <c r="A2310" s="26" t="s">
        <v>35</v>
      </c>
      <c r="B2310" s="5"/>
      <c r="C2310" s="5">
        <f>LARGE(C2297:C2309,1)</f>
        <v>89.49</v>
      </c>
      <c r="D2310" s="5">
        <f>LARGE(D2297:D2309,1)</f>
        <v>0</v>
      </c>
      <c r="E2310" s="27">
        <f>SUM(E2298:E2309)</f>
        <v>0</v>
      </c>
      <c r="F2310" s="5">
        <f>LARGE(F2297:F2309,1)</f>
        <v>165</v>
      </c>
      <c r="G2310" s="27">
        <f t="shared" si="3434"/>
        <v>63828.535273647598</v>
      </c>
      <c r="H2310" s="50">
        <f>E2310+G2310</f>
        <v>63828.535273647598</v>
      </c>
      <c r="I2310">
        <f>B2298</f>
        <v>165</v>
      </c>
      <c r="M2310" s="26" t="s">
        <v>35</v>
      </c>
      <c r="N2310" s="5"/>
      <c r="O2310" s="5">
        <f t="shared" ref="O2310:P2310" si="3500">LARGE(O2297:O2309,1)</f>
        <v>77.73</v>
      </c>
      <c r="P2310" s="5">
        <f t="shared" si="3500"/>
        <v>0</v>
      </c>
      <c r="Q2310" s="27">
        <f t="shared" ref="Q2310" si="3501">SUM(Q2298:Q2309)</f>
        <v>0</v>
      </c>
      <c r="R2310" s="5">
        <f t="shared" ref="R2310" si="3502">LARGE(R2297:R2309,1)</f>
        <v>165</v>
      </c>
      <c r="S2310" s="27">
        <f t="shared" si="3438"/>
        <v>95366.972477064191</v>
      </c>
      <c r="T2310" s="50">
        <f t="shared" ref="T2310" si="3503">Q2310+S2310</f>
        <v>95366.972477064191</v>
      </c>
      <c r="U2310">
        <f t="shared" ref="U2310" si="3504">N2298</f>
        <v>165</v>
      </c>
      <c r="Y2310" s="26" t="s">
        <v>35</v>
      </c>
      <c r="Z2310" s="5"/>
      <c r="AA2310" s="5">
        <f t="shared" ref="AA2310:AB2310" si="3505">LARGE(AA2297:AA2309,1)</f>
        <v>89.49</v>
      </c>
      <c r="AB2310" s="5">
        <f t="shared" si="3505"/>
        <v>0</v>
      </c>
      <c r="AC2310" s="27">
        <f t="shared" ref="AC2310" si="3506">SUM(AC2298:AC2309)</f>
        <v>0</v>
      </c>
      <c r="AD2310" s="5">
        <f t="shared" ref="AD2310" si="3507">LARGE(AD2297:AD2309,1)</f>
        <v>165</v>
      </c>
      <c r="AE2310" s="27">
        <f t="shared" si="3444"/>
        <v>63828.535273647598</v>
      </c>
      <c r="AF2310" s="50">
        <f t="shared" ref="AF2310" si="3508">AC2310+AE2310</f>
        <v>63828.535273647598</v>
      </c>
      <c r="AG2310">
        <f t="shared" ref="AG2310" si="3509">Z2298</f>
        <v>165</v>
      </c>
    </row>
    <row r="2311" spans="1:33" x14ac:dyDescent="0.25">
      <c r="A2311" s="6" t="s">
        <v>12</v>
      </c>
      <c r="B2311" s="6" t="s">
        <v>18</v>
      </c>
      <c r="C2311" s="6" t="s">
        <v>19</v>
      </c>
      <c r="D2311" s="14" t="s">
        <v>20</v>
      </c>
      <c r="E2311" s="14" t="s">
        <v>21</v>
      </c>
      <c r="F2311" s="6" t="s">
        <v>22</v>
      </c>
      <c r="G2311" s="6" t="s">
        <v>23</v>
      </c>
      <c r="M2311" s="6" t="s">
        <v>12</v>
      </c>
      <c r="N2311" s="6" t="s">
        <v>18</v>
      </c>
      <c r="O2311" s="6" t="s">
        <v>19</v>
      </c>
      <c r="P2311" s="14" t="s">
        <v>20</v>
      </c>
      <c r="Q2311" s="14" t="s">
        <v>21</v>
      </c>
      <c r="R2311" s="6" t="s">
        <v>22</v>
      </c>
      <c r="S2311" s="6" t="s">
        <v>23</v>
      </c>
      <c r="Y2311" s="6" t="s">
        <v>12</v>
      </c>
      <c r="Z2311" s="6" t="s">
        <v>18</v>
      </c>
      <c r="AA2311" s="6" t="s">
        <v>19</v>
      </c>
      <c r="AB2311" s="14" t="s">
        <v>20</v>
      </c>
      <c r="AC2311" s="14" t="s">
        <v>21</v>
      </c>
      <c r="AD2311" s="6" t="s">
        <v>22</v>
      </c>
      <c r="AE2311" s="6" t="s">
        <v>23</v>
      </c>
    </row>
    <row r="2312" spans="1:33" x14ac:dyDescent="0.25">
      <c r="A2312" s="7" t="str">
        <f>Premissas!$E$2</f>
        <v>outubro/19</v>
      </c>
      <c r="B2312" s="29">
        <f>B2298+1</f>
        <v>166</v>
      </c>
      <c r="C2312" s="15">
        <f>LARGE(Premissas!$H$2:$I$2,1)</f>
        <v>63.39</v>
      </c>
      <c r="D2312" s="16">
        <f t="shared" ref="D2312:D2323" si="3510">IF(C2312&gt;105%*B2312,(C2312-B2312),0)</f>
        <v>0</v>
      </c>
      <c r="E2312" s="17">
        <f>D2312*Premissas!$C$6</f>
        <v>0</v>
      </c>
      <c r="F2312" s="15">
        <f t="shared" ref="F2312:F2323" si="3511">IF(C2312&gt;B2312,C2312,B2312)</f>
        <v>166</v>
      </c>
      <c r="G2312" s="18">
        <f>F2312*Premissas!$C$5</f>
        <v>5351.2812401138881</v>
      </c>
      <c r="M2312" s="7" t="str">
        <f>Premissas!$E$2</f>
        <v>outubro/19</v>
      </c>
      <c r="N2312" s="29">
        <f t="shared" ref="N2312" si="3512">N2298+1</f>
        <v>166</v>
      </c>
      <c r="O2312" s="15">
        <f>Premissas!$I$2</f>
        <v>63.39</v>
      </c>
      <c r="P2312" s="16">
        <f t="shared" ref="P2312:P2323" si="3513">IF(O2312&gt;105%*N2312,(O2312-N2312),0)</f>
        <v>0</v>
      </c>
      <c r="Q2312" s="17">
        <f>P2312*Premissas!$C$13</f>
        <v>0</v>
      </c>
      <c r="R2312" s="15">
        <f t="shared" ref="R2312:R2323" si="3514">IF(O2312&gt;N2312,O2312,N2312)</f>
        <v>166</v>
      </c>
      <c r="S2312" s="18">
        <f>R2312*Premissas!$C$11</f>
        <v>7995.4128440366967</v>
      </c>
      <c r="Y2312" s="7" t="str">
        <f>Premissas!$E$2</f>
        <v>outubro/19</v>
      </c>
      <c r="Z2312" s="29">
        <f t="shared" ref="Z2312" si="3515">Z2298+1</f>
        <v>166</v>
      </c>
      <c r="AA2312" s="15">
        <f>Premissas!$H$2</f>
        <v>58.8</v>
      </c>
      <c r="AB2312" s="16">
        <f t="shared" ref="AB2312:AB2323" si="3516">IF(AA2312&gt;105%*Z2312,(AA2312-Z2312),0)</f>
        <v>0</v>
      </c>
      <c r="AC2312" s="17">
        <f>AB2312*Premissas!$C$6</f>
        <v>0</v>
      </c>
      <c r="AD2312" s="15">
        <f t="shared" ref="AD2312:AD2323" si="3517">IF(AA2312&gt;Z2312,AA2312,Z2312)</f>
        <v>166</v>
      </c>
      <c r="AE2312" s="18">
        <f>AD2312*Premissas!$C$12</f>
        <v>5351.2812401138881</v>
      </c>
    </row>
    <row r="2313" spans="1:33" x14ac:dyDescent="0.25">
      <c r="A2313" s="7" t="str">
        <f>Premissas!$E$3</f>
        <v>setembro/19</v>
      </c>
      <c r="B2313" s="29">
        <f>B2312</f>
        <v>166</v>
      </c>
      <c r="C2313" s="15">
        <f>LARGE(Premissas!$H$3:$I$3,1)</f>
        <v>58.91</v>
      </c>
      <c r="D2313" s="16">
        <f t="shared" si="3510"/>
        <v>0</v>
      </c>
      <c r="E2313" s="17">
        <f>D2313*Premissas!$C$6</f>
        <v>0</v>
      </c>
      <c r="F2313" s="15">
        <f t="shared" si="3511"/>
        <v>166</v>
      </c>
      <c r="G2313" s="18">
        <f>F2313*Premissas!$C$5</f>
        <v>5351.2812401138881</v>
      </c>
      <c r="M2313" s="7" t="str">
        <f>Premissas!$E$3</f>
        <v>setembro/19</v>
      </c>
      <c r="N2313" s="29">
        <f t="shared" ref="N2313:N2323" si="3518">N2312</f>
        <v>166</v>
      </c>
      <c r="O2313" s="15">
        <f>Premissas!$I$3</f>
        <v>52.19</v>
      </c>
      <c r="P2313" s="16">
        <f t="shared" si="3513"/>
        <v>0</v>
      </c>
      <c r="Q2313" s="17">
        <f>P2313*Premissas!$C$13</f>
        <v>0</v>
      </c>
      <c r="R2313" s="15">
        <f t="shared" si="3514"/>
        <v>166</v>
      </c>
      <c r="S2313" s="18">
        <f>R2313*Premissas!$C$11</f>
        <v>7995.4128440366967</v>
      </c>
      <c r="Y2313" s="7" t="str">
        <f>Premissas!$E$3</f>
        <v>setembro/19</v>
      </c>
      <c r="Z2313" s="29">
        <f t="shared" ref="Z2313:Z2323" si="3519">Z2312</f>
        <v>166</v>
      </c>
      <c r="AA2313" s="15">
        <f>Premissas!$H$3</f>
        <v>58.91</v>
      </c>
      <c r="AB2313" s="16">
        <f t="shared" si="3516"/>
        <v>0</v>
      </c>
      <c r="AC2313" s="17">
        <f>AB2313*Premissas!$C$6</f>
        <v>0</v>
      </c>
      <c r="AD2313" s="15">
        <f t="shared" si="3517"/>
        <v>166</v>
      </c>
      <c r="AE2313" s="18">
        <f>AD2313*Premissas!$C$12</f>
        <v>5351.2812401138881</v>
      </c>
    </row>
    <row r="2314" spans="1:33" x14ac:dyDescent="0.25">
      <c r="A2314" s="7" t="str">
        <f>Premissas!$E$4</f>
        <v>agosto/19</v>
      </c>
      <c r="B2314" s="29">
        <f t="shared" ref="B2314:B2323" si="3520">B2313</f>
        <v>166</v>
      </c>
      <c r="C2314" s="15">
        <f>LARGE(Premissas!$H$4:$I$4,1)</f>
        <v>46.48</v>
      </c>
      <c r="D2314" s="16">
        <f t="shared" si="3510"/>
        <v>0</v>
      </c>
      <c r="E2314" s="17">
        <f>D2314*Premissas!$C$6</f>
        <v>0</v>
      </c>
      <c r="F2314" s="15">
        <f t="shared" si="3511"/>
        <v>166</v>
      </c>
      <c r="G2314" s="18">
        <f>F2314*Premissas!$C$5</f>
        <v>5351.2812401138881</v>
      </c>
      <c r="M2314" s="7" t="str">
        <f>Premissas!$E$4</f>
        <v>agosto/19</v>
      </c>
      <c r="N2314" s="29">
        <f t="shared" si="3518"/>
        <v>166</v>
      </c>
      <c r="O2314" s="15">
        <f>Premissas!$I$4</f>
        <v>20.16</v>
      </c>
      <c r="P2314" s="16">
        <f t="shared" si="3513"/>
        <v>0</v>
      </c>
      <c r="Q2314" s="17">
        <f>P2314*Premissas!$C$13</f>
        <v>0</v>
      </c>
      <c r="R2314" s="15">
        <f t="shared" si="3514"/>
        <v>166</v>
      </c>
      <c r="S2314" s="18">
        <f>R2314*Premissas!$C$11</f>
        <v>7995.4128440366967</v>
      </c>
      <c r="Y2314" s="7" t="str">
        <f>Premissas!$E$4</f>
        <v>agosto/19</v>
      </c>
      <c r="Z2314" s="29">
        <f t="shared" si="3519"/>
        <v>166</v>
      </c>
      <c r="AA2314" s="15">
        <f>Premissas!$H$4</f>
        <v>46.48</v>
      </c>
      <c r="AB2314" s="16">
        <f t="shared" si="3516"/>
        <v>0</v>
      </c>
      <c r="AC2314" s="17">
        <f>AB2314*Premissas!$C$6</f>
        <v>0</v>
      </c>
      <c r="AD2314" s="15">
        <f t="shared" si="3517"/>
        <v>166</v>
      </c>
      <c r="AE2314" s="18">
        <f>AD2314*Premissas!$C$12</f>
        <v>5351.2812401138881</v>
      </c>
    </row>
    <row r="2315" spans="1:33" x14ac:dyDescent="0.25">
      <c r="A2315" s="7" t="str">
        <f>Premissas!$E$5</f>
        <v>julho/19</v>
      </c>
      <c r="B2315" s="29">
        <f t="shared" si="3520"/>
        <v>166</v>
      </c>
      <c r="C2315" s="15">
        <f>LARGE(Premissas!$H$5:$I$5,1)</f>
        <v>63.17</v>
      </c>
      <c r="D2315" s="16">
        <f t="shared" si="3510"/>
        <v>0</v>
      </c>
      <c r="E2315" s="17">
        <f>D2315*Premissas!$C$6</f>
        <v>0</v>
      </c>
      <c r="F2315" s="15">
        <f t="shared" si="3511"/>
        <v>166</v>
      </c>
      <c r="G2315" s="18">
        <f>F2315*Premissas!$C$5</f>
        <v>5351.2812401138881</v>
      </c>
      <c r="M2315" s="7" t="str">
        <f>Premissas!$E$5</f>
        <v>julho/19</v>
      </c>
      <c r="N2315" s="29">
        <f t="shared" si="3518"/>
        <v>166</v>
      </c>
      <c r="O2315" s="15">
        <f>Premissas!$I$5</f>
        <v>39.979999999999997</v>
      </c>
      <c r="P2315" s="16">
        <f t="shared" si="3513"/>
        <v>0</v>
      </c>
      <c r="Q2315" s="17">
        <f>P2315*Premissas!$C$13</f>
        <v>0</v>
      </c>
      <c r="R2315" s="15">
        <f t="shared" si="3514"/>
        <v>166</v>
      </c>
      <c r="S2315" s="18">
        <f>R2315*Premissas!$C$11</f>
        <v>7995.4128440366967</v>
      </c>
      <c r="Y2315" s="7" t="str">
        <f>Premissas!$E$5</f>
        <v>julho/19</v>
      </c>
      <c r="Z2315" s="29">
        <f t="shared" si="3519"/>
        <v>166</v>
      </c>
      <c r="AA2315" s="15">
        <f>Premissas!$H$5</f>
        <v>63.17</v>
      </c>
      <c r="AB2315" s="16">
        <f t="shared" si="3516"/>
        <v>0</v>
      </c>
      <c r="AC2315" s="17">
        <f>AB2315*Premissas!$C$6</f>
        <v>0</v>
      </c>
      <c r="AD2315" s="15">
        <f t="shared" si="3517"/>
        <v>166</v>
      </c>
      <c r="AE2315" s="18">
        <f>AD2315*Premissas!$C$12</f>
        <v>5351.2812401138881</v>
      </c>
    </row>
    <row r="2316" spans="1:33" x14ac:dyDescent="0.25">
      <c r="A2316" s="7" t="str">
        <f>Premissas!$E$6</f>
        <v>junho/19</v>
      </c>
      <c r="B2316" s="29">
        <f t="shared" si="3520"/>
        <v>166</v>
      </c>
      <c r="C2316" s="15">
        <f>LARGE(Premissas!$H$6:$I$6,1)</f>
        <v>59.47</v>
      </c>
      <c r="D2316" s="16">
        <f t="shared" si="3510"/>
        <v>0</v>
      </c>
      <c r="E2316" s="17">
        <f>D2316*Premissas!$C$6</f>
        <v>0</v>
      </c>
      <c r="F2316" s="15">
        <f t="shared" si="3511"/>
        <v>166</v>
      </c>
      <c r="G2316" s="18">
        <f>F2316*Premissas!$C$5</f>
        <v>5351.2812401138881</v>
      </c>
      <c r="M2316" s="7" t="str">
        <f>Premissas!$E$6</f>
        <v>junho/19</v>
      </c>
      <c r="N2316" s="29">
        <f t="shared" si="3518"/>
        <v>166</v>
      </c>
      <c r="O2316" s="15">
        <f>Premissas!$I$6</f>
        <v>47.71</v>
      </c>
      <c r="P2316" s="16">
        <f t="shared" si="3513"/>
        <v>0</v>
      </c>
      <c r="Q2316" s="17">
        <f>P2316*Premissas!$C$13</f>
        <v>0</v>
      </c>
      <c r="R2316" s="15">
        <f t="shared" si="3514"/>
        <v>166</v>
      </c>
      <c r="S2316" s="18">
        <f>R2316*Premissas!$C$11</f>
        <v>7995.4128440366967</v>
      </c>
      <c r="Y2316" s="7" t="str">
        <f>Premissas!$E$6</f>
        <v>junho/19</v>
      </c>
      <c r="Z2316" s="29">
        <f t="shared" si="3519"/>
        <v>166</v>
      </c>
      <c r="AA2316" s="15">
        <f>Premissas!$H$6</f>
        <v>59.47</v>
      </c>
      <c r="AB2316" s="16">
        <f t="shared" si="3516"/>
        <v>0</v>
      </c>
      <c r="AC2316" s="17">
        <f>AB2316*Premissas!$C$6</f>
        <v>0</v>
      </c>
      <c r="AD2316" s="15">
        <f t="shared" si="3517"/>
        <v>166</v>
      </c>
      <c r="AE2316" s="18">
        <f>AD2316*Premissas!$C$12</f>
        <v>5351.2812401138881</v>
      </c>
    </row>
    <row r="2317" spans="1:33" x14ac:dyDescent="0.25">
      <c r="A2317" s="7" t="str">
        <f>Premissas!$E$7</f>
        <v>maio/19</v>
      </c>
      <c r="B2317" s="29">
        <f t="shared" si="3520"/>
        <v>166</v>
      </c>
      <c r="C2317" s="15">
        <f>LARGE(Premissas!$H$7:$I$7,1)</f>
        <v>61.04</v>
      </c>
      <c r="D2317" s="20">
        <f t="shared" si="3510"/>
        <v>0</v>
      </c>
      <c r="E2317" s="17">
        <f>D2317*Premissas!$C$6</f>
        <v>0</v>
      </c>
      <c r="F2317" s="15">
        <f t="shared" si="3511"/>
        <v>166</v>
      </c>
      <c r="G2317" s="18">
        <f>F2317*Premissas!$C$5</f>
        <v>5351.2812401138881</v>
      </c>
      <c r="M2317" s="7" t="str">
        <f>Premissas!$E$7</f>
        <v>maio/19</v>
      </c>
      <c r="N2317" s="29">
        <f t="shared" si="3518"/>
        <v>166</v>
      </c>
      <c r="O2317" s="15">
        <f>Premissas!$I$7</f>
        <v>46.37</v>
      </c>
      <c r="P2317" s="20">
        <f t="shared" si="3513"/>
        <v>0</v>
      </c>
      <c r="Q2317" s="17">
        <f>P2317*Premissas!$C$13</f>
        <v>0</v>
      </c>
      <c r="R2317" s="15">
        <f t="shared" si="3514"/>
        <v>166</v>
      </c>
      <c r="S2317" s="18">
        <f>R2317*Premissas!$C$11</f>
        <v>7995.4128440366967</v>
      </c>
      <c r="Y2317" s="7" t="str">
        <f>Premissas!$E$7</f>
        <v>maio/19</v>
      </c>
      <c r="Z2317" s="29">
        <f t="shared" si="3519"/>
        <v>166</v>
      </c>
      <c r="AA2317" s="15">
        <f>Premissas!$H$7</f>
        <v>61.04</v>
      </c>
      <c r="AB2317" s="20">
        <f t="shared" si="3516"/>
        <v>0</v>
      </c>
      <c r="AC2317" s="17">
        <f>AB2317*Premissas!$C$6</f>
        <v>0</v>
      </c>
      <c r="AD2317" s="15">
        <f t="shared" si="3517"/>
        <v>166</v>
      </c>
      <c r="AE2317" s="18">
        <f>AD2317*Premissas!$C$12</f>
        <v>5351.2812401138881</v>
      </c>
    </row>
    <row r="2318" spans="1:33" x14ac:dyDescent="0.25">
      <c r="A2318" s="7" t="str">
        <f>Premissas!$E$8</f>
        <v>abril/19</v>
      </c>
      <c r="B2318" s="29">
        <f t="shared" si="3520"/>
        <v>166</v>
      </c>
      <c r="C2318" s="15">
        <f>LARGE(Premissas!$H$8:$I$8,1)</f>
        <v>81.98</v>
      </c>
      <c r="D2318" s="20">
        <f t="shared" si="3510"/>
        <v>0</v>
      </c>
      <c r="E2318" s="17">
        <f>D2318*Premissas!$C$6</f>
        <v>0</v>
      </c>
      <c r="F2318" s="15">
        <f t="shared" si="3511"/>
        <v>166</v>
      </c>
      <c r="G2318" s="18">
        <f>F2318*Premissas!$C$5</f>
        <v>5351.2812401138881</v>
      </c>
      <c r="M2318" s="7" t="str">
        <f>Premissas!$E$8</f>
        <v>abril/19</v>
      </c>
      <c r="N2318" s="29">
        <f t="shared" si="3518"/>
        <v>166</v>
      </c>
      <c r="O2318" s="15">
        <f>Premissas!$I$8</f>
        <v>53.09</v>
      </c>
      <c r="P2318" s="20">
        <f t="shared" si="3513"/>
        <v>0</v>
      </c>
      <c r="Q2318" s="17">
        <f>P2318*Premissas!$C$13</f>
        <v>0</v>
      </c>
      <c r="R2318" s="15">
        <f t="shared" si="3514"/>
        <v>166</v>
      </c>
      <c r="S2318" s="18">
        <f>R2318*Premissas!$C$11</f>
        <v>7995.4128440366967</v>
      </c>
      <c r="Y2318" s="7" t="str">
        <f>Premissas!$E$8</f>
        <v>abril/19</v>
      </c>
      <c r="Z2318" s="29">
        <f t="shared" si="3519"/>
        <v>166</v>
      </c>
      <c r="AA2318" s="15">
        <f>Premissas!$H$8</f>
        <v>81.98</v>
      </c>
      <c r="AB2318" s="20">
        <f t="shared" si="3516"/>
        <v>0</v>
      </c>
      <c r="AC2318" s="17">
        <f>AB2318*Premissas!$C$6</f>
        <v>0</v>
      </c>
      <c r="AD2318" s="15">
        <f t="shared" si="3517"/>
        <v>166</v>
      </c>
      <c r="AE2318" s="18">
        <f>AD2318*Premissas!$C$12</f>
        <v>5351.2812401138881</v>
      </c>
    </row>
    <row r="2319" spans="1:33" x14ac:dyDescent="0.25">
      <c r="A2319" s="7" t="str">
        <f>Premissas!$E$9</f>
        <v>março/19</v>
      </c>
      <c r="B2319" s="29">
        <f t="shared" si="3520"/>
        <v>166</v>
      </c>
      <c r="C2319" s="15">
        <f>LARGE(Premissas!$H$9:$I$9,1)</f>
        <v>77.73</v>
      </c>
      <c r="D2319" s="20">
        <f t="shared" si="3510"/>
        <v>0</v>
      </c>
      <c r="E2319" s="17">
        <f>D2319*Premissas!$C$6</f>
        <v>0</v>
      </c>
      <c r="F2319" s="15">
        <f t="shared" si="3511"/>
        <v>166</v>
      </c>
      <c r="G2319" s="18">
        <f>F2319*Premissas!$C$5</f>
        <v>5351.2812401138881</v>
      </c>
      <c r="M2319" s="7" t="str">
        <f>Premissas!$E$9</f>
        <v>março/19</v>
      </c>
      <c r="N2319" s="29">
        <f t="shared" si="3518"/>
        <v>166</v>
      </c>
      <c r="O2319" s="15">
        <f>Premissas!$I$9</f>
        <v>77.73</v>
      </c>
      <c r="P2319" s="20">
        <f t="shared" si="3513"/>
        <v>0</v>
      </c>
      <c r="Q2319" s="17">
        <f>P2319*Premissas!$C$13</f>
        <v>0</v>
      </c>
      <c r="R2319" s="15">
        <f t="shared" si="3514"/>
        <v>166</v>
      </c>
      <c r="S2319" s="18">
        <f>R2319*Premissas!$C$11</f>
        <v>7995.4128440366967</v>
      </c>
      <c r="Y2319" s="7" t="str">
        <f>Premissas!$E$9</f>
        <v>março/19</v>
      </c>
      <c r="Z2319" s="29">
        <f t="shared" si="3519"/>
        <v>166</v>
      </c>
      <c r="AA2319" s="15">
        <f>Premissas!$H$9</f>
        <v>77.62</v>
      </c>
      <c r="AB2319" s="20">
        <f t="shared" si="3516"/>
        <v>0</v>
      </c>
      <c r="AC2319" s="17">
        <f>AB2319*Premissas!$C$6</f>
        <v>0</v>
      </c>
      <c r="AD2319" s="15">
        <f t="shared" si="3517"/>
        <v>166</v>
      </c>
      <c r="AE2319" s="18">
        <f>AD2319*Premissas!$C$12</f>
        <v>5351.2812401138881</v>
      </c>
    </row>
    <row r="2320" spans="1:33" x14ac:dyDescent="0.25">
      <c r="A2320" s="7" t="str">
        <f>Premissas!$E$10</f>
        <v>fevereiro/19</v>
      </c>
      <c r="B2320" s="29">
        <f t="shared" si="3520"/>
        <v>166</v>
      </c>
      <c r="C2320" s="15">
        <f>LARGE(Premissas!$H$10:$I$10,1)</f>
        <v>89.49</v>
      </c>
      <c r="D2320" s="20">
        <f t="shared" si="3510"/>
        <v>0</v>
      </c>
      <c r="E2320" s="17">
        <f>D2320*Premissas!$C$6</f>
        <v>0</v>
      </c>
      <c r="F2320" s="15">
        <f t="shared" si="3511"/>
        <v>166</v>
      </c>
      <c r="G2320" s="18">
        <f>F2320*Premissas!$C$5</f>
        <v>5351.2812401138881</v>
      </c>
      <c r="M2320" s="7" t="str">
        <f>Premissas!$E$10</f>
        <v>fevereiro/19</v>
      </c>
      <c r="N2320" s="29">
        <f t="shared" si="3518"/>
        <v>166</v>
      </c>
      <c r="O2320" s="15">
        <f>Premissas!$I$10</f>
        <v>61.82</v>
      </c>
      <c r="P2320" s="20">
        <f t="shared" si="3513"/>
        <v>0</v>
      </c>
      <c r="Q2320" s="17">
        <f>P2320*Premissas!$C$13</f>
        <v>0</v>
      </c>
      <c r="R2320" s="15">
        <f t="shared" si="3514"/>
        <v>166</v>
      </c>
      <c r="S2320" s="18">
        <f>R2320*Premissas!$C$11</f>
        <v>7995.4128440366967</v>
      </c>
      <c r="Y2320" s="7" t="str">
        <f>Premissas!$E$10</f>
        <v>fevereiro/19</v>
      </c>
      <c r="Z2320" s="29">
        <f t="shared" si="3519"/>
        <v>166</v>
      </c>
      <c r="AA2320" s="15">
        <f>Premissas!$H$10</f>
        <v>89.49</v>
      </c>
      <c r="AB2320" s="20">
        <f t="shared" si="3516"/>
        <v>0</v>
      </c>
      <c r="AC2320" s="17">
        <f>AB2320*Premissas!$C$6</f>
        <v>0</v>
      </c>
      <c r="AD2320" s="15">
        <f t="shared" si="3517"/>
        <v>166</v>
      </c>
      <c r="AE2320" s="18">
        <f>AD2320*Premissas!$C$12</f>
        <v>5351.2812401138881</v>
      </c>
    </row>
    <row r="2321" spans="1:33" x14ac:dyDescent="0.25">
      <c r="A2321" s="7" t="str">
        <f>Premissas!$E$11</f>
        <v>janeiro/19</v>
      </c>
      <c r="B2321" s="29">
        <f t="shared" si="3520"/>
        <v>166</v>
      </c>
      <c r="C2321" s="15">
        <f>LARGE(Premissas!$H$11:$I$11,1)</f>
        <v>81.09</v>
      </c>
      <c r="D2321" s="16">
        <f t="shared" si="3510"/>
        <v>0</v>
      </c>
      <c r="E2321" s="17">
        <f>D2321*Premissas!$C$6</f>
        <v>0</v>
      </c>
      <c r="F2321" s="15">
        <f t="shared" si="3511"/>
        <v>166</v>
      </c>
      <c r="G2321" s="18">
        <f>F2321*Premissas!$C$5</f>
        <v>5351.2812401138881</v>
      </c>
      <c r="M2321" s="7" t="str">
        <f>Premissas!$E$11</f>
        <v>janeiro/19</v>
      </c>
      <c r="N2321" s="29">
        <f t="shared" si="3518"/>
        <v>166</v>
      </c>
      <c r="O2321" s="15">
        <f>Premissas!$I$11</f>
        <v>57.12</v>
      </c>
      <c r="P2321" s="16">
        <f t="shared" si="3513"/>
        <v>0</v>
      </c>
      <c r="Q2321" s="17">
        <f>P2321*Premissas!$C$13</f>
        <v>0</v>
      </c>
      <c r="R2321" s="15">
        <f t="shared" si="3514"/>
        <v>166</v>
      </c>
      <c r="S2321" s="18">
        <f>R2321*Premissas!$C$11</f>
        <v>7995.4128440366967</v>
      </c>
      <c r="Y2321" s="7" t="str">
        <f>Premissas!$E$11</f>
        <v>janeiro/19</v>
      </c>
      <c r="Z2321" s="29">
        <f t="shared" si="3519"/>
        <v>166</v>
      </c>
      <c r="AA2321" s="15">
        <f>Premissas!$H$11</f>
        <v>81.09</v>
      </c>
      <c r="AB2321" s="16">
        <f t="shared" si="3516"/>
        <v>0</v>
      </c>
      <c r="AC2321" s="17">
        <f>AB2321*Premissas!$C$6</f>
        <v>0</v>
      </c>
      <c r="AD2321" s="15">
        <f t="shared" si="3517"/>
        <v>166</v>
      </c>
      <c r="AE2321" s="18">
        <f>AD2321*Premissas!$C$12</f>
        <v>5351.2812401138881</v>
      </c>
    </row>
    <row r="2322" spans="1:33" x14ac:dyDescent="0.25">
      <c r="A2322" s="7" t="str">
        <f>Premissas!$E$12</f>
        <v>dezembro/18</v>
      </c>
      <c r="B2322" s="29">
        <f t="shared" si="3520"/>
        <v>166</v>
      </c>
      <c r="C2322" s="15">
        <f>LARGE(Premissas!$H$12:$I$12,1)</f>
        <v>66.98</v>
      </c>
      <c r="D2322" s="16">
        <f t="shared" si="3510"/>
        <v>0</v>
      </c>
      <c r="E2322" s="17">
        <f>D2322*Premissas!$C$6</f>
        <v>0</v>
      </c>
      <c r="F2322" s="15">
        <f t="shared" si="3511"/>
        <v>166</v>
      </c>
      <c r="G2322" s="18">
        <f>F2322*Premissas!$C$5</f>
        <v>5351.2812401138881</v>
      </c>
      <c r="M2322" s="7" t="str">
        <f>Premissas!$E$12</f>
        <v>dezembro/18</v>
      </c>
      <c r="N2322" s="29">
        <f t="shared" si="3518"/>
        <v>166</v>
      </c>
      <c r="O2322" s="15">
        <f>Premissas!$I$12</f>
        <v>56.9</v>
      </c>
      <c r="P2322" s="16">
        <f t="shared" si="3513"/>
        <v>0</v>
      </c>
      <c r="Q2322" s="17">
        <f>P2322*Premissas!$C$13</f>
        <v>0</v>
      </c>
      <c r="R2322" s="15">
        <f t="shared" si="3514"/>
        <v>166</v>
      </c>
      <c r="S2322" s="18">
        <f>R2322*Premissas!$C$11</f>
        <v>7995.4128440366967</v>
      </c>
      <c r="Y2322" s="7" t="str">
        <f>Premissas!$E$12</f>
        <v>dezembro/18</v>
      </c>
      <c r="Z2322" s="29">
        <f t="shared" si="3519"/>
        <v>166</v>
      </c>
      <c r="AA2322" s="15">
        <f>Premissas!$H$12</f>
        <v>66.98</v>
      </c>
      <c r="AB2322" s="16">
        <f t="shared" si="3516"/>
        <v>0</v>
      </c>
      <c r="AC2322" s="17">
        <f>AB2322*Premissas!$C$6</f>
        <v>0</v>
      </c>
      <c r="AD2322" s="15">
        <f t="shared" si="3517"/>
        <v>166</v>
      </c>
      <c r="AE2322" s="18">
        <f>AD2322*Premissas!$C$12</f>
        <v>5351.2812401138881</v>
      </c>
    </row>
    <row r="2323" spans="1:33" x14ac:dyDescent="0.25">
      <c r="A2323" s="7" t="str">
        <f>Premissas!$E$13</f>
        <v>novembro/18</v>
      </c>
      <c r="B2323" s="29">
        <f t="shared" si="3520"/>
        <v>166</v>
      </c>
      <c r="C2323" s="15">
        <f>LARGE(Premissas!$H$13:$I$13,1)</f>
        <v>66.42</v>
      </c>
      <c r="D2323" s="16">
        <f t="shared" si="3510"/>
        <v>0</v>
      </c>
      <c r="E2323" s="17">
        <f>D2323*Premissas!$C$6</f>
        <v>0</v>
      </c>
      <c r="F2323" s="15">
        <f t="shared" si="3511"/>
        <v>166</v>
      </c>
      <c r="G2323" s="18">
        <f>F2323*Premissas!$C$5</f>
        <v>5351.2812401138881</v>
      </c>
      <c r="M2323" s="7" t="str">
        <f>Premissas!$E$13</f>
        <v>novembro/18</v>
      </c>
      <c r="N2323" s="29">
        <f t="shared" si="3518"/>
        <v>166</v>
      </c>
      <c r="O2323" s="15">
        <f>Premissas!$I$13</f>
        <v>40.659999999999997</v>
      </c>
      <c r="P2323" s="16">
        <f t="shared" si="3513"/>
        <v>0</v>
      </c>
      <c r="Q2323" s="17">
        <f>P2323*Premissas!$C$13</f>
        <v>0</v>
      </c>
      <c r="R2323" s="15">
        <f t="shared" si="3514"/>
        <v>166</v>
      </c>
      <c r="S2323" s="18">
        <f>R2323*Premissas!$C$11</f>
        <v>7995.4128440366967</v>
      </c>
      <c r="Y2323" s="7" t="str">
        <f>Premissas!$E$13</f>
        <v>novembro/18</v>
      </c>
      <c r="Z2323" s="29">
        <f t="shared" si="3519"/>
        <v>166</v>
      </c>
      <c r="AA2323" s="15">
        <f>Premissas!$H$13</f>
        <v>66.42</v>
      </c>
      <c r="AB2323" s="16">
        <f t="shared" si="3516"/>
        <v>0</v>
      </c>
      <c r="AC2323" s="17">
        <f>AB2323*Premissas!$C$6</f>
        <v>0</v>
      </c>
      <c r="AD2323" s="15">
        <f t="shared" si="3517"/>
        <v>166</v>
      </c>
      <c r="AE2323" s="18">
        <f>AD2323*Premissas!$C$12</f>
        <v>5351.2812401138881</v>
      </c>
    </row>
    <row r="2324" spans="1:33" x14ac:dyDescent="0.25">
      <c r="A2324" s="26" t="s">
        <v>35</v>
      </c>
      <c r="B2324" s="5"/>
      <c r="C2324" s="5">
        <f>LARGE(C2311:C2323,1)</f>
        <v>89.49</v>
      </c>
      <c r="D2324" s="5">
        <f>LARGE(D2311:D2323,1)</f>
        <v>0</v>
      </c>
      <c r="E2324" s="27">
        <f>SUM(E2312:E2323)</f>
        <v>0</v>
      </c>
      <c r="F2324" s="5">
        <f>LARGE(F2311:F2323,1)</f>
        <v>166</v>
      </c>
      <c r="G2324" s="27">
        <f t="shared" si="3434"/>
        <v>64215.374881366653</v>
      </c>
      <c r="H2324" s="50">
        <f>E2324+G2324</f>
        <v>64215.374881366653</v>
      </c>
      <c r="I2324">
        <f>B2312</f>
        <v>166</v>
      </c>
      <c r="M2324" s="26" t="s">
        <v>35</v>
      </c>
      <c r="N2324" s="5"/>
      <c r="O2324" s="5">
        <f t="shared" ref="O2324:P2324" si="3521">LARGE(O2311:O2323,1)</f>
        <v>77.73</v>
      </c>
      <c r="P2324" s="5">
        <f t="shared" si="3521"/>
        <v>0</v>
      </c>
      <c r="Q2324" s="27">
        <f t="shared" ref="Q2324" si="3522">SUM(Q2312:Q2323)</f>
        <v>0</v>
      </c>
      <c r="R2324" s="5">
        <f t="shared" ref="R2324" si="3523">LARGE(R2311:R2323,1)</f>
        <v>166</v>
      </c>
      <c r="S2324" s="27">
        <f t="shared" si="3438"/>
        <v>95944.954128440353</v>
      </c>
      <c r="T2324" s="50">
        <f t="shared" ref="T2324" si="3524">Q2324+S2324</f>
        <v>95944.954128440353</v>
      </c>
      <c r="U2324">
        <f t="shared" ref="U2324" si="3525">N2312</f>
        <v>166</v>
      </c>
      <c r="Y2324" s="26" t="s">
        <v>35</v>
      </c>
      <c r="Z2324" s="5"/>
      <c r="AA2324" s="5">
        <f t="shared" ref="AA2324:AB2324" si="3526">LARGE(AA2311:AA2323,1)</f>
        <v>89.49</v>
      </c>
      <c r="AB2324" s="5">
        <f t="shared" si="3526"/>
        <v>0</v>
      </c>
      <c r="AC2324" s="27">
        <f t="shared" ref="AC2324" si="3527">SUM(AC2312:AC2323)</f>
        <v>0</v>
      </c>
      <c r="AD2324" s="5">
        <f t="shared" ref="AD2324" si="3528">LARGE(AD2311:AD2323,1)</f>
        <v>166</v>
      </c>
      <c r="AE2324" s="27">
        <f t="shared" si="3444"/>
        <v>64215.374881366653</v>
      </c>
      <c r="AF2324" s="50">
        <f t="shared" ref="AF2324" si="3529">AC2324+AE2324</f>
        <v>64215.374881366653</v>
      </c>
      <c r="AG2324">
        <f t="shared" ref="AG2324" si="3530">Z2312</f>
        <v>166</v>
      </c>
    </row>
    <row r="2325" spans="1:33" x14ac:dyDescent="0.25">
      <c r="A2325" s="6" t="s">
        <v>12</v>
      </c>
      <c r="B2325" s="6" t="s">
        <v>18</v>
      </c>
      <c r="C2325" s="6" t="s">
        <v>19</v>
      </c>
      <c r="D2325" s="14" t="s">
        <v>20</v>
      </c>
      <c r="E2325" s="14" t="s">
        <v>21</v>
      </c>
      <c r="F2325" s="6" t="s">
        <v>22</v>
      </c>
      <c r="G2325" s="6" t="s">
        <v>23</v>
      </c>
      <c r="M2325" s="6" t="s">
        <v>12</v>
      </c>
      <c r="N2325" s="6" t="s">
        <v>18</v>
      </c>
      <c r="O2325" s="6" t="s">
        <v>19</v>
      </c>
      <c r="P2325" s="14" t="s">
        <v>20</v>
      </c>
      <c r="Q2325" s="14" t="s">
        <v>21</v>
      </c>
      <c r="R2325" s="6" t="s">
        <v>22</v>
      </c>
      <c r="S2325" s="6" t="s">
        <v>23</v>
      </c>
      <c r="Y2325" s="6" t="s">
        <v>12</v>
      </c>
      <c r="Z2325" s="6" t="s">
        <v>18</v>
      </c>
      <c r="AA2325" s="6" t="s">
        <v>19</v>
      </c>
      <c r="AB2325" s="14" t="s">
        <v>20</v>
      </c>
      <c r="AC2325" s="14" t="s">
        <v>21</v>
      </c>
      <c r="AD2325" s="6" t="s">
        <v>22</v>
      </c>
      <c r="AE2325" s="6" t="s">
        <v>23</v>
      </c>
    </row>
    <row r="2326" spans="1:33" x14ac:dyDescent="0.25">
      <c r="A2326" s="7" t="str">
        <f>Premissas!$E$2</f>
        <v>outubro/19</v>
      </c>
      <c r="B2326" s="29">
        <f>B2312+1</f>
        <v>167</v>
      </c>
      <c r="C2326" s="15">
        <f>LARGE(Premissas!$H$2:$I$2,1)</f>
        <v>63.39</v>
      </c>
      <c r="D2326" s="16">
        <f t="shared" ref="D2326:D2337" si="3531">IF(C2326&gt;105%*B2326,(C2326-B2326),0)</f>
        <v>0</v>
      </c>
      <c r="E2326" s="17">
        <f>D2326*Premissas!$C$6</f>
        <v>0</v>
      </c>
      <c r="F2326" s="15">
        <f t="shared" ref="F2326:F2337" si="3532">IF(C2326&gt;B2326,C2326,B2326)</f>
        <v>167</v>
      </c>
      <c r="G2326" s="18">
        <f>F2326*Premissas!$C$5</f>
        <v>5383.5178740904776</v>
      </c>
      <c r="M2326" s="7" t="str">
        <f>Premissas!$E$2</f>
        <v>outubro/19</v>
      </c>
      <c r="N2326" s="29">
        <f t="shared" ref="N2326" si="3533">N2312+1</f>
        <v>167</v>
      </c>
      <c r="O2326" s="15">
        <f>Premissas!$I$2</f>
        <v>63.39</v>
      </c>
      <c r="P2326" s="16">
        <f t="shared" ref="P2326:P2337" si="3534">IF(O2326&gt;105%*N2326,(O2326-N2326),0)</f>
        <v>0</v>
      </c>
      <c r="Q2326" s="17">
        <f>P2326*Premissas!$C$13</f>
        <v>0</v>
      </c>
      <c r="R2326" s="15">
        <f t="shared" ref="R2326:R2337" si="3535">IF(O2326&gt;N2326,O2326,N2326)</f>
        <v>167</v>
      </c>
      <c r="S2326" s="18">
        <f>R2326*Premissas!$C$11</f>
        <v>8043.5779816513759</v>
      </c>
      <c r="Y2326" s="7" t="str">
        <f>Premissas!$E$2</f>
        <v>outubro/19</v>
      </c>
      <c r="Z2326" s="29">
        <f t="shared" ref="Z2326" si="3536">Z2312+1</f>
        <v>167</v>
      </c>
      <c r="AA2326" s="15">
        <f>Premissas!$H$2</f>
        <v>58.8</v>
      </c>
      <c r="AB2326" s="16">
        <f t="shared" ref="AB2326:AB2337" si="3537">IF(AA2326&gt;105%*Z2326,(AA2326-Z2326),0)</f>
        <v>0</v>
      </c>
      <c r="AC2326" s="17">
        <f>AB2326*Premissas!$C$6</f>
        <v>0</v>
      </c>
      <c r="AD2326" s="15">
        <f t="shared" ref="AD2326:AD2337" si="3538">IF(AA2326&gt;Z2326,AA2326,Z2326)</f>
        <v>167</v>
      </c>
      <c r="AE2326" s="18">
        <f>AD2326*Premissas!$C$12</f>
        <v>5383.5178740904776</v>
      </c>
    </row>
    <row r="2327" spans="1:33" x14ac:dyDescent="0.25">
      <c r="A2327" s="7" t="str">
        <f>Premissas!$E$3</f>
        <v>setembro/19</v>
      </c>
      <c r="B2327" s="29">
        <f>B2326</f>
        <v>167</v>
      </c>
      <c r="C2327" s="15">
        <f>LARGE(Premissas!$H$3:$I$3,1)</f>
        <v>58.91</v>
      </c>
      <c r="D2327" s="16">
        <f t="shared" si="3531"/>
        <v>0</v>
      </c>
      <c r="E2327" s="17">
        <f>D2327*Premissas!$C$6</f>
        <v>0</v>
      </c>
      <c r="F2327" s="15">
        <f t="shared" si="3532"/>
        <v>167</v>
      </c>
      <c r="G2327" s="18">
        <f>F2327*Premissas!$C$5</f>
        <v>5383.5178740904776</v>
      </c>
      <c r="M2327" s="7" t="str">
        <f>Premissas!$E$3</f>
        <v>setembro/19</v>
      </c>
      <c r="N2327" s="29">
        <f t="shared" ref="N2327:N2337" si="3539">N2326</f>
        <v>167</v>
      </c>
      <c r="O2327" s="15">
        <f>Premissas!$I$3</f>
        <v>52.19</v>
      </c>
      <c r="P2327" s="16">
        <f t="shared" si="3534"/>
        <v>0</v>
      </c>
      <c r="Q2327" s="17">
        <f>P2327*Premissas!$C$13</f>
        <v>0</v>
      </c>
      <c r="R2327" s="15">
        <f t="shared" si="3535"/>
        <v>167</v>
      </c>
      <c r="S2327" s="18">
        <f>R2327*Premissas!$C$11</f>
        <v>8043.5779816513759</v>
      </c>
      <c r="Y2327" s="7" t="str">
        <f>Premissas!$E$3</f>
        <v>setembro/19</v>
      </c>
      <c r="Z2327" s="29">
        <f t="shared" ref="Z2327:Z2337" si="3540">Z2326</f>
        <v>167</v>
      </c>
      <c r="AA2327" s="15">
        <f>Premissas!$H$3</f>
        <v>58.91</v>
      </c>
      <c r="AB2327" s="16">
        <f t="shared" si="3537"/>
        <v>0</v>
      </c>
      <c r="AC2327" s="17">
        <f>AB2327*Premissas!$C$6</f>
        <v>0</v>
      </c>
      <c r="AD2327" s="15">
        <f t="shared" si="3538"/>
        <v>167</v>
      </c>
      <c r="AE2327" s="18">
        <f>AD2327*Premissas!$C$12</f>
        <v>5383.5178740904776</v>
      </c>
    </row>
    <row r="2328" spans="1:33" x14ac:dyDescent="0.25">
      <c r="A2328" s="7" t="str">
        <f>Premissas!$E$4</f>
        <v>agosto/19</v>
      </c>
      <c r="B2328" s="29">
        <f t="shared" ref="B2328:B2337" si="3541">B2327</f>
        <v>167</v>
      </c>
      <c r="C2328" s="15">
        <f>LARGE(Premissas!$H$4:$I$4,1)</f>
        <v>46.48</v>
      </c>
      <c r="D2328" s="16">
        <f t="shared" si="3531"/>
        <v>0</v>
      </c>
      <c r="E2328" s="17">
        <f>D2328*Premissas!$C$6</f>
        <v>0</v>
      </c>
      <c r="F2328" s="15">
        <f t="shared" si="3532"/>
        <v>167</v>
      </c>
      <c r="G2328" s="18">
        <f>F2328*Premissas!$C$5</f>
        <v>5383.5178740904776</v>
      </c>
      <c r="M2328" s="7" t="str">
        <f>Premissas!$E$4</f>
        <v>agosto/19</v>
      </c>
      <c r="N2328" s="29">
        <f t="shared" si="3539"/>
        <v>167</v>
      </c>
      <c r="O2328" s="15">
        <f>Premissas!$I$4</f>
        <v>20.16</v>
      </c>
      <c r="P2328" s="16">
        <f t="shared" si="3534"/>
        <v>0</v>
      </c>
      <c r="Q2328" s="17">
        <f>P2328*Premissas!$C$13</f>
        <v>0</v>
      </c>
      <c r="R2328" s="15">
        <f t="shared" si="3535"/>
        <v>167</v>
      </c>
      <c r="S2328" s="18">
        <f>R2328*Premissas!$C$11</f>
        <v>8043.5779816513759</v>
      </c>
      <c r="Y2328" s="7" t="str">
        <f>Premissas!$E$4</f>
        <v>agosto/19</v>
      </c>
      <c r="Z2328" s="29">
        <f t="shared" si="3540"/>
        <v>167</v>
      </c>
      <c r="AA2328" s="15">
        <f>Premissas!$H$4</f>
        <v>46.48</v>
      </c>
      <c r="AB2328" s="16">
        <f t="shared" si="3537"/>
        <v>0</v>
      </c>
      <c r="AC2328" s="17">
        <f>AB2328*Premissas!$C$6</f>
        <v>0</v>
      </c>
      <c r="AD2328" s="15">
        <f t="shared" si="3538"/>
        <v>167</v>
      </c>
      <c r="AE2328" s="18">
        <f>AD2328*Premissas!$C$12</f>
        <v>5383.5178740904776</v>
      </c>
    </row>
    <row r="2329" spans="1:33" x14ac:dyDescent="0.25">
      <c r="A2329" s="7" t="str">
        <f>Premissas!$E$5</f>
        <v>julho/19</v>
      </c>
      <c r="B2329" s="29">
        <f t="shared" si="3541"/>
        <v>167</v>
      </c>
      <c r="C2329" s="15">
        <f>LARGE(Premissas!$H$5:$I$5,1)</f>
        <v>63.17</v>
      </c>
      <c r="D2329" s="16">
        <f t="shared" si="3531"/>
        <v>0</v>
      </c>
      <c r="E2329" s="17">
        <f>D2329*Premissas!$C$6</f>
        <v>0</v>
      </c>
      <c r="F2329" s="15">
        <f t="shared" si="3532"/>
        <v>167</v>
      </c>
      <c r="G2329" s="18">
        <f>F2329*Premissas!$C$5</f>
        <v>5383.5178740904776</v>
      </c>
      <c r="M2329" s="7" t="str">
        <f>Premissas!$E$5</f>
        <v>julho/19</v>
      </c>
      <c r="N2329" s="29">
        <f t="shared" si="3539"/>
        <v>167</v>
      </c>
      <c r="O2329" s="15">
        <f>Premissas!$I$5</f>
        <v>39.979999999999997</v>
      </c>
      <c r="P2329" s="16">
        <f t="shared" si="3534"/>
        <v>0</v>
      </c>
      <c r="Q2329" s="17">
        <f>P2329*Premissas!$C$13</f>
        <v>0</v>
      </c>
      <c r="R2329" s="15">
        <f t="shared" si="3535"/>
        <v>167</v>
      </c>
      <c r="S2329" s="18">
        <f>R2329*Premissas!$C$11</f>
        <v>8043.5779816513759</v>
      </c>
      <c r="Y2329" s="7" t="str">
        <f>Premissas!$E$5</f>
        <v>julho/19</v>
      </c>
      <c r="Z2329" s="29">
        <f t="shared" si="3540"/>
        <v>167</v>
      </c>
      <c r="AA2329" s="15">
        <f>Premissas!$H$5</f>
        <v>63.17</v>
      </c>
      <c r="AB2329" s="16">
        <f t="shared" si="3537"/>
        <v>0</v>
      </c>
      <c r="AC2329" s="17">
        <f>AB2329*Premissas!$C$6</f>
        <v>0</v>
      </c>
      <c r="AD2329" s="15">
        <f t="shared" si="3538"/>
        <v>167</v>
      </c>
      <c r="AE2329" s="18">
        <f>AD2329*Premissas!$C$12</f>
        <v>5383.5178740904776</v>
      </c>
    </row>
    <row r="2330" spans="1:33" x14ac:dyDescent="0.25">
      <c r="A2330" s="7" t="str">
        <f>Premissas!$E$6</f>
        <v>junho/19</v>
      </c>
      <c r="B2330" s="29">
        <f t="shared" si="3541"/>
        <v>167</v>
      </c>
      <c r="C2330" s="15">
        <f>LARGE(Premissas!$H$6:$I$6,1)</f>
        <v>59.47</v>
      </c>
      <c r="D2330" s="16">
        <f t="shared" si="3531"/>
        <v>0</v>
      </c>
      <c r="E2330" s="17">
        <f>D2330*Premissas!$C$6</f>
        <v>0</v>
      </c>
      <c r="F2330" s="15">
        <f t="shared" si="3532"/>
        <v>167</v>
      </c>
      <c r="G2330" s="18">
        <f>F2330*Premissas!$C$5</f>
        <v>5383.5178740904776</v>
      </c>
      <c r="M2330" s="7" t="str">
        <f>Premissas!$E$6</f>
        <v>junho/19</v>
      </c>
      <c r="N2330" s="29">
        <f t="shared" si="3539"/>
        <v>167</v>
      </c>
      <c r="O2330" s="15">
        <f>Premissas!$I$6</f>
        <v>47.71</v>
      </c>
      <c r="P2330" s="16">
        <f t="shared" si="3534"/>
        <v>0</v>
      </c>
      <c r="Q2330" s="17">
        <f>P2330*Premissas!$C$13</f>
        <v>0</v>
      </c>
      <c r="R2330" s="15">
        <f t="shared" si="3535"/>
        <v>167</v>
      </c>
      <c r="S2330" s="18">
        <f>R2330*Premissas!$C$11</f>
        <v>8043.5779816513759</v>
      </c>
      <c r="Y2330" s="7" t="str">
        <f>Premissas!$E$6</f>
        <v>junho/19</v>
      </c>
      <c r="Z2330" s="29">
        <f t="shared" si="3540"/>
        <v>167</v>
      </c>
      <c r="AA2330" s="15">
        <f>Premissas!$H$6</f>
        <v>59.47</v>
      </c>
      <c r="AB2330" s="16">
        <f t="shared" si="3537"/>
        <v>0</v>
      </c>
      <c r="AC2330" s="17">
        <f>AB2330*Premissas!$C$6</f>
        <v>0</v>
      </c>
      <c r="AD2330" s="15">
        <f t="shared" si="3538"/>
        <v>167</v>
      </c>
      <c r="AE2330" s="18">
        <f>AD2330*Premissas!$C$12</f>
        <v>5383.5178740904776</v>
      </c>
    </row>
    <row r="2331" spans="1:33" x14ac:dyDescent="0.25">
      <c r="A2331" s="7" t="str">
        <f>Premissas!$E$7</f>
        <v>maio/19</v>
      </c>
      <c r="B2331" s="29">
        <f t="shared" si="3541"/>
        <v>167</v>
      </c>
      <c r="C2331" s="15">
        <f>LARGE(Premissas!$H$7:$I$7,1)</f>
        <v>61.04</v>
      </c>
      <c r="D2331" s="20">
        <f t="shared" si="3531"/>
        <v>0</v>
      </c>
      <c r="E2331" s="17">
        <f>D2331*Premissas!$C$6</f>
        <v>0</v>
      </c>
      <c r="F2331" s="15">
        <f t="shared" si="3532"/>
        <v>167</v>
      </c>
      <c r="G2331" s="18">
        <f>F2331*Premissas!$C$5</f>
        <v>5383.5178740904776</v>
      </c>
      <c r="M2331" s="7" t="str">
        <f>Premissas!$E$7</f>
        <v>maio/19</v>
      </c>
      <c r="N2331" s="29">
        <f t="shared" si="3539"/>
        <v>167</v>
      </c>
      <c r="O2331" s="15">
        <f>Premissas!$I$7</f>
        <v>46.37</v>
      </c>
      <c r="P2331" s="20">
        <f t="shared" si="3534"/>
        <v>0</v>
      </c>
      <c r="Q2331" s="17">
        <f>P2331*Premissas!$C$13</f>
        <v>0</v>
      </c>
      <c r="R2331" s="15">
        <f t="shared" si="3535"/>
        <v>167</v>
      </c>
      <c r="S2331" s="18">
        <f>R2331*Premissas!$C$11</f>
        <v>8043.5779816513759</v>
      </c>
      <c r="Y2331" s="7" t="str">
        <f>Premissas!$E$7</f>
        <v>maio/19</v>
      </c>
      <c r="Z2331" s="29">
        <f t="shared" si="3540"/>
        <v>167</v>
      </c>
      <c r="AA2331" s="15">
        <f>Premissas!$H$7</f>
        <v>61.04</v>
      </c>
      <c r="AB2331" s="20">
        <f t="shared" si="3537"/>
        <v>0</v>
      </c>
      <c r="AC2331" s="17">
        <f>AB2331*Premissas!$C$6</f>
        <v>0</v>
      </c>
      <c r="AD2331" s="15">
        <f t="shared" si="3538"/>
        <v>167</v>
      </c>
      <c r="AE2331" s="18">
        <f>AD2331*Premissas!$C$12</f>
        <v>5383.5178740904776</v>
      </c>
    </row>
    <row r="2332" spans="1:33" x14ac:dyDescent="0.25">
      <c r="A2332" s="7" t="str">
        <f>Premissas!$E$8</f>
        <v>abril/19</v>
      </c>
      <c r="B2332" s="29">
        <f t="shared" si="3541"/>
        <v>167</v>
      </c>
      <c r="C2332" s="15">
        <f>LARGE(Premissas!$H$8:$I$8,1)</f>
        <v>81.98</v>
      </c>
      <c r="D2332" s="20">
        <f t="shared" si="3531"/>
        <v>0</v>
      </c>
      <c r="E2332" s="17">
        <f>D2332*Premissas!$C$6</f>
        <v>0</v>
      </c>
      <c r="F2332" s="15">
        <f t="shared" si="3532"/>
        <v>167</v>
      </c>
      <c r="G2332" s="18">
        <f>F2332*Premissas!$C$5</f>
        <v>5383.5178740904776</v>
      </c>
      <c r="M2332" s="7" t="str">
        <f>Premissas!$E$8</f>
        <v>abril/19</v>
      </c>
      <c r="N2332" s="29">
        <f t="shared" si="3539"/>
        <v>167</v>
      </c>
      <c r="O2332" s="15">
        <f>Premissas!$I$8</f>
        <v>53.09</v>
      </c>
      <c r="P2332" s="20">
        <f t="shared" si="3534"/>
        <v>0</v>
      </c>
      <c r="Q2332" s="17">
        <f>P2332*Premissas!$C$13</f>
        <v>0</v>
      </c>
      <c r="R2332" s="15">
        <f t="shared" si="3535"/>
        <v>167</v>
      </c>
      <c r="S2332" s="18">
        <f>R2332*Premissas!$C$11</f>
        <v>8043.5779816513759</v>
      </c>
      <c r="Y2332" s="7" t="str">
        <f>Premissas!$E$8</f>
        <v>abril/19</v>
      </c>
      <c r="Z2332" s="29">
        <f t="shared" si="3540"/>
        <v>167</v>
      </c>
      <c r="AA2332" s="15">
        <f>Premissas!$H$8</f>
        <v>81.98</v>
      </c>
      <c r="AB2332" s="20">
        <f t="shared" si="3537"/>
        <v>0</v>
      </c>
      <c r="AC2332" s="17">
        <f>AB2332*Premissas!$C$6</f>
        <v>0</v>
      </c>
      <c r="AD2332" s="15">
        <f t="shared" si="3538"/>
        <v>167</v>
      </c>
      <c r="AE2332" s="18">
        <f>AD2332*Premissas!$C$12</f>
        <v>5383.5178740904776</v>
      </c>
    </row>
    <row r="2333" spans="1:33" x14ac:dyDescent="0.25">
      <c r="A2333" s="7" t="str">
        <f>Premissas!$E$9</f>
        <v>março/19</v>
      </c>
      <c r="B2333" s="29">
        <f t="shared" si="3541"/>
        <v>167</v>
      </c>
      <c r="C2333" s="15">
        <f>LARGE(Premissas!$H$9:$I$9,1)</f>
        <v>77.73</v>
      </c>
      <c r="D2333" s="20">
        <f t="shared" si="3531"/>
        <v>0</v>
      </c>
      <c r="E2333" s="17">
        <f>D2333*Premissas!$C$6</f>
        <v>0</v>
      </c>
      <c r="F2333" s="15">
        <f t="shared" si="3532"/>
        <v>167</v>
      </c>
      <c r="G2333" s="18">
        <f>F2333*Premissas!$C$5</f>
        <v>5383.5178740904776</v>
      </c>
      <c r="M2333" s="7" t="str">
        <f>Premissas!$E$9</f>
        <v>março/19</v>
      </c>
      <c r="N2333" s="29">
        <f t="shared" si="3539"/>
        <v>167</v>
      </c>
      <c r="O2333" s="15">
        <f>Premissas!$I$9</f>
        <v>77.73</v>
      </c>
      <c r="P2333" s="20">
        <f t="shared" si="3534"/>
        <v>0</v>
      </c>
      <c r="Q2333" s="17">
        <f>P2333*Premissas!$C$13</f>
        <v>0</v>
      </c>
      <c r="R2333" s="15">
        <f t="shared" si="3535"/>
        <v>167</v>
      </c>
      <c r="S2333" s="18">
        <f>R2333*Premissas!$C$11</f>
        <v>8043.5779816513759</v>
      </c>
      <c r="Y2333" s="7" t="str">
        <f>Premissas!$E$9</f>
        <v>março/19</v>
      </c>
      <c r="Z2333" s="29">
        <f t="shared" si="3540"/>
        <v>167</v>
      </c>
      <c r="AA2333" s="15">
        <f>Premissas!$H$9</f>
        <v>77.62</v>
      </c>
      <c r="AB2333" s="20">
        <f t="shared" si="3537"/>
        <v>0</v>
      </c>
      <c r="AC2333" s="17">
        <f>AB2333*Premissas!$C$6</f>
        <v>0</v>
      </c>
      <c r="AD2333" s="15">
        <f t="shared" si="3538"/>
        <v>167</v>
      </c>
      <c r="AE2333" s="18">
        <f>AD2333*Premissas!$C$12</f>
        <v>5383.5178740904776</v>
      </c>
    </row>
    <row r="2334" spans="1:33" x14ac:dyDescent="0.25">
      <c r="A2334" s="7" t="str">
        <f>Premissas!$E$10</f>
        <v>fevereiro/19</v>
      </c>
      <c r="B2334" s="29">
        <f t="shared" si="3541"/>
        <v>167</v>
      </c>
      <c r="C2334" s="15">
        <f>LARGE(Premissas!$H$10:$I$10,1)</f>
        <v>89.49</v>
      </c>
      <c r="D2334" s="20">
        <f t="shared" si="3531"/>
        <v>0</v>
      </c>
      <c r="E2334" s="17">
        <f>D2334*Premissas!$C$6</f>
        <v>0</v>
      </c>
      <c r="F2334" s="15">
        <f t="shared" si="3532"/>
        <v>167</v>
      </c>
      <c r="G2334" s="18">
        <f>F2334*Premissas!$C$5</f>
        <v>5383.5178740904776</v>
      </c>
      <c r="M2334" s="7" t="str">
        <f>Premissas!$E$10</f>
        <v>fevereiro/19</v>
      </c>
      <c r="N2334" s="29">
        <f t="shared" si="3539"/>
        <v>167</v>
      </c>
      <c r="O2334" s="15">
        <f>Premissas!$I$10</f>
        <v>61.82</v>
      </c>
      <c r="P2334" s="20">
        <f t="shared" si="3534"/>
        <v>0</v>
      </c>
      <c r="Q2334" s="17">
        <f>P2334*Premissas!$C$13</f>
        <v>0</v>
      </c>
      <c r="R2334" s="15">
        <f t="shared" si="3535"/>
        <v>167</v>
      </c>
      <c r="S2334" s="18">
        <f>R2334*Premissas!$C$11</f>
        <v>8043.5779816513759</v>
      </c>
      <c r="Y2334" s="7" t="str">
        <f>Premissas!$E$10</f>
        <v>fevereiro/19</v>
      </c>
      <c r="Z2334" s="29">
        <f t="shared" si="3540"/>
        <v>167</v>
      </c>
      <c r="AA2334" s="15">
        <f>Premissas!$H$10</f>
        <v>89.49</v>
      </c>
      <c r="AB2334" s="20">
        <f t="shared" si="3537"/>
        <v>0</v>
      </c>
      <c r="AC2334" s="17">
        <f>AB2334*Premissas!$C$6</f>
        <v>0</v>
      </c>
      <c r="AD2334" s="15">
        <f t="shared" si="3538"/>
        <v>167</v>
      </c>
      <c r="AE2334" s="18">
        <f>AD2334*Premissas!$C$12</f>
        <v>5383.5178740904776</v>
      </c>
    </row>
    <row r="2335" spans="1:33" x14ac:dyDescent="0.25">
      <c r="A2335" s="7" t="str">
        <f>Premissas!$E$11</f>
        <v>janeiro/19</v>
      </c>
      <c r="B2335" s="29">
        <f t="shared" si="3541"/>
        <v>167</v>
      </c>
      <c r="C2335" s="15">
        <f>LARGE(Premissas!$H$11:$I$11,1)</f>
        <v>81.09</v>
      </c>
      <c r="D2335" s="16">
        <f t="shared" si="3531"/>
        <v>0</v>
      </c>
      <c r="E2335" s="17">
        <f>D2335*Premissas!$C$6</f>
        <v>0</v>
      </c>
      <c r="F2335" s="15">
        <f t="shared" si="3532"/>
        <v>167</v>
      </c>
      <c r="G2335" s="18">
        <f>F2335*Premissas!$C$5</f>
        <v>5383.5178740904776</v>
      </c>
      <c r="M2335" s="7" t="str">
        <f>Premissas!$E$11</f>
        <v>janeiro/19</v>
      </c>
      <c r="N2335" s="29">
        <f t="shared" si="3539"/>
        <v>167</v>
      </c>
      <c r="O2335" s="15">
        <f>Premissas!$I$11</f>
        <v>57.12</v>
      </c>
      <c r="P2335" s="16">
        <f t="shared" si="3534"/>
        <v>0</v>
      </c>
      <c r="Q2335" s="17">
        <f>P2335*Premissas!$C$13</f>
        <v>0</v>
      </c>
      <c r="R2335" s="15">
        <f t="shared" si="3535"/>
        <v>167</v>
      </c>
      <c r="S2335" s="18">
        <f>R2335*Premissas!$C$11</f>
        <v>8043.5779816513759</v>
      </c>
      <c r="Y2335" s="7" t="str">
        <f>Premissas!$E$11</f>
        <v>janeiro/19</v>
      </c>
      <c r="Z2335" s="29">
        <f t="shared" si="3540"/>
        <v>167</v>
      </c>
      <c r="AA2335" s="15">
        <f>Premissas!$H$11</f>
        <v>81.09</v>
      </c>
      <c r="AB2335" s="16">
        <f t="shared" si="3537"/>
        <v>0</v>
      </c>
      <c r="AC2335" s="17">
        <f>AB2335*Premissas!$C$6</f>
        <v>0</v>
      </c>
      <c r="AD2335" s="15">
        <f t="shared" si="3538"/>
        <v>167</v>
      </c>
      <c r="AE2335" s="18">
        <f>AD2335*Premissas!$C$12</f>
        <v>5383.5178740904776</v>
      </c>
    </row>
    <row r="2336" spans="1:33" x14ac:dyDescent="0.25">
      <c r="A2336" s="7" t="str">
        <f>Premissas!$E$12</f>
        <v>dezembro/18</v>
      </c>
      <c r="B2336" s="29">
        <f t="shared" si="3541"/>
        <v>167</v>
      </c>
      <c r="C2336" s="15">
        <f>LARGE(Premissas!$H$12:$I$12,1)</f>
        <v>66.98</v>
      </c>
      <c r="D2336" s="16">
        <f t="shared" si="3531"/>
        <v>0</v>
      </c>
      <c r="E2336" s="17">
        <f>D2336*Premissas!$C$6</f>
        <v>0</v>
      </c>
      <c r="F2336" s="15">
        <f t="shared" si="3532"/>
        <v>167</v>
      </c>
      <c r="G2336" s="18">
        <f>F2336*Premissas!$C$5</f>
        <v>5383.5178740904776</v>
      </c>
      <c r="M2336" s="7" t="str">
        <f>Premissas!$E$12</f>
        <v>dezembro/18</v>
      </c>
      <c r="N2336" s="29">
        <f t="shared" si="3539"/>
        <v>167</v>
      </c>
      <c r="O2336" s="15">
        <f>Premissas!$I$12</f>
        <v>56.9</v>
      </c>
      <c r="P2336" s="16">
        <f t="shared" si="3534"/>
        <v>0</v>
      </c>
      <c r="Q2336" s="17">
        <f>P2336*Premissas!$C$13</f>
        <v>0</v>
      </c>
      <c r="R2336" s="15">
        <f t="shared" si="3535"/>
        <v>167</v>
      </c>
      <c r="S2336" s="18">
        <f>R2336*Premissas!$C$11</f>
        <v>8043.5779816513759</v>
      </c>
      <c r="Y2336" s="7" t="str">
        <f>Premissas!$E$12</f>
        <v>dezembro/18</v>
      </c>
      <c r="Z2336" s="29">
        <f t="shared" si="3540"/>
        <v>167</v>
      </c>
      <c r="AA2336" s="15">
        <f>Premissas!$H$12</f>
        <v>66.98</v>
      </c>
      <c r="AB2336" s="16">
        <f t="shared" si="3537"/>
        <v>0</v>
      </c>
      <c r="AC2336" s="17">
        <f>AB2336*Premissas!$C$6</f>
        <v>0</v>
      </c>
      <c r="AD2336" s="15">
        <f t="shared" si="3538"/>
        <v>167</v>
      </c>
      <c r="AE2336" s="18">
        <f>AD2336*Premissas!$C$12</f>
        <v>5383.5178740904776</v>
      </c>
    </row>
    <row r="2337" spans="1:33" x14ac:dyDescent="0.25">
      <c r="A2337" s="7" t="str">
        <f>Premissas!$E$13</f>
        <v>novembro/18</v>
      </c>
      <c r="B2337" s="29">
        <f t="shared" si="3541"/>
        <v>167</v>
      </c>
      <c r="C2337" s="15">
        <f>LARGE(Premissas!$H$13:$I$13,1)</f>
        <v>66.42</v>
      </c>
      <c r="D2337" s="16">
        <f t="shared" si="3531"/>
        <v>0</v>
      </c>
      <c r="E2337" s="17">
        <f>D2337*Premissas!$C$6</f>
        <v>0</v>
      </c>
      <c r="F2337" s="15">
        <f t="shared" si="3532"/>
        <v>167</v>
      </c>
      <c r="G2337" s="18">
        <f>F2337*Premissas!$C$5</f>
        <v>5383.5178740904776</v>
      </c>
      <c r="M2337" s="7" t="str">
        <f>Premissas!$E$13</f>
        <v>novembro/18</v>
      </c>
      <c r="N2337" s="29">
        <f t="shared" si="3539"/>
        <v>167</v>
      </c>
      <c r="O2337" s="15">
        <f>Premissas!$I$13</f>
        <v>40.659999999999997</v>
      </c>
      <c r="P2337" s="16">
        <f t="shared" si="3534"/>
        <v>0</v>
      </c>
      <c r="Q2337" s="17">
        <f>P2337*Premissas!$C$13</f>
        <v>0</v>
      </c>
      <c r="R2337" s="15">
        <f t="shared" si="3535"/>
        <v>167</v>
      </c>
      <c r="S2337" s="18">
        <f>R2337*Premissas!$C$11</f>
        <v>8043.5779816513759</v>
      </c>
      <c r="Y2337" s="7" t="str">
        <f>Premissas!$E$13</f>
        <v>novembro/18</v>
      </c>
      <c r="Z2337" s="29">
        <f t="shared" si="3540"/>
        <v>167</v>
      </c>
      <c r="AA2337" s="15">
        <f>Premissas!$H$13</f>
        <v>66.42</v>
      </c>
      <c r="AB2337" s="16">
        <f t="shared" si="3537"/>
        <v>0</v>
      </c>
      <c r="AC2337" s="17">
        <f>AB2337*Premissas!$C$6</f>
        <v>0</v>
      </c>
      <c r="AD2337" s="15">
        <f t="shared" si="3538"/>
        <v>167</v>
      </c>
      <c r="AE2337" s="18">
        <f>AD2337*Premissas!$C$12</f>
        <v>5383.5178740904776</v>
      </c>
    </row>
    <row r="2338" spans="1:33" x14ac:dyDescent="0.25">
      <c r="A2338" s="26" t="s">
        <v>35</v>
      </c>
      <c r="B2338" s="5"/>
      <c r="C2338" s="5">
        <f>LARGE(C2325:C2337,1)</f>
        <v>89.49</v>
      </c>
      <c r="D2338" s="5">
        <f>LARGE(D2325:D2337,1)</f>
        <v>0</v>
      </c>
      <c r="E2338" s="27">
        <f>SUM(E2326:E2337)</f>
        <v>0</v>
      </c>
      <c r="F2338" s="5">
        <f>LARGE(F2325:F2337,1)</f>
        <v>167</v>
      </c>
      <c r="G2338" s="27">
        <f t="shared" ref="G2338:G2394" si="3542">SUM(G2326:G2337)</f>
        <v>64602.214489085745</v>
      </c>
      <c r="H2338" s="50">
        <f>E2338+G2338</f>
        <v>64602.214489085745</v>
      </c>
      <c r="I2338">
        <f>B2326</f>
        <v>167</v>
      </c>
      <c r="M2338" s="26" t="s">
        <v>35</v>
      </c>
      <c r="N2338" s="5"/>
      <c r="O2338" s="5">
        <f t="shared" ref="O2338:P2338" si="3543">LARGE(O2325:O2337,1)</f>
        <v>77.73</v>
      </c>
      <c r="P2338" s="5">
        <f t="shared" si="3543"/>
        <v>0</v>
      </c>
      <c r="Q2338" s="27">
        <f t="shared" ref="Q2338" si="3544">SUM(Q2326:Q2337)</f>
        <v>0</v>
      </c>
      <c r="R2338" s="5">
        <f t="shared" ref="R2338" si="3545">LARGE(R2325:R2337,1)</f>
        <v>167</v>
      </c>
      <c r="S2338" s="27">
        <f t="shared" ref="S2338:S2394" si="3546">SUM(S2326:S2337)</f>
        <v>96522.935779816529</v>
      </c>
      <c r="T2338" s="50">
        <f t="shared" ref="T2338" si="3547">Q2338+S2338</f>
        <v>96522.935779816529</v>
      </c>
      <c r="U2338">
        <f t="shared" ref="U2338" si="3548">N2326</f>
        <v>167</v>
      </c>
      <c r="Y2338" s="26" t="s">
        <v>35</v>
      </c>
      <c r="Z2338" s="5"/>
      <c r="AA2338" s="5">
        <f t="shared" ref="AA2338:AB2338" si="3549">LARGE(AA2325:AA2337,1)</f>
        <v>89.49</v>
      </c>
      <c r="AB2338" s="5">
        <f t="shared" si="3549"/>
        <v>0</v>
      </c>
      <c r="AC2338" s="27">
        <f t="shared" ref="AC2338" si="3550">SUM(AC2326:AC2337)</f>
        <v>0</v>
      </c>
      <c r="AD2338" s="5">
        <f t="shared" ref="AD2338" si="3551">LARGE(AD2325:AD2337,1)</f>
        <v>167</v>
      </c>
      <c r="AE2338" s="27">
        <f t="shared" ref="AE2338:AE2394" si="3552">SUM(AE2326:AE2337)</f>
        <v>64602.214489085745</v>
      </c>
      <c r="AF2338" s="50">
        <f t="shared" ref="AF2338" si="3553">AC2338+AE2338</f>
        <v>64602.214489085745</v>
      </c>
      <c r="AG2338">
        <f t="shared" ref="AG2338" si="3554">Z2326</f>
        <v>167</v>
      </c>
    </row>
    <row r="2339" spans="1:33" x14ac:dyDescent="0.25">
      <c r="A2339" s="6" t="s">
        <v>12</v>
      </c>
      <c r="B2339" s="6" t="s">
        <v>18</v>
      </c>
      <c r="C2339" s="6" t="s">
        <v>19</v>
      </c>
      <c r="D2339" s="14" t="s">
        <v>20</v>
      </c>
      <c r="E2339" s="14" t="s">
        <v>21</v>
      </c>
      <c r="F2339" s="6" t="s">
        <v>22</v>
      </c>
      <c r="G2339" s="6" t="s">
        <v>23</v>
      </c>
      <c r="M2339" s="6" t="s">
        <v>12</v>
      </c>
      <c r="N2339" s="6" t="s">
        <v>18</v>
      </c>
      <c r="O2339" s="6" t="s">
        <v>19</v>
      </c>
      <c r="P2339" s="14" t="s">
        <v>20</v>
      </c>
      <c r="Q2339" s="14" t="s">
        <v>21</v>
      </c>
      <c r="R2339" s="6" t="s">
        <v>22</v>
      </c>
      <c r="S2339" s="6" t="s">
        <v>23</v>
      </c>
      <c r="Y2339" s="6" t="s">
        <v>12</v>
      </c>
      <c r="Z2339" s="6" t="s">
        <v>18</v>
      </c>
      <c r="AA2339" s="6" t="s">
        <v>19</v>
      </c>
      <c r="AB2339" s="14" t="s">
        <v>20</v>
      </c>
      <c r="AC2339" s="14" t="s">
        <v>21</v>
      </c>
      <c r="AD2339" s="6" t="s">
        <v>22</v>
      </c>
      <c r="AE2339" s="6" t="s">
        <v>23</v>
      </c>
    </row>
    <row r="2340" spans="1:33" x14ac:dyDescent="0.25">
      <c r="A2340" s="7" t="str">
        <f>Premissas!$E$2</f>
        <v>outubro/19</v>
      </c>
      <c r="B2340" s="29">
        <f>B2326+1</f>
        <v>168</v>
      </c>
      <c r="C2340" s="15">
        <f>LARGE(Premissas!$H$2:$I$2,1)</f>
        <v>63.39</v>
      </c>
      <c r="D2340" s="16">
        <f t="shared" ref="D2340:D2351" si="3555">IF(C2340&gt;105%*B2340,(C2340-B2340),0)</f>
        <v>0</v>
      </c>
      <c r="E2340" s="17">
        <f>D2340*Premissas!$C$6</f>
        <v>0</v>
      </c>
      <c r="F2340" s="15">
        <f t="shared" ref="F2340:F2351" si="3556">IF(C2340&gt;B2340,C2340,B2340)</f>
        <v>168</v>
      </c>
      <c r="G2340" s="18">
        <f>F2340*Premissas!$C$5</f>
        <v>5415.754508067067</v>
      </c>
      <c r="M2340" s="7" t="str">
        <f>Premissas!$E$2</f>
        <v>outubro/19</v>
      </c>
      <c r="N2340" s="29">
        <f t="shared" ref="N2340" si="3557">N2326+1</f>
        <v>168</v>
      </c>
      <c r="O2340" s="15">
        <f>Premissas!$I$2</f>
        <v>63.39</v>
      </c>
      <c r="P2340" s="16">
        <f t="shared" ref="P2340:P2351" si="3558">IF(O2340&gt;105%*N2340,(O2340-N2340),0)</f>
        <v>0</v>
      </c>
      <c r="Q2340" s="17">
        <f>P2340*Premissas!$C$13</f>
        <v>0</v>
      </c>
      <c r="R2340" s="15">
        <f t="shared" ref="R2340:R2351" si="3559">IF(O2340&gt;N2340,O2340,N2340)</f>
        <v>168</v>
      </c>
      <c r="S2340" s="18">
        <f>R2340*Premissas!$C$11</f>
        <v>8091.7431192660551</v>
      </c>
      <c r="Y2340" s="7" t="str">
        <f>Premissas!$E$2</f>
        <v>outubro/19</v>
      </c>
      <c r="Z2340" s="29">
        <f t="shared" ref="Z2340" si="3560">Z2326+1</f>
        <v>168</v>
      </c>
      <c r="AA2340" s="15">
        <f>Premissas!$H$2</f>
        <v>58.8</v>
      </c>
      <c r="AB2340" s="16">
        <f t="shared" ref="AB2340:AB2351" si="3561">IF(AA2340&gt;105%*Z2340,(AA2340-Z2340),0)</f>
        <v>0</v>
      </c>
      <c r="AC2340" s="17">
        <f>AB2340*Premissas!$C$6</f>
        <v>0</v>
      </c>
      <c r="AD2340" s="15">
        <f t="shared" ref="AD2340:AD2351" si="3562">IF(AA2340&gt;Z2340,AA2340,Z2340)</f>
        <v>168</v>
      </c>
      <c r="AE2340" s="18">
        <f>AD2340*Premissas!$C$12</f>
        <v>5415.754508067067</v>
      </c>
    </row>
    <row r="2341" spans="1:33" x14ac:dyDescent="0.25">
      <c r="A2341" s="7" t="str">
        <f>Premissas!$E$3</f>
        <v>setembro/19</v>
      </c>
      <c r="B2341" s="29">
        <f>B2340</f>
        <v>168</v>
      </c>
      <c r="C2341" s="15">
        <f>LARGE(Premissas!$H$3:$I$3,1)</f>
        <v>58.91</v>
      </c>
      <c r="D2341" s="16">
        <f t="shared" si="3555"/>
        <v>0</v>
      </c>
      <c r="E2341" s="17">
        <f>D2341*Premissas!$C$6</f>
        <v>0</v>
      </c>
      <c r="F2341" s="15">
        <f t="shared" si="3556"/>
        <v>168</v>
      </c>
      <c r="G2341" s="18">
        <f>F2341*Premissas!$C$5</f>
        <v>5415.754508067067</v>
      </c>
      <c r="M2341" s="7" t="str">
        <f>Premissas!$E$3</f>
        <v>setembro/19</v>
      </c>
      <c r="N2341" s="29">
        <f t="shared" ref="N2341:N2351" si="3563">N2340</f>
        <v>168</v>
      </c>
      <c r="O2341" s="15">
        <f>Premissas!$I$3</f>
        <v>52.19</v>
      </c>
      <c r="P2341" s="16">
        <f t="shared" si="3558"/>
        <v>0</v>
      </c>
      <c r="Q2341" s="17">
        <f>P2341*Premissas!$C$13</f>
        <v>0</v>
      </c>
      <c r="R2341" s="15">
        <f t="shared" si="3559"/>
        <v>168</v>
      </c>
      <c r="S2341" s="18">
        <f>R2341*Premissas!$C$11</f>
        <v>8091.7431192660551</v>
      </c>
      <c r="Y2341" s="7" t="str">
        <f>Premissas!$E$3</f>
        <v>setembro/19</v>
      </c>
      <c r="Z2341" s="29">
        <f t="shared" ref="Z2341:Z2351" si="3564">Z2340</f>
        <v>168</v>
      </c>
      <c r="AA2341" s="15">
        <f>Premissas!$H$3</f>
        <v>58.91</v>
      </c>
      <c r="AB2341" s="16">
        <f t="shared" si="3561"/>
        <v>0</v>
      </c>
      <c r="AC2341" s="17">
        <f>AB2341*Premissas!$C$6</f>
        <v>0</v>
      </c>
      <c r="AD2341" s="15">
        <f t="shared" si="3562"/>
        <v>168</v>
      </c>
      <c r="AE2341" s="18">
        <f>AD2341*Premissas!$C$12</f>
        <v>5415.754508067067</v>
      </c>
    </row>
    <row r="2342" spans="1:33" x14ac:dyDescent="0.25">
      <c r="A2342" s="7" t="str">
        <f>Premissas!$E$4</f>
        <v>agosto/19</v>
      </c>
      <c r="B2342" s="29">
        <f t="shared" ref="B2342:B2351" si="3565">B2341</f>
        <v>168</v>
      </c>
      <c r="C2342" s="15">
        <f>LARGE(Premissas!$H$4:$I$4,1)</f>
        <v>46.48</v>
      </c>
      <c r="D2342" s="16">
        <f t="shared" si="3555"/>
        <v>0</v>
      </c>
      <c r="E2342" s="17">
        <f>D2342*Premissas!$C$6</f>
        <v>0</v>
      </c>
      <c r="F2342" s="15">
        <f t="shared" si="3556"/>
        <v>168</v>
      </c>
      <c r="G2342" s="18">
        <f>F2342*Premissas!$C$5</f>
        <v>5415.754508067067</v>
      </c>
      <c r="M2342" s="7" t="str">
        <f>Premissas!$E$4</f>
        <v>agosto/19</v>
      </c>
      <c r="N2342" s="29">
        <f t="shared" si="3563"/>
        <v>168</v>
      </c>
      <c r="O2342" s="15">
        <f>Premissas!$I$4</f>
        <v>20.16</v>
      </c>
      <c r="P2342" s="16">
        <f t="shared" si="3558"/>
        <v>0</v>
      </c>
      <c r="Q2342" s="17">
        <f>P2342*Premissas!$C$13</f>
        <v>0</v>
      </c>
      <c r="R2342" s="15">
        <f t="shared" si="3559"/>
        <v>168</v>
      </c>
      <c r="S2342" s="18">
        <f>R2342*Premissas!$C$11</f>
        <v>8091.7431192660551</v>
      </c>
      <c r="Y2342" s="7" t="str">
        <f>Premissas!$E$4</f>
        <v>agosto/19</v>
      </c>
      <c r="Z2342" s="29">
        <f t="shared" si="3564"/>
        <v>168</v>
      </c>
      <c r="AA2342" s="15">
        <f>Premissas!$H$4</f>
        <v>46.48</v>
      </c>
      <c r="AB2342" s="16">
        <f t="shared" si="3561"/>
        <v>0</v>
      </c>
      <c r="AC2342" s="17">
        <f>AB2342*Premissas!$C$6</f>
        <v>0</v>
      </c>
      <c r="AD2342" s="15">
        <f t="shared" si="3562"/>
        <v>168</v>
      </c>
      <c r="AE2342" s="18">
        <f>AD2342*Premissas!$C$12</f>
        <v>5415.754508067067</v>
      </c>
    </row>
    <row r="2343" spans="1:33" x14ac:dyDescent="0.25">
      <c r="A2343" s="7" t="str">
        <f>Premissas!$E$5</f>
        <v>julho/19</v>
      </c>
      <c r="B2343" s="29">
        <f t="shared" si="3565"/>
        <v>168</v>
      </c>
      <c r="C2343" s="15">
        <f>LARGE(Premissas!$H$5:$I$5,1)</f>
        <v>63.17</v>
      </c>
      <c r="D2343" s="16">
        <f t="shared" si="3555"/>
        <v>0</v>
      </c>
      <c r="E2343" s="17">
        <f>D2343*Premissas!$C$6</f>
        <v>0</v>
      </c>
      <c r="F2343" s="15">
        <f t="shared" si="3556"/>
        <v>168</v>
      </c>
      <c r="G2343" s="18">
        <f>F2343*Premissas!$C$5</f>
        <v>5415.754508067067</v>
      </c>
      <c r="M2343" s="7" t="str">
        <f>Premissas!$E$5</f>
        <v>julho/19</v>
      </c>
      <c r="N2343" s="29">
        <f t="shared" si="3563"/>
        <v>168</v>
      </c>
      <c r="O2343" s="15">
        <f>Premissas!$I$5</f>
        <v>39.979999999999997</v>
      </c>
      <c r="P2343" s="16">
        <f t="shared" si="3558"/>
        <v>0</v>
      </c>
      <c r="Q2343" s="17">
        <f>P2343*Premissas!$C$13</f>
        <v>0</v>
      </c>
      <c r="R2343" s="15">
        <f t="shared" si="3559"/>
        <v>168</v>
      </c>
      <c r="S2343" s="18">
        <f>R2343*Premissas!$C$11</f>
        <v>8091.7431192660551</v>
      </c>
      <c r="Y2343" s="7" t="str">
        <f>Premissas!$E$5</f>
        <v>julho/19</v>
      </c>
      <c r="Z2343" s="29">
        <f t="shared" si="3564"/>
        <v>168</v>
      </c>
      <c r="AA2343" s="15">
        <f>Premissas!$H$5</f>
        <v>63.17</v>
      </c>
      <c r="AB2343" s="16">
        <f t="shared" si="3561"/>
        <v>0</v>
      </c>
      <c r="AC2343" s="17">
        <f>AB2343*Premissas!$C$6</f>
        <v>0</v>
      </c>
      <c r="AD2343" s="15">
        <f t="shared" si="3562"/>
        <v>168</v>
      </c>
      <c r="AE2343" s="18">
        <f>AD2343*Premissas!$C$12</f>
        <v>5415.754508067067</v>
      </c>
    </row>
    <row r="2344" spans="1:33" x14ac:dyDescent="0.25">
      <c r="A2344" s="7" t="str">
        <f>Premissas!$E$6</f>
        <v>junho/19</v>
      </c>
      <c r="B2344" s="29">
        <f t="shared" si="3565"/>
        <v>168</v>
      </c>
      <c r="C2344" s="15">
        <f>LARGE(Premissas!$H$6:$I$6,1)</f>
        <v>59.47</v>
      </c>
      <c r="D2344" s="16">
        <f t="shared" si="3555"/>
        <v>0</v>
      </c>
      <c r="E2344" s="17">
        <f>D2344*Premissas!$C$6</f>
        <v>0</v>
      </c>
      <c r="F2344" s="15">
        <f t="shared" si="3556"/>
        <v>168</v>
      </c>
      <c r="G2344" s="18">
        <f>F2344*Premissas!$C$5</f>
        <v>5415.754508067067</v>
      </c>
      <c r="M2344" s="7" t="str">
        <f>Premissas!$E$6</f>
        <v>junho/19</v>
      </c>
      <c r="N2344" s="29">
        <f t="shared" si="3563"/>
        <v>168</v>
      </c>
      <c r="O2344" s="15">
        <f>Premissas!$I$6</f>
        <v>47.71</v>
      </c>
      <c r="P2344" s="16">
        <f t="shared" si="3558"/>
        <v>0</v>
      </c>
      <c r="Q2344" s="17">
        <f>P2344*Premissas!$C$13</f>
        <v>0</v>
      </c>
      <c r="R2344" s="15">
        <f t="shared" si="3559"/>
        <v>168</v>
      </c>
      <c r="S2344" s="18">
        <f>R2344*Premissas!$C$11</f>
        <v>8091.7431192660551</v>
      </c>
      <c r="Y2344" s="7" t="str">
        <f>Premissas!$E$6</f>
        <v>junho/19</v>
      </c>
      <c r="Z2344" s="29">
        <f t="shared" si="3564"/>
        <v>168</v>
      </c>
      <c r="AA2344" s="15">
        <f>Premissas!$H$6</f>
        <v>59.47</v>
      </c>
      <c r="AB2344" s="16">
        <f t="shared" si="3561"/>
        <v>0</v>
      </c>
      <c r="AC2344" s="17">
        <f>AB2344*Premissas!$C$6</f>
        <v>0</v>
      </c>
      <c r="AD2344" s="15">
        <f t="shared" si="3562"/>
        <v>168</v>
      </c>
      <c r="AE2344" s="18">
        <f>AD2344*Premissas!$C$12</f>
        <v>5415.754508067067</v>
      </c>
    </row>
    <row r="2345" spans="1:33" x14ac:dyDescent="0.25">
      <c r="A2345" s="7" t="str">
        <f>Premissas!$E$7</f>
        <v>maio/19</v>
      </c>
      <c r="B2345" s="29">
        <f t="shared" si="3565"/>
        <v>168</v>
      </c>
      <c r="C2345" s="15">
        <f>LARGE(Premissas!$H$7:$I$7,1)</f>
        <v>61.04</v>
      </c>
      <c r="D2345" s="20">
        <f t="shared" si="3555"/>
        <v>0</v>
      </c>
      <c r="E2345" s="17">
        <f>D2345*Premissas!$C$6</f>
        <v>0</v>
      </c>
      <c r="F2345" s="15">
        <f t="shared" si="3556"/>
        <v>168</v>
      </c>
      <c r="G2345" s="18">
        <f>F2345*Premissas!$C$5</f>
        <v>5415.754508067067</v>
      </c>
      <c r="M2345" s="7" t="str">
        <f>Premissas!$E$7</f>
        <v>maio/19</v>
      </c>
      <c r="N2345" s="29">
        <f t="shared" si="3563"/>
        <v>168</v>
      </c>
      <c r="O2345" s="15">
        <f>Premissas!$I$7</f>
        <v>46.37</v>
      </c>
      <c r="P2345" s="20">
        <f t="shared" si="3558"/>
        <v>0</v>
      </c>
      <c r="Q2345" s="17">
        <f>P2345*Premissas!$C$13</f>
        <v>0</v>
      </c>
      <c r="R2345" s="15">
        <f t="shared" si="3559"/>
        <v>168</v>
      </c>
      <c r="S2345" s="18">
        <f>R2345*Premissas!$C$11</f>
        <v>8091.7431192660551</v>
      </c>
      <c r="Y2345" s="7" t="str">
        <f>Premissas!$E$7</f>
        <v>maio/19</v>
      </c>
      <c r="Z2345" s="29">
        <f t="shared" si="3564"/>
        <v>168</v>
      </c>
      <c r="AA2345" s="15">
        <f>Premissas!$H$7</f>
        <v>61.04</v>
      </c>
      <c r="AB2345" s="20">
        <f t="shared" si="3561"/>
        <v>0</v>
      </c>
      <c r="AC2345" s="17">
        <f>AB2345*Premissas!$C$6</f>
        <v>0</v>
      </c>
      <c r="AD2345" s="15">
        <f t="shared" si="3562"/>
        <v>168</v>
      </c>
      <c r="AE2345" s="18">
        <f>AD2345*Premissas!$C$12</f>
        <v>5415.754508067067</v>
      </c>
    </row>
    <row r="2346" spans="1:33" x14ac:dyDescent="0.25">
      <c r="A2346" s="7" t="str">
        <f>Premissas!$E$8</f>
        <v>abril/19</v>
      </c>
      <c r="B2346" s="29">
        <f t="shared" si="3565"/>
        <v>168</v>
      </c>
      <c r="C2346" s="15">
        <f>LARGE(Premissas!$H$8:$I$8,1)</f>
        <v>81.98</v>
      </c>
      <c r="D2346" s="20">
        <f t="shared" si="3555"/>
        <v>0</v>
      </c>
      <c r="E2346" s="17">
        <f>D2346*Premissas!$C$6</f>
        <v>0</v>
      </c>
      <c r="F2346" s="15">
        <f t="shared" si="3556"/>
        <v>168</v>
      </c>
      <c r="G2346" s="18">
        <f>F2346*Premissas!$C$5</f>
        <v>5415.754508067067</v>
      </c>
      <c r="M2346" s="7" t="str">
        <f>Premissas!$E$8</f>
        <v>abril/19</v>
      </c>
      <c r="N2346" s="29">
        <f t="shared" si="3563"/>
        <v>168</v>
      </c>
      <c r="O2346" s="15">
        <f>Premissas!$I$8</f>
        <v>53.09</v>
      </c>
      <c r="P2346" s="20">
        <f t="shared" si="3558"/>
        <v>0</v>
      </c>
      <c r="Q2346" s="17">
        <f>P2346*Premissas!$C$13</f>
        <v>0</v>
      </c>
      <c r="R2346" s="15">
        <f t="shared" si="3559"/>
        <v>168</v>
      </c>
      <c r="S2346" s="18">
        <f>R2346*Premissas!$C$11</f>
        <v>8091.7431192660551</v>
      </c>
      <c r="Y2346" s="7" t="str">
        <f>Premissas!$E$8</f>
        <v>abril/19</v>
      </c>
      <c r="Z2346" s="29">
        <f t="shared" si="3564"/>
        <v>168</v>
      </c>
      <c r="AA2346" s="15">
        <f>Premissas!$H$8</f>
        <v>81.98</v>
      </c>
      <c r="AB2346" s="20">
        <f t="shared" si="3561"/>
        <v>0</v>
      </c>
      <c r="AC2346" s="17">
        <f>AB2346*Premissas!$C$6</f>
        <v>0</v>
      </c>
      <c r="AD2346" s="15">
        <f t="shared" si="3562"/>
        <v>168</v>
      </c>
      <c r="AE2346" s="18">
        <f>AD2346*Premissas!$C$12</f>
        <v>5415.754508067067</v>
      </c>
    </row>
    <row r="2347" spans="1:33" x14ac:dyDescent="0.25">
      <c r="A2347" s="7" t="str">
        <f>Premissas!$E$9</f>
        <v>março/19</v>
      </c>
      <c r="B2347" s="29">
        <f t="shared" si="3565"/>
        <v>168</v>
      </c>
      <c r="C2347" s="15">
        <f>LARGE(Premissas!$H$9:$I$9,1)</f>
        <v>77.73</v>
      </c>
      <c r="D2347" s="20">
        <f t="shared" si="3555"/>
        <v>0</v>
      </c>
      <c r="E2347" s="17">
        <f>D2347*Premissas!$C$6</f>
        <v>0</v>
      </c>
      <c r="F2347" s="15">
        <f t="shared" si="3556"/>
        <v>168</v>
      </c>
      <c r="G2347" s="18">
        <f>F2347*Premissas!$C$5</f>
        <v>5415.754508067067</v>
      </c>
      <c r="M2347" s="7" t="str">
        <f>Premissas!$E$9</f>
        <v>março/19</v>
      </c>
      <c r="N2347" s="29">
        <f t="shared" si="3563"/>
        <v>168</v>
      </c>
      <c r="O2347" s="15">
        <f>Premissas!$I$9</f>
        <v>77.73</v>
      </c>
      <c r="P2347" s="20">
        <f t="shared" si="3558"/>
        <v>0</v>
      </c>
      <c r="Q2347" s="17">
        <f>P2347*Premissas!$C$13</f>
        <v>0</v>
      </c>
      <c r="R2347" s="15">
        <f t="shared" si="3559"/>
        <v>168</v>
      </c>
      <c r="S2347" s="18">
        <f>R2347*Premissas!$C$11</f>
        <v>8091.7431192660551</v>
      </c>
      <c r="Y2347" s="7" t="str">
        <f>Premissas!$E$9</f>
        <v>março/19</v>
      </c>
      <c r="Z2347" s="29">
        <f t="shared" si="3564"/>
        <v>168</v>
      </c>
      <c r="AA2347" s="15">
        <f>Premissas!$H$9</f>
        <v>77.62</v>
      </c>
      <c r="AB2347" s="20">
        <f t="shared" si="3561"/>
        <v>0</v>
      </c>
      <c r="AC2347" s="17">
        <f>AB2347*Premissas!$C$6</f>
        <v>0</v>
      </c>
      <c r="AD2347" s="15">
        <f t="shared" si="3562"/>
        <v>168</v>
      </c>
      <c r="AE2347" s="18">
        <f>AD2347*Premissas!$C$12</f>
        <v>5415.754508067067</v>
      </c>
    </row>
    <row r="2348" spans="1:33" x14ac:dyDescent="0.25">
      <c r="A2348" s="7" t="str">
        <f>Premissas!$E$10</f>
        <v>fevereiro/19</v>
      </c>
      <c r="B2348" s="29">
        <f t="shared" si="3565"/>
        <v>168</v>
      </c>
      <c r="C2348" s="15">
        <f>LARGE(Premissas!$H$10:$I$10,1)</f>
        <v>89.49</v>
      </c>
      <c r="D2348" s="20">
        <f t="shared" si="3555"/>
        <v>0</v>
      </c>
      <c r="E2348" s="17">
        <f>D2348*Premissas!$C$6</f>
        <v>0</v>
      </c>
      <c r="F2348" s="15">
        <f t="shared" si="3556"/>
        <v>168</v>
      </c>
      <c r="G2348" s="18">
        <f>F2348*Premissas!$C$5</f>
        <v>5415.754508067067</v>
      </c>
      <c r="M2348" s="7" t="str">
        <f>Premissas!$E$10</f>
        <v>fevereiro/19</v>
      </c>
      <c r="N2348" s="29">
        <f t="shared" si="3563"/>
        <v>168</v>
      </c>
      <c r="O2348" s="15">
        <f>Premissas!$I$10</f>
        <v>61.82</v>
      </c>
      <c r="P2348" s="20">
        <f t="shared" si="3558"/>
        <v>0</v>
      </c>
      <c r="Q2348" s="17">
        <f>P2348*Premissas!$C$13</f>
        <v>0</v>
      </c>
      <c r="R2348" s="15">
        <f t="shared" si="3559"/>
        <v>168</v>
      </c>
      <c r="S2348" s="18">
        <f>R2348*Premissas!$C$11</f>
        <v>8091.7431192660551</v>
      </c>
      <c r="Y2348" s="7" t="str">
        <f>Premissas!$E$10</f>
        <v>fevereiro/19</v>
      </c>
      <c r="Z2348" s="29">
        <f t="shared" si="3564"/>
        <v>168</v>
      </c>
      <c r="AA2348" s="15">
        <f>Premissas!$H$10</f>
        <v>89.49</v>
      </c>
      <c r="AB2348" s="20">
        <f t="shared" si="3561"/>
        <v>0</v>
      </c>
      <c r="AC2348" s="17">
        <f>AB2348*Premissas!$C$6</f>
        <v>0</v>
      </c>
      <c r="AD2348" s="15">
        <f t="shared" si="3562"/>
        <v>168</v>
      </c>
      <c r="AE2348" s="18">
        <f>AD2348*Premissas!$C$12</f>
        <v>5415.754508067067</v>
      </c>
    </row>
    <row r="2349" spans="1:33" x14ac:dyDescent="0.25">
      <c r="A2349" s="7" t="str">
        <f>Premissas!$E$11</f>
        <v>janeiro/19</v>
      </c>
      <c r="B2349" s="29">
        <f t="shared" si="3565"/>
        <v>168</v>
      </c>
      <c r="C2349" s="15">
        <f>LARGE(Premissas!$H$11:$I$11,1)</f>
        <v>81.09</v>
      </c>
      <c r="D2349" s="16">
        <f t="shared" si="3555"/>
        <v>0</v>
      </c>
      <c r="E2349" s="17">
        <f>D2349*Premissas!$C$6</f>
        <v>0</v>
      </c>
      <c r="F2349" s="15">
        <f t="shared" si="3556"/>
        <v>168</v>
      </c>
      <c r="G2349" s="18">
        <f>F2349*Premissas!$C$5</f>
        <v>5415.754508067067</v>
      </c>
      <c r="M2349" s="7" t="str">
        <f>Premissas!$E$11</f>
        <v>janeiro/19</v>
      </c>
      <c r="N2349" s="29">
        <f t="shared" si="3563"/>
        <v>168</v>
      </c>
      <c r="O2349" s="15">
        <f>Premissas!$I$11</f>
        <v>57.12</v>
      </c>
      <c r="P2349" s="16">
        <f t="shared" si="3558"/>
        <v>0</v>
      </c>
      <c r="Q2349" s="17">
        <f>P2349*Premissas!$C$13</f>
        <v>0</v>
      </c>
      <c r="R2349" s="15">
        <f t="shared" si="3559"/>
        <v>168</v>
      </c>
      <c r="S2349" s="18">
        <f>R2349*Premissas!$C$11</f>
        <v>8091.7431192660551</v>
      </c>
      <c r="Y2349" s="7" t="str">
        <f>Premissas!$E$11</f>
        <v>janeiro/19</v>
      </c>
      <c r="Z2349" s="29">
        <f t="shared" si="3564"/>
        <v>168</v>
      </c>
      <c r="AA2349" s="15">
        <f>Premissas!$H$11</f>
        <v>81.09</v>
      </c>
      <c r="AB2349" s="16">
        <f t="shared" si="3561"/>
        <v>0</v>
      </c>
      <c r="AC2349" s="17">
        <f>AB2349*Premissas!$C$6</f>
        <v>0</v>
      </c>
      <c r="AD2349" s="15">
        <f t="shared" si="3562"/>
        <v>168</v>
      </c>
      <c r="AE2349" s="18">
        <f>AD2349*Premissas!$C$12</f>
        <v>5415.754508067067</v>
      </c>
    </row>
    <row r="2350" spans="1:33" x14ac:dyDescent="0.25">
      <c r="A2350" s="7" t="str">
        <f>Premissas!$E$12</f>
        <v>dezembro/18</v>
      </c>
      <c r="B2350" s="29">
        <f t="shared" si="3565"/>
        <v>168</v>
      </c>
      <c r="C2350" s="15">
        <f>LARGE(Premissas!$H$12:$I$12,1)</f>
        <v>66.98</v>
      </c>
      <c r="D2350" s="16">
        <f t="shared" si="3555"/>
        <v>0</v>
      </c>
      <c r="E2350" s="17">
        <f>D2350*Premissas!$C$6</f>
        <v>0</v>
      </c>
      <c r="F2350" s="15">
        <f t="shared" si="3556"/>
        <v>168</v>
      </c>
      <c r="G2350" s="18">
        <f>F2350*Premissas!$C$5</f>
        <v>5415.754508067067</v>
      </c>
      <c r="M2350" s="7" t="str">
        <f>Premissas!$E$12</f>
        <v>dezembro/18</v>
      </c>
      <c r="N2350" s="29">
        <f t="shared" si="3563"/>
        <v>168</v>
      </c>
      <c r="O2350" s="15">
        <f>Premissas!$I$12</f>
        <v>56.9</v>
      </c>
      <c r="P2350" s="16">
        <f t="shared" si="3558"/>
        <v>0</v>
      </c>
      <c r="Q2350" s="17">
        <f>P2350*Premissas!$C$13</f>
        <v>0</v>
      </c>
      <c r="R2350" s="15">
        <f t="shared" si="3559"/>
        <v>168</v>
      </c>
      <c r="S2350" s="18">
        <f>R2350*Premissas!$C$11</f>
        <v>8091.7431192660551</v>
      </c>
      <c r="Y2350" s="7" t="str">
        <f>Premissas!$E$12</f>
        <v>dezembro/18</v>
      </c>
      <c r="Z2350" s="29">
        <f t="shared" si="3564"/>
        <v>168</v>
      </c>
      <c r="AA2350" s="15">
        <f>Premissas!$H$12</f>
        <v>66.98</v>
      </c>
      <c r="AB2350" s="16">
        <f t="shared" si="3561"/>
        <v>0</v>
      </c>
      <c r="AC2350" s="17">
        <f>AB2350*Premissas!$C$6</f>
        <v>0</v>
      </c>
      <c r="AD2350" s="15">
        <f t="shared" si="3562"/>
        <v>168</v>
      </c>
      <c r="AE2350" s="18">
        <f>AD2350*Premissas!$C$12</f>
        <v>5415.754508067067</v>
      </c>
    </row>
    <row r="2351" spans="1:33" x14ac:dyDescent="0.25">
      <c r="A2351" s="7" t="str">
        <f>Premissas!$E$13</f>
        <v>novembro/18</v>
      </c>
      <c r="B2351" s="29">
        <f t="shared" si="3565"/>
        <v>168</v>
      </c>
      <c r="C2351" s="15">
        <f>LARGE(Premissas!$H$13:$I$13,1)</f>
        <v>66.42</v>
      </c>
      <c r="D2351" s="16">
        <f t="shared" si="3555"/>
        <v>0</v>
      </c>
      <c r="E2351" s="17">
        <f>D2351*Premissas!$C$6</f>
        <v>0</v>
      </c>
      <c r="F2351" s="15">
        <f t="shared" si="3556"/>
        <v>168</v>
      </c>
      <c r="G2351" s="18">
        <f>F2351*Premissas!$C$5</f>
        <v>5415.754508067067</v>
      </c>
      <c r="M2351" s="7" t="str">
        <f>Premissas!$E$13</f>
        <v>novembro/18</v>
      </c>
      <c r="N2351" s="29">
        <f t="shared" si="3563"/>
        <v>168</v>
      </c>
      <c r="O2351" s="15">
        <f>Premissas!$I$13</f>
        <v>40.659999999999997</v>
      </c>
      <c r="P2351" s="16">
        <f t="shared" si="3558"/>
        <v>0</v>
      </c>
      <c r="Q2351" s="17">
        <f>P2351*Premissas!$C$13</f>
        <v>0</v>
      </c>
      <c r="R2351" s="15">
        <f t="shared" si="3559"/>
        <v>168</v>
      </c>
      <c r="S2351" s="18">
        <f>R2351*Premissas!$C$11</f>
        <v>8091.7431192660551</v>
      </c>
      <c r="Y2351" s="7" t="str">
        <f>Premissas!$E$13</f>
        <v>novembro/18</v>
      </c>
      <c r="Z2351" s="29">
        <f t="shared" si="3564"/>
        <v>168</v>
      </c>
      <c r="AA2351" s="15">
        <f>Premissas!$H$13</f>
        <v>66.42</v>
      </c>
      <c r="AB2351" s="16">
        <f t="shared" si="3561"/>
        <v>0</v>
      </c>
      <c r="AC2351" s="17">
        <f>AB2351*Premissas!$C$6</f>
        <v>0</v>
      </c>
      <c r="AD2351" s="15">
        <f t="shared" si="3562"/>
        <v>168</v>
      </c>
      <c r="AE2351" s="18">
        <f>AD2351*Premissas!$C$12</f>
        <v>5415.754508067067</v>
      </c>
    </row>
    <row r="2352" spans="1:33" x14ac:dyDescent="0.25">
      <c r="A2352" s="26" t="s">
        <v>35</v>
      </c>
      <c r="B2352" s="5"/>
      <c r="C2352" s="5">
        <f>LARGE(C2339:C2351,1)</f>
        <v>89.49</v>
      </c>
      <c r="D2352" s="5">
        <f>LARGE(D2339:D2351,1)</f>
        <v>0</v>
      </c>
      <c r="E2352" s="27">
        <f>SUM(E2340:E2351)</f>
        <v>0</v>
      </c>
      <c r="F2352" s="5">
        <f>LARGE(F2339:F2351,1)</f>
        <v>168</v>
      </c>
      <c r="G2352" s="27">
        <f t="shared" si="3542"/>
        <v>64989.054096804808</v>
      </c>
      <c r="H2352" s="50">
        <f>E2352+G2352</f>
        <v>64989.054096804808</v>
      </c>
      <c r="I2352">
        <f>B2340</f>
        <v>168</v>
      </c>
      <c r="M2352" s="26" t="s">
        <v>35</v>
      </c>
      <c r="N2352" s="5"/>
      <c r="O2352" s="5">
        <f t="shared" ref="O2352:P2352" si="3566">LARGE(O2339:O2351,1)</f>
        <v>77.73</v>
      </c>
      <c r="P2352" s="5">
        <f t="shared" si="3566"/>
        <v>0</v>
      </c>
      <c r="Q2352" s="27">
        <f t="shared" ref="Q2352" si="3567">SUM(Q2340:Q2351)</f>
        <v>0</v>
      </c>
      <c r="R2352" s="5">
        <f t="shared" ref="R2352" si="3568">LARGE(R2339:R2351,1)</f>
        <v>168</v>
      </c>
      <c r="S2352" s="27">
        <f t="shared" si="3546"/>
        <v>97100.917431192691</v>
      </c>
      <c r="T2352" s="50">
        <f t="shared" ref="T2352" si="3569">Q2352+S2352</f>
        <v>97100.917431192691</v>
      </c>
      <c r="U2352">
        <f t="shared" ref="U2352" si="3570">N2340</f>
        <v>168</v>
      </c>
      <c r="Y2352" s="26" t="s">
        <v>35</v>
      </c>
      <c r="Z2352" s="5"/>
      <c r="AA2352" s="5">
        <f t="shared" ref="AA2352:AB2352" si="3571">LARGE(AA2339:AA2351,1)</f>
        <v>89.49</v>
      </c>
      <c r="AB2352" s="5">
        <f t="shared" si="3571"/>
        <v>0</v>
      </c>
      <c r="AC2352" s="27">
        <f t="shared" ref="AC2352" si="3572">SUM(AC2340:AC2351)</f>
        <v>0</v>
      </c>
      <c r="AD2352" s="5">
        <f t="shared" ref="AD2352" si="3573">LARGE(AD2339:AD2351,1)</f>
        <v>168</v>
      </c>
      <c r="AE2352" s="27">
        <f t="shared" si="3552"/>
        <v>64989.054096804808</v>
      </c>
      <c r="AF2352" s="50">
        <f t="shared" ref="AF2352" si="3574">AC2352+AE2352</f>
        <v>64989.054096804808</v>
      </c>
      <c r="AG2352">
        <f t="shared" ref="AG2352" si="3575">Z2340</f>
        <v>168</v>
      </c>
    </row>
    <row r="2353" spans="1:33" x14ac:dyDescent="0.25">
      <c r="A2353" s="6" t="s">
        <v>12</v>
      </c>
      <c r="B2353" s="6" t="s">
        <v>18</v>
      </c>
      <c r="C2353" s="6" t="s">
        <v>19</v>
      </c>
      <c r="D2353" s="14" t="s">
        <v>20</v>
      </c>
      <c r="E2353" s="14" t="s">
        <v>21</v>
      </c>
      <c r="F2353" s="6" t="s">
        <v>22</v>
      </c>
      <c r="G2353" s="6" t="s">
        <v>23</v>
      </c>
      <c r="M2353" s="6" t="s">
        <v>12</v>
      </c>
      <c r="N2353" s="6" t="s">
        <v>18</v>
      </c>
      <c r="O2353" s="6" t="s">
        <v>19</v>
      </c>
      <c r="P2353" s="14" t="s">
        <v>20</v>
      </c>
      <c r="Q2353" s="14" t="s">
        <v>21</v>
      </c>
      <c r="R2353" s="6" t="s">
        <v>22</v>
      </c>
      <c r="S2353" s="6" t="s">
        <v>23</v>
      </c>
      <c r="Y2353" s="6" t="s">
        <v>12</v>
      </c>
      <c r="Z2353" s="6" t="s">
        <v>18</v>
      </c>
      <c r="AA2353" s="6" t="s">
        <v>19</v>
      </c>
      <c r="AB2353" s="14" t="s">
        <v>20</v>
      </c>
      <c r="AC2353" s="14" t="s">
        <v>21</v>
      </c>
      <c r="AD2353" s="6" t="s">
        <v>22</v>
      </c>
      <c r="AE2353" s="6" t="s">
        <v>23</v>
      </c>
    </row>
    <row r="2354" spans="1:33" x14ac:dyDescent="0.25">
      <c r="A2354" s="7" t="str">
        <f>Premissas!$E$2</f>
        <v>outubro/19</v>
      </c>
      <c r="B2354" s="29">
        <f>B2340+1</f>
        <v>169</v>
      </c>
      <c r="C2354" s="15">
        <f>LARGE(Premissas!$H$2:$I$2,1)</f>
        <v>63.39</v>
      </c>
      <c r="D2354" s="16">
        <f t="shared" ref="D2354:D2365" si="3576">IF(C2354&gt;105%*B2354,(C2354-B2354),0)</f>
        <v>0</v>
      </c>
      <c r="E2354" s="17">
        <f>D2354*Premissas!$C$6</f>
        <v>0</v>
      </c>
      <c r="F2354" s="15">
        <f t="shared" ref="F2354:F2365" si="3577">IF(C2354&gt;B2354,C2354,B2354)</f>
        <v>169</v>
      </c>
      <c r="G2354" s="18">
        <f>F2354*Premissas!$C$5</f>
        <v>5447.9911420436574</v>
      </c>
      <c r="M2354" s="7" t="str">
        <f>Premissas!$E$2</f>
        <v>outubro/19</v>
      </c>
      <c r="N2354" s="29">
        <f t="shared" ref="N2354" si="3578">N2340+1</f>
        <v>169</v>
      </c>
      <c r="O2354" s="15">
        <f>Premissas!$I$2</f>
        <v>63.39</v>
      </c>
      <c r="P2354" s="16">
        <f t="shared" ref="P2354:P2365" si="3579">IF(O2354&gt;105%*N2354,(O2354-N2354),0)</f>
        <v>0</v>
      </c>
      <c r="Q2354" s="17">
        <f>P2354*Premissas!$C$13</f>
        <v>0</v>
      </c>
      <c r="R2354" s="15">
        <f t="shared" ref="R2354:R2365" si="3580">IF(O2354&gt;N2354,O2354,N2354)</f>
        <v>169</v>
      </c>
      <c r="S2354" s="18">
        <f>R2354*Premissas!$C$11</f>
        <v>8139.9082568807335</v>
      </c>
      <c r="Y2354" s="7" t="str">
        <f>Premissas!$E$2</f>
        <v>outubro/19</v>
      </c>
      <c r="Z2354" s="29">
        <f t="shared" ref="Z2354" si="3581">Z2340+1</f>
        <v>169</v>
      </c>
      <c r="AA2354" s="15">
        <f>Premissas!$H$2</f>
        <v>58.8</v>
      </c>
      <c r="AB2354" s="16">
        <f t="shared" ref="AB2354:AB2365" si="3582">IF(AA2354&gt;105%*Z2354,(AA2354-Z2354),0)</f>
        <v>0</v>
      </c>
      <c r="AC2354" s="17">
        <f>AB2354*Premissas!$C$6</f>
        <v>0</v>
      </c>
      <c r="AD2354" s="15">
        <f t="shared" ref="AD2354:AD2365" si="3583">IF(AA2354&gt;Z2354,AA2354,Z2354)</f>
        <v>169</v>
      </c>
      <c r="AE2354" s="18">
        <f>AD2354*Premissas!$C$12</f>
        <v>5447.9911420436574</v>
      </c>
    </row>
    <row r="2355" spans="1:33" x14ac:dyDescent="0.25">
      <c r="A2355" s="7" t="str">
        <f>Premissas!$E$3</f>
        <v>setembro/19</v>
      </c>
      <c r="B2355" s="29">
        <f>B2354</f>
        <v>169</v>
      </c>
      <c r="C2355" s="15">
        <f>LARGE(Premissas!$H$3:$I$3,1)</f>
        <v>58.91</v>
      </c>
      <c r="D2355" s="16">
        <f t="shared" si="3576"/>
        <v>0</v>
      </c>
      <c r="E2355" s="17">
        <f>D2355*Premissas!$C$6</f>
        <v>0</v>
      </c>
      <c r="F2355" s="15">
        <f t="shared" si="3577"/>
        <v>169</v>
      </c>
      <c r="G2355" s="18">
        <f>F2355*Premissas!$C$5</f>
        <v>5447.9911420436574</v>
      </c>
      <c r="M2355" s="7" t="str">
        <f>Premissas!$E$3</f>
        <v>setembro/19</v>
      </c>
      <c r="N2355" s="29">
        <f t="shared" ref="N2355:N2365" si="3584">N2354</f>
        <v>169</v>
      </c>
      <c r="O2355" s="15">
        <f>Premissas!$I$3</f>
        <v>52.19</v>
      </c>
      <c r="P2355" s="16">
        <f t="shared" si="3579"/>
        <v>0</v>
      </c>
      <c r="Q2355" s="17">
        <f>P2355*Premissas!$C$13</f>
        <v>0</v>
      </c>
      <c r="R2355" s="15">
        <f t="shared" si="3580"/>
        <v>169</v>
      </c>
      <c r="S2355" s="18">
        <f>R2355*Premissas!$C$11</f>
        <v>8139.9082568807335</v>
      </c>
      <c r="Y2355" s="7" t="str">
        <f>Premissas!$E$3</f>
        <v>setembro/19</v>
      </c>
      <c r="Z2355" s="29">
        <f t="shared" ref="Z2355:Z2365" si="3585">Z2354</f>
        <v>169</v>
      </c>
      <c r="AA2355" s="15">
        <f>Premissas!$H$3</f>
        <v>58.91</v>
      </c>
      <c r="AB2355" s="16">
        <f t="shared" si="3582"/>
        <v>0</v>
      </c>
      <c r="AC2355" s="17">
        <f>AB2355*Premissas!$C$6</f>
        <v>0</v>
      </c>
      <c r="AD2355" s="15">
        <f t="shared" si="3583"/>
        <v>169</v>
      </c>
      <c r="AE2355" s="18">
        <f>AD2355*Premissas!$C$12</f>
        <v>5447.9911420436574</v>
      </c>
    </row>
    <row r="2356" spans="1:33" x14ac:dyDescent="0.25">
      <c r="A2356" s="7" t="str">
        <f>Premissas!$E$4</f>
        <v>agosto/19</v>
      </c>
      <c r="B2356" s="29">
        <f t="shared" ref="B2356:B2365" si="3586">B2355</f>
        <v>169</v>
      </c>
      <c r="C2356" s="15">
        <f>LARGE(Premissas!$H$4:$I$4,1)</f>
        <v>46.48</v>
      </c>
      <c r="D2356" s="16">
        <f t="shared" si="3576"/>
        <v>0</v>
      </c>
      <c r="E2356" s="17">
        <f>D2356*Premissas!$C$6</f>
        <v>0</v>
      </c>
      <c r="F2356" s="15">
        <f t="shared" si="3577"/>
        <v>169</v>
      </c>
      <c r="G2356" s="18">
        <f>F2356*Premissas!$C$5</f>
        <v>5447.9911420436574</v>
      </c>
      <c r="M2356" s="7" t="str">
        <f>Premissas!$E$4</f>
        <v>agosto/19</v>
      </c>
      <c r="N2356" s="29">
        <f t="shared" si="3584"/>
        <v>169</v>
      </c>
      <c r="O2356" s="15">
        <f>Premissas!$I$4</f>
        <v>20.16</v>
      </c>
      <c r="P2356" s="16">
        <f t="shared" si="3579"/>
        <v>0</v>
      </c>
      <c r="Q2356" s="17">
        <f>P2356*Premissas!$C$13</f>
        <v>0</v>
      </c>
      <c r="R2356" s="15">
        <f t="shared" si="3580"/>
        <v>169</v>
      </c>
      <c r="S2356" s="18">
        <f>R2356*Premissas!$C$11</f>
        <v>8139.9082568807335</v>
      </c>
      <c r="Y2356" s="7" t="str">
        <f>Premissas!$E$4</f>
        <v>agosto/19</v>
      </c>
      <c r="Z2356" s="29">
        <f t="shared" si="3585"/>
        <v>169</v>
      </c>
      <c r="AA2356" s="15">
        <f>Premissas!$H$4</f>
        <v>46.48</v>
      </c>
      <c r="AB2356" s="16">
        <f t="shared" si="3582"/>
        <v>0</v>
      </c>
      <c r="AC2356" s="17">
        <f>AB2356*Premissas!$C$6</f>
        <v>0</v>
      </c>
      <c r="AD2356" s="15">
        <f t="shared" si="3583"/>
        <v>169</v>
      </c>
      <c r="AE2356" s="18">
        <f>AD2356*Premissas!$C$12</f>
        <v>5447.9911420436574</v>
      </c>
    </row>
    <row r="2357" spans="1:33" x14ac:dyDescent="0.25">
      <c r="A2357" s="7" t="str">
        <f>Premissas!$E$5</f>
        <v>julho/19</v>
      </c>
      <c r="B2357" s="29">
        <f t="shared" si="3586"/>
        <v>169</v>
      </c>
      <c r="C2357" s="15">
        <f>LARGE(Premissas!$H$5:$I$5,1)</f>
        <v>63.17</v>
      </c>
      <c r="D2357" s="16">
        <f t="shared" si="3576"/>
        <v>0</v>
      </c>
      <c r="E2357" s="17">
        <f>D2357*Premissas!$C$6</f>
        <v>0</v>
      </c>
      <c r="F2357" s="15">
        <f t="shared" si="3577"/>
        <v>169</v>
      </c>
      <c r="G2357" s="18">
        <f>F2357*Premissas!$C$5</f>
        <v>5447.9911420436574</v>
      </c>
      <c r="M2357" s="7" t="str">
        <f>Premissas!$E$5</f>
        <v>julho/19</v>
      </c>
      <c r="N2357" s="29">
        <f t="shared" si="3584"/>
        <v>169</v>
      </c>
      <c r="O2357" s="15">
        <f>Premissas!$I$5</f>
        <v>39.979999999999997</v>
      </c>
      <c r="P2357" s="16">
        <f t="shared" si="3579"/>
        <v>0</v>
      </c>
      <c r="Q2357" s="17">
        <f>P2357*Premissas!$C$13</f>
        <v>0</v>
      </c>
      <c r="R2357" s="15">
        <f t="shared" si="3580"/>
        <v>169</v>
      </c>
      <c r="S2357" s="18">
        <f>R2357*Premissas!$C$11</f>
        <v>8139.9082568807335</v>
      </c>
      <c r="Y2357" s="7" t="str">
        <f>Premissas!$E$5</f>
        <v>julho/19</v>
      </c>
      <c r="Z2357" s="29">
        <f t="shared" si="3585"/>
        <v>169</v>
      </c>
      <c r="AA2357" s="15">
        <f>Premissas!$H$5</f>
        <v>63.17</v>
      </c>
      <c r="AB2357" s="16">
        <f t="shared" si="3582"/>
        <v>0</v>
      </c>
      <c r="AC2357" s="17">
        <f>AB2357*Premissas!$C$6</f>
        <v>0</v>
      </c>
      <c r="AD2357" s="15">
        <f t="shared" si="3583"/>
        <v>169</v>
      </c>
      <c r="AE2357" s="18">
        <f>AD2357*Premissas!$C$12</f>
        <v>5447.9911420436574</v>
      </c>
    </row>
    <row r="2358" spans="1:33" x14ac:dyDescent="0.25">
      <c r="A2358" s="7" t="str">
        <f>Premissas!$E$6</f>
        <v>junho/19</v>
      </c>
      <c r="B2358" s="29">
        <f t="shared" si="3586"/>
        <v>169</v>
      </c>
      <c r="C2358" s="15">
        <f>LARGE(Premissas!$H$6:$I$6,1)</f>
        <v>59.47</v>
      </c>
      <c r="D2358" s="16">
        <f t="shared" si="3576"/>
        <v>0</v>
      </c>
      <c r="E2358" s="17">
        <f>D2358*Premissas!$C$6</f>
        <v>0</v>
      </c>
      <c r="F2358" s="15">
        <f t="shared" si="3577"/>
        <v>169</v>
      </c>
      <c r="G2358" s="18">
        <f>F2358*Premissas!$C$5</f>
        <v>5447.9911420436574</v>
      </c>
      <c r="M2358" s="7" t="str">
        <f>Premissas!$E$6</f>
        <v>junho/19</v>
      </c>
      <c r="N2358" s="29">
        <f t="shared" si="3584"/>
        <v>169</v>
      </c>
      <c r="O2358" s="15">
        <f>Premissas!$I$6</f>
        <v>47.71</v>
      </c>
      <c r="P2358" s="16">
        <f t="shared" si="3579"/>
        <v>0</v>
      </c>
      <c r="Q2358" s="17">
        <f>P2358*Premissas!$C$13</f>
        <v>0</v>
      </c>
      <c r="R2358" s="15">
        <f t="shared" si="3580"/>
        <v>169</v>
      </c>
      <c r="S2358" s="18">
        <f>R2358*Premissas!$C$11</f>
        <v>8139.9082568807335</v>
      </c>
      <c r="Y2358" s="7" t="str">
        <f>Premissas!$E$6</f>
        <v>junho/19</v>
      </c>
      <c r="Z2358" s="29">
        <f t="shared" si="3585"/>
        <v>169</v>
      </c>
      <c r="AA2358" s="15">
        <f>Premissas!$H$6</f>
        <v>59.47</v>
      </c>
      <c r="AB2358" s="16">
        <f t="shared" si="3582"/>
        <v>0</v>
      </c>
      <c r="AC2358" s="17">
        <f>AB2358*Premissas!$C$6</f>
        <v>0</v>
      </c>
      <c r="AD2358" s="15">
        <f t="shared" si="3583"/>
        <v>169</v>
      </c>
      <c r="AE2358" s="18">
        <f>AD2358*Premissas!$C$12</f>
        <v>5447.9911420436574</v>
      </c>
    </row>
    <row r="2359" spans="1:33" x14ac:dyDescent="0.25">
      <c r="A2359" s="7" t="str">
        <f>Premissas!$E$7</f>
        <v>maio/19</v>
      </c>
      <c r="B2359" s="29">
        <f t="shared" si="3586"/>
        <v>169</v>
      </c>
      <c r="C2359" s="15">
        <f>LARGE(Premissas!$H$7:$I$7,1)</f>
        <v>61.04</v>
      </c>
      <c r="D2359" s="20">
        <f t="shared" si="3576"/>
        <v>0</v>
      </c>
      <c r="E2359" s="17">
        <f>D2359*Premissas!$C$6</f>
        <v>0</v>
      </c>
      <c r="F2359" s="15">
        <f t="shared" si="3577"/>
        <v>169</v>
      </c>
      <c r="G2359" s="18">
        <f>F2359*Premissas!$C$5</f>
        <v>5447.9911420436574</v>
      </c>
      <c r="M2359" s="7" t="str">
        <f>Premissas!$E$7</f>
        <v>maio/19</v>
      </c>
      <c r="N2359" s="29">
        <f t="shared" si="3584"/>
        <v>169</v>
      </c>
      <c r="O2359" s="15">
        <f>Premissas!$I$7</f>
        <v>46.37</v>
      </c>
      <c r="P2359" s="20">
        <f t="shared" si="3579"/>
        <v>0</v>
      </c>
      <c r="Q2359" s="17">
        <f>P2359*Premissas!$C$13</f>
        <v>0</v>
      </c>
      <c r="R2359" s="15">
        <f t="shared" si="3580"/>
        <v>169</v>
      </c>
      <c r="S2359" s="18">
        <f>R2359*Premissas!$C$11</f>
        <v>8139.9082568807335</v>
      </c>
      <c r="Y2359" s="7" t="str">
        <f>Premissas!$E$7</f>
        <v>maio/19</v>
      </c>
      <c r="Z2359" s="29">
        <f t="shared" si="3585"/>
        <v>169</v>
      </c>
      <c r="AA2359" s="15">
        <f>Premissas!$H$7</f>
        <v>61.04</v>
      </c>
      <c r="AB2359" s="20">
        <f t="shared" si="3582"/>
        <v>0</v>
      </c>
      <c r="AC2359" s="17">
        <f>AB2359*Premissas!$C$6</f>
        <v>0</v>
      </c>
      <c r="AD2359" s="15">
        <f t="shared" si="3583"/>
        <v>169</v>
      </c>
      <c r="AE2359" s="18">
        <f>AD2359*Premissas!$C$12</f>
        <v>5447.9911420436574</v>
      </c>
    </row>
    <row r="2360" spans="1:33" x14ac:dyDescent="0.25">
      <c r="A2360" s="7" t="str">
        <f>Premissas!$E$8</f>
        <v>abril/19</v>
      </c>
      <c r="B2360" s="29">
        <f t="shared" si="3586"/>
        <v>169</v>
      </c>
      <c r="C2360" s="15">
        <f>LARGE(Premissas!$H$8:$I$8,1)</f>
        <v>81.98</v>
      </c>
      <c r="D2360" s="20">
        <f t="shared" si="3576"/>
        <v>0</v>
      </c>
      <c r="E2360" s="17">
        <f>D2360*Premissas!$C$6</f>
        <v>0</v>
      </c>
      <c r="F2360" s="15">
        <f t="shared" si="3577"/>
        <v>169</v>
      </c>
      <c r="G2360" s="18">
        <f>F2360*Premissas!$C$5</f>
        <v>5447.9911420436574</v>
      </c>
      <c r="M2360" s="7" t="str">
        <f>Premissas!$E$8</f>
        <v>abril/19</v>
      </c>
      <c r="N2360" s="29">
        <f t="shared" si="3584"/>
        <v>169</v>
      </c>
      <c r="O2360" s="15">
        <f>Premissas!$I$8</f>
        <v>53.09</v>
      </c>
      <c r="P2360" s="20">
        <f t="shared" si="3579"/>
        <v>0</v>
      </c>
      <c r="Q2360" s="17">
        <f>P2360*Premissas!$C$13</f>
        <v>0</v>
      </c>
      <c r="R2360" s="15">
        <f t="shared" si="3580"/>
        <v>169</v>
      </c>
      <c r="S2360" s="18">
        <f>R2360*Premissas!$C$11</f>
        <v>8139.9082568807335</v>
      </c>
      <c r="Y2360" s="7" t="str">
        <f>Premissas!$E$8</f>
        <v>abril/19</v>
      </c>
      <c r="Z2360" s="29">
        <f t="shared" si="3585"/>
        <v>169</v>
      </c>
      <c r="AA2360" s="15">
        <f>Premissas!$H$8</f>
        <v>81.98</v>
      </c>
      <c r="AB2360" s="20">
        <f t="shared" si="3582"/>
        <v>0</v>
      </c>
      <c r="AC2360" s="17">
        <f>AB2360*Premissas!$C$6</f>
        <v>0</v>
      </c>
      <c r="AD2360" s="15">
        <f t="shared" si="3583"/>
        <v>169</v>
      </c>
      <c r="AE2360" s="18">
        <f>AD2360*Premissas!$C$12</f>
        <v>5447.9911420436574</v>
      </c>
    </row>
    <row r="2361" spans="1:33" x14ac:dyDescent="0.25">
      <c r="A2361" s="7" t="str">
        <f>Premissas!$E$9</f>
        <v>março/19</v>
      </c>
      <c r="B2361" s="29">
        <f t="shared" si="3586"/>
        <v>169</v>
      </c>
      <c r="C2361" s="15">
        <f>LARGE(Premissas!$H$9:$I$9,1)</f>
        <v>77.73</v>
      </c>
      <c r="D2361" s="20">
        <f t="shared" si="3576"/>
        <v>0</v>
      </c>
      <c r="E2361" s="17">
        <f>D2361*Premissas!$C$6</f>
        <v>0</v>
      </c>
      <c r="F2361" s="15">
        <f t="shared" si="3577"/>
        <v>169</v>
      </c>
      <c r="G2361" s="18">
        <f>F2361*Premissas!$C$5</f>
        <v>5447.9911420436574</v>
      </c>
      <c r="M2361" s="7" t="str">
        <f>Premissas!$E$9</f>
        <v>março/19</v>
      </c>
      <c r="N2361" s="29">
        <f t="shared" si="3584"/>
        <v>169</v>
      </c>
      <c r="O2361" s="15">
        <f>Premissas!$I$9</f>
        <v>77.73</v>
      </c>
      <c r="P2361" s="20">
        <f t="shared" si="3579"/>
        <v>0</v>
      </c>
      <c r="Q2361" s="17">
        <f>P2361*Premissas!$C$13</f>
        <v>0</v>
      </c>
      <c r="R2361" s="15">
        <f t="shared" si="3580"/>
        <v>169</v>
      </c>
      <c r="S2361" s="18">
        <f>R2361*Premissas!$C$11</f>
        <v>8139.9082568807335</v>
      </c>
      <c r="Y2361" s="7" t="str">
        <f>Premissas!$E$9</f>
        <v>março/19</v>
      </c>
      <c r="Z2361" s="29">
        <f t="shared" si="3585"/>
        <v>169</v>
      </c>
      <c r="AA2361" s="15">
        <f>Premissas!$H$9</f>
        <v>77.62</v>
      </c>
      <c r="AB2361" s="20">
        <f t="shared" si="3582"/>
        <v>0</v>
      </c>
      <c r="AC2361" s="17">
        <f>AB2361*Premissas!$C$6</f>
        <v>0</v>
      </c>
      <c r="AD2361" s="15">
        <f t="shared" si="3583"/>
        <v>169</v>
      </c>
      <c r="AE2361" s="18">
        <f>AD2361*Premissas!$C$12</f>
        <v>5447.9911420436574</v>
      </c>
    </row>
    <row r="2362" spans="1:33" x14ac:dyDescent="0.25">
      <c r="A2362" s="7" t="str">
        <f>Premissas!$E$10</f>
        <v>fevereiro/19</v>
      </c>
      <c r="B2362" s="29">
        <f t="shared" si="3586"/>
        <v>169</v>
      </c>
      <c r="C2362" s="15">
        <f>LARGE(Premissas!$H$10:$I$10,1)</f>
        <v>89.49</v>
      </c>
      <c r="D2362" s="20">
        <f t="shared" si="3576"/>
        <v>0</v>
      </c>
      <c r="E2362" s="17">
        <f>D2362*Premissas!$C$6</f>
        <v>0</v>
      </c>
      <c r="F2362" s="15">
        <f t="shared" si="3577"/>
        <v>169</v>
      </c>
      <c r="G2362" s="18">
        <f>F2362*Premissas!$C$5</f>
        <v>5447.9911420436574</v>
      </c>
      <c r="M2362" s="7" t="str">
        <f>Premissas!$E$10</f>
        <v>fevereiro/19</v>
      </c>
      <c r="N2362" s="29">
        <f t="shared" si="3584"/>
        <v>169</v>
      </c>
      <c r="O2362" s="15">
        <f>Premissas!$I$10</f>
        <v>61.82</v>
      </c>
      <c r="P2362" s="20">
        <f t="shared" si="3579"/>
        <v>0</v>
      </c>
      <c r="Q2362" s="17">
        <f>P2362*Premissas!$C$13</f>
        <v>0</v>
      </c>
      <c r="R2362" s="15">
        <f t="shared" si="3580"/>
        <v>169</v>
      </c>
      <c r="S2362" s="18">
        <f>R2362*Premissas!$C$11</f>
        <v>8139.9082568807335</v>
      </c>
      <c r="Y2362" s="7" t="str">
        <f>Premissas!$E$10</f>
        <v>fevereiro/19</v>
      </c>
      <c r="Z2362" s="29">
        <f t="shared" si="3585"/>
        <v>169</v>
      </c>
      <c r="AA2362" s="15">
        <f>Premissas!$H$10</f>
        <v>89.49</v>
      </c>
      <c r="AB2362" s="20">
        <f t="shared" si="3582"/>
        <v>0</v>
      </c>
      <c r="AC2362" s="17">
        <f>AB2362*Premissas!$C$6</f>
        <v>0</v>
      </c>
      <c r="AD2362" s="15">
        <f t="shared" si="3583"/>
        <v>169</v>
      </c>
      <c r="AE2362" s="18">
        <f>AD2362*Premissas!$C$12</f>
        <v>5447.9911420436574</v>
      </c>
    </row>
    <row r="2363" spans="1:33" x14ac:dyDescent="0.25">
      <c r="A2363" s="7" t="str">
        <f>Premissas!$E$11</f>
        <v>janeiro/19</v>
      </c>
      <c r="B2363" s="29">
        <f t="shared" si="3586"/>
        <v>169</v>
      </c>
      <c r="C2363" s="15">
        <f>LARGE(Premissas!$H$11:$I$11,1)</f>
        <v>81.09</v>
      </c>
      <c r="D2363" s="16">
        <f t="shared" si="3576"/>
        <v>0</v>
      </c>
      <c r="E2363" s="17">
        <f>D2363*Premissas!$C$6</f>
        <v>0</v>
      </c>
      <c r="F2363" s="15">
        <f t="shared" si="3577"/>
        <v>169</v>
      </c>
      <c r="G2363" s="18">
        <f>F2363*Premissas!$C$5</f>
        <v>5447.9911420436574</v>
      </c>
      <c r="M2363" s="7" t="str">
        <f>Premissas!$E$11</f>
        <v>janeiro/19</v>
      </c>
      <c r="N2363" s="29">
        <f t="shared" si="3584"/>
        <v>169</v>
      </c>
      <c r="O2363" s="15">
        <f>Premissas!$I$11</f>
        <v>57.12</v>
      </c>
      <c r="P2363" s="16">
        <f t="shared" si="3579"/>
        <v>0</v>
      </c>
      <c r="Q2363" s="17">
        <f>P2363*Premissas!$C$13</f>
        <v>0</v>
      </c>
      <c r="R2363" s="15">
        <f t="shared" si="3580"/>
        <v>169</v>
      </c>
      <c r="S2363" s="18">
        <f>R2363*Premissas!$C$11</f>
        <v>8139.9082568807335</v>
      </c>
      <c r="Y2363" s="7" t="str">
        <f>Premissas!$E$11</f>
        <v>janeiro/19</v>
      </c>
      <c r="Z2363" s="29">
        <f t="shared" si="3585"/>
        <v>169</v>
      </c>
      <c r="AA2363" s="15">
        <f>Premissas!$H$11</f>
        <v>81.09</v>
      </c>
      <c r="AB2363" s="16">
        <f t="shared" si="3582"/>
        <v>0</v>
      </c>
      <c r="AC2363" s="17">
        <f>AB2363*Premissas!$C$6</f>
        <v>0</v>
      </c>
      <c r="AD2363" s="15">
        <f t="shared" si="3583"/>
        <v>169</v>
      </c>
      <c r="AE2363" s="18">
        <f>AD2363*Premissas!$C$12</f>
        <v>5447.9911420436574</v>
      </c>
    </row>
    <row r="2364" spans="1:33" x14ac:dyDescent="0.25">
      <c r="A2364" s="7" t="str">
        <f>Premissas!$E$12</f>
        <v>dezembro/18</v>
      </c>
      <c r="B2364" s="29">
        <f t="shared" si="3586"/>
        <v>169</v>
      </c>
      <c r="C2364" s="15">
        <f>LARGE(Premissas!$H$12:$I$12,1)</f>
        <v>66.98</v>
      </c>
      <c r="D2364" s="16">
        <f t="shared" si="3576"/>
        <v>0</v>
      </c>
      <c r="E2364" s="17">
        <f>D2364*Premissas!$C$6</f>
        <v>0</v>
      </c>
      <c r="F2364" s="15">
        <f t="shared" si="3577"/>
        <v>169</v>
      </c>
      <c r="G2364" s="18">
        <f>F2364*Premissas!$C$5</f>
        <v>5447.9911420436574</v>
      </c>
      <c r="M2364" s="7" t="str">
        <f>Premissas!$E$12</f>
        <v>dezembro/18</v>
      </c>
      <c r="N2364" s="29">
        <f t="shared" si="3584"/>
        <v>169</v>
      </c>
      <c r="O2364" s="15">
        <f>Premissas!$I$12</f>
        <v>56.9</v>
      </c>
      <c r="P2364" s="16">
        <f t="shared" si="3579"/>
        <v>0</v>
      </c>
      <c r="Q2364" s="17">
        <f>P2364*Premissas!$C$13</f>
        <v>0</v>
      </c>
      <c r="R2364" s="15">
        <f t="shared" si="3580"/>
        <v>169</v>
      </c>
      <c r="S2364" s="18">
        <f>R2364*Premissas!$C$11</f>
        <v>8139.9082568807335</v>
      </c>
      <c r="Y2364" s="7" t="str">
        <f>Premissas!$E$12</f>
        <v>dezembro/18</v>
      </c>
      <c r="Z2364" s="29">
        <f t="shared" si="3585"/>
        <v>169</v>
      </c>
      <c r="AA2364" s="15">
        <f>Premissas!$H$12</f>
        <v>66.98</v>
      </c>
      <c r="AB2364" s="16">
        <f t="shared" si="3582"/>
        <v>0</v>
      </c>
      <c r="AC2364" s="17">
        <f>AB2364*Premissas!$C$6</f>
        <v>0</v>
      </c>
      <c r="AD2364" s="15">
        <f t="shared" si="3583"/>
        <v>169</v>
      </c>
      <c r="AE2364" s="18">
        <f>AD2364*Premissas!$C$12</f>
        <v>5447.9911420436574</v>
      </c>
    </row>
    <row r="2365" spans="1:33" x14ac:dyDescent="0.25">
      <c r="A2365" s="7" t="str">
        <f>Premissas!$E$13</f>
        <v>novembro/18</v>
      </c>
      <c r="B2365" s="29">
        <f t="shared" si="3586"/>
        <v>169</v>
      </c>
      <c r="C2365" s="15">
        <f>LARGE(Premissas!$H$13:$I$13,1)</f>
        <v>66.42</v>
      </c>
      <c r="D2365" s="16">
        <f t="shared" si="3576"/>
        <v>0</v>
      </c>
      <c r="E2365" s="17">
        <f>D2365*Premissas!$C$6</f>
        <v>0</v>
      </c>
      <c r="F2365" s="15">
        <f t="shared" si="3577"/>
        <v>169</v>
      </c>
      <c r="G2365" s="18">
        <f>F2365*Premissas!$C$5</f>
        <v>5447.9911420436574</v>
      </c>
      <c r="M2365" s="7" t="str">
        <f>Premissas!$E$13</f>
        <v>novembro/18</v>
      </c>
      <c r="N2365" s="29">
        <f t="shared" si="3584"/>
        <v>169</v>
      </c>
      <c r="O2365" s="15">
        <f>Premissas!$I$13</f>
        <v>40.659999999999997</v>
      </c>
      <c r="P2365" s="16">
        <f t="shared" si="3579"/>
        <v>0</v>
      </c>
      <c r="Q2365" s="17">
        <f>P2365*Premissas!$C$13</f>
        <v>0</v>
      </c>
      <c r="R2365" s="15">
        <f t="shared" si="3580"/>
        <v>169</v>
      </c>
      <c r="S2365" s="18">
        <f>R2365*Premissas!$C$11</f>
        <v>8139.9082568807335</v>
      </c>
      <c r="Y2365" s="7" t="str">
        <f>Premissas!$E$13</f>
        <v>novembro/18</v>
      </c>
      <c r="Z2365" s="29">
        <f t="shared" si="3585"/>
        <v>169</v>
      </c>
      <c r="AA2365" s="15">
        <f>Premissas!$H$13</f>
        <v>66.42</v>
      </c>
      <c r="AB2365" s="16">
        <f t="shared" si="3582"/>
        <v>0</v>
      </c>
      <c r="AC2365" s="17">
        <f>AB2365*Premissas!$C$6</f>
        <v>0</v>
      </c>
      <c r="AD2365" s="15">
        <f t="shared" si="3583"/>
        <v>169</v>
      </c>
      <c r="AE2365" s="18">
        <f>AD2365*Premissas!$C$12</f>
        <v>5447.9911420436574</v>
      </c>
    </row>
    <row r="2366" spans="1:33" x14ac:dyDescent="0.25">
      <c r="A2366" s="26" t="s">
        <v>35</v>
      </c>
      <c r="B2366" s="5"/>
      <c r="C2366" s="5">
        <f>LARGE(C2353:C2365,1)</f>
        <v>89.49</v>
      </c>
      <c r="D2366" s="5">
        <f>LARGE(D2353:D2365,1)</f>
        <v>0</v>
      </c>
      <c r="E2366" s="27">
        <f>SUM(E2354:E2365)</f>
        <v>0</v>
      </c>
      <c r="F2366" s="5">
        <f>LARGE(F2353:F2365,1)</f>
        <v>169</v>
      </c>
      <c r="G2366" s="27">
        <f t="shared" si="3542"/>
        <v>65375.893704523878</v>
      </c>
      <c r="H2366" s="50">
        <f>E2366+G2366</f>
        <v>65375.893704523878</v>
      </c>
      <c r="I2366">
        <f>B2354</f>
        <v>169</v>
      </c>
      <c r="M2366" s="26" t="s">
        <v>35</v>
      </c>
      <c r="N2366" s="5"/>
      <c r="O2366" s="5">
        <f t="shared" ref="O2366:P2366" si="3587">LARGE(O2353:O2365,1)</f>
        <v>77.73</v>
      </c>
      <c r="P2366" s="5">
        <f t="shared" si="3587"/>
        <v>0</v>
      </c>
      <c r="Q2366" s="27">
        <f t="shared" ref="Q2366" si="3588">SUM(Q2354:Q2365)</f>
        <v>0</v>
      </c>
      <c r="R2366" s="5">
        <f t="shared" ref="R2366" si="3589">LARGE(R2353:R2365,1)</f>
        <v>169</v>
      </c>
      <c r="S2366" s="27">
        <f t="shared" si="3546"/>
        <v>97678.899082568809</v>
      </c>
      <c r="T2366" s="50">
        <f t="shared" ref="T2366" si="3590">Q2366+S2366</f>
        <v>97678.899082568809</v>
      </c>
      <c r="U2366">
        <f t="shared" ref="U2366" si="3591">N2354</f>
        <v>169</v>
      </c>
      <c r="Y2366" s="26" t="s">
        <v>35</v>
      </c>
      <c r="Z2366" s="5"/>
      <c r="AA2366" s="5">
        <f t="shared" ref="AA2366:AB2366" si="3592">LARGE(AA2353:AA2365,1)</f>
        <v>89.49</v>
      </c>
      <c r="AB2366" s="5">
        <f t="shared" si="3592"/>
        <v>0</v>
      </c>
      <c r="AC2366" s="27">
        <f t="shared" ref="AC2366" si="3593">SUM(AC2354:AC2365)</f>
        <v>0</v>
      </c>
      <c r="AD2366" s="5">
        <f t="shared" ref="AD2366" si="3594">LARGE(AD2353:AD2365,1)</f>
        <v>169</v>
      </c>
      <c r="AE2366" s="27">
        <f t="shared" si="3552"/>
        <v>65375.893704523878</v>
      </c>
      <c r="AF2366" s="50">
        <f t="shared" ref="AF2366" si="3595">AC2366+AE2366</f>
        <v>65375.893704523878</v>
      </c>
      <c r="AG2366">
        <f t="shared" ref="AG2366" si="3596">Z2354</f>
        <v>169</v>
      </c>
    </row>
    <row r="2367" spans="1:33" x14ac:dyDescent="0.25">
      <c r="A2367" s="6" t="s">
        <v>12</v>
      </c>
      <c r="B2367" s="6" t="s">
        <v>18</v>
      </c>
      <c r="C2367" s="6" t="s">
        <v>19</v>
      </c>
      <c r="D2367" s="14" t="s">
        <v>20</v>
      </c>
      <c r="E2367" s="14" t="s">
        <v>21</v>
      </c>
      <c r="F2367" s="6" t="s">
        <v>22</v>
      </c>
      <c r="G2367" s="6" t="s">
        <v>23</v>
      </c>
      <c r="M2367" s="6" t="s">
        <v>12</v>
      </c>
      <c r="N2367" s="6" t="s">
        <v>18</v>
      </c>
      <c r="O2367" s="6" t="s">
        <v>19</v>
      </c>
      <c r="P2367" s="14" t="s">
        <v>20</v>
      </c>
      <c r="Q2367" s="14" t="s">
        <v>21</v>
      </c>
      <c r="R2367" s="6" t="s">
        <v>22</v>
      </c>
      <c r="S2367" s="6" t="s">
        <v>23</v>
      </c>
      <c r="Y2367" s="6" t="s">
        <v>12</v>
      </c>
      <c r="Z2367" s="6" t="s">
        <v>18</v>
      </c>
      <c r="AA2367" s="6" t="s">
        <v>19</v>
      </c>
      <c r="AB2367" s="14" t="s">
        <v>20</v>
      </c>
      <c r="AC2367" s="14" t="s">
        <v>21</v>
      </c>
      <c r="AD2367" s="6" t="s">
        <v>22</v>
      </c>
      <c r="AE2367" s="6" t="s">
        <v>23</v>
      </c>
    </row>
    <row r="2368" spans="1:33" x14ac:dyDescent="0.25">
      <c r="A2368" s="7" t="str">
        <f>Premissas!$E$2</f>
        <v>outubro/19</v>
      </c>
      <c r="B2368" s="29">
        <f>B2354+1</f>
        <v>170</v>
      </c>
      <c r="C2368" s="15">
        <f>LARGE(Premissas!$H$2:$I$2,1)</f>
        <v>63.39</v>
      </c>
      <c r="D2368" s="16">
        <f t="shared" ref="D2368:D2379" si="3597">IF(C2368&gt;105%*B2368,(C2368-B2368),0)</f>
        <v>0</v>
      </c>
      <c r="E2368" s="17">
        <f>D2368*Premissas!$C$6</f>
        <v>0</v>
      </c>
      <c r="F2368" s="15">
        <f t="shared" ref="F2368:F2379" si="3598">IF(C2368&gt;B2368,C2368,B2368)</f>
        <v>170</v>
      </c>
      <c r="G2368" s="18">
        <f>F2368*Premissas!$C$5</f>
        <v>5480.2277760202469</v>
      </c>
      <c r="M2368" s="7" t="str">
        <f>Premissas!$E$2</f>
        <v>outubro/19</v>
      </c>
      <c r="N2368" s="29">
        <f t="shared" ref="N2368" si="3599">N2354+1</f>
        <v>170</v>
      </c>
      <c r="O2368" s="15">
        <f>Premissas!$I$2</f>
        <v>63.39</v>
      </c>
      <c r="P2368" s="16">
        <f t="shared" ref="P2368:P2379" si="3600">IF(O2368&gt;105%*N2368,(O2368-N2368),0)</f>
        <v>0</v>
      </c>
      <c r="Q2368" s="17">
        <f>P2368*Premissas!$C$13</f>
        <v>0</v>
      </c>
      <c r="R2368" s="15">
        <f t="shared" ref="R2368:R2379" si="3601">IF(O2368&gt;N2368,O2368,N2368)</f>
        <v>170</v>
      </c>
      <c r="S2368" s="18">
        <f>R2368*Premissas!$C$11</f>
        <v>8188.0733944954127</v>
      </c>
      <c r="Y2368" s="7" t="str">
        <f>Premissas!$E$2</f>
        <v>outubro/19</v>
      </c>
      <c r="Z2368" s="29">
        <f t="shared" ref="Z2368" si="3602">Z2354+1</f>
        <v>170</v>
      </c>
      <c r="AA2368" s="15">
        <f>Premissas!$H$2</f>
        <v>58.8</v>
      </c>
      <c r="AB2368" s="16">
        <f t="shared" ref="AB2368:AB2379" si="3603">IF(AA2368&gt;105%*Z2368,(AA2368-Z2368),0)</f>
        <v>0</v>
      </c>
      <c r="AC2368" s="17">
        <f>AB2368*Premissas!$C$6</f>
        <v>0</v>
      </c>
      <c r="AD2368" s="15">
        <f t="shared" ref="AD2368:AD2379" si="3604">IF(AA2368&gt;Z2368,AA2368,Z2368)</f>
        <v>170</v>
      </c>
      <c r="AE2368" s="18">
        <f>AD2368*Premissas!$C$12</f>
        <v>5480.2277760202469</v>
      </c>
    </row>
    <row r="2369" spans="1:33" x14ac:dyDescent="0.25">
      <c r="A2369" s="7" t="str">
        <f>Premissas!$E$3</f>
        <v>setembro/19</v>
      </c>
      <c r="B2369" s="29">
        <f>B2368</f>
        <v>170</v>
      </c>
      <c r="C2369" s="15">
        <f>LARGE(Premissas!$H$3:$I$3,1)</f>
        <v>58.91</v>
      </c>
      <c r="D2369" s="16">
        <f t="shared" si="3597"/>
        <v>0</v>
      </c>
      <c r="E2369" s="17">
        <f>D2369*Premissas!$C$6</f>
        <v>0</v>
      </c>
      <c r="F2369" s="15">
        <f t="shared" si="3598"/>
        <v>170</v>
      </c>
      <c r="G2369" s="18">
        <f>F2369*Premissas!$C$5</f>
        <v>5480.2277760202469</v>
      </c>
      <c r="M2369" s="7" t="str">
        <f>Premissas!$E$3</f>
        <v>setembro/19</v>
      </c>
      <c r="N2369" s="29">
        <f t="shared" ref="N2369:N2379" si="3605">N2368</f>
        <v>170</v>
      </c>
      <c r="O2369" s="15">
        <f>Premissas!$I$3</f>
        <v>52.19</v>
      </c>
      <c r="P2369" s="16">
        <f t="shared" si="3600"/>
        <v>0</v>
      </c>
      <c r="Q2369" s="17">
        <f>P2369*Premissas!$C$13</f>
        <v>0</v>
      </c>
      <c r="R2369" s="15">
        <f t="shared" si="3601"/>
        <v>170</v>
      </c>
      <c r="S2369" s="18">
        <f>R2369*Premissas!$C$11</f>
        <v>8188.0733944954127</v>
      </c>
      <c r="Y2369" s="7" t="str">
        <f>Premissas!$E$3</f>
        <v>setembro/19</v>
      </c>
      <c r="Z2369" s="29">
        <f t="shared" ref="Z2369:Z2379" si="3606">Z2368</f>
        <v>170</v>
      </c>
      <c r="AA2369" s="15">
        <f>Premissas!$H$3</f>
        <v>58.91</v>
      </c>
      <c r="AB2369" s="16">
        <f t="shared" si="3603"/>
        <v>0</v>
      </c>
      <c r="AC2369" s="17">
        <f>AB2369*Premissas!$C$6</f>
        <v>0</v>
      </c>
      <c r="AD2369" s="15">
        <f t="shared" si="3604"/>
        <v>170</v>
      </c>
      <c r="AE2369" s="18">
        <f>AD2369*Premissas!$C$12</f>
        <v>5480.2277760202469</v>
      </c>
    </row>
    <row r="2370" spans="1:33" x14ac:dyDescent="0.25">
      <c r="A2370" s="7" t="str">
        <f>Premissas!$E$4</f>
        <v>agosto/19</v>
      </c>
      <c r="B2370" s="29">
        <f t="shared" ref="B2370:B2379" si="3607">B2369</f>
        <v>170</v>
      </c>
      <c r="C2370" s="15">
        <f>LARGE(Premissas!$H$4:$I$4,1)</f>
        <v>46.48</v>
      </c>
      <c r="D2370" s="16">
        <f t="shared" si="3597"/>
        <v>0</v>
      </c>
      <c r="E2370" s="17">
        <f>D2370*Premissas!$C$6</f>
        <v>0</v>
      </c>
      <c r="F2370" s="15">
        <f t="shared" si="3598"/>
        <v>170</v>
      </c>
      <c r="G2370" s="18">
        <f>F2370*Premissas!$C$5</f>
        <v>5480.2277760202469</v>
      </c>
      <c r="M2370" s="7" t="str">
        <f>Premissas!$E$4</f>
        <v>agosto/19</v>
      </c>
      <c r="N2370" s="29">
        <f t="shared" si="3605"/>
        <v>170</v>
      </c>
      <c r="O2370" s="15">
        <f>Premissas!$I$4</f>
        <v>20.16</v>
      </c>
      <c r="P2370" s="16">
        <f t="shared" si="3600"/>
        <v>0</v>
      </c>
      <c r="Q2370" s="17">
        <f>P2370*Premissas!$C$13</f>
        <v>0</v>
      </c>
      <c r="R2370" s="15">
        <f t="shared" si="3601"/>
        <v>170</v>
      </c>
      <c r="S2370" s="18">
        <f>R2370*Premissas!$C$11</f>
        <v>8188.0733944954127</v>
      </c>
      <c r="Y2370" s="7" t="str">
        <f>Premissas!$E$4</f>
        <v>agosto/19</v>
      </c>
      <c r="Z2370" s="29">
        <f t="shared" si="3606"/>
        <v>170</v>
      </c>
      <c r="AA2370" s="15">
        <f>Premissas!$H$4</f>
        <v>46.48</v>
      </c>
      <c r="AB2370" s="16">
        <f t="shared" si="3603"/>
        <v>0</v>
      </c>
      <c r="AC2370" s="17">
        <f>AB2370*Premissas!$C$6</f>
        <v>0</v>
      </c>
      <c r="AD2370" s="15">
        <f t="shared" si="3604"/>
        <v>170</v>
      </c>
      <c r="AE2370" s="18">
        <f>AD2370*Premissas!$C$12</f>
        <v>5480.2277760202469</v>
      </c>
    </row>
    <row r="2371" spans="1:33" x14ac:dyDescent="0.25">
      <c r="A2371" s="7" t="str">
        <f>Premissas!$E$5</f>
        <v>julho/19</v>
      </c>
      <c r="B2371" s="29">
        <f t="shared" si="3607"/>
        <v>170</v>
      </c>
      <c r="C2371" s="15">
        <f>LARGE(Premissas!$H$5:$I$5,1)</f>
        <v>63.17</v>
      </c>
      <c r="D2371" s="16">
        <f t="shared" si="3597"/>
        <v>0</v>
      </c>
      <c r="E2371" s="17">
        <f>D2371*Premissas!$C$6</f>
        <v>0</v>
      </c>
      <c r="F2371" s="15">
        <f t="shared" si="3598"/>
        <v>170</v>
      </c>
      <c r="G2371" s="18">
        <f>F2371*Premissas!$C$5</f>
        <v>5480.2277760202469</v>
      </c>
      <c r="M2371" s="7" t="str">
        <f>Premissas!$E$5</f>
        <v>julho/19</v>
      </c>
      <c r="N2371" s="29">
        <f t="shared" si="3605"/>
        <v>170</v>
      </c>
      <c r="O2371" s="15">
        <f>Premissas!$I$5</f>
        <v>39.979999999999997</v>
      </c>
      <c r="P2371" s="16">
        <f t="shared" si="3600"/>
        <v>0</v>
      </c>
      <c r="Q2371" s="17">
        <f>P2371*Premissas!$C$13</f>
        <v>0</v>
      </c>
      <c r="R2371" s="15">
        <f t="shared" si="3601"/>
        <v>170</v>
      </c>
      <c r="S2371" s="18">
        <f>R2371*Premissas!$C$11</f>
        <v>8188.0733944954127</v>
      </c>
      <c r="Y2371" s="7" t="str">
        <f>Premissas!$E$5</f>
        <v>julho/19</v>
      </c>
      <c r="Z2371" s="29">
        <f t="shared" si="3606"/>
        <v>170</v>
      </c>
      <c r="AA2371" s="15">
        <f>Premissas!$H$5</f>
        <v>63.17</v>
      </c>
      <c r="AB2371" s="16">
        <f t="shared" si="3603"/>
        <v>0</v>
      </c>
      <c r="AC2371" s="17">
        <f>AB2371*Premissas!$C$6</f>
        <v>0</v>
      </c>
      <c r="AD2371" s="15">
        <f t="shared" si="3604"/>
        <v>170</v>
      </c>
      <c r="AE2371" s="18">
        <f>AD2371*Premissas!$C$12</f>
        <v>5480.2277760202469</v>
      </c>
    </row>
    <row r="2372" spans="1:33" x14ac:dyDescent="0.25">
      <c r="A2372" s="7" t="str">
        <f>Premissas!$E$6</f>
        <v>junho/19</v>
      </c>
      <c r="B2372" s="29">
        <f t="shared" si="3607"/>
        <v>170</v>
      </c>
      <c r="C2372" s="15">
        <f>LARGE(Premissas!$H$6:$I$6,1)</f>
        <v>59.47</v>
      </c>
      <c r="D2372" s="16">
        <f t="shared" si="3597"/>
        <v>0</v>
      </c>
      <c r="E2372" s="17">
        <f>D2372*Premissas!$C$6</f>
        <v>0</v>
      </c>
      <c r="F2372" s="15">
        <f t="shared" si="3598"/>
        <v>170</v>
      </c>
      <c r="G2372" s="18">
        <f>F2372*Premissas!$C$5</f>
        <v>5480.2277760202469</v>
      </c>
      <c r="M2372" s="7" t="str">
        <f>Premissas!$E$6</f>
        <v>junho/19</v>
      </c>
      <c r="N2372" s="29">
        <f t="shared" si="3605"/>
        <v>170</v>
      </c>
      <c r="O2372" s="15">
        <f>Premissas!$I$6</f>
        <v>47.71</v>
      </c>
      <c r="P2372" s="16">
        <f t="shared" si="3600"/>
        <v>0</v>
      </c>
      <c r="Q2372" s="17">
        <f>P2372*Premissas!$C$13</f>
        <v>0</v>
      </c>
      <c r="R2372" s="15">
        <f t="shared" si="3601"/>
        <v>170</v>
      </c>
      <c r="S2372" s="18">
        <f>R2372*Premissas!$C$11</f>
        <v>8188.0733944954127</v>
      </c>
      <c r="Y2372" s="7" t="str">
        <f>Premissas!$E$6</f>
        <v>junho/19</v>
      </c>
      <c r="Z2372" s="29">
        <f t="shared" si="3606"/>
        <v>170</v>
      </c>
      <c r="AA2372" s="15">
        <f>Premissas!$H$6</f>
        <v>59.47</v>
      </c>
      <c r="AB2372" s="16">
        <f t="shared" si="3603"/>
        <v>0</v>
      </c>
      <c r="AC2372" s="17">
        <f>AB2372*Premissas!$C$6</f>
        <v>0</v>
      </c>
      <c r="AD2372" s="15">
        <f t="shared" si="3604"/>
        <v>170</v>
      </c>
      <c r="AE2372" s="18">
        <f>AD2372*Premissas!$C$12</f>
        <v>5480.2277760202469</v>
      </c>
    </row>
    <row r="2373" spans="1:33" x14ac:dyDescent="0.25">
      <c r="A2373" s="7" t="str">
        <f>Premissas!$E$7</f>
        <v>maio/19</v>
      </c>
      <c r="B2373" s="29">
        <f t="shared" si="3607"/>
        <v>170</v>
      </c>
      <c r="C2373" s="15">
        <f>LARGE(Premissas!$H$7:$I$7,1)</f>
        <v>61.04</v>
      </c>
      <c r="D2373" s="20">
        <f t="shared" si="3597"/>
        <v>0</v>
      </c>
      <c r="E2373" s="17">
        <f>D2373*Premissas!$C$6</f>
        <v>0</v>
      </c>
      <c r="F2373" s="15">
        <f t="shared" si="3598"/>
        <v>170</v>
      </c>
      <c r="G2373" s="18">
        <f>F2373*Premissas!$C$5</f>
        <v>5480.2277760202469</v>
      </c>
      <c r="M2373" s="7" t="str">
        <f>Premissas!$E$7</f>
        <v>maio/19</v>
      </c>
      <c r="N2373" s="29">
        <f t="shared" si="3605"/>
        <v>170</v>
      </c>
      <c r="O2373" s="15">
        <f>Premissas!$I$7</f>
        <v>46.37</v>
      </c>
      <c r="P2373" s="20">
        <f t="shared" si="3600"/>
        <v>0</v>
      </c>
      <c r="Q2373" s="17">
        <f>P2373*Premissas!$C$13</f>
        <v>0</v>
      </c>
      <c r="R2373" s="15">
        <f t="shared" si="3601"/>
        <v>170</v>
      </c>
      <c r="S2373" s="18">
        <f>R2373*Premissas!$C$11</f>
        <v>8188.0733944954127</v>
      </c>
      <c r="Y2373" s="7" t="str">
        <f>Premissas!$E$7</f>
        <v>maio/19</v>
      </c>
      <c r="Z2373" s="29">
        <f t="shared" si="3606"/>
        <v>170</v>
      </c>
      <c r="AA2373" s="15">
        <f>Premissas!$H$7</f>
        <v>61.04</v>
      </c>
      <c r="AB2373" s="20">
        <f t="shared" si="3603"/>
        <v>0</v>
      </c>
      <c r="AC2373" s="17">
        <f>AB2373*Premissas!$C$6</f>
        <v>0</v>
      </c>
      <c r="AD2373" s="15">
        <f t="shared" si="3604"/>
        <v>170</v>
      </c>
      <c r="AE2373" s="18">
        <f>AD2373*Premissas!$C$12</f>
        <v>5480.2277760202469</v>
      </c>
    </row>
    <row r="2374" spans="1:33" x14ac:dyDescent="0.25">
      <c r="A2374" s="7" t="str">
        <f>Premissas!$E$8</f>
        <v>abril/19</v>
      </c>
      <c r="B2374" s="29">
        <f t="shared" si="3607"/>
        <v>170</v>
      </c>
      <c r="C2374" s="15">
        <f>LARGE(Premissas!$H$8:$I$8,1)</f>
        <v>81.98</v>
      </c>
      <c r="D2374" s="20">
        <f t="shared" si="3597"/>
        <v>0</v>
      </c>
      <c r="E2374" s="17">
        <f>D2374*Premissas!$C$6</f>
        <v>0</v>
      </c>
      <c r="F2374" s="15">
        <f t="shared" si="3598"/>
        <v>170</v>
      </c>
      <c r="G2374" s="18">
        <f>F2374*Premissas!$C$5</f>
        <v>5480.2277760202469</v>
      </c>
      <c r="M2374" s="7" t="str">
        <f>Premissas!$E$8</f>
        <v>abril/19</v>
      </c>
      <c r="N2374" s="29">
        <f t="shared" si="3605"/>
        <v>170</v>
      </c>
      <c r="O2374" s="15">
        <f>Premissas!$I$8</f>
        <v>53.09</v>
      </c>
      <c r="P2374" s="20">
        <f t="shared" si="3600"/>
        <v>0</v>
      </c>
      <c r="Q2374" s="17">
        <f>P2374*Premissas!$C$13</f>
        <v>0</v>
      </c>
      <c r="R2374" s="15">
        <f t="shared" si="3601"/>
        <v>170</v>
      </c>
      <c r="S2374" s="18">
        <f>R2374*Premissas!$C$11</f>
        <v>8188.0733944954127</v>
      </c>
      <c r="Y2374" s="7" t="str">
        <f>Premissas!$E$8</f>
        <v>abril/19</v>
      </c>
      <c r="Z2374" s="29">
        <f t="shared" si="3606"/>
        <v>170</v>
      </c>
      <c r="AA2374" s="15">
        <f>Premissas!$H$8</f>
        <v>81.98</v>
      </c>
      <c r="AB2374" s="20">
        <f t="shared" si="3603"/>
        <v>0</v>
      </c>
      <c r="AC2374" s="17">
        <f>AB2374*Premissas!$C$6</f>
        <v>0</v>
      </c>
      <c r="AD2374" s="15">
        <f t="shared" si="3604"/>
        <v>170</v>
      </c>
      <c r="AE2374" s="18">
        <f>AD2374*Premissas!$C$12</f>
        <v>5480.2277760202469</v>
      </c>
    </row>
    <row r="2375" spans="1:33" x14ac:dyDescent="0.25">
      <c r="A2375" s="7" t="str">
        <f>Premissas!$E$9</f>
        <v>março/19</v>
      </c>
      <c r="B2375" s="29">
        <f t="shared" si="3607"/>
        <v>170</v>
      </c>
      <c r="C2375" s="15">
        <f>LARGE(Premissas!$H$9:$I$9,1)</f>
        <v>77.73</v>
      </c>
      <c r="D2375" s="20">
        <f t="shared" si="3597"/>
        <v>0</v>
      </c>
      <c r="E2375" s="17">
        <f>D2375*Premissas!$C$6</f>
        <v>0</v>
      </c>
      <c r="F2375" s="15">
        <f t="shared" si="3598"/>
        <v>170</v>
      </c>
      <c r="G2375" s="18">
        <f>F2375*Premissas!$C$5</f>
        <v>5480.2277760202469</v>
      </c>
      <c r="M2375" s="7" t="str">
        <f>Premissas!$E$9</f>
        <v>março/19</v>
      </c>
      <c r="N2375" s="29">
        <f t="shared" si="3605"/>
        <v>170</v>
      </c>
      <c r="O2375" s="15">
        <f>Premissas!$I$9</f>
        <v>77.73</v>
      </c>
      <c r="P2375" s="20">
        <f t="shared" si="3600"/>
        <v>0</v>
      </c>
      <c r="Q2375" s="17">
        <f>P2375*Premissas!$C$13</f>
        <v>0</v>
      </c>
      <c r="R2375" s="15">
        <f t="shared" si="3601"/>
        <v>170</v>
      </c>
      <c r="S2375" s="18">
        <f>R2375*Premissas!$C$11</f>
        <v>8188.0733944954127</v>
      </c>
      <c r="Y2375" s="7" t="str">
        <f>Premissas!$E$9</f>
        <v>março/19</v>
      </c>
      <c r="Z2375" s="29">
        <f t="shared" si="3606"/>
        <v>170</v>
      </c>
      <c r="AA2375" s="15">
        <f>Premissas!$H$9</f>
        <v>77.62</v>
      </c>
      <c r="AB2375" s="20">
        <f t="shared" si="3603"/>
        <v>0</v>
      </c>
      <c r="AC2375" s="17">
        <f>AB2375*Premissas!$C$6</f>
        <v>0</v>
      </c>
      <c r="AD2375" s="15">
        <f t="shared" si="3604"/>
        <v>170</v>
      </c>
      <c r="AE2375" s="18">
        <f>AD2375*Premissas!$C$12</f>
        <v>5480.2277760202469</v>
      </c>
    </row>
    <row r="2376" spans="1:33" x14ac:dyDescent="0.25">
      <c r="A2376" s="7" t="str">
        <f>Premissas!$E$10</f>
        <v>fevereiro/19</v>
      </c>
      <c r="B2376" s="29">
        <f t="shared" si="3607"/>
        <v>170</v>
      </c>
      <c r="C2376" s="15">
        <f>LARGE(Premissas!$H$10:$I$10,1)</f>
        <v>89.49</v>
      </c>
      <c r="D2376" s="20">
        <f t="shared" si="3597"/>
        <v>0</v>
      </c>
      <c r="E2376" s="17">
        <f>D2376*Premissas!$C$6</f>
        <v>0</v>
      </c>
      <c r="F2376" s="15">
        <f t="shared" si="3598"/>
        <v>170</v>
      </c>
      <c r="G2376" s="18">
        <f>F2376*Premissas!$C$5</f>
        <v>5480.2277760202469</v>
      </c>
      <c r="M2376" s="7" t="str">
        <f>Premissas!$E$10</f>
        <v>fevereiro/19</v>
      </c>
      <c r="N2376" s="29">
        <f t="shared" si="3605"/>
        <v>170</v>
      </c>
      <c r="O2376" s="15">
        <f>Premissas!$I$10</f>
        <v>61.82</v>
      </c>
      <c r="P2376" s="20">
        <f t="shared" si="3600"/>
        <v>0</v>
      </c>
      <c r="Q2376" s="17">
        <f>P2376*Premissas!$C$13</f>
        <v>0</v>
      </c>
      <c r="R2376" s="15">
        <f t="shared" si="3601"/>
        <v>170</v>
      </c>
      <c r="S2376" s="18">
        <f>R2376*Premissas!$C$11</f>
        <v>8188.0733944954127</v>
      </c>
      <c r="Y2376" s="7" t="str">
        <f>Premissas!$E$10</f>
        <v>fevereiro/19</v>
      </c>
      <c r="Z2376" s="29">
        <f t="shared" si="3606"/>
        <v>170</v>
      </c>
      <c r="AA2376" s="15">
        <f>Premissas!$H$10</f>
        <v>89.49</v>
      </c>
      <c r="AB2376" s="20">
        <f t="shared" si="3603"/>
        <v>0</v>
      </c>
      <c r="AC2376" s="17">
        <f>AB2376*Premissas!$C$6</f>
        <v>0</v>
      </c>
      <c r="AD2376" s="15">
        <f t="shared" si="3604"/>
        <v>170</v>
      </c>
      <c r="AE2376" s="18">
        <f>AD2376*Premissas!$C$12</f>
        <v>5480.2277760202469</v>
      </c>
    </row>
    <row r="2377" spans="1:33" x14ac:dyDescent="0.25">
      <c r="A2377" s="7" t="str">
        <f>Premissas!$E$11</f>
        <v>janeiro/19</v>
      </c>
      <c r="B2377" s="29">
        <f t="shared" si="3607"/>
        <v>170</v>
      </c>
      <c r="C2377" s="15">
        <f>LARGE(Premissas!$H$11:$I$11,1)</f>
        <v>81.09</v>
      </c>
      <c r="D2377" s="16">
        <f t="shared" si="3597"/>
        <v>0</v>
      </c>
      <c r="E2377" s="17">
        <f>D2377*Premissas!$C$6</f>
        <v>0</v>
      </c>
      <c r="F2377" s="15">
        <f t="shared" si="3598"/>
        <v>170</v>
      </c>
      <c r="G2377" s="18">
        <f>F2377*Premissas!$C$5</f>
        <v>5480.2277760202469</v>
      </c>
      <c r="M2377" s="7" t="str">
        <f>Premissas!$E$11</f>
        <v>janeiro/19</v>
      </c>
      <c r="N2377" s="29">
        <f t="shared" si="3605"/>
        <v>170</v>
      </c>
      <c r="O2377" s="15">
        <f>Premissas!$I$11</f>
        <v>57.12</v>
      </c>
      <c r="P2377" s="16">
        <f t="shared" si="3600"/>
        <v>0</v>
      </c>
      <c r="Q2377" s="17">
        <f>P2377*Premissas!$C$13</f>
        <v>0</v>
      </c>
      <c r="R2377" s="15">
        <f t="shared" si="3601"/>
        <v>170</v>
      </c>
      <c r="S2377" s="18">
        <f>R2377*Premissas!$C$11</f>
        <v>8188.0733944954127</v>
      </c>
      <c r="Y2377" s="7" t="str">
        <f>Premissas!$E$11</f>
        <v>janeiro/19</v>
      </c>
      <c r="Z2377" s="29">
        <f t="shared" si="3606"/>
        <v>170</v>
      </c>
      <c r="AA2377" s="15">
        <f>Premissas!$H$11</f>
        <v>81.09</v>
      </c>
      <c r="AB2377" s="16">
        <f t="shared" si="3603"/>
        <v>0</v>
      </c>
      <c r="AC2377" s="17">
        <f>AB2377*Premissas!$C$6</f>
        <v>0</v>
      </c>
      <c r="AD2377" s="15">
        <f t="shared" si="3604"/>
        <v>170</v>
      </c>
      <c r="AE2377" s="18">
        <f>AD2377*Premissas!$C$12</f>
        <v>5480.2277760202469</v>
      </c>
    </row>
    <row r="2378" spans="1:33" x14ac:dyDescent="0.25">
      <c r="A2378" s="7" t="str">
        <f>Premissas!$E$12</f>
        <v>dezembro/18</v>
      </c>
      <c r="B2378" s="29">
        <f t="shared" si="3607"/>
        <v>170</v>
      </c>
      <c r="C2378" s="15">
        <f>LARGE(Premissas!$H$12:$I$12,1)</f>
        <v>66.98</v>
      </c>
      <c r="D2378" s="16">
        <f t="shared" si="3597"/>
        <v>0</v>
      </c>
      <c r="E2378" s="17">
        <f>D2378*Premissas!$C$6</f>
        <v>0</v>
      </c>
      <c r="F2378" s="15">
        <f t="shared" si="3598"/>
        <v>170</v>
      </c>
      <c r="G2378" s="18">
        <f>F2378*Premissas!$C$5</f>
        <v>5480.2277760202469</v>
      </c>
      <c r="M2378" s="7" t="str">
        <f>Premissas!$E$12</f>
        <v>dezembro/18</v>
      </c>
      <c r="N2378" s="29">
        <f t="shared" si="3605"/>
        <v>170</v>
      </c>
      <c r="O2378" s="15">
        <f>Premissas!$I$12</f>
        <v>56.9</v>
      </c>
      <c r="P2378" s="16">
        <f t="shared" si="3600"/>
        <v>0</v>
      </c>
      <c r="Q2378" s="17">
        <f>P2378*Premissas!$C$13</f>
        <v>0</v>
      </c>
      <c r="R2378" s="15">
        <f t="shared" si="3601"/>
        <v>170</v>
      </c>
      <c r="S2378" s="18">
        <f>R2378*Premissas!$C$11</f>
        <v>8188.0733944954127</v>
      </c>
      <c r="Y2378" s="7" t="str">
        <f>Premissas!$E$12</f>
        <v>dezembro/18</v>
      </c>
      <c r="Z2378" s="29">
        <f t="shared" si="3606"/>
        <v>170</v>
      </c>
      <c r="AA2378" s="15">
        <f>Premissas!$H$12</f>
        <v>66.98</v>
      </c>
      <c r="AB2378" s="16">
        <f t="shared" si="3603"/>
        <v>0</v>
      </c>
      <c r="AC2378" s="17">
        <f>AB2378*Premissas!$C$6</f>
        <v>0</v>
      </c>
      <c r="AD2378" s="15">
        <f t="shared" si="3604"/>
        <v>170</v>
      </c>
      <c r="AE2378" s="18">
        <f>AD2378*Premissas!$C$12</f>
        <v>5480.2277760202469</v>
      </c>
    </row>
    <row r="2379" spans="1:33" x14ac:dyDescent="0.25">
      <c r="A2379" s="7" t="str">
        <f>Premissas!$E$13</f>
        <v>novembro/18</v>
      </c>
      <c r="B2379" s="29">
        <f t="shared" si="3607"/>
        <v>170</v>
      </c>
      <c r="C2379" s="15">
        <f>LARGE(Premissas!$H$13:$I$13,1)</f>
        <v>66.42</v>
      </c>
      <c r="D2379" s="16">
        <f t="shared" si="3597"/>
        <v>0</v>
      </c>
      <c r="E2379" s="17">
        <f>D2379*Premissas!$C$6</f>
        <v>0</v>
      </c>
      <c r="F2379" s="15">
        <f t="shared" si="3598"/>
        <v>170</v>
      </c>
      <c r="G2379" s="18">
        <f>F2379*Premissas!$C$5</f>
        <v>5480.2277760202469</v>
      </c>
      <c r="M2379" s="7" t="str">
        <f>Premissas!$E$13</f>
        <v>novembro/18</v>
      </c>
      <c r="N2379" s="29">
        <f t="shared" si="3605"/>
        <v>170</v>
      </c>
      <c r="O2379" s="15">
        <f>Premissas!$I$13</f>
        <v>40.659999999999997</v>
      </c>
      <c r="P2379" s="16">
        <f t="shared" si="3600"/>
        <v>0</v>
      </c>
      <c r="Q2379" s="17">
        <f>P2379*Premissas!$C$13</f>
        <v>0</v>
      </c>
      <c r="R2379" s="15">
        <f t="shared" si="3601"/>
        <v>170</v>
      </c>
      <c r="S2379" s="18">
        <f>R2379*Premissas!$C$11</f>
        <v>8188.0733944954127</v>
      </c>
      <c r="Y2379" s="7" t="str">
        <f>Premissas!$E$13</f>
        <v>novembro/18</v>
      </c>
      <c r="Z2379" s="29">
        <f t="shared" si="3606"/>
        <v>170</v>
      </c>
      <c r="AA2379" s="15">
        <f>Premissas!$H$13</f>
        <v>66.42</v>
      </c>
      <c r="AB2379" s="16">
        <f t="shared" si="3603"/>
        <v>0</v>
      </c>
      <c r="AC2379" s="17">
        <f>AB2379*Premissas!$C$6</f>
        <v>0</v>
      </c>
      <c r="AD2379" s="15">
        <f t="shared" si="3604"/>
        <v>170</v>
      </c>
      <c r="AE2379" s="18">
        <f>AD2379*Premissas!$C$12</f>
        <v>5480.2277760202469</v>
      </c>
    </row>
    <row r="2380" spans="1:33" x14ac:dyDescent="0.25">
      <c r="A2380" s="26" t="s">
        <v>35</v>
      </c>
      <c r="B2380" s="5"/>
      <c r="C2380" s="5">
        <f>LARGE(C2367:C2379,1)</f>
        <v>89.49</v>
      </c>
      <c r="D2380" s="5">
        <f>LARGE(D2367:D2379,1)</f>
        <v>0</v>
      </c>
      <c r="E2380" s="27">
        <f>SUM(E2368:E2379)</f>
        <v>0</v>
      </c>
      <c r="F2380" s="5">
        <f>LARGE(F2367:F2379,1)</f>
        <v>170</v>
      </c>
      <c r="G2380" s="27">
        <f t="shared" si="3542"/>
        <v>65762.73331224297</v>
      </c>
      <c r="H2380" s="50">
        <f>E2380+G2380</f>
        <v>65762.73331224297</v>
      </c>
      <c r="I2380">
        <f>B2368</f>
        <v>170</v>
      </c>
      <c r="M2380" s="26" t="s">
        <v>35</v>
      </c>
      <c r="N2380" s="5"/>
      <c r="O2380" s="5">
        <f t="shared" ref="O2380:P2380" si="3608">LARGE(O2367:O2379,1)</f>
        <v>77.73</v>
      </c>
      <c r="P2380" s="5">
        <f t="shared" si="3608"/>
        <v>0</v>
      </c>
      <c r="Q2380" s="27">
        <f t="shared" ref="Q2380" si="3609">SUM(Q2368:Q2379)</f>
        <v>0</v>
      </c>
      <c r="R2380" s="5">
        <f t="shared" ref="R2380" si="3610">LARGE(R2367:R2379,1)</f>
        <v>170</v>
      </c>
      <c r="S2380" s="27">
        <f t="shared" si="3546"/>
        <v>98256.880733944956</v>
      </c>
      <c r="T2380" s="50">
        <f t="shared" ref="T2380" si="3611">Q2380+S2380</f>
        <v>98256.880733944956</v>
      </c>
      <c r="U2380">
        <f t="shared" ref="U2380" si="3612">N2368</f>
        <v>170</v>
      </c>
      <c r="Y2380" s="26" t="s">
        <v>35</v>
      </c>
      <c r="Z2380" s="5"/>
      <c r="AA2380" s="5">
        <f t="shared" ref="AA2380:AB2380" si="3613">LARGE(AA2367:AA2379,1)</f>
        <v>89.49</v>
      </c>
      <c r="AB2380" s="5">
        <f t="shared" si="3613"/>
        <v>0</v>
      </c>
      <c r="AC2380" s="27">
        <f t="shared" ref="AC2380" si="3614">SUM(AC2368:AC2379)</f>
        <v>0</v>
      </c>
      <c r="AD2380" s="5">
        <f t="shared" ref="AD2380" si="3615">LARGE(AD2367:AD2379,1)</f>
        <v>170</v>
      </c>
      <c r="AE2380" s="27">
        <f t="shared" si="3552"/>
        <v>65762.73331224297</v>
      </c>
      <c r="AF2380" s="50">
        <f t="shared" ref="AF2380" si="3616">AC2380+AE2380</f>
        <v>65762.73331224297</v>
      </c>
      <c r="AG2380">
        <f t="shared" ref="AG2380" si="3617">Z2368</f>
        <v>170</v>
      </c>
    </row>
    <row r="2381" spans="1:33" x14ac:dyDescent="0.25">
      <c r="A2381" s="6" t="s">
        <v>12</v>
      </c>
      <c r="B2381" s="6" t="s">
        <v>18</v>
      </c>
      <c r="C2381" s="6" t="s">
        <v>19</v>
      </c>
      <c r="D2381" s="14" t="s">
        <v>20</v>
      </c>
      <c r="E2381" s="14" t="s">
        <v>21</v>
      </c>
      <c r="F2381" s="6" t="s">
        <v>22</v>
      </c>
      <c r="G2381" s="6" t="s">
        <v>23</v>
      </c>
      <c r="M2381" s="6" t="s">
        <v>12</v>
      </c>
      <c r="N2381" s="6" t="s">
        <v>18</v>
      </c>
      <c r="O2381" s="6" t="s">
        <v>19</v>
      </c>
      <c r="P2381" s="14" t="s">
        <v>20</v>
      </c>
      <c r="Q2381" s="14" t="s">
        <v>21</v>
      </c>
      <c r="R2381" s="6" t="s">
        <v>22</v>
      </c>
      <c r="S2381" s="6" t="s">
        <v>23</v>
      </c>
      <c r="Y2381" s="6" t="s">
        <v>12</v>
      </c>
      <c r="Z2381" s="6" t="s">
        <v>18</v>
      </c>
      <c r="AA2381" s="6" t="s">
        <v>19</v>
      </c>
      <c r="AB2381" s="14" t="s">
        <v>20</v>
      </c>
      <c r="AC2381" s="14" t="s">
        <v>21</v>
      </c>
      <c r="AD2381" s="6" t="s">
        <v>22</v>
      </c>
      <c r="AE2381" s="6" t="s">
        <v>23</v>
      </c>
    </row>
    <row r="2382" spans="1:33" x14ac:dyDescent="0.25">
      <c r="A2382" s="7" t="str">
        <f>Premissas!$E$2</f>
        <v>outubro/19</v>
      </c>
      <c r="B2382" s="29">
        <f>B2368+1</f>
        <v>171</v>
      </c>
      <c r="C2382" s="15">
        <f>LARGE(Premissas!$H$2:$I$2,1)</f>
        <v>63.39</v>
      </c>
      <c r="D2382" s="16">
        <f t="shared" ref="D2382:D2393" si="3618">IF(C2382&gt;105%*B2382,(C2382-B2382),0)</f>
        <v>0</v>
      </c>
      <c r="E2382" s="17">
        <f>D2382*Premissas!$C$6</f>
        <v>0</v>
      </c>
      <c r="F2382" s="15">
        <f t="shared" ref="F2382:F2393" si="3619">IF(C2382&gt;B2382,C2382,B2382)</f>
        <v>171</v>
      </c>
      <c r="G2382" s="18">
        <f>F2382*Premissas!$C$5</f>
        <v>5512.4644099968364</v>
      </c>
      <c r="M2382" s="7" t="str">
        <f>Premissas!$E$2</f>
        <v>outubro/19</v>
      </c>
      <c r="N2382" s="29">
        <f t="shared" ref="N2382" si="3620">N2368+1</f>
        <v>171</v>
      </c>
      <c r="O2382" s="15">
        <f>Premissas!$I$2</f>
        <v>63.39</v>
      </c>
      <c r="P2382" s="16">
        <f t="shared" ref="P2382:P2393" si="3621">IF(O2382&gt;105%*N2382,(O2382-N2382),0)</f>
        <v>0</v>
      </c>
      <c r="Q2382" s="17">
        <f>P2382*Premissas!$C$13</f>
        <v>0</v>
      </c>
      <c r="R2382" s="15">
        <f t="shared" ref="R2382:R2393" si="3622">IF(O2382&gt;N2382,O2382,N2382)</f>
        <v>171</v>
      </c>
      <c r="S2382" s="18">
        <f>R2382*Premissas!$C$11</f>
        <v>8236.2385321100919</v>
      </c>
      <c r="Y2382" s="7" t="str">
        <f>Premissas!$E$2</f>
        <v>outubro/19</v>
      </c>
      <c r="Z2382" s="29">
        <f t="shared" ref="Z2382" si="3623">Z2368+1</f>
        <v>171</v>
      </c>
      <c r="AA2382" s="15">
        <f>Premissas!$H$2</f>
        <v>58.8</v>
      </c>
      <c r="AB2382" s="16">
        <f t="shared" ref="AB2382:AB2393" si="3624">IF(AA2382&gt;105%*Z2382,(AA2382-Z2382),0)</f>
        <v>0</v>
      </c>
      <c r="AC2382" s="17">
        <f>AB2382*Premissas!$C$6</f>
        <v>0</v>
      </c>
      <c r="AD2382" s="15">
        <f t="shared" ref="AD2382:AD2393" si="3625">IF(AA2382&gt;Z2382,AA2382,Z2382)</f>
        <v>171</v>
      </c>
      <c r="AE2382" s="18">
        <f>AD2382*Premissas!$C$12</f>
        <v>5512.4644099968364</v>
      </c>
    </row>
    <row r="2383" spans="1:33" x14ac:dyDescent="0.25">
      <c r="A2383" s="7" t="str">
        <f>Premissas!$E$3</f>
        <v>setembro/19</v>
      </c>
      <c r="B2383" s="29">
        <f>B2382</f>
        <v>171</v>
      </c>
      <c r="C2383" s="15">
        <f>LARGE(Premissas!$H$3:$I$3,1)</f>
        <v>58.91</v>
      </c>
      <c r="D2383" s="16">
        <f t="shared" si="3618"/>
        <v>0</v>
      </c>
      <c r="E2383" s="17">
        <f>D2383*Premissas!$C$6</f>
        <v>0</v>
      </c>
      <c r="F2383" s="15">
        <f t="shared" si="3619"/>
        <v>171</v>
      </c>
      <c r="G2383" s="18">
        <f>F2383*Premissas!$C$5</f>
        <v>5512.4644099968364</v>
      </c>
      <c r="M2383" s="7" t="str">
        <f>Premissas!$E$3</f>
        <v>setembro/19</v>
      </c>
      <c r="N2383" s="29">
        <f t="shared" ref="N2383:N2393" si="3626">N2382</f>
        <v>171</v>
      </c>
      <c r="O2383" s="15">
        <f>Premissas!$I$3</f>
        <v>52.19</v>
      </c>
      <c r="P2383" s="16">
        <f t="shared" si="3621"/>
        <v>0</v>
      </c>
      <c r="Q2383" s="17">
        <f>P2383*Premissas!$C$13</f>
        <v>0</v>
      </c>
      <c r="R2383" s="15">
        <f t="shared" si="3622"/>
        <v>171</v>
      </c>
      <c r="S2383" s="18">
        <f>R2383*Premissas!$C$11</f>
        <v>8236.2385321100919</v>
      </c>
      <c r="Y2383" s="7" t="str">
        <f>Premissas!$E$3</f>
        <v>setembro/19</v>
      </c>
      <c r="Z2383" s="29">
        <f t="shared" ref="Z2383:Z2393" si="3627">Z2382</f>
        <v>171</v>
      </c>
      <c r="AA2383" s="15">
        <f>Premissas!$H$3</f>
        <v>58.91</v>
      </c>
      <c r="AB2383" s="16">
        <f t="shared" si="3624"/>
        <v>0</v>
      </c>
      <c r="AC2383" s="17">
        <f>AB2383*Premissas!$C$6</f>
        <v>0</v>
      </c>
      <c r="AD2383" s="15">
        <f t="shared" si="3625"/>
        <v>171</v>
      </c>
      <c r="AE2383" s="18">
        <f>AD2383*Premissas!$C$12</f>
        <v>5512.4644099968364</v>
      </c>
    </row>
    <row r="2384" spans="1:33" x14ac:dyDescent="0.25">
      <c r="A2384" s="7" t="str">
        <f>Premissas!$E$4</f>
        <v>agosto/19</v>
      </c>
      <c r="B2384" s="29">
        <f t="shared" ref="B2384:B2393" si="3628">B2383</f>
        <v>171</v>
      </c>
      <c r="C2384" s="15">
        <f>LARGE(Premissas!$H$4:$I$4,1)</f>
        <v>46.48</v>
      </c>
      <c r="D2384" s="16">
        <f t="shared" si="3618"/>
        <v>0</v>
      </c>
      <c r="E2384" s="17">
        <f>D2384*Premissas!$C$6</f>
        <v>0</v>
      </c>
      <c r="F2384" s="15">
        <f t="shared" si="3619"/>
        <v>171</v>
      </c>
      <c r="G2384" s="18">
        <f>F2384*Premissas!$C$5</f>
        <v>5512.4644099968364</v>
      </c>
      <c r="M2384" s="7" t="str">
        <f>Premissas!$E$4</f>
        <v>agosto/19</v>
      </c>
      <c r="N2384" s="29">
        <f t="shared" si="3626"/>
        <v>171</v>
      </c>
      <c r="O2384" s="15">
        <f>Premissas!$I$4</f>
        <v>20.16</v>
      </c>
      <c r="P2384" s="16">
        <f t="shared" si="3621"/>
        <v>0</v>
      </c>
      <c r="Q2384" s="17">
        <f>P2384*Premissas!$C$13</f>
        <v>0</v>
      </c>
      <c r="R2384" s="15">
        <f t="shared" si="3622"/>
        <v>171</v>
      </c>
      <c r="S2384" s="18">
        <f>R2384*Premissas!$C$11</f>
        <v>8236.2385321100919</v>
      </c>
      <c r="Y2384" s="7" t="str">
        <f>Premissas!$E$4</f>
        <v>agosto/19</v>
      </c>
      <c r="Z2384" s="29">
        <f t="shared" si="3627"/>
        <v>171</v>
      </c>
      <c r="AA2384" s="15">
        <f>Premissas!$H$4</f>
        <v>46.48</v>
      </c>
      <c r="AB2384" s="16">
        <f t="shared" si="3624"/>
        <v>0</v>
      </c>
      <c r="AC2384" s="17">
        <f>AB2384*Premissas!$C$6</f>
        <v>0</v>
      </c>
      <c r="AD2384" s="15">
        <f t="shared" si="3625"/>
        <v>171</v>
      </c>
      <c r="AE2384" s="18">
        <f>AD2384*Premissas!$C$12</f>
        <v>5512.4644099968364</v>
      </c>
    </row>
    <row r="2385" spans="1:33" x14ac:dyDescent="0.25">
      <c r="A2385" s="7" t="str">
        <f>Premissas!$E$5</f>
        <v>julho/19</v>
      </c>
      <c r="B2385" s="29">
        <f t="shared" si="3628"/>
        <v>171</v>
      </c>
      <c r="C2385" s="15">
        <f>LARGE(Premissas!$H$5:$I$5,1)</f>
        <v>63.17</v>
      </c>
      <c r="D2385" s="16">
        <f t="shared" si="3618"/>
        <v>0</v>
      </c>
      <c r="E2385" s="17">
        <f>D2385*Premissas!$C$6</f>
        <v>0</v>
      </c>
      <c r="F2385" s="15">
        <f t="shared" si="3619"/>
        <v>171</v>
      </c>
      <c r="G2385" s="18">
        <f>F2385*Premissas!$C$5</f>
        <v>5512.4644099968364</v>
      </c>
      <c r="M2385" s="7" t="str">
        <f>Premissas!$E$5</f>
        <v>julho/19</v>
      </c>
      <c r="N2385" s="29">
        <f t="shared" si="3626"/>
        <v>171</v>
      </c>
      <c r="O2385" s="15">
        <f>Premissas!$I$5</f>
        <v>39.979999999999997</v>
      </c>
      <c r="P2385" s="16">
        <f t="shared" si="3621"/>
        <v>0</v>
      </c>
      <c r="Q2385" s="17">
        <f>P2385*Premissas!$C$13</f>
        <v>0</v>
      </c>
      <c r="R2385" s="15">
        <f t="shared" si="3622"/>
        <v>171</v>
      </c>
      <c r="S2385" s="18">
        <f>R2385*Premissas!$C$11</f>
        <v>8236.2385321100919</v>
      </c>
      <c r="Y2385" s="7" t="str">
        <f>Premissas!$E$5</f>
        <v>julho/19</v>
      </c>
      <c r="Z2385" s="29">
        <f t="shared" si="3627"/>
        <v>171</v>
      </c>
      <c r="AA2385" s="15">
        <f>Premissas!$H$5</f>
        <v>63.17</v>
      </c>
      <c r="AB2385" s="16">
        <f t="shared" si="3624"/>
        <v>0</v>
      </c>
      <c r="AC2385" s="17">
        <f>AB2385*Premissas!$C$6</f>
        <v>0</v>
      </c>
      <c r="AD2385" s="15">
        <f t="shared" si="3625"/>
        <v>171</v>
      </c>
      <c r="AE2385" s="18">
        <f>AD2385*Premissas!$C$12</f>
        <v>5512.4644099968364</v>
      </c>
    </row>
    <row r="2386" spans="1:33" x14ac:dyDescent="0.25">
      <c r="A2386" s="7" t="str">
        <f>Premissas!$E$6</f>
        <v>junho/19</v>
      </c>
      <c r="B2386" s="29">
        <f t="shared" si="3628"/>
        <v>171</v>
      </c>
      <c r="C2386" s="15">
        <f>LARGE(Premissas!$H$6:$I$6,1)</f>
        <v>59.47</v>
      </c>
      <c r="D2386" s="16">
        <f t="shared" si="3618"/>
        <v>0</v>
      </c>
      <c r="E2386" s="17">
        <f>D2386*Premissas!$C$6</f>
        <v>0</v>
      </c>
      <c r="F2386" s="15">
        <f t="shared" si="3619"/>
        <v>171</v>
      </c>
      <c r="G2386" s="18">
        <f>F2386*Premissas!$C$5</f>
        <v>5512.4644099968364</v>
      </c>
      <c r="M2386" s="7" t="str">
        <f>Premissas!$E$6</f>
        <v>junho/19</v>
      </c>
      <c r="N2386" s="29">
        <f t="shared" si="3626"/>
        <v>171</v>
      </c>
      <c r="O2386" s="15">
        <f>Premissas!$I$6</f>
        <v>47.71</v>
      </c>
      <c r="P2386" s="16">
        <f t="shared" si="3621"/>
        <v>0</v>
      </c>
      <c r="Q2386" s="17">
        <f>P2386*Premissas!$C$13</f>
        <v>0</v>
      </c>
      <c r="R2386" s="15">
        <f t="shared" si="3622"/>
        <v>171</v>
      </c>
      <c r="S2386" s="18">
        <f>R2386*Premissas!$C$11</f>
        <v>8236.2385321100919</v>
      </c>
      <c r="Y2386" s="7" t="str">
        <f>Premissas!$E$6</f>
        <v>junho/19</v>
      </c>
      <c r="Z2386" s="29">
        <f t="shared" si="3627"/>
        <v>171</v>
      </c>
      <c r="AA2386" s="15">
        <f>Premissas!$H$6</f>
        <v>59.47</v>
      </c>
      <c r="AB2386" s="16">
        <f t="shared" si="3624"/>
        <v>0</v>
      </c>
      <c r="AC2386" s="17">
        <f>AB2386*Premissas!$C$6</f>
        <v>0</v>
      </c>
      <c r="AD2386" s="15">
        <f t="shared" si="3625"/>
        <v>171</v>
      </c>
      <c r="AE2386" s="18">
        <f>AD2386*Premissas!$C$12</f>
        <v>5512.4644099968364</v>
      </c>
    </row>
    <row r="2387" spans="1:33" x14ac:dyDescent="0.25">
      <c r="A2387" s="7" t="str">
        <f>Premissas!$E$7</f>
        <v>maio/19</v>
      </c>
      <c r="B2387" s="29">
        <f t="shared" si="3628"/>
        <v>171</v>
      </c>
      <c r="C2387" s="15">
        <f>LARGE(Premissas!$H$7:$I$7,1)</f>
        <v>61.04</v>
      </c>
      <c r="D2387" s="20">
        <f t="shared" si="3618"/>
        <v>0</v>
      </c>
      <c r="E2387" s="17">
        <f>D2387*Premissas!$C$6</f>
        <v>0</v>
      </c>
      <c r="F2387" s="15">
        <f t="shared" si="3619"/>
        <v>171</v>
      </c>
      <c r="G2387" s="18">
        <f>F2387*Premissas!$C$5</f>
        <v>5512.4644099968364</v>
      </c>
      <c r="M2387" s="7" t="str">
        <f>Premissas!$E$7</f>
        <v>maio/19</v>
      </c>
      <c r="N2387" s="29">
        <f t="shared" si="3626"/>
        <v>171</v>
      </c>
      <c r="O2387" s="15">
        <f>Premissas!$I$7</f>
        <v>46.37</v>
      </c>
      <c r="P2387" s="20">
        <f t="shared" si="3621"/>
        <v>0</v>
      </c>
      <c r="Q2387" s="17">
        <f>P2387*Premissas!$C$13</f>
        <v>0</v>
      </c>
      <c r="R2387" s="15">
        <f t="shared" si="3622"/>
        <v>171</v>
      </c>
      <c r="S2387" s="18">
        <f>R2387*Premissas!$C$11</f>
        <v>8236.2385321100919</v>
      </c>
      <c r="Y2387" s="7" t="str">
        <f>Premissas!$E$7</f>
        <v>maio/19</v>
      </c>
      <c r="Z2387" s="29">
        <f t="shared" si="3627"/>
        <v>171</v>
      </c>
      <c r="AA2387" s="15">
        <f>Premissas!$H$7</f>
        <v>61.04</v>
      </c>
      <c r="AB2387" s="20">
        <f t="shared" si="3624"/>
        <v>0</v>
      </c>
      <c r="AC2387" s="17">
        <f>AB2387*Premissas!$C$6</f>
        <v>0</v>
      </c>
      <c r="AD2387" s="15">
        <f t="shared" si="3625"/>
        <v>171</v>
      </c>
      <c r="AE2387" s="18">
        <f>AD2387*Premissas!$C$12</f>
        <v>5512.4644099968364</v>
      </c>
    </row>
    <row r="2388" spans="1:33" x14ac:dyDescent="0.25">
      <c r="A2388" s="7" t="str">
        <f>Premissas!$E$8</f>
        <v>abril/19</v>
      </c>
      <c r="B2388" s="29">
        <f t="shared" si="3628"/>
        <v>171</v>
      </c>
      <c r="C2388" s="15">
        <f>LARGE(Premissas!$H$8:$I$8,1)</f>
        <v>81.98</v>
      </c>
      <c r="D2388" s="20">
        <f t="shared" si="3618"/>
        <v>0</v>
      </c>
      <c r="E2388" s="17">
        <f>D2388*Premissas!$C$6</f>
        <v>0</v>
      </c>
      <c r="F2388" s="15">
        <f t="shared" si="3619"/>
        <v>171</v>
      </c>
      <c r="G2388" s="18">
        <f>F2388*Premissas!$C$5</f>
        <v>5512.4644099968364</v>
      </c>
      <c r="M2388" s="7" t="str">
        <f>Premissas!$E$8</f>
        <v>abril/19</v>
      </c>
      <c r="N2388" s="29">
        <f t="shared" si="3626"/>
        <v>171</v>
      </c>
      <c r="O2388" s="15">
        <f>Premissas!$I$8</f>
        <v>53.09</v>
      </c>
      <c r="P2388" s="20">
        <f t="shared" si="3621"/>
        <v>0</v>
      </c>
      <c r="Q2388" s="17">
        <f>P2388*Premissas!$C$13</f>
        <v>0</v>
      </c>
      <c r="R2388" s="15">
        <f t="shared" si="3622"/>
        <v>171</v>
      </c>
      <c r="S2388" s="18">
        <f>R2388*Premissas!$C$11</f>
        <v>8236.2385321100919</v>
      </c>
      <c r="Y2388" s="7" t="str">
        <f>Premissas!$E$8</f>
        <v>abril/19</v>
      </c>
      <c r="Z2388" s="29">
        <f t="shared" si="3627"/>
        <v>171</v>
      </c>
      <c r="AA2388" s="15">
        <f>Premissas!$H$8</f>
        <v>81.98</v>
      </c>
      <c r="AB2388" s="20">
        <f t="shared" si="3624"/>
        <v>0</v>
      </c>
      <c r="AC2388" s="17">
        <f>AB2388*Premissas!$C$6</f>
        <v>0</v>
      </c>
      <c r="AD2388" s="15">
        <f t="shared" si="3625"/>
        <v>171</v>
      </c>
      <c r="AE2388" s="18">
        <f>AD2388*Premissas!$C$12</f>
        <v>5512.4644099968364</v>
      </c>
    </row>
    <row r="2389" spans="1:33" x14ac:dyDescent="0.25">
      <c r="A2389" s="7" t="str">
        <f>Premissas!$E$9</f>
        <v>março/19</v>
      </c>
      <c r="B2389" s="29">
        <f t="shared" si="3628"/>
        <v>171</v>
      </c>
      <c r="C2389" s="15">
        <f>LARGE(Premissas!$H$9:$I$9,1)</f>
        <v>77.73</v>
      </c>
      <c r="D2389" s="20">
        <f t="shared" si="3618"/>
        <v>0</v>
      </c>
      <c r="E2389" s="17">
        <f>D2389*Premissas!$C$6</f>
        <v>0</v>
      </c>
      <c r="F2389" s="15">
        <f t="shared" si="3619"/>
        <v>171</v>
      </c>
      <c r="G2389" s="18">
        <f>F2389*Premissas!$C$5</f>
        <v>5512.4644099968364</v>
      </c>
      <c r="M2389" s="7" t="str">
        <f>Premissas!$E$9</f>
        <v>março/19</v>
      </c>
      <c r="N2389" s="29">
        <f t="shared" si="3626"/>
        <v>171</v>
      </c>
      <c r="O2389" s="15">
        <f>Premissas!$I$9</f>
        <v>77.73</v>
      </c>
      <c r="P2389" s="20">
        <f t="shared" si="3621"/>
        <v>0</v>
      </c>
      <c r="Q2389" s="17">
        <f>P2389*Premissas!$C$13</f>
        <v>0</v>
      </c>
      <c r="R2389" s="15">
        <f t="shared" si="3622"/>
        <v>171</v>
      </c>
      <c r="S2389" s="18">
        <f>R2389*Premissas!$C$11</f>
        <v>8236.2385321100919</v>
      </c>
      <c r="Y2389" s="7" t="str">
        <f>Premissas!$E$9</f>
        <v>março/19</v>
      </c>
      <c r="Z2389" s="29">
        <f t="shared" si="3627"/>
        <v>171</v>
      </c>
      <c r="AA2389" s="15">
        <f>Premissas!$H$9</f>
        <v>77.62</v>
      </c>
      <c r="AB2389" s="20">
        <f t="shared" si="3624"/>
        <v>0</v>
      </c>
      <c r="AC2389" s="17">
        <f>AB2389*Premissas!$C$6</f>
        <v>0</v>
      </c>
      <c r="AD2389" s="15">
        <f t="shared" si="3625"/>
        <v>171</v>
      </c>
      <c r="AE2389" s="18">
        <f>AD2389*Premissas!$C$12</f>
        <v>5512.4644099968364</v>
      </c>
    </row>
    <row r="2390" spans="1:33" x14ac:dyDescent="0.25">
      <c r="A2390" s="7" t="str">
        <f>Premissas!$E$10</f>
        <v>fevereiro/19</v>
      </c>
      <c r="B2390" s="29">
        <f t="shared" si="3628"/>
        <v>171</v>
      </c>
      <c r="C2390" s="15">
        <f>LARGE(Premissas!$H$10:$I$10,1)</f>
        <v>89.49</v>
      </c>
      <c r="D2390" s="20">
        <f t="shared" si="3618"/>
        <v>0</v>
      </c>
      <c r="E2390" s="17">
        <f>D2390*Premissas!$C$6</f>
        <v>0</v>
      </c>
      <c r="F2390" s="15">
        <f t="shared" si="3619"/>
        <v>171</v>
      </c>
      <c r="G2390" s="18">
        <f>F2390*Premissas!$C$5</f>
        <v>5512.4644099968364</v>
      </c>
      <c r="M2390" s="7" t="str">
        <f>Premissas!$E$10</f>
        <v>fevereiro/19</v>
      </c>
      <c r="N2390" s="29">
        <f t="shared" si="3626"/>
        <v>171</v>
      </c>
      <c r="O2390" s="15">
        <f>Premissas!$I$10</f>
        <v>61.82</v>
      </c>
      <c r="P2390" s="20">
        <f t="shared" si="3621"/>
        <v>0</v>
      </c>
      <c r="Q2390" s="17">
        <f>P2390*Premissas!$C$13</f>
        <v>0</v>
      </c>
      <c r="R2390" s="15">
        <f t="shared" si="3622"/>
        <v>171</v>
      </c>
      <c r="S2390" s="18">
        <f>R2390*Premissas!$C$11</f>
        <v>8236.2385321100919</v>
      </c>
      <c r="Y2390" s="7" t="str">
        <f>Premissas!$E$10</f>
        <v>fevereiro/19</v>
      </c>
      <c r="Z2390" s="29">
        <f t="shared" si="3627"/>
        <v>171</v>
      </c>
      <c r="AA2390" s="15">
        <f>Premissas!$H$10</f>
        <v>89.49</v>
      </c>
      <c r="AB2390" s="20">
        <f t="shared" si="3624"/>
        <v>0</v>
      </c>
      <c r="AC2390" s="17">
        <f>AB2390*Premissas!$C$6</f>
        <v>0</v>
      </c>
      <c r="AD2390" s="15">
        <f t="shared" si="3625"/>
        <v>171</v>
      </c>
      <c r="AE2390" s="18">
        <f>AD2390*Premissas!$C$12</f>
        <v>5512.4644099968364</v>
      </c>
    </row>
    <row r="2391" spans="1:33" x14ac:dyDescent="0.25">
      <c r="A2391" s="7" t="str">
        <f>Premissas!$E$11</f>
        <v>janeiro/19</v>
      </c>
      <c r="B2391" s="29">
        <f t="shared" si="3628"/>
        <v>171</v>
      </c>
      <c r="C2391" s="15">
        <f>LARGE(Premissas!$H$11:$I$11,1)</f>
        <v>81.09</v>
      </c>
      <c r="D2391" s="16">
        <f t="shared" si="3618"/>
        <v>0</v>
      </c>
      <c r="E2391" s="17">
        <f>D2391*Premissas!$C$6</f>
        <v>0</v>
      </c>
      <c r="F2391" s="15">
        <f t="shared" si="3619"/>
        <v>171</v>
      </c>
      <c r="G2391" s="18">
        <f>F2391*Premissas!$C$5</f>
        <v>5512.4644099968364</v>
      </c>
      <c r="M2391" s="7" t="str">
        <f>Premissas!$E$11</f>
        <v>janeiro/19</v>
      </c>
      <c r="N2391" s="29">
        <f t="shared" si="3626"/>
        <v>171</v>
      </c>
      <c r="O2391" s="15">
        <f>Premissas!$I$11</f>
        <v>57.12</v>
      </c>
      <c r="P2391" s="16">
        <f t="shared" si="3621"/>
        <v>0</v>
      </c>
      <c r="Q2391" s="17">
        <f>P2391*Premissas!$C$13</f>
        <v>0</v>
      </c>
      <c r="R2391" s="15">
        <f t="shared" si="3622"/>
        <v>171</v>
      </c>
      <c r="S2391" s="18">
        <f>R2391*Premissas!$C$11</f>
        <v>8236.2385321100919</v>
      </c>
      <c r="Y2391" s="7" t="str">
        <f>Premissas!$E$11</f>
        <v>janeiro/19</v>
      </c>
      <c r="Z2391" s="29">
        <f t="shared" si="3627"/>
        <v>171</v>
      </c>
      <c r="AA2391" s="15">
        <f>Premissas!$H$11</f>
        <v>81.09</v>
      </c>
      <c r="AB2391" s="16">
        <f t="shared" si="3624"/>
        <v>0</v>
      </c>
      <c r="AC2391" s="17">
        <f>AB2391*Premissas!$C$6</f>
        <v>0</v>
      </c>
      <c r="AD2391" s="15">
        <f t="shared" si="3625"/>
        <v>171</v>
      </c>
      <c r="AE2391" s="18">
        <f>AD2391*Premissas!$C$12</f>
        <v>5512.4644099968364</v>
      </c>
    </row>
    <row r="2392" spans="1:33" x14ac:dyDescent="0.25">
      <c r="A2392" s="7" t="str">
        <f>Premissas!$E$12</f>
        <v>dezembro/18</v>
      </c>
      <c r="B2392" s="29">
        <f t="shared" si="3628"/>
        <v>171</v>
      </c>
      <c r="C2392" s="15">
        <f>LARGE(Premissas!$H$12:$I$12,1)</f>
        <v>66.98</v>
      </c>
      <c r="D2392" s="16">
        <f t="shared" si="3618"/>
        <v>0</v>
      </c>
      <c r="E2392" s="17">
        <f>D2392*Premissas!$C$6</f>
        <v>0</v>
      </c>
      <c r="F2392" s="15">
        <f t="shared" si="3619"/>
        <v>171</v>
      </c>
      <c r="G2392" s="18">
        <f>F2392*Premissas!$C$5</f>
        <v>5512.4644099968364</v>
      </c>
      <c r="M2392" s="7" t="str">
        <f>Premissas!$E$12</f>
        <v>dezembro/18</v>
      </c>
      <c r="N2392" s="29">
        <f t="shared" si="3626"/>
        <v>171</v>
      </c>
      <c r="O2392" s="15">
        <f>Premissas!$I$12</f>
        <v>56.9</v>
      </c>
      <c r="P2392" s="16">
        <f t="shared" si="3621"/>
        <v>0</v>
      </c>
      <c r="Q2392" s="17">
        <f>P2392*Premissas!$C$13</f>
        <v>0</v>
      </c>
      <c r="R2392" s="15">
        <f t="shared" si="3622"/>
        <v>171</v>
      </c>
      <c r="S2392" s="18">
        <f>R2392*Premissas!$C$11</f>
        <v>8236.2385321100919</v>
      </c>
      <c r="Y2392" s="7" t="str">
        <f>Premissas!$E$12</f>
        <v>dezembro/18</v>
      </c>
      <c r="Z2392" s="29">
        <f t="shared" si="3627"/>
        <v>171</v>
      </c>
      <c r="AA2392" s="15">
        <f>Premissas!$H$12</f>
        <v>66.98</v>
      </c>
      <c r="AB2392" s="16">
        <f t="shared" si="3624"/>
        <v>0</v>
      </c>
      <c r="AC2392" s="17">
        <f>AB2392*Premissas!$C$6</f>
        <v>0</v>
      </c>
      <c r="AD2392" s="15">
        <f t="shared" si="3625"/>
        <v>171</v>
      </c>
      <c r="AE2392" s="18">
        <f>AD2392*Premissas!$C$12</f>
        <v>5512.4644099968364</v>
      </c>
    </row>
    <row r="2393" spans="1:33" x14ac:dyDescent="0.25">
      <c r="A2393" s="7" t="str">
        <f>Premissas!$E$13</f>
        <v>novembro/18</v>
      </c>
      <c r="B2393" s="29">
        <f t="shared" si="3628"/>
        <v>171</v>
      </c>
      <c r="C2393" s="15">
        <f>LARGE(Premissas!$H$13:$I$13,1)</f>
        <v>66.42</v>
      </c>
      <c r="D2393" s="16">
        <f t="shared" si="3618"/>
        <v>0</v>
      </c>
      <c r="E2393" s="17">
        <f>D2393*Premissas!$C$6</f>
        <v>0</v>
      </c>
      <c r="F2393" s="15">
        <f t="shared" si="3619"/>
        <v>171</v>
      </c>
      <c r="G2393" s="18">
        <f>F2393*Premissas!$C$5</f>
        <v>5512.4644099968364</v>
      </c>
      <c r="M2393" s="7" t="str">
        <f>Premissas!$E$13</f>
        <v>novembro/18</v>
      </c>
      <c r="N2393" s="29">
        <f t="shared" si="3626"/>
        <v>171</v>
      </c>
      <c r="O2393" s="15">
        <f>Premissas!$I$13</f>
        <v>40.659999999999997</v>
      </c>
      <c r="P2393" s="16">
        <f t="shared" si="3621"/>
        <v>0</v>
      </c>
      <c r="Q2393" s="17">
        <f>P2393*Premissas!$C$13</f>
        <v>0</v>
      </c>
      <c r="R2393" s="15">
        <f t="shared" si="3622"/>
        <v>171</v>
      </c>
      <c r="S2393" s="18">
        <f>R2393*Premissas!$C$11</f>
        <v>8236.2385321100919</v>
      </c>
      <c r="Y2393" s="7" t="str">
        <f>Premissas!$E$13</f>
        <v>novembro/18</v>
      </c>
      <c r="Z2393" s="29">
        <f t="shared" si="3627"/>
        <v>171</v>
      </c>
      <c r="AA2393" s="15">
        <f>Premissas!$H$13</f>
        <v>66.42</v>
      </c>
      <c r="AB2393" s="16">
        <f t="shared" si="3624"/>
        <v>0</v>
      </c>
      <c r="AC2393" s="17">
        <f>AB2393*Premissas!$C$6</f>
        <v>0</v>
      </c>
      <c r="AD2393" s="15">
        <f t="shared" si="3625"/>
        <v>171</v>
      </c>
      <c r="AE2393" s="18">
        <f>AD2393*Premissas!$C$12</f>
        <v>5512.4644099968364</v>
      </c>
    </row>
    <row r="2394" spans="1:33" x14ac:dyDescent="0.25">
      <c r="A2394" s="26" t="s">
        <v>35</v>
      </c>
      <c r="B2394" s="5"/>
      <c r="C2394" s="5">
        <f>LARGE(C2381:C2393,1)</f>
        <v>89.49</v>
      </c>
      <c r="D2394" s="5">
        <f>LARGE(D2381:D2393,1)</f>
        <v>0</v>
      </c>
      <c r="E2394" s="27">
        <f>SUM(E2382:E2393)</f>
        <v>0</v>
      </c>
      <c r="F2394" s="5">
        <f>LARGE(F2381:F2393,1)</f>
        <v>171</v>
      </c>
      <c r="G2394" s="27">
        <f t="shared" si="3542"/>
        <v>66149.57291996204</v>
      </c>
      <c r="H2394" s="50">
        <f>E2394+G2394</f>
        <v>66149.57291996204</v>
      </c>
      <c r="I2394">
        <f>B2382</f>
        <v>171</v>
      </c>
      <c r="M2394" s="26" t="s">
        <v>35</v>
      </c>
      <c r="N2394" s="5"/>
      <c r="O2394" s="5">
        <f t="shared" ref="O2394:P2394" si="3629">LARGE(O2381:O2393,1)</f>
        <v>77.73</v>
      </c>
      <c r="P2394" s="5">
        <f t="shared" si="3629"/>
        <v>0</v>
      </c>
      <c r="Q2394" s="27">
        <f t="shared" ref="Q2394" si="3630">SUM(Q2382:Q2393)</f>
        <v>0</v>
      </c>
      <c r="R2394" s="5">
        <f t="shared" ref="R2394" si="3631">LARGE(R2381:R2393,1)</f>
        <v>171</v>
      </c>
      <c r="S2394" s="27">
        <f t="shared" si="3546"/>
        <v>98834.862385321074</v>
      </c>
      <c r="T2394" s="50">
        <f t="shared" ref="T2394" si="3632">Q2394+S2394</f>
        <v>98834.862385321074</v>
      </c>
      <c r="U2394">
        <f t="shared" ref="U2394" si="3633">N2382</f>
        <v>171</v>
      </c>
      <c r="Y2394" s="26" t="s">
        <v>35</v>
      </c>
      <c r="Z2394" s="5"/>
      <c r="AA2394" s="5">
        <f t="shared" ref="AA2394:AB2394" si="3634">LARGE(AA2381:AA2393,1)</f>
        <v>89.49</v>
      </c>
      <c r="AB2394" s="5">
        <f t="shared" si="3634"/>
        <v>0</v>
      </c>
      <c r="AC2394" s="27">
        <f t="shared" ref="AC2394" si="3635">SUM(AC2382:AC2393)</f>
        <v>0</v>
      </c>
      <c r="AD2394" s="5">
        <f t="shared" ref="AD2394" si="3636">LARGE(AD2381:AD2393,1)</f>
        <v>171</v>
      </c>
      <c r="AE2394" s="27">
        <f t="shared" si="3552"/>
        <v>66149.57291996204</v>
      </c>
      <c r="AF2394" s="50">
        <f t="shared" ref="AF2394" si="3637">AC2394+AE2394</f>
        <v>66149.57291996204</v>
      </c>
      <c r="AG2394">
        <f t="shared" ref="AG2394" si="3638">Z2382</f>
        <v>171</v>
      </c>
    </row>
    <row r="2395" spans="1:33" x14ac:dyDescent="0.25">
      <c r="A2395" s="6" t="s">
        <v>12</v>
      </c>
      <c r="B2395" s="6" t="s">
        <v>18</v>
      </c>
      <c r="C2395" s="6" t="s">
        <v>19</v>
      </c>
      <c r="D2395" s="14" t="s">
        <v>20</v>
      </c>
      <c r="E2395" s="14" t="s">
        <v>21</v>
      </c>
      <c r="F2395" s="6" t="s">
        <v>22</v>
      </c>
      <c r="G2395" s="6" t="s">
        <v>23</v>
      </c>
      <c r="M2395" s="6" t="s">
        <v>12</v>
      </c>
      <c r="N2395" s="6" t="s">
        <v>18</v>
      </c>
      <c r="O2395" s="6" t="s">
        <v>19</v>
      </c>
      <c r="P2395" s="14" t="s">
        <v>20</v>
      </c>
      <c r="Q2395" s="14" t="s">
        <v>21</v>
      </c>
      <c r="R2395" s="6" t="s">
        <v>22</v>
      </c>
      <c r="S2395" s="6" t="s">
        <v>23</v>
      </c>
      <c r="Y2395" s="6" t="s">
        <v>12</v>
      </c>
      <c r="Z2395" s="6" t="s">
        <v>18</v>
      </c>
      <c r="AA2395" s="6" t="s">
        <v>19</v>
      </c>
      <c r="AB2395" s="14" t="s">
        <v>20</v>
      </c>
      <c r="AC2395" s="14" t="s">
        <v>21</v>
      </c>
      <c r="AD2395" s="6" t="s">
        <v>22</v>
      </c>
      <c r="AE2395" s="6" t="s">
        <v>23</v>
      </c>
    </row>
    <row r="2396" spans="1:33" x14ac:dyDescent="0.25">
      <c r="A2396" s="7" t="str">
        <f>Premissas!$E$2</f>
        <v>outubro/19</v>
      </c>
      <c r="B2396" s="29">
        <f>B2382+1</f>
        <v>172</v>
      </c>
      <c r="C2396" s="15">
        <f>LARGE(Premissas!$H$2:$I$2,1)</f>
        <v>63.39</v>
      </c>
      <c r="D2396" s="16">
        <f t="shared" ref="D2396:D2407" si="3639">IF(C2396&gt;105%*B2396,(C2396-B2396),0)</f>
        <v>0</v>
      </c>
      <c r="E2396" s="17">
        <f>D2396*Premissas!$C$6</f>
        <v>0</v>
      </c>
      <c r="F2396" s="15">
        <f t="shared" ref="F2396:F2407" si="3640">IF(C2396&gt;B2396,C2396,B2396)</f>
        <v>172</v>
      </c>
      <c r="G2396" s="18">
        <f>F2396*Premissas!$C$5</f>
        <v>5544.7010439734258</v>
      </c>
      <c r="M2396" s="7" t="str">
        <f>Premissas!$E$2</f>
        <v>outubro/19</v>
      </c>
      <c r="N2396" s="29">
        <f t="shared" ref="N2396" si="3641">N2382+1</f>
        <v>172</v>
      </c>
      <c r="O2396" s="15">
        <f>Premissas!$I$2</f>
        <v>63.39</v>
      </c>
      <c r="P2396" s="16">
        <f t="shared" ref="P2396:P2407" si="3642">IF(O2396&gt;105%*N2396,(O2396-N2396),0)</f>
        <v>0</v>
      </c>
      <c r="Q2396" s="17">
        <f>P2396*Premissas!$C$13</f>
        <v>0</v>
      </c>
      <c r="R2396" s="15">
        <f t="shared" ref="R2396:R2407" si="3643">IF(O2396&gt;N2396,O2396,N2396)</f>
        <v>172</v>
      </c>
      <c r="S2396" s="18">
        <f>R2396*Premissas!$C$11</f>
        <v>8284.4036697247702</v>
      </c>
      <c r="Y2396" s="7" t="str">
        <f>Premissas!$E$2</f>
        <v>outubro/19</v>
      </c>
      <c r="Z2396" s="29">
        <f t="shared" ref="Z2396" si="3644">Z2382+1</f>
        <v>172</v>
      </c>
      <c r="AA2396" s="15">
        <f>Premissas!$H$2</f>
        <v>58.8</v>
      </c>
      <c r="AB2396" s="16">
        <f t="shared" ref="AB2396:AB2407" si="3645">IF(AA2396&gt;105%*Z2396,(AA2396-Z2396),0)</f>
        <v>0</v>
      </c>
      <c r="AC2396" s="17">
        <f>AB2396*Premissas!$C$6</f>
        <v>0</v>
      </c>
      <c r="AD2396" s="15">
        <f t="shared" ref="AD2396:AD2407" si="3646">IF(AA2396&gt;Z2396,AA2396,Z2396)</f>
        <v>172</v>
      </c>
      <c r="AE2396" s="18">
        <f>AD2396*Premissas!$C$12</f>
        <v>5544.7010439734258</v>
      </c>
    </row>
    <row r="2397" spans="1:33" x14ac:dyDescent="0.25">
      <c r="A2397" s="7" t="str">
        <f>Premissas!$E$3</f>
        <v>setembro/19</v>
      </c>
      <c r="B2397" s="29">
        <f>B2396</f>
        <v>172</v>
      </c>
      <c r="C2397" s="15">
        <f>LARGE(Premissas!$H$3:$I$3,1)</f>
        <v>58.91</v>
      </c>
      <c r="D2397" s="16">
        <f t="shared" si="3639"/>
        <v>0</v>
      </c>
      <c r="E2397" s="17">
        <f>D2397*Premissas!$C$6</f>
        <v>0</v>
      </c>
      <c r="F2397" s="15">
        <f t="shared" si="3640"/>
        <v>172</v>
      </c>
      <c r="G2397" s="18">
        <f>F2397*Premissas!$C$5</f>
        <v>5544.7010439734258</v>
      </c>
      <c r="M2397" s="7" t="str">
        <f>Premissas!$E$3</f>
        <v>setembro/19</v>
      </c>
      <c r="N2397" s="29">
        <f t="shared" ref="N2397:N2407" si="3647">N2396</f>
        <v>172</v>
      </c>
      <c r="O2397" s="15">
        <f>Premissas!$I$3</f>
        <v>52.19</v>
      </c>
      <c r="P2397" s="16">
        <f t="shared" si="3642"/>
        <v>0</v>
      </c>
      <c r="Q2397" s="17">
        <f>P2397*Premissas!$C$13</f>
        <v>0</v>
      </c>
      <c r="R2397" s="15">
        <f t="shared" si="3643"/>
        <v>172</v>
      </c>
      <c r="S2397" s="18">
        <f>R2397*Premissas!$C$11</f>
        <v>8284.4036697247702</v>
      </c>
      <c r="Y2397" s="7" t="str">
        <f>Premissas!$E$3</f>
        <v>setembro/19</v>
      </c>
      <c r="Z2397" s="29">
        <f t="shared" ref="Z2397:Z2407" si="3648">Z2396</f>
        <v>172</v>
      </c>
      <c r="AA2397" s="15">
        <f>Premissas!$H$3</f>
        <v>58.91</v>
      </c>
      <c r="AB2397" s="16">
        <f t="shared" si="3645"/>
        <v>0</v>
      </c>
      <c r="AC2397" s="17">
        <f>AB2397*Premissas!$C$6</f>
        <v>0</v>
      </c>
      <c r="AD2397" s="15">
        <f t="shared" si="3646"/>
        <v>172</v>
      </c>
      <c r="AE2397" s="18">
        <f>AD2397*Premissas!$C$12</f>
        <v>5544.7010439734258</v>
      </c>
    </row>
    <row r="2398" spans="1:33" x14ac:dyDescent="0.25">
      <c r="A2398" s="7" t="str">
        <f>Premissas!$E$4</f>
        <v>agosto/19</v>
      </c>
      <c r="B2398" s="29">
        <f t="shared" ref="B2398:B2407" si="3649">B2397</f>
        <v>172</v>
      </c>
      <c r="C2398" s="15">
        <f>LARGE(Premissas!$H$4:$I$4,1)</f>
        <v>46.48</v>
      </c>
      <c r="D2398" s="16">
        <f t="shared" si="3639"/>
        <v>0</v>
      </c>
      <c r="E2398" s="17">
        <f>D2398*Premissas!$C$6</f>
        <v>0</v>
      </c>
      <c r="F2398" s="15">
        <f t="shared" si="3640"/>
        <v>172</v>
      </c>
      <c r="G2398" s="18">
        <f>F2398*Premissas!$C$5</f>
        <v>5544.7010439734258</v>
      </c>
      <c r="M2398" s="7" t="str">
        <f>Premissas!$E$4</f>
        <v>agosto/19</v>
      </c>
      <c r="N2398" s="29">
        <f t="shared" si="3647"/>
        <v>172</v>
      </c>
      <c r="O2398" s="15">
        <f>Premissas!$I$4</f>
        <v>20.16</v>
      </c>
      <c r="P2398" s="16">
        <f t="shared" si="3642"/>
        <v>0</v>
      </c>
      <c r="Q2398" s="17">
        <f>P2398*Premissas!$C$13</f>
        <v>0</v>
      </c>
      <c r="R2398" s="15">
        <f t="shared" si="3643"/>
        <v>172</v>
      </c>
      <c r="S2398" s="18">
        <f>R2398*Premissas!$C$11</f>
        <v>8284.4036697247702</v>
      </c>
      <c r="Y2398" s="7" t="str">
        <f>Premissas!$E$4</f>
        <v>agosto/19</v>
      </c>
      <c r="Z2398" s="29">
        <f t="shared" si="3648"/>
        <v>172</v>
      </c>
      <c r="AA2398" s="15">
        <f>Premissas!$H$4</f>
        <v>46.48</v>
      </c>
      <c r="AB2398" s="16">
        <f t="shared" si="3645"/>
        <v>0</v>
      </c>
      <c r="AC2398" s="17">
        <f>AB2398*Premissas!$C$6</f>
        <v>0</v>
      </c>
      <c r="AD2398" s="15">
        <f t="shared" si="3646"/>
        <v>172</v>
      </c>
      <c r="AE2398" s="18">
        <f>AD2398*Premissas!$C$12</f>
        <v>5544.7010439734258</v>
      </c>
    </row>
    <row r="2399" spans="1:33" x14ac:dyDescent="0.25">
      <c r="A2399" s="7" t="str">
        <f>Premissas!$E$5</f>
        <v>julho/19</v>
      </c>
      <c r="B2399" s="29">
        <f t="shared" si="3649"/>
        <v>172</v>
      </c>
      <c r="C2399" s="15">
        <f>LARGE(Premissas!$H$5:$I$5,1)</f>
        <v>63.17</v>
      </c>
      <c r="D2399" s="16">
        <f t="shared" si="3639"/>
        <v>0</v>
      </c>
      <c r="E2399" s="17">
        <f>D2399*Premissas!$C$6</f>
        <v>0</v>
      </c>
      <c r="F2399" s="15">
        <f t="shared" si="3640"/>
        <v>172</v>
      </c>
      <c r="G2399" s="18">
        <f>F2399*Premissas!$C$5</f>
        <v>5544.7010439734258</v>
      </c>
      <c r="M2399" s="7" t="str">
        <f>Premissas!$E$5</f>
        <v>julho/19</v>
      </c>
      <c r="N2399" s="29">
        <f t="shared" si="3647"/>
        <v>172</v>
      </c>
      <c r="O2399" s="15">
        <f>Premissas!$I$5</f>
        <v>39.979999999999997</v>
      </c>
      <c r="P2399" s="16">
        <f t="shared" si="3642"/>
        <v>0</v>
      </c>
      <c r="Q2399" s="17">
        <f>P2399*Premissas!$C$13</f>
        <v>0</v>
      </c>
      <c r="R2399" s="15">
        <f t="shared" si="3643"/>
        <v>172</v>
      </c>
      <c r="S2399" s="18">
        <f>R2399*Premissas!$C$11</f>
        <v>8284.4036697247702</v>
      </c>
      <c r="Y2399" s="7" t="str">
        <f>Premissas!$E$5</f>
        <v>julho/19</v>
      </c>
      <c r="Z2399" s="29">
        <f t="shared" si="3648"/>
        <v>172</v>
      </c>
      <c r="AA2399" s="15">
        <f>Premissas!$H$5</f>
        <v>63.17</v>
      </c>
      <c r="AB2399" s="16">
        <f t="shared" si="3645"/>
        <v>0</v>
      </c>
      <c r="AC2399" s="17">
        <f>AB2399*Premissas!$C$6</f>
        <v>0</v>
      </c>
      <c r="AD2399" s="15">
        <f t="shared" si="3646"/>
        <v>172</v>
      </c>
      <c r="AE2399" s="18">
        <f>AD2399*Premissas!$C$12</f>
        <v>5544.7010439734258</v>
      </c>
    </row>
    <row r="2400" spans="1:33" x14ac:dyDescent="0.25">
      <c r="A2400" s="7" t="str">
        <f>Premissas!$E$6</f>
        <v>junho/19</v>
      </c>
      <c r="B2400" s="29">
        <f t="shared" si="3649"/>
        <v>172</v>
      </c>
      <c r="C2400" s="15">
        <f>LARGE(Premissas!$H$6:$I$6,1)</f>
        <v>59.47</v>
      </c>
      <c r="D2400" s="16">
        <f t="shared" si="3639"/>
        <v>0</v>
      </c>
      <c r="E2400" s="17">
        <f>D2400*Premissas!$C$6</f>
        <v>0</v>
      </c>
      <c r="F2400" s="15">
        <f t="shared" si="3640"/>
        <v>172</v>
      </c>
      <c r="G2400" s="18">
        <f>F2400*Premissas!$C$5</f>
        <v>5544.7010439734258</v>
      </c>
      <c r="M2400" s="7" t="str">
        <f>Premissas!$E$6</f>
        <v>junho/19</v>
      </c>
      <c r="N2400" s="29">
        <f t="shared" si="3647"/>
        <v>172</v>
      </c>
      <c r="O2400" s="15">
        <f>Premissas!$I$6</f>
        <v>47.71</v>
      </c>
      <c r="P2400" s="16">
        <f t="shared" si="3642"/>
        <v>0</v>
      </c>
      <c r="Q2400" s="17">
        <f>P2400*Premissas!$C$13</f>
        <v>0</v>
      </c>
      <c r="R2400" s="15">
        <f t="shared" si="3643"/>
        <v>172</v>
      </c>
      <c r="S2400" s="18">
        <f>R2400*Premissas!$C$11</f>
        <v>8284.4036697247702</v>
      </c>
      <c r="Y2400" s="7" t="str">
        <f>Premissas!$E$6</f>
        <v>junho/19</v>
      </c>
      <c r="Z2400" s="29">
        <f t="shared" si="3648"/>
        <v>172</v>
      </c>
      <c r="AA2400" s="15">
        <f>Premissas!$H$6</f>
        <v>59.47</v>
      </c>
      <c r="AB2400" s="16">
        <f t="shared" si="3645"/>
        <v>0</v>
      </c>
      <c r="AC2400" s="17">
        <f>AB2400*Premissas!$C$6</f>
        <v>0</v>
      </c>
      <c r="AD2400" s="15">
        <f t="shared" si="3646"/>
        <v>172</v>
      </c>
      <c r="AE2400" s="18">
        <f>AD2400*Premissas!$C$12</f>
        <v>5544.7010439734258</v>
      </c>
    </row>
    <row r="2401" spans="1:33" x14ac:dyDescent="0.25">
      <c r="A2401" s="7" t="str">
        <f>Premissas!$E$7</f>
        <v>maio/19</v>
      </c>
      <c r="B2401" s="29">
        <f t="shared" si="3649"/>
        <v>172</v>
      </c>
      <c r="C2401" s="15">
        <f>LARGE(Premissas!$H$7:$I$7,1)</f>
        <v>61.04</v>
      </c>
      <c r="D2401" s="20">
        <f t="shared" si="3639"/>
        <v>0</v>
      </c>
      <c r="E2401" s="17">
        <f>D2401*Premissas!$C$6</f>
        <v>0</v>
      </c>
      <c r="F2401" s="15">
        <f t="shared" si="3640"/>
        <v>172</v>
      </c>
      <c r="G2401" s="18">
        <f>F2401*Premissas!$C$5</f>
        <v>5544.7010439734258</v>
      </c>
      <c r="M2401" s="7" t="str">
        <f>Premissas!$E$7</f>
        <v>maio/19</v>
      </c>
      <c r="N2401" s="29">
        <f t="shared" si="3647"/>
        <v>172</v>
      </c>
      <c r="O2401" s="15">
        <f>Premissas!$I$7</f>
        <v>46.37</v>
      </c>
      <c r="P2401" s="20">
        <f t="shared" si="3642"/>
        <v>0</v>
      </c>
      <c r="Q2401" s="17">
        <f>P2401*Premissas!$C$13</f>
        <v>0</v>
      </c>
      <c r="R2401" s="15">
        <f t="shared" si="3643"/>
        <v>172</v>
      </c>
      <c r="S2401" s="18">
        <f>R2401*Premissas!$C$11</f>
        <v>8284.4036697247702</v>
      </c>
      <c r="Y2401" s="7" t="str">
        <f>Premissas!$E$7</f>
        <v>maio/19</v>
      </c>
      <c r="Z2401" s="29">
        <f t="shared" si="3648"/>
        <v>172</v>
      </c>
      <c r="AA2401" s="15">
        <f>Premissas!$H$7</f>
        <v>61.04</v>
      </c>
      <c r="AB2401" s="20">
        <f t="shared" si="3645"/>
        <v>0</v>
      </c>
      <c r="AC2401" s="17">
        <f>AB2401*Premissas!$C$6</f>
        <v>0</v>
      </c>
      <c r="AD2401" s="15">
        <f t="shared" si="3646"/>
        <v>172</v>
      </c>
      <c r="AE2401" s="18">
        <f>AD2401*Premissas!$C$12</f>
        <v>5544.7010439734258</v>
      </c>
    </row>
    <row r="2402" spans="1:33" x14ac:dyDescent="0.25">
      <c r="A2402" s="7" t="str">
        <f>Premissas!$E$8</f>
        <v>abril/19</v>
      </c>
      <c r="B2402" s="29">
        <f t="shared" si="3649"/>
        <v>172</v>
      </c>
      <c r="C2402" s="15">
        <f>LARGE(Premissas!$H$8:$I$8,1)</f>
        <v>81.98</v>
      </c>
      <c r="D2402" s="20">
        <f t="shared" si="3639"/>
        <v>0</v>
      </c>
      <c r="E2402" s="17">
        <f>D2402*Premissas!$C$6</f>
        <v>0</v>
      </c>
      <c r="F2402" s="15">
        <f t="shared" si="3640"/>
        <v>172</v>
      </c>
      <c r="G2402" s="18">
        <f>F2402*Premissas!$C$5</f>
        <v>5544.7010439734258</v>
      </c>
      <c r="M2402" s="7" t="str">
        <f>Premissas!$E$8</f>
        <v>abril/19</v>
      </c>
      <c r="N2402" s="29">
        <f t="shared" si="3647"/>
        <v>172</v>
      </c>
      <c r="O2402" s="15">
        <f>Premissas!$I$8</f>
        <v>53.09</v>
      </c>
      <c r="P2402" s="20">
        <f t="shared" si="3642"/>
        <v>0</v>
      </c>
      <c r="Q2402" s="17">
        <f>P2402*Premissas!$C$13</f>
        <v>0</v>
      </c>
      <c r="R2402" s="15">
        <f t="shared" si="3643"/>
        <v>172</v>
      </c>
      <c r="S2402" s="18">
        <f>R2402*Premissas!$C$11</f>
        <v>8284.4036697247702</v>
      </c>
      <c r="Y2402" s="7" t="str">
        <f>Premissas!$E$8</f>
        <v>abril/19</v>
      </c>
      <c r="Z2402" s="29">
        <f t="shared" si="3648"/>
        <v>172</v>
      </c>
      <c r="AA2402" s="15">
        <f>Premissas!$H$8</f>
        <v>81.98</v>
      </c>
      <c r="AB2402" s="20">
        <f t="shared" si="3645"/>
        <v>0</v>
      </c>
      <c r="AC2402" s="17">
        <f>AB2402*Premissas!$C$6</f>
        <v>0</v>
      </c>
      <c r="AD2402" s="15">
        <f t="shared" si="3646"/>
        <v>172</v>
      </c>
      <c r="AE2402" s="18">
        <f>AD2402*Premissas!$C$12</f>
        <v>5544.7010439734258</v>
      </c>
    </row>
    <row r="2403" spans="1:33" x14ac:dyDescent="0.25">
      <c r="A2403" s="7" t="str">
        <f>Premissas!$E$9</f>
        <v>março/19</v>
      </c>
      <c r="B2403" s="29">
        <f t="shared" si="3649"/>
        <v>172</v>
      </c>
      <c r="C2403" s="15">
        <f>LARGE(Premissas!$H$9:$I$9,1)</f>
        <v>77.73</v>
      </c>
      <c r="D2403" s="20">
        <f t="shared" si="3639"/>
        <v>0</v>
      </c>
      <c r="E2403" s="17">
        <f>D2403*Premissas!$C$6</f>
        <v>0</v>
      </c>
      <c r="F2403" s="15">
        <f t="shared" si="3640"/>
        <v>172</v>
      </c>
      <c r="G2403" s="18">
        <f>F2403*Premissas!$C$5</f>
        <v>5544.7010439734258</v>
      </c>
      <c r="M2403" s="7" t="str">
        <f>Premissas!$E$9</f>
        <v>março/19</v>
      </c>
      <c r="N2403" s="29">
        <f t="shared" si="3647"/>
        <v>172</v>
      </c>
      <c r="O2403" s="15">
        <f>Premissas!$I$9</f>
        <v>77.73</v>
      </c>
      <c r="P2403" s="20">
        <f t="shared" si="3642"/>
        <v>0</v>
      </c>
      <c r="Q2403" s="17">
        <f>P2403*Premissas!$C$13</f>
        <v>0</v>
      </c>
      <c r="R2403" s="15">
        <f t="shared" si="3643"/>
        <v>172</v>
      </c>
      <c r="S2403" s="18">
        <f>R2403*Premissas!$C$11</f>
        <v>8284.4036697247702</v>
      </c>
      <c r="Y2403" s="7" t="str">
        <f>Premissas!$E$9</f>
        <v>março/19</v>
      </c>
      <c r="Z2403" s="29">
        <f t="shared" si="3648"/>
        <v>172</v>
      </c>
      <c r="AA2403" s="15">
        <f>Premissas!$H$9</f>
        <v>77.62</v>
      </c>
      <c r="AB2403" s="20">
        <f t="shared" si="3645"/>
        <v>0</v>
      </c>
      <c r="AC2403" s="17">
        <f>AB2403*Premissas!$C$6</f>
        <v>0</v>
      </c>
      <c r="AD2403" s="15">
        <f t="shared" si="3646"/>
        <v>172</v>
      </c>
      <c r="AE2403" s="18">
        <f>AD2403*Premissas!$C$12</f>
        <v>5544.7010439734258</v>
      </c>
    </row>
    <row r="2404" spans="1:33" x14ac:dyDescent="0.25">
      <c r="A2404" s="7" t="str">
        <f>Premissas!$E$10</f>
        <v>fevereiro/19</v>
      </c>
      <c r="B2404" s="29">
        <f t="shared" si="3649"/>
        <v>172</v>
      </c>
      <c r="C2404" s="15">
        <f>LARGE(Premissas!$H$10:$I$10,1)</f>
        <v>89.49</v>
      </c>
      <c r="D2404" s="20">
        <f t="shared" si="3639"/>
        <v>0</v>
      </c>
      <c r="E2404" s="17">
        <f>D2404*Premissas!$C$6</f>
        <v>0</v>
      </c>
      <c r="F2404" s="15">
        <f t="shared" si="3640"/>
        <v>172</v>
      </c>
      <c r="G2404" s="18">
        <f>F2404*Premissas!$C$5</f>
        <v>5544.7010439734258</v>
      </c>
      <c r="M2404" s="7" t="str">
        <f>Premissas!$E$10</f>
        <v>fevereiro/19</v>
      </c>
      <c r="N2404" s="29">
        <f t="shared" si="3647"/>
        <v>172</v>
      </c>
      <c r="O2404" s="15">
        <f>Premissas!$I$10</f>
        <v>61.82</v>
      </c>
      <c r="P2404" s="20">
        <f t="shared" si="3642"/>
        <v>0</v>
      </c>
      <c r="Q2404" s="17">
        <f>P2404*Premissas!$C$13</f>
        <v>0</v>
      </c>
      <c r="R2404" s="15">
        <f t="shared" si="3643"/>
        <v>172</v>
      </c>
      <c r="S2404" s="18">
        <f>R2404*Premissas!$C$11</f>
        <v>8284.4036697247702</v>
      </c>
      <c r="Y2404" s="7" t="str">
        <f>Premissas!$E$10</f>
        <v>fevereiro/19</v>
      </c>
      <c r="Z2404" s="29">
        <f t="shared" si="3648"/>
        <v>172</v>
      </c>
      <c r="AA2404" s="15">
        <f>Premissas!$H$10</f>
        <v>89.49</v>
      </c>
      <c r="AB2404" s="20">
        <f t="shared" si="3645"/>
        <v>0</v>
      </c>
      <c r="AC2404" s="17">
        <f>AB2404*Premissas!$C$6</f>
        <v>0</v>
      </c>
      <c r="AD2404" s="15">
        <f t="shared" si="3646"/>
        <v>172</v>
      </c>
      <c r="AE2404" s="18">
        <f>AD2404*Premissas!$C$12</f>
        <v>5544.7010439734258</v>
      </c>
    </row>
    <row r="2405" spans="1:33" x14ac:dyDescent="0.25">
      <c r="A2405" s="7" t="str">
        <f>Premissas!$E$11</f>
        <v>janeiro/19</v>
      </c>
      <c r="B2405" s="29">
        <f t="shared" si="3649"/>
        <v>172</v>
      </c>
      <c r="C2405" s="15">
        <f>LARGE(Premissas!$H$11:$I$11,1)</f>
        <v>81.09</v>
      </c>
      <c r="D2405" s="16">
        <f t="shared" si="3639"/>
        <v>0</v>
      </c>
      <c r="E2405" s="17">
        <f>D2405*Premissas!$C$6</f>
        <v>0</v>
      </c>
      <c r="F2405" s="15">
        <f t="shared" si="3640"/>
        <v>172</v>
      </c>
      <c r="G2405" s="18">
        <f>F2405*Premissas!$C$5</f>
        <v>5544.7010439734258</v>
      </c>
      <c r="M2405" s="7" t="str">
        <f>Premissas!$E$11</f>
        <v>janeiro/19</v>
      </c>
      <c r="N2405" s="29">
        <f t="shared" si="3647"/>
        <v>172</v>
      </c>
      <c r="O2405" s="15">
        <f>Premissas!$I$11</f>
        <v>57.12</v>
      </c>
      <c r="P2405" s="16">
        <f t="shared" si="3642"/>
        <v>0</v>
      </c>
      <c r="Q2405" s="17">
        <f>P2405*Premissas!$C$13</f>
        <v>0</v>
      </c>
      <c r="R2405" s="15">
        <f t="shared" si="3643"/>
        <v>172</v>
      </c>
      <c r="S2405" s="18">
        <f>R2405*Premissas!$C$11</f>
        <v>8284.4036697247702</v>
      </c>
      <c r="Y2405" s="7" t="str">
        <f>Premissas!$E$11</f>
        <v>janeiro/19</v>
      </c>
      <c r="Z2405" s="29">
        <f t="shared" si="3648"/>
        <v>172</v>
      </c>
      <c r="AA2405" s="15">
        <f>Premissas!$H$11</f>
        <v>81.09</v>
      </c>
      <c r="AB2405" s="16">
        <f t="shared" si="3645"/>
        <v>0</v>
      </c>
      <c r="AC2405" s="17">
        <f>AB2405*Premissas!$C$6</f>
        <v>0</v>
      </c>
      <c r="AD2405" s="15">
        <f t="shared" si="3646"/>
        <v>172</v>
      </c>
      <c r="AE2405" s="18">
        <f>AD2405*Premissas!$C$12</f>
        <v>5544.7010439734258</v>
      </c>
    </row>
    <row r="2406" spans="1:33" x14ac:dyDescent="0.25">
      <c r="A2406" s="7" t="str">
        <f>Premissas!$E$12</f>
        <v>dezembro/18</v>
      </c>
      <c r="B2406" s="29">
        <f t="shared" si="3649"/>
        <v>172</v>
      </c>
      <c r="C2406" s="15">
        <f>LARGE(Premissas!$H$12:$I$12,1)</f>
        <v>66.98</v>
      </c>
      <c r="D2406" s="16">
        <f t="shared" si="3639"/>
        <v>0</v>
      </c>
      <c r="E2406" s="17">
        <f>D2406*Premissas!$C$6</f>
        <v>0</v>
      </c>
      <c r="F2406" s="15">
        <f t="shared" si="3640"/>
        <v>172</v>
      </c>
      <c r="G2406" s="18">
        <f>F2406*Premissas!$C$5</f>
        <v>5544.7010439734258</v>
      </c>
      <c r="M2406" s="7" t="str">
        <f>Premissas!$E$12</f>
        <v>dezembro/18</v>
      </c>
      <c r="N2406" s="29">
        <f t="shared" si="3647"/>
        <v>172</v>
      </c>
      <c r="O2406" s="15">
        <f>Premissas!$I$12</f>
        <v>56.9</v>
      </c>
      <c r="P2406" s="16">
        <f t="shared" si="3642"/>
        <v>0</v>
      </c>
      <c r="Q2406" s="17">
        <f>P2406*Premissas!$C$13</f>
        <v>0</v>
      </c>
      <c r="R2406" s="15">
        <f t="shared" si="3643"/>
        <v>172</v>
      </c>
      <c r="S2406" s="18">
        <f>R2406*Premissas!$C$11</f>
        <v>8284.4036697247702</v>
      </c>
      <c r="Y2406" s="7" t="str">
        <f>Premissas!$E$12</f>
        <v>dezembro/18</v>
      </c>
      <c r="Z2406" s="29">
        <f t="shared" si="3648"/>
        <v>172</v>
      </c>
      <c r="AA2406" s="15">
        <f>Premissas!$H$12</f>
        <v>66.98</v>
      </c>
      <c r="AB2406" s="16">
        <f t="shared" si="3645"/>
        <v>0</v>
      </c>
      <c r="AC2406" s="17">
        <f>AB2406*Premissas!$C$6</f>
        <v>0</v>
      </c>
      <c r="AD2406" s="15">
        <f t="shared" si="3646"/>
        <v>172</v>
      </c>
      <c r="AE2406" s="18">
        <f>AD2406*Premissas!$C$12</f>
        <v>5544.7010439734258</v>
      </c>
    </row>
    <row r="2407" spans="1:33" x14ac:dyDescent="0.25">
      <c r="A2407" s="7" t="str">
        <f>Premissas!$E$13</f>
        <v>novembro/18</v>
      </c>
      <c r="B2407" s="29">
        <f t="shared" si="3649"/>
        <v>172</v>
      </c>
      <c r="C2407" s="15">
        <f>LARGE(Premissas!$H$13:$I$13,1)</f>
        <v>66.42</v>
      </c>
      <c r="D2407" s="16">
        <f t="shared" si="3639"/>
        <v>0</v>
      </c>
      <c r="E2407" s="17">
        <f>D2407*Premissas!$C$6</f>
        <v>0</v>
      </c>
      <c r="F2407" s="15">
        <f t="shared" si="3640"/>
        <v>172</v>
      </c>
      <c r="G2407" s="18">
        <f>F2407*Premissas!$C$5</f>
        <v>5544.7010439734258</v>
      </c>
      <c r="M2407" s="7" t="str">
        <f>Premissas!$E$13</f>
        <v>novembro/18</v>
      </c>
      <c r="N2407" s="29">
        <f t="shared" si="3647"/>
        <v>172</v>
      </c>
      <c r="O2407" s="15">
        <f>Premissas!$I$13</f>
        <v>40.659999999999997</v>
      </c>
      <c r="P2407" s="16">
        <f t="shared" si="3642"/>
        <v>0</v>
      </c>
      <c r="Q2407" s="17">
        <f>P2407*Premissas!$C$13</f>
        <v>0</v>
      </c>
      <c r="R2407" s="15">
        <f t="shared" si="3643"/>
        <v>172</v>
      </c>
      <c r="S2407" s="18">
        <f>R2407*Premissas!$C$11</f>
        <v>8284.4036697247702</v>
      </c>
      <c r="Y2407" s="7" t="str">
        <f>Premissas!$E$13</f>
        <v>novembro/18</v>
      </c>
      <c r="Z2407" s="29">
        <f t="shared" si="3648"/>
        <v>172</v>
      </c>
      <c r="AA2407" s="15">
        <f>Premissas!$H$13</f>
        <v>66.42</v>
      </c>
      <c r="AB2407" s="16">
        <f t="shared" si="3645"/>
        <v>0</v>
      </c>
      <c r="AC2407" s="17">
        <f>AB2407*Premissas!$C$6</f>
        <v>0</v>
      </c>
      <c r="AD2407" s="15">
        <f t="shared" si="3646"/>
        <v>172</v>
      </c>
      <c r="AE2407" s="18">
        <f>AD2407*Premissas!$C$12</f>
        <v>5544.7010439734258</v>
      </c>
    </row>
    <row r="2408" spans="1:33" x14ac:dyDescent="0.25">
      <c r="A2408" s="26" t="s">
        <v>35</v>
      </c>
      <c r="B2408" s="5"/>
      <c r="C2408" s="5">
        <f>LARGE(C2395:C2407,1)</f>
        <v>89.49</v>
      </c>
      <c r="D2408" s="5">
        <f>LARGE(D2395:D2407,1)</f>
        <v>0</v>
      </c>
      <c r="E2408" s="27">
        <f>SUM(E2396:E2407)</f>
        <v>0</v>
      </c>
      <c r="F2408" s="5">
        <f>LARGE(F2395:F2407,1)</f>
        <v>172</v>
      </c>
      <c r="G2408" s="27">
        <f t="shared" ref="G2408:G2464" si="3650">SUM(G2396:G2407)</f>
        <v>66536.412527681125</v>
      </c>
      <c r="H2408" s="50">
        <f>E2408+G2408</f>
        <v>66536.412527681125</v>
      </c>
      <c r="I2408">
        <f>B2396</f>
        <v>172</v>
      </c>
      <c r="M2408" s="26" t="s">
        <v>35</v>
      </c>
      <c r="N2408" s="5"/>
      <c r="O2408" s="5">
        <f t="shared" ref="O2408:P2408" si="3651">LARGE(O2395:O2407,1)</f>
        <v>77.73</v>
      </c>
      <c r="P2408" s="5">
        <f t="shared" si="3651"/>
        <v>0</v>
      </c>
      <c r="Q2408" s="27">
        <f t="shared" ref="Q2408" si="3652">SUM(Q2396:Q2407)</f>
        <v>0</v>
      </c>
      <c r="R2408" s="5">
        <f t="shared" ref="R2408" si="3653">LARGE(R2395:R2407,1)</f>
        <v>172</v>
      </c>
      <c r="S2408" s="27">
        <f t="shared" ref="S2408:S2464" si="3654">SUM(S2396:S2407)</f>
        <v>99412.844036697221</v>
      </c>
      <c r="T2408" s="50">
        <f t="shared" ref="T2408" si="3655">Q2408+S2408</f>
        <v>99412.844036697221</v>
      </c>
      <c r="U2408">
        <f t="shared" ref="U2408" si="3656">N2396</f>
        <v>172</v>
      </c>
      <c r="Y2408" s="26" t="s">
        <v>35</v>
      </c>
      <c r="Z2408" s="5"/>
      <c r="AA2408" s="5">
        <f t="shared" ref="AA2408:AB2408" si="3657">LARGE(AA2395:AA2407,1)</f>
        <v>89.49</v>
      </c>
      <c r="AB2408" s="5">
        <f t="shared" si="3657"/>
        <v>0</v>
      </c>
      <c r="AC2408" s="27">
        <f t="shared" ref="AC2408" si="3658">SUM(AC2396:AC2407)</f>
        <v>0</v>
      </c>
      <c r="AD2408" s="5">
        <f t="shared" ref="AD2408" si="3659">LARGE(AD2395:AD2407,1)</f>
        <v>172</v>
      </c>
      <c r="AE2408" s="27">
        <f t="shared" ref="AE2408:AE2464" si="3660">SUM(AE2396:AE2407)</f>
        <v>66536.412527681125</v>
      </c>
      <c r="AF2408" s="50">
        <f t="shared" ref="AF2408" si="3661">AC2408+AE2408</f>
        <v>66536.412527681125</v>
      </c>
      <c r="AG2408">
        <f t="shared" ref="AG2408" si="3662">Z2396</f>
        <v>172</v>
      </c>
    </row>
    <row r="2409" spans="1:33" x14ac:dyDescent="0.25">
      <c r="A2409" s="6" t="s">
        <v>12</v>
      </c>
      <c r="B2409" s="6" t="s">
        <v>18</v>
      </c>
      <c r="C2409" s="6" t="s">
        <v>19</v>
      </c>
      <c r="D2409" s="14" t="s">
        <v>20</v>
      </c>
      <c r="E2409" s="14" t="s">
        <v>21</v>
      </c>
      <c r="F2409" s="6" t="s">
        <v>22</v>
      </c>
      <c r="G2409" s="6" t="s">
        <v>23</v>
      </c>
      <c r="M2409" s="6" t="s">
        <v>12</v>
      </c>
      <c r="N2409" s="6" t="s">
        <v>18</v>
      </c>
      <c r="O2409" s="6" t="s">
        <v>19</v>
      </c>
      <c r="P2409" s="14" t="s">
        <v>20</v>
      </c>
      <c r="Q2409" s="14" t="s">
        <v>21</v>
      </c>
      <c r="R2409" s="6" t="s">
        <v>22</v>
      </c>
      <c r="S2409" s="6" t="s">
        <v>23</v>
      </c>
      <c r="Y2409" s="6" t="s">
        <v>12</v>
      </c>
      <c r="Z2409" s="6" t="s">
        <v>18</v>
      </c>
      <c r="AA2409" s="6" t="s">
        <v>19</v>
      </c>
      <c r="AB2409" s="14" t="s">
        <v>20</v>
      </c>
      <c r="AC2409" s="14" t="s">
        <v>21</v>
      </c>
      <c r="AD2409" s="6" t="s">
        <v>22</v>
      </c>
      <c r="AE2409" s="6" t="s">
        <v>23</v>
      </c>
    </row>
    <row r="2410" spans="1:33" x14ac:dyDescent="0.25">
      <c r="A2410" s="7" t="str">
        <f>Premissas!$E$2</f>
        <v>outubro/19</v>
      </c>
      <c r="B2410" s="29">
        <f>B2396+1</f>
        <v>173</v>
      </c>
      <c r="C2410" s="15">
        <f>LARGE(Premissas!$H$2:$I$2,1)</f>
        <v>63.39</v>
      </c>
      <c r="D2410" s="16">
        <f t="shared" ref="D2410:D2421" si="3663">IF(C2410&gt;105%*B2410,(C2410-B2410),0)</f>
        <v>0</v>
      </c>
      <c r="E2410" s="17">
        <f>D2410*Premissas!$C$6</f>
        <v>0</v>
      </c>
      <c r="F2410" s="15">
        <f t="shared" ref="F2410:F2421" si="3664">IF(C2410&gt;B2410,C2410,B2410)</f>
        <v>173</v>
      </c>
      <c r="G2410" s="18">
        <f>F2410*Premissas!$C$5</f>
        <v>5576.9376779500162</v>
      </c>
      <c r="M2410" s="7" t="str">
        <f>Premissas!$E$2</f>
        <v>outubro/19</v>
      </c>
      <c r="N2410" s="29">
        <f t="shared" ref="N2410" si="3665">N2396+1</f>
        <v>173</v>
      </c>
      <c r="O2410" s="15">
        <f>Premissas!$I$2</f>
        <v>63.39</v>
      </c>
      <c r="P2410" s="16">
        <f t="shared" ref="P2410:P2421" si="3666">IF(O2410&gt;105%*N2410,(O2410-N2410),0)</f>
        <v>0</v>
      </c>
      <c r="Q2410" s="17">
        <f>P2410*Premissas!$C$13</f>
        <v>0</v>
      </c>
      <c r="R2410" s="15">
        <f t="shared" ref="R2410:R2421" si="3667">IF(O2410&gt;N2410,O2410,N2410)</f>
        <v>173</v>
      </c>
      <c r="S2410" s="18">
        <f>R2410*Premissas!$C$11</f>
        <v>8332.5688073394485</v>
      </c>
      <c r="Y2410" s="7" t="str">
        <f>Premissas!$E$2</f>
        <v>outubro/19</v>
      </c>
      <c r="Z2410" s="29">
        <f t="shared" ref="Z2410" si="3668">Z2396+1</f>
        <v>173</v>
      </c>
      <c r="AA2410" s="15">
        <f>Premissas!$H$2</f>
        <v>58.8</v>
      </c>
      <c r="AB2410" s="16">
        <f t="shared" ref="AB2410:AB2421" si="3669">IF(AA2410&gt;105%*Z2410,(AA2410-Z2410),0)</f>
        <v>0</v>
      </c>
      <c r="AC2410" s="17">
        <f>AB2410*Premissas!$C$6</f>
        <v>0</v>
      </c>
      <c r="AD2410" s="15">
        <f t="shared" ref="AD2410:AD2421" si="3670">IF(AA2410&gt;Z2410,AA2410,Z2410)</f>
        <v>173</v>
      </c>
      <c r="AE2410" s="18">
        <f>AD2410*Premissas!$C$12</f>
        <v>5576.9376779500162</v>
      </c>
    </row>
    <row r="2411" spans="1:33" x14ac:dyDescent="0.25">
      <c r="A2411" s="7" t="str">
        <f>Premissas!$E$3</f>
        <v>setembro/19</v>
      </c>
      <c r="B2411" s="29">
        <f>B2410</f>
        <v>173</v>
      </c>
      <c r="C2411" s="15">
        <f>LARGE(Premissas!$H$3:$I$3,1)</f>
        <v>58.91</v>
      </c>
      <c r="D2411" s="16">
        <f t="shared" si="3663"/>
        <v>0</v>
      </c>
      <c r="E2411" s="17">
        <f>D2411*Premissas!$C$6</f>
        <v>0</v>
      </c>
      <c r="F2411" s="15">
        <f t="shared" si="3664"/>
        <v>173</v>
      </c>
      <c r="G2411" s="18">
        <f>F2411*Premissas!$C$5</f>
        <v>5576.9376779500162</v>
      </c>
      <c r="M2411" s="7" t="str">
        <f>Premissas!$E$3</f>
        <v>setembro/19</v>
      </c>
      <c r="N2411" s="29">
        <f t="shared" ref="N2411:N2421" si="3671">N2410</f>
        <v>173</v>
      </c>
      <c r="O2411" s="15">
        <f>Premissas!$I$3</f>
        <v>52.19</v>
      </c>
      <c r="P2411" s="16">
        <f t="shared" si="3666"/>
        <v>0</v>
      </c>
      <c r="Q2411" s="17">
        <f>P2411*Premissas!$C$13</f>
        <v>0</v>
      </c>
      <c r="R2411" s="15">
        <f t="shared" si="3667"/>
        <v>173</v>
      </c>
      <c r="S2411" s="18">
        <f>R2411*Premissas!$C$11</f>
        <v>8332.5688073394485</v>
      </c>
      <c r="Y2411" s="7" t="str">
        <f>Premissas!$E$3</f>
        <v>setembro/19</v>
      </c>
      <c r="Z2411" s="29">
        <f t="shared" ref="Z2411:Z2421" si="3672">Z2410</f>
        <v>173</v>
      </c>
      <c r="AA2411" s="15">
        <f>Premissas!$H$3</f>
        <v>58.91</v>
      </c>
      <c r="AB2411" s="16">
        <f t="shared" si="3669"/>
        <v>0</v>
      </c>
      <c r="AC2411" s="17">
        <f>AB2411*Premissas!$C$6</f>
        <v>0</v>
      </c>
      <c r="AD2411" s="15">
        <f t="shared" si="3670"/>
        <v>173</v>
      </c>
      <c r="AE2411" s="18">
        <f>AD2411*Premissas!$C$12</f>
        <v>5576.9376779500162</v>
      </c>
    </row>
    <row r="2412" spans="1:33" x14ac:dyDescent="0.25">
      <c r="A2412" s="7" t="str">
        <f>Premissas!$E$4</f>
        <v>agosto/19</v>
      </c>
      <c r="B2412" s="29">
        <f t="shared" ref="B2412:B2421" si="3673">B2411</f>
        <v>173</v>
      </c>
      <c r="C2412" s="15">
        <f>LARGE(Premissas!$H$4:$I$4,1)</f>
        <v>46.48</v>
      </c>
      <c r="D2412" s="16">
        <f t="shared" si="3663"/>
        <v>0</v>
      </c>
      <c r="E2412" s="17">
        <f>D2412*Premissas!$C$6</f>
        <v>0</v>
      </c>
      <c r="F2412" s="15">
        <f t="shared" si="3664"/>
        <v>173</v>
      </c>
      <c r="G2412" s="18">
        <f>F2412*Premissas!$C$5</f>
        <v>5576.9376779500162</v>
      </c>
      <c r="M2412" s="7" t="str">
        <f>Premissas!$E$4</f>
        <v>agosto/19</v>
      </c>
      <c r="N2412" s="29">
        <f t="shared" si="3671"/>
        <v>173</v>
      </c>
      <c r="O2412" s="15">
        <f>Premissas!$I$4</f>
        <v>20.16</v>
      </c>
      <c r="P2412" s="16">
        <f t="shared" si="3666"/>
        <v>0</v>
      </c>
      <c r="Q2412" s="17">
        <f>P2412*Premissas!$C$13</f>
        <v>0</v>
      </c>
      <c r="R2412" s="15">
        <f t="shared" si="3667"/>
        <v>173</v>
      </c>
      <c r="S2412" s="18">
        <f>R2412*Premissas!$C$11</f>
        <v>8332.5688073394485</v>
      </c>
      <c r="Y2412" s="7" t="str">
        <f>Premissas!$E$4</f>
        <v>agosto/19</v>
      </c>
      <c r="Z2412" s="29">
        <f t="shared" si="3672"/>
        <v>173</v>
      </c>
      <c r="AA2412" s="15">
        <f>Premissas!$H$4</f>
        <v>46.48</v>
      </c>
      <c r="AB2412" s="16">
        <f t="shared" si="3669"/>
        <v>0</v>
      </c>
      <c r="AC2412" s="17">
        <f>AB2412*Premissas!$C$6</f>
        <v>0</v>
      </c>
      <c r="AD2412" s="15">
        <f t="shared" si="3670"/>
        <v>173</v>
      </c>
      <c r="AE2412" s="18">
        <f>AD2412*Premissas!$C$12</f>
        <v>5576.9376779500162</v>
      </c>
    </row>
    <row r="2413" spans="1:33" x14ac:dyDescent="0.25">
      <c r="A2413" s="7" t="str">
        <f>Premissas!$E$5</f>
        <v>julho/19</v>
      </c>
      <c r="B2413" s="29">
        <f t="shared" si="3673"/>
        <v>173</v>
      </c>
      <c r="C2413" s="15">
        <f>LARGE(Premissas!$H$5:$I$5,1)</f>
        <v>63.17</v>
      </c>
      <c r="D2413" s="16">
        <f t="shared" si="3663"/>
        <v>0</v>
      </c>
      <c r="E2413" s="17">
        <f>D2413*Premissas!$C$6</f>
        <v>0</v>
      </c>
      <c r="F2413" s="15">
        <f t="shared" si="3664"/>
        <v>173</v>
      </c>
      <c r="G2413" s="18">
        <f>F2413*Premissas!$C$5</f>
        <v>5576.9376779500162</v>
      </c>
      <c r="M2413" s="7" t="str">
        <f>Premissas!$E$5</f>
        <v>julho/19</v>
      </c>
      <c r="N2413" s="29">
        <f t="shared" si="3671"/>
        <v>173</v>
      </c>
      <c r="O2413" s="15">
        <f>Premissas!$I$5</f>
        <v>39.979999999999997</v>
      </c>
      <c r="P2413" s="16">
        <f t="shared" si="3666"/>
        <v>0</v>
      </c>
      <c r="Q2413" s="17">
        <f>P2413*Premissas!$C$13</f>
        <v>0</v>
      </c>
      <c r="R2413" s="15">
        <f t="shared" si="3667"/>
        <v>173</v>
      </c>
      <c r="S2413" s="18">
        <f>R2413*Premissas!$C$11</f>
        <v>8332.5688073394485</v>
      </c>
      <c r="Y2413" s="7" t="str">
        <f>Premissas!$E$5</f>
        <v>julho/19</v>
      </c>
      <c r="Z2413" s="29">
        <f t="shared" si="3672"/>
        <v>173</v>
      </c>
      <c r="AA2413" s="15">
        <f>Premissas!$H$5</f>
        <v>63.17</v>
      </c>
      <c r="AB2413" s="16">
        <f t="shared" si="3669"/>
        <v>0</v>
      </c>
      <c r="AC2413" s="17">
        <f>AB2413*Premissas!$C$6</f>
        <v>0</v>
      </c>
      <c r="AD2413" s="15">
        <f t="shared" si="3670"/>
        <v>173</v>
      </c>
      <c r="AE2413" s="18">
        <f>AD2413*Premissas!$C$12</f>
        <v>5576.9376779500162</v>
      </c>
    </row>
    <row r="2414" spans="1:33" x14ac:dyDescent="0.25">
      <c r="A2414" s="7" t="str">
        <f>Premissas!$E$6</f>
        <v>junho/19</v>
      </c>
      <c r="B2414" s="29">
        <f t="shared" si="3673"/>
        <v>173</v>
      </c>
      <c r="C2414" s="15">
        <f>LARGE(Premissas!$H$6:$I$6,1)</f>
        <v>59.47</v>
      </c>
      <c r="D2414" s="16">
        <f t="shared" si="3663"/>
        <v>0</v>
      </c>
      <c r="E2414" s="17">
        <f>D2414*Premissas!$C$6</f>
        <v>0</v>
      </c>
      <c r="F2414" s="15">
        <f t="shared" si="3664"/>
        <v>173</v>
      </c>
      <c r="G2414" s="18">
        <f>F2414*Premissas!$C$5</f>
        <v>5576.9376779500162</v>
      </c>
      <c r="M2414" s="7" t="str">
        <f>Premissas!$E$6</f>
        <v>junho/19</v>
      </c>
      <c r="N2414" s="29">
        <f t="shared" si="3671"/>
        <v>173</v>
      </c>
      <c r="O2414" s="15">
        <f>Premissas!$I$6</f>
        <v>47.71</v>
      </c>
      <c r="P2414" s="16">
        <f t="shared" si="3666"/>
        <v>0</v>
      </c>
      <c r="Q2414" s="17">
        <f>P2414*Premissas!$C$13</f>
        <v>0</v>
      </c>
      <c r="R2414" s="15">
        <f t="shared" si="3667"/>
        <v>173</v>
      </c>
      <c r="S2414" s="18">
        <f>R2414*Premissas!$C$11</f>
        <v>8332.5688073394485</v>
      </c>
      <c r="Y2414" s="7" t="str">
        <f>Premissas!$E$6</f>
        <v>junho/19</v>
      </c>
      <c r="Z2414" s="29">
        <f t="shared" si="3672"/>
        <v>173</v>
      </c>
      <c r="AA2414" s="15">
        <f>Premissas!$H$6</f>
        <v>59.47</v>
      </c>
      <c r="AB2414" s="16">
        <f t="shared" si="3669"/>
        <v>0</v>
      </c>
      <c r="AC2414" s="17">
        <f>AB2414*Premissas!$C$6</f>
        <v>0</v>
      </c>
      <c r="AD2414" s="15">
        <f t="shared" si="3670"/>
        <v>173</v>
      </c>
      <c r="AE2414" s="18">
        <f>AD2414*Premissas!$C$12</f>
        <v>5576.9376779500162</v>
      </c>
    </row>
    <row r="2415" spans="1:33" x14ac:dyDescent="0.25">
      <c r="A2415" s="7" t="str">
        <f>Premissas!$E$7</f>
        <v>maio/19</v>
      </c>
      <c r="B2415" s="29">
        <f t="shared" si="3673"/>
        <v>173</v>
      </c>
      <c r="C2415" s="15">
        <f>LARGE(Premissas!$H$7:$I$7,1)</f>
        <v>61.04</v>
      </c>
      <c r="D2415" s="20">
        <f t="shared" si="3663"/>
        <v>0</v>
      </c>
      <c r="E2415" s="17">
        <f>D2415*Premissas!$C$6</f>
        <v>0</v>
      </c>
      <c r="F2415" s="15">
        <f t="shared" si="3664"/>
        <v>173</v>
      </c>
      <c r="G2415" s="18">
        <f>F2415*Premissas!$C$5</f>
        <v>5576.9376779500162</v>
      </c>
      <c r="M2415" s="7" t="str">
        <f>Premissas!$E$7</f>
        <v>maio/19</v>
      </c>
      <c r="N2415" s="29">
        <f t="shared" si="3671"/>
        <v>173</v>
      </c>
      <c r="O2415" s="15">
        <f>Premissas!$I$7</f>
        <v>46.37</v>
      </c>
      <c r="P2415" s="20">
        <f t="shared" si="3666"/>
        <v>0</v>
      </c>
      <c r="Q2415" s="17">
        <f>P2415*Premissas!$C$13</f>
        <v>0</v>
      </c>
      <c r="R2415" s="15">
        <f t="shared" si="3667"/>
        <v>173</v>
      </c>
      <c r="S2415" s="18">
        <f>R2415*Premissas!$C$11</f>
        <v>8332.5688073394485</v>
      </c>
      <c r="Y2415" s="7" t="str">
        <f>Premissas!$E$7</f>
        <v>maio/19</v>
      </c>
      <c r="Z2415" s="29">
        <f t="shared" si="3672"/>
        <v>173</v>
      </c>
      <c r="AA2415" s="15">
        <f>Premissas!$H$7</f>
        <v>61.04</v>
      </c>
      <c r="AB2415" s="20">
        <f t="shared" si="3669"/>
        <v>0</v>
      </c>
      <c r="AC2415" s="17">
        <f>AB2415*Premissas!$C$6</f>
        <v>0</v>
      </c>
      <c r="AD2415" s="15">
        <f t="shared" si="3670"/>
        <v>173</v>
      </c>
      <c r="AE2415" s="18">
        <f>AD2415*Premissas!$C$12</f>
        <v>5576.9376779500162</v>
      </c>
    </row>
    <row r="2416" spans="1:33" x14ac:dyDescent="0.25">
      <c r="A2416" s="7" t="str">
        <f>Premissas!$E$8</f>
        <v>abril/19</v>
      </c>
      <c r="B2416" s="29">
        <f t="shared" si="3673"/>
        <v>173</v>
      </c>
      <c r="C2416" s="15">
        <f>LARGE(Premissas!$H$8:$I$8,1)</f>
        <v>81.98</v>
      </c>
      <c r="D2416" s="20">
        <f t="shared" si="3663"/>
        <v>0</v>
      </c>
      <c r="E2416" s="17">
        <f>D2416*Premissas!$C$6</f>
        <v>0</v>
      </c>
      <c r="F2416" s="15">
        <f t="shared" si="3664"/>
        <v>173</v>
      </c>
      <c r="G2416" s="18">
        <f>F2416*Premissas!$C$5</f>
        <v>5576.9376779500162</v>
      </c>
      <c r="M2416" s="7" t="str">
        <f>Premissas!$E$8</f>
        <v>abril/19</v>
      </c>
      <c r="N2416" s="29">
        <f t="shared" si="3671"/>
        <v>173</v>
      </c>
      <c r="O2416" s="15">
        <f>Premissas!$I$8</f>
        <v>53.09</v>
      </c>
      <c r="P2416" s="20">
        <f t="shared" si="3666"/>
        <v>0</v>
      </c>
      <c r="Q2416" s="17">
        <f>P2416*Premissas!$C$13</f>
        <v>0</v>
      </c>
      <c r="R2416" s="15">
        <f t="shared" si="3667"/>
        <v>173</v>
      </c>
      <c r="S2416" s="18">
        <f>R2416*Premissas!$C$11</f>
        <v>8332.5688073394485</v>
      </c>
      <c r="Y2416" s="7" t="str">
        <f>Premissas!$E$8</f>
        <v>abril/19</v>
      </c>
      <c r="Z2416" s="29">
        <f t="shared" si="3672"/>
        <v>173</v>
      </c>
      <c r="AA2416" s="15">
        <f>Premissas!$H$8</f>
        <v>81.98</v>
      </c>
      <c r="AB2416" s="20">
        <f t="shared" si="3669"/>
        <v>0</v>
      </c>
      <c r="AC2416" s="17">
        <f>AB2416*Premissas!$C$6</f>
        <v>0</v>
      </c>
      <c r="AD2416" s="15">
        <f t="shared" si="3670"/>
        <v>173</v>
      </c>
      <c r="AE2416" s="18">
        <f>AD2416*Premissas!$C$12</f>
        <v>5576.9376779500162</v>
      </c>
    </row>
    <row r="2417" spans="1:33" x14ac:dyDescent="0.25">
      <c r="A2417" s="7" t="str">
        <f>Premissas!$E$9</f>
        <v>março/19</v>
      </c>
      <c r="B2417" s="29">
        <f t="shared" si="3673"/>
        <v>173</v>
      </c>
      <c r="C2417" s="15">
        <f>LARGE(Premissas!$H$9:$I$9,1)</f>
        <v>77.73</v>
      </c>
      <c r="D2417" s="20">
        <f t="shared" si="3663"/>
        <v>0</v>
      </c>
      <c r="E2417" s="17">
        <f>D2417*Premissas!$C$6</f>
        <v>0</v>
      </c>
      <c r="F2417" s="15">
        <f t="shared" si="3664"/>
        <v>173</v>
      </c>
      <c r="G2417" s="18">
        <f>F2417*Premissas!$C$5</f>
        <v>5576.9376779500162</v>
      </c>
      <c r="M2417" s="7" t="str">
        <f>Premissas!$E$9</f>
        <v>março/19</v>
      </c>
      <c r="N2417" s="29">
        <f t="shared" si="3671"/>
        <v>173</v>
      </c>
      <c r="O2417" s="15">
        <f>Premissas!$I$9</f>
        <v>77.73</v>
      </c>
      <c r="P2417" s="20">
        <f t="shared" si="3666"/>
        <v>0</v>
      </c>
      <c r="Q2417" s="17">
        <f>P2417*Premissas!$C$13</f>
        <v>0</v>
      </c>
      <c r="R2417" s="15">
        <f t="shared" si="3667"/>
        <v>173</v>
      </c>
      <c r="S2417" s="18">
        <f>R2417*Premissas!$C$11</f>
        <v>8332.5688073394485</v>
      </c>
      <c r="Y2417" s="7" t="str">
        <f>Premissas!$E$9</f>
        <v>março/19</v>
      </c>
      <c r="Z2417" s="29">
        <f t="shared" si="3672"/>
        <v>173</v>
      </c>
      <c r="AA2417" s="15">
        <f>Premissas!$H$9</f>
        <v>77.62</v>
      </c>
      <c r="AB2417" s="20">
        <f t="shared" si="3669"/>
        <v>0</v>
      </c>
      <c r="AC2417" s="17">
        <f>AB2417*Premissas!$C$6</f>
        <v>0</v>
      </c>
      <c r="AD2417" s="15">
        <f t="shared" si="3670"/>
        <v>173</v>
      </c>
      <c r="AE2417" s="18">
        <f>AD2417*Premissas!$C$12</f>
        <v>5576.9376779500162</v>
      </c>
    </row>
    <row r="2418" spans="1:33" x14ac:dyDescent="0.25">
      <c r="A2418" s="7" t="str">
        <f>Premissas!$E$10</f>
        <v>fevereiro/19</v>
      </c>
      <c r="B2418" s="29">
        <f t="shared" si="3673"/>
        <v>173</v>
      </c>
      <c r="C2418" s="15">
        <f>LARGE(Premissas!$H$10:$I$10,1)</f>
        <v>89.49</v>
      </c>
      <c r="D2418" s="20">
        <f t="shared" si="3663"/>
        <v>0</v>
      </c>
      <c r="E2418" s="17">
        <f>D2418*Premissas!$C$6</f>
        <v>0</v>
      </c>
      <c r="F2418" s="15">
        <f t="shared" si="3664"/>
        <v>173</v>
      </c>
      <c r="G2418" s="18">
        <f>F2418*Premissas!$C$5</f>
        <v>5576.9376779500162</v>
      </c>
      <c r="M2418" s="7" t="str">
        <f>Premissas!$E$10</f>
        <v>fevereiro/19</v>
      </c>
      <c r="N2418" s="29">
        <f t="shared" si="3671"/>
        <v>173</v>
      </c>
      <c r="O2418" s="15">
        <f>Premissas!$I$10</f>
        <v>61.82</v>
      </c>
      <c r="P2418" s="20">
        <f t="shared" si="3666"/>
        <v>0</v>
      </c>
      <c r="Q2418" s="17">
        <f>P2418*Premissas!$C$13</f>
        <v>0</v>
      </c>
      <c r="R2418" s="15">
        <f t="shared" si="3667"/>
        <v>173</v>
      </c>
      <c r="S2418" s="18">
        <f>R2418*Premissas!$C$11</f>
        <v>8332.5688073394485</v>
      </c>
      <c r="Y2418" s="7" t="str">
        <f>Premissas!$E$10</f>
        <v>fevereiro/19</v>
      </c>
      <c r="Z2418" s="29">
        <f t="shared" si="3672"/>
        <v>173</v>
      </c>
      <c r="AA2418" s="15">
        <f>Premissas!$H$10</f>
        <v>89.49</v>
      </c>
      <c r="AB2418" s="20">
        <f t="shared" si="3669"/>
        <v>0</v>
      </c>
      <c r="AC2418" s="17">
        <f>AB2418*Premissas!$C$6</f>
        <v>0</v>
      </c>
      <c r="AD2418" s="15">
        <f t="shared" si="3670"/>
        <v>173</v>
      </c>
      <c r="AE2418" s="18">
        <f>AD2418*Premissas!$C$12</f>
        <v>5576.9376779500162</v>
      </c>
    </row>
    <row r="2419" spans="1:33" x14ac:dyDescent="0.25">
      <c r="A2419" s="7" t="str">
        <f>Premissas!$E$11</f>
        <v>janeiro/19</v>
      </c>
      <c r="B2419" s="29">
        <f t="shared" si="3673"/>
        <v>173</v>
      </c>
      <c r="C2419" s="15">
        <f>LARGE(Premissas!$H$11:$I$11,1)</f>
        <v>81.09</v>
      </c>
      <c r="D2419" s="16">
        <f t="shared" si="3663"/>
        <v>0</v>
      </c>
      <c r="E2419" s="17">
        <f>D2419*Premissas!$C$6</f>
        <v>0</v>
      </c>
      <c r="F2419" s="15">
        <f t="shared" si="3664"/>
        <v>173</v>
      </c>
      <c r="G2419" s="18">
        <f>F2419*Premissas!$C$5</f>
        <v>5576.9376779500162</v>
      </c>
      <c r="M2419" s="7" t="str">
        <f>Premissas!$E$11</f>
        <v>janeiro/19</v>
      </c>
      <c r="N2419" s="29">
        <f t="shared" si="3671"/>
        <v>173</v>
      </c>
      <c r="O2419" s="15">
        <f>Premissas!$I$11</f>
        <v>57.12</v>
      </c>
      <c r="P2419" s="16">
        <f t="shared" si="3666"/>
        <v>0</v>
      </c>
      <c r="Q2419" s="17">
        <f>P2419*Premissas!$C$13</f>
        <v>0</v>
      </c>
      <c r="R2419" s="15">
        <f t="shared" si="3667"/>
        <v>173</v>
      </c>
      <c r="S2419" s="18">
        <f>R2419*Premissas!$C$11</f>
        <v>8332.5688073394485</v>
      </c>
      <c r="Y2419" s="7" t="str">
        <f>Premissas!$E$11</f>
        <v>janeiro/19</v>
      </c>
      <c r="Z2419" s="29">
        <f t="shared" si="3672"/>
        <v>173</v>
      </c>
      <c r="AA2419" s="15">
        <f>Premissas!$H$11</f>
        <v>81.09</v>
      </c>
      <c r="AB2419" s="16">
        <f t="shared" si="3669"/>
        <v>0</v>
      </c>
      <c r="AC2419" s="17">
        <f>AB2419*Premissas!$C$6</f>
        <v>0</v>
      </c>
      <c r="AD2419" s="15">
        <f t="shared" si="3670"/>
        <v>173</v>
      </c>
      <c r="AE2419" s="18">
        <f>AD2419*Premissas!$C$12</f>
        <v>5576.9376779500162</v>
      </c>
    </row>
    <row r="2420" spans="1:33" x14ac:dyDescent="0.25">
      <c r="A2420" s="7" t="str">
        <f>Premissas!$E$12</f>
        <v>dezembro/18</v>
      </c>
      <c r="B2420" s="29">
        <f t="shared" si="3673"/>
        <v>173</v>
      </c>
      <c r="C2420" s="15">
        <f>LARGE(Premissas!$H$12:$I$12,1)</f>
        <v>66.98</v>
      </c>
      <c r="D2420" s="16">
        <f t="shared" si="3663"/>
        <v>0</v>
      </c>
      <c r="E2420" s="17">
        <f>D2420*Premissas!$C$6</f>
        <v>0</v>
      </c>
      <c r="F2420" s="15">
        <f t="shared" si="3664"/>
        <v>173</v>
      </c>
      <c r="G2420" s="18">
        <f>F2420*Premissas!$C$5</f>
        <v>5576.9376779500162</v>
      </c>
      <c r="M2420" s="7" t="str">
        <f>Premissas!$E$12</f>
        <v>dezembro/18</v>
      </c>
      <c r="N2420" s="29">
        <f t="shared" si="3671"/>
        <v>173</v>
      </c>
      <c r="O2420" s="15">
        <f>Premissas!$I$12</f>
        <v>56.9</v>
      </c>
      <c r="P2420" s="16">
        <f t="shared" si="3666"/>
        <v>0</v>
      </c>
      <c r="Q2420" s="17">
        <f>P2420*Premissas!$C$13</f>
        <v>0</v>
      </c>
      <c r="R2420" s="15">
        <f t="shared" si="3667"/>
        <v>173</v>
      </c>
      <c r="S2420" s="18">
        <f>R2420*Premissas!$C$11</f>
        <v>8332.5688073394485</v>
      </c>
      <c r="Y2420" s="7" t="str">
        <f>Premissas!$E$12</f>
        <v>dezembro/18</v>
      </c>
      <c r="Z2420" s="29">
        <f t="shared" si="3672"/>
        <v>173</v>
      </c>
      <c r="AA2420" s="15">
        <f>Premissas!$H$12</f>
        <v>66.98</v>
      </c>
      <c r="AB2420" s="16">
        <f t="shared" si="3669"/>
        <v>0</v>
      </c>
      <c r="AC2420" s="17">
        <f>AB2420*Premissas!$C$6</f>
        <v>0</v>
      </c>
      <c r="AD2420" s="15">
        <f t="shared" si="3670"/>
        <v>173</v>
      </c>
      <c r="AE2420" s="18">
        <f>AD2420*Premissas!$C$12</f>
        <v>5576.9376779500162</v>
      </c>
    </row>
    <row r="2421" spans="1:33" x14ac:dyDescent="0.25">
      <c r="A2421" s="7" t="str">
        <f>Premissas!$E$13</f>
        <v>novembro/18</v>
      </c>
      <c r="B2421" s="29">
        <f t="shared" si="3673"/>
        <v>173</v>
      </c>
      <c r="C2421" s="15">
        <f>LARGE(Premissas!$H$13:$I$13,1)</f>
        <v>66.42</v>
      </c>
      <c r="D2421" s="16">
        <f t="shared" si="3663"/>
        <v>0</v>
      </c>
      <c r="E2421" s="17">
        <f>D2421*Premissas!$C$6</f>
        <v>0</v>
      </c>
      <c r="F2421" s="15">
        <f t="shared" si="3664"/>
        <v>173</v>
      </c>
      <c r="G2421" s="18">
        <f>F2421*Premissas!$C$5</f>
        <v>5576.9376779500162</v>
      </c>
      <c r="M2421" s="7" t="str">
        <f>Premissas!$E$13</f>
        <v>novembro/18</v>
      </c>
      <c r="N2421" s="29">
        <f t="shared" si="3671"/>
        <v>173</v>
      </c>
      <c r="O2421" s="15">
        <f>Premissas!$I$13</f>
        <v>40.659999999999997</v>
      </c>
      <c r="P2421" s="16">
        <f t="shared" si="3666"/>
        <v>0</v>
      </c>
      <c r="Q2421" s="17">
        <f>P2421*Premissas!$C$13</f>
        <v>0</v>
      </c>
      <c r="R2421" s="15">
        <f t="shared" si="3667"/>
        <v>173</v>
      </c>
      <c r="S2421" s="18">
        <f>R2421*Premissas!$C$11</f>
        <v>8332.5688073394485</v>
      </c>
      <c r="Y2421" s="7" t="str">
        <f>Premissas!$E$13</f>
        <v>novembro/18</v>
      </c>
      <c r="Z2421" s="29">
        <f t="shared" si="3672"/>
        <v>173</v>
      </c>
      <c r="AA2421" s="15">
        <f>Premissas!$H$13</f>
        <v>66.42</v>
      </c>
      <c r="AB2421" s="16">
        <f t="shared" si="3669"/>
        <v>0</v>
      </c>
      <c r="AC2421" s="17">
        <f>AB2421*Premissas!$C$6</f>
        <v>0</v>
      </c>
      <c r="AD2421" s="15">
        <f t="shared" si="3670"/>
        <v>173</v>
      </c>
      <c r="AE2421" s="18">
        <f>AD2421*Premissas!$C$12</f>
        <v>5576.9376779500162</v>
      </c>
    </row>
    <row r="2422" spans="1:33" x14ac:dyDescent="0.25">
      <c r="A2422" s="26" t="s">
        <v>35</v>
      </c>
      <c r="B2422" s="5"/>
      <c r="C2422" s="5">
        <f>LARGE(C2409:C2421,1)</f>
        <v>89.49</v>
      </c>
      <c r="D2422" s="5">
        <f>LARGE(D2409:D2421,1)</f>
        <v>0</v>
      </c>
      <c r="E2422" s="27">
        <f>SUM(E2410:E2421)</f>
        <v>0</v>
      </c>
      <c r="F2422" s="5">
        <f>LARGE(F2409:F2421,1)</f>
        <v>173</v>
      </c>
      <c r="G2422" s="27">
        <f t="shared" si="3650"/>
        <v>66923.252135400195</v>
      </c>
      <c r="H2422" s="50">
        <f>E2422+G2422</f>
        <v>66923.252135400195</v>
      </c>
      <c r="I2422">
        <f>B2410</f>
        <v>173</v>
      </c>
      <c r="M2422" s="26" t="s">
        <v>35</v>
      </c>
      <c r="N2422" s="5"/>
      <c r="O2422" s="5">
        <f t="shared" ref="O2422:P2422" si="3674">LARGE(O2409:O2421,1)</f>
        <v>77.73</v>
      </c>
      <c r="P2422" s="5">
        <f t="shared" si="3674"/>
        <v>0</v>
      </c>
      <c r="Q2422" s="27">
        <f t="shared" ref="Q2422" si="3675">SUM(Q2410:Q2421)</f>
        <v>0</v>
      </c>
      <c r="R2422" s="5">
        <f t="shared" ref="R2422" si="3676">LARGE(R2409:R2421,1)</f>
        <v>173</v>
      </c>
      <c r="S2422" s="27">
        <f t="shared" si="3654"/>
        <v>99990.825688073353</v>
      </c>
      <c r="T2422" s="50">
        <f t="shared" ref="T2422" si="3677">Q2422+S2422</f>
        <v>99990.825688073353</v>
      </c>
      <c r="U2422">
        <f t="shared" ref="U2422" si="3678">N2410</f>
        <v>173</v>
      </c>
      <c r="Y2422" s="26" t="s">
        <v>35</v>
      </c>
      <c r="Z2422" s="5"/>
      <c r="AA2422" s="5">
        <f t="shared" ref="AA2422:AB2422" si="3679">LARGE(AA2409:AA2421,1)</f>
        <v>89.49</v>
      </c>
      <c r="AB2422" s="5">
        <f t="shared" si="3679"/>
        <v>0</v>
      </c>
      <c r="AC2422" s="27">
        <f t="shared" ref="AC2422" si="3680">SUM(AC2410:AC2421)</f>
        <v>0</v>
      </c>
      <c r="AD2422" s="5">
        <f t="shared" ref="AD2422" si="3681">LARGE(AD2409:AD2421,1)</f>
        <v>173</v>
      </c>
      <c r="AE2422" s="27">
        <f t="shared" si="3660"/>
        <v>66923.252135400195</v>
      </c>
      <c r="AF2422" s="50">
        <f t="shared" ref="AF2422" si="3682">AC2422+AE2422</f>
        <v>66923.252135400195</v>
      </c>
      <c r="AG2422">
        <f t="shared" ref="AG2422" si="3683">Z2410</f>
        <v>173</v>
      </c>
    </row>
    <row r="2423" spans="1:33" x14ac:dyDescent="0.25">
      <c r="A2423" s="6" t="s">
        <v>12</v>
      </c>
      <c r="B2423" s="6" t="s">
        <v>18</v>
      </c>
      <c r="C2423" s="6" t="s">
        <v>19</v>
      </c>
      <c r="D2423" s="14" t="s">
        <v>20</v>
      </c>
      <c r="E2423" s="14" t="s">
        <v>21</v>
      </c>
      <c r="F2423" s="6" t="s">
        <v>22</v>
      </c>
      <c r="G2423" s="6" t="s">
        <v>23</v>
      </c>
      <c r="M2423" s="6" t="s">
        <v>12</v>
      </c>
      <c r="N2423" s="6" t="s">
        <v>18</v>
      </c>
      <c r="O2423" s="6" t="s">
        <v>19</v>
      </c>
      <c r="P2423" s="14" t="s">
        <v>20</v>
      </c>
      <c r="Q2423" s="14" t="s">
        <v>21</v>
      </c>
      <c r="R2423" s="6" t="s">
        <v>22</v>
      </c>
      <c r="S2423" s="6" t="s">
        <v>23</v>
      </c>
      <c r="Y2423" s="6" t="s">
        <v>12</v>
      </c>
      <c r="Z2423" s="6" t="s">
        <v>18</v>
      </c>
      <c r="AA2423" s="6" t="s">
        <v>19</v>
      </c>
      <c r="AB2423" s="14" t="s">
        <v>20</v>
      </c>
      <c r="AC2423" s="14" t="s">
        <v>21</v>
      </c>
      <c r="AD2423" s="6" t="s">
        <v>22</v>
      </c>
      <c r="AE2423" s="6" t="s">
        <v>23</v>
      </c>
    </row>
    <row r="2424" spans="1:33" x14ac:dyDescent="0.25">
      <c r="A2424" s="7" t="str">
        <f>Premissas!$E$2</f>
        <v>outubro/19</v>
      </c>
      <c r="B2424" s="29">
        <f>B2410+1</f>
        <v>174</v>
      </c>
      <c r="C2424" s="15">
        <f>LARGE(Premissas!$H$2:$I$2,1)</f>
        <v>63.39</v>
      </c>
      <c r="D2424" s="16">
        <f t="shared" ref="D2424:D2435" si="3684">IF(C2424&gt;105%*B2424,(C2424-B2424),0)</f>
        <v>0</v>
      </c>
      <c r="E2424" s="17">
        <f>D2424*Premissas!$C$6</f>
        <v>0</v>
      </c>
      <c r="F2424" s="15">
        <f t="shared" ref="F2424:F2435" si="3685">IF(C2424&gt;B2424,C2424,B2424)</f>
        <v>174</v>
      </c>
      <c r="G2424" s="18">
        <f>F2424*Premissas!$C$5</f>
        <v>5609.1743119266057</v>
      </c>
      <c r="M2424" s="7" t="str">
        <f>Premissas!$E$2</f>
        <v>outubro/19</v>
      </c>
      <c r="N2424" s="29">
        <f t="shared" ref="N2424" si="3686">N2410+1</f>
        <v>174</v>
      </c>
      <c r="O2424" s="15">
        <f>Premissas!$I$2</f>
        <v>63.39</v>
      </c>
      <c r="P2424" s="16">
        <f t="shared" ref="P2424:P2435" si="3687">IF(O2424&gt;105%*N2424,(O2424-N2424),0)</f>
        <v>0</v>
      </c>
      <c r="Q2424" s="17">
        <f>P2424*Premissas!$C$13</f>
        <v>0</v>
      </c>
      <c r="R2424" s="15">
        <f t="shared" ref="R2424:R2435" si="3688">IF(O2424&gt;N2424,O2424,N2424)</f>
        <v>174</v>
      </c>
      <c r="S2424" s="18">
        <f>R2424*Premissas!$C$11</f>
        <v>8380.7339449541287</v>
      </c>
      <c r="Y2424" s="7" t="str">
        <f>Premissas!$E$2</f>
        <v>outubro/19</v>
      </c>
      <c r="Z2424" s="29">
        <f t="shared" ref="Z2424" si="3689">Z2410+1</f>
        <v>174</v>
      </c>
      <c r="AA2424" s="15">
        <f>Premissas!$H$2</f>
        <v>58.8</v>
      </c>
      <c r="AB2424" s="16">
        <f t="shared" ref="AB2424:AB2435" si="3690">IF(AA2424&gt;105%*Z2424,(AA2424-Z2424),0)</f>
        <v>0</v>
      </c>
      <c r="AC2424" s="17">
        <f>AB2424*Premissas!$C$6</f>
        <v>0</v>
      </c>
      <c r="AD2424" s="15">
        <f t="shared" ref="AD2424:AD2435" si="3691">IF(AA2424&gt;Z2424,AA2424,Z2424)</f>
        <v>174</v>
      </c>
      <c r="AE2424" s="18">
        <f>AD2424*Premissas!$C$12</f>
        <v>5609.1743119266057</v>
      </c>
    </row>
    <row r="2425" spans="1:33" x14ac:dyDescent="0.25">
      <c r="A2425" s="7" t="str">
        <f>Premissas!$E$3</f>
        <v>setembro/19</v>
      </c>
      <c r="B2425" s="29">
        <f>B2424</f>
        <v>174</v>
      </c>
      <c r="C2425" s="15">
        <f>LARGE(Premissas!$H$3:$I$3,1)</f>
        <v>58.91</v>
      </c>
      <c r="D2425" s="16">
        <f t="shared" si="3684"/>
        <v>0</v>
      </c>
      <c r="E2425" s="17">
        <f>D2425*Premissas!$C$6</f>
        <v>0</v>
      </c>
      <c r="F2425" s="15">
        <f t="shared" si="3685"/>
        <v>174</v>
      </c>
      <c r="G2425" s="18">
        <f>F2425*Premissas!$C$5</f>
        <v>5609.1743119266057</v>
      </c>
      <c r="M2425" s="7" t="str">
        <f>Premissas!$E$3</f>
        <v>setembro/19</v>
      </c>
      <c r="N2425" s="29">
        <f t="shared" ref="N2425:N2435" si="3692">N2424</f>
        <v>174</v>
      </c>
      <c r="O2425" s="15">
        <f>Premissas!$I$3</f>
        <v>52.19</v>
      </c>
      <c r="P2425" s="16">
        <f t="shared" si="3687"/>
        <v>0</v>
      </c>
      <c r="Q2425" s="17">
        <f>P2425*Premissas!$C$13</f>
        <v>0</v>
      </c>
      <c r="R2425" s="15">
        <f t="shared" si="3688"/>
        <v>174</v>
      </c>
      <c r="S2425" s="18">
        <f>R2425*Premissas!$C$11</f>
        <v>8380.7339449541287</v>
      </c>
      <c r="Y2425" s="7" t="str">
        <f>Premissas!$E$3</f>
        <v>setembro/19</v>
      </c>
      <c r="Z2425" s="29">
        <f t="shared" ref="Z2425:Z2435" si="3693">Z2424</f>
        <v>174</v>
      </c>
      <c r="AA2425" s="15">
        <f>Premissas!$H$3</f>
        <v>58.91</v>
      </c>
      <c r="AB2425" s="16">
        <f t="shared" si="3690"/>
        <v>0</v>
      </c>
      <c r="AC2425" s="17">
        <f>AB2425*Premissas!$C$6</f>
        <v>0</v>
      </c>
      <c r="AD2425" s="15">
        <f t="shared" si="3691"/>
        <v>174</v>
      </c>
      <c r="AE2425" s="18">
        <f>AD2425*Premissas!$C$12</f>
        <v>5609.1743119266057</v>
      </c>
    </row>
    <row r="2426" spans="1:33" x14ac:dyDescent="0.25">
      <c r="A2426" s="7" t="str">
        <f>Premissas!$E$4</f>
        <v>agosto/19</v>
      </c>
      <c r="B2426" s="29">
        <f t="shared" ref="B2426:B2435" si="3694">B2425</f>
        <v>174</v>
      </c>
      <c r="C2426" s="15">
        <f>LARGE(Premissas!$H$4:$I$4,1)</f>
        <v>46.48</v>
      </c>
      <c r="D2426" s="16">
        <f t="shared" si="3684"/>
        <v>0</v>
      </c>
      <c r="E2426" s="17">
        <f>D2426*Premissas!$C$6</f>
        <v>0</v>
      </c>
      <c r="F2426" s="15">
        <f t="shared" si="3685"/>
        <v>174</v>
      </c>
      <c r="G2426" s="18">
        <f>F2426*Premissas!$C$5</f>
        <v>5609.1743119266057</v>
      </c>
      <c r="M2426" s="7" t="str">
        <f>Premissas!$E$4</f>
        <v>agosto/19</v>
      </c>
      <c r="N2426" s="29">
        <f t="shared" si="3692"/>
        <v>174</v>
      </c>
      <c r="O2426" s="15">
        <f>Premissas!$I$4</f>
        <v>20.16</v>
      </c>
      <c r="P2426" s="16">
        <f t="shared" si="3687"/>
        <v>0</v>
      </c>
      <c r="Q2426" s="17">
        <f>P2426*Premissas!$C$13</f>
        <v>0</v>
      </c>
      <c r="R2426" s="15">
        <f t="shared" si="3688"/>
        <v>174</v>
      </c>
      <c r="S2426" s="18">
        <f>R2426*Premissas!$C$11</f>
        <v>8380.7339449541287</v>
      </c>
      <c r="Y2426" s="7" t="str">
        <f>Premissas!$E$4</f>
        <v>agosto/19</v>
      </c>
      <c r="Z2426" s="29">
        <f t="shared" si="3693"/>
        <v>174</v>
      </c>
      <c r="AA2426" s="15">
        <f>Premissas!$H$4</f>
        <v>46.48</v>
      </c>
      <c r="AB2426" s="16">
        <f t="shared" si="3690"/>
        <v>0</v>
      </c>
      <c r="AC2426" s="17">
        <f>AB2426*Premissas!$C$6</f>
        <v>0</v>
      </c>
      <c r="AD2426" s="15">
        <f t="shared" si="3691"/>
        <v>174</v>
      </c>
      <c r="AE2426" s="18">
        <f>AD2426*Premissas!$C$12</f>
        <v>5609.1743119266057</v>
      </c>
    </row>
    <row r="2427" spans="1:33" x14ac:dyDescent="0.25">
      <c r="A2427" s="7" t="str">
        <f>Premissas!$E$5</f>
        <v>julho/19</v>
      </c>
      <c r="B2427" s="29">
        <f t="shared" si="3694"/>
        <v>174</v>
      </c>
      <c r="C2427" s="15">
        <f>LARGE(Premissas!$H$5:$I$5,1)</f>
        <v>63.17</v>
      </c>
      <c r="D2427" s="16">
        <f t="shared" si="3684"/>
        <v>0</v>
      </c>
      <c r="E2427" s="17">
        <f>D2427*Premissas!$C$6</f>
        <v>0</v>
      </c>
      <c r="F2427" s="15">
        <f t="shared" si="3685"/>
        <v>174</v>
      </c>
      <c r="G2427" s="18">
        <f>F2427*Premissas!$C$5</f>
        <v>5609.1743119266057</v>
      </c>
      <c r="M2427" s="7" t="str">
        <f>Premissas!$E$5</f>
        <v>julho/19</v>
      </c>
      <c r="N2427" s="29">
        <f t="shared" si="3692"/>
        <v>174</v>
      </c>
      <c r="O2427" s="15">
        <f>Premissas!$I$5</f>
        <v>39.979999999999997</v>
      </c>
      <c r="P2427" s="16">
        <f t="shared" si="3687"/>
        <v>0</v>
      </c>
      <c r="Q2427" s="17">
        <f>P2427*Premissas!$C$13</f>
        <v>0</v>
      </c>
      <c r="R2427" s="15">
        <f t="shared" si="3688"/>
        <v>174</v>
      </c>
      <c r="S2427" s="18">
        <f>R2427*Premissas!$C$11</f>
        <v>8380.7339449541287</v>
      </c>
      <c r="Y2427" s="7" t="str">
        <f>Premissas!$E$5</f>
        <v>julho/19</v>
      </c>
      <c r="Z2427" s="29">
        <f t="shared" si="3693"/>
        <v>174</v>
      </c>
      <c r="AA2427" s="15">
        <f>Premissas!$H$5</f>
        <v>63.17</v>
      </c>
      <c r="AB2427" s="16">
        <f t="shared" si="3690"/>
        <v>0</v>
      </c>
      <c r="AC2427" s="17">
        <f>AB2427*Premissas!$C$6</f>
        <v>0</v>
      </c>
      <c r="AD2427" s="15">
        <f t="shared" si="3691"/>
        <v>174</v>
      </c>
      <c r="AE2427" s="18">
        <f>AD2427*Premissas!$C$12</f>
        <v>5609.1743119266057</v>
      </c>
    </row>
    <row r="2428" spans="1:33" x14ac:dyDescent="0.25">
      <c r="A2428" s="7" t="str">
        <f>Premissas!$E$6</f>
        <v>junho/19</v>
      </c>
      <c r="B2428" s="29">
        <f t="shared" si="3694"/>
        <v>174</v>
      </c>
      <c r="C2428" s="15">
        <f>LARGE(Premissas!$H$6:$I$6,1)</f>
        <v>59.47</v>
      </c>
      <c r="D2428" s="16">
        <f t="shared" si="3684"/>
        <v>0</v>
      </c>
      <c r="E2428" s="17">
        <f>D2428*Premissas!$C$6</f>
        <v>0</v>
      </c>
      <c r="F2428" s="15">
        <f t="shared" si="3685"/>
        <v>174</v>
      </c>
      <c r="G2428" s="18">
        <f>F2428*Premissas!$C$5</f>
        <v>5609.1743119266057</v>
      </c>
      <c r="M2428" s="7" t="str">
        <f>Premissas!$E$6</f>
        <v>junho/19</v>
      </c>
      <c r="N2428" s="29">
        <f t="shared" si="3692"/>
        <v>174</v>
      </c>
      <c r="O2428" s="15">
        <f>Premissas!$I$6</f>
        <v>47.71</v>
      </c>
      <c r="P2428" s="16">
        <f t="shared" si="3687"/>
        <v>0</v>
      </c>
      <c r="Q2428" s="17">
        <f>P2428*Premissas!$C$13</f>
        <v>0</v>
      </c>
      <c r="R2428" s="15">
        <f t="shared" si="3688"/>
        <v>174</v>
      </c>
      <c r="S2428" s="18">
        <f>R2428*Premissas!$C$11</f>
        <v>8380.7339449541287</v>
      </c>
      <c r="Y2428" s="7" t="str">
        <f>Premissas!$E$6</f>
        <v>junho/19</v>
      </c>
      <c r="Z2428" s="29">
        <f t="shared" si="3693"/>
        <v>174</v>
      </c>
      <c r="AA2428" s="15">
        <f>Premissas!$H$6</f>
        <v>59.47</v>
      </c>
      <c r="AB2428" s="16">
        <f t="shared" si="3690"/>
        <v>0</v>
      </c>
      <c r="AC2428" s="17">
        <f>AB2428*Premissas!$C$6</f>
        <v>0</v>
      </c>
      <c r="AD2428" s="15">
        <f t="shared" si="3691"/>
        <v>174</v>
      </c>
      <c r="AE2428" s="18">
        <f>AD2428*Premissas!$C$12</f>
        <v>5609.1743119266057</v>
      </c>
    </row>
    <row r="2429" spans="1:33" x14ac:dyDescent="0.25">
      <c r="A2429" s="7" t="str">
        <f>Premissas!$E$7</f>
        <v>maio/19</v>
      </c>
      <c r="B2429" s="29">
        <f t="shared" si="3694"/>
        <v>174</v>
      </c>
      <c r="C2429" s="15">
        <f>LARGE(Premissas!$H$7:$I$7,1)</f>
        <v>61.04</v>
      </c>
      <c r="D2429" s="20">
        <f t="shared" si="3684"/>
        <v>0</v>
      </c>
      <c r="E2429" s="17">
        <f>D2429*Premissas!$C$6</f>
        <v>0</v>
      </c>
      <c r="F2429" s="15">
        <f t="shared" si="3685"/>
        <v>174</v>
      </c>
      <c r="G2429" s="18">
        <f>F2429*Premissas!$C$5</f>
        <v>5609.1743119266057</v>
      </c>
      <c r="M2429" s="7" t="str">
        <f>Premissas!$E$7</f>
        <v>maio/19</v>
      </c>
      <c r="N2429" s="29">
        <f t="shared" si="3692"/>
        <v>174</v>
      </c>
      <c r="O2429" s="15">
        <f>Premissas!$I$7</f>
        <v>46.37</v>
      </c>
      <c r="P2429" s="20">
        <f t="shared" si="3687"/>
        <v>0</v>
      </c>
      <c r="Q2429" s="17">
        <f>P2429*Premissas!$C$13</f>
        <v>0</v>
      </c>
      <c r="R2429" s="15">
        <f t="shared" si="3688"/>
        <v>174</v>
      </c>
      <c r="S2429" s="18">
        <f>R2429*Premissas!$C$11</f>
        <v>8380.7339449541287</v>
      </c>
      <c r="Y2429" s="7" t="str">
        <f>Premissas!$E$7</f>
        <v>maio/19</v>
      </c>
      <c r="Z2429" s="29">
        <f t="shared" si="3693"/>
        <v>174</v>
      </c>
      <c r="AA2429" s="15">
        <f>Premissas!$H$7</f>
        <v>61.04</v>
      </c>
      <c r="AB2429" s="20">
        <f t="shared" si="3690"/>
        <v>0</v>
      </c>
      <c r="AC2429" s="17">
        <f>AB2429*Premissas!$C$6</f>
        <v>0</v>
      </c>
      <c r="AD2429" s="15">
        <f t="shared" si="3691"/>
        <v>174</v>
      </c>
      <c r="AE2429" s="18">
        <f>AD2429*Premissas!$C$12</f>
        <v>5609.1743119266057</v>
      </c>
    </row>
    <row r="2430" spans="1:33" x14ac:dyDescent="0.25">
      <c r="A2430" s="7" t="str">
        <f>Premissas!$E$8</f>
        <v>abril/19</v>
      </c>
      <c r="B2430" s="29">
        <f t="shared" si="3694"/>
        <v>174</v>
      </c>
      <c r="C2430" s="15">
        <f>LARGE(Premissas!$H$8:$I$8,1)</f>
        <v>81.98</v>
      </c>
      <c r="D2430" s="20">
        <f t="shared" si="3684"/>
        <v>0</v>
      </c>
      <c r="E2430" s="17">
        <f>D2430*Premissas!$C$6</f>
        <v>0</v>
      </c>
      <c r="F2430" s="15">
        <f t="shared" si="3685"/>
        <v>174</v>
      </c>
      <c r="G2430" s="18">
        <f>F2430*Premissas!$C$5</f>
        <v>5609.1743119266057</v>
      </c>
      <c r="M2430" s="7" t="str">
        <f>Premissas!$E$8</f>
        <v>abril/19</v>
      </c>
      <c r="N2430" s="29">
        <f t="shared" si="3692"/>
        <v>174</v>
      </c>
      <c r="O2430" s="15">
        <f>Premissas!$I$8</f>
        <v>53.09</v>
      </c>
      <c r="P2430" s="20">
        <f t="shared" si="3687"/>
        <v>0</v>
      </c>
      <c r="Q2430" s="17">
        <f>P2430*Premissas!$C$13</f>
        <v>0</v>
      </c>
      <c r="R2430" s="15">
        <f t="shared" si="3688"/>
        <v>174</v>
      </c>
      <c r="S2430" s="18">
        <f>R2430*Premissas!$C$11</f>
        <v>8380.7339449541287</v>
      </c>
      <c r="Y2430" s="7" t="str">
        <f>Premissas!$E$8</f>
        <v>abril/19</v>
      </c>
      <c r="Z2430" s="29">
        <f t="shared" si="3693"/>
        <v>174</v>
      </c>
      <c r="AA2430" s="15">
        <f>Premissas!$H$8</f>
        <v>81.98</v>
      </c>
      <c r="AB2430" s="20">
        <f t="shared" si="3690"/>
        <v>0</v>
      </c>
      <c r="AC2430" s="17">
        <f>AB2430*Premissas!$C$6</f>
        <v>0</v>
      </c>
      <c r="AD2430" s="15">
        <f t="shared" si="3691"/>
        <v>174</v>
      </c>
      <c r="AE2430" s="18">
        <f>AD2430*Premissas!$C$12</f>
        <v>5609.1743119266057</v>
      </c>
    </row>
    <row r="2431" spans="1:33" x14ac:dyDescent="0.25">
      <c r="A2431" s="7" t="str">
        <f>Premissas!$E$9</f>
        <v>março/19</v>
      </c>
      <c r="B2431" s="29">
        <f t="shared" si="3694"/>
        <v>174</v>
      </c>
      <c r="C2431" s="15">
        <f>LARGE(Premissas!$H$9:$I$9,1)</f>
        <v>77.73</v>
      </c>
      <c r="D2431" s="20">
        <f t="shared" si="3684"/>
        <v>0</v>
      </c>
      <c r="E2431" s="17">
        <f>D2431*Premissas!$C$6</f>
        <v>0</v>
      </c>
      <c r="F2431" s="15">
        <f t="shared" si="3685"/>
        <v>174</v>
      </c>
      <c r="G2431" s="18">
        <f>F2431*Premissas!$C$5</f>
        <v>5609.1743119266057</v>
      </c>
      <c r="M2431" s="7" t="str">
        <f>Premissas!$E$9</f>
        <v>março/19</v>
      </c>
      <c r="N2431" s="29">
        <f t="shared" si="3692"/>
        <v>174</v>
      </c>
      <c r="O2431" s="15">
        <f>Premissas!$I$9</f>
        <v>77.73</v>
      </c>
      <c r="P2431" s="20">
        <f t="shared" si="3687"/>
        <v>0</v>
      </c>
      <c r="Q2431" s="17">
        <f>P2431*Premissas!$C$13</f>
        <v>0</v>
      </c>
      <c r="R2431" s="15">
        <f t="shared" si="3688"/>
        <v>174</v>
      </c>
      <c r="S2431" s="18">
        <f>R2431*Premissas!$C$11</f>
        <v>8380.7339449541287</v>
      </c>
      <c r="Y2431" s="7" t="str">
        <f>Premissas!$E$9</f>
        <v>março/19</v>
      </c>
      <c r="Z2431" s="29">
        <f t="shared" si="3693"/>
        <v>174</v>
      </c>
      <c r="AA2431" s="15">
        <f>Premissas!$H$9</f>
        <v>77.62</v>
      </c>
      <c r="AB2431" s="20">
        <f t="shared" si="3690"/>
        <v>0</v>
      </c>
      <c r="AC2431" s="17">
        <f>AB2431*Premissas!$C$6</f>
        <v>0</v>
      </c>
      <c r="AD2431" s="15">
        <f t="shared" si="3691"/>
        <v>174</v>
      </c>
      <c r="AE2431" s="18">
        <f>AD2431*Premissas!$C$12</f>
        <v>5609.1743119266057</v>
      </c>
    </row>
    <row r="2432" spans="1:33" x14ac:dyDescent="0.25">
      <c r="A2432" s="7" t="str">
        <f>Premissas!$E$10</f>
        <v>fevereiro/19</v>
      </c>
      <c r="B2432" s="29">
        <f t="shared" si="3694"/>
        <v>174</v>
      </c>
      <c r="C2432" s="15">
        <f>LARGE(Premissas!$H$10:$I$10,1)</f>
        <v>89.49</v>
      </c>
      <c r="D2432" s="20">
        <f t="shared" si="3684"/>
        <v>0</v>
      </c>
      <c r="E2432" s="17">
        <f>D2432*Premissas!$C$6</f>
        <v>0</v>
      </c>
      <c r="F2432" s="15">
        <f t="shared" si="3685"/>
        <v>174</v>
      </c>
      <c r="G2432" s="18">
        <f>F2432*Premissas!$C$5</f>
        <v>5609.1743119266057</v>
      </c>
      <c r="M2432" s="7" t="str">
        <f>Premissas!$E$10</f>
        <v>fevereiro/19</v>
      </c>
      <c r="N2432" s="29">
        <f t="shared" si="3692"/>
        <v>174</v>
      </c>
      <c r="O2432" s="15">
        <f>Premissas!$I$10</f>
        <v>61.82</v>
      </c>
      <c r="P2432" s="20">
        <f t="shared" si="3687"/>
        <v>0</v>
      </c>
      <c r="Q2432" s="17">
        <f>P2432*Premissas!$C$13</f>
        <v>0</v>
      </c>
      <c r="R2432" s="15">
        <f t="shared" si="3688"/>
        <v>174</v>
      </c>
      <c r="S2432" s="18">
        <f>R2432*Premissas!$C$11</f>
        <v>8380.7339449541287</v>
      </c>
      <c r="Y2432" s="7" t="str">
        <f>Premissas!$E$10</f>
        <v>fevereiro/19</v>
      </c>
      <c r="Z2432" s="29">
        <f t="shared" si="3693"/>
        <v>174</v>
      </c>
      <c r="AA2432" s="15">
        <f>Premissas!$H$10</f>
        <v>89.49</v>
      </c>
      <c r="AB2432" s="20">
        <f t="shared" si="3690"/>
        <v>0</v>
      </c>
      <c r="AC2432" s="17">
        <f>AB2432*Premissas!$C$6</f>
        <v>0</v>
      </c>
      <c r="AD2432" s="15">
        <f t="shared" si="3691"/>
        <v>174</v>
      </c>
      <c r="AE2432" s="18">
        <f>AD2432*Premissas!$C$12</f>
        <v>5609.1743119266057</v>
      </c>
    </row>
    <row r="2433" spans="1:33" x14ac:dyDescent="0.25">
      <c r="A2433" s="7" t="str">
        <f>Premissas!$E$11</f>
        <v>janeiro/19</v>
      </c>
      <c r="B2433" s="29">
        <f t="shared" si="3694"/>
        <v>174</v>
      </c>
      <c r="C2433" s="15">
        <f>LARGE(Premissas!$H$11:$I$11,1)</f>
        <v>81.09</v>
      </c>
      <c r="D2433" s="16">
        <f t="shared" si="3684"/>
        <v>0</v>
      </c>
      <c r="E2433" s="17">
        <f>D2433*Premissas!$C$6</f>
        <v>0</v>
      </c>
      <c r="F2433" s="15">
        <f t="shared" si="3685"/>
        <v>174</v>
      </c>
      <c r="G2433" s="18">
        <f>F2433*Premissas!$C$5</f>
        <v>5609.1743119266057</v>
      </c>
      <c r="M2433" s="7" t="str">
        <f>Premissas!$E$11</f>
        <v>janeiro/19</v>
      </c>
      <c r="N2433" s="29">
        <f t="shared" si="3692"/>
        <v>174</v>
      </c>
      <c r="O2433" s="15">
        <f>Premissas!$I$11</f>
        <v>57.12</v>
      </c>
      <c r="P2433" s="16">
        <f t="shared" si="3687"/>
        <v>0</v>
      </c>
      <c r="Q2433" s="17">
        <f>P2433*Premissas!$C$13</f>
        <v>0</v>
      </c>
      <c r="R2433" s="15">
        <f t="shared" si="3688"/>
        <v>174</v>
      </c>
      <c r="S2433" s="18">
        <f>R2433*Premissas!$C$11</f>
        <v>8380.7339449541287</v>
      </c>
      <c r="Y2433" s="7" t="str">
        <f>Premissas!$E$11</f>
        <v>janeiro/19</v>
      </c>
      <c r="Z2433" s="29">
        <f t="shared" si="3693"/>
        <v>174</v>
      </c>
      <c r="AA2433" s="15">
        <f>Premissas!$H$11</f>
        <v>81.09</v>
      </c>
      <c r="AB2433" s="16">
        <f t="shared" si="3690"/>
        <v>0</v>
      </c>
      <c r="AC2433" s="17">
        <f>AB2433*Premissas!$C$6</f>
        <v>0</v>
      </c>
      <c r="AD2433" s="15">
        <f t="shared" si="3691"/>
        <v>174</v>
      </c>
      <c r="AE2433" s="18">
        <f>AD2433*Premissas!$C$12</f>
        <v>5609.1743119266057</v>
      </c>
    </row>
    <row r="2434" spans="1:33" x14ac:dyDescent="0.25">
      <c r="A2434" s="7" t="str">
        <f>Premissas!$E$12</f>
        <v>dezembro/18</v>
      </c>
      <c r="B2434" s="29">
        <f t="shared" si="3694"/>
        <v>174</v>
      </c>
      <c r="C2434" s="15">
        <f>LARGE(Premissas!$H$12:$I$12,1)</f>
        <v>66.98</v>
      </c>
      <c r="D2434" s="16">
        <f t="shared" si="3684"/>
        <v>0</v>
      </c>
      <c r="E2434" s="17">
        <f>D2434*Premissas!$C$6</f>
        <v>0</v>
      </c>
      <c r="F2434" s="15">
        <f t="shared" si="3685"/>
        <v>174</v>
      </c>
      <c r="G2434" s="18">
        <f>F2434*Premissas!$C$5</f>
        <v>5609.1743119266057</v>
      </c>
      <c r="M2434" s="7" t="str">
        <f>Premissas!$E$12</f>
        <v>dezembro/18</v>
      </c>
      <c r="N2434" s="29">
        <f t="shared" si="3692"/>
        <v>174</v>
      </c>
      <c r="O2434" s="15">
        <f>Premissas!$I$12</f>
        <v>56.9</v>
      </c>
      <c r="P2434" s="16">
        <f t="shared" si="3687"/>
        <v>0</v>
      </c>
      <c r="Q2434" s="17">
        <f>P2434*Premissas!$C$13</f>
        <v>0</v>
      </c>
      <c r="R2434" s="15">
        <f t="shared" si="3688"/>
        <v>174</v>
      </c>
      <c r="S2434" s="18">
        <f>R2434*Premissas!$C$11</f>
        <v>8380.7339449541287</v>
      </c>
      <c r="Y2434" s="7" t="str">
        <f>Premissas!$E$12</f>
        <v>dezembro/18</v>
      </c>
      <c r="Z2434" s="29">
        <f t="shared" si="3693"/>
        <v>174</v>
      </c>
      <c r="AA2434" s="15">
        <f>Premissas!$H$12</f>
        <v>66.98</v>
      </c>
      <c r="AB2434" s="16">
        <f t="shared" si="3690"/>
        <v>0</v>
      </c>
      <c r="AC2434" s="17">
        <f>AB2434*Premissas!$C$6</f>
        <v>0</v>
      </c>
      <c r="AD2434" s="15">
        <f t="shared" si="3691"/>
        <v>174</v>
      </c>
      <c r="AE2434" s="18">
        <f>AD2434*Premissas!$C$12</f>
        <v>5609.1743119266057</v>
      </c>
    </row>
    <row r="2435" spans="1:33" x14ac:dyDescent="0.25">
      <c r="A2435" s="7" t="str">
        <f>Premissas!$E$13</f>
        <v>novembro/18</v>
      </c>
      <c r="B2435" s="29">
        <f t="shared" si="3694"/>
        <v>174</v>
      </c>
      <c r="C2435" s="15">
        <f>LARGE(Premissas!$H$13:$I$13,1)</f>
        <v>66.42</v>
      </c>
      <c r="D2435" s="16">
        <f t="shared" si="3684"/>
        <v>0</v>
      </c>
      <c r="E2435" s="17">
        <f>D2435*Premissas!$C$6</f>
        <v>0</v>
      </c>
      <c r="F2435" s="15">
        <f t="shared" si="3685"/>
        <v>174</v>
      </c>
      <c r="G2435" s="18">
        <f>F2435*Premissas!$C$5</f>
        <v>5609.1743119266057</v>
      </c>
      <c r="M2435" s="7" t="str">
        <f>Premissas!$E$13</f>
        <v>novembro/18</v>
      </c>
      <c r="N2435" s="29">
        <f t="shared" si="3692"/>
        <v>174</v>
      </c>
      <c r="O2435" s="15">
        <f>Premissas!$I$13</f>
        <v>40.659999999999997</v>
      </c>
      <c r="P2435" s="16">
        <f t="shared" si="3687"/>
        <v>0</v>
      </c>
      <c r="Q2435" s="17">
        <f>P2435*Premissas!$C$13</f>
        <v>0</v>
      </c>
      <c r="R2435" s="15">
        <f t="shared" si="3688"/>
        <v>174</v>
      </c>
      <c r="S2435" s="18">
        <f>R2435*Premissas!$C$11</f>
        <v>8380.7339449541287</v>
      </c>
      <c r="Y2435" s="7" t="str">
        <f>Premissas!$E$13</f>
        <v>novembro/18</v>
      </c>
      <c r="Z2435" s="29">
        <f t="shared" si="3693"/>
        <v>174</v>
      </c>
      <c r="AA2435" s="15">
        <f>Premissas!$H$13</f>
        <v>66.42</v>
      </c>
      <c r="AB2435" s="16">
        <f t="shared" si="3690"/>
        <v>0</v>
      </c>
      <c r="AC2435" s="17">
        <f>AB2435*Premissas!$C$6</f>
        <v>0</v>
      </c>
      <c r="AD2435" s="15">
        <f t="shared" si="3691"/>
        <v>174</v>
      </c>
      <c r="AE2435" s="18">
        <f>AD2435*Premissas!$C$12</f>
        <v>5609.1743119266057</v>
      </c>
    </row>
    <row r="2436" spans="1:33" x14ac:dyDescent="0.25">
      <c r="A2436" s="26" t="s">
        <v>35</v>
      </c>
      <c r="B2436" s="5"/>
      <c r="C2436" s="5">
        <f>LARGE(C2423:C2435,1)</f>
        <v>89.49</v>
      </c>
      <c r="D2436" s="5">
        <f>LARGE(D2423:D2435,1)</f>
        <v>0</v>
      </c>
      <c r="E2436" s="27">
        <f>SUM(E2424:E2435)</f>
        <v>0</v>
      </c>
      <c r="F2436" s="5">
        <f>LARGE(F2423:F2435,1)</f>
        <v>174</v>
      </c>
      <c r="G2436" s="27">
        <f t="shared" si="3650"/>
        <v>67310.09174311925</v>
      </c>
      <c r="H2436" s="50">
        <f>E2436+G2436</f>
        <v>67310.09174311925</v>
      </c>
      <c r="I2436">
        <f>B2424</f>
        <v>174</v>
      </c>
      <c r="M2436" s="26" t="s">
        <v>35</v>
      </c>
      <c r="N2436" s="5"/>
      <c r="O2436" s="5">
        <f t="shared" ref="O2436:P2436" si="3695">LARGE(O2423:O2435,1)</f>
        <v>77.73</v>
      </c>
      <c r="P2436" s="5">
        <f t="shared" si="3695"/>
        <v>0</v>
      </c>
      <c r="Q2436" s="27">
        <f t="shared" ref="Q2436" si="3696">SUM(Q2424:Q2435)</f>
        <v>0</v>
      </c>
      <c r="R2436" s="5">
        <f t="shared" ref="R2436" si="3697">LARGE(R2423:R2435,1)</f>
        <v>174</v>
      </c>
      <c r="S2436" s="27">
        <f t="shared" si="3654"/>
        <v>100568.80733944957</v>
      </c>
      <c r="T2436" s="50">
        <f t="shared" ref="T2436" si="3698">Q2436+S2436</f>
        <v>100568.80733944957</v>
      </c>
      <c r="U2436">
        <f t="shared" ref="U2436" si="3699">N2424</f>
        <v>174</v>
      </c>
      <c r="Y2436" s="26" t="s">
        <v>35</v>
      </c>
      <c r="Z2436" s="5"/>
      <c r="AA2436" s="5">
        <f t="shared" ref="AA2436:AB2436" si="3700">LARGE(AA2423:AA2435,1)</f>
        <v>89.49</v>
      </c>
      <c r="AB2436" s="5">
        <f t="shared" si="3700"/>
        <v>0</v>
      </c>
      <c r="AC2436" s="27">
        <f t="shared" ref="AC2436" si="3701">SUM(AC2424:AC2435)</f>
        <v>0</v>
      </c>
      <c r="AD2436" s="5">
        <f t="shared" ref="AD2436" si="3702">LARGE(AD2423:AD2435,1)</f>
        <v>174</v>
      </c>
      <c r="AE2436" s="27">
        <f t="shared" si="3660"/>
        <v>67310.09174311925</v>
      </c>
      <c r="AF2436" s="50">
        <f t="shared" ref="AF2436" si="3703">AC2436+AE2436</f>
        <v>67310.09174311925</v>
      </c>
      <c r="AG2436">
        <f t="shared" ref="AG2436" si="3704">Z2424</f>
        <v>174</v>
      </c>
    </row>
    <row r="2437" spans="1:33" x14ac:dyDescent="0.25">
      <c r="A2437" s="6" t="s">
        <v>12</v>
      </c>
      <c r="B2437" s="6" t="s">
        <v>18</v>
      </c>
      <c r="C2437" s="6" t="s">
        <v>19</v>
      </c>
      <c r="D2437" s="14" t="s">
        <v>20</v>
      </c>
      <c r="E2437" s="14" t="s">
        <v>21</v>
      </c>
      <c r="F2437" s="6" t="s">
        <v>22</v>
      </c>
      <c r="G2437" s="6" t="s">
        <v>23</v>
      </c>
      <c r="M2437" s="6" t="s">
        <v>12</v>
      </c>
      <c r="N2437" s="6" t="s">
        <v>18</v>
      </c>
      <c r="O2437" s="6" t="s">
        <v>19</v>
      </c>
      <c r="P2437" s="14" t="s">
        <v>20</v>
      </c>
      <c r="Q2437" s="14" t="s">
        <v>21</v>
      </c>
      <c r="R2437" s="6" t="s">
        <v>22</v>
      </c>
      <c r="S2437" s="6" t="s">
        <v>23</v>
      </c>
      <c r="Y2437" s="6" t="s">
        <v>12</v>
      </c>
      <c r="Z2437" s="6" t="s">
        <v>18</v>
      </c>
      <c r="AA2437" s="6" t="s">
        <v>19</v>
      </c>
      <c r="AB2437" s="14" t="s">
        <v>20</v>
      </c>
      <c r="AC2437" s="14" t="s">
        <v>21</v>
      </c>
      <c r="AD2437" s="6" t="s">
        <v>22</v>
      </c>
      <c r="AE2437" s="6" t="s">
        <v>23</v>
      </c>
    </row>
    <row r="2438" spans="1:33" x14ac:dyDescent="0.25">
      <c r="A2438" s="7" t="str">
        <f>Premissas!$E$2</f>
        <v>outubro/19</v>
      </c>
      <c r="B2438" s="29">
        <f>B2424+1</f>
        <v>175</v>
      </c>
      <c r="C2438" s="15">
        <f>LARGE(Premissas!$H$2:$I$2,1)</f>
        <v>63.39</v>
      </c>
      <c r="D2438" s="16">
        <f t="shared" ref="D2438:D2449" si="3705">IF(C2438&gt;105%*B2438,(C2438-B2438),0)</f>
        <v>0</v>
      </c>
      <c r="E2438" s="17">
        <f>D2438*Premissas!$C$6</f>
        <v>0</v>
      </c>
      <c r="F2438" s="15">
        <f t="shared" ref="F2438:F2449" si="3706">IF(C2438&gt;B2438,C2438,B2438)</f>
        <v>175</v>
      </c>
      <c r="G2438" s="18">
        <f>F2438*Premissas!$C$5</f>
        <v>5641.4109459031952</v>
      </c>
      <c r="M2438" s="7" t="str">
        <f>Premissas!$E$2</f>
        <v>outubro/19</v>
      </c>
      <c r="N2438" s="29">
        <f t="shared" ref="N2438" si="3707">N2424+1</f>
        <v>175</v>
      </c>
      <c r="O2438" s="15">
        <f>Premissas!$I$2</f>
        <v>63.39</v>
      </c>
      <c r="P2438" s="16">
        <f t="shared" ref="P2438:P2449" si="3708">IF(O2438&gt;105%*N2438,(O2438-N2438),0)</f>
        <v>0</v>
      </c>
      <c r="Q2438" s="17">
        <f>P2438*Premissas!$C$13</f>
        <v>0</v>
      </c>
      <c r="R2438" s="15">
        <f t="shared" ref="R2438:R2449" si="3709">IF(O2438&gt;N2438,O2438,N2438)</f>
        <v>175</v>
      </c>
      <c r="S2438" s="18">
        <f>R2438*Premissas!$C$11</f>
        <v>8428.899082568807</v>
      </c>
      <c r="Y2438" s="7" t="str">
        <f>Premissas!$E$2</f>
        <v>outubro/19</v>
      </c>
      <c r="Z2438" s="29">
        <f t="shared" ref="Z2438" si="3710">Z2424+1</f>
        <v>175</v>
      </c>
      <c r="AA2438" s="15">
        <f>Premissas!$H$2</f>
        <v>58.8</v>
      </c>
      <c r="AB2438" s="16">
        <f t="shared" ref="AB2438:AB2449" si="3711">IF(AA2438&gt;105%*Z2438,(AA2438-Z2438),0)</f>
        <v>0</v>
      </c>
      <c r="AC2438" s="17">
        <f>AB2438*Premissas!$C$6</f>
        <v>0</v>
      </c>
      <c r="AD2438" s="15">
        <f t="shared" ref="AD2438:AD2449" si="3712">IF(AA2438&gt;Z2438,AA2438,Z2438)</f>
        <v>175</v>
      </c>
      <c r="AE2438" s="18">
        <f>AD2438*Premissas!$C$12</f>
        <v>5641.4109459031952</v>
      </c>
    </row>
    <row r="2439" spans="1:33" x14ac:dyDescent="0.25">
      <c r="A2439" s="7" t="str">
        <f>Premissas!$E$3</f>
        <v>setembro/19</v>
      </c>
      <c r="B2439" s="29">
        <f>B2438</f>
        <v>175</v>
      </c>
      <c r="C2439" s="15">
        <f>LARGE(Premissas!$H$3:$I$3,1)</f>
        <v>58.91</v>
      </c>
      <c r="D2439" s="16">
        <f t="shared" si="3705"/>
        <v>0</v>
      </c>
      <c r="E2439" s="17">
        <f>D2439*Premissas!$C$6</f>
        <v>0</v>
      </c>
      <c r="F2439" s="15">
        <f t="shared" si="3706"/>
        <v>175</v>
      </c>
      <c r="G2439" s="18">
        <f>F2439*Premissas!$C$5</f>
        <v>5641.4109459031952</v>
      </c>
      <c r="M2439" s="7" t="str">
        <f>Premissas!$E$3</f>
        <v>setembro/19</v>
      </c>
      <c r="N2439" s="29">
        <f t="shared" ref="N2439:N2449" si="3713">N2438</f>
        <v>175</v>
      </c>
      <c r="O2439" s="15">
        <f>Premissas!$I$3</f>
        <v>52.19</v>
      </c>
      <c r="P2439" s="16">
        <f t="shared" si="3708"/>
        <v>0</v>
      </c>
      <c r="Q2439" s="17">
        <f>P2439*Premissas!$C$13</f>
        <v>0</v>
      </c>
      <c r="R2439" s="15">
        <f t="shared" si="3709"/>
        <v>175</v>
      </c>
      <c r="S2439" s="18">
        <f>R2439*Premissas!$C$11</f>
        <v>8428.899082568807</v>
      </c>
      <c r="Y2439" s="7" t="str">
        <f>Premissas!$E$3</f>
        <v>setembro/19</v>
      </c>
      <c r="Z2439" s="29">
        <f t="shared" ref="Z2439:Z2449" si="3714">Z2438</f>
        <v>175</v>
      </c>
      <c r="AA2439" s="15">
        <f>Premissas!$H$3</f>
        <v>58.91</v>
      </c>
      <c r="AB2439" s="16">
        <f t="shared" si="3711"/>
        <v>0</v>
      </c>
      <c r="AC2439" s="17">
        <f>AB2439*Premissas!$C$6</f>
        <v>0</v>
      </c>
      <c r="AD2439" s="15">
        <f t="shared" si="3712"/>
        <v>175</v>
      </c>
      <c r="AE2439" s="18">
        <f>AD2439*Premissas!$C$12</f>
        <v>5641.4109459031952</v>
      </c>
    </row>
    <row r="2440" spans="1:33" x14ac:dyDescent="0.25">
      <c r="A2440" s="7" t="str">
        <f>Premissas!$E$4</f>
        <v>agosto/19</v>
      </c>
      <c r="B2440" s="29">
        <f t="shared" ref="B2440:B2449" si="3715">B2439</f>
        <v>175</v>
      </c>
      <c r="C2440" s="15">
        <f>LARGE(Premissas!$H$4:$I$4,1)</f>
        <v>46.48</v>
      </c>
      <c r="D2440" s="16">
        <f t="shared" si="3705"/>
        <v>0</v>
      </c>
      <c r="E2440" s="17">
        <f>D2440*Premissas!$C$6</f>
        <v>0</v>
      </c>
      <c r="F2440" s="15">
        <f t="shared" si="3706"/>
        <v>175</v>
      </c>
      <c r="G2440" s="18">
        <f>F2440*Premissas!$C$5</f>
        <v>5641.4109459031952</v>
      </c>
      <c r="M2440" s="7" t="str">
        <f>Premissas!$E$4</f>
        <v>agosto/19</v>
      </c>
      <c r="N2440" s="29">
        <f t="shared" si="3713"/>
        <v>175</v>
      </c>
      <c r="O2440" s="15">
        <f>Premissas!$I$4</f>
        <v>20.16</v>
      </c>
      <c r="P2440" s="16">
        <f t="shared" si="3708"/>
        <v>0</v>
      </c>
      <c r="Q2440" s="17">
        <f>P2440*Premissas!$C$13</f>
        <v>0</v>
      </c>
      <c r="R2440" s="15">
        <f t="shared" si="3709"/>
        <v>175</v>
      </c>
      <c r="S2440" s="18">
        <f>R2440*Premissas!$C$11</f>
        <v>8428.899082568807</v>
      </c>
      <c r="Y2440" s="7" t="str">
        <f>Premissas!$E$4</f>
        <v>agosto/19</v>
      </c>
      <c r="Z2440" s="29">
        <f t="shared" si="3714"/>
        <v>175</v>
      </c>
      <c r="AA2440" s="15">
        <f>Premissas!$H$4</f>
        <v>46.48</v>
      </c>
      <c r="AB2440" s="16">
        <f t="shared" si="3711"/>
        <v>0</v>
      </c>
      <c r="AC2440" s="17">
        <f>AB2440*Premissas!$C$6</f>
        <v>0</v>
      </c>
      <c r="AD2440" s="15">
        <f t="shared" si="3712"/>
        <v>175</v>
      </c>
      <c r="AE2440" s="18">
        <f>AD2440*Premissas!$C$12</f>
        <v>5641.4109459031952</v>
      </c>
    </row>
    <row r="2441" spans="1:33" x14ac:dyDescent="0.25">
      <c r="A2441" s="7" t="str">
        <f>Premissas!$E$5</f>
        <v>julho/19</v>
      </c>
      <c r="B2441" s="29">
        <f t="shared" si="3715"/>
        <v>175</v>
      </c>
      <c r="C2441" s="15">
        <f>LARGE(Premissas!$H$5:$I$5,1)</f>
        <v>63.17</v>
      </c>
      <c r="D2441" s="16">
        <f t="shared" si="3705"/>
        <v>0</v>
      </c>
      <c r="E2441" s="17">
        <f>D2441*Premissas!$C$6</f>
        <v>0</v>
      </c>
      <c r="F2441" s="15">
        <f t="shared" si="3706"/>
        <v>175</v>
      </c>
      <c r="G2441" s="18">
        <f>F2441*Premissas!$C$5</f>
        <v>5641.4109459031952</v>
      </c>
      <c r="M2441" s="7" t="str">
        <f>Premissas!$E$5</f>
        <v>julho/19</v>
      </c>
      <c r="N2441" s="29">
        <f t="shared" si="3713"/>
        <v>175</v>
      </c>
      <c r="O2441" s="15">
        <f>Premissas!$I$5</f>
        <v>39.979999999999997</v>
      </c>
      <c r="P2441" s="16">
        <f t="shared" si="3708"/>
        <v>0</v>
      </c>
      <c r="Q2441" s="17">
        <f>P2441*Premissas!$C$13</f>
        <v>0</v>
      </c>
      <c r="R2441" s="15">
        <f t="shared" si="3709"/>
        <v>175</v>
      </c>
      <c r="S2441" s="18">
        <f>R2441*Premissas!$C$11</f>
        <v>8428.899082568807</v>
      </c>
      <c r="Y2441" s="7" t="str">
        <f>Premissas!$E$5</f>
        <v>julho/19</v>
      </c>
      <c r="Z2441" s="29">
        <f t="shared" si="3714"/>
        <v>175</v>
      </c>
      <c r="AA2441" s="15">
        <f>Premissas!$H$5</f>
        <v>63.17</v>
      </c>
      <c r="AB2441" s="16">
        <f t="shared" si="3711"/>
        <v>0</v>
      </c>
      <c r="AC2441" s="17">
        <f>AB2441*Premissas!$C$6</f>
        <v>0</v>
      </c>
      <c r="AD2441" s="15">
        <f t="shared" si="3712"/>
        <v>175</v>
      </c>
      <c r="AE2441" s="18">
        <f>AD2441*Premissas!$C$12</f>
        <v>5641.4109459031952</v>
      </c>
    </row>
    <row r="2442" spans="1:33" x14ac:dyDescent="0.25">
      <c r="A2442" s="7" t="str">
        <f>Premissas!$E$6</f>
        <v>junho/19</v>
      </c>
      <c r="B2442" s="29">
        <f t="shared" si="3715"/>
        <v>175</v>
      </c>
      <c r="C2442" s="15">
        <f>LARGE(Premissas!$H$6:$I$6,1)</f>
        <v>59.47</v>
      </c>
      <c r="D2442" s="16">
        <f t="shared" si="3705"/>
        <v>0</v>
      </c>
      <c r="E2442" s="17">
        <f>D2442*Premissas!$C$6</f>
        <v>0</v>
      </c>
      <c r="F2442" s="15">
        <f t="shared" si="3706"/>
        <v>175</v>
      </c>
      <c r="G2442" s="18">
        <f>F2442*Premissas!$C$5</f>
        <v>5641.4109459031952</v>
      </c>
      <c r="M2442" s="7" t="str">
        <f>Premissas!$E$6</f>
        <v>junho/19</v>
      </c>
      <c r="N2442" s="29">
        <f t="shared" si="3713"/>
        <v>175</v>
      </c>
      <c r="O2442" s="15">
        <f>Premissas!$I$6</f>
        <v>47.71</v>
      </c>
      <c r="P2442" s="16">
        <f t="shared" si="3708"/>
        <v>0</v>
      </c>
      <c r="Q2442" s="17">
        <f>P2442*Premissas!$C$13</f>
        <v>0</v>
      </c>
      <c r="R2442" s="15">
        <f t="shared" si="3709"/>
        <v>175</v>
      </c>
      <c r="S2442" s="18">
        <f>R2442*Premissas!$C$11</f>
        <v>8428.899082568807</v>
      </c>
      <c r="Y2442" s="7" t="str">
        <f>Premissas!$E$6</f>
        <v>junho/19</v>
      </c>
      <c r="Z2442" s="29">
        <f t="shared" si="3714"/>
        <v>175</v>
      </c>
      <c r="AA2442" s="15">
        <f>Premissas!$H$6</f>
        <v>59.47</v>
      </c>
      <c r="AB2442" s="16">
        <f t="shared" si="3711"/>
        <v>0</v>
      </c>
      <c r="AC2442" s="17">
        <f>AB2442*Premissas!$C$6</f>
        <v>0</v>
      </c>
      <c r="AD2442" s="15">
        <f t="shared" si="3712"/>
        <v>175</v>
      </c>
      <c r="AE2442" s="18">
        <f>AD2442*Premissas!$C$12</f>
        <v>5641.4109459031952</v>
      </c>
    </row>
    <row r="2443" spans="1:33" x14ac:dyDescent="0.25">
      <c r="A2443" s="7" t="str">
        <f>Premissas!$E$7</f>
        <v>maio/19</v>
      </c>
      <c r="B2443" s="29">
        <f t="shared" si="3715"/>
        <v>175</v>
      </c>
      <c r="C2443" s="15">
        <f>LARGE(Premissas!$H$7:$I$7,1)</f>
        <v>61.04</v>
      </c>
      <c r="D2443" s="20">
        <f t="shared" si="3705"/>
        <v>0</v>
      </c>
      <c r="E2443" s="17">
        <f>D2443*Premissas!$C$6</f>
        <v>0</v>
      </c>
      <c r="F2443" s="15">
        <f t="shared" si="3706"/>
        <v>175</v>
      </c>
      <c r="G2443" s="18">
        <f>F2443*Premissas!$C$5</f>
        <v>5641.4109459031952</v>
      </c>
      <c r="M2443" s="7" t="str">
        <f>Premissas!$E$7</f>
        <v>maio/19</v>
      </c>
      <c r="N2443" s="29">
        <f t="shared" si="3713"/>
        <v>175</v>
      </c>
      <c r="O2443" s="15">
        <f>Premissas!$I$7</f>
        <v>46.37</v>
      </c>
      <c r="P2443" s="20">
        <f t="shared" si="3708"/>
        <v>0</v>
      </c>
      <c r="Q2443" s="17">
        <f>P2443*Premissas!$C$13</f>
        <v>0</v>
      </c>
      <c r="R2443" s="15">
        <f t="shared" si="3709"/>
        <v>175</v>
      </c>
      <c r="S2443" s="18">
        <f>R2443*Premissas!$C$11</f>
        <v>8428.899082568807</v>
      </c>
      <c r="Y2443" s="7" t="str">
        <f>Premissas!$E$7</f>
        <v>maio/19</v>
      </c>
      <c r="Z2443" s="29">
        <f t="shared" si="3714"/>
        <v>175</v>
      </c>
      <c r="AA2443" s="15">
        <f>Premissas!$H$7</f>
        <v>61.04</v>
      </c>
      <c r="AB2443" s="20">
        <f t="shared" si="3711"/>
        <v>0</v>
      </c>
      <c r="AC2443" s="17">
        <f>AB2443*Premissas!$C$6</f>
        <v>0</v>
      </c>
      <c r="AD2443" s="15">
        <f t="shared" si="3712"/>
        <v>175</v>
      </c>
      <c r="AE2443" s="18">
        <f>AD2443*Premissas!$C$12</f>
        <v>5641.4109459031952</v>
      </c>
    </row>
    <row r="2444" spans="1:33" x14ac:dyDescent="0.25">
      <c r="A2444" s="7" t="str">
        <f>Premissas!$E$8</f>
        <v>abril/19</v>
      </c>
      <c r="B2444" s="29">
        <f t="shared" si="3715"/>
        <v>175</v>
      </c>
      <c r="C2444" s="15">
        <f>LARGE(Premissas!$H$8:$I$8,1)</f>
        <v>81.98</v>
      </c>
      <c r="D2444" s="20">
        <f t="shared" si="3705"/>
        <v>0</v>
      </c>
      <c r="E2444" s="17">
        <f>D2444*Premissas!$C$6</f>
        <v>0</v>
      </c>
      <c r="F2444" s="15">
        <f t="shared" si="3706"/>
        <v>175</v>
      </c>
      <c r="G2444" s="18">
        <f>F2444*Premissas!$C$5</f>
        <v>5641.4109459031952</v>
      </c>
      <c r="M2444" s="7" t="str">
        <f>Premissas!$E$8</f>
        <v>abril/19</v>
      </c>
      <c r="N2444" s="29">
        <f t="shared" si="3713"/>
        <v>175</v>
      </c>
      <c r="O2444" s="15">
        <f>Premissas!$I$8</f>
        <v>53.09</v>
      </c>
      <c r="P2444" s="20">
        <f t="shared" si="3708"/>
        <v>0</v>
      </c>
      <c r="Q2444" s="17">
        <f>P2444*Premissas!$C$13</f>
        <v>0</v>
      </c>
      <c r="R2444" s="15">
        <f t="shared" si="3709"/>
        <v>175</v>
      </c>
      <c r="S2444" s="18">
        <f>R2444*Premissas!$C$11</f>
        <v>8428.899082568807</v>
      </c>
      <c r="Y2444" s="7" t="str">
        <f>Premissas!$E$8</f>
        <v>abril/19</v>
      </c>
      <c r="Z2444" s="29">
        <f t="shared" si="3714"/>
        <v>175</v>
      </c>
      <c r="AA2444" s="15">
        <f>Premissas!$H$8</f>
        <v>81.98</v>
      </c>
      <c r="AB2444" s="20">
        <f t="shared" si="3711"/>
        <v>0</v>
      </c>
      <c r="AC2444" s="17">
        <f>AB2444*Premissas!$C$6</f>
        <v>0</v>
      </c>
      <c r="AD2444" s="15">
        <f t="shared" si="3712"/>
        <v>175</v>
      </c>
      <c r="AE2444" s="18">
        <f>AD2444*Premissas!$C$12</f>
        <v>5641.4109459031952</v>
      </c>
    </row>
    <row r="2445" spans="1:33" x14ac:dyDescent="0.25">
      <c r="A2445" s="7" t="str">
        <f>Premissas!$E$9</f>
        <v>março/19</v>
      </c>
      <c r="B2445" s="29">
        <f t="shared" si="3715"/>
        <v>175</v>
      </c>
      <c r="C2445" s="15">
        <f>LARGE(Premissas!$H$9:$I$9,1)</f>
        <v>77.73</v>
      </c>
      <c r="D2445" s="20">
        <f t="shared" si="3705"/>
        <v>0</v>
      </c>
      <c r="E2445" s="17">
        <f>D2445*Premissas!$C$6</f>
        <v>0</v>
      </c>
      <c r="F2445" s="15">
        <f t="shared" si="3706"/>
        <v>175</v>
      </c>
      <c r="G2445" s="18">
        <f>F2445*Premissas!$C$5</f>
        <v>5641.4109459031952</v>
      </c>
      <c r="M2445" s="7" t="str">
        <f>Premissas!$E$9</f>
        <v>março/19</v>
      </c>
      <c r="N2445" s="29">
        <f t="shared" si="3713"/>
        <v>175</v>
      </c>
      <c r="O2445" s="15">
        <f>Premissas!$I$9</f>
        <v>77.73</v>
      </c>
      <c r="P2445" s="20">
        <f t="shared" si="3708"/>
        <v>0</v>
      </c>
      <c r="Q2445" s="17">
        <f>P2445*Premissas!$C$13</f>
        <v>0</v>
      </c>
      <c r="R2445" s="15">
        <f t="shared" si="3709"/>
        <v>175</v>
      </c>
      <c r="S2445" s="18">
        <f>R2445*Premissas!$C$11</f>
        <v>8428.899082568807</v>
      </c>
      <c r="Y2445" s="7" t="str">
        <f>Premissas!$E$9</f>
        <v>março/19</v>
      </c>
      <c r="Z2445" s="29">
        <f t="shared" si="3714"/>
        <v>175</v>
      </c>
      <c r="AA2445" s="15">
        <f>Premissas!$H$9</f>
        <v>77.62</v>
      </c>
      <c r="AB2445" s="20">
        <f t="shared" si="3711"/>
        <v>0</v>
      </c>
      <c r="AC2445" s="17">
        <f>AB2445*Premissas!$C$6</f>
        <v>0</v>
      </c>
      <c r="AD2445" s="15">
        <f t="shared" si="3712"/>
        <v>175</v>
      </c>
      <c r="AE2445" s="18">
        <f>AD2445*Premissas!$C$12</f>
        <v>5641.4109459031952</v>
      </c>
    </row>
    <row r="2446" spans="1:33" x14ac:dyDescent="0.25">
      <c r="A2446" s="7" t="str">
        <f>Premissas!$E$10</f>
        <v>fevereiro/19</v>
      </c>
      <c r="B2446" s="29">
        <f t="shared" si="3715"/>
        <v>175</v>
      </c>
      <c r="C2446" s="15">
        <f>LARGE(Premissas!$H$10:$I$10,1)</f>
        <v>89.49</v>
      </c>
      <c r="D2446" s="20">
        <f t="shared" si="3705"/>
        <v>0</v>
      </c>
      <c r="E2446" s="17">
        <f>D2446*Premissas!$C$6</f>
        <v>0</v>
      </c>
      <c r="F2446" s="15">
        <f t="shared" si="3706"/>
        <v>175</v>
      </c>
      <c r="G2446" s="18">
        <f>F2446*Premissas!$C$5</f>
        <v>5641.4109459031952</v>
      </c>
      <c r="M2446" s="7" t="str">
        <f>Premissas!$E$10</f>
        <v>fevereiro/19</v>
      </c>
      <c r="N2446" s="29">
        <f t="shared" si="3713"/>
        <v>175</v>
      </c>
      <c r="O2446" s="15">
        <f>Premissas!$I$10</f>
        <v>61.82</v>
      </c>
      <c r="P2446" s="20">
        <f t="shared" si="3708"/>
        <v>0</v>
      </c>
      <c r="Q2446" s="17">
        <f>P2446*Premissas!$C$13</f>
        <v>0</v>
      </c>
      <c r="R2446" s="15">
        <f t="shared" si="3709"/>
        <v>175</v>
      </c>
      <c r="S2446" s="18">
        <f>R2446*Premissas!$C$11</f>
        <v>8428.899082568807</v>
      </c>
      <c r="Y2446" s="7" t="str">
        <f>Premissas!$E$10</f>
        <v>fevereiro/19</v>
      </c>
      <c r="Z2446" s="29">
        <f t="shared" si="3714"/>
        <v>175</v>
      </c>
      <c r="AA2446" s="15">
        <f>Premissas!$H$10</f>
        <v>89.49</v>
      </c>
      <c r="AB2446" s="20">
        <f t="shared" si="3711"/>
        <v>0</v>
      </c>
      <c r="AC2446" s="17">
        <f>AB2446*Premissas!$C$6</f>
        <v>0</v>
      </c>
      <c r="AD2446" s="15">
        <f t="shared" si="3712"/>
        <v>175</v>
      </c>
      <c r="AE2446" s="18">
        <f>AD2446*Premissas!$C$12</f>
        <v>5641.4109459031952</v>
      </c>
    </row>
    <row r="2447" spans="1:33" x14ac:dyDescent="0.25">
      <c r="A2447" s="7" t="str">
        <f>Premissas!$E$11</f>
        <v>janeiro/19</v>
      </c>
      <c r="B2447" s="29">
        <f t="shared" si="3715"/>
        <v>175</v>
      </c>
      <c r="C2447" s="15">
        <f>LARGE(Premissas!$H$11:$I$11,1)</f>
        <v>81.09</v>
      </c>
      <c r="D2447" s="16">
        <f t="shared" si="3705"/>
        <v>0</v>
      </c>
      <c r="E2447" s="17">
        <f>D2447*Premissas!$C$6</f>
        <v>0</v>
      </c>
      <c r="F2447" s="15">
        <f t="shared" si="3706"/>
        <v>175</v>
      </c>
      <c r="G2447" s="18">
        <f>F2447*Premissas!$C$5</f>
        <v>5641.4109459031952</v>
      </c>
      <c r="M2447" s="7" t="str">
        <f>Premissas!$E$11</f>
        <v>janeiro/19</v>
      </c>
      <c r="N2447" s="29">
        <f t="shared" si="3713"/>
        <v>175</v>
      </c>
      <c r="O2447" s="15">
        <f>Premissas!$I$11</f>
        <v>57.12</v>
      </c>
      <c r="P2447" s="16">
        <f t="shared" si="3708"/>
        <v>0</v>
      </c>
      <c r="Q2447" s="17">
        <f>P2447*Premissas!$C$13</f>
        <v>0</v>
      </c>
      <c r="R2447" s="15">
        <f t="shared" si="3709"/>
        <v>175</v>
      </c>
      <c r="S2447" s="18">
        <f>R2447*Premissas!$C$11</f>
        <v>8428.899082568807</v>
      </c>
      <c r="Y2447" s="7" t="str">
        <f>Premissas!$E$11</f>
        <v>janeiro/19</v>
      </c>
      <c r="Z2447" s="29">
        <f t="shared" si="3714"/>
        <v>175</v>
      </c>
      <c r="AA2447" s="15">
        <f>Premissas!$H$11</f>
        <v>81.09</v>
      </c>
      <c r="AB2447" s="16">
        <f t="shared" si="3711"/>
        <v>0</v>
      </c>
      <c r="AC2447" s="17">
        <f>AB2447*Premissas!$C$6</f>
        <v>0</v>
      </c>
      <c r="AD2447" s="15">
        <f t="shared" si="3712"/>
        <v>175</v>
      </c>
      <c r="AE2447" s="18">
        <f>AD2447*Premissas!$C$12</f>
        <v>5641.4109459031952</v>
      </c>
    </row>
    <row r="2448" spans="1:33" x14ac:dyDescent="0.25">
      <c r="A2448" s="7" t="str">
        <f>Premissas!$E$12</f>
        <v>dezembro/18</v>
      </c>
      <c r="B2448" s="29">
        <f t="shared" si="3715"/>
        <v>175</v>
      </c>
      <c r="C2448" s="15">
        <f>LARGE(Premissas!$H$12:$I$12,1)</f>
        <v>66.98</v>
      </c>
      <c r="D2448" s="16">
        <f t="shared" si="3705"/>
        <v>0</v>
      </c>
      <c r="E2448" s="17">
        <f>D2448*Premissas!$C$6</f>
        <v>0</v>
      </c>
      <c r="F2448" s="15">
        <f t="shared" si="3706"/>
        <v>175</v>
      </c>
      <c r="G2448" s="18">
        <f>F2448*Premissas!$C$5</f>
        <v>5641.4109459031952</v>
      </c>
      <c r="M2448" s="7" t="str">
        <f>Premissas!$E$12</f>
        <v>dezembro/18</v>
      </c>
      <c r="N2448" s="29">
        <f t="shared" si="3713"/>
        <v>175</v>
      </c>
      <c r="O2448" s="15">
        <f>Premissas!$I$12</f>
        <v>56.9</v>
      </c>
      <c r="P2448" s="16">
        <f t="shared" si="3708"/>
        <v>0</v>
      </c>
      <c r="Q2448" s="17">
        <f>P2448*Premissas!$C$13</f>
        <v>0</v>
      </c>
      <c r="R2448" s="15">
        <f t="shared" si="3709"/>
        <v>175</v>
      </c>
      <c r="S2448" s="18">
        <f>R2448*Premissas!$C$11</f>
        <v>8428.899082568807</v>
      </c>
      <c r="Y2448" s="7" t="str">
        <f>Premissas!$E$12</f>
        <v>dezembro/18</v>
      </c>
      <c r="Z2448" s="29">
        <f t="shared" si="3714"/>
        <v>175</v>
      </c>
      <c r="AA2448" s="15">
        <f>Premissas!$H$12</f>
        <v>66.98</v>
      </c>
      <c r="AB2448" s="16">
        <f t="shared" si="3711"/>
        <v>0</v>
      </c>
      <c r="AC2448" s="17">
        <f>AB2448*Premissas!$C$6</f>
        <v>0</v>
      </c>
      <c r="AD2448" s="15">
        <f t="shared" si="3712"/>
        <v>175</v>
      </c>
      <c r="AE2448" s="18">
        <f>AD2448*Premissas!$C$12</f>
        <v>5641.4109459031952</v>
      </c>
    </row>
    <row r="2449" spans="1:33" x14ac:dyDescent="0.25">
      <c r="A2449" s="7" t="str">
        <f>Premissas!$E$13</f>
        <v>novembro/18</v>
      </c>
      <c r="B2449" s="29">
        <f t="shared" si="3715"/>
        <v>175</v>
      </c>
      <c r="C2449" s="15">
        <f>LARGE(Premissas!$H$13:$I$13,1)</f>
        <v>66.42</v>
      </c>
      <c r="D2449" s="16">
        <f t="shared" si="3705"/>
        <v>0</v>
      </c>
      <c r="E2449" s="17">
        <f>D2449*Premissas!$C$6</f>
        <v>0</v>
      </c>
      <c r="F2449" s="15">
        <f t="shared" si="3706"/>
        <v>175</v>
      </c>
      <c r="G2449" s="18">
        <f>F2449*Premissas!$C$5</f>
        <v>5641.4109459031952</v>
      </c>
      <c r="M2449" s="7" t="str">
        <f>Premissas!$E$13</f>
        <v>novembro/18</v>
      </c>
      <c r="N2449" s="29">
        <f t="shared" si="3713"/>
        <v>175</v>
      </c>
      <c r="O2449" s="15">
        <f>Premissas!$I$13</f>
        <v>40.659999999999997</v>
      </c>
      <c r="P2449" s="16">
        <f t="shared" si="3708"/>
        <v>0</v>
      </c>
      <c r="Q2449" s="17">
        <f>P2449*Premissas!$C$13</f>
        <v>0</v>
      </c>
      <c r="R2449" s="15">
        <f t="shared" si="3709"/>
        <v>175</v>
      </c>
      <c r="S2449" s="18">
        <f>R2449*Premissas!$C$11</f>
        <v>8428.899082568807</v>
      </c>
      <c r="Y2449" s="7" t="str">
        <f>Premissas!$E$13</f>
        <v>novembro/18</v>
      </c>
      <c r="Z2449" s="29">
        <f t="shared" si="3714"/>
        <v>175</v>
      </c>
      <c r="AA2449" s="15">
        <f>Premissas!$H$13</f>
        <v>66.42</v>
      </c>
      <c r="AB2449" s="16">
        <f t="shared" si="3711"/>
        <v>0</v>
      </c>
      <c r="AC2449" s="17">
        <f>AB2449*Premissas!$C$6</f>
        <v>0</v>
      </c>
      <c r="AD2449" s="15">
        <f t="shared" si="3712"/>
        <v>175</v>
      </c>
      <c r="AE2449" s="18">
        <f>AD2449*Premissas!$C$12</f>
        <v>5641.4109459031952</v>
      </c>
    </row>
    <row r="2450" spans="1:33" x14ac:dyDescent="0.25">
      <c r="A2450" s="26" t="s">
        <v>35</v>
      </c>
      <c r="B2450" s="5"/>
      <c r="C2450" s="5">
        <f>LARGE(C2437:C2449,1)</f>
        <v>89.49</v>
      </c>
      <c r="D2450" s="5">
        <f>LARGE(D2437:D2449,1)</f>
        <v>0</v>
      </c>
      <c r="E2450" s="27">
        <f>SUM(E2438:E2449)</f>
        <v>0</v>
      </c>
      <c r="F2450" s="5">
        <f>LARGE(F2437:F2449,1)</f>
        <v>175</v>
      </c>
      <c r="G2450" s="27">
        <f t="shared" si="3650"/>
        <v>67696.931350838349</v>
      </c>
      <c r="H2450" s="50">
        <f>E2450+G2450</f>
        <v>67696.931350838349</v>
      </c>
      <c r="I2450">
        <f>B2438</f>
        <v>175</v>
      </c>
      <c r="M2450" s="26" t="s">
        <v>35</v>
      </c>
      <c r="N2450" s="5"/>
      <c r="O2450" s="5">
        <f t="shared" ref="O2450:P2450" si="3716">LARGE(O2437:O2449,1)</f>
        <v>77.73</v>
      </c>
      <c r="P2450" s="5">
        <f t="shared" si="3716"/>
        <v>0</v>
      </c>
      <c r="Q2450" s="27">
        <f t="shared" ref="Q2450" si="3717">SUM(Q2438:Q2449)</f>
        <v>0</v>
      </c>
      <c r="R2450" s="5">
        <f t="shared" ref="R2450" si="3718">LARGE(R2437:R2449,1)</f>
        <v>175</v>
      </c>
      <c r="S2450" s="27">
        <f t="shared" si="3654"/>
        <v>101146.78899082569</v>
      </c>
      <c r="T2450" s="50">
        <f t="shared" ref="T2450" si="3719">Q2450+S2450</f>
        <v>101146.78899082569</v>
      </c>
      <c r="U2450">
        <f t="shared" ref="U2450" si="3720">N2438</f>
        <v>175</v>
      </c>
      <c r="Y2450" s="26" t="s">
        <v>35</v>
      </c>
      <c r="Z2450" s="5"/>
      <c r="AA2450" s="5">
        <f t="shared" ref="AA2450:AB2450" si="3721">LARGE(AA2437:AA2449,1)</f>
        <v>89.49</v>
      </c>
      <c r="AB2450" s="5">
        <f t="shared" si="3721"/>
        <v>0</v>
      </c>
      <c r="AC2450" s="27">
        <f t="shared" ref="AC2450" si="3722">SUM(AC2438:AC2449)</f>
        <v>0</v>
      </c>
      <c r="AD2450" s="5">
        <f t="shared" ref="AD2450" si="3723">LARGE(AD2437:AD2449,1)</f>
        <v>175</v>
      </c>
      <c r="AE2450" s="27">
        <f t="shared" si="3660"/>
        <v>67696.931350838349</v>
      </c>
      <c r="AF2450" s="50">
        <f t="shared" ref="AF2450" si="3724">AC2450+AE2450</f>
        <v>67696.931350838349</v>
      </c>
      <c r="AG2450">
        <f t="shared" ref="AG2450" si="3725">Z2438</f>
        <v>175</v>
      </c>
    </row>
    <row r="2451" spans="1:33" x14ac:dyDescent="0.25">
      <c r="A2451" s="6" t="s">
        <v>12</v>
      </c>
      <c r="B2451" s="6" t="s">
        <v>18</v>
      </c>
      <c r="C2451" s="6" t="s">
        <v>19</v>
      </c>
      <c r="D2451" s="14" t="s">
        <v>20</v>
      </c>
      <c r="E2451" s="14" t="s">
        <v>21</v>
      </c>
      <c r="F2451" s="6" t="s">
        <v>22</v>
      </c>
      <c r="G2451" s="6" t="s">
        <v>23</v>
      </c>
      <c r="M2451" s="6" t="s">
        <v>12</v>
      </c>
      <c r="N2451" s="6" t="s">
        <v>18</v>
      </c>
      <c r="O2451" s="6" t="s">
        <v>19</v>
      </c>
      <c r="P2451" s="14" t="s">
        <v>20</v>
      </c>
      <c r="Q2451" s="14" t="s">
        <v>21</v>
      </c>
      <c r="R2451" s="6" t="s">
        <v>22</v>
      </c>
      <c r="S2451" s="6" t="s">
        <v>23</v>
      </c>
      <c r="Y2451" s="6" t="s">
        <v>12</v>
      </c>
      <c r="Z2451" s="6" t="s">
        <v>18</v>
      </c>
      <c r="AA2451" s="6" t="s">
        <v>19</v>
      </c>
      <c r="AB2451" s="14" t="s">
        <v>20</v>
      </c>
      <c r="AC2451" s="14" t="s">
        <v>21</v>
      </c>
      <c r="AD2451" s="6" t="s">
        <v>22</v>
      </c>
      <c r="AE2451" s="6" t="s">
        <v>23</v>
      </c>
    </row>
    <row r="2452" spans="1:33" x14ac:dyDescent="0.25">
      <c r="A2452" s="7" t="str">
        <f>Premissas!$E$2</f>
        <v>outubro/19</v>
      </c>
      <c r="B2452" s="29">
        <f>B2438+1</f>
        <v>176</v>
      </c>
      <c r="C2452" s="15">
        <f>LARGE(Premissas!$H$2:$I$2,1)</f>
        <v>63.39</v>
      </c>
      <c r="D2452" s="16">
        <f t="shared" ref="D2452:D2463" si="3726">IF(C2452&gt;105%*B2452,(C2452-B2452),0)</f>
        <v>0</v>
      </c>
      <c r="E2452" s="17">
        <f>D2452*Premissas!$C$6</f>
        <v>0</v>
      </c>
      <c r="F2452" s="15">
        <f t="shared" ref="F2452:F2463" si="3727">IF(C2452&gt;B2452,C2452,B2452)</f>
        <v>176</v>
      </c>
      <c r="G2452" s="18">
        <f>F2452*Premissas!$C$5</f>
        <v>5673.6475798797846</v>
      </c>
      <c r="M2452" s="7" t="str">
        <f>Premissas!$E$2</f>
        <v>outubro/19</v>
      </c>
      <c r="N2452" s="29">
        <f t="shared" ref="N2452" si="3728">N2438+1</f>
        <v>176</v>
      </c>
      <c r="O2452" s="15">
        <f>Premissas!$I$2</f>
        <v>63.39</v>
      </c>
      <c r="P2452" s="16">
        <f t="shared" ref="P2452:P2463" si="3729">IF(O2452&gt;105%*N2452,(O2452-N2452),0)</f>
        <v>0</v>
      </c>
      <c r="Q2452" s="17">
        <f>P2452*Premissas!$C$13</f>
        <v>0</v>
      </c>
      <c r="R2452" s="15">
        <f t="shared" ref="R2452:R2463" si="3730">IF(O2452&gt;N2452,O2452,N2452)</f>
        <v>176</v>
      </c>
      <c r="S2452" s="18">
        <f>R2452*Premissas!$C$11</f>
        <v>8477.0642201834853</v>
      </c>
      <c r="Y2452" s="7" t="str">
        <f>Premissas!$E$2</f>
        <v>outubro/19</v>
      </c>
      <c r="Z2452" s="29">
        <f t="shared" ref="Z2452" si="3731">Z2438+1</f>
        <v>176</v>
      </c>
      <c r="AA2452" s="15">
        <f>Premissas!$H$2</f>
        <v>58.8</v>
      </c>
      <c r="AB2452" s="16">
        <f t="shared" ref="AB2452:AB2463" si="3732">IF(AA2452&gt;105%*Z2452,(AA2452-Z2452),0)</f>
        <v>0</v>
      </c>
      <c r="AC2452" s="17">
        <f>AB2452*Premissas!$C$6</f>
        <v>0</v>
      </c>
      <c r="AD2452" s="15">
        <f t="shared" ref="AD2452:AD2463" si="3733">IF(AA2452&gt;Z2452,AA2452,Z2452)</f>
        <v>176</v>
      </c>
      <c r="AE2452" s="18">
        <f>AD2452*Premissas!$C$12</f>
        <v>5673.6475798797846</v>
      </c>
    </row>
    <row r="2453" spans="1:33" x14ac:dyDescent="0.25">
      <c r="A2453" s="7" t="str">
        <f>Premissas!$E$3</f>
        <v>setembro/19</v>
      </c>
      <c r="B2453" s="29">
        <f>B2452</f>
        <v>176</v>
      </c>
      <c r="C2453" s="15">
        <f>LARGE(Premissas!$H$3:$I$3,1)</f>
        <v>58.91</v>
      </c>
      <c r="D2453" s="16">
        <f t="shared" si="3726"/>
        <v>0</v>
      </c>
      <c r="E2453" s="17">
        <f>D2453*Premissas!$C$6</f>
        <v>0</v>
      </c>
      <c r="F2453" s="15">
        <f t="shared" si="3727"/>
        <v>176</v>
      </c>
      <c r="G2453" s="18">
        <f>F2453*Premissas!$C$5</f>
        <v>5673.6475798797846</v>
      </c>
      <c r="M2453" s="7" t="str">
        <f>Premissas!$E$3</f>
        <v>setembro/19</v>
      </c>
      <c r="N2453" s="29">
        <f t="shared" ref="N2453:N2463" si="3734">N2452</f>
        <v>176</v>
      </c>
      <c r="O2453" s="15">
        <f>Premissas!$I$3</f>
        <v>52.19</v>
      </c>
      <c r="P2453" s="16">
        <f t="shared" si="3729"/>
        <v>0</v>
      </c>
      <c r="Q2453" s="17">
        <f>P2453*Premissas!$C$13</f>
        <v>0</v>
      </c>
      <c r="R2453" s="15">
        <f t="shared" si="3730"/>
        <v>176</v>
      </c>
      <c r="S2453" s="18">
        <f>R2453*Premissas!$C$11</f>
        <v>8477.0642201834853</v>
      </c>
      <c r="Y2453" s="7" t="str">
        <f>Premissas!$E$3</f>
        <v>setembro/19</v>
      </c>
      <c r="Z2453" s="29">
        <f t="shared" ref="Z2453:Z2463" si="3735">Z2452</f>
        <v>176</v>
      </c>
      <c r="AA2453" s="15">
        <f>Premissas!$H$3</f>
        <v>58.91</v>
      </c>
      <c r="AB2453" s="16">
        <f t="shared" si="3732"/>
        <v>0</v>
      </c>
      <c r="AC2453" s="17">
        <f>AB2453*Premissas!$C$6</f>
        <v>0</v>
      </c>
      <c r="AD2453" s="15">
        <f t="shared" si="3733"/>
        <v>176</v>
      </c>
      <c r="AE2453" s="18">
        <f>AD2453*Premissas!$C$12</f>
        <v>5673.6475798797846</v>
      </c>
    </row>
    <row r="2454" spans="1:33" x14ac:dyDescent="0.25">
      <c r="A2454" s="7" t="str">
        <f>Premissas!$E$4</f>
        <v>agosto/19</v>
      </c>
      <c r="B2454" s="29">
        <f t="shared" ref="B2454:B2463" si="3736">B2453</f>
        <v>176</v>
      </c>
      <c r="C2454" s="15">
        <f>LARGE(Premissas!$H$4:$I$4,1)</f>
        <v>46.48</v>
      </c>
      <c r="D2454" s="16">
        <f t="shared" si="3726"/>
        <v>0</v>
      </c>
      <c r="E2454" s="17">
        <f>D2454*Premissas!$C$6</f>
        <v>0</v>
      </c>
      <c r="F2454" s="15">
        <f t="shared" si="3727"/>
        <v>176</v>
      </c>
      <c r="G2454" s="18">
        <f>F2454*Premissas!$C$5</f>
        <v>5673.6475798797846</v>
      </c>
      <c r="M2454" s="7" t="str">
        <f>Premissas!$E$4</f>
        <v>agosto/19</v>
      </c>
      <c r="N2454" s="29">
        <f t="shared" si="3734"/>
        <v>176</v>
      </c>
      <c r="O2454" s="15">
        <f>Premissas!$I$4</f>
        <v>20.16</v>
      </c>
      <c r="P2454" s="16">
        <f t="shared" si="3729"/>
        <v>0</v>
      </c>
      <c r="Q2454" s="17">
        <f>P2454*Premissas!$C$13</f>
        <v>0</v>
      </c>
      <c r="R2454" s="15">
        <f t="shared" si="3730"/>
        <v>176</v>
      </c>
      <c r="S2454" s="18">
        <f>R2454*Premissas!$C$11</f>
        <v>8477.0642201834853</v>
      </c>
      <c r="Y2454" s="7" t="str">
        <f>Premissas!$E$4</f>
        <v>agosto/19</v>
      </c>
      <c r="Z2454" s="29">
        <f t="shared" si="3735"/>
        <v>176</v>
      </c>
      <c r="AA2454" s="15">
        <f>Premissas!$H$4</f>
        <v>46.48</v>
      </c>
      <c r="AB2454" s="16">
        <f t="shared" si="3732"/>
        <v>0</v>
      </c>
      <c r="AC2454" s="17">
        <f>AB2454*Premissas!$C$6</f>
        <v>0</v>
      </c>
      <c r="AD2454" s="15">
        <f t="shared" si="3733"/>
        <v>176</v>
      </c>
      <c r="AE2454" s="18">
        <f>AD2454*Premissas!$C$12</f>
        <v>5673.6475798797846</v>
      </c>
    </row>
    <row r="2455" spans="1:33" x14ac:dyDescent="0.25">
      <c r="A2455" s="7" t="str">
        <f>Premissas!$E$5</f>
        <v>julho/19</v>
      </c>
      <c r="B2455" s="29">
        <f t="shared" si="3736"/>
        <v>176</v>
      </c>
      <c r="C2455" s="15">
        <f>LARGE(Premissas!$H$5:$I$5,1)</f>
        <v>63.17</v>
      </c>
      <c r="D2455" s="16">
        <f t="shared" si="3726"/>
        <v>0</v>
      </c>
      <c r="E2455" s="17">
        <f>D2455*Premissas!$C$6</f>
        <v>0</v>
      </c>
      <c r="F2455" s="15">
        <f t="shared" si="3727"/>
        <v>176</v>
      </c>
      <c r="G2455" s="18">
        <f>F2455*Premissas!$C$5</f>
        <v>5673.6475798797846</v>
      </c>
      <c r="M2455" s="7" t="str">
        <f>Premissas!$E$5</f>
        <v>julho/19</v>
      </c>
      <c r="N2455" s="29">
        <f t="shared" si="3734"/>
        <v>176</v>
      </c>
      <c r="O2455" s="15">
        <f>Premissas!$I$5</f>
        <v>39.979999999999997</v>
      </c>
      <c r="P2455" s="16">
        <f t="shared" si="3729"/>
        <v>0</v>
      </c>
      <c r="Q2455" s="17">
        <f>P2455*Premissas!$C$13</f>
        <v>0</v>
      </c>
      <c r="R2455" s="15">
        <f t="shared" si="3730"/>
        <v>176</v>
      </c>
      <c r="S2455" s="18">
        <f>R2455*Premissas!$C$11</f>
        <v>8477.0642201834853</v>
      </c>
      <c r="Y2455" s="7" t="str">
        <f>Premissas!$E$5</f>
        <v>julho/19</v>
      </c>
      <c r="Z2455" s="29">
        <f t="shared" si="3735"/>
        <v>176</v>
      </c>
      <c r="AA2455" s="15">
        <f>Premissas!$H$5</f>
        <v>63.17</v>
      </c>
      <c r="AB2455" s="16">
        <f t="shared" si="3732"/>
        <v>0</v>
      </c>
      <c r="AC2455" s="17">
        <f>AB2455*Premissas!$C$6</f>
        <v>0</v>
      </c>
      <c r="AD2455" s="15">
        <f t="shared" si="3733"/>
        <v>176</v>
      </c>
      <c r="AE2455" s="18">
        <f>AD2455*Premissas!$C$12</f>
        <v>5673.6475798797846</v>
      </c>
    </row>
    <row r="2456" spans="1:33" x14ac:dyDescent="0.25">
      <c r="A2456" s="7" t="str">
        <f>Premissas!$E$6</f>
        <v>junho/19</v>
      </c>
      <c r="B2456" s="29">
        <f t="shared" si="3736"/>
        <v>176</v>
      </c>
      <c r="C2456" s="15">
        <f>LARGE(Premissas!$H$6:$I$6,1)</f>
        <v>59.47</v>
      </c>
      <c r="D2456" s="16">
        <f t="shared" si="3726"/>
        <v>0</v>
      </c>
      <c r="E2456" s="17">
        <f>D2456*Premissas!$C$6</f>
        <v>0</v>
      </c>
      <c r="F2456" s="15">
        <f t="shared" si="3727"/>
        <v>176</v>
      </c>
      <c r="G2456" s="18">
        <f>F2456*Premissas!$C$5</f>
        <v>5673.6475798797846</v>
      </c>
      <c r="M2456" s="7" t="str">
        <f>Premissas!$E$6</f>
        <v>junho/19</v>
      </c>
      <c r="N2456" s="29">
        <f t="shared" si="3734"/>
        <v>176</v>
      </c>
      <c r="O2456" s="15">
        <f>Premissas!$I$6</f>
        <v>47.71</v>
      </c>
      <c r="P2456" s="16">
        <f t="shared" si="3729"/>
        <v>0</v>
      </c>
      <c r="Q2456" s="17">
        <f>P2456*Premissas!$C$13</f>
        <v>0</v>
      </c>
      <c r="R2456" s="15">
        <f t="shared" si="3730"/>
        <v>176</v>
      </c>
      <c r="S2456" s="18">
        <f>R2456*Premissas!$C$11</f>
        <v>8477.0642201834853</v>
      </c>
      <c r="Y2456" s="7" t="str">
        <f>Premissas!$E$6</f>
        <v>junho/19</v>
      </c>
      <c r="Z2456" s="29">
        <f t="shared" si="3735"/>
        <v>176</v>
      </c>
      <c r="AA2456" s="15">
        <f>Premissas!$H$6</f>
        <v>59.47</v>
      </c>
      <c r="AB2456" s="16">
        <f t="shared" si="3732"/>
        <v>0</v>
      </c>
      <c r="AC2456" s="17">
        <f>AB2456*Premissas!$C$6</f>
        <v>0</v>
      </c>
      <c r="AD2456" s="15">
        <f t="shared" si="3733"/>
        <v>176</v>
      </c>
      <c r="AE2456" s="18">
        <f>AD2456*Premissas!$C$12</f>
        <v>5673.6475798797846</v>
      </c>
    </row>
    <row r="2457" spans="1:33" x14ac:dyDescent="0.25">
      <c r="A2457" s="7" t="str">
        <f>Premissas!$E$7</f>
        <v>maio/19</v>
      </c>
      <c r="B2457" s="29">
        <f t="shared" si="3736"/>
        <v>176</v>
      </c>
      <c r="C2457" s="15">
        <f>LARGE(Premissas!$H$7:$I$7,1)</f>
        <v>61.04</v>
      </c>
      <c r="D2457" s="20">
        <f t="shared" si="3726"/>
        <v>0</v>
      </c>
      <c r="E2457" s="17">
        <f>D2457*Premissas!$C$6</f>
        <v>0</v>
      </c>
      <c r="F2457" s="15">
        <f t="shared" si="3727"/>
        <v>176</v>
      </c>
      <c r="G2457" s="18">
        <f>F2457*Premissas!$C$5</f>
        <v>5673.6475798797846</v>
      </c>
      <c r="M2457" s="7" t="str">
        <f>Premissas!$E$7</f>
        <v>maio/19</v>
      </c>
      <c r="N2457" s="29">
        <f t="shared" si="3734"/>
        <v>176</v>
      </c>
      <c r="O2457" s="15">
        <f>Premissas!$I$7</f>
        <v>46.37</v>
      </c>
      <c r="P2457" s="20">
        <f t="shared" si="3729"/>
        <v>0</v>
      </c>
      <c r="Q2457" s="17">
        <f>P2457*Premissas!$C$13</f>
        <v>0</v>
      </c>
      <c r="R2457" s="15">
        <f t="shared" si="3730"/>
        <v>176</v>
      </c>
      <c r="S2457" s="18">
        <f>R2457*Premissas!$C$11</f>
        <v>8477.0642201834853</v>
      </c>
      <c r="Y2457" s="7" t="str">
        <f>Premissas!$E$7</f>
        <v>maio/19</v>
      </c>
      <c r="Z2457" s="29">
        <f t="shared" si="3735"/>
        <v>176</v>
      </c>
      <c r="AA2457" s="15">
        <f>Premissas!$H$7</f>
        <v>61.04</v>
      </c>
      <c r="AB2457" s="20">
        <f t="shared" si="3732"/>
        <v>0</v>
      </c>
      <c r="AC2457" s="17">
        <f>AB2457*Premissas!$C$6</f>
        <v>0</v>
      </c>
      <c r="AD2457" s="15">
        <f t="shared" si="3733"/>
        <v>176</v>
      </c>
      <c r="AE2457" s="18">
        <f>AD2457*Premissas!$C$12</f>
        <v>5673.6475798797846</v>
      </c>
    </row>
    <row r="2458" spans="1:33" x14ac:dyDescent="0.25">
      <c r="A2458" s="7" t="str">
        <f>Premissas!$E$8</f>
        <v>abril/19</v>
      </c>
      <c r="B2458" s="29">
        <f t="shared" si="3736"/>
        <v>176</v>
      </c>
      <c r="C2458" s="15">
        <f>LARGE(Premissas!$H$8:$I$8,1)</f>
        <v>81.98</v>
      </c>
      <c r="D2458" s="20">
        <f t="shared" si="3726"/>
        <v>0</v>
      </c>
      <c r="E2458" s="17">
        <f>D2458*Premissas!$C$6</f>
        <v>0</v>
      </c>
      <c r="F2458" s="15">
        <f t="shared" si="3727"/>
        <v>176</v>
      </c>
      <c r="G2458" s="18">
        <f>F2458*Premissas!$C$5</f>
        <v>5673.6475798797846</v>
      </c>
      <c r="M2458" s="7" t="str">
        <f>Premissas!$E$8</f>
        <v>abril/19</v>
      </c>
      <c r="N2458" s="29">
        <f t="shared" si="3734"/>
        <v>176</v>
      </c>
      <c r="O2458" s="15">
        <f>Premissas!$I$8</f>
        <v>53.09</v>
      </c>
      <c r="P2458" s="20">
        <f t="shared" si="3729"/>
        <v>0</v>
      </c>
      <c r="Q2458" s="17">
        <f>P2458*Premissas!$C$13</f>
        <v>0</v>
      </c>
      <c r="R2458" s="15">
        <f t="shared" si="3730"/>
        <v>176</v>
      </c>
      <c r="S2458" s="18">
        <f>R2458*Premissas!$C$11</f>
        <v>8477.0642201834853</v>
      </c>
      <c r="Y2458" s="7" t="str">
        <f>Premissas!$E$8</f>
        <v>abril/19</v>
      </c>
      <c r="Z2458" s="29">
        <f t="shared" si="3735"/>
        <v>176</v>
      </c>
      <c r="AA2458" s="15">
        <f>Premissas!$H$8</f>
        <v>81.98</v>
      </c>
      <c r="AB2458" s="20">
        <f t="shared" si="3732"/>
        <v>0</v>
      </c>
      <c r="AC2458" s="17">
        <f>AB2458*Premissas!$C$6</f>
        <v>0</v>
      </c>
      <c r="AD2458" s="15">
        <f t="shared" si="3733"/>
        <v>176</v>
      </c>
      <c r="AE2458" s="18">
        <f>AD2458*Premissas!$C$12</f>
        <v>5673.6475798797846</v>
      </c>
    </row>
    <row r="2459" spans="1:33" x14ac:dyDescent="0.25">
      <c r="A2459" s="7" t="str">
        <f>Premissas!$E$9</f>
        <v>março/19</v>
      </c>
      <c r="B2459" s="29">
        <f t="shared" si="3736"/>
        <v>176</v>
      </c>
      <c r="C2459" s="15">
        <f>LARGE(Premissas!$H$9:$I$9,1)</f>
        <v>77.73</v>
      </c>
      <c r="D2459" s="20">
        <f t="shared" si="3726"/>
        <v>0</v>
      </c>
      <c r="E2459" s="17">
        <f>D2459*Premissas!$C$6</f>
        <v>0</v>
      </c>
      <c r="F2459" s="15">
        <f t="shared" si="3727"/>
        <v>176</v>
      </c>
      <c r="G2459" s="18">
        <f>F2459*Premissas!$C$5</f>
        <v>5673.6475798797846</v>
      </c>
      <c r="M2459" s="7" t="str">
        <f>Premissas!$E$9</f>
        <v>março/19</v>
      </c>
      <c r="N2459" s="29">
        <f t="shared" si="3734"/>
        <v>176</v>
      </c>
      <c r="O2459" s="15">
        <f>Premissas!$I$9</f>
        <v>77.73</v>
      </c>
      <c r="P2459" s="20">
        <f t="shared" si="3729"/>
        <v>0</v>
      </c>
      <c r="Q2459" s="17">
        <f>P2459*Premissas!$C$13</f>
        <v>0</v>
      </c>
      <c r="R2459" s="15">
        <f t="shared" si="3730"/>
        <v>176</v>
      </c>
      <c r="S2459" s="18">
        <f>R2459*Premissas!$C$11</f>
        <v>8477.0642201834853</v>
      </c>
      <c r="Y2459" s="7" t="str">
        <f>Premissas!$E$9</f>
        <v>março/19</v>
      </c>
      <c r="Z2459" s="29">
        <f t="shared" si="3735"/>
        <v>176</v>
      </c>
      <c r="AA2459" s="15">
        <f>Premissas!$H$9</f>
        <v>77.62</v>
      </c>
      <c r="AB2459" s="20">
        <f t="shared" si="3732"/>
        <v>0</v>
      </c>
      <c r="AC2459" s="17">
        <f>AB2459*Premissas!$C$6</f>
        <v>0</v>
      </c>
      <c r="AD2459" s="15">
        <f t="shared" si="3733"/>
        <v>176</v>
      </c>
      <c r="AE2459" s="18">
        <f>AD2459*Premissas!$C$12</f>
        <v>5673.6475798797846</v>
      </c>
    </row>
    <row r="2460" spans="1:33" x14ac:dyDescent="0.25">
      <c r="A2460" s="7" t="str">
        <f>Premissas!$E$10</f>
        <v>fevereiro/19</v>
      </c>
      <c r="B2460" s="29">
        <f t="shared" si="3736"/>
        <v>176</v>
      </c>
      <c r="C2460" s="15">
        <f>LARGE(Premissas!$H$10:$I$10,1)</f>
        <v>89.49</v>
      </c>
      <c r="D2460" s="20">
        <f t="shared" si="3726"/>
        <v>0</v>
      </c>
      <c r="E2460" s="17">
        <f>D2460*Premissas!$C$6</f>
        <v>0</v>
      </c>
      <c r="F2460" s="15">
        <f t="shared" si="3727"/>
        <v>176</v>
      </c>
      <c r="G2460" s="18">
        <f>F2460*Premissas!$C$5</f>
        <v>5673.6475798797846</v>
      </c>
      <c r="M2460" s="7" t="str">
        <f>Premissas!$E$10</f>
        <v>fevereiro/19</v>
      </c>
      <c r="N2460" s="29">
        <f t="shared" si="3734"/>
        <v>176</v>
      </c>
      <c r="O2460" s="15">
        <f>Premissas!$I$10</f>
        <v>61.82</v>
      </c>
      <c r="P2460" s="20">
        <f t="shared" si="3729"/>
        <v>0</v>
      </c>
      <c r="Q2460" s="17">
        <f>P2460*Premissas!$C$13</f>
        <v>0</v>
      </c>
      <c r="R2460" s="15">
        <f t="shared" si="3730"/>
        <v>176</v>
      </c>
      <c r="S2460" s="18">
        <f>R2460*Premissas!$C$11</f>
        <v>8477.0642201834853</v>
      </c>
      <c r="Y2460" s="7" t="str">
        <f>Premissas!$E$10</f>
        <v>fevereiro/19</v>
      </c>
      <c r="Z2460" s="29">
        <f t="shared" si="3735"/>
        <v>176</v>
      </c>
      <c r="AA2460" s="15">
        <f>Premissas!$H$10</f>
        <v>89.49</v>
      </c>
      <c r="AB2460" s="20">
        <f t="shared" si="3732"/>
        <v>0</v>
      </c>
      <c r="AC2460" s="17">
        <f>AB2460*Premissas!$C$6</f>
        <v>0</v>
      </c>
      <c r="AD2460" s="15">
        <f t="shared" si="3733"/>
        <v>176</v>
      </c>
      <c r="AE2460" s="18">
        <f>AD2460*Premissas!$C$12</f>
        <v>5673.6475798797846</v>
      </c>
    </row>
    <row r="2461" spans="1:33" x14ac:dyDescent="0.25">
      <c r="A2461" s="7" t="str">
        <f>Premissas!$E$11</f>
        <v>janeiro/19</v>
      </c>
      <c r="B2461" s="29">
        <f t="shared" si="3736"/>
        <v>176</v>
      </c>
      <c r="C2461" s="15">
        <f>LARGE(Premissas!$H$11:$I$11,1)</f>
        <v>81.09</v>
      </c>
      <c r="D2461" s="16">
        <f t="shared" si="3726"/>
        <v>0</v>
      </c>
      <c r="E2461" s="17">
        <f>D2461*Premissas!$C$6</f>
        <v>0</v>
      </c>
      <c r="F2461" s="15">
        <f t="shared" si="3727"/>
        <v>176</v>
      </c>
      <c r="G2461" s="18">
        <f>F2461*Premissas!$C$5</f>
        <v>5673.6475798797846</v>
      </c>
      <c r="M2461" s="7" t="str">
        <f>Premissas!$E$11</f>
        <v>janeiro/19</v>
      </c>
      <c r="N2461" s="29">
        <f t="shared" si="3734"/>
        <v>176</v>
      </c>
      <c r="O2461" s="15">
        <f>Premissas!$I$11</f>
        <v>57.12</v>
      </c>
      <c r="P2461" s="16">
        <f t="shared" si="3729"/>
        <v>0</v>
      </c>
      <c r="Q2461" s="17">
        <f>P2461*Premissas!$C$13</f>
        <v>0</v>
      </c>
      <c r="R2461" s="15">
        <f t="shared" si="3730"/>
        <v>176</v>
      </c>
      <c r="S2461" s="18">
        <f>R2461*Premissas!$C$11</f>
        <v>8477.0642201834853</v>
      </c>
      <c r="Y2461" s="7" t="str">
        <f>Premissas!$E$11</f>
        <v>janeiro/19</v>
      </c>
      <c r="Z2461" s="29">
        <f t="shared" si="3735"/>
        <v>176</v>
      </c>
      <c r="AA2461" s="15">
        <f>Premissas!$H$11</f>
        <v>81.09</v>
      </c>
      <c r="AB2461" s="16">
        <f t="shared" si="3732"/>
        <v>0</v>
      </c>
      <c r="AC2461" s="17">
        <f>AB2461*Premissas!$C$6</f>
        <v>0</v>
      </c>
      <c r="AD2461" s="15">
        <f t="shared" si="3733"/>
        <v>176</v>
      </c>
      <c r="AE2461" s="18">
        <f>AD2461*Premissas!$C$12</f>
        <v>5673.6475798797846</v>
      </c>
    </row>
    <row r="2462" spans="1:33" x14ac:dyDescent="0.25">
      <c r="A2462" s="7" t="str">
        <f>Premissas!$E$12</f>
        <v>dezembro/18</v>
      </c>
      <c r="B2462" s="29">
        <f t="shared" si="3736"/>
        <v>176</v>
      </c>
      <c r="C2462" s="15">
        <f>LARGE(Premissas!$H$12:$I$12,1)</f>
        <v>66.98</v>
      </c>
      <c r="D2462" s="16">
        <f t="shared" si="3726"/>
        <v>0</v>
      </c>
      <c r="E2462" s="17">
        <f>D2462*Premissas!$C$6</f>
        <v>0</v>
      </c>
      <c r="F2462" s="15">
        <f t="shared" si="3727"/>
        <v>176</v>
      </c>
      <c r="G2462" s="18">
        <f>F2462*Premissas!$C$5</f>
        <v>5673.6475798797846</v>
      </c>
      <c r="M2462" s="7" t="str">
        <f>Premissas!$E$12</f>
        <v>dezembro/18</v>
      </c>
      <c r="N2462" s="29">
        <f t="shared" si="3734"/>
        <v>176</v>
      </c>
      <c r="O2462" s="15">
        <f>Premissas!$I$12</f>
        <v>56.9</v>
      </c>
      <c r="P2462" s="16">
        <f t="shared" si="3729"/>
        <v>0</v>
      </c>
      <c r="Q2462" s="17">
        <f>P2462*Premissas!$C$13</f>
        <v>0</v>
      </c>
      <c r="R2462" s="15">
        <f t="shared" si="3730"/>
        <v>176</v>
      </c>
      <c r="S2462" s="18">
        <f>R2462*Premissas!$C$11</f>
        <v>8477.0642201834853</v>
      </c>
      <c r="Y2462" s="7" t="str">
        <f>Premissas!$E$12</f>
        <v>dezembro/18</v>
      </c>
      <c r="Z2462" s="29">
        <f t="shared" si="3735"/>
        <v>176</v>
      </c>
      <c r="AA2462" s="15">
        <f>Premissas!$H$12</f>
        <v>66.98</v>
      </c>
      <c r="AB2462" s="16">
        <f t="shared" si="3732"/>
        <v>0</v>
      </c>
      <c r="AC2462" s="17">
        <f>AB2462*Premissas!$C$6</f>
        <v>0</v>
      </c>
      <c r="AD2462" s="15">
        <f t="shared" si="3733"/>
        <v>176</v>
      </c>
      <c r="AE2462" s="18">
        <f>AD2462*Premissas!$C$12</f>
        <v>5673.6475798797846</v>
      </c>
    </row>
    <row r="2463" spans="1:33" x14ac:dyDescent="0.25">
      <c r="A2463" s="7" t="str">
        <f>Premissas!$E$13</f>
        <v>novembro/18</v>
      </c>
      <c r="B2463" s="29">
        <f t="shared" si="3736"/>
        <v>176</v>
      </c>
      <c r="C2463" s="15">
        <f>LARGE(Premissas!$H$13:$I$13,1)</f>
        <v>66.42</v>
      </c>
      <c r="D2463" s="16">
        <f t="shared" si="3726"/>
        <v>0</v>
      </c>
      <c r="E2463" s="17">
        <f>D2463*Premissas!$C$6</f>
        <v>0</v>
      </c>
      <c r="F2463" s="15">
        <f t="shared" si="3727"/>
        <v>176</v>
      </c>
      <c r="G2463" s="18">
        <f>F2463*Premissas!$C$5</f>
        <v>5673.6475798797846</v>
      </c>
      <c r="M2463" s="7" t="str">
        <f>Premissas!$E$13</f>
        <v>novembro/18</v>
      </c>
      <c r="N2463" s="29">
        <f t="shared" si="3734"/>
        <v>176</v>
      </c>
      <c r="O2463" s="15">
        <f>Premissas!$I$13</f>
        <v>40.659999999999997</v>
      </c>
      <c r="P2463" s="16">
        <f t="shared" si="3729"/>
        <v>0</v>
      </c>
      <c r="Q2463" s="17">
        <f>P2463*Premissas!$C$13</f>
        <v>0</v>
      </c>
      <c r="R2463" s="15">
        <f t="shared" si="3730"/>
        <v>176</v>
      </c>
      <c r="S2463" s="18">
        <f>R2463*Premissas!$C$11</f>
        <v>8477.0642201834853</v>
      </c>
      <c r="Y2463" s="7" t="str">
        <f>Premissas!$E$13</f>
        <v>novembro/18</v>
      </c>
      <c r="Z2463" s="29">
        <f t="shared" si="3735"/>
        <v>176</v>
      </c>
      <c r="AA2463" s="15">
        <f>Premissas!$H$13</f>
        <v>66.42</v>
      </c>
      <c r="AB2463" s="16">
        <f t="shared" si="3732"/>
        <v>0</v>
      </c>
      <c r="AC2463" s="17">
        <f>AB2463*Premissas!$C$6</f>
        <v>0</v>
      </c>
      <c r="AD2463" s="15">
        <f t="shared" si="3733"/>
        <v>176</v>
      </c>
      <c r="AE2463" s="18">
        <f>AD2463*Premissas!$C$12</f>
        <v>5673.6475798797846</v>
      </c>
    </row>
    <row r="2464" spans="1:33" x14ac:dyDescent="0.25">
      <c r="A2464" s="26" t="s">
        <v>35</v>
      </c>
      <c r="B2464" s="5"/>
      <c r="C2464" s="5">
        <f>LARGE(C2451:C2463,1)</f>
        <v>89.49</v>
      </c>
      <c r="D2464" s="5">
        <f>LARGE(D2451:D2463,1)</f>
        <v>0</v>
      </c>
      <c r="E2464" s="27">
        <f>SUM(E2452:E2463)</f>
        <v>0</v>
      </c>
      <c r="F2464" s="5">
        <f>LARGE(F2451:F2463,1)</f>
        <v>176</v>
      </c>
      <c r="G2464" s="27">
        <f t="shared" si="3650"/>
        <v>68083.770958557419</v>
      </c>
      <c r="H2464" s="50">
        <f>E2464+G2464</f>
        <v>68083.770958557419</v>
      </c>
      <c r="I2464">
        <f>B2452</f>
        <v>176</v>
      </c>
      <c r="M2464" s="26" t="s">
        <v>35</v>
      </c>
      <c r="N2464" s="5"/>
      <c r="O2464" s="5">
        <f t="shared" ref="O2464:P2464" si="3737">LARGE(O2451:O2463,1)</f>
        <v>77.73</v>
      </c>
      <c r="P2464" s="5">
        <f t="shared" si="3737"/>
        <v>0</v>
      </c>
      <c r="Q2464" s="27">
        <f t="shared" ref="Q2464" si="3738">SUM(Q2452:Q2463)</f>
        <v>0</v>
      </c>
      <c r="R2464" s="5">
        <f t="shared" ref="R2464" si="3739">LARGE(R2451:R2463,1)</f>
        <v>176</v>
      </c>
      <c r="S2464" s="27">
        <f t="shared" si="3654"/>
        <v>101724.77064220182</v>
      </c>
      <c r="T2464" s="50">
        <f t="shared" ref="T2464" si="3740">Q2464+S2464</f>
        <v>101724.77064220182</v>
      </c>
      <c r="U2464">
        <f t="shared" ref="U2464" si="3741">N2452</f>
        <v>176</v>
      </c>
      <c r="Y2464" s="26" t="s">
        <v>35</v>
      </c>
      <c r="Z2464" s="5"/>
      <c r="AA2464" s="5">
        <f t="shared" ref="AA2464:AB2464" si="3742">LARGE(AA2451:AA2463,1)</f>
        <v>89.49</v>
      </c>
      <c r="AB2464" s="5">
        <f t="shared" si="3742"/>
        <v>0</v>
      </c>
      <c r="AC2464" s="27">
        <f t="shared" ref="AC2464" si="3743">SUM(AC2452:AC2463)</f>
        <v>0</v>
      </c>
      <c r="AD2464" s="5">
        <f t="shared" ref="AD2464" si="3744">LARGE(AD2451:AD2463,1)</f>
        <v>176</v>
      </c>
      <c r="AE2464" s="27">
        <f t="shared" si="3660"/>
        <v>68083.770958557419</v>
      </c>
      <c r="AF2464" s="50">
        <f t="shared" ref="AF2464" si="3745">AC2464+AE2464</f>
        <v>68083.770958557419</v>
      </c>
      <c r="AG2464">
        <f t="shared" ref="AG2464" si="3746">Z2452</f>
        <v>176</v>
      </c>
    </row>
    <row r="2465" spans="1:33" x14ac:dyDescent="0.25">
      <c r="A2465" s="6" t="s">
        <v>12</v>
      </c>
      <c r="B2465" s="6" t="s">
        <v>18</v>
      </c>
      <c r="C2465" s="6" t="s">
        <v>19</v>
      </c>
      <c r="D2465" s="14" t="s">
        <v>20</v>
      </c>
      <c r="E2465" s="14" t="s">
        <v>21</v>
      </c>
      <c r="F2465" s="6" t="s">
        <v>22</v>
      </c>
      <c r="G2465" s="6" t="s">
        <v>23</v>
      </c>
      <c r="M2465" s="6" t="s">
        <v>12</v>
      </c>
      <c r="N2465" s="6" t="s">
        <v>18</v>
      </c>
      <c r="O2465" s="6" t="s">
        <v>19</v>
      </c>
      <c r="P2465" s="14" t="s">
        <v>20</v>
      </c>
      <c r="Q2465" s="14" t="s">
        <v>21</v>
      </c>
      <c r="R2465" s="6" t="s">
        <v>22</v>
      </c>
      <c r="S2465" s="6" t="s">
        <v>23</v>
      </c>
      <c r="Y2465" s="6" t="s">
        <v>12</v>
      </c>
      <c r="Z2465" s="6" t="s">
        <v>18</v>
      </c>
      <c r="AA2465" s="6" t="s">
        <v>19</v>
      </c>
      <c r="AB2465" s="14" t="s">
        <v>20</v>
      </c>
      <c r="AC2465" s="14" t="s">
        <v>21</v>
      </c>
      <c r="AD2465" s="6" t="s">
        <v>22</v>
      </c>
      <c r="AE2465" s="6" t="s">
        <v>23</v>
      </c>
    </row>
    <row r="2466" spans="1:33" x14ac:dyDescent="0.25">
      <c r="A2466" s="7" t="str">
        <f>Premissas!$E$2</f>
        <v>outubro/19</v>
      </c>
      <c r="B2466" s="29">
        <f>B2452+1</f>
        <v>177</v>
      </c>
      <c r="C2466" s="15">
        <f>LARGE(Premissas!$H$2:$I$2,1)</f>
        <v>63.39</v>
      </c>
      <c r="D2466" s="16">
        <f t="shared" ref="D2466:D2477" si="3747">IF(C2466&gt;105%*B2466,(C2466-B2466),0)</f>
        <v>0</v>
      </c>
      <c r="E2466" s="17">
        <f>D2466*Premissas!$C$6</f>
        <v>0</v>
      </c>
      <c r="F2466" s="15">
        <f t="shared" ref="F2466:F2477" si="3748">IF(C2466&gt;B2466,C2466,B2466)</f>
        <v>177</v>
      </c>
      <c r="G2466" s="18">
        <f>F2466*Premissas!$C$5</f>
        <v>5705.8842138563741</v>
      </c>
      <c r="M2466" s="7" t="str">
        <f>Premissas!$E$2</f>
        <v>outubro/19</v>
      </c>
      <c r="N2466" s="29">
        <f t="shared" ref="N2466" si="3749">N2452+1</f>
        <v>177</v>
      </c>
      <c r="O2466" s="15">
        <f>Premissas!$I$2</f>
        <v>63.39</v>
      </c>
      <c r="P2466" s="16">
        <f t="shared" ref="P2466:P2477" si="3750">IF(O2466&gt;105%*N2466,(O2466-N2466),0)</f>
        <v>0</v>
      </c>
      <c r="Q2466" s="17">
        <f>P2466*Premissas!$C$13</f>
        <v>0</v>
      </c>
      <c r="R2466" s="15">
        <f t="shared" ref="R2466:R2477" si="3751">IF(O2466&gt;N2466,O2466,N2466)</f>
        <v>177</v>
      </c>
      <c r="S2466" s="18">
        <f>R2466*Premissas!$C$11</f>
        <v>8525.2293577981654</v>
      </c>
      <c r="Y2466" s="7" t="str">
        <f>Premissas!$E$2</f>
        <v>outubro/19</v>
      </c>
      <c r="Z2466" s="29">
        <f t="shared" ref="Z2466" si="3752">Z2452+1</f>
        <v>177</v>
      </c>
      <c r="AA2466" s="15">
        <f>Premissas!$H$2</f>
        <v>58.8</v>
      </c>
      <c r="AB2466" s="16">
        <f t="shared" ref="AB2466:AB2477" si="3753">IF(AA2466&gt;105%*Z2466,(AA2466-Z2466),0)</f>
        <v>0</v>
      </c>
      <c r="AC2466" s="17">
        <f>AB2466*Premissas!$C$6</f>
        <v>0</v>
      </c>
      <c r="AD2466" s="15">
        <f t="shared" ref="AD2466:AD2477" si="3754">IF(AA2466&gt;Z2466,AA2466,Z2466)</f>
        <v>177</v>
      </c>
      <c r="AE2466" s="18">
        <f>AD2466*Premissas!$C$12</f>
        <v>5705.8842138563741</v>
      </c>
    </row>
    <row r="2467" spans="1:33" x14ac:dyDescent="0.25">
      <c r="A2467" s="7" t="str">
        <f>Premissas!$E$3</f>
        <v>setembro/19</v>
      </c>
      <c r="B2467" s="29">
        <f>B2466</f>
        <v>177</v>
      </c>
      <c r="C2467" s="15">
        <f>LARGE(Premissas!$H$3:$I$3,1)</f>
        <v>58.91</v>
      </c>
      <c r="D2467" s="16">
        <f t="shared" si="3747"/>
        <v>0</v>
      </c>
      <c r="E2467" s="17">
        <f>D2467*Premissas!$C$6</f>
        <v>0</v>
      </c>
      <c r="F2467" s="15">
        <f t="shared" si="3748"/>
        <v>177</v>
      </c>
      <c r="G2467" s="18">
        <f>F2467*Premissas!$C$5</f>
        <v>5705.8842138563741</v>
      </c>
      <c r="M2467" s="7" t="str">
        <f>Premissas!$E$3</f>
        <v>setembro/19</v>
      </c>
      <c r="N2467" s="29">
        <f t="shared" ref="N2467:N2477" si="3755">N2466</f>
        <v>177</v>
      </c>
      <c r="O2467" s="15">
        <f>Premissas!$I$3</f>
        <v>52.19</v>
      </c>
      <c r="P2467" s="16">
        <f t="shared" si="3750"/>
        <v>0</v>
      </c>
      <c r="Q2467" s="17">
        <f>P2467*Premissas!$C$13</f>
        <v>0</v>
      </c>
      <c r="R2467" s="15">
        <f t="shared" si="3751"/>
        <v>177</v>
      </c>
      <c r="S2467" s="18">
        <f>R2467*Premissas!$C$11</f>
        <v>8525.2293577981654</v>
      </c>
      <c r="Y2467" s="7" t="str">
        <f>Premissas!$E$3</f>
        <v>setembro/19</v>
      </c>
      <c r="Z2467" s="29">
        <f t="shared" ref="Z2467:Z2477" si="3756">Z2466</f>
        <v>177</v>
      </c>
      <c r="AA2467" s="15">
        <f>Premissas!$H$3</f>
        <v>58.91</v>
      </c>
      <c r="AB2467" s="16">
        <f t="shared" si="3753"/>
        <v>0</v>
      </c>
      <c r="AC2467" s="17">
        <f>AB2467*Premissas!$C$6</f>
        <v>0</v>
      </c>
      <c r="AD2467" s="15">
        <f t="shared" si="3754"/>
        <v>177</v>
      </c>
      <c r="AE2467" s="18">
        <f>AD2467*Premissas!$C$12</f>
        <v>5705.8842138563741</v>
      </c>
    </row>
    <row r="2468" spans="1:33" x14ac:dyDescent="0.25">
      <c r="A2468" s="7" t="str">
        <f>Premissas!$E$4</f>
        <v>agosto/19</v>
      </c>
      <c r="B2468" s="29">
        <f t="shared" ref="B2468:B2477" si="3757">B2467</f>
        <v>177</v>
      </c>
      <c r="C2468" s="15">
        <f>LARGE(Premissas!$H$4:$I$4,1)</f>
        <v>46.48</v>
      </c>
      <c r="D2468" s="16">
        <f t="shared" si="3747"/>
        <v>0</v>
      </c>
      <c r="E2468" s="17">
        <f>D2468*Premissas!$C$6</f>
        <v>0</v>
      </c>
      <c r="F2468" s="15">
        <f t="shared" si="3748"/>
        <v>177</v>
      </c>
      <c r="G2468" s="18">
        <f>F2468*Premissas!$C$5</f>
        <v>5705.8842138563741</v>
      </c>
      <c r="M2468" s="7" t="str">
        <f>Premissas!$E$4</f>
        <v>agosto/19</v>
      </c>
      <c r="N2468" s="29">
        <f t="shared" si="3755"/>
        <v>177</v>
      </c>
      <c r="O2468" s="15">
        <f>Premissas!$I$4</f>
        <v>20.16</v>
      </c>
      <c r="P2468" s="16">
        <f t="shared" si="3750"/>
        <v>0</v>
      </c>
      <c r="Q2468" s="17">
        <f>P2468*Premissas!$C$13</f>
        <v>0</v>
      </c>
      <c r="R2468" s="15">
        <f t="shared" si="3751"/>
        <v>177</v>
      </c>
      <c r="S2468" s="18">
        <f>R2468*Premissas!$C$11</f>
        <v>8525.2293577981654</v>
      </c>
      <c r="Y2468" s="7" t="str">
        <f>Premissas!$E$4</f>
        <v>agosto/19</v>
      </c>
      <c r="Z2468" s="29">
        <f t="shared" si="3756"/>
        <v>177</v>
      </c>
      <c r="AA2468" s="15">
        <f>Premissas!$H$4</f>
        <v>46.48</v>
      </c>
      <c r="AB2468" s="16">
        <f t="shared" si="3753"/>
        <v>0</v>
      </c>
      <c r="AC2468" s="17">
        <f>AB2468*Premissas!$C$6</f>
        <v>0</v>
      </c>
      <c r="AD2468" s="15">
        <f t="shared" si="3754"/>
        <v>177</v>
      </c>
      <c r="AE2468" s="18">
        <f>AD2468*Premissas!$C$12</f>
        <v>5705.8842138563741</v>
      </c>
    </row>
    <row r="2469" spans="1:33" x14ac:dyDescent="0.25">
      <c r="A2469" s="7" t="str">
        <f>Premissas!$E$5</f>
        <v>julho/19</v>
      </c>
      <c r="B2469" s="29">
        <f t="shared" si="3757"/>
        <v>177</v>
      </c>
      <c r="C2469" s="15">
        <f>LARGE(Premissas!$H$5:$I$5,1)</f>
        <v>63.17</v>
      </c>
      <c r="D2469" s="16">
        <f t="shared" si="3747"/>
        <v>0</v>
      </c>
      <c r="E2469" s="17">
        <f>D2469*Premissas!$C$6</f>
        <v>0</v>
      </c>
      <c r="F2469" s="15">
        <f t="shared" si="3748"/>
        <v>177</v>
      </c>
      <c r="G2469" s="18">
        <f>F2469*Premissas!$C$5</f>
        <v>5705.8842138563741</v>
      </c>
      <c r="M2469" s="7" t="str">
        <f>Premissas!$E$5</f>
        <v>julho/19</v>
      </c>
      <c r="N2469" s="29">
        <f t="shared" si="3755"/>
        <v>177</v>
      </c>
      <c r="O2469" s="15">
        <f>Premissas!$I$5</f>
        <v>39.979999999999997</v>
      </c>
      <c r="P2469" s="16">
        <f t="shared" si="3750"/>
        <v>0</v>
      </c>
      <c r="Q2469" s="17">
        <f>P2469*Premissas!$C$13</f>
        <v>0</v>
      </c>
      <c r="R2469" s="15">
        <f t="shared" si="3751"/>
        <v>177</v>
      </c>
      <c r="S2469" s="18">
        <f>R2469*Premissas!$C$11</f>
        <v>8525.2293577981654</v>
      </c>
      <c r="Y2469" s="7" t="str">
        <f>Premissas!$E$5</f>
        <v>julho/19</v>
      </c>
      <c r="Z2469" s="29">
        <f t="shared" si="3756"/>
        <v>177</v>
      </c>
      <c r="AA2469" s="15">
        <f>Premissas!$H$5</f>
        <v>63.17</v>
      </c>
      <c r="AB2469" s="16">
        <f t="shared" si="3753"/>
        <v>0</v>
      </c>
      <c r="AC2469" s="17">
        <f>AB2469*Premissas!$C$6</f>
        <v>0</v>
      </c>
      <c r="AD2469" s="15">
        <f t="shared" si="3754"/>
        <v>177</v>
      </c>
      <c r="AE2469" s="18">
        <f>AD2469*Premissas!$C$12</f>
        <v>5705.8842138563741</v>
      </c>
    </row>
    <row r="2470" spans="1:33" x14ac:dyDescent="0.25">
      <c r="A2470" s="7" t="str">
        <f>Premissas!$E$6</f>
        <v>junho/19</v>
      </c>
      <c r="B2470" s="29">
        <f t="shared" si="3757"/>
        <v>177</v>
      </c>
      <c r="C2470" s="15">
        <f>LARGE(Premissas!$H$6:$I$6,1)</f>
        <v>59.47</v>
      </c>
      <c r="D2470" s="16">
        <f t="shared" si="3747"/>
        <v>0</v>
      </c>
      <c r="E2470" s="17">
        <f>D2470*Premissas!$C$6</f>
        <v>0</v>
      </c>
      <c r="F2470" s="15">
        <f t="shared" si="3748"/>
        <v>177</v>
      </c>
      <c r="G2470" s="18">
        <f>F2470*Premissas!$C$5</f>
        <v>5705.8842138563741</v>
      </c>
      <c r="M2470" s="7" t="str">
        <f>Premissas!$E$6</f>
        <v>junho/19</v>
      </c>
      <c r="N2470" s="29">
        <f t="shared" si="3755"/>
        <v>177</v>
      </c>
      <c r="O2470" s="15">
        <f>Premissas!$I$6</f>
        <v>47.71</v>
      </c>
      <c r="P2470" s="16">
        <f t="shared" si="3750"/>
        <v>0</v>
      </c>
      <c r="Q2470" s="17">
        <f>P2470*Premissas!$C$13</f>
        <v>0</v>
      </c>
      <c r="R2470" s="15">
        <f t="shared" si="3751"/>
        <v>177</v>
      </c>
      <c r="S2470" s="18">
        <f>R2470*Premissas!$C$11</f>
        <v>8525.2293577981654</v>
      </c>
      <c r="Y2470" s="7" t="str">
        <f>Premissas!$E$6</f>
        <v>junho/19</v>
      </c>
      <c r="Z2470" s="29">
        <f t="shared" si="3756"/>
        <v>177</v>
      </c>
      <c r="AA2470" s="15">
        <f>Premissas!$H$6</f>
        <v>59.47</v>
      </c>
      <c r="AB2470" s="16">
        <f t="shared" si="3753"/>
        <v>0</v>
      </c>
      <c r="AC2470" s="17">
        <f>AB2470*Premissas!$C$6</f>
        <v>0</v>
      </c>
      <c r="AD2470" s="15">
        <f t="shared" si="3754"/>
        <v>177</v>
      </c>
      <c r="AE2470" s="18">
        <f>AD2470*Premissas!$C$12</f>
        <v>5705.8842138563741</v>
      </c>
    </row>
    <row r="2471" spans="1:33" x14ac:dyDescent="0.25">
      <c r="A2471" s="7" t="str">
        <f>Premissas!$E$7</f>
        <v>maio/19</v>
      </c>
      <c r="B2471" s="29">
        <f t="shared" si="3757"/>
        <v>177</v>
      </c>
      <c r="C2471" s="15">
        <f>LARGE(Premissas!$H$7:$I$7,1)</f>
        <v>61.04</v>
      </c>
      <c r="D2471" s="20">
        <f t="shared" si="3747"/>
        <v>0</v>
      </c>
      <c r="E2471" s="17">
        <f>D2471*Premissas!$C$6</f>
        <v>0</v>
      </c>
      <c r="F2471" s="15">
        <f t="shared" si="3748"/>
        <v>177</v>
      </c>
      <c r="G2471" s="18">
        <f>F2471*Premissas!$C$5</f>
        <v>5705.8842138563741</v>
      </c>
      <c r="M2471" s="7" t="str">
        <f>Premissas!$E$7</f>
        <v>maio/19</v>
      </c>
      <c r="N2471" s="29">
        <f t="shared" si="3755"/>
        <v>177</v>
      </c>
      <c r="O2471" s="15">
        <f>Premissas!$I$7</f>
        <v>46.37</v>
      </c>
      <c r="P2471" s="20">
        <f t="shared" si="3750"/>
        <v>0</v>
      </c>
      <c r="Q2471" s="17">
        <f>P2471*Premissas!$C$13</f>
        <v>0</v>
      </c>
      <c r="R2471" s="15">
        <f t="shared" si="3751"/>
        <v>177</v>
      </c>
      <c r="S2471" s="18">
        <f>R2471*Premissas!$C$11</f>
        <v>8525.2293577981654</v>
      </c>
      <c r="Y2471" s="7" t="str">
        <f>Premissas!$E$7</f>
        <v>maio/19</v>
      </c>
      <c r="Z2471" s="29">
        <f t="shared" si="3756"/>
        <v>177</v>
      </c>
      <c r="AA2471" s="15">
        <f>Premissas!$H$7</f>
        <v>61.04</v>
      </c>
      <c r="AB2471" s="20">
        <f t="shared" si="3753"/>
        <v>0</v>
      </c>
      <c r="AC2471" s="17">
        <f>AB2471*Premissas!$C$6</f>
        <v>0</v>
      </c>
      <c r="AD2471" s="15">
        <f t="shared" si="3754"/>
        <v>177</v>
      </c>
      <c r="AE2471" s="18">
        <f>AD2471*Premissas!$C$12</f>
        <v>5705.8842138563741</v>
      </c>
    </row>
    <row r="2472" spans="1:33" x14ac:dyDescent="0.25">
      <c r="A2472" s="7" t="str">
        <f>Premissas!$E$8</f>
        <v>abril/19</v>
      </c>
      <c r="B2472" s="29">
        <f t="shared" si="3757"/>
        <v>177</v>
      </c>
      <c r="C2472" s="15">
        <f>LARGE(Premissas!$H$8:$I$8,1)</f>
        <v>81.98</v>
      </c>
      <c r="D2472" s="20">
        <f t="shared" si="3747"/>
        <v>0</v>
      </c>
      <c r="E2472" s="17">
        <f>D2472*Premissas!$C$6</f>
        <v>0</v>
      </c>
      <c r="F2472" s="15">
        <f t="shared" si="3748"/>
        <v>177</v>
      </c>
      <c r="G2472" s="18">
        <f>F2472*Premissas!$C$5</f>
        <v>5705.8842138563741</v>
      </c>
      <c r="M2472" s="7" t="str">
        <f>Premissas!$E$8</f>
        <v>abril/19</v>
      </c>
      <c r="N2472" s="29">
        <f t="shared" si="3755"/>
        <v>177</v>
      </c>
      <c r="O2472" s="15">
        <f>Premissas!$I$8</f>
        <v>53.09</v>
      </c>
      <c r="P2472" s="20">
        <f t="shared" si="3750"/>
        <v>0</v>
      </c>
      <c r="Q2472" s="17">
        <f>P2472*Premissas!$C$13</f>
        <v>0</v>
      </c>
      <c r="R2472" s="15">
        <f t="shared" si="3751"/>
        <v>177</v>
      </c>
      <c r="S2472" s="18">
        <f>R2472*Premissas!$C$11</f>
        <v>8525.2293577981654</v>
      </c>
      <c r="Y2472" s="7" t="str">
        <f>Premissas!$E$8</f>
        <v>abril/19</v>
      </c>
      <c r="Z2472" s="29">
        <f t="shared" si="3756"/>
        <v>177</v>
      </c>
      <c r="AA2472" s="15">
        <f>Premissas!$H$8</f>
        <v>81.98</v>
      </c>
      <c r="AB2472" s="20">
        <f t="shared" si="3753"/>
        <v>0</v>
      </c>
      <c r="AC2472" s="17">
        <f>AB2472*Premissas!$C$6</f>
        <v>0</v>
      </c>
      <c r="AD2472" s="15">
        <f t="shared" si="3754"/>
        <v>177</v>
      </c>
      <c r="AE2472" s="18">
        <f>AD2472*Premissas!$C$12</f>
        <v>5705.8842138563741</v>
      </c>
    </row>
    <row r="2473" spans="1:33" x14ac:dyDescent="0.25">
      <c r="A2473" s="7" t="str">
        <f>Premissas!$E$9</f>
        <v>março/19</v>
      </c>
      <c r="B2473" s="29">
        <f t="shared" si="3757"/>
        <v>177</v>
      </c>
      <c r="C2473" s="15">
        <f>LARGE(Premissas!$H$9:$I$9,1)</f>
        <v>77.73</v>
      </c>
      <c r="D2473" s="20">
        <f t="shared" si="3747"/>
        <v>0</v>
      </c>
      <c r="E2473" s="17">
        <f>D2473*Premissas!$C$6</f>
        <v>0</v>
      </c>
      <c r="F2473" s="15">
        <f t="shared" si="3748"/>
        <v>177</v>
      </c>
      <c r="G2473" s="18">
        <f>F2473*Premissas!$C$5</f>
        <v>5705.8842138563741</v>
      </c>
      <c r="M2473" s="7" t="str">
        <f>Premissas!$E$9</f>
        <v>março/19</v>
      </c>
      <c r="N2473" s="29">
        <f t="shared" si="3755"/>
        <v>177</v>
      </c>
      <c r="O2473" s="15">
        <f>Premissas!$I$9</f>
        <v>77.73</v>
      </c>
      <c r="P2473" s="20">
        <f t="shared" si="3750"/>
        <v>0</v>
      </c>
      <c r="Q2473" s="17">
        <f>P2473*Premissas!$C$13</f>
        <v>0</v>
      </c>
      <c r="R2473" s="15">
        <f t="shared" si="3751"/>
        <v>177</v>
      </c>
      <c r="S2473" s="18">
        <f>R2473*Premissas!$C$11</f>
        <v>8525.2293577981654</v>
      </c>
      <c r="Y2473" s="7" t="str">
        <f>Premissas!$E$9</f>
        <v>março/19</v>
      </c>
      <c r="Z2473" s="29">
        <f t="shared" si="3756"/>
        <v>177</v>
      </c>
      <c r="AA2473" s="15">
        <f>Premissas!$H$9</f>
        <v>77.62</v>
      </c>
      <c r="AB2473" s="20">
        <f t="shared" si="3753"/>
        <v>0</v>
      </c>
      <c r="AC2473" s="17">
        <f>AB2473*Premissas!$C$6</f>
        <v>0</v>
      </c>
      <c r="AD2473" s="15">
        <f t="shared" si="3754"/>
        <v>177</v>
      </c>
      <c r="AE2473" s="18">
        <f>AD2473*Premissas!$C$12</f>
        <v>5705.8842138563741</v>
      </c>
    </row>
    <row r="2474" spans="1:33" x14ac:dyDescent="0.25">
      <c r="A2474" s="7" t="str">
        <f>Premissas!$E$10</f>
        <v>fevereiro/19</v>
      </c>
      <c r="B2474" s="29">
        <f t="shared" si="3757"/>
        <v>177</v>
      </c>
      <c r="C2474" s="15">
        <f>LARGE(Premissas!$H$10:$I$10,1)</f>
        <v>89.49</v>
      </c>
      <c r="D2474" s="20">
        <f t="shared" si="3747"/>
        <v>0</v>
      </c>
      <c r="E2474" s="17">
        <f>D2474*Premissas!$C$6</f>
        <v>0</v>
      </c>
      <c r="F2474" s="15">
        <f t="shared" si="3748"/>
        <v>177</v>
      </c>
      <c r="G2474" s="18">
        <f>F2474*Premissas!$C$5</f>
        <v>5705.8842138563741</v>
      </c>
      <c r="M2474" s="7" t="str">
        <f>Premissas!$E$10</f>
        <v>fevereiro/19</v>
      </c>
      <c r="N2474" s="29">
        <f t="shared" si="3755"/>
        <v>177</v>
      </c>
      <c r="O2474" s="15">
        <f>Premissas!$I$10</f>
        <v>61.82</v>
      </c>
      <c r="P2474" s="20">
        <f t="shared" si="3750"/>
        <v>0</v>
      </c>
      <c r="Q2474" s="17">
        <f>P2474*Premissas!$C$13</f>
        <v>0</v>
      </c>
      <c r="R2474" s="15">
        <f t="shared" si="3751"/>
        <v>177</v>
      </c>
      <c r="S2474" s="18">
        <f>R2474*Premissas!$C$11</f>
        <v>8525.2293577981654</v>
      </c>
      <c r="Y2474" s="7" t="str">
        <f>Premissas!$E$10</f>
        <v>fevereiro/19</v>
      </c>
      <c r="Z2474" s="29">
        <f t="shared" si="3756"/>
        <v>177</v>
      </c>
      <c r="AA2474" s="15">
        <f>Premissas!$H$10</f>
        <v>89.49</v>
      </c>
      <c r="AB2474" s="20">
        <f t="shared" si="3753"/>
        <v>0</v>
      </c>
      <c r="AC2474" s="17">
        <f>AB2474*Premissas!$C$6</f>
        <v>0</v>
      </c>
      <c r="AD2474" s="15">
        <f t="shared" si="3754"/>
        <v>177</v>
      </c>
      <c r="AE2474" s="18">
        <f>AD2474*Premissas!$C$12</f>
        <v>5705.8842138563741</v>
      </c>
    </row>
    <row r="2475" spans="1:33" x14ac:dyDescent="0.25">
      <c r="A2475" s="7" t="str">
        <f>Premissas!$E$11</f>
        <v>janeiro/19</v>
      </c>
      <c r="B2475" s="29">
        <f t="shared" si="3757"/>
        <v>177</v>
      </c>
      <c r="C2475" s="15">
        <f>LARGE(Premissas!$H$11:$I$11,1)</f>
        <v>81.09</v>
      </c>
      <c r="D2475" s="16">
        <f t="shared" si="3747"/>
        <v>0</v>
      </c>
      <c r="E2475" s="17">
        <f>D2475*Premissas!$C$6</f>
        <v>0</v>
      </c>
      <c r="F2475" s="15">
        <f t="shared" si="3748"/>
        <v>177</v>
      </c>
      <c r="G2475" s="18">
        <f>F2475*Premissas!$C$5</f>
        <v>5705.8842138563741</v>
      </c>
      <c r="M2475" s="7" t="str">
        <f>Premissas!$E$11</f>
        <v>janeiro/19</v>
      </c>
      <c r="N2475" s="29">
        <f t="shared" si="3755"/>
        <v>177</v>
      </c>
      <c r="O2475" s="15">
        <f>Premissas!$I$11</f>
        <v>57.12</v>
      </c>
      <c r="P2475" s="16">
        <f t="shared" si="3750"/>
        <v>0</v>
      </c>
      <c r="Q2475" s="17">
        <f>P2475*Premissas!$C$13</f>
        <v>0</v>
      </c>
      <c r="R2475" s="15">
        <f t="shared" si="3751"/>
        <v>177</v>
      </c>
      <c r="S2475" s="18">
        <f>R2475*Premissas!$C$11</f>
        <v>8525.2293577981654</v>
      </c>
      <c r="Y2475" s="7" t="str">
        <f>Premissas!$E$11</f>
        <v>janeiro/19</v>
      </c>
      <c r="Z2475" s="29">
        <f t="shared" si="3756"/>
        <v>177</v>
      </c>
      <c r="AA2475" s="15">
        <f>Premissas!$H$11</f>
        <v>81.09</v>
      </c>
      <c r="AB2475" s="16">
        <f t="shared" si="3753"/>
        <v>0</v>
      </c>
      <c r="AC2475" s="17">
        <f>AB2475*Premissas!$C$6</f>
        <v>0</v>
      </c>
      <c r="AD2475" s="15">
        <f t="shared" si="3754"/>
        <v>177</v>
      </c>
      <c r="AE2475" s="18">
        <f>AD2475*Premissas!$C$12</f>
        <v>5705.8842138563741</v>
      </c>
    </row>
    <row r="2476" spans="1:33" x14ac:dyDescent="0.25">
      <c r="A2476" s="7" t="str">
        <f>Premissas!$E$12</f>
        <v>dezembro/18</v>
      </c>
      <c r="B2476" s="29">
        <f t="shared" si="3757"/>
        <v>177</v>
      </c>
      <c r="C2476" s="15">
        <f>LARGE(Premissas!$H$12:$I$12,1)</f>
        <v>66.98</v>
      </c>
      <c r="D2476" s="16">
        <f t="shared" si="3747"/>
        <v>0</v>
      </c>
      <c r="E2476" s="17">
        <f>D2476*Premissas!$C$6</f>
        <v>0</v>
      </c>
      <c r="F2476" s="15">
        <f t="shared" si="3748"/>
        <v>177</v>
      </c>
      <c r="G2476" s="18">
        <f>F2476*Premissas!$C$5</f>
        <v>5705.8842138563741</v>
      </c>
      <c r="M2476" s="7" t="str">
        <f>Premissas!$E$12</f>
        <v>dezembro/18</v>
      </c>
      <c r="N2476" s="29">
        <f t="shared" si="3755"/>
        <v>177</v>
      </c>
      <c r="O2476" s="15">
        <f>Premissas!$I$12</f>
        <v>56.9</v>
      </c>
      <c r="P2476" s="16">
        <f t="shared" si="3750"/>
        <v>0</v>
      </c>
      <c r="Q2476" s="17">
        <f>P2476*Premissas!$C$13</f>
        <v>0</v>
      </c>
      <c r="R2476" s="15">
        <f t="shared" si="3751"/>
        <v>177</v>
      </c>
      <c r="S2476" s="18">
        <f>R2476*Premissas!$C$11</f>
        <v>8525.2293577981654</v>
      </c>
      <c r="Y2476" s="7" t="str">
        <f>Premissas!$E$12</f>
        <v>dezembro/18</v>
      </c>
      <c r="Z2476" s="29">
        <f t="shared" si="3756"/>
        <v>177</v>
      </c>
      <c r="AA2476" s="15">
        <f>Premissas!$H$12</f>
        <v>66.98</v>
      </c>
      <c r="AB2476" s="16">
        <f t="shared" si="3753"/>
        <v>0</v>
      </c>
      <c r="AC2476" s="17">
        <f>AB2476*Premissas!$C$6</f>
        <v>0</v>
      </c>
      <c r="AD2476" s="15">
        <f t="shared" si="3754"/>
        <v>177</v>
      </c>
      <c r="AE2476" s="18">
        <f>AD2476*Premissas!$C$12</f>
        <v>5705.8842138563741</v>
      </c>
    </row>
    <row r="2477" spans="1:33" x14ac:dyDescent="0.25">
      <c r="A2477" s="7" t="str">
        <f>Premissas!$E$13</f>
        <v>novembro/18</v>
      </c>
      <c r="B2477" s="29">
        <f t="shared" si="3757"/>
        <v>177</v>
      </c>
      <c r="C2477" s="15">
        <f>LARGE(Premissas!$H$13:$I$13,1)</f>
        <v>66.42</v>
      </c>
      <c r="D2477" s="16">
        <f t="shared" si="3747"/>
        <v>0</v>
      </c>
      <c r="E2477" s="17">
        <f>D2477*Premissas!$C$6</f>
        <v>0</v>
      </c>
      <c r="F2477" s="15">
        <f t="shared" si="3748"/>
        <v>177</v>
      </c>
      <c r="G2477" s="18">
        <f>F2477*Premissas!$C$5</f>
        <v>5705.8842138563741</v>
      </c>
      <c r="M2477" s="7" t="str">
        <f>Premissas!$E$13</f>
        <v>novembro/18</v>
      </c>
      <c r="N2477" s="29">
        <f t="shared" si="3755"/>
        <v>177</v>
      </c>
      <c r="O2477" s="15">
        <f>Premissas!$I$13</f>
        <v>40.659999999999997</v>
      </c>
      <c r="P2477" s="16">
        <f t="shared" si="3750"/>
        <v>0</v>
      </c>
      <c r="Q2477" s="17">
        <f>P2477*Premissas!$C$13</f>
        <v>0</v>
      </c>
      <c r="R2477" s="15">
        <f t="shared" si="3751"/>
        <v>177</v>
      </c>
      <c r="S2477" s="18">
        <f>R2477*Premissas!$C$11</f>
        <v>8525.2293577981654</v>
      </c>
      <c r="Y2477" s="7" t="str">
        <f>Premissas!$E$13</f>
        <v>novembro/18</v>
      </c>
      <c r="Z2477" s="29">
        <f t="shared" si="3756"/>
        <v>177</v>
      </c>
      <c r="AA2477" s="15">
        <f>Premissas!$H$13</f>
        <v>66.42</v>
      </c>
      <c r="AB2477" s="16">
        <f t="shared" si="3753"/>
        <v>0</v>
      </c>
      <c r="AC2477" s="17">
        <f>AB2477*Premissas!$C$6</f>
        <v>0</v>
      </c>
      <c r="AD2477" s="15">
        <f t="shared" si="3754"/>
        <v>177</v>
      </c>
      <c r="AE2477" s="18">
        <f>AD2477*Premissas!$C$12</f>
        <v>5705.8842138563741</v>
      </c>
    </row>
    <row r="2478" spans="1:33" x14ac:dyDescent="0.25">
      <c r="A2478" s="26" t="s">
        <v>35</v>
      </c>
      <c r="B2478" s="5"/>
      <c r="C2478" s="5">
        <f>LARGE(C2465:C2477,1)</f>
        <v>89.49</v>
      </c>
      <c r="D2478" s="5">
        <f>LARGE(D2465:D2477,1)</f>
        <v>0</v>
      </c>
      <c r="E2478" s="27">
        <f>SUM(E2466:E2477)</f>
        <v>0</v>
      </c>
      <c r="F2478" s="5">
        <f>LARGE(F2465:F2477,1)</f>
        <v>177</v>
      </c>
      <c r="G2478" s="27">
        <f t="shared" ref="G2478:G2534" si="3758">SUM(G2466:G2477)</f>
        <v>68470.610566276504</v>
      </c>
      <c r="H2478" s="50">
        <f>E2478+G2478</f>
        <v>68470.610566276504</v>
      </c>
      <c r="I2478">
        <f>B2466</f>
        <v>177</v>
      </c>
      <c r="M2478" s="26" t="s">
        <v>35</v>
      </c>
      <c r="N2478" s="5"/>
      <c r="O2478" s="5">
        <f t="shared" ref="O2478:P2478" si="3759">LARGE(O2465:O2477,1)</f>
        <v>77.73</v>
      </c>
      <c r="P2478" s="5">
        <f t="shared" si="3759"/>
        <v>0</v>
      </c>
      <c r="Q2478" s="27">
        <f t="shared" ref="Q2478" si="3760">SUM(Q2466:Q2477)</f>
        <v>0</v>
      </c>
      <c r="R2478" s="5">
        <f t="shared" ref="R2478" si="3761">LARGE(R2465:R2477,1)</f>
        <v>177</v>
      </c>
      <c r="S2478" s="27">
        <f t="shared" ref="S2478:S2534" si="3762">SUM(S2466:S2477)</f>
        <v>102302.75229357796</v>
      </c>
      <c r="T2478" s="50">
        <f t="shared" ref="T2478" si="3763">Q2478+S2478</f>
        <v>102302.75229357796</v>
      </c>
      <c r="U2478">
        <f t="shared" ref="U2478" si="3764">N2466</f>
        <v>177</v>
      </c>
      <c r="Y2478" s="26" t="s">
        <v>35</v>
      </c>
      <c r="Z2478" s="5"/>
      <c r="AA2478" s="5">
        <f t="shared" ref="AA2478:AB2478" si="3765">LARGE(AA2465:AA2477,1)</f>
        <v>89.49</v>
      </c>
      <c r="AB2478" s="5">
        <f t="shared" si="3765"/>
        <v>0</v>
      </c>
      <c r="AC2478" s="27">
        <f t="shared" ref="AC2478" si="3766">SUM(AC2466:AC2477)</f>
        <v>0</v>
      </c>
      <c r="AD2478" s="5">
        <f t="shared" ref="AD2478" si="3767">LARGE(AD2465:AD2477,1)</f>
        <v>177</v>
      </c>
      <c r="AE2478" s="27">
        <f t="shared" ref="AE2478:AE2534" si="3768">SUM(AE2466:AE2477)</f>
        <v>68470.610566276504</v>
      </c>
      <c r="AF2478" s="50">
        <f t="shared" ref="AF2478" si="3769">AC2478+AE2478</f>
        <v>68470.610566276504</v>
      </c>
      <c r="AG2478">
        <f t="shared" ref="AG2478" si="3770">Z2466</f>
        <v>177</v>
      </c>
    </row>
    <row r="2479" spans="1:33" x14ac:dyDescent="0.25">
      <c r="A2479" s="6" t="s">
        <v>12</v>
      </c>
      <c r="B2479" s="6" t="s">
        <v>18</v>
      </c>
      <c r="C2479" s="6" t="s">
        <v>19</v>
      </c>
      <c r="D2479" s="14" t="s">
        <v>20</v>
      </c>
      <c r="E2479" s="14" t="s">
        <v>21</v>
      </c>
      <c r="F2479" s="6" t="s">
        <v>22</v>
      </c>
      <c r="G2479" s="6" t="s">
        <v>23</v>
      </c>
      <c r="M2479" s="6" t="s">
        <v>12</v>
      </c>
      <c r="N2479" s="6" t="s">
        <v>18</v>
      </c>
      <c r="O2479" s="6" t="s">
        <v>19</v>
      </c>
      <c r="P2479" s="14" t="s">
        <v>20</v>
      </c>
      <c r="Q2479" s="14" t="s">
        <v>21</v>
      </c>
      <c r="R2479" s="6" t="s">
        <v>22</v>
      </c>
      <c r="S2479" s="6" t="s">
        <v>23</v>
      </c>
      <c r="Y2479" s="6" t="s">
        <v>12</v>
      </c>
      <c r="Z2479" s="6" t="s">
        <v>18</v>
      </c>
      <c r="AA2479" s="6" t="s">
        <v>19</v>
      </c>
      <c r="AB2479" s="14" t="s">
        <v>20</v>
      </c>
      <c r="AC2479" s="14" t="s">
        <v>21</v>
      </c>
      <c r="AD2479" s="6" t="s">
        <v>22</v>
      </c>
      <c r="AE2479" s="6" t="s">
        <v>23</v>
      </c>
    </row>
    <row r="2480" spans="1:33" x14ac:dyDescent="0.25">
      <c r="A2480" s="7" t="str">
        <f>Premissas!$E$2</f>
        <v>outubro/19</v>
      </c>
      <c r="B2480" s="29">
        <f>B2466+1</f>
        <v>178</v>
      </c>
      <c r="C2480" s="15">
        <f>LARGE(Premissas!$H$2:$I$2,1)</f>
        <v>63.39</v>
      </c>
      <c r="D2480" s="16">
        <f t="shared" ref="D2480:D2491" si="3771">IF(C2480&gt;105%*B2480,(C2480-B2480),0)</f>
        <v>0</v>
      </c>
      <c r="E2480" s="17">
        <f>D2480*Premissas!$C$6</f>
        <v>0</v>
      </c>
      <c r="F2480" s="15">
        <f t="shared" ref="F2480:F2491" si="3772">IF(C2480&gt;B2480,C2480,B2480)</f>
        <v>178</v>
      </c>
      <c r="G2480" s="18">
        <f>F2480*Premissas!$C$5</f>
        <v>5738.1208478329645</v>
      </c>
      <c r="M2480" s="7" t="str">
        <f>Premissas!$E$2</f>
        <v>outubro/19</v>
      </c>
      <c r="N2480" s="29">
        <f t="shared" ref="N2480" si="3773">N2466+1</f>
        <v>178</v>
      </c>
      <c r="O2480" s="15">
        <f>Premissas!$I$2</f>
        <v>63.39</v>
      </c>
      <c r="P2480" s="16">
        <f t="shared" ref="P2480:P2491" si="3774">IF(O2480&gt;105%*N2480,(O2480-N2480),0)</f>
        <v>0</v>
      </c>
      <c r="Q2480" s="17">
        <f>P2480*Premissas!$C$13</f>
        <v>0</v>
      </c>
      <c r="R2480" s="15">
        <f t="shared" ref="R2480:R2491" si="3775">IF(O2480&gt;N2480,O2480,N2480)</f>
        <v>178</v>
      </c>
      <c r="S2480" s="18">
        <f>R2480*Premissas!$C$11</f>
        <v>8573.3944954128438</v>
      </c>
      <c r="Y2480" s="7" t="str">
        <f>Premissas!$E$2</f>
        <v>outubro/19</v>
      </c>
      <c r="Z2480" s="29">
        <f t="shared" ref="Z2480" si="3776">Z2466+1</f>
        <v>178</v>
      </c>
      <c r="AA2480" s="15">
        <f>Premissas!$H$2</f>
        <v>58.8</v>
      </c>
      <c r="AB2480" s="16">
        <f t="shared" ref="AB2480:AB2491" si="3777">IF(AA2480&gt;105%*Z2480,(AA2480-Z2480),0)</f>
        <v>0</v>
      </c>
      <c r="AC2480" s="17">
        <f>AB2480*Premissas!$C$6</f>
        <v>0</v>
      </c>
      <c r="AD2480" s="15">
        <f t="shared" ref="AD2480:AD2491" si="3778">IF(AA2480&gt;Z2480,AA2480,Z2480)</f>
        <v>178</v>
      </c>
      <c r="AE2480" s="18">
        <f>AD2480*Premissas!$C$12</f>
        <v>5738.1208478329645</v>
      </c>
    </row>
    <row r="2481" spans="1:33" x14ac:dyDescent="0.25">
      <c r="A2481" s="7" t="str">
        <f>Premissas!$E$3</f>
        <v>setembro/19</v>
      </c>
      <c r="B2481" s="29">
        <f>B2480</f>
        <v>178</v>
      </c>
      <c r="C2481" s="15">
        <f>LARGE(Premissas!$H$3:$I$3,1)</f>
        <v>58.91</v>
      </c>
      <c r="D2481" s="16">
        <f t="shared" si="3771"/>
        <v>0</v>
      </c>
      <c r="E2481" s="17">
        <f>D2481*Premissas!$C$6</f>
        <v>0</v>
      </c>
      <c r="F2481" s="15">
        <f t="shared" si="3772"/>
        <v>178</v>
      </c>
      <c r="G2481" s="18">
        <f>F2481*Premissas!$C$5</f>
        <v>5738.1208478329645</v>
      </c>
      <c r="M2481" s="7" t="str">
        <f>Premissas!$E$3</f>
        <v>setembro/19</v>
      </c>
      <c r="N2481" s="29">
        <f t="shared" ref="N2481:N2491" si="3779">N2480</f>
        <v>178</v>
      </c>
      <c r="O2481" s="15">
        <f>Premissas!$I$3</f>
        <v>52.19</v>
      </c>
      <c r="P2481" s="16">
        <f t="shared" si="3774"/>
        <v>0</v>
      </c>
      <c r="Q2481" s="17">
        <f>P2481*Premissas!$C$13</f>
        <v>0</v>
      </c>
      <c r="R2481" s="15">
        <f t="shared" si="3775"/>
        <v>178</v>
      </c>
      <c r="S2481" s="18">
        <f>R2481*Premissas!$C$11</f>
        <v>8573.3944954128438</v>
      </c>
      <c r="Y2481" s="7" t="str">
        <f>Premissas!$E$3</f>
        <v>setembro/19</v>
      </c>
      <c r="Z2481" s="29">
        <f t="shared" ref="Z2481:Z2491" si="3780">Z2480</f>
        <v>178</v>
      </c>
      <c r="AA2481" s="15">
        <f>Premissas!$H$3</f>
        <v>58.91</v>
      </c>
      <c r="AB2481" s="16">
        <f t="shared" si="3777"/>
        <v>0</v>
      </c>
      <c r="AC2481" s="17">
        <f>AB2481*Premissas!$C$6</f>
        <v>0</v>
      </c>
      <c r="AD2481" s="15">
        <f t="shared" si="3778"/>
        <v>178</v>
      </c>
      <c r="AE2481" s="18">
        <f>AD2481*Premissas!$C$12</f>
        <v>5738.1208478329645</v>
      </c>
    </row>
    <row r="2482" spans="1:33" x14ac:dyDescent="0.25">
      <c r="A2482" s="7" t="str">
        <f>Premissas!$E$4</f>
        <v>agosto/19</v>
      </c>
      <c r="B2482" s="29">
        <f t="shared" ref="B2482:B2491" si="3781">B2481</f>
        <v>178</v>
      </c>
      <c r="C2482" s="15">
        <f>LARGE(Premissas!$H$4:$I$4,1)</f>
        <v>46.48</v>
      </c>
      <c r="D2482" s="16">
        <f t="shared" si="3771"/>
        <v>0</v>
      </c>
      <c r="E2482" s="17">
        <f>D2482*Premissas!$C$6</f>
        <v>0</v>
      </c>
      <c r="F2482" s="15">
        <f t="shared" si="3772"/>
        <v>178</v>
      </c>
      <c r="G2482" s="18">
        <f>F2482*Premissas!$C$5</f>
        <v>5738.1208478329645</v>
      </c>
      <c r="M2482" s="7" t="str">
        <f>Premissas!$E$4</f>
        <v>agosto/19</v>
      </c>
      <c r="N2482" s="29">
        <f t="shared" si="3779"/>
        <v>178</v>
      </c>
      <c r="O2482" s="15">
        <f>Premissas!$I$4</f>
        <v>20.16</v>
      </c>
      <c r="P2482" s="16">
        <f t="shared" si="3774"/>
        <v>0</v>
      </c>
      <c r="Q2482" s="17">
        <f>P2482*Premissas!$C$13</f>
        <v>0</v>
      </c>
      <c r="R2482" s="15">
        <f t="shared" si="3775"/>
        <v>178</v>
      </c>
      <c r="S2482" s="18">
        <f>R2482*Premissas!$C$11</f>
        <v>8573.3944954128438</v>
      </c>
      <c r="Y2482" s="7" t="str">
        <f>Premissas!$E$4</f>
        <v>agosto/19</v>
      </c>
      <c r="Z2482" s="29">
        <f t="shared" si="3780"/>
        <v>178</v>
      </c>
      <c r="AA2482" s="15">
        <f>Premissas!$H$4</f>
        <v>46.48</v>
      </c>
      <c r="AB2482" s="16">
        <f t="shared" si="3777"/>
        <v>0</v>
      </c>
      <c r="AC2482" s="17">
        <f>AB2482*Premissas!$C$6</f>
        <v>0</v>
      </c>
      <c r="AD2482" s="15">
        <f t="shared" si="3778"/>
        <v>178</v>
      </c>
      <c r="AE2482" s="18">
        <f>AD2482*Premissas!$C$12</f>
        <v>5738.1208478329645</v>
      </c>
    </row>
    <row r="2483" spans="1:33" x14ac:dyDescent="0.25">
      <c r="A2483" s="7" t="str">
        <f>Premissas!$E$5</f>
        <v>julho/19</v>
      </c>
      <c r="B2483" s="29">
        <f t="shared" si="3781"/>
        <v>178</v>
      </c>
      <c r="C2483" s="15">
        <f>LARGE(Premissas!$H$5:$I$5,1)</f>
        <v>63.17</v>
      </c>
      <c r="D2483" s="16">
        <f t="shared" si="3771"/>
        <v>0</v>
      </c>
      <c r="E2483" s="17">
        <f>D2483*Premissas!$C$6</f>
        <v>0</v>
      </c>
      <c r="F2483" s="15">
        <f t="shared" si="3772"/>
        <v>178</v>
      </c>
      <c r="G2483" s="18">
        <f>F2483*Premissas!$C$5</f>
        <v>5738.1208478329645</v>
      </c>
      <c r="M2483" s="7" t="str">
        <f>Premissas!$E$5</f>
        <v>julho/19</v>
      </c>
      <c r="N2483" s="29">
        <f t="shared" si="3779"/>
        <v>178</v>
      </c>
      <c r="O2483" s="15">
        <f>Premissas!$I$5</f>
        <v>39.979999999999997</v>
      </c>
      <c r="P2483" s="16">
        <f t="shared" si="3774"/>
        <v>0</v>
      </c>
      <c r="Q2483" s="17">
        <f>P2483*Premissas!$C$13</f>
        <v>0</v>
      </c>
      <c r="R2483" s="15">
        <f t="shared" si="3775"/>
        <v>178</v>
      </c>
      <c r="S2483" s="18">
        <f>R2483*Premissas!$C$11</f>
        <v>8573.3944954128438</v>
      </c>
      <c r="Y2483" s="7" t="str">
        <f>Premissas!$E$5</f>
        <v>julho/19</v>
      </c>
      <c r="Z2483" s="29">
        <f t="shared" si="3780"/>
        <v>178</v>
      </c>
      <c r="AA2483" s="15">
        <f>Premissas!$H$5</f>
        <v>63.17</v>
      </c>
      <c r="AB2483" s="16">
        <f t="shared" si="3777"/>
        <v>0</v>
      </c>
      <c r="AC2483" s="17">
        <f>AB2483*Premissas!$C$6</f>
        <v>0</v>
      </c>
      <c r="AD2483" s="15">
        <f t="shared" si="3778"/>
        <v>178</v>
      </c>
      <c r="AE2483" s="18">
        <f>AD2483*Premissas!$C$12</f>
        <v>5738.1208478329645</v>
      </c>
    </row>
    <row r="2484" spans="1:33" x14ac:dyDescent="0.25">
      <c r="A2484" s="7" t="str">
        <f>Premissas!$E$6</f>
        <v>junho/19</v>
      </c>
      <c r="B2484" s="29">
        <f t="shared" si="3781"/>
        <v>178</v>
      </c>
      <c r="C2484" s="15">
        <f>LARGE(Premissas!$H$6:$I$6,1)</f>
        <v>59.47</v>
      </c>
      <c r="D2484" s="16">
        <f t="shared" si="3771"/>
        <v>0</v>
      </c>
      <c r="E2484" s="17">
        <f>D2484*Premissas!$C$6</f>
        <v>0</v>
      </c>
      <c r="F2484" s="15">
        <f t="shared" si="3772"/>
        <v>178</v>
      </c>
      <c r="G2484" s="18">
        <f>F2484*Premissas!$C$5</f>
        <v>5738.1208478329645</v>
      </c>
      <c r="M2484" s="7" t="str">
        <f>Premissas!$E$6</f>
        <v>junho/19</v>
      </c>
      <c r="N2484" s="29">
        <f t="shared" si="3779"/>
        <v>178</v>
      </c>
      <c r="O2484" s="15">
        <f>Premissas!$I$6</f>
        <v>47.71</v>
      </c>
      <c r="P2484" s="16">
        <f t="shared" si="3774"/>
        <v>0</v>
      </c>
      <c r="Q2484" s="17">
        <f>P2484*Premissas!$C$13</f>
        <v>0</v>
      </c>
      <c r="R2484" s="15">
        <f t="shared" si="3775"/>
        <v>178</v>
      </c>
      <c r="S2484" s="18">
        <f>R2484*Premissas!$C$11</f>
        <v>8573.3944954128438</v>
      </c>
      <c r="Y2484" s="7" t="str">
        <f>Premissas!$E$6</f>
        <v>junho/19</v>
      </c>
      <c r="Z2484" s="29">
        <f t="shared" si="3780"/>
        <v>178</v>
      </c>
      <c r="AA2484" s="15">
        <f>Premissas!$H$6</f>
        <v>59.47</v>
      </c>
      <c r="AB2484" s="16">
        <f t="shared" si="3777"/>
        <v>0</v>
      </c>
      <c r="AC2484" s="17">
        <f>AB2484*Premissas!$C$6</f>
        <v>0</v>
      </c>
      <c r="AD2484" s="15">
        <f t="shared" si="3778"/>
        <v>178</v>
      </c>
      <c r="AE2484" s="18">
        <f>AD2484*Premissas!$C$12</f>
        <v>5738.1208478329645</v>
      </c>
    </row>
    <row r="2485" spans="1:33" x14ac:dyDescent="0.25">
      <c r="A2485" s="7" t="str">
        <f>Premissas!$E$7</f>
        <v>maio/19</v>
      </c>
      <c r="B2485" s="29">
        <f t="shared" si="3781"/>
        <v>178</v>
      </c>
      <c r="C2485" s="15">
        <f>LARGE(Premissas!$H$7:$I$7,1)</f>
        <v>61.04</v>
      </c>
      <c r="D2485" s="20">
        <f t="shared" si="3771"/>
        <v>0</v>
      </c>
      <c r="E2485" s="17">
        <f>D2485*Premissas!$C$6</f>
        <v>0</v>
      </c>
      <c r="F2485" s="15">
        <f t="shared" si="3772"/>
        <v>178</v>
      </c>
      <c r="G2485" s="18">
        <f>F2485*Premissas!$C$5</f>
        <v>5738.1208478329645</v>
      </c>
      <c r="M2485" s="7" t="str">
        <f>Premissas!$E$7</f>
        <v>maio/19</v>
      </c>
      <c r="N2485" s="29">
        <f t="shared" si="3779"/>
        <v>178</v>
      </c>
      <c r="O2485" s="15">
        <f>Premissas!$I$7</f>
        <v>46.37</v>
      </c>
      <c r="P2485" s="20">
        <f t="shared" si="3774"/>
        <v>0</v>
      </c>
      <c r="Q2485" s="17">
        <f>P2485*Premissas!$C$13</f>
        <v>0</v>
      </c>
      <c r="R2485" s="15">
        <f t="shared" si="3775"/>
        <v>178</v>
      </c>
      <c r="S2485" s="18">
        <f>R2485*Premissas!$C$11</f>
        <v>8573.3944954128438</v>
      </c>
      <c r="Y2485" s="7" t="str">
        <f>Premissas!$E$7</f>
        <v>maio/19</v>
      </c>
      <c r="Z2485" s="29">
        <f t="shared" si="3780"/>
        <v>178</v>
      </c>
      <c r="AA2485" s="15">
        <f>Premissas!$H$7</f>
        <v>61.04</v>
      </c>
      <c r="AB2485" s="20">
        <f t="shared" si="3777"/>
        <v>0</v>
      </c>
      <c r="AC2485" s="17">
        <f>AB2485*Premissas!$C$6</f>
        <v>0</v>
      </c>
      <c r="AD2485" s="15">
        <f t="shared" si="3778"/>
        <v>178</v>
      </c>
      <c r="AE2485" s="18">
        <f>AD2485*Premissas!$C$12</f>
        <v>5738.1208478329645</v>
      </c>
    </row>
    <row r="2486" spans="1:33" x14ac:dyDescent="0.25">
      <c r="A2486" s="7" t="str">
        <f>Premissas!$E$8</f>
        <v>abril/19</v>
      </c>
      <c r="B2486" s="29">
        <f t="shared" si="3781"/>
        <v>178</v>
      </c>
      <c r="C2486" s="15">
        <f>LARGE(Premissas!$H$8:$I$8,1)</f>
        <v>81.98</v>
      </c>
      <c r="D2486" s="20">
        <f t="shared" si="3771"/>
        <v>0</v>
      </c>
      <c r="E2486" s="17">
        <f>D2486*Premissas!$C$6</f>
        <v>0</v>
      </c>
      <c r="F2486" s="15">
        <f t="shared" si="3772"/>
        <v>178</v>
      </c>
      <c r="G2486" s="18">
        <f>F2486*Premissas!$C$5</f>
        <v>5738.1208478329645</v>
      </c>
      <c r="M2486" s="7" t="str">
        <f>Premissas!$E$8</f>
        <v>abril/19</v>
      </c>
      <c r="N2486" s="29">
        <f t="shared" si="3779"/>
        <v>178</v>
      </c>
      <c r="O2486" s="15">
        <f>Premissas!$I$8</f>
        <v>53.09</v>
      </c>
      <c r="P2486" s="20">
        <f t="shared" si="3774"/>
        <v>0</v>
      </c>
      <c r="Q2486" s="17">
        <f>P2486*Premissas!$C$13</f>
        <v>0</v>
      </c>
      <c r="R2486" s="15">
        <f t="shared" si="3775"/>
        <v>178</v>
      </c>
      <c r="S2486" s="18">
        <f>R2486*Premissas!$C$11</f>
        <v>8573.3944954128438</v>
      </c>
      <c r="Y2486" s="7" t="str">
        <f>Premissas!$E$8</f>
        <v>abril/19</v>
      </c>
      <c r="Z2486" s="29">
        <f t="shared" si="3780"/>
        <v>178</v>
      </c>
      <c r="AA2486" s="15">
        <f>Premissas!$H$8</f>
        <v>81.98</v>
      </c>
      <c r="AB2486" s="20">
        <f t="shared" si="3777"/>
        <v>0</v>
      </c>
      <c r="AC2486" s="17">
        <f>AB2486*Premissas!$C$6</f>
        <v>0</v>
      </c>
      <c r="AD2486" s="15">
        <f t="shared" si="3778"/>
        <v>178</v>
      </c>
      <c r="AE2486" s="18">
        <f>AD2486*Premissas!$C$12</f>
        <v>5738.1208478329645</v>
      </c>
    </row>
    <row r="2487" spans="1:33" x14ac:dyDescent="0.25">
      <c r="A2487" s="7" t="str">
        <f>Premissas!$E$9</f>
        <v>março/19</v>
      </c>
      <c r="B2487" s="29">
        <f t="shared" si="3781"/>
        <v>178</v>
      </c>
      <c r="C2487" s="15">
        <f>LARGE(Premissas!$H$9:$I$9,1)</f>
        <v>77.73</v>
      </c>
      <c r="D2487" s="20">
        <f t="shared" si="3771"/>
        <v>0</v>
      </c>
      <c r="E2487" s="17">
        <f>D2487*Premissas!$C$6</f>
        <v>0</v>
      </c>
      <c r="F2487" s="15">
        <f t="shared" si="3772"/>
        <v>178</v>
      </c>
      <c r="G2487" s="18">
        <f>F2487*Premissas!$C$5</f>
        <v>5738.1208478329645</v>
      </c>
      <c r="M2487" s="7" t="str">
        <f>Premissas!$E$9</f>
        <v>março/19</v>
      </c>
      <c r="N2487" s="29">
        <f t="shared" si="3779"/>
        <v>178</v>
      </c>
      <c r="O2487" s="15">
        <f>Premissas!$I$9</f>
        <v>77.73</v>
      </c>
      <c r="P2487" s="20">
        <f t="shared" si="3774"/>
        <v>0</v>
      </c>
      <c r="Q2487" s="17">
        <f>P2487*Premissas!$C$13</f>
        <v>0</v>
      </c>
      <c r="R2487" s="15">
        <f t="shared" si="3775"/>
        <v>178</v>
      </c>
      <c r="S2487" s="18">
        <f>R2487*Premissas!$C$11</f>
        <v>8573.3944954128438</v>
      </c>
      <c r="Y2487" s="7" t="str">
        <f>Premissas!$E$9</f>
        <v>março/19</v>
      </c>
      <c r="Z2487" s="29">
        <f t="shared" si="3780"/>
        <v>178</v>
      </c>
      <c r="AA2487" s="15">
        <f>Premissas!$H$9</f>
        <v>77.62</v>
      </c>
      <c r="AB2487" s="20">
        <f t="shared" si="3777"/>
        <v>0</v>
      </c>
      <c r="AC2487" s="17">
        <f>AB2487*Premissas!$C$6</f>
        <v>0</v>
      </c>
      <c r="AD2487" s="15">
        <f t="shared" si="3778"/>
        <v>178</v>
      </c>
      <c r="AE2487" s="18">
        <f>AD2487*Premissas!$C$12</f>
        <v>5738.1208478329645</v>
      </c>
    </row>
    <row r="2488" spans="1:33" x14ac:dyDescent="0.25">
      <c r="A2488" s="7" t="str">
        <f>Premissas!$E$10</f>
        <v>fevereiro/19</v>
      </c>
      <c r="B2488" s="29">
        <f t="shared" si="3781"/>
        <v>178</v>
      </c>
      <c r="C2488" s="15">
        <f>LARGE(Premissas!$H$10:$I$10,1)</f>
        <v>89.49</v>
      </c>
      <c r="D2488" s="20">
        <f t="shared" si="3771"/>
        <v>0</v>
      </c>
      <c r="E2488" s="17">
        <f>D2488*Premissas!$C$6</f>
        <v>0</v>
      </c>
      <c r="F2488" s="15">
        <f t="shared" si="3772"/>
        <v>178</v>
      </c>
      <c r="G2488" s="18">
        <f>F2488*Premissas!$C$5</f>
        <v>5738.1208478329645</v>
      </c>
      <c r="M2488" s="7" t="str">
        <f>Premissas!$E$10</f>
        <v>fevereiro/19</v>
      </c>
      <c r="N2488" s="29">
        <f t="shared" si="3779"/>
        <v>178</v>
      </c>
      <c r="O2488" s="15">
        <f>Premissas!$I$10</f>
        <v>61.82</v>
      </c>
      <c r="P2488" s="20">
        <f t="shared" si="3774"/>
        <v>0</v>
      </c>
      <c r="Q2488" s="17">
        <f>P2488*Premissas!$C$13</f>
        <v>0</v>
      </c>
      <c r="R2488" s="15">
        <f t="shared" si="3775"/>
        <v>178</v>
      </c>
      <c r="S2488" s="18">
        <f>R2488*Premissas!$C$11</f>
        <v>8573.3944954128438</v>
      </c>
      <c r="Y2488" s="7" t="str">
        <f>Premissas!$E$10</f>
        <v>fevereiro/19</v>
      </c>
      <c r="Z2488" s="29">
        <f t="shared" si="3780"/>
        <v>178</v>
      </c>
      <c r="AA2488" s="15">
        <f>Premissas!$H$10</f>
        <v>89.49</v>
      </c>
      <c r="AB2488" s="20">
        <f t="shared" si="3777"/>
        <v>0</v>
      </c>
      <c r="AC2488" s="17">
        <f>AB2488*Premissas!$C$6</f>
        <v>0</v>
      </c>
      <c r="AD2488" s="15">
        <f t="shared" si="3778"/>
        <v>178</v>
      </c>
      <c r="AE2488" s="18">
        <f>AD2488*Premissas!$C$12</f>
        <v>5738.1208478329645</v>
      </c>
    </row>
    <row r="2489" spans="1:33" x14ac:dyDescent="0.25">
      <c r="A2489" s="7" t="str">
        <f>Premissas!$E$11</f>
        <v>janeiro/19</v>
      </c>
      <c r="B2489" s="29">
        <f t="shared" si="3781"/>
        <v>178</v>
      </c>
      <c r="C2489" s="15">
        <f>LARGE(Premissas!$H$11:$I$11,1)</f>
        <v>81.09</v>
      </c>
      <c r="D2489" s="16">
        <f t="shared" si="3771"/>
        <v>0</v>
      </c>
      <c r="E2489" s="17">
        <f>D2489*Premissas!$C$6</f>
        <v>0</v>
      </c>
      <c r="F2489" s="15">
        <f t="shared" si="3772"/>
        <v>178</v>
      </c>
      <c r="G2489" s="18">
        <f>F2489*Premissas!$C$5</f>
        <v>5738.1208478329645</v>
      </c>
      <c r="M2489" s="7" t="str">
        <f>Premissas!$E$11</f>
        <v>janeiro/19</v>
      </c>
      <c r="N2489" s="29">
        <f t="shared" si="3779"/>
        <v>178</v>
      </c>
      <c r="O2489" s="15">
        <f>Premissas!$I$11</f>
        <v>57.12</v>
      </c>
      <c r="P2489" s="16">
        <f t="shared" si="3774"/>
        <v>0</v>
      </c>
      <c r="Q2489" s="17">
        <f>P2489*Premissas!$C$13</f>
        <v>0</v>
      </c>
      <c r="R2489" s="15">
        <f t="shared" si="3775"/>
        <v>178</v>
      </c>
      <c r="S2489" s="18">
        <f>R2489*Premissas!$C$11</f>
        <v>8573.3944954128438</v>
      </c>
      <c r="Y2489" s="7" t="str">
        <f>Premissas!$E$11</f>
        <v>janeiro/19</v>
      </c>
      <c r="Z2489" s="29">
        <f t="shared" si="3780"/>
        <v>178</v>
      </c>
      <c r="AA2489" s="15">
        <f>Premissas!$H$11</f>
        <v>81.09</v>
      </c>
      <c r="AB2489" s="16">
        <f t="shared" si="3777"/>
        <v>0</v>
      </c>
      <c r="AC2489" s="17">
        <f>AB2489*Premissas!$C$6</f>
        <v>0</v>
      </c>
      <c r="AD2489" s="15">
        <f t="shared" si="3778"/>
        <v>178</v>
      </c>
      <c r="AE2489" s="18">
        <f>AD2489*Premissas!$C$12</f>
        <v>5738.1208478329645</v>
      </c>
    </row>
    <row r="2490" spans="1:33" x14ac:dyDescent="0.25">
      <c r="A2490" s="7" t="str">
        <f>Premissas!$E$12</f>
        <v>dezembro/18</v>
      </c>
      <c r="B2490" s="29">
        <f t="shared" si="3781"/>
        <v>178</v>
      </c>
      <c r="C2490" s="15">
        <f>LARGE(Premissas!$H$12:$I$12,1)</f>
        <v>66.98</v>
      </c>
      <c r="D2490" s="16">
        <f t="shared" si="3771"/>
        <v>0</v>
      </c>
      <c r="E2490" s="17">
        <f>D2490*Premissas!$C$6</f>
        <v>0</v>
      </c>
      <c r="F2490" s="15">
        <f t="shared" si="3772"/>
        <v>178</v>
      </c>
      <c r="G2490" s="18">
        <f>F2490*Premissas!$C$5</f>
        <v>5738.1208478329645</v>
      </c>
      <c r="M2490" s="7" t="str">
        <f>Premissas!$E$12</f>
        <v>dezembro/18</v>
      </c>
      <c r="N2490" s="29">
        <f t="shared" si="3779"/>
        <v>178</v>
      </c>
      <c r="O2490" s="15">
        <f>Premissas!$I$12</f>
        <v>56.9</v>
      </c>
      <c r="P2490" s="16">
        <f t="shared" si="3774"/>
        <v>0</v>
      </c>
      <c r="Q2490" s="17">
        <f>P2490*Premissas!$C$13</f>
        <v>0</v>
      </c>
      <c r="R2490" s="15">
        <f t="shared" si="3775"/>
        <v>178</v>
      </c>
      <c r="S2490" s="18">
        <f>R2490*Premissas!$C$11</f>
        <v>8573.3944954128438</v>
      </c>
      <c r="Y2490" s="7" t="str">
        <f>Premissas!$E$12</f>
        <v>dezembro/18</v>
      </c>
      <c r="Z2490" s="29">
        <f t="shared" si="3780"/>
        <v>178</v>
      </c>
      <c r="AA2490" s="15">
        <f>Premissas!$H$12</f>
        <v>66.98</v>
      </c>
      <c r="AB2490" s="16">
        <f t="shared" si="3777"/>
        <v>0</v>
      </c>
      <c r="AC2490" s="17">
        <f>AB2490*Premissas!$C$6</f>
        <v>0</v>
      </c>
      <c r="AD2490" s="15">
        <f t="shared" si="3778"/>
        <v>178</v>
      </c>
      <c r="AE2490" s="18">
        <f>AD2490*Premissas!$C$12</f>
        <v>5738.1208478329645</v>
      </c>
    </row>
    <row r="2491" spans="1:33" x14ac:dyDescent="0.25">
      <c r="A2491" s="7" t="str">
        <f>Premissas!$E$13</f>
        <v>novembro/18</v>
      </c>
      <c r="B2491" s="29">
        <f t="shared" si="3781"/>
        <v>178</v>
      </c>
      <c r="C2491" s="15">
        <f>LARGE(Premissas!$H$13:$I$13,1)</f>
        <v>66.42</v>
      </c>
      <c r="D2491" s="16">
        <f t="shared" si="3771"/>
        <v>0</v>
      </c>
      <c r="E2491" s="17">
        <f>D2491*Premissas!$C$6</f>
        <v>0</v>
      </c>
      <c r="F2491" s="15">
        <f t="shared" si="3772"/>
        <v>178</v>
      </c>
      <c r="G2491" s="18">
        <f>F2491*Premissas!$C$5</f>
        <v>5738.1208478329645</v>
      </c>
      <c r="M2491" s="7" t="str">
        <f>Premissas!$E$13</f>
        <v>novembro/18</v>
      </c>
      <c r="N2491" s="29">
        <f t="shared" si="3779"/>
        <v>178</v>
      </c>
      <c r="O2491" s="15">
        <f>Premissas!$I$13</f>
        <v>40.659999999999997</v>
      </c>
      <c r="P2491" s="16">
        <f t="shared" si="3774"/>
        <v>0</v>
      </c>
      <c r="Q2491" s="17">
        <f>P2491*Premissas!$C$13</f>
        <v>0</v>
      </c>
      <c r="R2491" s="15">
        <f t="shared" si="3775"/>
        <v>178</v>
      </c>
      <c r="S2491" s="18">
        <f>R2491*Premissas!$C$11</f>
        <v>8573.3944954128438</v>
      </c>
      <c r="Y2491" s="7" t="str">
        <f>Premissas!$E$13</f>
        <v>novembro/18</v>
      </c>
      <c r="Z2491" s="29">
        <f t="shared" si="3780"/>
        <v>178</v>
      </c>
      <c r="AA2491" s="15">
        <f>Premissas!$H$13</f>
        <v>66.42</v>
      </c>
      <c r="AB2491" s="16">
        <f t="shared" si="3777"/>
        <v>0</v>
      </c>
      <c r="AC2491" s="17">
        <f>AB2491*Premissas!$C$6</f>
        <v>0</v>
      </c>
      <c r="AD2491" s="15">
        <f t="shared" si="3778"/>
        <v>178</v>
      </c>
      <c r="AE2491" s="18">
        <f>AD2491*Premissas!$C$12</f>
        <v>5738.1208478329645</v>
      </c>
    </row>
    <row r="2492" spans="1:33" x14ac:dyDescent="0.25">
      <c r="A2492" s="26" t="s">
        <v>35</v>
      </c>
      <c r="B2492" s="5"/>
      <c r="C2492" s="5">
        <f>LARGE(C2479:C2491,1)</f>
        <v>89.49</v>
      </c>
      <c r="D2492" s="5">
        <f>LARGE(D2479:D2491,1)</f>
        <v>0</v>
      </c>
      <c r="E2492" s="27">
        <f>SUM(E2480:E2491)</f>
        <v>0</v>
      </c>
      <c r="F2492" s="5">
        <f>LARGE(F2479:F2491,1)</f>
        <v>178</v>
      </c>
      <c r="G2492" s="27">
        <f t="shared" si="3758"/>
        <v>68857.450173995574</v>
      </c>
      <c r="H2492" s="50">
        <f>E2492+G2492</f>
        <v>68857.450173995574</v>
      </c>
      <c r="I2492">
        <f>B2480</f>
        <v>178</v>
      </c>
      <c r="M2492" s="26" t="s">
        <v>35</v>
      </c>
      <c r="N2492" s="5"/>
      <c r="O2492" s="5">
        <f t="shared" ref="O2492:P2492" si="3782">LARGE(O2479:O2491,1)</f>
        <v>77.73</v>
      </c>
      <c r="P2492" s="5">
        <f t="shared" si="3782"/>
        <v>0</v>
      </c>
      <c r="Q2492" s="27">
        <f t="shared" ref="Q2492" si="3783">SUM(Q2480:Q2491)</f>
        <v>0</v>
      </c>
      <c r="R2492" s="5">
        <f t="shared" ref="R2492" si="3784">LARGE(R2479:R2491,1)</f>
        <v>178</v>
      </c>
      <c r="S2492" s="27">
        <f t="shared" si="3762"/>
        <v>102880.7339449541</v>
      </c>
      <c r="T2492" s="50">
        <f t="shared" ref="T2492" si="3785">Q2492+S2492</f>
        <v>102880.7339449541</v>
      </c>
      <c r="U2492">
        <f t="shared" ref="U2492" si="3786">N2480</f>
        <v>178</v>
      </c>
      <c r="Y2492" s="26" t="s">
        <v>35</v>
      </c>
      <c r="Z2492" s="5"/>
      <c r="AA2492" s="5">
        <f t="shared" ref="AA2492:AB2492" si="3787">LARGE(AA2479:AA2491,1)</f>
        <v>89.49</v>
      </c>
      <c r="AB2492" s="5">
        <f t="shared" si="3787"/>
        <v>0</v>
      </c>
      <c r="AC2492" s="27">
        <f t="shared" ref="AC2492" si="3788">SUM(AC2480:AC2491)</f>
        <v>0</v>
      </c>
      <c r="AD2492" s="5">
        <f t="shared" ref="AD2492" si="3789">LARGE(AD2479:AD2491,1)</f>
        <v>178</v>
      </c>
      <c r="AE2492" s="27">
        <f t="shared" si="3768"/>
        <v>68857.450173995574</v>
      </c>
      <c r="AF2492" s="50">
        <f t="shared" ref="AF2492" si="3790">AC2492+AE2492</f>
        <v>68857.450173995574</v>
      </c>
      <c r="AG2492">
        <f t="shared" ref="AG2492" si="3791">Z2480</f>
        <v>178</v>
      </c>
    </row>
    <row r="2493" spans="1:33" x14ac:dyDescent="0.25">
      <c r="A2493" s="6" t="s">
        <v>12</v>
      </c>
      <c r="B2493" s="6" t="s">
        <v>18</v>
      </c>
      <c r="C2493" s="6" t="s">
        <v>19</v>
      </c>
      <c r="D2493" s="14" t="s">
        <v>20</v>
      </c>
      <c r="E2493" s="14" t="s">
        <v>21</v>
      </c>
      <c r="F2493" s="6" t="s">
        <v>22</v>
      </c>
      <c r="G2493" s="6" t="s">
        <v>23</v>
      </c>
      <c r="M2493" s="6" t="s">
        <v>12</v>
      </c>
      <c r="N2493" s="6" t="s">
        <v>18</v>
      </c>
      <c r="O2493" s="6" t="s">
        <v>19</v>
      </c>
      <c r="P2493" s="14" t="s">
        <v>20</v>
      </c>
      <c r="Q2493" s="14" t="s">
        <v>21</v>
      </c>
      <c r="R2493" s="6" t="s">
        <v>22</v>
      </c>
      <c r="S2493" s="6" t="s">
        <v>23</v>
      </c>
      <c r="Y2493" s="6" t="s">
        <v>12</v>
      </c>
      <c r="Z2493" s="6" t="s">
        <v>18</v>
      </c>
      <c r="AA2493" s="6" t="s">
        <v>19</v>
      </c>
      <c r="AB2493" s="14" t="s">
        <v>20</v>
      </c>
      <c r="AC2493" s="14" t="s">
        <v>21</v>
      </c>
      <c r="AD2493" s="6" t="s">
        <v>22</v>
      </c>
      <c r="AE2493" s="6" t="s">
        <v>23</v>
      </c>
    </row>
    <row r="2494" spans="1:33" x14ac:dyDescent="0.25">
      <c r="A2494" s="7" t="str">
        <f>Premissas!$E$2</f>
        <v>outubro/19</v>
      </c>
      <c r="B2494" s="29">
        <f>B2480+1</f>
        <v>179</v>
      </c>
      <c r="C2494" s="15">
        <f>LARGE(Premissas!$H$2:$I$2,1)</f>
        <v>63.39</v>
      </c>
      <c r="D2494" s="16">
        <f t="shared" ref="D2494:D2505" si="3792">IF(C2494&gt;105%*B2494,(C2494-B2494),0)</f>
        <v>0</v>
      </c>
      <c r="E2494" s="17">
        <f>D2494*Premissas!$C$6</f>
        <v>0</v>
      </c>
      <c r="F2494" s="15">
        <f t="shared" ref="F2494:F2505" si="3793">IF(C2494&gt;B2494,C2494,B2494)</f>
        <v>179</v>
      </c>
      <c r="G2494" s="18">
        <f>F2494*Premissas!$C$5</f>
        <v>5770.357481809554</v>
      </c>
      <c r="M2494" s="7" t="str">
        <f>Premissas!$E$2</f>
        <v>outubro/19</v>
      </c>
      <c r="N2494" s="29">
        <f t="shared" ref="N2494" si="3794">N2480+1</f>
        <v>179</v>
      </c>
      <c r="O2494" s="15">
        <f>Premissas!$I$2</f>
        <v>63.39</v>
      </c>
      <c r="P2494" s="16">
        <f t="shared" ref="P2494:P2505" si="3795">IF(O2494&gt;105%*N2494,(O2494-N2494),0)</f>
        <v>0</v>
      </c>
      <c r="Q2494" s="17">
        <f>P2494*Premissas!$C$13</f>
        <v>0</v>
      </c>
      <c r="R2494" s="15">
        <f t="shared" ref="R2494:R2505" si="3796">IF(O2494&gt;N2494,O2494,N2494)</f>
        <v>179</v>
      </c>
      <c r="S2494" s="18">
        <f>R2494*Premissas!$C$11</f>
        <v>8621.5596330275221</v>
      </c>
      <c r="Y2494" s="7" t="str">
        <f>Premissas!$E$2</f>
        <v>outubro/19</v>
      </c>
      <c r="Z2494" s="29">
        <f t="shared" ref="Z2494" si="3797">Z2480+1</f>
        <v>179</v>
      </c>
      <c r="AA2494" s="15">
        <f>Premissas!$H$2</f>
        <v>58.8</v>
      </c>
      <c r="AB2494" s="16">
        <f t="shared" ref="AB2494:AB2505" si="3798">IF(AA2494&gt;105%*Z2494,(AA2494-Z2494),0)</f>
        <v>0</v>
      </c>
      <c r="AC2494" s="17">
        <f>AB2494*Premissas!$C$6</f>
        <v>0</v>
      </c>
      <c r="AD2494" s="15">
        <f t="shared" ref="AD2494:AD2505" si="3799">IF(AA2494&gt;Z2494,AA2494,Z2494)</f>
        <v>179</v>
      </c>
      <c r="AE2494" s="18">
        <f>AD2494*Premissas!$C$12</f>
        <v>5770.357481809554</v>
      </c>
    </row>
    <row r="2495" spans="1:33" x14ac:dyDescent="0.25">
      <c r="A2495" s="7" t="str">
        <f>Premissas!$E$3</f>
        <v>setembro/19</v>
      </c>
      <c r="B2495" s="29">
        <f>B2494</f>
        <v>179</v>
      </c>
      <c r="C2495" s="15">
        <f>LARGE(Premissas!$H$3:$I$3,1)</f>
        <v>58.91</v>
      </c>
      <c r="D2495" s="16">
        <f t="shared" si="3792"/>
        <v>0</v>
      </c>
      <c r="E2495" s="17">
        <f>D2495*Premissas!$C$6</f>
        <v>0</v>
      </c>
      <c r="F2495" s="15">
        <f t="shared" si="3793"/>
        <v>179</v>
      </c>
      <c r="G2495" s="18">
        <f>F2495*Premissas!$C$5</f>
        <v>5770.357481809554</v>
      </c>
      <c r="M2495" s="7" t="str">
        <f>Premissas!$E$3</f>
        <v>setembro/19</v>
      </c>
      <c r="N2495" s="29">
        <f t="shared" ref="N2495:N2505" si="3800">N2494</f>
        <v>179</v>
      </c>
      <c r="O2495" s="15">
        <f>Premissas!$I$3</f>
        <v>52.19</v>
      </c>
      <c r="P2495" s="16">
        <f t="shared" si="3795"/>
        <v>0</v>
      </c>
      <c r="Q2495" s="17">
        <f>P2495*Premissas!$C$13</f>
        <v>0</v>
      </c>
      <c r="R2495" s="15">
        <f t="shared" si="3796"/>
        <v>179</v>
      </c>
      <c r="S2495" s="18">
        <f>R2495*Premissas!$C$11</f>
        <v>8621.5596330275221</v>
      </c>
      <c r="Y2495" s="7" t="str">
        <f>Premissas!$E$3</f>
        <v>setembro/19</v>
      </c>
      <c r="Z2495" s="29">
        <f t="shared" ref="Z2495:Z2505" si="3801">Z2494</f>
        <v>179</v>
      </c>
      <c r="AA2495" s="15">
        <f>Premissas!$H$3</f>
        <v>58.91</v>
      </c>
      <c r="AB2495" s="16">
        <f t="shared" si="3798"/>
        <v>0</v>
      </c>
      <c r="AC2495" s="17">
        <f>AB2495*Premissas!$C$6</f>
        <v>0</v>
      </c>
      <c r="AD2495" s="15">
        <f t="shared" si="3799"/>
        <v>179</v>
      </c>
      <c r="AE2495" s="18">
        <f>AD2495*Premissas!$C$12</f>
        <v>5770.357481809554</v>
      </c>
    </row>
    <row r="2496" spans="1:33" x14ac:dyDescent="0.25">
      <c r="A2496" s="7" t="str">
        <f>Premissas!$E$4</f>
        <v>agosto/19</v>
      </c>
      <c r="B2496" s="29">
        <f t="shared" ref="B2496:B2505" si="3802">B2495</f>
        <v>179</v>
      </c>
      <c r="C2496" s="15">
        <f>LARGE(Premissas!$H$4:$I$4,1)</f>
        <v>46.48</v>
      </c>
      <c r="D2496" s="16">
        <f t="shared" si="3792"/>
        <v>0</v>
      </c>
      <c r="E2496" s="17">
        <f>D2496*Premissas!$C$6</f>
        <v>0</v>
      </c>
      <c r="F2496" s="15">
        <f t="shared" si="3793"/>
        <v>179</v>
      </c>
      <c r="G2496" s="18">
        <f>F2496*Premissas!$C$5</f>
        <v>5770.357481809554</v>
      </c>
      <c r="M2496" s="7" t="str">
        <f>Premissas!$E$4</f>
        <v>agosto/19</v>
      </c>
      <c r="N2496" s="29">
        <f t="shared" si="3800"/>
        <v>179</v>
      </c>
      <c r="O2496" s="15">
        <f>Premissas!$I$4</f>
        <v>20.16</v>
      </c>
      <c r="P2496" s="16">
        <f t="shared" si="3795"/>
        <v>0</v>
      </c>
      <c r="Q2496" s="17">
        <f>P2496*Premissas!$C$13</f>
        <v>0</v>
      </c>
      <c r="R2496" s="15">
        <f t="shared" si="3796"/>
        <v>179</v>
      </c>
      <c r="S2496" s="18">
        <f>R2496*Premissas!$C$11</f>
        <v>8621.5596330275221</v>
      </c>
      <c r="Y2496" s="7" t="str">
        <f>Premissas!$E$4</f>
        <v>agosto/19</v>
      </c>
      <c r="Z2496" s="29">
        <f t="shared" si="3801"/>
        <v>179</v>
      </c>
      <c r="AA2496" s="15">
        <f>Premissas!$H$4</f>
        <v>46.48</v>
      </c>
      <c r="AB2496" s="16">
        <f t="shared" si="3798"/>
        <v>0</v>
      </c>
      <c r="AC2496" s="17">
        <f>AB2496*Premissas!$C$6</f>
        <v>0</v>
      </c>
      <c r="AD2496" s="15">
        <f t="shared" si="3799"/>
        <v>179</v>
      </c>
      <c r="AE2496" s="18">
        <f>AD2496*Premissas!$C$12</f>
        <v>5770.357481809554</v>
      </c>
    </row>
    <row r="2497" spans="1:33" x14ac:dyDescent="0.25">
      <c r="A2497" s="7" t="str">
        <f>Premissas!$E$5</f>
        <v>julho/19</v>
      </c>
      <c r="B2497" s="29">
        <f t="shared" si="3802"/>
        <v>179</v>
      </c>
      <c r="C2497" s="15">
        <f>LARGE(Premissas!$H$5:$I$5,1)</f>
        <v>63.17</v>
      </c>
      <c r="D2497" s="16">
        <f t="shared" si="3792"/>
        <v>0</v>
      </c>
      <c r="E2497" s="17">
        <f>D2497*Premissas!$C$6</f>
        <v>0</v>
      </c>
      <c r="F2497" s="15">
        <f t="shared" si="3793"/>
        <v>179</v>
      </c>
      <c r="G2497" s="18">
        <f>F2497*Premissas!$C$5</f>
        <v>5770.357481809554</v>
      </c>
      <c r="M2497" s="7" t="str">
        <f>Premissas!$E$5</f>
        <v>julho/19</v>
      </c>
      <c r="N2497" s="29">
        <f t="shared" si="3800"/>
        <v>179</v>
      </c>
      <c r="O2497" s="15">
        <f>Premissas!$I$5</f>
        <v>39.979999999999997</v>
      </c>
      <c r="P2497" s="16">
        <f t="shared" si="3795"/>
        <v>0</v>
      </c>
      <c r="Q2497" s="17">
        <f>P2497*Premissas!$C$13</f>
        <v>0</v>
      </c>
      <c r="R2497" s="15">
        <f t="shared" si="3796"/>
        <v>179</v>
      </c>
      <c r="S2497" s="18">
        <f>R2497*Premissas!$C$11</f>
        <v>8621.5596330275221</v>
      </c>
      <c r="Y2497" s="7" t="str">
        <f>Premissas!$E$5</f>
        <v>julho/19</v>
      </c>
      <c r="Z2497" s="29">
        <f t="shared" si="3801"/>
        <v>179</v>
      </c>
      <c r="AA2497" s="15">
        <f>Premissas!$H$5</f>
        <v>63.17</v>
      </c>
      <c r="AB2497" s="16">
        <f t="shared" si="3798"/>
        <v>0</v>
      </c>
      <c r="AC2497" s="17">
        <f>AB2497*Premissas!$C$6</f>
        <v>0</v>
      </c>
      <c r="AD2497" s="15">
        <f t="shared" si="3799"/>
        <v>179</v>
      </c>
      <c r="AE2497" s="18">
        <f>AD2497*Premissas!$C$12</f>
        <v>5770.357481809554</v>
      </c>
    </row>
    <row r="2498" spans="1:33" x14ac:dyDescent="0.25">
      <c r="A2498" s="7" t="str">
        <f>Premissas!$E$6</f>
        <v>junho/19</v>
      </c>
      <c r="B2498" s="29">
        <f t="shared" si="3802"/>
        <v>179</v>
      </c>
      <c r="C2498" s="15">
        <f>LARGE(Premissas!$H$6:$I$6,1)</f>
        <v>59.47</v>
      </c>
      <c r="D2498" s="16">
        <f t="shared" si="3792"/>
        <v>0</v>
      </c>
      <c r="E2498" s="17">
        <f>D2498*Premissas!$C$6</f>
        <v>0</v>
      </c>
      <c r="F2498" s="15">
        <f t="shared" si="3793"/>
        <v>179</v>
      </c>
      <c r="G2498" s="18">
        <f>F2498*Premissas!$C$5</f>
        <v>5770.357481809554</v>
      </c>
      <c r="M2498" s="7" t="str">
        <f>Premissas!$E$6</f>
        <v>junho/19</v>
      </c>
      <c r="N2498" s="29">
        <f t="shared" si="3800"/>
        <v>179</v>
      </c>
      <c r="O2498" s="15">
        <f>Premissas!$I$6</f>
        <v>47.71</v>
      </c>
      <c r="P2498" s="16">
        <f t="shared" si="3795"/>
        <v>0</v>
      </c>
      <c r="Q2498" s="17">
        <f>P2498*Premissas!$C$13</f>
        <v>0</v>
      </c>
      <c r="R2498" s="15">
        <f t="shared" si="3796"/>
        <v>179</v>
      </c>
      <c r="S2498" s="18">
        <f>R2498*Premissas!$C$11</f>
        <v>8621.5596330275221</v>
      </c>
      <c r="Y2498" s="7" t="str">
        <f>Premissas!$E$6</f>
        <v>junho/19</v>
      </c>
      <c r="Z2498" s="29">
        <f t="shared" si="3801"/>
        <v>179</v>
      </c>
      <c r="AA2498" s="15">
        <f>Premissas!$H$6</f>
        <v>59.47</v>
      </c>
      <c r="AB2498" s="16">
        <f t="shared" si="3798"/>
        <v>0</v>
      </c>
      <c r="AC2498" s="17">
        <f>AB2498*Premissas!$C$6</f>
        <v>0</v>
      </c>
      <c r="AD2498" s="15">
        <f t="shared" si="3799"/>
        <v>179</v>
      </c>
      <c r="AE2498" s="18">
        <f>AD2498*Premissas!$C$12</f>
        <v>5770.357481809554</v>
      </c>
    </row>
    <row r="2499" spans="1:33" x14ac:dyDescent="0.25">
      <c r="A2499" s="7" t="str">
        <f>Premissas!$E$7</f>
        <v>maio/19</v>
      </c>
      <c r="B2499" s="29">
        <f t="shared" si="3802"/>
        <v>179</v>
      </c>
      <c r="C2499" s="15">
        <f>LARGE(Premissas!$H$7:$I$7,1)</f>
        <v>61.04</v>
      </c>
      <c r="D2499" s="20">
        <f t="shared" si="3792"/>
        <v>0</v>
      </c>
      <c r="E2499" s="17">
        <f>D2499*Premissas!$C$6</f>
        <v>0</v>
      </c>
      <c r="F2499" s="15">
        <f t="shared" si="3793"/>
        <v>179</v>
      </c>
      <c r="G2499" s="18">
        <f>F2499*Premissas!$C$5</f>
        <v>5770.357481809554</v>
      </c>
      <c r="M2499" s="7" t="str">
        <f>Premissas!$E$7</f>
        <v>maio/19</v>
      </c>
      <c r="N2499" s="29">
        <f t="shared" si="3800"/>
        <v>179</v>
      </c>
      <c r="O2499" s="15">
        <f>Premissas!$I$7</f>
        <v>46.37</v>
      </c>
      <c r="P2499" s="20">
        <f t="shared" si="3795"/>
        <v>0</v>
      </c>
      <c r="Q2499" s="17">
        <f>P2499*Premissas!$C$13</f>
        <v>0</v>
      </c>
      <c r="R2499" s="15">
        <f t="shared" si="3796"/>
        <v>179</v>
      </c>
      <c r="S2499" s="18">
        <f>R2499*Premissas!$C$11</f>
        <v>8621.5596330275221</v>
      </c>
      <c r="Y2499" s="7" t="str">
        <f>Premissas!$E$7</f>
        <v>maio/19</v>
      </c>
      <c r="Z2499" s="29">
        <f t="shared" si="3801"/>
        <v>179</v>
      </c>
      <c r="AA2499" s="15">
        <f>Premissas!$H$7</f>
        <v>61.04</v>
      </c>
      <c r="AB2499" s="20">
        <f t="shared" si="3798"/>
        <v>0</v>
      </c>
      <c r="AC2499" s="17">
        <f>AB2499*Premissas!$C$6</f>
        <v>0</v>
      </c>
      <c r="AD2499" s="15">
        <f t="shared" si="3799"/>
        <v>179</v>
      </c>
      <c r="AE2499" s="18">
        <f>AD2499*Premissas!$C$12</f>
        <v>5770.357481809554</v>
      </c>
    </row>
    <row r="2500" spans="1:33" x14ac:dyDescent="0.25">
      <c r="A2500" s="7" t="str">
        <f>Premissas!$E$8</f>
        <v>abril/19</v>
      </c>
      <c r="B2500" s="29">
        <f t="shared" si="3802"/>
        <v>179</v>
      </c>
      <c r="C2500" s="15">
        <f>LARGE(Premissas!$H$8:$I$8,1)</f>
        <v>81.98</v>
      </c>
      <c r="D2500" s="20">
        <f t="shared" si="3792"/>
        <v>0</v>
      </c>
      <c r="E2500" s="17">
        <f>D2500*Premissas!$C$6</f>
        <v>0</v>
      </c>
      <c r="F2500" s="15">
        <f t="shared" si="3793"/>
        <v>179</v>
      </c>
      <c r="G2500" s="18">
        <f>F2500*Premissas!$C$5</f>
        <v>5770.357481809554</v>
      </c>
      <c r="M2500" s="7" t="str">
        <f>Premissas!$E$8</f>
        <v>abril/19</v>
      </c>
      <c r="N2500" s="29">
        <f t="shared" si="3800"/>
        <v>179</v>
      </c>
      <c r="O2500" s="15">
        <f>Premissas!$I$8</f>
        <v>53.09</v>
      </c>
      <c r="P2500" s="20">
        <f t="shared" si="3795"/>
        <v>0</v>
      </c>
      <c r="Q2500" s="17">
        <f>P2500*Premissas!$C$13</f>
        <v>0</v>
      </c>
      <c r="R2500" s="15">
        <f t="shared" si="3796"/>
        <v>179</v>
      </c>
      <c r="S2500" s="18">
        <f>R2500*Premissas!$C$11</f>
        <v>8621.5596330275221</v>
      </c>
      <c r="Y2500" s="7" t="str">
        <f>Premissas!$E$8</f>
        <v>abril/19</v>
      </c>
      <c r="Z2500" s="29">
        <f t="shared" si="3801"/>
        <v>179</v>
      </c>
      <c r="AA2500" s="15">
        <f>Premissas!$H$8</f>
        <v>81.98</v>
      </c>
      <c r="AB2500" s="20">
        <f t="shared" si="3798"/>
        <v>0</v>
      </c>
      <c r="AC2500" s="17">
        <f>AB2500*Premissas!$C$6</f>
        <v>0</v>
      </c>
      <c r="AD2500" s="15">
        <f t="shared" si="3799"/>
        <v>179</v>
      </c>
      <c r="AE2500" s="18">
        <f>AD2500*Premissas!$C$12</f>
        <v>5770.357481809554</v>
      </c>
    </row>
    <row r="2501" spans="1:33" x14ac:dyDescent="0.25">
      <c r="A2501" s="7" t="str">
        <f>Premissas!$E$9</f>
        <v>março/19</v>
      </c>
      <c r="B2501" s="29">
        <f t="shared" si="3802"/>
        <v>179</v>
      </c>
      <c r="C2501" s="15">
        <f>LARGE(Premissas!$H$9:$I$9,1)</f>
        <v>77.73</v>
      </c>
      <c r="D2501" s="20">
        <f t="shared" si="3792"/>
        <v>0</v>
      </c>
      <c r="E2501" s="17">
        <f>D2501*Premissas!$C$6</f>
        <v>0</v>
      </c>
      <c r="F2501" s="15">
        <f t="shared" si="3793"/>
        <v>179</v>
      </c>
      <c r="G2501" s="18">
        <f>F2501*Premissas!$C$5</f>
        <v>5770.357481809554</v>
      </c>
      <c r="M2501" s="7" t="str">
        <f>Premissas!$E$9</f>
        <v>março/19</v>
      </c>
      <c r="N2501" s="29">
        <f t="shared" si="3800"/>
        <v>179</v>
      </c>
      <c r="O2501" s="15">
        <f>Premissas!$I$9</f>
        <v>77.73</v>
      </c>
      <c r="P2501" s="20">
        <f t="shared" si="3795"/>
        <v>0</v>
      </c>
      <c r="Q2501" s="17">
        <f>P2501*Premissas!$C$13</f>
        <v>0</v>
      </c>
      <c r="R2501" s="15">
        <f t="shared" si="3796"/>
        <v>179</v>
      </c>
      <c r="S2501" s="18">
        <f>R2501*Premissas!$C$11</f>
        <v>8621.5596330275221</v>
      </c>
      <c r="Y2501" s="7" t="str">
        <f>Premissas!$E$9</f>
        <v>março/19</v>
      </c>
      <c r="Z2501" s="29">
        <f t="shared" si="3801"/>
        <v>179</v>
      </c>
      <c r="AA2501" s="15">
        <f>Premissas!$H$9</f>
        <v>77.62</v>
      </c>
      <c r="AB2501" s="20">
        <f t="shared" si="3798"/>
        <v>0</v>
      </c>
      <c r="AC2501" s="17">
        <f>AB2501*Premissas!$C$6</f>
        <v>0</v>
      </c>
      <c r="AD2501" s="15">
        <f t="shared" si="3799"/>
        <v>179</v>
      </c>
      <c r="AE2501" s="18">
        <f>AD2501*Premissas!$C$12</f>
        <v>5770.357481809554</v>
      </c>
    </row>
    <row r="2502" spans="1:33" x14ac:dyDescent="0.25">
      <c r="A2502" s="7" t="str">
        <f>Premissas!$E$10</f>
        <v>fevereiro/19</v>
      </c>
      <c r="B2502" s="29">
        <f t="shared" si="3802"/>
        <v>179</v>
      </c>
      <c r="C2502" s="15">
        <f>LARGE(Premissas!$H$10:$I$10,1)</f>
        <v>89.49</v>
      </c>
      <c r="D2502" s="20">
        <f t="shared" si="3792"/>
        <v>0</v>
      </c>
      <c r="E2502" s="17">
        <f>D2502*Premissas!$C$6</f>
        <v>0</v>
      </c>
      <c r="F2502" s="15">
        <f t="shared" si="3793"/>
        <v>179</v>
      </c>
      <c r="G2502" s="18">
        <f>F2502*Premissas!$C$5</f>
        <v>5770.357481809554</v>
      </c>
      <c r="M2502" s="7" t="str">
        <f>Premissas!$E$10</f>
        <v>fevereiro/19</v>
      </c>
      <c r="N2502" s="29">
        <f t="shared" si="3800"/>
        <v>179</v>
      </c>
      <c r="O2502" s="15">
        <f>Premissas!$I$10</f>
        <v>61.82</v>
      </c>
      <c r="P2502" s="20">
        <f t="shared" si="3795"/>
        <v>0</v>
      </c>
      <c r="Q2502" s="17">
        <f>P2502*Premissas!$C$13</f>
        <v>0</v>
      </c>
      <c r="R2502" s="15">
        <f t="shared" si="3796"/>
        <v>179</v>
      </c>
      <c r="S2502" s="18">
        <f>R2502*Premissas!$C$11</f>
        <v>8621.5596330275221</v>
      </c>
      <c r="Y2502" s="7" t="str">
        <f>Premissas!$E$10</f>
        <v>fevereiro/19</v>
      </c>
      <c r="Z2502" s="29">
        <f t="shared" si="3801"/>
        <v>179</v>
      </c>
      <c r="AA2502" s="15">
        <f>Premissas!$H$10</f>
        <v>89.49</v>
      </c>
      <c r="AB2502" s="20">
        <f t="shared" si="3798"/>
        <v>0</v>
      </c>
      <c r="AC2502" s="17">
        <f>AB2502*Premissas!$C$6</f>
        <v>0</v>
      </c>
      <c r="AD2502" s="15">
        <f t="shared" si="3799"/>
        <v>179</v>
      </c>
      <c r="AE2502" s="18">
        <f>AD2502*Premissas!$C$12</f>
        <v>5770.357481809554</v>
      </c>
    </row>
    <row r="2503" spans="1:33" x14ac:dyDescent="0.25">
      <c r="A2503" s="7" t="str">
        <f>Premissas!$E$11</f>
        <v>janeiro/19</v>
      </c>
      <c r="B2503" s="29">
        <f t="shared" si="3802"/>
        <v>179</v>
      </c>
      <c r="C2503" s="15">
        <f>LARGE(Premissas!$H$11:$I$11,1)</f>
        <v>81.09</v>
      </c>
      <c r="D2503" s="16">
        <f t="shared" si="3792"/>
        <v>0</v>
      </c>
      <c r="E2503" s="17">
        <f>D2503*Premissas!$C$6</f>
        <v>0</v>
      </c>
      <c r="F2503" s="15">
        <f t="shared" si="3793"/>
        <v>179</v>
      </c>
      <c r="G2503" s="18">
        <f>F2503*Premissas!$C$5</f>
        <v>5770.357481809554</v>
      </c>
      <c r="M2503" s="7" t="str">
        <f>Premissas!$E$11</f>
        <v>janeiro/19</v>
      </c>
      <c r="N2503" s="29">
        <f t="shared" si="3800"/>
        <v>179</v>
      </c>
      <c r="O2503" s="15">
        <f>Premissas!$I$11</f>
        <v>57.12</v>
      </c>
      <c r="P2503" s="16">
        <f t="shared" si="3795"/>
        <v>0</v>
      </c>
      <c r="Q2503" s="17">
        <f>P2503*Premissas!$C$13</f>
        <v>0</v>
      </c>
      <c r="R2503" s="15">
        <f t="shared" si="3796"/>
        <v>179</v>
      </c>
      <c r="S2503" s="18">
        <f>R2503*Premissas!$C$11</f>
        <v>8621.5596330275221</v>
      </c>
      <c r="Y2503" s="7" t="str">
        <f>Premissas!$E$11</f>
        <v>janeiro/19</v>
      </c>
      <c r="Z2503" s="29">
        <f t="shared" si="3801"/>
        <v>179</v>
      </c>
      <c r="AA2503" s="15">
        <f>Premissas!$H$11</f>
        <v>81.09</v>
      </c>
      <c r="AB2503" s="16">
        <f t="shared" si="3798"/>
        <v>0</v>
      </c>
      <c r="AC2503" s="17">
        <f>AB2503*Premissas!$C$6</f>
        <v>0</v>
      </c>
      <c r="AD2503" s="15">
        <f t="shared" si="3799"/>
        <v>179</v>
      </c>
      <c r="AE2503" s="18">
        <f>AD2503*Premissas!$C$12</f>
        <v>5770.357481809554</v>
      </c>
    </row>
    <row r="2504" spans="1:33" x14ac:dyDescent="0.25">
      <c r="A2504" s="7" t="str">
        <f>Premissas!$E$12</f>
        <v>dezembro/18</v>
      </c>
      <c r="B2504" s="29">
        <f t="shared" si="3802"/>
        <v>179</v>
      </c>
      <c r="C2504" s="15">
        <f>LARGE(Premissas!$H$12:$I$12,1)</f>
        <v>66.98</v>
      </c>
      <c r="D2504" s="16">
        <f t="shared" si="3792"/>
        <v>0</v>
      </c>
      <c r="E2504" s="17">
        <f>D2504*Premissas!$C$6</f>
        <v>0</v>
      </c>
      <c r="F2504" s="15">
        <f t="shared" si="3793"/>
        <v>179</v>
      </c>
      <c r="G2504" s="18">
        <f>F2504*Premissas!$C$5</f>
        <v>5770.357481809554</v>
      </c>
      <c r="M2504" s="7" t="str">
        <f>Premissas!$E$12</f>
        <v>dezembro/18</v>
      </c>
      <c r="N2504" s="29">
        <f t="shared" si="3800"/>
        <v>179</v>
      </c>
      <c r="O2504" s="15">
        <f>Premissas!$I$12</f>
        <v>56.9</v>
      </c>
      <c r="P2504" s="16">
        <f t="shared" si="3795"/>
        <v>0</v>
      </c>
      <c r="Q2504" s="17">
        <f>P2504*Premissas!$C$13</f>
        <v>0</v>
      </c>
      <c r="R2504" s="15">
        <f t="shared" si="3796"/>
        <v>179</v>
      </c>
      <c r="S2504" s="18">
        <f>R2504*Premissas!$C$11</f>
        <v>8621.5596330275221</v>
      </c>
      <c r="Y2504" s="7" t="str">
        <f>Premissas!$E$12</f>
        <v>dezembro/18</v>
      </c>
      <c r="Z2504" s="29">
        <f t="shared" si="3801"/>
        <v>179</v>
      </c>
      <c r="AA2504" s="15">
        <f>Premissas!$H$12</f>
        <v>66.98</v>
      </c>
      <c r="AB2504" s="16">
        <f t="shared" si="3798"/>
        <v>0</v>
      </c>
      <c r="AC2504" s="17">
        <f>AB2504*Premissas!$C$6</f>
        <v>0</v>
      </c>
      <c r="AD2504" s="15">
        <f t="shared" si="3799"/>
        <v>179</v>
      </c>
      <c r="AE2504" s="18">
        <f>AD2504*Premissas!$C$12</f>
        <v>5770.357481809554</v>
      </c>
    </row>
    <row r="2505" spans="1:33" x14ac:dyDescent="0.25">
      <c r="A2505" s="7" t="str">
        <f>Premissas!$E$13</f>
        <v>novembro/18</v>
      </c>
      <c r="B2505" s="29">
        <f t="shared" si="3802"/>
        <v>179</v>
      </c>
      <c r="C2505" s="15">
        <f>LARGE(Premissas!$H$13:$I$13,1)</f>
        <v>66.42</v>
      </c>
      <c r="D2505" s="16">
        <f t="shared" si="3792"/>
        <v>0</v>
      </c>
      <c r="E2505" s="17">
        <f>D2505*Premissas!$C$6</f>
        <v>0</v>
      </c>
      <c r="F2505" s="15">
        <f t="shared" si="3793"/>
        <v>179</v>
      </c>
      <c r="G2505" s="18">
        <f>F2505*Premissas!$C$5</f>
        <v>5770.357481809554</v>
      </c>
      <c r="M2505" s="7" t="str">
        <f>Premissas!$E$13</f>
        <v>novembro/18</v>
      </c>
      <c r="N2505" s="29">
        <f t="shared" si="3800"/>
        <v>179</v>
      </c>
      <c r="O2505" s="15">
        <f>Premissas!$I$13</f>
        <v>40.659999999999997</v>
      </c>
      <c r="P2505" s="16">
        <f t="shared" si="3795"/>
        <v>0</v>
      </c>
      <c r="Q2505" s="17">
        <f>P2505*Premissas!$C$13</f>
        <v>0</v>
      </c>
      <c r="R2505" s="15">
        <f t="shared" si="3796"/>
        <v>179</v>
      </c>
      <c r="S2505" s="18">
        <f>R2505*Premissas!$C$11</f>
        <v>8621.5596330275221</v>
      </c>
      <c r="Y2505" s="7" t="str">
        <f>Premissas!$E$13</f>
        <v>novembro/18</v>
      </c>
      <c r="Z2505" s="29">
        <f t="shared" si="3801"/>
        <v>179</v>
      </c>
      <c r="AA2505" s="15">
        <f>Premissas!$H$13</f>
        <v>66.42</v>
      </c>
      <c r="AB2505" s="16">
        <f t="shared" si="3798"/>
        <v>0</v>
      </c>
      <c r="AC2505" s="17">
        <f>AB2505*Premissas!$C$6</f>
        <v>0</v>
      </c>
      <c r="AD2505" s="15">
        <f t="shared" si="3799"/>
        <v>179</v>
      </c>
      <c r="AE2505" s="18">
        <f>AD2505*Premissas!$C$12</f>
        <v>5770.357481809554</v>
      </c>
    </row>
    <row r="2506" spans="1:33" x14ac:dyDescent="0.25">
      <c r="A2506" s="26" t="s">
        <v>35</v>
      </c>
      <c r="B2506" s="5"/>
      <c r="C2506" s="5">
        <f>LARGE(C2493:C2505,1)</f>
        <v>89.49</v>
      </c>
      <c r="D2506" s="5">
        <f>LARGE(D2493:D2505,1)</f>
        <v>0</v>
      </c>
      <c r="E2506" s="27">
        <f>SUM(E2494:E2505)</f>
        <v>0</v>
      </c>
      <c r="F2506" s="5">
        <f>LARGE(F2493:F2505,1)</f>
        <v>179</v>
      </c>
      <c r="G2506" s="27">
        <f t="shared" si="3758"/>
        <v>69244.289781714629</v>
      </c>
      <c r="H2506" s="50">
        <f>E2506+G2506</f>
        <v>69244.289781714629</v>
      </c>
      <c r="I2506">
        <f>B2494</f>
        <v>179</v>
      </c>
      <c r="M2506" s="26" t="s">
        <v>35</v>
      </c>
      <c r="N2506" s="5"/>
      <c r="O2506" s="5">
        <f t="shared" ref="O2506:P2506" si="3803">LARGE(O2493:O2505,1)</f>
        <v>77.73</v>
      </c>
      <c r="P2506" s="5">
        <f t="shared" si="3803"/>
        <v>0</v>
      </c>
      <c r="Q2506" s="27">
        <f t="shared" ref="Q2506" si="3804">SUM(Q2494:Q2505)</f>
        <v>0</v>
      </c>
      <c r="R2506" s="5">
        <f t="shared" ref="R2506" si="3805">LARGE(R2493:R2505,1)</f>
        <v>179</v>
      </c>
      <c r="S2506" s="27">
        <f t="shared" si="3762"/>
        <v>103458.71559633029</v>
      </c>
      <c r="T2506" s="50">
        <f t="shared" ref="T2506" si="3806">Q2506+S2506</f>
        <v>103458.71559633029</v>
      </c>
      <c r="U2506">
        <f t="shared" ref="U2506" si="3807">N2494</f>
        <v>179</v>
      </c>
      <c r="Y2506" s="26" t="s">
        <v>35</v>
      </c>
      <c r="Z2506" s="5"/>
      <c r="AA2506" s="5">
        <f t="shared" ref="AA2506:AB2506" si="3808">LARGE(AA2493:AA2505,1)</f>
        <v>89.49</v>
      </c>
      <c r="AB2506" s="5">
        <f t="shared" si="3808"/>
        <v>0</v>
      </c>
      <c r="AC2506" s="27">
        <f t="shared" ref="AC2506" si="3809">SUM(AC2494:AC2505)</f>
        <v>0</v>
      </c>
      <c r="AD2506" s="5">
        <f t="shared" ref="AD2506" si="3810">LARGE(AD2493:AD2505,1)</f>
        <v>179</v>
      </c>
      <c r="AE2506" s="27">
        <f t="shared" si="3768"/>
        <v>69244.289781714629</v>
      </c>
      <c r="AF2506" s="50">
        <f t="shared" ref="AF2506" si="3811">AC2506+AE2506</f>
        <v>69244.289781714629</v>
      </c>
      <c r="AG2506">
        <f t="shared" ref="AG2506" si="3812">Z2494</f>
        <v>179</v>
      </c>
    </row>
    <row r="2507" spans="1:33" x14ac:dyDescent="0.25">
      <c r="A2507" s="6" t="s">
        <v>12</v>
      </c>
      <c r="B2507" s="6" t="s">
        <v>18</v>
      </c>
      <c r="C2507" s="6" t="s">
        <v>19</v>
      </c>
      <c r="D2507" s="14" t="s">
        <v>20</v>
      </c>
      <c r="E2507" s="14" t="s">
        <v>21</v>
      </c>
      <c r="F2507" s="6" t="s">
        <v>22</v>
      </c>
      <c r="G2507" s="6" t="s">
        <v>23</v>
      </c>
      <c r="M2507" s="6" t="s">
        <v>12</v>
      </c>
      <c r="N2507" s="6" t="s">
        <v>18</v>
      </c>
      <c r="O2507" s="6" t="s">
        <v>19</v>
      </c>
      <c r="P2507" s="14" t="s">
        <v>20</v>
      </c>
      <c r="Q2507" s="14" t="s">
        <v>21</v>
      </c>
      <c r="R2507" s="6" t="s">
        <v>22</v>
      </c>
      <c r="S2507" s="6" t="s">
        <v>23</v>
      </c>
      <c r="Y2507" s="6" t="s">
        <v>12</v>
      </c>
      <c r="Z2507" s="6" t="s">
        <v>18</v>
      </c>
      <c r="AA2507" s="6" t="s">
        <v>19</v>
      </c>
      <c r="AB2507" s="14" t="s">
        <v>20</v>
      </c>
      <c r="AC2507" s="14" t="s">
        <v>21</v>
      </c>
      <c r="AD2507" s="6" t="s">
        <v>22</v>
      </c>
      <c r="AE2507" s="6" t="s">
        <v>23</v>
      </c>
    </row>
    <row r="2508" spans="1:33" x14ac:dyDescent="0.25">
      <c r="A2508" s="7" t="str">
        <f>Premissas!$E$2</f>
        <v>outubro/19</v>
      </c>
      <c r="B2508" s="29">
        <f>B2494+1</f>
        <v>180</v>
      </c>
      <c r="C2508" s="15">
        <f>LARGE(Premissas!$H$2:$I$2,1)</f>
        <v>63.39</v>
      </c>
      <c r="D2508" s="16">
        <f t="shared" ref="D2508:D2519" si="3813">IF(C2508&gt;105%*B2508,(C2508-B2508),0)</f>
        <v>0</v>
      </c>
      <c r="E2508" s="17">
        <f>D2508*Premissas!$C$6</f>
        <v>0</v>
      </c>
      <c r="F2508" s="15">
        <f t="shared" ref="F2508:F2519" si="3814">IF(C2508&gt;B2508,C2508,B2508)</f>
        <v>180</v>
      </c>
      <c r="G2508" s="18">
        <f>F2508*Premissas!$C$5</f>
        <v>5802.5941157861434</v>
      </c>
      <c r="M2508" s="7" t="str">
        <f>Premissas!$E$2</f>
        <v>outubro/19</v>
      </c>
      <c r="N2508" s="29">
        <f t="shared" ref="N2508" si="3815">N2494+1</f>
        <v>180</v>
      </c>
      <c r="O2508" s="15">
        <f>Premissas!$I$2</f>
        <v>63.39</v>
      </c>
      <c r="P2508" s="16">
        <f t="shared" ref="P2508:P2519" si="3816">IF(O2508&gt;105%*N2508,(O2508-N2508),0)</f>
        <v>0</v>
      </c>
      <c r="Q2508" s="17">
        <f>P2508*Premissas!$C$13</f>
        <v>0</v>
      </c>
      <c r="R2508" s="15">
        <f t="shared" ref="R2508:R2519" si="3817">IF(O2508&gt;N2508,O2508,N2508)</f>
        <v>180</v>
      </c>
      <c r="S2508" s="18">
        <f>R2508*Premissas!$C$11</f>
        <v>8669.7247706422022</v>
      </c>
      <c r="Y2508" s="7" t="str">
        <f>Premissas!$E$2</f>
        <v>outubro/19</v>
      </c>
      <c r="Z2508" s="29">
        <f t="shared" ref="Z2508" si="3818">Z2494+1</f>
        <v>180</v>
      </c>
      <c r="AA2508" s="15">
        <f>Premissas!$H$2</f>
        <v>58.8</v>
      </c>
      <c r="AB2508" s="16">
        <f t="shared" ref="AB2508:AB2519" si="3819">IF(AA2508&gt;105%*Z2508,(AA2508-Z2508),0)</f>
        <v>0</v>
      </c>
      <c r="AC2508" s="17">
        <f>AB2508*Premissas!$C$6</f>
        <v>0</v>
      </c>
      <c r="AD2508" s="15">
        <f t="shared" ref="AD2508:AD2519" si="3820">IF(AA2508&gt;Z2508,AA2508,Z2508)</f>
        <v>180</v>
      </c>
      <c r="AE2508" s="18">
        <f>AD2508*Premissas!$C$12</f>
        <v>5802.5941157861434</v>
      </c>
    </row>
    <row r="2509" spans="1:33" x14ac:dyDescent="0.25">
      <c r="A2509" s="7" t="str">
        <f>Premissas!$E$3</f>
        <v>setembro/19</v>
      </c>
      <c r="B2509" s="29">
        <f>B2508</f>
        <v>180</v>
      </c>
      <c r="C2509" s="15">
        <f>LARGE(Premissas!$H$3:$I$3,1)</f>
        <v>58.91</v>
      </c>
      <c r="D2509" s="16">
        <f t="shared" si="3813"/>
        <v>0</v>
      </c>
      <c r="E2509" s="17">
        <f>D2509*Premissas!$C$6</f>
        <v>0</v>
      </c>
      <c r="F2509" s="15">
        <f t="shared" si="3814"/>
        <v>180</v>
      </c>
      <c r="G2509" s="18">
        <f>F2509*Premissas!$C$5</f>
        <v>5802.5941157861434</v>
      </c>
      <c r="M2509" s="7" t="str">
        <f>Premissas!$E$3</f>
        <v>setembro/19</v>
      </c>
      <c r="N2509" s="29">
        <f t="shared" ref="N2509:N2519" si="3821">N2508</f>
        <v>180</v>
      </c>
      <c r="O2509" s="15">
        <f>Premissas!$I$3</f>
        <v>52.19</v>
      </c>
      <c r="P2509" s="16">
        <f t="shared" si="3816"/>
        <v>0</v>
      </c>
      <c r="Q2509" s="17">
        <f>P2509*Premissas!$C$13</f>
        <v>0</v>
      </c>
      <c r="R2509" s="15">
        <f t="shared" si="3817"/>
        <v>180</v>
      </c>
      <c r="S2509" s="18">
        <f>R2509*Premissas!$C$11</f>
        <v>8669.7247706422022</v>
      </c>
      <c r="Y2509" s="7" t="str">
        <f>Premissas!$E$3</f>
        <v>setembro/19</v>
      </c>
      <c r="Z2509" s="29">
        <f t="shared" ref="Z2509:Z2519" si="3822">Z2508</f>
        <v>180</v>
      </c>
      <c r="AA2509" s="15">
        <f>Premissas!$H$3</f>
        <v>58.91</v>
      </c>
      <c r="AB2509" s="16">
        <f t="shared" si="3819"/>
        <v>0</v>
      </c>
      <c r="AC2509" s="17">
        <f>AB2509*Premissas!$C$6</f>
        <v>0</v>
      </c>
      <c r="AD2509" s="15">
        <f t="shared" si="3820"/>
        <v>180</v>
      </c>
      <c r="AE2509" s="18">
        <f>AD2509*Premissas!$C$12</f>
        <v>5802.5941157861434</v>
      </c>
    </row>
    <row r="2510" spans="1:33" x14ac:dyDescent="0.25">
      <c r="A2510" s="7" t="str">
        <f>Premissas!$E$4</f>
        <v>agosto/19</v>
      </c>
      <c r="B2510" s="29">
        <f t="shared" ref="B2510:B2519" si="3823">B2509</f>
        <v>180</v>
      </c>
      <c r="C2510" s="15">
        <f>LARGE(Premissas!$H$4:$I$4,1)</f>
        <v>46.48</v>
      </c>
      <c r="D2510" s="16">
        <f t="shared" si="3813"/>
        <v>0</v>
      </c>
      <c r="E2510" s="17">
        <f>D2510*Premissas!$C$6</f>
        <v>0</v>
      </c>
      <c r="F2510" s="15">
        <f t="shared" si="3814"/>
        <v>180</v>
      </c>
      <c r="G2510" s="18">
        <f>F2510*Premissas!$C$5</f>
        <v>5802.5941157861434</v>
      </c>
      <c r="M2510" s="7" t="str">
        <f>Premissas!$E$4</f>
        <v>agosto/19</v>
      </c>
      <c r="N2510" s="29">
        <f t="shared" si="3821"/>
        <v>180</v>
      </c>
      <c r="O2510" s="15">
        <f>Premissas!$I$4</f>
        <v>20.16</v>
      </c>
      <c r="P2510" s="16">
        <f t="shared" si="3816"/>
        <v>0</v>
      </c>
      <c r="Q2510" s="17">
        <f>P2510*Premissas!$C$13</f>
        <v>0</v>
      </c>
      <c r="R2510" s="15">
        <f t="shared" si="3817"/>
        <v>180</v>
      </c>
      <c r="S2510" s="18">
        <f>R2510*Premissas!$C$11</f>
        <v>8669.7247706422022</v>
      </c>
      <c r="Y2510" s="7" t="str">
        <f>Premissas!$E$4</f>
        <v>agosto/19</v>
      </c>
      <c r="Z2510" s="29">
        <f t="shared" si="3822"/>
        <v>180</v>
      </c>
      <c r="AA2510" s="15">
        <f>Premissas!$H$4</f>
        <v>46.48</v>
      </c>
      <c r="AB2510" s="16">
        <f t="shared" si="3819"/>
        <v>0</v>
      </c>
      <c r="AC2510" s="17">
        <f>AB2510*Premissas!$C$6</f>
        <v>0</v>
      </c>
      <c r="AD2510" s="15">
        <f t="shared" si="3820"/>
        <v>180</v>
      </c>
      <c r="AE2510" s="18">
        <f>AD2510*Premissas!$C$12</f>
        <v>5802.5941157861434</v>
      </c>
    </row>
    <row r="2511" spans="1:33" x14ac:dyDescent="0.25">
      <c r="A2511" s="7" t="str">
        <f>Premissas!$E$5</f>
        <v>julho/19</v>
      </c>
      <c r="B2511" s="29">
        <f t="shared" si="3823"/>
        <v>180</v>
      </c>
      <c r="C2511" s="15">
        <f>LARGE(Premissas!$H$5:$I$5,1)</f>
        <v>63.17</v>
      </c>
      <c r="D2511" s="16">
        <f t="shared" si="3813"/>
        <v>0</v>
      </c>
      <c r="E2511" s="17">
        <f>D2511*Premissas!$C$6</f>
        <v>0</v>
      </c>
      <c r="F2511" s="15">
        <f t="shared" si="3814"/>
        <v>180</v>
      </c>
      <c r="G2511" s="18">
        <f>F2511*Premissas!$C$5</f>
        <v>5802.5941157861434</v>
      </c>
      <c r="M2511" s="7" t="str">
        <f>Premissas!$E$5</f>
        <v>julho/19</v>
      </c>
      <c r="N2511" s="29">
        <f t="shared" si="3821"/>
        <v>180</v>
      </c>
      <c r="O2511" s="15">
        <f>Premissas!$I$5</f>
        <v>39.979999999999997</v>
      </c>
      <c r="P2511" s="16">
        <f t="shared" si="3816"/>
        <v>0</v>
      </c>
      <c r="Q2511" s="17">
        <f>P2511*Premissas!$C$13</f>
        <v>0</v>
      </c>
      <c r="R2511" s="15">
        <f t="shared" si="3817"/>
        <v>180</v>
      </c>
      <c r="S2511" s="18">
        <f>R2511*Premissas!$C$11</f>
        <v>8669.7247706422022</v>
      </c>
      <c r="Y2511" s="7" t="str">
        <f>Premissas!$E$5</f>
        <v>julho/19</v>
      </c>
      <c r="Z2511" s="29">
        <f t="shared" si="3822"/>
        <v>180</v>
      </c>
      <c r="AA2511" s="15">
        <f>Premissas!$H$5</f>
        <v>63.17</v>
      </c>
      <c r="AB2511" s="16">
        <f t="shared" si="3819"/>
        <v>0</v>
      </c>
      <c r="AC2511" s="17">
        <f>AB2511*Premissas!$C$6</f>
        <v>0</v>
      </c>
      <c r="AD2511" s="15">
        <f t="shared" si="3820"/>
        <v>180</v>
      </c>
      <c r="AE2511" s="18">
        <f>AD2511*Premissas!$C$12</f>
        <v>5802.5941157861434</v>
      </c>
    </row>
    <row r="2512" spans="1:33" x14ac:dyDescent="0.25">
      <c r="A2512" s="7" t="str">
        <f>Premissas!$E$6</f>
        <v>junho/19</v>
      </c>
      <c r="B2512" s="29">
        <f t="shared" si="3823"/>
        <v>180</v>
      </c>
      <c r="C2512" s="15">
        <f>LARGE(Premissas!$H$6:$I$6,1)</f>
        <v>59.47</v>
      </c>
      <c r="D2512" s="16">
        <f t="shared" si="3813"/>
        <v>0</v>
      </c>
      <c r="E2512" s="17">
        <f>D2512*Premissas!$C$6</f>
        <v>0</v>
      </c>
      <c r="F2512" s="15">
        <f t="shared" si="3814"/>
        <v>180</v>
      </c>
      <c r="G2512" s="18">
        <f>F2512*Premissas!$C$5</f>
        <v>5802.5941157861434</v>
      </c>
      <c r="M2512" s="7" t="str">
        <f>Premissas!$E$6</f>
        <v>junho/19</v>
      </c>
      <c r="N2512" s="29">
        <f t="shared" si="3821"/>
        <v>180</v>
      </c>
      <c r="O2512" s="15">
        <f>Premissas!$I$6</f>
        <v>47.71</v>
      </c>
      <c r="P2512" s="16">
        <f t="shared" si="3816"/>
        <v>0</v>
      </c>
      <c r="Q2512" s="17">
        <f>P2512*Premissas!$C$13</f>
        <v>0</v>
      </c>
      <c r="R2512" s="15">
        <f t="shared" si="3817"/>
        <v>180</v>
      </c>
      <c r="S2512" s="18">
        <f>R2512*Premissas!$C$11</f>
        <v>8669.7247706422022</v>
      </c>
      <c r="Y2512" s="7" t="str">
        <f>Premissas!$E$6</f>
        <v>junho/19</v>
      </c>
      <c r="Z2512" s="29">
        <f t="shared" si="3822"/>
        <v>180</v>
      </c>
      <c r="AA2512" s="15">
        <f>Premissas!$H$6</f>
        <v>59.47</v>
      </c>
      <c r="AB2512" s="16">
        <f t="shared" si="3819"/>
        <v>0</v>
      </c>
      <c r="AC2512" s="17">
        <f>AB2512*Premissas!$C$6</f>
        <v>0</v>
      </c>
      <c r="AD2512" s="15">
        <f t="shared" si="3820"/>
        <v>180</v>
      </c>
      <c r="AE2512" s="18">
        <f>AD2512*Premissas!$C$12</f>
        <v>5802.5941157861434</v>
      </c>
    </row>
    <row r="2513" spans="1:33" x14ac:dyDescent="0.25">
      <c r="A2513" s="7" t="str">
        <f>Premissas!$E$7</f>
        <v>maio/19</v>
      </c>
      <c r="B2513" s="29">
        <f t="shared" si="3823"/>
        <v>180</v>
      </c>
      <c r="C2513" s="15">
        <f>LARGE(Premissas!$H$7:$I$7,1)</f>
        <v>61.04</v>
      </c>
      <c r="D2513" s="20">
        <f t="shared" si="3813"/>
        <v>0</v>
      </c>
      <c r="E2513" s="17">
        <f>D2513*Premissas!$C$6</f>
        <v>0</v>
      </c>
      <c r="F2513" s="15">
        <f t="shared" si="3814"/>
        <v>180</v>
      </c>
      <c r="G2513" s="18">
        <f>F2513*Premissas!$C$5</f>
        <v>5802.5941157861434</v>
      </c>
      <c r="M2513" s="7" t="str">
        <f>Premissas!$E$7</f>
        <v>maio/19</v>
      </c>
      <c r="N2513" s="29">
        <f t="shared" si="3821"/>
        <v>180</v>
      </c>
      <c r="O2513" s="15">
        <f>Premissas!$I$7</f>
        <v>46.37</v>
      </c>
      <c r="P2513" s="20">
        <f t="shared" si="3816"/>
        <v>0</v>
      </c>
      <c r="Q2513" s="17">
        <f>P2513*Premissas!$C$13</f>
        <v>0</v>
      </c>
      <c r="R2513" s="15">
        <f t="shared" si="3817"/>
        <v>180</v>
      </c>
      <c r="S2513" s="18">
        <f>R2513*Premissas!$C$11</f>
        <v>8669.7247706422022</v>
      </c>
      <c r="Y2513" s="7" t="str">
        <f>Premissas!$E$7</f>
        <v>maio/19</v>
      </c>
      <c r="Z2513" s="29">
        <f t="shared" si="3822"/>
        <v>180</v>
      </c>
      <c r="AA2513" s="15">
        <f>Premissas!$H$7</f>
        <v>61.04</v>
      </c>
      <c r="AB2513" s="20">
        <f t="shared" si="3819"/>
        <v>0</v>
      </c>
      <c r="AC2513" s="17">
        <f>AB2513*Premissas!$C$6</f>
        <v>0</v>
      </c>
      <c r="AD2513" s="15">
        <f t="shared" si="3820"/>
        <v>180</v>
      </c>
      <c r="AE2513" s="18">
        <f>AD2513*Premissas!$C$12</f>
        <v>5802.5941157861434</v>
      </c>
    </row>
    <row r="2514" spans="1:33" x14ac:dyDescent="0.25">
      <c r="A2514" s="7" t="str">
        <f>Premissas!$E$8</f>
        <v>abril/19</v>
      </c>
      <c r="B2514" s="29">
        <f t="shared" si="3823"/>
        <v>180</v>
      </c>
      <c r="C2514" s="15">
        <f>LARGE(Premissas!$H$8:$I$8,1)</f>
        <v>81.98</v>
      </c>
      <c r="D2514" s="20">
        <f t="shared" si="3813"/>
        <v>0</v>
      </c>
      <c r="E2514" s="17">
        <f>D2514*Premissas!$C$6</f>
        <v>0</v>
      </c>
      <c r="F2514" s="15">
        <f t="shared" si="3814"/>
        <v>180</v>
      </c>
      <c r="G2514" s="18">
        <f>F2514*Premissas!$C$5</f>
        <v>5802.5941157861434</v>
      </c>
      <c r="M2514" s="7" t="str">
        <f>Premissas!$E$8</f>
        <v>abril/19</v>
      </c>
      <c r="N2514" s="29">
        <f t="shared" si="3821"/>
        <v>180</v>
      </c>
      <c r="O2514" s="15">
        <f>Premissas!$I$8</f>
        <v>53.09</v>
      </c>
      <c r="P2514" s="20">
        <f t="shared" si="3816"/>
        <v>0</v>
      </c>
      <c r="Q2514" s="17">
        <f>P2514*Premissas!$C$13</f>
        <v>0</v>
      </c>
      <c r="R2514" s="15">
        <f t="shared" si="3817"/>
        <v>180</v>
      </c>
      <c r="S2514" s="18">
        <f>R2514*Premissas!$C$11</f>
        <v>8669.7247706422022</v>
      </c>
      <c r="Y2514" s="7" t="str">
        <f>Premissas!$E$8</f>
        <v>abril/19</v>
      </c>
      <c r="Z2514" s="29">
        <f t="shared" si="3822"/>
        <v>180</v>
      </c>
      <c r="AA2514" s="15">
        <f>Premissas!$H$8</f>
        <v>81.98</v>
      </c>
      <c r="AB2514" s="20">
        <f t="shared" si="3819"/>
        <v>0</v>
      </c>
      <c r="AC2514" s="17">
        <f>AB2514*Premissas!$C$6</f>
        <v>0</v>
      </c>
      <c r="AD2514" s="15">
        <f t="shared" si="3820"/>
        <v>180</v>
      </c>
      <c r="AE2514" s="18">
        <f>AD2514*Premissas!$C$12</f>
        <v>5802.5941157861434</v>
      </c>
    </row>
    <row r="2515" spans="1:33" x14ac:dyDescent="0.25">
      <c r="A2515" s="7" t="str">
        <f>Premissas!$E$9</f>
        <v>março/19</v>
      </c>
      <c r="B2515" s="29">
        <f t="shared" si="3823"/>
        <v>180</v>
      </c>
      <c r="C2515" s="15">
        <f>LARGE(Premissas!$H$9:$I$9,1)</f>
        <v>77.73</v>
      </c>
      <c r="D2515" s="20">
        <f t="shared" si="3813"/>
        <v>0</v>
      </c>
      <c r="E2515" s="17">
        <f>D2515*Premissas!$C$6</f>
        <v>0</v>
      </c>
      <c r="F2515" s="15">
        <f t="shared" si="3814"/>
        <v>180</v>
      </c>
      <c r="G2515" s="18">
        <f>F2515*Premissas!$C$5</f>
        <v>5802.5941157861434</v>
      </c>
      <c r="M2515" s="7" t="str">
        <f>Premissas!$E$9</f>
        <v>março/19</v>
      </c>
      <c r="N2515" s="29">
        <f t="shared" si="3821"/>
        <v>180</v>
      </c>
      <c r="O2515" s="15">
        <f>Premissas!$I$9</f>
        <v>77.73</v>
      </c>
      <c r="P2515" s="20">
        <f t="shared" si="3816"/>
        <v>0</v>
      </c>
      <c r="Q2515" s="17">
        <f>P2515*Premissas!$C$13</f>
        <v>0</v>
      </c>
      <c r="R2515" s="15">
        <f t="shared" si="3817"/>
        <v>180</v>
      </c>
      <c r="S2515" s="18">
        <f>R2515*Premissas!$C$11</f>
        <v>8669.7247706422022</v>
      </c>
      <c r="Y2515" s="7" t="str">
        <f>Premissas!$E$9</f>
        <v>março/19</v>
      </c>
      <c r="Z2515" s="29">
        <f t="shared" si="3822"/>
        <v>180</v>
      </c>
      <c r="AA2515" s="15">
        <f>Premissas!$H$9</f>
        <v>77.62</v>
      </c>
      <c r="AB2515" s="20">
        <f t="shared" si="3819"/>
        <v>0</v>
      </c>
      <c r="AC2515" s="17">
        <f>AB2515*Premissas!$C$6</f>
        <v>0</v>
      </c>
      <c r="AD2515" s="15">
        <f t="shared" si="3820"/>
        <v>180</v>
      </c>
      <c r="AE2515" s="18">
        <f>AD2515*Premissas!$C$12</f>
        <v>5802.5941157861434</v>
      </c>
    </row>
    <row r="2516" spans="1:33" x14ac:dyDescent="0.25">
      <c r="A2516" s="7" t="str">
        <f>Premissas!$E$10</f>
        <v>fevereiro/19</v>
      </c>
      <c r="B2516" s="29">
        <f t="shared" si="3823"/>
        <v>180</v>
      </c>
      <c r="C2516" s="15">
        <f>LARGE(Premissas!$H$10:$I$10,1)</f>
        <v>89.49</v>
      </c>
      <c r="D2516" s="20">
        <f t="shared" si="3813"/>
        <v>0</v>
      </c>
      <c r="E2516" s="17">
        <f>D2516*Premissas!$C$6</f>
        <v>0</v>
      </c>
      <c r="F2516" s="15">
        <f t="shared" si="3814"/>
        <v>180</v>
      </c>
      <c r="G2516" s="18">
        <f>F2516*Premissas!$C$5</f>
        <v>5802.5941157861434</v>
      </c>
      <c r="M2516" s="7" t="str">
        <f>Premissas!$E$10</f>
        <v>fevereiro/19</v>
      </c>
      <c r="N2516" s="29">
        <f t="shared" si="3821"/>
        <v>180</v>
      </c>
      <c r="O2516" s="15">
        <f>Premissas!$I$10</f>
        <v>61.82</v>
      </c>
      <c r="P2516" s="20">
        <f t="shared" si="3816"/>
        <v>0</v>
      </c>
      <c r="Q2516" s="17">
        <f>P2516*Premissas!$C$13</f>
        <v>0</v>
      </c>
      <c r="R2516" s="15">
        <f t="shared" si="3817"/>
        <v>180</v>
      </c>
      <c r="S2516" s="18">
        <f>R2516*Premissas!$C$11</f>
        <v>8669.7247706422022</v>
      </c>
      <c r="Y2516" s="7" t="str">
        <f>Premissas!$E$10</f>
        <v>fevereiro/19</v>
      </c>
      <c r="Z2516" s="29">
        <f t="shared" si="3822"/>
        <v>180</v>
      </c>
      <c r="AA2516" s="15">
        <f>Premissas!$H$10</f>
        <v>89.49</v>
      </c>
      <c r="AB2516" s="20">
        <f t="shared" si="3819"/>
        <v>0</v>
      </c>
      <c r="AC2516" s="17">
        <f>AB2516*Premissas!$C$6</f>
        <v>0</v>
      </c>
      <c r="AD2516" s="15">
        <f t="shared" si="3820"/>
        <v>180</v>
      </c>
      <c r="AE2516" s="18">
        <f>AD2516*Premissas!$C$12</f>
        <v>5802.5941157861434</v>
      </c>
    </row>
    <row r="2517" spans="1:33" x14ac:dyDescent="0.25">
      <c r="A2517" s="7" t="str">
        <f>Premissas!$E$11</f>
        <v>janeiro/19</v>
      </c>
      <c r="B2517" s="29">
        <f t="shared" si="3823"/>
        <v>180</v>
      </c>
      <c r="C2517" s="15">
        <f>LARGE(Premissas!$H$11:$I$11,1)</f>
        <v>81.09</v>
      </c>
      <c r="D2517" s="16">
        <f t="shared" si="3813"/>
        <v>0</v>
      </c>
      <c r="E2517" s="17">
        <f>D2517*Premissas!$C$6</f>
        <v>0</v>
      </c>
      <c r="F2517" s="15">
        <f t="shared" si="3814"/>
        <v>180</v>
      </c>
      <c r="G2517" s="18">
        <f>F2517*Premissas!$C$5</f>
        <v>5802.5941157861434</v>
      </c>
      <c r="M2517" s="7" t="str">
        <f>Premissas!$E$11</f>
        <v>janeiro/19</v>
      </c>
      <c r="N2517" s="29">
        <f t="shared" si="3821"/>
        <v>180</v>
      </c>
      <c r="O2517" s="15">
        <f>Premissas!$I$11</f>
        <v>57.12</v>
      </c>
      <c r="P2517" s="16">
        <f t="shared" si="3816"/>
        <v>0</v>
      </c>
      <c r="Q2517" s="17">
        <f>P2517*Premissas!$C$13</f>
        <v>0</v>
      </c>
      <c r="R2517" s="15">
        <f t="shared" si="3817"/>
        <v>180</v>
      </c>
      <c r="S2517" s="18">
        <f>R2517*Premissas!$C$11</f>
        <v>8669.7247706422022</v>
      </c>
      <c r="Y2517" s="7" t="str">
        <f>Premissas!$E$11</f>
        <v>janeiro/19</v>
      </c>
      <c r="Z2517" s="29">
        <f t="shared" si="3822"/>
        <v>180</v>
      </c>
      <c r="AA2517" s="15">
        <f>Premissas!$H$11</f>
        <v>81.09</v>
      </c>
      <c r="AB2517" s="16">
        <f t="shared" si="3819"/>
        <v>0</v>
      </c>
      <c r="AC2517" s="17">
        <f>AB2517*Premissas!$C$6</f>
        <v>0</v>
      </c>
      <c r="AD2517" s="15">
        <f t="shared" si="3820"/>
        <v>180</v>
      </c>
      <c r="AE2517" s="18">
        <f>AD2517*Premissas!$C$12</f>
        <v>5802.5941157861434</v>
      </c>
    </row>
    <row r="2518" spans="1:33" x14ac:dyDescent="0.25">
      <c r="A2518" s="7" t="str">
        <f>Premissas!$E$12</f>
        <v>dezembro/18</v>
      </c>
      <c r="B2518" s="29">
        <f t="shared" si="3823"/>
        <v>180</v>
      </c>
      <c r="C2518" s="15">
        <f>LARGE(Premissas!$H$12:$I$12,1)</f>
        <v>66.98</v>
      </c>
      <c r="D2518" s="16">
        <f t="shared" si="3813"/>
        <v>0</v>
      </c>
      <c r="E2518" s="17">
        <f>D2518*Premissas!$C$6</f>
        <v>0</v>
      </c>
      <c r="F2518" s="15">
        <f t="shared" si="3814"/>
        <v>180</v>
      </c>
      <c r="G2518" s="18">
        <f>F2518*Premissas!$C$5</f>
        <v>5802.5941157861434</v>
      </c>
      <c r="M2518" s="7" t="str">
        <f>Premissas!$E$12</f>
        <v>dezembro/18</v>
      </c>
      <c r="N2518" s="29">
        <f t="shared" si="3821"/>
        <v>180</v>
      </c>
      <c r="O2518" s="15">
        <f>Premissas!$I$12</f>
        <v>56.9</v>
      </c>
      <c r="P2518" s="16">
        <f t="shared" si="3816"/>
        <v>0</v>
      </c>
      <c r="Q2518" s="17">
        <f>P2518*Premissas!$C$13</f>
        <v>0</v>
      </c>
      <c r="R2518" s="15">
        <f t="shared" si="3817"/>
        <v>180</v>
      </c>
      <c r="S2518" s="18">
        <f>R2518*Premissas!$C$11</f>
        <v>8669.7247706422022</v>
      </c>
      <c r="Y2518" s="7" t="str">
        <f>Premissas!$E$12</f>
        <v>dezembro/18</v>
      </c>
      <c r="Z2518" s="29">
        <f t="shared" si="3822"/>
        <v>180</v>
      </c>
      <c r="AA2518" s="15">
        <f>Premissas!$H$12</f>
        <v>66.98</v>
      </c>
      <c r="AB2518" s="16">
        <f t="shared" si="3819"/>
        <v>0</v>
      </c>
      <c r="AC2518" s="17">
        <f>AB2518*Premissas!$C$6</f>
        <v>0</v>
      </c>
      <c r="AD2518" s="15">
        <f t="shared" si="3820"/>
        <v>180</v>
      </c>
      <c r="AE2518" s="18">
        <f>AD2518*Premissas!$C$12</f>
        <v>5802.5941157861434</v>
      </c>
    </row>
    <row r="2519" spans="1:33" x14ac:dyDescent="0.25">
      <c r="A2519" s="7" t="str">
        <f>Premissas!$E$13</f>
        <v>novembro/18</v>
      </c>
      <c r="B2519" s="29">
        <f t="shared" si="3823"/>
        <v>180</v>
      </c>
      <c r="C2519" s="15">
        <f>LARGE(Premissas!$H$13:$I$13,1)</f>
        <v>66.42</v>
      </c>
      <c r="D2519" s="16">
        <f t="shared" si="3813"/>
        <v>0</v>
      </c>
      <c r="E2519" s="17">
        <f>D2519*Premissas!$C$6</f>
        <v>0</v>
      </c>
      <c r="F2519" s="15">
        <f t="shared" si="3814"/>
        <v>180</v>
      </c>
      <c r="G2519" s="18">
        <f>F2519*Premissas!$C$5</f>
        <v>5802.5941157861434</v>
      </c>
      <c r="M2519" s="7" t="str">
        <f>Premissas!$E$13</f>
        <v>novembro/18</v>
      </c>
      <c r="N2519" s="29">
        <f t="shared" si="3821"/>
        <v>180</v>
      </c>
      <c r="O2519" s="15">
        <f>Premissas!$I$13</f>
        <v>40.659999999999997</v>
      </c>
      <c r="P2519" s="16">
        <f t="shared" si="3816"/>
        <v>0</v>
      </c>
      <c r="Q2519" s="17">
        <f>P2519*Premissas!$C$13</f>
        <v>0</v>
      </c>
      <c r="R2519" s="15">
        <f t="shared" si="3817"/>
        <v>180</v>
      </c>
      <c r="S2519" s="18">
        <f>R2519*Premissas!$C$11</f>
        <v>8669.7247706422022</v>
      </c>
      <c r="Y2519" s="7" t="str">
        <f>Premissas!$E$13</f>
        <v>novembro/18</v>
      </c>
      <c r="Z2519" s="29">
        <f t="shared" si="3822"/>
        <v>180</v>
      </c>
      <c r="AA2519" s="15">
        <f>Premissas!$H$13</f>
        <v>66.42</v>
      </c>
      <c r="AB2519" s="16">
        <f t="shared" si="3819"/>
        <v>0</v>
      </c>
      <c r="AC2519" s="17">
        <f>AB2519*Premissas!$C$6</f>
        <v>0</v>
      </c>
      <c r="AD2519" s="15">
        <f t="shared" si="3820"/>
        <v>180</v>
      </c>
      <c r="AE2519" s="18">
        <f>AD2519*Premissas!$C$12</f>
        <v>5802.5941157861434</v>
      </c>
    </row>
    <row r="2520" spans="1:33" x14ac:dyDescent="0.25">
      <c r="A2520" s="26" t="s">
        <v>35</v>
      </c>
      <c r="B2520" s="5"/>
      <c r="C2520" s="5">
        <f>LARGE(C2507:C2519,1)</f>
        <v>89.49</v>
      </c>
      <c r="D2520" s="5">
        <f>LARGE(D2507:D2519,1)</f>
        <v>0</v>
      </c>
      <c r="E2520" s="27">
        <f>SUM(E2508:E2519)</f>
        <v>0</v>
      </c>
      <c r="F2520" s="5">
        <f>LARGE(F2507:F2519,1)</f>
        <v>180</v>
      </c>
      <c r="G2520" s="27">
        <f t="shared" si="3758"/>
        <v>69631.129389433729</v>
      </c>
      <c r="H2520" s="50">
        <f>E2520+G2520</f>
        <v>69631.129389433729</v>
      </c>
      <c r="I2520">
        <f>B2508</f>
        <v>180</v>
      </c>
      <c r="M2520" s="26" t="s">
        <v>35</v>
      </c>
      <c r="N2520" s="5"/>
      <c r="O2520" s="5">
        <f t="shared" ref="O2520:P2520" si="3824">LARGE(O2507:O2519,1)</f>
        <v>77.73</v>
      </c>
      <c r="P2520" s="5">
        <f t="shared" si="3824"/>
        <v>0</v>
      </c>
      <c r="Q2520" s="27">
        <f t="shared" ref="Q2520" si="3825">SUM(Q2508:Q2519)</f>
        <v>0</v>
      </c>
      <c r="R2520" s="5">
        <f t="shared" ref="R2520" si="3826">LARGE(R2507:R2519,1)</f>
        <v>180</v>
      </c>
      <c r="S2520" s="27">
        <f t="shared" si="3762"/>
        <v>104036.69724770646</v>
      </c>
      <c r="T2520" s="50">
        <f t="shared" ref="T2520" si="3827">Q2520+S2520</f>
        <v>104036.69724770646</v>
      </c>
      <c r="U2520">
        <f t="shared" ref="U2520" si="3828">N2508</f>
        <v>180</v>
      </c>
      <c r="Y2520" s="26" t="s">
        <v>35</v>
      </c>
      <c r="Z2520" s="5"/>
      <c r="AA2520" s="5">
        <f t="shared" ref="AA2520:AB2520" si="3829">LARGE(AA2507:AA2519,1)</f>
        <v>89.49</v>
      </c>
      <c r="AB2520" s="5">
        <f t="shared" si="3829"/>
        <v>0</v>
      </c>
      <c r="AC2520" s="27">
        <f t="shared" ref="AC2520" si="3830">SUM(AC2508:AC2519)</f>
        <v>0</v>
      </c>
      <c r="AD2520" s="5">
        <f t="shared" ref="AD2520" si="3831">LARGE(AD2507:AD2519,1)</f>
        <v>180</v>
      </c>
      <c r="AE2520" s="27">
        <f t="shared" si="3768"/>
        <v>69631.129389433729</v>
      </c>
      <c r="AF2520" s="50">
        <f t="shared" ref="AF2520" si="3832">AC2520+AE2520</f>
        <v>69631.129389433729</v>
      </c>
      <c r="AG2520">
        <f t="shared" ref="AG2520" si="3833">Z2508</f>
        <v>180</v>
      </c>
    </row>
    <row r="2521" spans="1:33" x14ac:dyDescent="0.25">
      <c r="A2521" s="6" t="s">
        <v>12</v>
      </c>
      <c r="B2521" s="6" t="s">
        <v>18</v>
      </c>
      <c r="C2521" s="6" t="s">
        <v>19</v>
      </c>
      <c r="D2521" s="14" t="s">
        <v>20</v>
      </c>
      <c r="E2521" s="14" t="s">
        <v>21</v>
      </c>
      <c r="F2521" s="6" t="s">
        <v>22</v>
      </c>
      <c r="G2521" s="6" t="s">
        <v>23</v>
      </c>
      <c r="M2521" s="6" t="s">
        <v>12</v>
      </c>
      <c r="N2521" s="6" t="s">
        <v>18</v>
      </c>
      <c r="O2521" s="6" t="s">
        <v>19</v>
      </c>
      <c r="P2521" s="14" t="s">
        <v>20</v>
      </c>
      <c r="Q2521" s="14" t="s">
        <v>21</v>
      </c>
      <c r="R2521" s="6" t="s">
        <v>22</v>
      </c>
      <c r="S2521" s="6" t="s">
        <v>23</v>
      </c>
      <c r="Y2521" s="6" t="s">
        <v>12</v>
      </c>
      <c r="Z2521" s="6" t="s">
        <v>18</v>
      </c>
      <c r="AA2521" s="6" t="s">
        <v>19</v>
      </c>
      <c r="AB2521" s="14" t="s">
        <v>20</v>
      </c>
      <c r="AC2521" s="14" t="s">
        <v>21</v>
      </c>
      <c r="AD2521" s="6" t="s">
        <v>22</v>
      </c>
      <c r="AE2521" s="6" t="s">
        <v>23</v>
      </c>
    </row>
    <row r="2522" spans="1:33" x14ac:dyDescent="0.25">
      <c r="A2522" s="7" t="str">
        <f>Premissas!$E$2</f>
        <v>outubro/19</v>
      </c>
      <c r="B2522" s="29">
        <f>B2508+1</f>
        <v>181</v>
      </c>
      <c r="C2522" s="15">
        <f>LARGE(Premissas!$H$2:$I$2,1)</f>
        <v>63.39</v>
      </c>
      <c r="D2522" s="16">
        <f t="shared" ref="D2522:D2533" si="3834">IF(C2522&gt;105%*B2522,(C2522-B2522),0)</f>
        <v>0</v>
      </c>
      <c r="E2522" s="17">
        <f>D2522*Premissas!$C$6</f>
        <v>0</v>
      </c>
      <c r="F2522" s="15">
        <f t="shared" ref="F2522:F2533" si="3835">IF(C2522&gt;B2522,C2522,B2522)</f>
        <v>181</v>
      </c>
      <c r="G2522" s="18">
        <f>F2522*Premissas!$C$5</f>
        <v>5834.8307497627329</v>
      </c>
      <c r="M2522" s="7" t="str">
        <f>Premissas!$E$2</f>
        <v>outubro/19</v>
      </c>
      <c r="N2522" s="29">
        <f t="shared" ref="N2522" si="3836">N2508+1</f>
        <v>181</v>
      </c>
      <c r="O2522" s="15">
        <f>Premissas!$I$2</f>
        <v>63.39</v>
      </c>
      <c r="P2522" s="16">
        <f t="shared" ref="P2522:P2533" si="3837">IF(O2522&gt;105%*N2522,(O2522-N2522),0)</f>
        <v>0</v>
      </c>
      <c r="Q2522" s="17">
        <f>P2522*Premissas!$C$13</f>
        <v>0</v>
      </c>
      <c r="R2522" s="15">
        <f t="shared" ref="R2522:R2533" si="3838">IF(O2522&gt;N2522,O2522,N2522)</f>
        <v>181</v>
      </c>
      <c r="S2522" s="18">
        <f>R2522*Premissas!$C$11</f>
        <v>8717.8899082568805</v>
      </c>
      <c r="Y2522" s="7" t="str">
        <f>Premissas!$E$2</f>
        <v>outubro/19</v>
      </c>
      <c r="Z2522" s="29">
        <f t="shared" ref="Z2522" si="3839">Z2508+1</f>
        <v>181</v>
      </c>
      <c r="AA2522" s="15">
        <f>Premissas!$H$2</f>
        <v>58.8</v>
      </c>
      <c r="AB2522" s="16">
        <f t="shared" ref="AB2522:AB2533" si="3840">IF(AA2522&gt;105%*Z2522,(AA2522-Z2522),0)</f>
        <v>0</v>
      </c>
      <c r="AC2522" s="17">
        <f>AB2522*Premissas!$C$6</f>
        <v>0</v>
      </c>
      <c r="AD2522" s="15">
        <f t="shared" ref="AD2522:AD2533" si="3841">IF(AA2522&gt;Z2522,AA2522,Z2522)</f>
        <v>181</v>
      </c>
      <c r="AE2522" s="18">
        <f>AD2522*Premissas!$C$12</f>
        <v>5834.8307497627329</v>
      </c>
    </row>
    <row r="2523" spans="1:33" x14ac:dyDescent="0.25">
      <c r="A2523" s="7" t="str">
        <f>Premissas!$E$3</f>
        <v>setembro/19</v>
      </c>
      <c r="B2523" s="29">
        <f>B2522</f>
        <v>181</v>
      </c>
      <c r="C2523" s="15">
        <f>LARGE(Premissas!$H$3:$I$3,1)</f>
        <v>58.91</v>
      </c>
      <c r="D2523" s="16">
        <f t="shared" si="3834"/>
        <v>0</v>
      </c>
      <c r="E2523" s="17">
        <f>D2523*Premissas!$C$6</f>
        <v>0</v>
      </c>
      <c r="F2523" s="15">
        <f t="shared" si="3835"/>
        <v>181</v>
      </c>
      <c r="G2523" s="18">
        <f>F2523*Premissas!$C$5</f>
        <v>5834.8307497627329</v>
      </c>
      <c r="M2523" s="7" t="str">
        <f>Premissas!$E$3</f>
        <v>setembro/19</v>
      </c>
      <c r="N2523" s="29">
        <f t="shared" ref="N2523:N2533" si="3842">N2522</f>
        <v>181</v>
      </c>
      <c r="O2523" s="15">
        <f>Premissas!$I$3</f>
        <v>52.19</v>
      </c>
      <c r="P2523" s="16">
        <f t="shared" si="3837"/>
        <v>0</v>
      </c>
      <c r="Q2523" s="17">
        <f>P2523*Premissas!$C$13</f>
        <v>0</v>
      </c>
      <c r="R2523" s="15">
        <f t="shared" si="3838"/>
        <v>181</v>
      </c>
      <c r="S2523" s="18">
        <f>R2523*Premissas!$C$11</f>
        <v>8717.8899082568805</v>
      </c>
      <c r="Y2523" s="7" t="str">
        <f>Premissas!$E$3</f>
        <v>setembro/19</v>
      </c>
      <c r="Z2523" s="29">
        <f t="shared" ref="Z2523:Z2533" si="3843">Z2522</f>
        <v>181</v>
      </c>
      <c r="AA2523" s="15">
        <f>Premissas!$H$3</f>
        <v>58.91</v>
      </c>
      <c r="AB2523" s="16">
        <f t="shared" si="3840"/>
        <v>0</v>
      </c>
      <c r="AC2523" s="17">
        <f>AB2523*Premissas!$C$6</f>
        <v>0</v>
      </c>
      <c r="AD2523" s="15">
        <f t="shared" si="3841"/>
        <v>181</v>
      </c>
      <c r="AE2523" s="18">
        <f>AD2523*Premissas!$C$12</f>
        <v>5834.8307497627329</v>
      </c>
    </row>
    <row r="2524" spans="1:33" x14ac:dyDescent="0.25">
      <c r="A2524" s="7" t="str">
        <f>Premissas!$E$4</f>
        <v>agosto/19</v>
      </c>
      <c r="B2524" s="29">
        <f t="shared" ref="B2524:B2533" si="3844">B2523</f>
        <v>181</v>
      </c>
      <c r="C2524" s="15">
        <f>LARGE(Premissas!$H$4:$I$4,1)</f>
        <v>46.48</v>
      </c>
      <c r="D2524" s="16">
        <f t="shared" si="3834"/>
        <v>0</v>
      </c>
      <c r="E2524" s="17">
        <f>D2524*Premissas!$C$6</f>
        <v>0</v>
      </c>
      <c r="F2524" s="15">
        <f t="shared" si="3835"/>
        <v>181</v>
      </c>
      <c r="G2524" s="18">
        <f>F2524*Premissas!$C$5</f>
        <v>5834.8307497627329</v>
      </c>
      <c r="M2524" s="7" t="str">
        <f>Premissas!$E$4</f>
        <v>agosto/19</v>
      </c>
      <c r="N2524" s="29">
        <f t="shared" si="3842"/>
        <v>181</v>
      </c>
      <c r="O2524" s="15">
        <f>Premissas!$I$4</f>
        <v>20.16</v>
      </c>
      <c r="P2524" s="16">
        <f t="shared" si="3837"/>
        <v>0</v>
      </c>
      <c r="Q2524" s="17">
        <f>P2524*Premissas!$C$13</f>
        <v>0</v>
      </c>
      <c r="R2524" s="15">
        <f t="shared" si="3838"/>
        <v>181</v>
      </c>
      <c r="S2524" s="18">
        <f>R2524*Premissas!$C$11</f>
        <v>8717.8899082568805</v>
      </c>
      <c r="Y2524" s="7" t="str">
        <f>Premissas!$E$4</f>
        <v>agosto/19</v>
      </c>
      <c r="Z2524" s="29">
        <f t="shared" si="3843"/>
        <v>181</v>
      </c>
      <c r="AA2524" s="15">
        <f>Premissas!$H$4</f>
        <v>46.48</v>
      </c>
      <c r="AB2524" s="16">
        <f t="shared" si="3840"/>
        <v>0</v>
      </c>
      <c r="AC2524" s="17">
        <f>AB2524*Premissas!$C$6</f>
        <v>0</v>
      </c>
      <c r="AD2524" s="15">
        <f t="shared" si="3841"/>
        <v>181</v>
      </c>
      <c r="AE2524" s="18">
        <f>AD2524*Premissas!$C$12</f>
        <v>5834.8307497627329</v>
      </c>
    </row>
    <row r="2525" spans="1:33" x14ac:dyDescent="0.25">
      <c r="A2525" s="7" t="str">
        <f>Premissas!$E$5</f>
        <v>julho/19</v>
      </c>
      <c r="B2525" s="29">
        <f t="shared" si="3844"/>
        <v>181</v>
      </c>
      <c r="C2525" s="15">
        <f>LARGE(Premissas!$H$5:$I$5,1)</f>
        <v>63.17</v>
      </c>
      <c r="D2525" s="16">
        <f t="shared" si="3834"/>
        <v>0</v>
      </c>
      <c r="E2525" s="17">
        <f>D2525*Premissas!$C$6</f>
        <v>0</v>
      </c>
      <c r="F2525" s="15">
        <f t="shared" si="3835"/>
        <v>181</v>
      </c>
      <c r="G2525" s="18">
        <f>F2525*Premissas!$C$5</f>
        <v>5834.8307497627329</v>
      </c>
      <c r="M2525" s="7" t="str">
        <f>Premissas!$E$5</f>
        <v>julho/19</v>
      </c>
      <c r="N2525" s="29">
        <f t="shared" si="3842"/>
        <v>181</v>
      </c>
      <c r="O2525" s="15">
        <f>Premissas!$I$5</f>
        <v>39.979999999999997</v>
      </c>
      <c r="P2525" s="16">
        <f t="shared" si="3837"/>
        <v>0</v>
      </c>
      <c r="Q2525" s="17">
        <f>P2525*Premissas!$C$13</f>
        <v>0</v>
      </c>
      <c r="R2525" s="15">
        <f t="shared" si="3838"/>
        <v>181</v>
      </c>
      <c r="S2525" s="18">
        <f>R2525*Premissas!$C$11</f>
        <v>8717.8899082568805</v>
      </c>
      <c r="Y2525" s="7" t="str">
        <f>Premissas!$E$5</f>
        <v>julho/19</v>
      </c>
      <c r="Z2525" s="29">
        <f t="shared" si="3843"/>
        <v>181</v>
      </c>
      <c r="AA2525" s="15">
        <f>Premissas!$H$5</f>
        <v>63.17</v>
      </c>
      <c r="AB2525" s="16">
        <f t="shared" si="3840"/>
        <v>0</v>
      </c>
      <c r="AC2525" s="17">
        <f>AB2525*Premissas!$C$6</f>
        <v>0</v>
      </c>
      <c r="AD2525" s="15">
        <f t="shared" si="3841"/>
        <v>181</v>
      </c>
      <c r="AE2525" s="18">
        <f>AD2525*Premissas!$C$12</f>
        <v>5834.8307497627329</v>
      </c>
    </row>
    <row r="2526" spans="1:33" x14ac:dyDescent="0.25">
      <c r="A2526" s="7" t="str">
        <f>Premissas!$E$6</f>
        <v>junho/19</v>
      </c>
      <c r="B2526" s="29">
        <f t="shared" si="3844"/>
        <v>181</v>
      </c>
      <c r="C2526" s="15">
        <f>LARGE(Premissas!$H$6:$I$6,1)</f>
        <v>59.47</v>
      </c>
      <c r="D2526" s="16">
        <f t="shared" si="3834"/>
        <v>0</v>
      </c>
      <c r="E2526" s="17">
        <f>D2526*Premissas!$C$6</f>
        <v>0</v>
      </c>
      <c r="F2526" s="15">
        <f t="shared" si="3835"/>
        <v>181</v>
      </c>
      <c r="G2526" s="18">
        <f>F2526*Premissas!$C$5</f>
        <v>5834.8307497627329</v>
      </c>
      <c r="M2526" s="7" t="str">
        <f>Premissas!$E$6</f>
        <v>junho/19</v>
      </c>
      <c r="N2526" s="29">
        <f t="shared" si="3842"/>
        <v>181</v>
      </c>
      <c r="O2526" s="15">
        <f>Premissas!$I$6</f>
        <v>47.71</v>
      </c>
      <c r="P2526" s="16">
        <f t="shared" si="3837"/>
        <v>0</v>
      </c>
      <c r="Q2526" s="17">
        <f>P2526*Premissas!$C$13</f>
        <v>0</v>
      </c>
      <c r="R2526" s="15">
        <f t="shared" si="3838"/>
        <v>181</v>
      </c>
      <c r="S2526" s="18">
        <f>R2526*Premissas!$C$11</f>
        <v>8717.8899082568805</v>
      </c>
      <c r="Y2526" s="7" t="str">
        <f>Premissas!$E$6</f>
        <v>junho/19</v>
      </c>
      <c r="Z2526" s="29">
        <f t="shared" si="3843"/>
        <v>181</v>
      </c>
      <c r="AA2526" s="15">
        <f>Premissas!$H$6</f>
        <v>59.47</v>
      </c>
      <c r="AB2526" s="16">
        <f t="shared" si="3840"/>
        <v>0</v>
      </c>
      <c r="AC2526" s="17">
        <f>AB2526*Premissas!$C$6</f>
        <v>0</v>
      </c>
      <c r="AD2526" s="15">
        <f t="shared" si="3841"/>
        <v>181</v>
      </c>
      <c r="AE2526" s="18">
        <f>AD2526*Premissas!$C$12</f>
        <v>5834.8307497627329</v>
      </c>
    </row>
    <row r="2527" spans="1:33" x14ac:dyDescent="0.25">
      <c r="A2527" s="7" t="str">
        <f>Premissas!$E$7</f>
        <v>maio/19</v>
      </c>
      <c r="B2527" s="29">
        <f t="shared" si="3844"/>
        <v>181</v>
      </c>
      <c r="C2527" s="15">
        <f>LARGE(Premissas!$H$7:$I$7,1)</f>
        <v>61.04</v>
      </c>
      <c r="D2527" s="20">
        <f t="shared" si="3834"/>
        <v>0</v>
      </c>
      <c r="E2527" s="17">
        <f>D2527*Premissas!$C$6</f>
        <v>0</v>
      </c>
      <c r="F2527" s="15">
        <f t="shared" si="3835"/>
        <v>181</v>
      </c>
      <c r="G2527" s="18">
        <f>F2527*Premissas!$C$5</f>
        <v>5834.8307497627329</v>
      </c>
      <c r="M2527" s="7" t="str">
        <f>Premissas!$E$7</f>
        <v>maio/19</v>
      </c>
      <c r="N2527" s="29">
        <f t="shared" si="3842"/>
        <v>181</v>
      </c>
      <c r="O2527" s="15">
        <f>Premissas!$I$7</f>
        <v>46.37</v>
      </c>
      <c r="P2527" s="20">
        <f t="shared" si="3837"/>
        <v>0</v>
      </c>
      <c r="Q2527" s="17">
        <f>P2527*Premissas!$C$13</f>
        <v>0</v>
      </c>
      <c r="R2527" s="15">
        <f t="shared" si="3838"/>
        <v>181</v>
      </c>
      <c r="S2527" s="18">
        <f>R2527*Premissas!$C$11</f>
        <v>8717.8899082568805</v>
      </c>
      <c r="Y2527" s="7" t="str">
        <f>Premissas!$E$7</f>
        <v>maio/19</v>
      </c>
      <c r="Z2527" s="29">
        <f t="shared" si="3843"/>
        <v>181</v>
      </c>
      <c r="AA2527" s="15">
        <f>Premissas!$H$7</f>
        <v>61.04</v>
      </c>
      <c r="AB2527" s="20">
        <f t="shared" si="3840"/>
        <v>0</v>
      </c>
      <c r="AC2527" s="17">
        <f>AB2527*Premissas!$C$6</f>
        <v>0</v>
      </c>
      <c r="AD2527" s="15">
        <f t="shared" si="3841"/>
        <v>181</v>
      </c>
      <c r="AE2527" s="18">
        <f>AD2527*Premissas!$C$12</f>
        <v>5834.8307497627329</v>
      </c>
    </row>
    <row r="2528" spans="1:33" x14ac:dyDescent="0.25">
      <c r="A2528" s="7" t="str">
        <f>Premissas!$E$8</f>
        <v>abril/19</v>
      </c>
      <c r="B2528" s="29">
        <f t="shared" si="3844"/>
        <v>181</v>
      </c>
      <c r="C2528" s="15">
        <f>LARGE(Premissas!$H$8:$I$8,1)</f>
        <v>81.98</v>
      </c>
      <c r="D2528" s="20">
        <f t="shared" si="3834"/>
        <v>0</v>
      </c>
      <c r="E2528" s="17">
        <f>D2528*Premissas!$C$6</f>
        <v>0</v>
      </c>
      <c r="F2528" s="15">
        <f t="shared" si="3835"/>
        <v>181</v>
      </c>
      <c r="G2528" s="18">
        <f>F2528*Premissas!$C$5</f>
        <v>5834.8307497627329</v>
      </c>
      <c r="M2528" s="7" t="str">
        <f>Premissas!$E$8</f>
        <v>abril/19</v>
      </c>
      <c r="N2528" s="29">
        <f t="shared" si="3842"/>
        <v>181</v>
      </c>
      <c r="O2528" s="15">
        <f>Premissas!$I$8</f>
        <v>53.09</v>
      </c>
      <c r="P2528" s="20">
        <f t="shared" si="3837"/>
        <v>0</v>
      </c>
      <c r="Q2528" s="17">
        <f>P2528*Premissas!$C$13</f>
        <v>0</v>
      </c>
      <c r="R2528" s="15">
        <f t="shared" si="3838"/>
        <v>181</v>
      </c>
      <c r="S2528" s="18">
        <f>R2528*Premissas!$C$11</f>
        <v>8717.8899082568805</v>
      </c>
      <c r="Y2528" s="7" t="str">
        <f>Premissas!$E$8</f>
        <v>abril/19</v>
      </c>
      <c r="Z2528" s="29">
        <f t="shared" si="3843"/>
        <v>181</v>
      </c>
      <c r="AA2528" s="15">
        <f>Premissas!$H$8</f>
        <v>81.98</v>
      </c>
      <c r="AB2528" s="20">
        <f t="shared" si="3840"/>
        <v>0</v>
      </c>
      <c r="AC2528" s="17">
        <f>AB2528*Premissas!$C$6</f>
        <v>0</v>
      </c>
      <c r="AD2528" s="15">
        <f t="shared" si="3841"/>
        <v>181</v>
      </c>
      <c r="AE2528" s="18">
        <f>AD2528*Premissas!$C$12</f>
        <v>5834.8307497627329</v>
      </c>
    </row>
    <row r="2529" spans="1:33" x14ac:dyDescent="0.25">
      <c r="A2529" s="7" t="str">
        <f>Premissas!$E$9</f>
        <v>março/19</v>
      </c>
      <c r="B2529" s="29">
        <f t="shared" si="3844"/>
        <v>181</v>
      </c>
      <c r="C2529" s="15">
        <f>LARGE(Premissas!$H$9:$I$9,1)</f>
        <v>77.73</v>
      </c>
      <c r="D2529" s="20">
        <f t="shared" si="3834"/>
        <v>0</v>
      </c>
      <c r="E2529" s="17">
        <f>D2529*Premissas!$C$6</f>
        <v>0</v>
      </c>
      <c r="F2529" s="15">
        <f t="shared" si="3835"/>
        <v>181</v>
      </c>
      <c r="G2529" s="18">
        <f>F2529*Premissas!$C$5</f>
        <v>5834.8307497627329</v>
      </c>
      <c r="M2529" s="7" t="str">
        <f>Premissas!$E$9</f>
        <v>março/19</v>
      </c>
      <c r="N2529" s="29">
        <f t="shared" si="3842"/>
        <v>181</v>
      </c>
      <c r="O2529" s="15">
        <f>Premissas!$I$9</f>
        <v>77.73</v>
      </c>
      <c r="P2529" s="20">
        <f t="shared" si="3837"/>
        <v>0</v>
      </c>
      <c r="Q2529" s="17">
        <f>P2529*Premissas!$C$13</f>
        <v>0</v>
      </c>
      <c r="R2529" s="15">
        <f t="shared" si="3838"/>
        <v>181</v>
      </c>
      <c r="S2529" s="18">
        <f>R2529*Premissas!$C$11</f>
        <v>8717.8899082568805</v>
      </c>
      <c r="Y2529" s="7" t="str">
        <f>Premissas!$E$9</f>
        <v>março/19</v>
      </c>
      <c r="Z2529" s="29">
        <f t="shared" si="3843"/>
        <v>181</v>
      </c>
      <c r="AA2529" s="15">
        <f>Premissas!$H$9</f>
        <v>77.62</v>
      </c>
      <c r="AB2529" s="20">
        <f t="shared" si="3840"/>
        <v>0</v>
      </c>
      <c r="AC2529" s="17">
        <f>AB2529*Premissas!$C$6</f>
        <v>0</v>
      </c>
      <c r="AD2529" s="15">
        <f t="shared" si="3841"/>
        <v>181</v>
      </c>
      <c r="AE2529" s="18">
        <f>AD2529*Premissas!$C$12</f>
        <v>5834.8307497627329</v>
      </c>
    </row>
    <row r="2530" spans="1:33" x14ac:dyDescent="0.25">
      <c r="A2530" s="7" t="str">
        <f>Premissas!$E$10</f>
        <v>fevereiro/19</v>
      </c>
      <c r="B2530" s="29">
        <f t="shared" si="3844"/>
        <v>181</v>
      </c>
      <c r="C2530" s="15">
        <f>LARGE(Premissas!$H$10:$I$10,1)</f>
        <v>89.49</v>
      </c>
      <c r="D2530" s="20">
        <f t="shared" si="3834"/>
        <v>0</v>
      </c>
      <c r="E2530" s="17">
        <f>D2530*Premissas!$C$6</f>
        <v>0</v>
      </c>
      <c r="F2530" s="15">
        <f t="shared" si="3835"/>
        <v>181</v>
      </c>
      <c r="G2530" s="18">
        <f>F2530*Premissas!$C$5</f>
        <v>5834.8307497627329</v>
      </c>
      <c r="M2530" s="7" t="str">
        <f>Premissas!$E$10</f>
        <v>fevereiro/19</v>
      </c>
      <c r="N2530" s="29">
        <f t="shared" si="3842"/>
        <v>181</v>
      </c>
      <c r="O2530" s="15">
        <f>Premissas!$I$10</f>
        <v>61.82</v>
      </c>
      <c r="P2530" s="20">
        <f t="shared" si="3837"/>
        <v>0</v>
      </c>
      <c r="Q2530" s="17">
        <f>P2530*Premissas!$C$13</f>
        <v>0</v>
      </c>
      <c r="R2530" s="15">
        <f t="shared" si="3838"/>
        <v>181</v>
      </c>
      <c r="S2530" s="18">
        <f>R2530*Premissas!$C$11</f>
        <v>8717.8899082568805</v>
      </c>
      <c r="Y2530" s="7" t="str">
        <f>Premissas!$E$10</f>
        <v>fevereiro/19</v>
      </c>
      <c r="Z2530" s="29">
        <f t="shared" si="3843"/>
        <v>181</v>
      </c>
      <c r="AA2530" s="15">
        <f>Premissas!$H$10</f>
        <v>89.49</v>
      </c>
      <c r="AB2530" s="20">
        <f t="shared" si="3840"/>
        <v>0</v>
      </c>
      <c r="AC2530" s="17">
        <f>AB2530*Premissas!$C$6</f>
        <v>0</v>
      </c>
      <c r="AD2530" s="15">
        <f t="shared" si="3841"/>
        <v>181</v>
      </c>
      <c r="AE2530" s="18">
        <f>AD2530*Premissas!$C$12</f>
        <v>5834.8307497627329</v>
      </c>
    </row>
    <row r="2531" spans="1:33" x14ac:dyDescent="0.25">
      <c r="A2531" s="7" t="str">
        <f>Premissas!$E$11</f>
        <v>janeiro/19</v>
      </c>
      <c r="B2531" s="29">
        <f t="shared" si="3844"/>
        <v>181</v>
      </c>
      <c r="C2531" s="15">
        <f>LARGE(Premissas!$H$11:$I$11,1)</f>
        <v>81.09</v>
      </c>
      <c r="D2531" s="16">
        <f t="shared" si="3834"/>
        <v>0</v>
      </c>
      <c r="E2531" s="17">
        <f>D2531*Premissas!$C$6</f>
        <v>0</v>
      </c>
      <c r="F2531" s="15">
        <f t="shared" si="3835"/>
        <v>181</v>
      </c>
      <c r="G2531" s="18">
        <f>F2531*Premissas!$C$5</f>
        <v>5834.8307497627329</v>
      </c>
      <c r="M2531" s="7" t="str">
        <f>Premissas!$E$11</f>
        <v>janeiro/19</v>
      </c>
      <c r="N2531" s="29">
        <f t="shared" si="3842"/>
        <v>181</v>
      </c>
      <c r="O2531" s="15">
        <f>Premissas!$I$11</f>
        <v>57.12</v>
      </c>
      <c r="P2531" s="16">
        <f t="shared" si="3837"/>
        <v>0</v>
      </c>
      <c r="Q2531" s="17">
        <f>P2531*Premissas!$C$13</f>
        <v>0</v>
      </c>
      <c r="R2531" s="15">
        <f t="shared" si="3838"/>
        <v>181</v>
      </c>
      <c r="S2531" s="18">
        <f>R2531*Premissas!$C$11</f>
        <v>8717.8899082568805</v>
      </c>
      <c r="Y2531" s="7" t="str">
        <f>Premissas!$E$11</f>
        <v>janeiro/19</v>
      </c>
      <c r="Z2531" s="29">
        <f t="shared" si="3843"/>
        <v>181</v>
      </c>
      <c r="AA2531" s="15">
        <f>Premissas!$H$11</f>
        <v>81.09</v>
      </c>
      <c r="AB2531" s="16">
        <f t="shared" si="3840"/>
        <v>0</v>
      </c>
      <c r="AC2531" s="17">
        <f>AB2531*Premissas!$C$6</f>
        <v>0</v>
      </c>
      <c r="AD2531" s="15">
        <f t="shared" si="3841"/>
        <v>181</v>
      </c>
      <c r="AE2531" s="18">
        <f>AD2531*Premissas!$C$12</f>
        <v>5834.8307497627329</v>
      </c>
    </row>
    <row r="2532" spans="1:33" x14ac:dyDescent="0.25">
      <c r="A2532" s="7" t="str">
        <f>Premissas!$E$12</f>
        <v>dezembro/18</v>
      </c>
      <c r="B2532" s="29">
        <f t="shared" si="3844"/>
        <v>181</v>
      </c>
      <c r="C2532" s="15">
        <f>LARGE(Premissas!$H$12:$I$12,1)</f>
        <v>66.98</v>
      </c>
      <c r="D2532" s="16">
        <f t="shared" si="3834"/>
        <v>0</v>
      </c>
      <c r="E2532" s="17">
        <f>D2532*Premissas!$C$6</f>
        <v>0</v>
      </c>
      <c r="F2532" s="15">
        <f t="shared" si="3835"/>
        <v>181</v>
      </c>
      <c r="G2532" s="18">
        <f>F2532*Premissas!$C$5</f>
        <v>5834.8307497627329</v>
      </c>
      <c r="M2532" s="7" t="str">
        <f>Premissas!$E$12</f>
        <v>dezembro/18</v>
      </c>
      <c r="N2532" s="29">
        <f t="shared" si="3842"/>
        <v>181</v>
      </c>
      <c r="O2532" s="15">
        <f>Premissas!$I$12</f>
        <v>56.9</v>
      </c>
      <c r="P2532" s="16">
        <f t="shared" si="3837"/>
        <v>0</v>
      </c>
      <c r="Q2532" s="17">
        <f>P2532*Premissas!$C$13</f>
        <v>0</v>
      </c>
      <c r="R2532" s="15">
        <f t="shared" si="3838"/>
        <v>181</v>
      </c>
      <c r="S2532" s="18">
        <f>R2532*Premissas!$C$11</f>
        <v>8717.8899082568805</v>
      </c>
      <c r="Y2532" s="7" t="str">
        <f>Premissas!$E$12</f>
        <v>dezembro/18</v>
      </c>
      <c r="Z2532" s="29">
        <f t="shared" si="3843"/>
        <v>181</v>
      </c>
      <c r="AA2532" s="15">
        <f>Premissas!$H$12</f>
        <v>66.98</v>
      </c>
      <c r="AB2532" s="16">
        <f t="shared" si="3840"/>
        <v>0</v>
      </c>
      <c r="AC2532" s="17">
        <f>AB2532*Premissas!$C$6</f>
        <v>0</v>
      </c>
      <c r="AD2532" s="15">
        <f t="shared" si="3841"/>
        <v>181</v>
      </c>
      <c r="AE2532" s="18">
        <f>AD2532*Premissas!$C$12</f>
        <v>5834.8307497627329</v>
      </c>
    </row>
    <row r="2533" spans="1:33" x14ac:dyDescent="0.25">
      <c r="A2533" s="7" t="str">
        <f>Premissas!$E$13</f>
        <v>novembro/18</v>
      </c>
      <c r="B2533" s="29">
        <f t="shared" si="3844"/>
        <v>181</v>
      </c>
      <c r="C2533" s="15">
        <f>LARGE(Premissas!$H$13:$I$13,1)</f>
        <v>66.42</v>
      </c>
      <c r="D2533" s="16">
        <f t="shared" si="3834"/>
        <v>0</v>
      </c>
      <c r="E2533" s="17">
        <f>D2533*Premissas!$C$6</f>
        <v>0</v>
      </c>
      <c r="F2533" s="15">
        <f t="shared" si="3835"/>
        <v>181</v>
      </c>
      <c r="G2533" s="18">
        <f>F2533*Premissas!$C$5</f>
        <v>5834.8307497627329</v>
      </c>
      <c r="M2533" s="7" t="str">
        <f>Premissas!$E$13</f>
        <v>novembro/18</v>
      </c>
      <c r="N2533" s="29">
        <f t="shared" si="3842"/>
        <v>181</v>
      </c>
      <c r="O2533" s="15">
        <f>Premissas!$I$13</f>
        <v>40.659999999999997</v>
      </c>
      <c r="P2533" s="16">
        <f t="shared" si="3837"/>
        <v>0</v>
      </c>
      <c r="Q2533" s="17">
        <f>P2533*Premissas!$C$13</f>
        <v>0</v>
      </c>
      <c r="R2533" s="15">
        <f t="shared" si="3838"/>
        <v>181</v>
      </c>
      <c r="S2533" s="18">
        <f>R2533*Premissas!$C$11</f>
        <v>8717.8899082568805</v>
      </c>
      <c r="Y2533" s="7" t="str">
        <f>Premissas!$E$13</f>
        <v>novembro/18</v>
      </c>
      <c r="Z2533" s="29">
        <f t="shared" si="3843"/>
        <v>181</v>
      </c>
      <c r="AA2533" s="15">
        <f>Premissas!$H$13</f>
        <v>66.42</v>
      </c>
      <c r="AB2533" s="16">
        <f t="shared" si="3840"/>
        <v>0</v>
      </c>
      <c r="AC2533" s="17">
        <f>AB2533*Premissas!$C$6</f>
        <v>0</v>
      </c>
      <c r="AD2533" s="15">
        <f t="shared" si="3841"/>
        <v>181</v>
      </c>
      <c r="AE2533" s="18">
        <f>AD2533*Premissas!$C$12</f>
        <v>5834.8307497627329</v>
      </c>
    </row>
    <row r="2534" spans="1:33" x14ac:dyDescent="0.25">
      <c r="A2534" s="26" t="s">
        <v>35</v>
      </c>
      <c r="B2534" s="5"/>
      <c r="C2534" s="5">
        <f>LARGE(C2521:C2533,1)</f>
        <v>89.49</v>
      </c>
      <c r="D2534" s="5">
        <f>LARGE(D2521:D2533,1)</f>
        <v>0</v>
      </c>
      <c r="E2534" s="27">
        <f>SUM(E2522:E2533)</f>
        <v>0</v>
      </c>
      <c r="F2534" s="5">
        <f>LARGE(F2521:F2533,1)</f>
        <v>181</v>
      </c>
      <c r="G2534" s="27">
        <f t="shared" si="3758"/>
        <v>70017.968997152799</v>
      </c>
      <c r="H2534" s="50">
        <f>E2534+G2534</f>
        <v>70017.968997152799</v>
      </c>
      <c r="I2534">
        <f>B2522</f>
        <v>181</v>
      </c>
      <c r="M2534" s="26" t="s">
        <v>35</v>
      </c>
      <c r="N2534" s="5"/>
      <c r="O2534" s="5">
        <f t="shared" ref="O2534:P2534" si="3845">LARGE(O2521:O2533,1)</f>
        <v>77.73</v>
      </c>
      <c r="P2534" s="5">
        <f t="shared" si="3845"/>
        <v>0</v>
      </c>
      <c r="Q2534" s="27">
        <f t="shared" ref="Q2534" si="3846">SUM(Q2522:Q2533)</f>
        <v>0</v>
      </c>
      <c r="R2534" s="5">
        <f t="shared" ref="R2534" si="3847">LARGE(R2521:R2533,1)</f>
        <v>181</v>
      </c>
      <c r="S2534" s="27">
        <f t="shared" si="3762"/>
        <v>104614.67889908257</v>
      </c>
      <c r="T2534" s="50">
        <f t="shared" ref="T2534" si="3848">Q2534+S2534</f>
        <v>104614.67889908257</v>
      </c>
      <c r="U2534">
        <f t="shared" ref="U2534" si="3849">N2522</f>
        <v>181</v>
      </c>
      <c r="Y2534" s="26" t="s">
        <v>35</v>
      </c>
      <c r="Z2534" s="5"/>
      <c r="AA2534" s="5">
        <f t="shared" ref="AA2534:AB2534" si="3850">LARGE(AA2521:AA2533,1)</f>
        <v>89.49</v>
      </c>
      <c r="AB2534" s="5">
        <f t="shared" si="3850"/>
        <v>0</v>
      </c>
      <c r="AC2534" s="27">
        <f t="shared" ref="AC2534" si="3851">SUM(AC2522:AC2533)</f>
        <v>0</v>
      </c>
      <c r="AD2534" s="5">
        <f t="shared" ref="AD2534" si="3852">LARGE(AD2521:AD2533,1)</f>
        <v>181</v>
      </c>
      <c r="AE2534" s="27">
        <f t="shared" si="3768"/>
        <v>70017.968997152799</v>
      </c>
      <c r="AF2534" s="50">
        <f t="shared" ref="AF2534" si="3853">AC2534+AE2534</f>
        <v>70017.968997152799</v>
      </c>
      <c r="AG2534">
        <f t="shared" ref="AG2534" si="3854">Z2522</f>
        <v>181</v>
      </c>
    </row>
    <row r="2535" spans="1:33" x14ac:dyDescent="0.25">
      <c r="A2535" s="6" t="s">
        <v>12</v>
      </c>
      <c r="B2535" s="6" t="s">
        <v>18</v>
      </c>
      <c r="C2535" s="6" t="s">
        <v>19</v>
      </c>
      <c r="D2535" s="14" t="s">
        <v>20</v>
      </c>
      <c r="E2535" s="14" t="s">
        <v>21</v>
      </c>
      <c r="F2535" s="6" t="s">
        <v>22</v>
      </c>
      <c r="G2535" s="6" t="s">
        <v>23</v>
      </c>
      <c r="M2535" s="6" t="s">
        <v>12</v>
      </c>
      <c r="N2535" s="6" t="s">
        <v>18</v>
      </c>
      <c r="O2535" s="6" t="s">
        <v>19</v>
      </c>
      <c r="P2535" s="14" t="s">
        <v>20</v>
      </c>
      <c r="Q2535" s="14" t="s">
        <v>21</v>
      </c>
      <c r="R2535" s="6" t="s">
        <v>22</v>
      </c>
      <c r="S2535" s="6" t="s">
        <v>23</v>
      </c>
      <c r="Y2535" s="6" t="s">
        <v>12</v>
      </c>
      <c r="Z2535" s="6" t="s">
        <v>18</v>
      </c>
      <c r="AA2535" s="6" t="s">
        <v>19</v>
      </c>
      <c r="AB2535" s="14" t="s">
        <v>20</v>
      </c>
      <c r="AC2535" s="14" t="s">
        <v>21</v>
      </c>
      <c r="AD2535" s="6" t="s">
        <v>22</v>
      </c>
      <c r="AE2535" s="6" t="s">
        <v>23</v>
      </c>
    </row>
    <row r="2536" spans="1:33" x14ac:dyDescent="0.25">
      <c r="A2536" s="7" t="str">
        <f>Premissas!$E$2</f>
        <v>outubro/19</v>
      </c>
      <c r="B2536" s="29">
        <f>B2522+1</f>
        <v>182</v>
      </c>
      <c r="C2536" s="15">
        <f>LARGE(Premissas!$H$2:$I$2,1)</f>
        <v>63.39</v>
      </c>
      <c r="D2536" s="16">
        <f t="shared" ref="D2536:D2547" si="3855">IF(C2536&gt;105%*B2536,(C2536-B2536),0)</f>
        <v>0</v>
      </c>
      <c r="E2536" s="17">
        <f>D2536*Premissas!$C$6</f>
        <v>0</v>
      </c>
      <c r="F2536" s="15">
        <f t="shared" ref="F2536:F2547" si="3856">IF(C2536&gt;B2536,C2536,B2536)</f>
        <v>182</v>
      </c>
      <c r="G2536" s="18">
        <f>F2536*Premissas!$C$5</f>
        <v>5867.0673837393233</v>
      </c>
      <c r="M2536" s="7" t="str">
        <f>Premissas!$E$2</f>
        <v>outubro/19</v>
      </c>
      <c r="N2536" s="29">
        <f t="shared" ref="N2536" si="3857">N2522+1</f>
        <v>182</v>
      </c>
      <c r="O2536" s="15">
        <f>Premissas!$I$2</f>
        <v>63.39</v>
      </c>
      <c r="P2536" s="16">
        <f t="shared" ref="P2536:P2547" si="3858">IF(O2536&gt;105%*N2536,(O2536-N2536),0)</f>
        <v>0</v>
      </c>
      <c r="Q2536" s="17">
        <f>P2536*Premissas!$C$13</f>
        <v>0</v>
      </c>
      <c r="R2536" s="15">
        <f t="shared" ref="R2536:R2547" si="3859">IF(O2536&gt;N2536,O2536,N2536)</f>
        <v>182</v>
      </c>
      <c r="S2536" s="18">
        <f>R2536*Premissas!$C$11</f>
        <v>8766.0550458715588</v>
      </c>
      <c r="Y2536" s="7" t="str">
        <f>Premissas!$E$2</f>
        <v>outubro/19</v>
      </c>
      <c r="Z2536" s="29">
        <f t="shared" ref="Z2536" si="3860">Z2522+1</f>
        <v>182</v>
      </c>
      <c r="AA2536" s="15">
        <f>Premissas!$H$2</f>
        <v>58.8</v>
      </c>
      <c r="AB2536" s="16">
        <f t="shared" ref="AB2536:AB2547" si="3861">IF(AA2536&gt;105%*Z2536,(AA2536-Z2536),0)</f>
        <v>0</v>
      </c>
      <c r="AC2536" s="17">
        <f>AB2536*Premissas!$C$6</f>
        <v>0</v>
      </c>
      <c r="AD2536" s="15">
        <f t="shared" ref="AD2536:AD2547" si="3862">IF(AA2536&gt;Z2536,AA2536,Z2536)</f>
        <v>182</v>
      </c>
      <c r="AE2536" s="18">
        <f>AD2536*Premissas!$C$12</f>
        <v>5867.0673837393233</v>
      </c>
    </row>
    <row r="2537" spans="1:33" x14ac:dyDescent="0.25">
      <c r="A2537" s="7" t="str">
        <f>Premissas!$E$3</f>
        <v>setembro/19</v>
      </c>
      <c r="B2537" s="29">
        <f>B2536</f>
        <v>182</v>
      </c>
      <c r="C2537" s="15">
        <f>LARGE(Premissas!$H$3:$I$3,1)</f>
        <v>58.91</v>
      </c>
      <c r="D2537" s="16">
        <f t="shared" si="3855"/>
        <v>0</v>
      </c>
      <c r="E2537" s="17">
        <f>D2537*Premissas!$C$6</f>
        <v>0</v>
      </c>
      <c r="F2537" s="15">
        <f t="shared" si="3856"/>
        <v>182</v>
      </c>
      <c r="G2537" s="18">
        <f>F2537*Premissas!$C$5</f>
        <v>5867.0673837393233</v>
      </c>
      <c r="M2537" s="7" t="str">
        <f>Premissas!$E$3</f>
        <v>setembro/19</v>
      </c>
      <c r="N2537" s="29">
        <f t="shared" ref="N2537:N2547" si="3863">N2536</f>
        <v>182</v>
      </c>
      <c r="O2537" s="15">
        <f>Premissas!$I$3</f>
        <v>52.19</v>
      </c>
      <c r="P2537" s="16">
        <f t="shared" si="3858"/>
        <v>0</v>
      </c>
      <c r="Q2537" s="17">
        <f>P2537*Premissas!$C$13</f>
        <v>0</v>
      </c>
      <c r="R2537" s="15">
        <f t="shared" si="3859"/>
        <v>182</v>
      </c>
      <c r="S2537" s="18">
        <f>R2537*Premissas!$C$11</f>
        <v>8766.0550458715588</v>
      </c>
      <c r="Y2537" s="7" t="str">
        <f>Premissas!$E$3</f>
        <v>setembro/19</v>
      </c>
      <c r="Z2537" s="29">
        <f t="shared" ref="Z2537:Z2547" si="3864">Z2536</f>
        <v>182</v>
      </c>
      <c r="AA2537" s="15">
        <f>Premissas!$H$3</f>
        <v>58.91</v>
      </c>
      <c r="AB2537" s="16">
        <f t="shared" si="3861"/>
        <v>0</v>
      </c>
      <c r="AC2537" s="17">
        <f>AB2537*Premissas!$C$6</f>
        <v>0</v>
      </c>
      <c r="AD2537" s="15">
        <f t="shared" si="3862"/>
        <v>182</v>
      </c>
      <c r="AE2537" s="18">
        <f>AD2537*Premissas!$C$12</f>
        <v>5867.0673837393233</v>
      </c>
    </row>
    <row r="2538" spans="1:33" x14ac:dyDescent="0.25">
      <c r="A2538" s="7" t="str">
        <f>Premissas!$E$4</f>
        <v>agosto/19</v>
      </c>
      <c r="B2538" s="29">
        <f t="shared" ref="B2538:B2547" si="3865">B2537</f>
        <v>182</v>
      </c>
      <c r="C2538" s="15">
        <f>LARGE(Premissas!$H$4:$I$4,1)</f>
        <v>46.48</v>
      </c>
      <c r="D2538" s="16">
        <f t="shared" si="3855"/>
        <v>0</v>
      </c>
      <c r="E2538" s="17">
        <f>D2538*Premissas!$C$6</f>
        <v>0</v>
      </c>
      <c r="F2538" s="15">
        <f t="shared" si="3856"/>
        <v>182</v>
      </c>
      <c r="G2538" s="18">
        <f>F2538*Premissas!$C$5</f>
        <v>5867.0673837393233</v>
      </c>
      <c r="M2538" s="7" t="str">
        <f>Premissas!$E$4</f>
        <v>agosto/19</v>
      </c>
      <c r="N2538" s="29">
        <f t="shared" si="3863"/>
        <v>182</v>
      </c>
      <c r="O2538" s="15">
        <f>Premissas!$I$4</f>
        <v>20.16</v>
      </c>
      <c r="P2538" s="16">
        <f t="shared" si="3858"/>
        <v>0</v>
      </c>
      <c r="Q2538" s="17">
        <f>P2538*Premissas!$C$13</f>
        <v>0</v>
      </c>
      <c r="R2538" s="15">
        <f t="shared" si="3859"/>
        <v>182</v>
      </c>
      <c r="S2538" s="18">
        <f>R2538*Premissas!$C$11</f>
        <v>8766.0550458715588</v>
      </c>
      <c r="Y2538" s="7" t="str">
        <f>Premissas!$E$4</f>
        <v>agosto/19</v>
      </c>
      <c r="Z2538" s="29">
        <f t="shared" si="3864"/>
        <v>182</v>
      </c>
      <c r="AA2538" s="15">
        <f>Premissas!$H$4</f>
        <v>46.48</v>
      </c>
      <c r="AB2538" s="16">
        <f t="shared" si="3861"/>
        <v>0</v>
      </c>
      <c r="AC2538" s="17">
        <f>AB2538*Premissas!$C$6</f>
        <v>0</v>
      </c>
      <c r="AD2538" s="15">
        <f t="shared" si="3862"/>
        <v>182</v>
      </c>
      <c r="AE2538" s="18">
        <f>AD2538*Premissas!$C$12</f>
        <v>5867.0673837393233</v>
      </c>
    </row>
    <row r="2539" spans="1:33" x14ac:dyDescent="0.25">
      <c r="A2539" s="7" t="str">
        <f>Premissas!$E$5</f>
        <v>julho/19</v>
      </c>
      <c r="B2539" s="29">
        <f t="shared" si="3865"/>
        <v>182</v>
      </c>
      <c r="C2539" s="15">
        <f>LARGE(Premissas!$H$5:$I$5,1)</f>
        <v>63.17</v>
      </c>
      <c r="D2539" s="16">
        <f t="shared" si="3855"/>
        <v>0</v>
      </c>
      <c r="E2539" s="17">
        <f>D2539*Premissas!$C$6</f>
        <v>0</v>
      </c>
      <c r="F2539" s="15">
        <f t="shared" si="3856"/>
        <v>182</v>
      </c>
      <c r="G2539" s="18">
        <f>F2539*Premissas!$C$5</f>
        <v>5867.0673837393233</v>
      </c>
      <c r="M2539" s="7" t="str">
        <f>Premissas!$E$5</f>
        <v>julho/19</v>
      </c>
      <c r="N2539" s="29">
        <f t="shared" si="3863"/>
        <v>182</v>
      </c>
      <c r="O2539" s="15">
        <f>Premissas!$I$5</f>
        <v>39.979999999999997</v>
      </c>
      <c r="P2539" s="16">
        <f t="shared" si="3858"/>
        <v>0</v>
      </c>
      <c r="Q2539" s="17">
        <f>P2539*Premissas!$C$13</f>
        <v>0</v>
      </c>
      <c r="R2539" s="15">
        <f t="shared" si="3859"/>
        <v>182</v>
      </c>
      <c r="S2539" s="18">
        <f>R2539*Premissas!$C$11</f>
        <v>8766.0550458715588</v>
      </c>
      <c r="Y2539" s="7" t="str">
        <f>Premissas!$E$5</f>
        <v>julho/19</v>
      </c>
      <c r="Z2539" s="29">
        <f t="shared" si="3864"/>
        <v>182</v>
      </c>
      <c r="AA2539" s="15">
        <f>Premissas!$H$5</f>
        <v>63.17</v>
      </c>
      <c r="AB2539" s="16">
        <f t="shared" si="3861"/>
        <v>0</v>
      </c>
      <c r="AC2539" s="17">
        <f>AB2539*Premissas!$C$6</f>
        <v>0</v>
      </c>
      <c r="AD2539" s="15">
        <f t="shared" si="3862"/>
        <v>182</v>
      </c>
      <c r="AE2539" s="18">
        <f>AD2539*Premissas!$C$12</f>
        <v>5867.0673837393233</v>
      </c>
    </row>
    <row r="2540" spans="1:33" x14ac:dyDescent="0.25">
      <c r="A2540" s="7" t="str">
        <f>Premissas!$E$6</f>
        <v>junho/19</v>
      </c>
      <c r="B2540" s="29">
        <f t="shared" si="3865"/>
        <v>182</v>
      </c>
      <c r="C2540" s="15">
        <f>LARGE(Premissas!$H$6:$I$6,1)</f>
        <v>59.47</v>
      </c>
      <c r="D2540" s="16">
        <f t="shared" si="3855"/>
        <v>0</v>
      </c>
      <c r="E2540" s="17">
        <f>D2540*Premissas!$C$6</f>
        <v>0</v>
      </c>
      <c r="F2540" s="15">
        <f t="shared" si="3856"/>
        <v>182</v>
      </c>
      <c r="G2540" s="18">
        <f>F2540*Premissas!$C$5</f>
        <v>5867.0673837393233</v>
      </c>
      <c r="M2540" s="7" t="str">
        <f>Premissas!$E$6</f>
        <v>junho/19</v>
      </c>
      <c r="N2540" s="29">
        <f t="shared" si="3863"/>
        <v>182</v>
      </c>
      <c r="O2540" s="15">
        <f>Premissas!$I$6</f>
        <v>47.71</v>
      </c>
      <c r="P2540" s="16">
        <f t="shared" si="3858"/>
        <v>0</v>
      </c>
      <c r="Q2540" s="17">
        <f>P2540*Premissas!$C$13</f>
        <v>0</v>
      </c>
      <c r="R2540" s="15">
        <f t="shared" si="3859"/>
        <v>182</v>
      </c>
      <c r="S2540" s="18">
        <f>R2540*Premissas!$C$11</f>
        <v>8766.0550458715588</v>
      </c>
      <c r="Y2540" s="7" t="str">
        <f>Premissas!$E$6</f>
        <v>junho/19</v>
      </c>
      <c r="Z2540" s="29">
        <f t="shared" si="3864"/>
        <v>182</v>
      </c>
      <c r="AA2540" s="15">
        <f>Premissas!$H$6</f>
        <v>59.47</v>
      </c>
      <c r="AB2540" s="16">
        <f t="shared" si="3861"/>
        <v>0</v>
      </c>
      <c r="AC2540" s="17">
        <f>AB2540*Premissas!$C$6</f>
        <v>0</v>
      </c>
      <c r="AD2540" s="15">
        <f t="shared" si="3862"/>
        <v>182</v>
      </c>
      <c r="AE2540" s="18">
        <f>AD2540*Premissas!$C$12</f>
        <v>5867.0673837393233</v>
      </c>
    </row>
    <row r="2541" spans="1:33" x14ac:dyDescent="0.25">
      <c r="A2541" s="7" t="str">
        <f>Premissas!$E$7</f>
        <v>maio/19</v>
      </c>
      <c r="B2541" s="29">
        <f t="shared" si="3865"/>
        <v>182</v>
      </c>
      <c r="C2541" s="15">
        <f>LARGE(Premissas!$H$7:$I$7,1)</f>
        <v>61.04</v>
      </c>
      <c r="D2541" s="20">
        <f t="shared" si="3855"/>
        <v>0</v>
      </c>
      <c r="E2541" s="17">
        <f>D2541*Premissas!$C$6</f>
        <v>0</v>
      </c>
      <c r="F2541" s="15">
        <f t="shared" si="3856"/>
        <v>182</v>
      </c>
      <c r="G2541" s="18">
        <f>F2541*Premissas!$C$5</f>
        <v>5867.0673837393233</v>
      </c>
      <c r="M2541" s="7" t="str">
        <f>Premissas!$E$7</f>
        <v>maio/19</v>
      </c>
      <c r="N2541" s="29">
        <f t="shared" si="3863"/>
        <v>182</v>
      </c>
      <c r="O2541" s="15">
        <f>Premissas!$I$7</f>
        <v>46.37</v>
      </c>
      <c r="P2541" s="20">
        <f t="shared" si="3858"/>
        <v>0</v>
      </c>
      <c r="Q2541" s="17">
        <f>P2541*Premissas!$C$13</f>
        <v>0</v>
      </c>
      <c r="R2541" s="15">
        <f t="shared" si="3859"/>
        <v>182</v>
      </c>
      <c r="S2541" s="18">
        <f>R2541*Premissas!$C$11</f>
        <v>8766.0550458715588</v>
      </c>
      <c r="Y2541" s="7" t="str">
        <f>Premissas!$E$7</f>
        <v>maio/19</v>
      </c>
      <c r="Z2541" s="29">
        <f t="shared" si="3864"/>
        <v>182</v>
      </c>
      <c r="AA2541" s="15">
        <f>Premissas!$H$7</f>
        <v>61.04</v>
      </c>
      <c r="AB2541" s="20">
        <f t="shared" si="3861"/>
        <v>0</v>
      </c>
      <c r="AC2541" s="17">
        <f>AB2541*Premissas!$C$6</f>
        <v>0</v>
      </c>
      <c r="AD2541" s="15">
        <f t="shared" si="3862"/>
        <v>182</v>
      </c>
      <c r="AE2541" s="18">
        <f>AD2541*Premissas!$C$12</f>
        <v>5867.0673837393233</v>
      </c>
    </row>
    <row r="2542" spans="1:33" x14ac:dyDescent="0.25">
      <c r="A2542" s="7" t="str">
        <f>Premissas!$E$8</f>
        <v>abril/19</v>
      </c>
      <c r="B2542" s="29">
        <f t="shared" si="3865"/>
        <v>182</v>
      </c>
      <c r="C2542" s="15">
        <f>LARGE(Premissas!$H$8:$I$8,1)</f>
        <v>81.98</v>
      </c>
      <c r="D2542" s="20">
        <f t="shared" si="3855"/>
        <v>0</v>
      </c>
      <c r="E2542" s="17">
        <f>D2542*Premissas!$C$6</f>
        <v>0</v>
      </c>
      <c r="F2542" s="15">
        <f t="shared" si="3856"/>
        <v>182</v>
      </c>
      <c r="G2542" s="18">
        <f>F2542*Premissas!$C$5</f>
        <v>5867.0673837393233</v>
      </c>
      <c r="M2542" s="7" t="str">
        <f>Premissas!$E$8</f>
        <v>abril/19</v>
      </c>
      <c r="N2542" s="29">
        <f t="shared" si="3863"/>
        <v>182</v>
      </c>
      <c r="O2542" s="15">
        <f>Premissas!$I$8</f>
        <v>53.09</v>
      </c>
      <c r="P2542" s="20">
        <f t="shared" si="3858"/>
        <v>0</v>
      </c>
      <c r="Q2542" s="17">
        <f>P2542*Premissas!$C$13</f>
        <v>0</v>
      </c>
      <c r="R2542" s="15">
        <f t="shared" si="3859"/>
        <v>182</v>
      </c>
      <c r="S2542" s="18">
        <f>R2542*Premissas!$C$11</f>
        <v>8766.0550458715588</v>
      </c>
      <c r="Y2542" s="7" t="str">
        <f>Premissas!$E$8</f>
        <v>abril/19</v>
      </c>
      <c r="Z2542" s="29">
        <f t="shared" si="3864"/>
        <v>182</v>
      </c>
      <c r="AA2542" s="15">
        <f>Premissas!$H$8</f>
        <v>81.98</v>
      </c>
      <c r="AB2542" s="20">
        <f t="shared" si="3861"/>
        <v>0</v>
      </c>
      <c r="AC2542" s="17">
        <f>AB2542*Premissas!$C$6</f>
        <v>0</v>
      </c>
      <c r="AD2542" s="15">
        <f t="shared" si="3862"/>
        <v>182</v>
      </c>
      <c r="AE2542" s="18">
        <f>AD2542*Premissas!$C$12</f>
        <v>5867.0673837393233</v>
      </c>
    </row>
    <row r="2543" spans="1:33" x14ac:dyDescent="0.25">
      <c r="A2543" s="7" t="str">
        <f>Premissas!$E$9</f>
        <v>março/19</v>
      </c>
      <c r="B2543" s="29">
        <f t="shared" si="3865"/>
        <v>182</v>
      </c>
      <c r="C2543" s="15">
        <f>LARGE(Premissas!$H$9:$I$9,1)</f>
        <v>77.73</v>
      </c>
      <c r="D2543" s="20">
        <f t="shared" si="3855"/>
        <v>0</v>
      </c>
      <c r="E2543" s="17">
        <f>D2543*Premissas!$C$6</f>
        <v>0</v>
      </c>
      <c r="F2543" s="15">
        <f t="shared" si="3856"/>
        <v>182</v>
      </c>
      <c r="G2543" s="18">
        <f>F2543*Premissas!$C$5</f>
        <v>5867.0673837393233</v>
      </c>
      <c r="M2543" s="7" t="str">
        <f>Premissas!$E$9</f>
        <v>março/19</v>
      </c>
      <c r="N2543" s="29">
        <f t="shared" si="3863"/>
        <v>182</v>
      </c>
      <c r="O2543" s="15">
        <f>Premissas!$I$9</f>
        <v>77.73</v>
      </c>
      <c r="P2543" s="20">
        <f t="shared" si="3858"/>
        <v>0</v>
      </c>
      <c r="Q2543" s="17">
        <f>P2543*Premissas!$C$13</f>
        <v>0</v>
      </c>
      <c r="R2543" s="15">
        <f t="shared" si="3859"/>
        <v>182</v>
      </c>
      <c r="S2543" s="18">
        <f>R2543*Premissas!$C$11</f>
        <v>8766.0550458715588</v>
      </c>
      <c r="Y2543" s="7" t="str">
        <f>Premissas!$E$9</f>
        <v>março/19</v>
      </c>
      <c r="Z2543" s="29">
        <f t="shared" si="3864"/>
        <v>182</v>
      </c>
      <c r="AA2543" s="15">
        <f>Premissas!$H$9</f>
        <v>77.62</v>
      </c>
      <c r="AB2543" s="20">
        <f t="shared" si="3861"/>
        <v>0</v>
      </c>
      <c r="AC2543" s="17">
        <f>AB2543*Premissas!$C$6</f>
        <v>0</v>
      </c>
      <c r="AD2543" s="15">
        <f t="shared" si="3862"/>
        <v>182</v>
      </c>
      <c r="AE2543" s="18">
        <f>AD2543*Premissas!$C$12</f>
        <v>5867.0673837393233</v>
      </c>
    </row>
    <row r="2544" spans="1:33" x14ac:dyDescent="0.25">
      <c r="A2544" s="7" t="str">
        <f>Premissas!$E$10</f>
        <v>fevereiro/19</v>
      </c>
      <c r="B2544" s="29">
        <f t="shared" si="3865"/>
        <v>182</v>
      </c>
      <c r="C2544" s="15">
        <f>LARGE(Premissas!$H$10:$I$10,1)</f>
        <v>89.49</v>
      </c>
      <c r="D2544" s="20">
        <f t="shared" si="3855"/>
        <v>0</v>
      </c>
      <c r="E2544" s="17">
        <f>D2544*Premissas!$C$6</f>
        <v>0</v>
      </c>
      <c r="F2544" s="15">
        <f t="shared" si="3856"/>
        <v>182</v>
      </c>
      <c r="G2544" s="18">
        <f>F2544*Premissas!$C$5</f>
        <v>5867.0673837393233</v>
      </c>
      <c r="M2544" s="7" t="str">
        <f>Premissas!$E$10</f>
        <v>fevereiro/19</v>
      </c>
      <c r="N2544" s="29">
        <f t="shared" si="3863"/>
        <v>182</v>
      </c>
      <c r="O2544" s="15">
        <f>Premissas!$I$10</f>
        <v>61.82</v>
      </c>
      <c r="P2544" s="20">
        <f t="shared" si="3858"/>
        <v>0</v>
      </c>
      <c r="Q2544" s="17">
        <f>P2544*Premissas!$C$13</f>
        <v>0</v>
      </c>
      <c r="R2544" s="15">
        <f t="shared" si="3859"/>
        <v>182</v>
      </c>
      <c r="S2544" s="18">
        <f>R2544*Premissas!$C$11</f>
        <v>8766.0550458715588</v>
      </c>
      <c r="Y2544" s="7" t="str">
        <f>Premissas!$E$10</f>
        <v>fevereiro/19</v>
      </c>
      <c r="Z2544" s="29">
        <f t="shared" si="3864"/>
        <v>182</v>
      </c>
      <c r="AA2544" s="15">
        <f>Premissas!$H$10</f>
        <v>89.49</v>
      </c>
      <c r="AB2544" s="20">
        <f t="shared" si="3861"/>
        <v>0</v>
      </c>
      <c r="AC2544" s="17">
        <f>AB2544*Premissas!$C$6</f>
        <v>0</v>
      </c>
      <c r="AD2544" s="15">
        <f t="shared" si="3862"/>
        <v>182</v>
      </c>
      <c r="AE2544" s="18">
        <f>AD2544*Premissas!$C$12</f>
        <v>5867.0673837393233</v>
      </c>
    </row>
    <row r="2545" spans="1:33" x14ac:dyDescent="0.25">
      <c r="A2545" s="7" t="str">
        <f>Premissas!$E$11</f>
        <v>janeiro/19</v>
      </c>
      <c r="B2545" s="29">
        <f t="shared" si="3865"/>
        <v>182</v>
      </c>
      <c r="C2545" s="15">
        <f>LARGE(Premissas!$H$11:$I$11,1)</f>
        <v>81.09</v>
      </c>
      <c r="D2545" s="16">
        <f t="shared" si="3855"/>
        <v>0</v>
      </c>
      <c r="E2545" s="17">
        <f>D2545*Premissas!$C$6</f>
        <v>0</v>
      </c>
      <c r="F2545" s="15">
        <f t="shared" si="3856"/>
        <v>182</v>
      </c>
      <c r="G2545" s="18">
        <f>F2545*Premissas!$C$5</f>
        <v>5867.0673837393233</v>
      </c>
      <c r="M2545" s="7" t="str">
        <f>Premissas!$E$11</f>
        <v>janeiro/19</v>
      </c>
      <c r="N2545" s="29">
        <f t="shared" si="3863"/>
        <v>182</v>
      </c>
      <c r="O2545" s="15">
        <f>Premissas!$I$11</f>
        <v>57.12</v>
      </c>
      <c r="P2545" s="16">
        <f t="shared" si="3858"/>
        <v>0</v>
      </c>
      <c r="Q2545" s="17">
        <f>P2545*Premissas!$C$13</f>
        <v>0</v>
      </c>
      <c r="R2545" s="15">
        <f t="shared" si="3859"/>
        <v>182</v>
      </c>
      <c r="S2545" s="18">
        <f>R2545*Premissas!$C$11</f>
        <v>8766.0550458715588</v>
      </c>
      <c r="Y2545" s="7" t="str">
        <f>Premissas!$E$11</f>
        <v>janeiro/19</v>
      </c>
      <c r="Z2545" s="29">
        <f t="shared" si="3864"/>
        <v>182</v>
      </c>
      <c r="AA2545" s="15">
        <f>Premissas!$H$11</f>
        <v>81.09</v>
      </c>
      <c r="AB2545" s="16">
        <f t="shared" si="3861"/>
        <v>0</v>
      </c>
      <c r="AC2545" s="17">
        <f>AB2545*Premissas!$C$6</f>
        <v>0</v>
      </c>
      <c r="AD2545" s="15">
        <f t="shared" si="3862"/>
        <v>182</v>
      </c>
      <c r="AE2545" s="18">
        <f>AD2545*Premissas!$C$12</f>
        <v>5867.0673837393233</v>
      </c>
    </row>
    <row r="2546" spans="1:33" x14ac:dyDescent="0.25">
      <c r="A2546" s="7" t="str">
        <f>Premissas!$E$12</f>
        <v>dezembro/18</v>
      </c>
      <c r="B2546" s="29">
        <f t="shared" si="3865"/>
        <v>182</v>
      </c>
      <c r="C2546" s="15">
        <f>LARGE(Premissas!$H$12:$I$12,1)</f>
        <v>66.98</v>
      </c>
      <c r="D2546" s="16">
        <f t="shared" si="3855"/>
        <v>0</v>
      </c>
      <c r="E2546" s="17">
        <f>D2546*Premissas!$C$6</f>
        <v>0</v>
      </c>
      <c r="F2546" s="15">
        <f t="shared" si="3856"/>
        <v>182</v>
      </c>
      <c r="G2546" s="18">
        <f>F2546*Premissas!$C$5</f>
        <v>5867.0673837393233</v>
      </c>
      <c r="M2546" s="7" t="str">
        <f>Premissas!$E$12</f>
        <v>dezembro/18</v>
      </c>
      <c r="N2546" s="29">
        <f t="shared" si="3863"/>
        <v>182</v>
      </c>
      <c r="O2546" s="15">
        <f>Premissas!$I$12</f>
        <v>56.9</v>
      </c>
      <c r="P2546" s="16">
        <f t="shared" si="3858"/>
        <v>0</v>
      </c>
      <c r="Q2546" s="17">
        <f>P2546*Premissas!$C$13</f>
        <v>0</v>
      </c>
      <c r="R2546" s="15">
        <f t="shared" si="3859"/>
        <v>182</v>
      </c>
      <c r="S2546" s="18">
        <f>R2546*Premissas!$C$11</f>
        <v>8766.0550458715588</v>
      </c>
      <c r="Y2546" s="7" t="str">
        <f>Premissas!$E$12</f>
        <v>dezembro/18</v>
      </c>
      <c r="Z2546" s="29">
        <f t="shared" si="3864"/>
        <v>182</v>
      </c>
      <c r="AA2546" s="15">
        <f>Premissas!$H$12</f>
        <v>66.98</v>
      </c>
      <c r="AB2546" s="16">
        <f t="shared" si="3861"/>
        <v>0</v>
      </c>
      <c r="AC2546" s="17">
        <f>AB2546*Premissas!$C$6</f>
        <v>0</v>
      </c>
      <c r="AD2546" s="15">
        <f t="shared" si="3862"/>
        <v>182</v>
      </c>
      <c r="AE2546" s="18">
        <f>AD2546*Premissas!$C$12</f>
        <v>5867.0673837393233</v>
      </c>
    </row>
    <row r="2547" spans="1:33" x14ac:dyDescent="0.25">
      <c r="A2547" s="7" t="str">
        <f>Premissas!$E$13</f>
        <v>novembro/18</v>
      </c>
      <c r="B2547" s="29">
        <f t="shared" si="3865"/>
        <v>182</v>
      </c>
      <c r="C2547" s="15">
        <f>LARGE(Premissas!$H$13:$I$13,1)</f>
        <v>66.42</v>
      </c>
      <c r="D2547" s="16">
        <f t="shared" si="3855"/>
        <v>0</v>
      </c>
      <c r="E2547" s="17">
        <f>D2547*Premissas!$C$6</f>
        <v>0</v>
      </c>
      <c r="F2547" s="15">
        <f t="shared" si="3856"/>
        <v>182</v>
      </c>
      <c r="G2547" s="18">
        <f>F2547*Premissas!$C$5</f>
        <v>5867.0673837393233</v>
      </c>
      <c r="M2547" s="7" t="str">
        <f>Premissas!$E$13</f>
        <v>novembro/18</v>
      </c>
      <c r="N2547" s="29">
        <f t="shared" si="3863"/>
        <v>182</v>
      </c>
      <c r="O2547" s="15">
        <f>Premissas!$I$13</f>
        <v>40.659999999999997</v>
      </c>
      <c r="P2547" s="16">
        <f t="shared" si="3858"/>
        <v>0</v>
      </c>
      <c r="Q2547" s="17">
        <f>P2547*Premissas!$C$13</f>
        <v>0</v>
      </c>
      <c r="R2547" s="15">
        <f t="shared" si="3859"/>
        <v>182</v>
      </c>
      <c r="S2547" s="18">
        <f>R2547*Premissas!$C$11</f>
        <v>8766.0550458715588</v>
      </c>
      <c r="Y2547" s="7" t="str">
        <f>Premissas!$E$13</f>
        <v>novembro/18</v>
      </c>
      <c r="Z2547" s="29">
        <f t="shared" si="3864"/>
        <v>182</v>
      </c>
      <c r="AA2547" s="15">
        <f>Premissas!$H$13</f>
        <v>66.42</v>
      </c>
      <c r="AB2547" s="16">
        <f t="shared" si="3861"/>
        <v>0</v>
      </c>
      <c r="AC2547" s="17">
        <f>AB2547*Premissas!$C$6</f>
        <v>0</v>
      </c>
      <c r="AD2547" s="15">
        <f t="shared" si="3862"/>
        <v>182</v>
      </c>
      <c r="AE2547" s="18">
        <f>AD2547*Premissas!$C$12</f>
        <v>5867.0673837393233</v>
      </c>
    </row>
    <row r="2548" spans="1:33" x14ac:dyDescent="0.25">
      <c r="A2548" s="26" t="s">
        <v>35</v>
      </c>
      <c r="B2548" s="5"/>
      <c r="C2548" s="5">
        <f>LARGE(C2535:C2547,1)</f>
        <v>89.49</v>
      </c>
      <c r="D2548" s="5">
        <f>LARGE(D2535:D2547,1)</f>
        <v>0</v>
      </c>
      <c r="E2548" s="27">
        <f>SUM(E2536:E2547)</f>
        <v>0</v>
      </c>
      <c r="F2548" s="5">
        <f>LARGE(F2535:F2547,1)</f>
        <v>182</v>
      </c>
      <c r="G2548" s="27">
        <f t="shared" ref="G2548:G2604" si="3866">SUM(G2536:G2547)</f>
        <v>70404.808604871898</v>
      </c>
      <c r="H2548" s="50">
        <f>E2548+G2548</f>
        <v>70404.808604871898</v>
      </c>
      <c r="I2548">
        <f>B2536</f>
        <v>182</v>
      </c>
      <c r="M2548" s="26" t="s">
        <v>35</v>
      </c>
      <c r="N2548" s="5"/>
      <c r="O2548" s="5">
        <f t="shared" ref="O2548:P2548" si="3867">LARGE(O2535:O2547,1)</f>
        <v>77.73</v>
      </c>
      <c r="P2548" s="5">
        <f t="shared" si="3867"/>
        <v>0</v>
      </c>
      <c r="Q2548" s="27">
        <f t="shared" ref="Q2548" si="3868">SUM(Q2536:Q2547)</f>
        <v>0</v>
      </c>
      <c r="R2548" s="5">
        <f t="shared" ref="R2548" si="3869">LARGE(R2535:R2547,1)</f>
        <v>182</v>
      </c>
      <c r="S2548" s="27">
        <f t="shared" ref="S2548:S2604" si="3870">SUM(S2536:S2547)</f>
        <v>105192.66055045871</v>
      </c>
      <c r="T2548" s="50">
        <f t="shared" ref="T2548" si="3871">Q2548+S2548</f>
        <v>105192.66055045871</v>
      </c>
      <c r="U2548">
        <f t="shared" ref="U2548" si="3872">N2536</f>
        <v>182</v>
      </c>
      <c r="Y2548" s="26" t="s">
        <v>35</v>
      </c>
      <c r="Z2548" s="5"/>
      <c r="AA2548" s="5">
        <f t="shared" ref="AA2548:AB2548" si="3873">LARGE(AA2535:AA2547,1)</f>
        <v>89.49</v>
      </c>
      <c r="AB2548" s="5">
        <f t="shared" si="3873"/>
        <v>0</v>
      </c>
      <c r="AC2548" s="27">
        <f t="shared" ref="AC2548" si="3874">SUM(AC2536:AC2547)</f>
        <v>0</v>
      </c>
      <c r="AD2548" s="5">
        <f t="shared" ref="AD2548" si="3875">LARGE(AD2535:AD2547,1)</f>
        <v>182</v>
      </c>
      <c r="AE2548" s="27">
        <f t="shared" ref="AE2548:AE2604" si="3876">SUM(AE2536:AE2547)</f>
        <v>70404.808604871898</v>
      </c>
      <c r="AF2548" s="50">
        <f t="shared" ref="AF2548" si="3877">AC2548+AE2548</f>
        <v>70404.808604871898</v>
      </c>
      <c r="AG2548">
        <f t="shared" ref="AG2548" si="3878">Z2536</f>
        <v>182</v>
      </c>
    </row>
    <row r="2549" spans="1:33" x14ac:dyDescent="0.25">
      <c r="A2549" s="6" t="s">
        <v>12</v>
      </c>
      <c r="B2549" s="6" t="s">
        <v>18</v>
      </c>
      <c r="C2549" s="6" t="s">
        <v>19</v>
      </c>
      <c r="D2549" s="14" t="s">
        <v>20</v>
      </c>
      <c r="E2549" s="14" t="s">
        <v>21</v>
      </c>
      <c r="F2549" s="6" t="s">
        <v>22</v>
      </c>
      <c r="G2549" s="6" t="s">
        <v>23</v>
      </c>
      <c r="M2549" s="6" t="s">
        <v>12</v>
      </c>
      <c r="N2549" s="6" t="s">
        <v>18</v>
      </c>
      <c r="O2549" s="6" t="s">
        <v>19</v>
      </c>
      <c r="P2549" s="14" t="s">
        <v>20</v>
      </c>
      <c r="Q2549" s="14" t="s">
        <v>21</v>
      </c>
      <c r="R2549" s="6" t="s">
        <v>22</v>
      </c>
      <c r="S2549" s="6" t="s">
        <v>23</v>
      </c>
      <c r="Y2549" s="6" t="s">
        <v>12</v>
      </c>
      <c r="Z2549" s="6" t="s">
        <v>18</v>
      </c>
      <c r="AA2549" s="6" t="s">
        <v>19</v>
      </c>
      <c r="AB2549" s="14" t="s">
        <v>20</v>
      </c>
      <c r="AC2549" s="14" t="s">
        <v>21</v>
      </c>
      <c r="AD2549" s="6" t="s">
        <v>22</v>
      </c>
      <c r="AE2549" s="6" t="s">
        <v>23</v>
      </c>
    </row>
    <row r="2550" spans="1:33" x14ac:dyDescent="0.25">
      <c r="A2550" s="7" t="str">
        <f>Premissas!$E$2</f>
        <v>outubro/19</v>
      </c>
      <c r="B2550" s="29">
        <f>B2536+1</f>
        <v>183</v>
      </c>
      <c r="C2550" s="15">
        <f>LARGE(Premissas!$H$2:$I$2,1)</f>
        <v>63.39</v>
      </c>
      <c r="D2550" s="16">
        <f t="shared" ref="D2550:D2561" si="3879">IF(C2550&gt;105%*B2550,(C2550-B2550),0)</f>
        <v>0</v>
      </c>
      <c r="E2550" s="17">
        <f>D2550*Premissas!$C$6</f>
        <v>0</v>
      </c>
      <c r="F2550" s="15">
        <f t="shared" ref="F2550:F2561" si="3880">IF(C2550&gt;B2550,C2550,B2550)</f>
        <v>183</v>
      </c>
      <c r="G2550" s="18">
        <f>F2550*Premissas!$C$5</f>
        <v>5899.3040177159128</v>
      </c>
      <c r="M2550" s="7" t="str">
        <f>Premissas!$E$2</f>
        <v>outubro/19</v>
      </c>
      <c r="N2550" s="29">
        <f t="shared" ref="N2550" si="3881">N2536+1</f>
        <v>183</v>
      </c>
      <c r="O2550" s="15">
        <f>Premissas!$I$2</f>
        <v>63.39</v>
      </c>
      <c r="P2550" s="16">
        <f t="shared" ref="P2550:P2561" si="3882">IF(O2550&gt;105%*N2550,(O2550-N2550),0)</f>
        <v>0</v>
      </c>
      <c r="Q2550" s="17">
        <f>P2550*Premissas!$C$13</f>
        <v>0</v>
      </c>
      <c r="R2550" s="15">
        <f t="shared" ref="R2550:R2561" si="3883">IF(O2550&gt;N2550,O2550,N2550)</f>
        <v>183</v>
      </c>
      <c r="S2550" s="18">
        <f>R2550*Premissas!$C$11</f>
        <v>8814.220183486239</v>
      </c>
      <c r="Y2550" s="7" t="str">
        <f>Premissas!$E$2</f>
        <v>outubro/19</v>
      </c>
      <c r="Z2550" s="29">
        <f t="shared" ref="Z2550" si="3884">Z2536+1</f>
        <v>183</v>
      </c>
      <c r="AA2550" s="15">
        <f>Premissas!$H$2</f>
        <v>58.8</v>
      </c>
      <c r="AB2550" s="16">
        <f t="shared" ref="AB2550:AB2561" si="3885">IF(AA2550&gt;105%*Z2550,(AA2550-Z2550),0)</f>
        <v>0</v>
      </c>
      <c r="AC2550" s="17">
        <f>AB2550*Premissas!$C$6</f>
        <v>0</v>
      </c>
      <c r="AD2550" s="15">
        <f t="shared" ref="AD2550:AD2561" si="3886">IF(AA2550&gt;Z2550,AA2550,Z2550)</f>
        <v>183</v>
      </c>
      <c r="AE2550" s="18">
        <f>AD2550*Premissas!$C$12</f>
        <v>5899.3040177159128</v>
      </c>
    </row>
    <row r="2551" spans="1:33" x14ac:dyDescent="0.25">
      <c r="A2551" s="7" t="str">
        <f>Premissas!$E$3</f>
        <v>setembro/19</v>
      </c>
      <c r="B2551" s="29">
        <f>B2550</f>
        <v>183</v>
      </c>
      <c r="C2551" s="15">
        <f>LARGE(Premissas!$H$3:$I$3,1)</f>
        <v>58.91</v>
      </c>
      <c r="D2551" s="16">
        <f t="shared" si="3879"/>
        <v>0</v>
      </c>
      <c r="E2551" s="17">
        <f>D2551*Premissas!$C$6</f>
        <v>0</v>
      </c>
      <c r="F2551" s="15">
        <f t="shared" si="3880"/>
        <v>183</v>
      </c>
      <c r="G2551" s="18">
        <f>F2551*Premissas!$C$5</f>
        <v>5899.3040177159128</v>
      </c>
      <c r="M2551" s="7" t="str">
        <f>Premissas!$E$3</f>
        <v>setembro/19</v>
      </c>
      <c r="N2551" s="29">
        <f t="shared" ref="N2551:N2561" si="3887">N2550</f>
        <v>183</v>
      </c>
      <c r="O2551" s="15">
        <f>Premissas!$I$3</f>
        <v>52.19</v>
      </c>
      <c r="P2551" s="16">
        <f t="shared" si="3882"/>
        <v>0</v>
      </c>
      <c r="Q2551" s="17">
        <f>P2551*Premissas!$C$13</f>
        <v>0</v>
      </c>
      <c r="R2551" s="15">
        <f t="shared" si="3883"/>
        <v>183</v>
      </c>
      <c r="S2551" s="18">
        <f>R2551*Premissas!$C$11</f>
        <v>8814.220183486239</v>
      </c>
      <c r="Y2551" s="7" t="str">
        <f>Premissas!$E$3</f>
        <v>setembro/19</v>
      </c>
      <c r="Z2551" s="29">
        <f t="shared" ref="Z2551:Z2561" si="3888">Z2550</f>
        <v>183</v>
      </c>
      <c r="AA2551" s="15">
        <f>Premissas!$H$3</f>
        <v>58.91</v>
      </c>
      <c r="AB2551" s="16">
        <f t="shared" si="3885"/>
        <v>0</v>
      </c>
      <c r="AC2551" s="17">
        <f>AB2551*Premissas!$C$6</f>
        <v>0</v>
      </c>
      <c r="AD2551" s="15">
        <f t="shared" si="3886"/>
        <v>183</v>
      </c>
      <c r="AE2551" s="18">
        <f>AD2551*Premissas!$C$12</f>
        <v>5899.3040177159128</v>
      </c>
    </row>
    <row r="2552" spans="1:33" x14ac:dyDescent="0.25">
      <c r="A2552" s="7" t="str">
        <f>Premissas!$E$4</f>
        <v>agosto/19</v>
      </c>
      <c r="B2552" s="29">
        <f t="shared" ref="B2552:B2561" si="3889">B2551</f>
        <v>183</v>
      </c>
      <c r="C2552" s="15">
        <f>LARGE(Premissas!$H$4:$I$4,1)</f>
        <v>46.48</v>
      </c>
      <c r="D2552" s="16">
        <f t="shared" si="3879"/>
        <v>0</v>
      </c>
      <c r="E2552" s="17">
        <f>D2552*Premissas!$C$6</f>
        <v>0</v>
      </c>
      <c r="F2552" s="15">
        <f t="shared" si="3880"/>
        <v>183</v>
      </c>
      <c r="G2552" s="18">
        <f>F2552*Premissas!$C$5</f>
        <v>5899.3040177159128</v>
      </c>
      <c r="M2552" s="7" t="str">
        <f>Premissas!$E$4</f>
        <v>agosto/19</v>
      </c>
      <c r="N2552" s="29">
        <f t="shared" si="3887"/>
        <v>183</v>
      </c>
      <c r="O2552" s="15">
        <f>Premissas!$I$4</f>
        <v>20.16</v>
      </c>
      <c r="P2552" s="16">
        <f t="shared" si="3882"/>
        <v>0</v>
      </c>
      <c r="Q2552" s="17">
        <f>P2552*Premissas!$C$13</f>
        <v>0</v>
      </c>
      <c r="R2552" s="15">
        <f t="shared" si="3883"/>
        <v>183</v>
      </c>
      <c r="S2552" s="18">
        <f>R2552*Premissas!$C$11</f>
        <v>8814.220183486239</v>
      </c>
      <c r="Y2552" s="7" t="str">
        <f>Premissas!$E$4</f>
        <v>agosto/19</v>
      </c>
      <c r="Z2552" s="29">
        <f t="shared" si="3888"/>
        <v>183</v>
      </c>
      <c r="AA2552" s="15">
        <f>Premissas!$H$4</f>
        <v>46.48</v>
      </c>
      <c r="AB2552" s="16">
        <f t="shared" si="3885"/>
        <v>0</v>
      </c>
      <c r="AC2552" s="17">
        <f>AB2552*Premissas!$C$6</f>
        <v>0</v>
      </c>
      <c r="AD2552" s="15">
        <f t="shared" si="3886"/>
        <v>183</v>
      </c>
      <c r="AE2552" s="18">
        <f>AD2552*Premissas!$C$12</f>
        <v>5899.3040177159128</v>
      </c>
    </row>
    <row r="2553" spans="1:33" x14ac:dyDescent="0.25">
      <c r="A2553" s="7" t="str">
        <f>Premissas!$E$5</f>
        <v>julho/19</v>
      </c>
      <c r="B2553" s="29">
        <f t="shared" si="3889"/>
        <v>183</v>
      </c>
      <c r="C2553" s="15">
        <f>LARGE(Premissas!$H$5:$I$5,1)</f>
        <v>63.17</v>
      </c>
      <c r="D2553" s="16">
        <f t="shared" si="3879"/>
        <v>0</v>
      </c>
      <c r="E2553" s="17">
        <f>D2553*Premissas!$C$6</f>
        <v>0</v>
      </c>
      <c r="F2553" s="15">
        <f t="shared" si="3880"/>
        <v>183</v>
      </c>
      <c r="G2553" s="18">
        <f>F2553*Premissas!$C$5</f>
        <v>5899.3040177159128</v>
      </c>
      <c r="M2553" s="7" t="str">
        <f>Premissas!$E$5</f>
        <v>julho/19</v>
      </c>
      <c r="N2553" s="29">
        <f t="shared" si="3887"/>
        <v>183</v>
      </c>
      <c r="O2553" s="15">
        <f>Premissas!$I$5</f>
        <v>39.979999999999997</v>
      </c>
      <c r="P2553" s="16">
        <f t="shared" si="3882"/>
        <v>0</v>
      </c>
      <c r="Q2553" s="17">
        <f>P2553*Premissas!$C$13</f>
        <v>0</v>
      </c>
      <c r="R2553" s="15">
        <f t="shared" si="3883"/>
        <v>183</v>
      </c>
      <c r="S2553" s="18">
        <f>R2553*Premissas!$C$11</f>
        <v>8814.220183486239</v>
      </c>
      <c r="Y2553" s="7" t="str">
        <f>Premissas!$E$5</f>
        <v>julho/19</v>
      </c>
      <c r="Z2553" s="29">
        <f t="shared" si="3888"/>
        <v>183</v>
      </c>
      <c r="AA2553" s="15">
        <f>Premissas!$H$5</f>
        <v>63.17</v>
      </c>
      <c r="AB2553" s="16">
        <f t="shared" si="3885"/>
        <v>0</v>
      </c>
      <c r="AC2553" s="17">
        <f>AB2553*Premissas!$C$6</f>
        <v>0</v>
      </c>
      <c r="AD2553" s="15">
        <f t="shared" si="3886"/>
        <v>183</v>
      </c>
      <c r="AE2553" s="18">
        <f>AD2553*Premissas!$C$12</f>
        <v>5899.3040177159128</v>
      </c>
    </row>
    <row r="2554" spans="1:33" x14ac:dyDescent="0.25">
      <c r="A2554" s="7" t="str">
        <f>Premissas!$E$6</f>
        <v>junho/19</v>
      </c>
      <c r="B2554" s="29">
        <f t="shared" si="3889"/>
        <v>183</v>
      </c>
      <c r="C2554" s="15">
        <f>LARGE(Premissas!$H$6:$I$6,1)</f>
        <v>59.47</v>
      </c>
      <c r="D2554" s="16">
        <f t="shared" si="3879"/>
        <v>0</v>
      </c>
      <c r="E2554" s="17">
        <f>D2554*Premissas!$C$6</f>
        <v>0</v>
      </c>
      <c r="F2554" s="15">
        <f t="shared" si="3880"/>
        <v>183</v>
      </c>
      <c r="G2554" s="18">
        <f>F2554*Premissas!$C$5</f>
        <v>5899.3040177159128</v>
      </c>
      <c r="M2554" s="7" t="str">
        <f>Premissas!$E$6</f>
        <v>junho/19</v>
      </c>
      <c r="N2554" s="29">
        <f t="shared" si="3887"/>
        <v>183</v>
      </c>
      <c r="O2554" s="15">
        <f>Premissas!$I$6</f>
        <v>47.71</v>
      </c>
      <c r="P2554" s="16">
        <f t="shared" si="3882"/>
        <v>0</v>
      </c>
      <c r="Q2554" s="17">
        <f>P2554*Premissas!$C$13</f>
        <v>0</v>
      </c>
      <c r="R2554" s="15">
        <f t="shared" si="3883"/>
        <v>183</v>
      </c>
      <c r="S2554" s="18">
        <f>R2554*Premissas!$C$11</f>
        <v>8814.220183486239</v>
      </c>
      <c r="Y2554" s="7" t="str">
        <f>Premissas!$E$6</f>
        <v>junho/19</v>
      </c>
      <c r="Z2554" s="29">
        <f t="shared" si="3888"/>
        <v>183</v>
      </c>
      <c r="AA2554" s="15">
        <f>Premissas!$H$6</f>
        <v>59.47</v>
      </c>
      <c r="AB2554" s="16">
        <f t="shared" si="3885"/>
        <v>0</v>
      </c>
      <c r="AC2554" s="17">
        <f>AB2554*Premissas!$C$6</f>
        <v>0</v>
      </c>
      <c r="AD2554" s="15">
        <f t="shared" si="3886"/>
        <v>183</v>
      </c>
      <c r="AE2554" s="18">
        <f>AD2554*Premissas!$C$12</f>
        <v>5899.3040177159128</v>
      </c>
    </row>
    <row r="2555" spans="1:33" x14ac:dyDescent="0.25">
      <c r="A2555" s="7" t="str">
        <f>Premissas!$E$7</f>
        <v>maio/19</v>
      </c>
      <c r="B2555" s="29">
        <f t="shared" si="3889"/>
        <v>183</v>
      </c>
      <c r="C2555" s="15">
        <f>LARGE(Premissas!$H$7:$I$7,1)</f>
        <v>61.04</v>
      </c>
      <c r="D2555" s="20">
        <f t="shared" si="3879"/>
        <v>0</v>
      </c>
      <c r="E2555" s="17">
        <f>D2555*Premissas!$C$6</f>
        <v>0</v>
      </c>
      <c r="F2555" s="15">
        <f t="shared" si="3880"/>
        <v>183</v>
      </c>
      <c r="G2555" s="18">
        <f>F2555*Premissas!$C$5</f>
        <v>5899.3040177159128</v>
      </c>
      <c r="M2555" s="7" t="str">
        <f>Premissas!$E$7</f>
        <v>maio/19</v>
      </c>
      <c r="N2555" s="29">
        <f t="shared" si="3887"/>
        <v>183</v>
      </c>
      <c r="O2555" s="15">
        <f>Premissas!$I$7</f>
        <v>46.37</v>
      </c>
      <c r="P2555" s="20">
        <f t="shared" si="3882"/>
        <v>0</v>
      </c>
      <c r="Q2555" s="17">
        <f>P2555*Premissas!$C$13</f>
        <v>0</v>
      </c>
      <c r="R2555" s="15">
        <f t="shared" si="3883"/>
        <v>183</v>
      </c>
      <c r="S2555" s="18">
        <f>R2555*Premissas!$C$11</f>
        <v>8814.220183486239</v>
      </c>
      <c r="Y2555" s="7" t="str">
        <f>Premissas!$E$7</f>
        <v>maio/19</v>
      </c>
      <c r="Z2555" s="29">
        <f t="shared" si="3888"/>
        <v>183</v>
      </c>
      <c r="AA2555" s="15">
        <f>Premissas!$H$7</f>
        <v>61.04</v>
      </c>
      <c r="AB2555" s="20">
        <f t="shared" si="3885"/>
        <v>0</v>
      </c>
      <c r="AC2555" s="17">
        <f>AB2555*Premissas!$C$6</f>
        <v>0</v>
      </c>
      <c r="AD2555" s="15">
        <f t="shared" si="3886"/>
        <v>183</v>
      </c>
      <c r="AE2555" s="18">
        <f>AD2555*Premissas!$C$12</f>
        <v>5899.3040177159128</v>
      </c>
    </row>
    <row r="2556" spans="1:33" x14ac:dyDescent="0.25">
      <c r="A2556" s="7" t="str">
        <f>Premissas!$E$8</f>
        <v>abril/19</v>
      </c>
      <c r="B2556" s="29">
        <f t="shared" si="3889"/>
        <v>183</v>
      </c>
      <c r="C2556" s="15">
        <f>LARGE(Premissas!$H$8:$I$8,1)</f>
        <v>81.98</v>
      </c>
      <c r="D2556" s="20">
        <f t="shared" si="3879"/>
        <v>0</v>
      </c>
      <c r="E2556" s="17">
        <f>D2556*Premissas!$C$6</f>
        <v>0</v>
      </c>
      <c r="F2556" s="15">
        <f t="shared" si="3880"/>
        <v>183</v>
      </c>
      <c r="G2556" s="18">
        <f>F2556*Premissas!$C$5</f>
        <v>5899.3040177159128</v>
      </c>
      <c r="M2556" s="7" t="str">
        <f>Premissas!$E$8</f>
        <v>abril/19</v>
      </c>
      <c r="N2556" s="29">
        <f t="shared" si="3887"/>
        <v>183</v>
      </c>
      <c r="O2556" s="15">
        <f>Premissas!$I$8</f>
        <v>53.09</v>
      </c>
      <c r="P2556" s="20">
        <f t="shared" si="3882"/>
        <v>0</v>
      </c>
      <c r="Q2556" s="17">
        <f>P2556*Premissas!$C$13</f>
        <v>0</v>
      </c>
      <c r="R2556" s="15">
        <f t="shared" si="3883"/>
        <v>183</v>
      </c>
      <c r="S2556" s="18">
        <f>R2556*Premissas!$C$11</f>
        <v>8814.220183486239</v>
      </c>
      <c r="Y2556" s="7" t="str">
        <f>Premissas!$E$8</f>
        <v>abril/19</v>
      </c>
      <c r="Z2556" s="29">
        <f t="shared" si="3888"/>
        <v>183</v>
      </c>
      <c r="AA2556" s="15">
        <f>Premissas!$H$8</f>
        <v>81.98</v>
      </c>
      <c r="AB2556" s="20">
        <f t="shared" si="3885"/>
        <v>0</v>
      </c>
      <c r="AC2556" s="17">
        <f>AB2556*Premissas!$C$6</f>
        <v>0</v>
      </c>
      <c r="AD2556" s="15">
        <f t="shared" si="3886"/>
        <v>183</v>
      </c>
      <c r="AE2556" s="18">
        <f>AD2556*Premissas!$C$12</f>
        <v>5899.3040177159128</v>
      </c>
    </row>
    <row r="2557" spans="1:33" x14ac:dyDescent="0.25">
      <c r="A2557" s="7" t="str">
        <f>Premissas!$E$9</f>
        <v>março/19</v>
      </c>
      <c r="B2557" s="29">
        <f t="shared" si="3889"/>
        <v>183</v>
      </c>
      <c r="C2557" s="15">
        <f>LARGE(Premissas!$H$9:$I$9,1)</f>
        <v>77.73</v>
      </c>
      <c r="D2557" s="20">
        <f t="shared" si="3879"/>
        <v>0</v>
      </c>
      <c r="E2557" s="17">
        <f>D2557*Premissas!$C$6</f>
        <v>0</v>
      </c>
      <c r="F2557" s="15">
        <f t="shared" si="3880"/>
        <v>183</v>
      </c>
      <c r="G2557" s="18">
        <f>F2557*Premissas!$C$5</f>
        <v>5899.3040177159128</v>
      </c>
      <c r="M2557" s="7" t="str">
        <f>Premissas!$E$9</f>
        <v>março/19</v>
      </c>
      <c r="N2557" s="29">
        <f t="shared" si="3887"/>
        <v>183</v>
      </c>
      <c r="O2557" s="15">
        <f>Premissas!$I$9</f>
        <v>77.73</v>
      </c>
      <c r="P2557" s="20">
        <f t="shared" si="3882"/>
        <v>0</v>
      </c>
      <c r="Q2557" s="17">
        <f>P2557*Premissas!$C$13</f>
        <v>0</v>
      </c>
      <c r="R2557" s="15">
        <f t="shared" si="3883"/>
        <v>183</v>
      </c>
      <c r="S2557" s="18">
        <f>R2557*Premissas!$C$11</f>
        <v>8814.220183486239</v>
      </c>
      <c r="Y2557" s="7" t="str">
        <f>Premissas!$E$9</f>
        <v>março/19</v>
      </c>
      <c r="Z2557" s="29">
        <f t="shared" si="3888"/>
        <v>183</v>
      </c>
      <c r="AA2557" s="15">
        <f>Premissas!$H$9</f>
        <v>77.62</v>
      </c>
      <c r="AB2557" s="20">
        <f t="shared" si="3885"/>
        <v>0</v>
      </c>
      <c r="AC2557" s="17">
        <f>AB2557*Premissas!$C$6</f>
        <v>0</v>
      </c>
      <c r="AD2557" s="15">
        <f t="shared" si="3886"/>
        <v>183</v>
      </c>
      <c r="AE2557" s="18">
        <f>AD2557*Premissas!$C$12</f>
        <v>5899.3040177159128</v>
      </c>
    </row>
    <row r="2558" spans="1:33" x14ac:dyDescent="0.25">
      <c r="A2558" s="7" t="str">
        <f>Premissas!$E$10</f>
        <v>fevereiro/19</v>
      </c>
      <c r="B2558" s="29">
        <f t="shared" si="3889"/>
        <v>183</v>
      </c>
      <c r="C2558" s="15">
        <f>LARGE(Premissas!$H$10:$I$10,1)</f>
        <v>89.49</v>
      </c>
      <c r="D2558" s="20">
        <f t="shared" si="3879"/>
        <v>0</v>
      </c>
      <c r="E2558" s="17">
        <f>D2558*Premissas!$C$6</f>
        <v>0</v>
      </c>
      <c r="F2558" s="15">
        <f t="shared" si="3880"/>
        <v>183</v>
      </c>
      <c r="G2558" s="18">
        <f>F2558*Premissas!$C$5</f>
        <v>5899.3040177159128</v>
      </c>
      <c r="M2558" s="7" t="str">
        <f>Premissas!$E$10</f>
        <v>fevereiro/19</v>
      </c>
      <c r="N2558" s="29">
        <f t="shared" si="3887"/>
        <v>183</v>
      </c>
      <c r="O2558" s="15">
        <f>Premissas!$I$10</f>
        <v>61.82</v>
      </c>
      <c r="P2558" s="20">
        <f t="shared" si="3882"/>
        <v>0</v>
      </c>
      <c r="Q2558" s="17">
        <f>P2558*Premissas!$C$13</f>
        <v>0</v>
      </c>
      <c r="R2558" s="15">
        <f t="shared" si="3883"/>
        <v>183</v>
      </c>
      <c r="S2558" s="18">
        <f>R2558*Premissas!$C$11</f>
        <v>8814.220183486239</v>
      </c>
      <c r="Y2558" s="7" t="str">
        <f>Premissas!$E$10</f>
        <v>fevereiro/19</v>
      </c>
      <c r="Z2558" s="29">
        <f t="shared" si="3888"/>
        <v>183</v>
      </c>
      <c r="AA2558" s="15">
        <f>Premissas!$H$10</f>
        <v>89.49</v>
      </c>
      <c r="AB2558" s="20">
        <f t="shared" si="3885"/>
        <v>0</v>
      </c>
      <c r="AC2558" s="17">
        <f>AB2558*Premissas!$C$6</f>
        <v>0</v>
      </c>
      <c r="AD2558" s="15">
        <f t="shared" si="3886"/>
        <v>183</v>
      </c>
      <c r="AE2558" s="18">
        <f>AD2558*Premissas!$C$12</f>
        <v>5899.3040177159128</v>
      </c>
    </row>
    <row r="2559" spans="1:33" x14ac:dyDescent="0.25">
      <c r="A2559" s="7" t="str">
        <f>Premissas!$E$11</f>
        <v>janeiro/19</v>
      </c>
      <c r="B2559" s="29">
        <f t="shared" si="3889"/>
        <v>183</v>
      </c>
      <c r="C2559" s="15">
        <f>LARGE(Premissas!$H$11:$I$11,1)</f>
        <v>81.09</v>
      </c>
      <c r="D2559" s="16">
        <f t="shared" si="3879"/>
        <v>0</v>
      </c>
      <c r="E2559" s="17">
        <f>D2559*Premissas!$C$6</f>
        <v>0</v>
      </c>
      <c r="F2559" s="15">
        <f t="shared" si="3880"/>
        <v>183</v>
      </c>
      <c r="G2559" s="18">
        <f>F2559*Premissas!$C$5</f>
        <v>5899.3040177159128</v>
      </c>
      <c r="M2559" s="7" t="str">
        <f>Premissas!$E$11</f>
        <v>janeiro/19</v>
      </c>
      <c r="N2559" s="29">
        <f t="shared" si="3887"/>
        <v>183</v>
      </c>
      <c r="O2559" s="15">
        <f>Premissas!$I$11</f>
        <v>57.12</v>
      </c>
      <c r="P2559" s="16">
        <f t="shared" si="3882"/>
        <v>0</v>
      </c>
      <c r="Q2559" s="17">
        <f>P2559*Premissas!$C$13</f>
        <v>0</v>
      </c>
      <c r="R2559" s="15">
        <f t="shared" si="3883"/>
        <v>183</v>
      </c>
      <c r="S2559" s="18">
        <f>R2559*Premissas!$C$11</f>
        <v>8814.220183486239</v>
      </c>
      <c r="Y2559" s="7" t="str">
        <f>Premissas!$E$11</f>
        <v>janeiro/19</v>
      </c>
      <c r="Z2559" s="29">
        <f t="shared" si="3888"/>
        <v>183</v>
      </c>
      <c r="AA2559" s="15">
        <f>Premissas!$H$11</f>
        <v>81.09</v>
      </c>
      <c r="AB2559" s="16">
        <f t="shared" si="3885"/>
        <v>0</v>
      </c>
      <c r="AC2559" s="17">
        <f>AB2559*Premissas!$C$6</f>
        <v>0</v>
      </c>
      <c r="AD2559" s="15">
        <f t="shared" si="3886"/>
        <v>183</v>
      </c>
      <c r="AE2559" s="18">
        <f>AD2559*Premissas!$C$12</f>
        <v>5899.3040177159128</v>
      </c>
    </row>
    <row r="2560" spans="1:33" x14ac:dyDescent="0.25">
      <c r="A2560" s="7" t="str">
        <f>Premissas!$E$12</f>
        <v>dezembro/18</v>
      </c>
      <c r="B2560" s="29">
        <f t="shared" si="3889"/>
        <v>183</v>
      </c>
      <c r="C2560" s="15">
        <f>LARGE(Premissas!$H$12:$I$12,1)</f>
        <v>66.98</v>
      </c>
      <c r="D2560" s="16">
        <f t="shared" si="3879"/>
        <v>0</v>
      </c>
      <c r="E2560" s="17">
        <f>D2560*Premissas!$C$6</f>
        <v>0</v>
      </c>
      <c r="F2560" s="15">
        <f t="shared" si="3880"/>
        <v>183</v>
      </c>
      <c r="G2560" s="18">
        <f>F2560*Premissas!$C$5</f>
        <v>5899.3040177159128</v>
      </c>
      <c r="M2560" s="7" t="str">
        <f>Premissas!$E$12</f>
        <v>dezembro/18</v>
      </c>
      <c r="N2560" s="29">
        <f t="shared" si="3887"/>
        <v>183</v>
      </c>
      <c r="O2560" s="15">
        <f>Premissas!$I$12</f>
        <v>56.9</v>
      </c>
      <c r="P2560" s="16">
        <f t="shared" si="3882"/>
        <v>0</v>
      </c>
      <c r="Q2560" s="17">
        <f>P2560*Premissas!$C$13</f>
        <v>0</v>
      </c>
      <c r="R2560" s="15">
        <f t="shared" si="3883"/>
        <v>183</v>
      </c>
      <c r="S2560" s="18">
        <f>R2560*Premissas!$C$11</f>
        <v>8814.220183486239</v>
      </c>
      <c r="Y2560" s="7" t="str">
        <f>Premissas!$E$12</f>
        <v>dezembro/18</v>
      </c>
      <c r="Z2560" s="29">
        <f t="shared" si="3888"/>
        <v>183</v>
      </c>
      <c r="AA2560" s="15">
        <f>Premissas!$H$12</f>
        <v>66.98</v>
      </c>
      <c r="AB2560" s="16">
        <f t="shared" si="3885"/>
        <v>0</v>
      </c>
      <c r="AC2560" s="17">
        <f>AB2560*Premissas!$C$6</f>
        <v>0</v>
      </c>
      <c r="AD2560" s="15">
        <f t="shared" si="3886"/>
        <v>183</v>
      </c>
      <c r="AE2560" s="18">
        <f>AD2560*Premissas!$C$12</f>
        <v>5899.3040177159128</v>
      </c>
    </row>
    <row r="2561" spans="1:33" x14ac:dyDescent="0.25">
      <c r="A2561" s="7" t="str">
        <f>Premissas!$E$13</f>
        <v>novembro/18</v>
      </c>
      <c r="B2561" s="29">
        <f t="shared" si="3889"/>
        <v>183</v>
      </c>
      <c r="C2561" s="15">
        <f>LARGE(Premissas!$H$13:$I$13,1)</f>
        <v>66.42</v>
      </c>
      <c r="D2561" s="16">
        <f t="shared" si="3879"/>
        <v>0</v>
      </c>
      <c r="E2561" s="17">
        <f>D2561*Premissas!$C$6</f>
        <v>0</v>
      </c>
      <c r="F2561" s="15">
        <f t="shared" si="3880"/>
        <v>183</v>
      </c>
      <c r="G2561" s="18">
        <f>F2561*Premissas!$C$5</f>
        <v>5899.3040177159128</v>
      </c>
      <c r="M2561" s="7" t="str">
        <f>Premissas!$E$13</f>
        <v>novembro/18</v>
      </c>
      <c r="N2561" s="29">
        <f t="shared" si="3887"/>
        <v>183</v>
      </c>
      <c r="O2561" s="15">
        <f>Premissas!$I$13</f>
        <v>40.659999999999997</v>
      </c>
      <c r="P2561" s="16">
        <f t="shared" si="3882"/>
        <v>0</v>
      </c>
      <c r="Q2561" s="17">
        <f>P2561*Premissas!$C$13</f>
        <v>0</v>
      </c>
      <c r="R2561" s="15">
        <f t="shared" si="3883"/>
        <v>183</v>
      </c>
      <c r="S2561" s="18">
        <f>R2561*Premissas!$C$11</f>
        <v>8814.220183486239</v>
      </c>
      <c r="Y2561" s="7" t="str">
        <f>Premissas!$E$13</f>
        <v>novembro/18</v>
      </c>
      <c r="Z2561" s="29">
        <f t="shared" si="3888"/>
        <v>183</v>
      </c>
      <c r="AA2561" s="15">
        <f>Premissas!$H$13</f>
        <v>66.42</v>
      </c>
      <c r="AB2561" s="16">
        <f t="shared" si="3885"/>
        <v>0</v>
      </c>
      <c r="AC2561" s="17">
        <f>AB2561*Premissas!$C$6</f>
        <v>0</v>
      </c>
      <c r="AD2561" s="15">
        <f t="shared" si="3886"/>
        <v>183</v>
      </c>
      <c r="AE2561" s="18">
        <f>AD2561*Premissas!$C$12</f>
        <v>5899.3040177159128</v>
      </c>
    </row>
    <row r="2562" spans="1:33" x14ac:dyDescent="0.25">
      <c r="A2562" s="26" t="s">
        <v>35</v>
      </c>
      <c r="B2562" s="5"/>
      <c r="C2562" s="5">
        <f>LARGE(C2549:C2561,1)</f>
        <v>89.49</v>
      </c>
      <c r="D2562" s="5">
        <f>LARGE(D2549:D2561,1)</f>
        <v>0</v>
      </c>
      <c r="E2562" s="27">
        <f>SUM(E2550:E2561)</f>
        <v>0</v>
      </c>
      <c r="F2562" s="5">
        <f>LARGE(F2549:F2561,1)</f>
        <v>183</v>
      </c>
      <c r="G2562" s="27">
        <f t="shared" si="3866"/>
        <v>70791.648212590953</v>
      </c>
      <c r="H2562" s="50">
        <f>E2562+G2562</f>
        <v>70791.648212590953</v>
      </c>
      <c r="I2562">
        <f>B2550</f>
        <v>183</v>
      </c>
      <c r="M2562" s="26" t="s">
        <v>35</v>
      </c>
      <c r="N2562" s="5"/>
      <c r="O2562" s="5">
        <f t="shared" ref="O2562:P2562" si="3890">LARGE(O2549:O2561,1)</f>
        <v>77.73</v>
      </c>
      <c r="P2562" s="5">
        <f t="shared" si="3890"/>
        <v>0</v>
      </c>
      <c r="Q2562" s="27">
        <f t="shared" ref="Q2562" si="3891">SUM(Q2550:Q2561)</f>
        <v>0</v>
      </c>
      <c r="R2562" s="5">
        <f t="shared" ref="R2562" si="3892">LARGE(R2549:R2561,1)</f>
        <v>183</v>
      </c>
      <c r="S2562" s="27">
        <f t="shared" si="3870"/>
        <v>105770.64220183484</v>
      </c>
      <c r="T2562" s="50">
        <f t="shared" ref="T2562" si="3893">Q2562+S2562</f>
        <v>105770.64220183484</v>
      </c>
      <c r="U2562">
        <f t="shared" ref="U2562" si="3894">N2550</f>
        <v>183</v>
      </c>
      <c r="Y2562" s="26" t="s">
        <v>35</v>
      </c>
      <c r="Z2562" s="5"/>
      <c r="AA2562" s="5">
        <f t="shared" ref="AA2562:AB2562" si="3895">LARGE(AA2549:AA2561,1)</f>
        <v>89.49</v>
      </c>
      <c r="AB2562" s="5">
        <f t="shared" si="3895"/>
        <v>0</v>
      </c>
      <c r="AC2562" s="27">
        <f t="shared" ref="AC2562" si="3896">SUM(AC2550:AC2561)</f>
        <v>0</v>
      </c>
      <c r="AD2562" s="5">
        <f t="shared" ref="AD2562" si="3897">LARGE(AD2549:AD2561,1)</f>
        <v>183</v>
      </c>
      <c r="AE2562" s="27">
        <f t="shared" si="3876"/>
        <v>70791.648212590953</v>
      </c>
      <c r="AF2562" s="50">
        <f t="shared" ref="AF2562" si="3898">AC2562+AE2562</f>
        <v>70791.648212590953</v>
      </c>
      <c r="AG2562">
        <f t="shared" ref="AG2562" si="3899">Z2550</f>
        <v>183</v>
      </c>
    </row>
    <row r="2563" spans="1:33" x14ac:dyDescent="0.25">
      <c r="A2563" s="6" t="s">
        <v>12</v>
      </c>
      <c r="B2563" s="6" t="s">
        <v>18</v>
      </c>
      <c r="C2563" s="6" t="s">
        <v>19</v>
      </c>
      <c r="D2563" s="14" t="s">
        <v>20</v>
      </c>
      <c r="E2563" s="14" t="s">
        <v>21</v>
      </c>
      <c r="F2563" s="6" t="s">
        <v>22</v>
      </c>
      <c r="G2563" s="6" t="s">
        <v>23</v>
      </c>
      <c r="M2563" s="6" t="s">
        <v>12</v>
      </c>
      <c r="N2563" s="6" t="s">
        <v>18</v>
      </c>
      <c r="O2563" s="6" t="s">
        <v>19</v>
      </c>
      <c r="P2563" s="14" t="s">
        <v>20</v>
      </c>
      <c r="Q2563" s="14" t="s">
        <v>21</v>
      </c>
      <c r="R2563" s="6" t="s">
        <v>22</v>
      </c>
      <c r="S2563" s="6" t="s">
        <v>23</v>
      </c>
      <c r="Y2563" s="6" t="s">
        <v>12</v>
      </c>
      <c r="Z2563" s="6" t="s">
        <v>18</v>
      </c>
      <c r="AA2563" s="6" t="s">
        <v>19</v>
      </c>
      <c r="AB2563" s="14" t="s">
        <v>20</v>
      </c>
      <c r="AC2563" s="14" t="s">
        <v>21</v>
      </c>
      <c r="AD2563" s="6" t="s">
        <v>22</v>
      </c>
      <c r="AE2563" s="6" t="s">
        <v>23</v>
      </c>
    </row>
    <row r="2564" spans="1:33" x14ac:dyDescent="0.25">
      <c r="A2564" s="7" t="str">
        <f>Premissas!$E$2</f>
        <v>outubro/19</v>
      </c>
      <c r="B2564" s="29">
        <f>B2550+1</f>
        <v>184</v>
      </c>
      <c r="C2564" s="15">
        <f>LARGE(Premissas!$H$2:$I$2,1)</f>
        <v>63.39</v>
      </c>
      <c r="D2564" s="16">
        <f t="shared" ref="D2564:D2575" si="3900">IF(C2564&gt;105%*B2564,(C2564-B2564),0)</f>
        <v>0</v>
      </c>
      <c r="E2564" s="17">
        <f>D2564*Premissas!$C$6</f>
        <v>0</v>
      </c>
      <c r="F2564" s="15">
        <f t="shared" ref="F2564:F2575" si="3901">IF(C2564&gt;B2564,C2564,B2564)</f>
        <v>184</v>
      </c>
      <c r="G2564" s="18">
        <f>F2564*Premissas!$C$5</f>
        <v>5931.5406516925023</v>
      </c>
      <c r="M2564" s="7" t="str">
        <f>Premissas!$E$2</f>
        <v>outubro/19</v>
      </c>
      <c r="N2564" s="29">
        <f t="shared" ref="N2564" si="3902">N2550+1</f>
        <v>184</v>
      </c>
      <c r="O2564" s="15">
        <f>Premissas!$I$2</f>
        <v>63.39</v>
      </c>
      <c r="P2564" s="16">
        <f t="shared" ref="P2564:P2575" si="3903">IF(O2564&gt;105%*N2564,(O2564-N2564),0)</f>
        <v>0</v>
      </c>
      <c r="Q2564" s="17">
        <f>P2564*Premissas!$C$13</f>
        <v>0</v>
      </c>
      <c r="R2564" s="15">
        <f t="shared" ref="R2564:R2575" si="3904">IF(O2564&gt;N2564,O2564,N2564)</f>
        <v>184</v>
      </c>
      <c r="S2564" s="18">
        <f>R2564*Premissas!$C$11</f>
        <v>8862.3853211009173</v>
      </c>
      <c r="Y2564" s="7" t="str">
        <f>Premissas!$E$2</f>
        <v>outubro/19</v>
      </c>
      <c r="Z2564" s="29">
        <f t="shared" ref="Z2564" si="3905">Z2550+1</f>
        <v>184</v>
      </c>
      <c r="AA2564" s="15">
        <f>Premissas!$H$2</f>
        <v>58.8</v>
      </c>
      <c r="AB2564" s="16">
        <f t="shared" ref="AB2564:AB2575" si="3906">IF(AA2564&gt;105%*Z2564,(AA2564-Z2564),0)</f>
        <v>0</v>
      </c>
      <c r="AC2564" s="17">
        <f>AB2564*Premissas!$C$6</f>
        <v>0</v>
      </c>
      <c r="AD2564" s="15">
        <f t="shared" ref="AD2564:AD2575" si="3907">IF(AA2564&gt;Z2564,AA2564,Z2564)</f>
        <v>184</v>
      </c>
      <c r="AE2564" s="18">
        <f>AD2564*Premissas!$C$12</f>
        <v>5931.5406516925023</v>
      </c>
    </row>
    <row r="2565" spans="1:33" x14ac:dyDescent="0.25">
      <c r="A2565" s="7" t="str">
        <f>Premissas!$E$3</f>
        <v>setembro/19</v>
      </c>
      <c r="B2565" s="29">
        <f>B2564</f>
        <v>184</v>
      </c>
      <c r="C2565" s="15">
        <f>LARGE(Premissas!$H$3:$I$3,1)</f>
        <v>58.91</v>
      </c>
      <c r="D2565" s="16">
        <f t="shared" si="3900"/>
        <v>0</v>
      </c>
      <c r="E2565" s="17">
        <f>D2565*Premissas!$C$6</f>
        <v>0</v>
      </c>
      <c r="F2565" s="15">
        <f t="shared" si="3901"/>
        <v>184</v>
      </c>
      <c r="G2565" s="18">
        <f>F2565*Premissas!$C$5</f>
        <v>5931.5406516925023</v>
      </c>
      <c r="M2565" s="7" t="str">
        <f>Premissas!$E$3</f>
        <v>setembro/19</v>
      </c>
      <c r="N2565" s="29">
        <f t="shared" ref="N2565:N2575" si="3908">N2564</f>
        <v>184</v>
      </c>
      <c r="O2565" s="15">
        <f>Premissas!$I$3</f>
        <v>52.19</v>
      </c>
      <c r="P2565" s="16">
        <f t="shared" si="3903"/>
        <v>0</v>
      </c>
      <c r="Q2565" s="17">
        <f>P2565*Premissas!$C$13</f>
        <v>0</v>
      </c>
      <c r="R2565" s="15">
        <f t="shared" si="3904"/>
        <v>184</v>
      </c>
      <c r="S2565" s="18">
        <f>R2565*Premissas!$C$11</f>
        <v>8862.3853211009173</v>
      </c>
      <c r="Y2565" s="7" t="str">
        <f>Premissas!$E$3</f>
        <v>setembro/19</v>
      </c>
      <c r="Z2565" s="29">
        <f t="shared" ref="Z2565:Z2575" si="3909">Z2564</f>
        <v>184</v>
      </c>
      <c r="AA2565" s="15">
        <f>Premissas!$H$3</f>
        <v>58.91</v>
      </c>
      <c r="AB2565" s="16">
        <f t="shared" si="3906"/>
        <v>0</v>
      </c>
      <c r="AC2565" s="17">
        <f>AB2565*Premissas!$C$6</f>
        <v>0</v>
      </c>
      <c r="AD2565" s="15">
        <f t="shared" si="3907"/>
        <v>184</v>
      </c>
      <c r="AE2565" s="18">
        <f>AD2565*Premissas!$C$12</f>
        <v>5931.5406516925023</v>
      </c>
    </row>
    <row r="2566" spans="1:33" x14ac:dyDescent="0.25">
      <c r="A2566" s="7" t="str">
        <f>Premissas!$E$4</f>
        <v>agosto/19</v>
      </c>
      <c r="B2566" s="29">
        <f t="shared" ref="B2566:B2575" si="3910">B2565</f>
        <v>184</v>
      </c>
      <c r="C2566" s="15">
        <f>LARGE(Premissas!$H$4:$I$4,1)</f>
        <v>46.48</v>
      </c>
      <c r="D2566" s="16">
        <f t="shared" si="3900"/>
        <v>0</v>
      </c>
      <c r="E2566" s="17">
        <f>D2566*Premissas!$C$6</f>
        <v>0</v>
      </c>
      <c r="F2566" s="15">
        <f t="shared" si="3901"/>
        <v>184</v>
      </c>
      <c r="G2566" s="18">
        <f>F2566*Premissas!$C$5</f>
        <v>5931.5406516925023</v>
      </c>
      <c r="M2566" s="7" t="str">
        <f>Premissas!$E$4</f>
        <v>agosto/19</v>
      </c>
      <c r="N2566" s="29">
        <f t="shared" si="3908"/>
        <v>184</v>
      </c>
      <c r="O2566" s="15">
        <f>Premissas!$I$4</f>
        <v>20.16</v>
      </c>
      <c r="P2566" s="16">
        <f t="shared" si="3903"/>
        <v>0</v>
      </c>
      <c r="Q2566" s="17">
        <f>P2566*Premissas!$C$13</f>
        <v>0</v>
      </c>
      <c r="R2566" s="15">
        <f t="shared" si="3904"/>
        <v>184</v>
      </c>
      <c r="S2566" s="18">
        <f>R2566*Premissas!$C$11</f>
        <v>8862.3853211009173</v>
      </c>
      <c r="Y2566" s="7" t="str">
        <f>Premissas!$E$4</f>
        <v>agosto/19</v>
      </c>
      <c r="Z2566" s="29">
        <f t="shared" si="3909"/>
        <v>184</v>
      </c>
      <c r="AA2566" s="15">
        <f>Premissas!$H$4</f>
        <v>46.48</v>
      </c>
      <c r="AB2566" s="16">
        <f t="shared" si="3906"/>
        <v>0</v>
      </c>
      <c r="AC2566" s="17">
        <f>AB2566*Premissas!$C$6</f>
        <v>0</v>
      </c>
      <c r="AD2566" s="15">
        <f t="shared" si="3907"/>
        <v>184</v>
      </c>
      <c r="AE2566" s="18">
        <f>AD2566*Premissas!$C$12</f>
        <v>5931.5406516925023</v>
      </c>
    </row>
    <row r="2567" spans="1:33" x14ac:dyDescent="0.25">
      <c r="A2567" s="7" t="str">
        <f>Premissas!$E$5</f>
        <v>julho/19</v>
      </c>
      <c r="B2567" s="29">
        <f t="shared" si="3910"/>
        <v>184</v>
      </c>
      <c r="C2567" s="15">
        <f>LARGE(Premissas!$H$5:$I$5,1)</f>
        <v>63.17</v>
      </c>
      <c r="D2567" s="16">
        <f t="shared" si="3900"/>
        <v>0</v>
      </c>
      <c r="E2567" s="17">
        <f>D2567*Premissas!$C$6</f>
        <v>0</v>
      </c>
      <c r="F2567" s="15">
        <f t="shared" si="3901"/>
        <v>184</v>
      </c>
      <c r="G2567" s="18">
        <f>F2567*Premissas!$C$5</f>
        <v>5931.5406516925023</v>
      </c>
      <c r="M2567" s="7" t="str">
        <f>Premissas!$E$5</f>
        <v>julho/19</v>
      </c>
      <c r="N2567" s="29">
        <f t="shared" si="3908"/>
        <v>184</v>
      </c>
      <c r="O2567" s="15">
        <f>Premissas!$I$5</f>
        <v>39.979999999999997</v>
      </c>
      <c r="P2567" s="16">
        <f t="shared" si="3903"/>
        <v>0</v>
      </c>
      <c r="Q2567" s="17">
        <f>P2567*Premissas!$C$13</f>
        <v>0</v>
      </c>
      <c r="R2567" s="15">
        <f t="shared" si="3904"/>
        <v>184</v>
      </c>
      <c r="S2567" s="18">
        <f>R2567*Premissas!$C$11</f>
        <v>8862.3853211009173</v>
      </c>
      <c r="Y2567" s="7" t="str">
        <f>Premissas!$E$5</f>
        <v>julho/19</v>
      </c>
      <c r="Z2567" s="29">
        <f t="shared" si="3909"/>
        <v>184</v>
      </c>
      <c r="AA2567" s="15">
        <f>Premissas!$H$5</f>
        <v>63.17</v>
      </c>
      <c r="AB2567" s="16">
        <f t="shared" si="3906"/>
        <v>0</v>
      </c>
      <c r="AC2567" s="17">
        <f>AB2567*Premissas!$C$6</f>
        <v>0</v>
      </c>
      <c r="AD2567" s="15">
        <f t="shared" si="3907"/>
        <v>184</v>
      </c>
      <c r="AE2567" s="18">
        <f>AD2567*Premissas!$C$12</f>
        <v>5931.5406516925023</v>
      </c>
    </row>
    <row r="2568" spans="1:33" x14ac:dyDescent="0.25">
      <c r="A2568" s="7" t="str">
        <f>Premissas!$E$6</f>
        <v>junho/19</v>
      </c>
      <c r="B2568" s="29">
        <f t="shared" si="3910"/>
        <v>184</v>
      </c>
      <c r="C2568" s="15">
        <f>LARGE(Premissas!$H$6:$I$6,1)</f>
        <v>59.47</v>
      </c>
      <c r="D2568" s="16">
        <f t="shared" si="3900"/>
        <v>0</v>
      </c>
      <c r="E2568" s="17">
        <f>D2568*Premissas!$C$6</f>
        <v>0</v>
      </c>
      <c r="F2568" s="15">
        <f t="shared" si="3901"/>
        <v>184</v>
      </c>
      <c r="G2568" s="18">
        <f>F2568*Premissas!$C$5</f>
        <v>5931.5406516925023</v>
      </c>
      <c r="M2568" s="7" t="str">
        <f>Premissas!$E$6</f>
        <v>junho/19</v>
      </c>
      <c r="N2568" s="29">
        <f t="shared" si="3908"/>
        <v>184</v>
      </c>
      <c r="O2568" s="15">
        <f>Premissas!$I$6</f>
        <v>47.71</v>
      </c>
      <c r="P2568" s="16">
        <f t="shared" si="3903"/>
        <v>0</v>
      </c>
      <c r="Q2568" s="17">
        <f>P2568*Premissas!$C$13</f>
        <v>0</v>
      </c>
      <c r="R2568" s="15">
        <f t="shared" si="3904"/>
        <v>184</v>
      </c>
      <c r="S2568" s="18">
        <f>R2568*Premissas!$C$11</f>
        <v>8862.3853211009173</v>
      </c>
      <c r="Y2568" s="7" t="str">
        <f>Premissas!$E$6</f>
        <v>junho/19</v>
      </c>
      <c r="Z2568" s="29">
        <f t="shared" si="3909"/>
        <v>184</v>
      </c>
      <c r="AA2568" s="15">
        <f>Premissas!$H$6</f>
        <v>59.47</v>
      </c>
      <c r="AB2568" s="16">
        <f t="shared" si="3906"/>
        <v>0</v>
      </c>
      <c r="AC2568" s="17">
        <f>AB2568*Premissas!$C$6</f>
        <v>0</v>
      </c>
      <c r="AD2568" s="15">
        <f t="shared" si="3907"/>
        <v>184</v>
      </c>
      <c r="AE2568" s="18">
        <f>AD2568*Premissas!$C$12</f>
        <v>5931.5406516925023</v>
      </c>
    </row>
    <row r="2569" spans="1:33" x14ac:dyDescent="0.25">
      <c r="A2569" s="7" t="str">
        <f>Premissas!$E$7</f>
        <v>maio/19</v>
      </c>
      <c r="B2569" s="29">
        <f t="shared" si="3910"/>
        <v>184</v>
      </c>
      <c r="C2569" s="15">
        <f>LARGE(Premissas!$H$7:$I$7,1)</f>
        <v>61.04</v>
      </c>
      <c r="D2569" s="20">
        <f t="shared" si="3900"/>
        <v>0</v>
      </c>
      <c r="E2569" s="17">
        <f>D2569*Premissas!$C$6</f>
        <v>0</v>
      </c>
      <c r="F2569" s="15">
        <f t="shared" si="3901"/>
        <v>184</v>
      </c>
      <c r="G2569" s="18">
        <f>F2569*Premissas!$C$5</f>
        <v>5931.5406516925023</v>
      </c>
      <c r="M2569" s="7" t="str">
        <f>Premissas!$E$7</f>
        <v>maio/19</v>
      </c>
      <c r="N2569" s="29">
        <f t="shared" si="3908"/>
        <v>184</v>
      </c>
      <c r="O2569" s="15">
        <f>Premissas!$I$7</f>
        <v>46.37</v>
      </c>
      <c r="P2569" s="20">
        <f t="shared" si="3903"/>
        <v>0</v>
      </c>
      <c r="Q2569" s="17">
        <f>P2569*Premissas!$C$13</f>
        <v>0</v>
      </c>
      <c r="R2569" s="15">
        <f t="shared" si="3904"/>
        <v>184</v>
      </c>
      <c r="S2569" s="18">
        <f>R2569*Premissas!$C$11</f>
        <v>8862.3853211009173</v>
      </c>
      <c r="Y2569" s="7" t="str">
        <f>Premissas!$E$7</f>
        <v>maio/19</v>
      </c>
      <c r="Z2569" s="29">
        <f t="shared" si="3909"/>
        <v>184</v>
      </c>
      <c r="AA2569" s="15">
        <f>Premissas!$H$7</f>
        <v>61.04</v>
      </c>
      <c r="AB2569" s="20">
        <f t="shared" si="3906"/>
        <v>0</v>
      </c>
      <c r="AC2569" s="17">
        <f>AB2569*Premissas!$C$6</f>
        <v>0</v>
      </c>
      <c r="AD2569" s="15">
        <f t="shared" si="3907"/>
        <v>184</v>
      </c>
      <c r="AE2569" s="18">
        <f>AD2569*Premissas!$C$12</f>
        <v>5931.5406516925023</v>
      </c>
    </row>
    <row r="2570" spans="1:33" x14ac:dyDescent="0.25">
      <c r="A2570" s="7" t="str">
        <f>Premissas!$E$8</f>
        <v>abril/19</v>
      </c>
      <c r="B2570" s="29">
        <f t="shared" si="3910"/>
        <v>184</v>
      </c>
      <c r="C2570" s="15">
        <f>LARGE(Premissas!$H$8:$I$8,1)</f>
        <v>81.98</v>
      </c>
      <c r="D2570" s="20">
        <f t="shared" si="3900"/>
        <v>0</v>
      </c>
      <c r="E2570" s="17">
        <f>D2570*Premissas!$C$6</f>
        <v>0</v>
      </c>
      <c r="F2570" s="15">
        <f t="shared" si="3901"/>
        <v>184</v>
      </c>
      <c r="G2570" s="18">
        <f>F2570*Premissas!$C$5</f>
        <v>5931.5406516925023</v>
      </c>
      <c r="M2570" s="7" t="str">
        <f>Premissas!$E$8</f>
        <v>abril/19</v>
      </c>
      <c r="N2570" s="29">
        <f t="shared" si="3908"/>
        <v>184</v>
      </c>
      <c r="O2570" s="15">
        <f>Premissas!$I$8</f>
        <v>53.09</v>
      </c>
      <c r="P2570" s="20">
        <f t="shared" si="3903"/>
        <v>0</v>
      </c>
      <c r="Q2570" s="17">
        <f>P2570*Premissas!$C$13</f>
        <v>0</v>
      </c>
      <c r="R2570" s="15">
        <f t="shared" si="3904"/>
        <v>184</v>
      </c>
      <c r="S2570" s="18">
        <f>R2570*Premissas!$C$11</f>
        <v>8862.3853211009173</v>
      </c>
      <c r="Y2570" s="7" t="str">
        <f>Premissas!$E$8</f>
        <v>abril/19</v>
      </c>
      <c r="Z2570" s="29">
        <f t="shared" si="3909"/>
        <v>184</v>
      </c>
      <c r="AA2570" s="15">
        <f>Premissas!$H$8</f>
        <v>81.98</v>
      </c>
      <c r="AB2570" s="20">
        <f t="shared" si="3906"/>
        <v>0</v>
      </c>
      <c r="AC2570" s="17">
        <f>AB2570*Premissas!$C$6</f>
        <v>0</v>
      </c>
      <c r="AD2570" s="15">
        <f t="shared" si="3907"/>
        <v>184</v>
      </c>
      <c r="AE2570" s="18">
        <f>AD2570*Premissas!$C$12</f>
        <v>5931.5406516925023</v>
      </c>
    </row>
    <row r="2571" spans="1:33" x14ac:dyDescent="0.25">
      <c r="A2571" s="7" t="str">
        <f>Premissas!$E$9</f>
        <v>março/19</v>
      </c>
      <c r="B2571" s="29">
        <f t="shared" si="3910"/>
        <v>184</v>
      </c>
      <c r="C2571" s="15">
        <f>LARGE(Premissas!$H$9:$I$9,1)</f>
        <v>77.73</v>
      </c>
      <c r="D2571" s="20">
        <f t="shared" si="3900"/>
        <v>0</v>
      </c>
      <c r="E2571" s="17">
        <f>D2571*Premissas!$C$6</f>
        <v>0</v>
      </c>
      <c r="F2571" s="15">
        <f t="shared" si="3901"/>
        <v>184</v>
      </c>
      <c r="G2571" s="18">
        <f>F2571*Premissas!$C$5</f>
        <v>5931.5406516925023</v>
      </c>
      <c r="M2571" s="7" t="str">
        <f>Premissas!$E$9</f>
        <v>março/19</v>
      </c>
      <c r="N2571" s="29">
        <f t="shared" si="3908"/>
        <v>184</v>
      </c>
      <c r="O2571" s="15">
        <f>Premissas!$I$9</f>
        <v>77.73</v>
      </c>
      <c r="P2571" s="20">
        <f t="shared" si="3903"/>
        <v>0</v>
      </c>
      <c r="Q2571" s="17">
        <f>P2571*Premissas!$C$13</f>
        <v>0</v>
      </c>
      <c r="R2571" s="15">
        <f t="shared" si="3904"/>
        <v>184</v>
      </c>
      <c r="S2571" s="18">
        <f>R2571*Premissas!$C$11</f>
        <v>8862.3853211009173</v>
      </c>
      <c r="Y2571" s="7" t="str">
        <f>Premissas!$E$9</f>
        <v>março/19</v>
      </c>
      <c r="Z2571" s="29">
        <f t="shared" si="3909"/>
        <v>184</v>
      </c>
      <c r="AA2571" s="15">
        <f>Premissas!$H$9</f>
        <v>77.62</v>
      </c>
      <c r="AB2571" s="20">
        <f t="shared" si="3906"/>
        <v>0</v>
      </c>
      <c r="AC2571" s="17">
        <f>AB2571*Premissas!$C$6</f>
        <v>0</v>
      </c>
      <c r="AD2571" s="15">
        <f t="shared" si="3907"/>
        <v>184</v>
      </c>
      <c r="AE2571" s="18">
        <f>AD2571*Premissas!$C$12</f>
        <v>5931.5406516925023</v>
      </c>
    </row>
    <row r="2572" spans="1:33" x14ac:dyDescent="0.25">
      <c r="A2572" s="7" t="str">
        <f>Premissas!$E$10</f>
        <v>fevereiro/19</v>
      </c>
      <c r="B2572" s="29">
        <f t="shared" si="3910"/>
        <v>184</v>
      </c>
      <c r="C2572" s="15">
        <f>LARGE(Premissas!$H$10:$I$10,1)</f>
        <v>89.49</v>
      </c>
      <c r="D2572" s="20">
        <f t="shared" si="3900"/>
        <v>0</v>
      </c>
      <c r="E2572" s="17">
        <f>D2572*Premissas!$C$6</f>
        <v>0</v>
      </c>
      <c r="F2572" s="15">
        <f t="shared" si="3901"/>
        <v>184</v>
      </c>
      <c r="G2572" s="18">
        <f>F2572*Premissas!$C$5</f>
        <v>5931.5406516925023</v>
      </c>
      <c r="M2572" s="7" t="str">
        <f>Premissas!$E$10</f>
        <v>fevereiro/19</v>
      </c>
      <c r="N2572" s="29">
        <f t="shared" si="3908"/>
        <v>184</v>
      </c>
      <c r="O2572" s="15">
        <f>Premissas!$I$10</f>
        <v>61.82</v>
      </c>
      <c r="P2572" s="20">
        <f t="shared" si="3903"/>
        <v>0</v>
      </c>
      <c r="Q2572" s="17">
        <f>P2572*Premissas!$C$13</f>
        <v>0</v>
      </c>
      <c r="R2572" s="15">
        <f t="shared" si="3904"/>
        <v>184</v>
      </c>
      <c r="S2572" s="18">
        <f>R2572*Premissas!$C$11</f>
        <v>8862.3853211009173</v>
      </c>
      <c r="Y2572" s="7" t="str">
        <f>Premissas!$E$10</f>
        <v>fevereiro/19</v>
      </c>
      <c r="Z2572" s="29">
        <f t="shared" si="3909"/>
        <v>184</v>
      </c>
      <c r="AA2572" s="15">
        <f>Premissas!$H$10</f>
        <v>89.49</v>
      </c>
      <c r="AB2572" s="20">
        <f t="shared" si="3906"/>
        <v>0</v>
      </c>
      <c r="AC2572" s="17">
        <f>AB2572*Premissas!$C$6</f>
        <v>0</v>
      </c>
      <c r="AD2572" s="15">
        <f t="shared" si="3907"/>
        <v>184</v>
      </c>
      <c r="AE2572" s="18">
        <f>AD2572*Premissas!$C$12</f>
        <v>5931.5406516925023</v>
      </c>
    </row>
    <row r="2573" spans="1:33" x14ac:dyDescent="0.25">
      <c r="A2573" s="7" t="str">
        <f>Premissas!$E$11</f>
        <v>janeiro/19</v>
      </c>
      <c r="B2573" s="29">
        <f t="shared" si="3910"/>
        <v>184</v>
      </c>
      <c r="C2573" s="15">
        <f>LARGE(Premissas!$H$11:$I$11,1)</f>
        <v>81.09</v>
      </c>
      <c r="D2573" s="16">
        <f t="shared" si="3900"/>
        <v>0</v>
      </c>
      <c r="E2573" s="17">
        <f>D2573*Premissas!$C$6</f>
        <v>0</v>
      </c>
      <c r="F2573" s="15">
        <f t="shared" si="3901"/>
        <v>184</v>
      </c>
      <c r="G2573" s="18">
        <f>F2573*Premissas!$C$5</f>
        <v>5931.5406516925023</v>
      </c>
      <c r="M2573" s="7" t="str">
        <f>Premissas!$E$11</f>
        <v>janeiro/19</v>
      </c>
      <c r="N2573" s="29">
        <f t="shared" si="3908"/>
        <v>184</v>
      </c>
      <c r="O2573" s="15">
        <f>Premissas!$I$11</f>
        <v>57.12</v>
      </c>
      <c r="P2573" s="16">
        <f t="shared" si="3903"/>
        <v>0</v>
      </c>
      <c r="Q2573" s="17">
        <f>P2573*Premissas!$C$13</f>
        <v>0</v>
      </c>
      <c r="R2573" s="15">
        <f t="shared" si="3904"/>
        <v>184</v>
      </c>
      <c r="S2573" s="18">
        <f>R2573*Premissas!$C$11</f>
        <v>8862.3853211009173</v>
      </c>
      <c r="Y2573" s="7" t="str">
        <f>Premissas!$E$11</f>
        <v>janeiro/19</v>
      </c>
      <c r="Z2573" s="29">
        <f t="shared" si="3909"/>
        <v>184</v>
      </c>
      <c r="AA2573" s="15">
        <f>Premissas!$H$11</f>
        <v>81.09</v>
      </c>
      <c r="AB2573" s="16">
        <f t="shared" si="3906"/>
        <v>0</v>
      </c>
      <c r="AC2573" s="17">
        <f>AB2573*Premissas!$C$6</f>
        <v>0</v>
      </c>
      <c r="AD2573" s="15">
        <f t="shared" si="3907"/>
        <v>184</v>
      </c>
      <c r="AE2573" s="18">
        <f>AD2573*Premissas!$C$12</f>
        <v>5931.5406516925023</v>
      </c>
    </row>
    <row r="2574" spans="1:33" x14ac:dyDescent="0.25">
      <c r="A2574" s="7" t="str">
        <f>Premissas!$E$12</f>
        <v>dezembro/18</v>
      </c>
      <c r="B2574" s="29">
        <f t="shared" si="3910"/>
        <v>184</v>
      </c>
      <c r="C2574" s="15">
        <f>LARGE(Premissas!$H$12:$I$12,1)</f>
        <v>66.98</v>
      </c>
      <c r="D2574" s="16">
        <f t="shared" si="3900"/>
        <v>0</v>
      </c>
      <c r="E2574" s="17">
        <f>D2574*Premissas!$C$6</f>
        <v>0</v>
      </c>
      <c r="F2574" s="15">
        <f t="shared" si="3901"/>
        <v>184</v>
      </c>
      <c r="G2574" s="18">
        <f>F2574*Premissas!$C$5</f>
        <v>5931.5406516925023</v>
      </c>
      <c r="M2574" s="7" t="str">
        <f>Premissas!$E$12</f>
        <v>dezembro/18</v>
      </c>
      <c r="N2574" s="29">
        <f t="shared" si="3908"/>
        <v>184</v>
      </c>
      <c r="O2574" s="15">
        <f>Premissas!$I$12</f>
        <v>56.9</v>
      </c>
      <c r="P2574" s="16">
        <f t="shared" si="3903"/>
        <v>0</v>
      </c>
      <c r="Q2574" s="17">
        <f>P2574*Premissas!$C$13</f>
        <v>0</v>
      </c>
      <c r="R2574" s="15">
        <f t="shared" si="3904"/>
        <v>184</v>
      </c>
      <c r="S2574" s="18">
        <f>R2574*Premissas!$C$11</f>
        <v>8862.3853211009173</v>
      </c>
      <c r="Y2574" s="7" t="str">
        <f>Premissas!$E$12</f>
        <v>dezembro/18</v>
      </c>
      <c r="Z2574" s="29">
        <f t="shared" si="3909"/>
        <v>184</v>
      </c>
      <c r="AA2574" s="15">
        <f>Premissas!$H$12</f>
        <v>66.98</v>
      </c>
      <c r="AB2574" s="16">
        <f t="shared" si="3906"/>
        <v>0</v>
      </c>
      <c r="AC2574" s="17">
        <f>AB2574*Premissas!$C$6</f>
        <v>0</v>
      </c>
      <c r="AD2574" s="15">
        <f t="shared" si="3907"/>
        <v>184</v>
      </c>
      <c r="AE2574" s="18">
        <f>AD2574*Premissas!$C$12</f>
        <v>5931.5406516925023</v>
      </c>
    </row>
    <row r="2575" spans="1:33" x14ac:dyDescent="0.25">
      <c r="A2575" s="7" t="str">
        <f>Premissas!$E$13</f>
        <v>novembro/18</v>
      </c>
      <c r="B2575" s="29">
        <f t="shared" si="3910"/>
        <v>184</v>
      </c>
      <c r="C2575" s="15">
        <f>LARGE(Premissas!$H$13:$I$13,1)</f>
        <v>66.42</v>
      </c>
      <c r="D2575" s="16">
        <f t="shared" si="3900"/>
        <v>0</v>
      </c>
      <c r="E2575" s="17">
        <f>D2575*Premissas!$C$6</f>
        <v>0</v>
      </c>
      <c r="F2575" s="15">
        <f t="shared" si="3901"/>
        <v>184</v>
      </c>
      <c r="G2575" s="18">
        <f>F2575*Premissas!$C$5</f>
        <v>5931.5406516925023</v>
      </c>
      <c r="M2575" s="7" t="str">
        <f>Premissas!$E$13</f>
        <v>novembro/18</v>
      </c>
      <c r="N2575" s="29">
        <f t="shared" si="3908"/>
        <v>184</v>
      </c>
      <c r="O2575" s="15">
        <f>Premissas!$I$13</f>
        <v>40.659999999999997</v>
      </c>
      <c r="P2575" s="16">
        <f t="shared" si="3903"/>
        <v>0</v>
      </c>
      <c r="Q2575" s="17">
        <f>P2575*Premissas!$C$13</f>
        <v>0</v>
      </c>
      <c r="R2575" s="15">
        <f t="shared" si="3904"/>
        <v>184</v>
      </c>
      <c r="S2575" s="18">
        <f>R2575*Premissas!$C$11</f>
        <v>8862.3853211009173</v>
      </c>
      <c r="Y2575" s="7" t="str">
        <f>Premissas!$E$13</f>
        <v>novembro/18</v>
      </c>
      <c r="Z2575" s="29">
        <f t="shared" si="3909"/>
        <v>184</v>
      </c>
      <c r="AA2575" s="15">
        <f>Premissas!$H$13</f>
        <v>66.42</v>
      </c>
      <c r="AB2575" s="16">
        <f t="shared" si="3906"/>
        <v>0</v>
      </c>
      <c r="AC2575" s="17">
        <f>AB2575*Premissas!$C$6</f>
        <v>0</v>
      </c>
      <c r="AD2575" s="15">
        <f t="shared" si="3907"/>
        <v>184</v>
      </c>
      <c r="AE2575" s="18">
        <f>AD2575*Premissas!$C$12</f>
        <v>5931.5406516925023</v>
      </c>
    </row>
    <row r="2576" spans="1:33" x14ac:dyDescent="0.25">
      <c r="A2576" s="26" t="s">
        <v>35</v>
      </c>
      <c r="B2576" s="5"/>
      <c r="C2576" s="5">
        <f>LARGE(C2563:C2575,1)</f>
        <v>89.49</v>
      </c>
      <c r="D2576" s="5">
        <f>LARGE(D2563:D2575,1)</f>
        <v>0</v>
      </c>
      <c r="E2576" s="27">
        <f>SUM(E2564:E2575)</f>
        <v>0</v>
      </c>
      <c r="F2576" s="5">
        <f>LARGE(F2563:F2575,1)</f>
        <v>184</v>
      </c>
      <c r="G2576" s="27">
        <f t="shared" si="3866"/>
        <v>71178.487820310009</v>
      </c>
      <c r="H2576" s="50">
        <f>E2576+G2576</f>
        <v>71178.487820310009</v>
      </c>
      <c r="I2576">
        <f>B2564</f>
        <v>184</v>
      </c>
      <c r="M2576" s="26" t="s">
        <v>35</v>
      </c>
      <c r="N2576" s="5"/>
      <c r="O2576" s="5">
        <f t="shared" ref="O2576:P2576" si="3911">LARGE(O2563:O2575,1)</f>
        <v>77.73</v>
      </c>
      <c r="P2576" s="5">
        <f t="shared" si="3911"/>
        <v>0</v>
      </c>
      <c r="Q2576" s="27">
        <f t="shared" ref="Q2576" si="3912">SUM(Q2564:Q2575)</f>
        <v>0</v>
      </c>
      <c r="R2576" s="5">
        <f t="shared" ref="R2576" si="3913">LARGE(R2563:R2575,1)</f>
        <v>184</v>
      </c>
      <c r="S2576" s="27">
        <f t="shared" si="3870"/>
        <v>106348.62385321099</v>
      </c>
      <c r="T2576" s="50">
        <f t="shared" ref="T2576" si="3914">Q2576+S2576</f>
        <v>106348.62385321099</v>
      </c>
      <c r="U2576">
        <f t="shared" ref="U2576" si="3915">N2564</f>
        <v>184</v>
      </c>
      <c r="Y2576" s="26" t="s">
        <v>35</v>
      </c>
      <c r="Z2576" s="5"/>
      <c r="AA2576" s="5">
        <f t="shared" ref="AA2576:AB2576" si="3916">LARGE(AA2563:AA2575,1)</f>
        <v>89.49</v>
      </c>
      <c r="AB2576" s="5">
        <f t="shared" si="3916"/>
        <v>0</v>
      </c>
      <c r="AC2576" s="27">
        <f t="shared" ref="AC2576" si="3917">SUM(AC2564:AC2575)</f>
        <v>0</v>
      </c>
      <c r="AD2576" s="5">
        <f t="shared" ref="AD2576" si="3918">LARGE(AD2563:AD2575,1)</f>
        <v>184</v>
      </c>
      <c r="AE2576" s="27">
        <f t="shared" si="3876"/>
        <v>71178.487820310009</v>
      </c>
      <c r="AF2576" s="50">
        <f t="shared" ref="AF2576" si="3919">AC2576+AE2576</f>
        <v>71178.487820310009</v>
      </c>
      <c r="AG2576">
        <f t="shared" ref="AG2576" si="3920">Z2564</f>
        <v>184</v>
      </c>
    </row>
    <row r="2577" spans="1:33" x14ac:dyDescent="0.25">
      <c r="A2577" s="6" t="s">
        <v>12</v>
      </c>
      <c r="B2577" s="6" t="s">
        <v>18</v>
      </c>
      <c r="C2577" s="6" t="s">
        <v>19</v>
      </c>
      <c r="D2577" s="14" t="s">
        <v>20</v>
      </c>
      <c r="E2577" s="14" t="s">
        <v>21</v>
      </c>
      <c r="F2577" s="6" t="s">
        <v>22</v>
      </c>
      <c r="G2577" s="6" t="s">
        <v>23</v>
      </c>
      <c r="M2577" s="6" t="s">
        <v>12</v>
      </c>
      <c r="N2577" s="6" t="s">
        <v>18</v>
      </c>
      <c r="O2577" s="6" t="s">
        <v>19</v>
      </c>
      <c r="P2577" s="14" t="s">
        <v>20</v>
      </c>
      <c r="Q2577" s="14" t="s">
        <v>21</v>
      </c>
      <c r="R2577" s="6" t="s">
        <v>22</v>
      </c>
      <c r="S2577" s="6" t="s">
        <v>23</v>
      </c>
      <c r="Y2577" s="6" t="s">
        <v>12</v>
      </c>
      <c r="Z2577" s="6" t="s">
        <v>18</v>
      </c>
      <c r="AA2577" s="6" t="s">
        <v>19</v>
      </c>
      <c r="AB2577" s="14" t="s">
        <v>20</v>
      </c>
      <c r="AC2577" s="14" t="s">
        <v>21</v>
      </c>
      <c r="AD2577" s="6" t="s">
        <v>22</v>
      </c>
      <c r="AE2577" s="6" t="s">
        <v>23</v>
      </c>
    </row>
    <row r="2578" spans="1:33" x14ac:dyDescent="0.25">
      <c r="A2578" s="7" t="str">
        <f>Premissas!$E$2</f>
        <v>outubro/19</v>
      </c>
      <c r="B2578" s="29">
        <f>B2564+1</f>
        <v>185</v>
      </c>
      <c r="C2578" s="15">
        <f>LARGE(Premissas!$H$2:$I$2,1)</f>
        <v>63.39</v>
      </c>
      <c r="D2578" s="16">
        <f t="shared" ref="D2578:D2589" si="3921">IF(C2578&gt;105%*B2578,(C2578-B2578),0)</f>
        <v>0</v>
      </c>
      <c r="E2578" s="17">
        <f>D2578*Premissas!$C$6</f>
        <v>0</v>
      </c>
      <c r="F2578" s="15">
        <f t="shared" ref="F2578:F2589" si="3922">IF(C2578&gt;B2578,C2578,B2578)</f>
        <v>185</v>
      </c>
      <c r="G2578" s="18">
        <f>F2578*Premissas!$C$5</f>
        <v>5963.7772856690917</v>
      </c>
      <c r="M2578" s="7" t="str">
        <f>Premissas!$E$2</f>
        <v>outubro/19</v>
      </c>
      <c r="N2578" s="29">
        <f t="shared" ref="N2578" si="3923">N2564+1</f>
        <v>185</v>
      </c>
      <c r="O2578" s="15">
        <f>Premissas!$I$2</f>
        <v>63.39</v>
      </c>
      <c r="P2578" s="16">
        <f t="shared" ref="P2578:P2589" si="3924">IF(O2578&gt;105%*N2578,(O2578-N2578),0)</f>
        <v>0</v>
      </c>
      <c r="Q2578" s="17">
        <f>P2578*Premissas!$C$13</f>
        <v>0</v>
      </c>
      <c r="R2578" s="15">
        <f t="shared" ref="R2578:R2589" si="3925">IF(O2578&gt;N2578,O2578,N2578)</f>
        <v>185</v>
      </c>
      <c r="S2578" s="18">
        <f>R2578*Premissas!$C$11</f>
        <v>8910.5504587155956</v>
      </c>
      <c r="Y2578" s="7" t="str">
        <f>Premissas!$E$2</f>
        <v>outubro/19</v>
      </c>
      <c r="Z2578" s="29">
        <f t="shared" ref="Z2578" si="3926">Z2564+1</f>
        <v>185</v>
      </c>
      <c r="AA2578" s="15">
        <f>Premissas!$H$2</f>
        <v>58.8</v>
      </c>
      <c r="AB2578" s="16">
        <f t="shared" ref="AB2578:AB2589" si="3927">IF(AA2578&gt;105%*Z2578,(AA2578-Z2578),0)</f>
        <v>0</v>
      </c>
      <c r="AC2578" s="17">
        <f>AB2578*Premissas!$C$6</f>
        <v>0</v>
      </c>
      <c r="AD2578" s="15">
        <f t="shared" ref="AD2578:AD2589" si="3928">IF(AA2578&gt;Z2578,AA2578,Z2578)</f>
        <v>185</v>
      </c>
      <c r="AE2578" s="18">
        <f>AD2578*Premissas!$C$12</f>
        <v>5963.7772856690917</v>
      </c>
    </row>
    <row r="2579" spans="1:33" x14ac:dyDescent="0.25">
      <c r="A2579" s="7" t="str">
        <f>Premissas!$E$3</f>
        <v>setembro/19</v>
      </c>
      <c r="B2579" s="29">
        <f>B2578</f>
        <v>185</v>
      </c>
      <c r="C2579" s="15">
        <f>LARGE(Premissas!$H$3:$I$3,1)</f>
        <v>58.91</v>
      </c>
      <c r="D2579" s="16">
        <f t="shared" si="3921"/>
        <v>0</v>
      </c>
      <c r="E2579" s="17">
        <f>D2579*Premissas!$C$6</f>
        <v>0</v>
      </c>
      <c r="F2579" s="15">
        <f t="shared" si="3922"/>
        <v>185</v>
      </c>
      <c r="G2579" s="18">
        <f>F2579*Premissas!$C$5</f>
        <v>5963.7772856690917</v>
      </c>
      <c r="M2579" s="7" t="str">
        <f>Premissas!$E$3</f>
        <v>setembro/19</v>
      </c>
      <c r="N2579" s="29">
        <f t="shared" ref="N2579:N2589" si="3929">N2578</f>
        <v>185</v>
      </c>
      <c r="O2579" s="15">
        <f>Premissas!$I$3</f>
        <v>52.19</v>
      </c>
      <c r="P2579" s="16">
        <f t="shared" si="3924"/>
        <v>0</v>
      </c>
      <c r="Q2579" s="17">
        <f>P2579*Premissas!$C$13</f>
        <v>0</v>
      </c>
      <c r="R2579" s="15">
        <f t="shared" si="3925"/>
        <v>185</v>
      </c>
      <c r="S2579" s="18">
        <f>R2579*Premissas!$C$11</f>
        <v>8910.5504587155956</v>
      </c>
      <c r="Y2579" s="7" t="str">
        <f>Premissas!$E$3</f>
        <v>setembro/19</v>
      </c>
      <c r="Z2579" s="29">
        <f t="shared" ref="Z2579:Z2589" si="3930">Z2578</f>
        <v>185</v>
      </c>
      <c r="AA2579" s="15">
        <f>Premissas!$H$3</f>
        <v>58.91</v>
      </c>
      <c r="AB2579" s="16">
        <f t="shared" si="3927"/>
        <v>0</v>
      </c>
      <c r="AC2579" s="17">
        <f>AB2579*Premissas!$C$6</f>
        <v>0</v>
      </c>
      <c r="AD2579" s="15">
        <f t="shared" si="3928"/>
        <v>185</v>
      </c>
      <c r="AE2579" s="18">
        <f>AD2579*Premissas!$C$12</f>
        <v>5963.7772856690917</v>
      </c>
    </row>
    <row r="2580" spans="1:33" x14ac:dyDescent="0.25">
      <c r="A2580" s="7" t="str">
        <f>Premissas!$E$4</f>
        <v>agosto/19</v>
      </c>
      <c r="B2580" s="29">
        <f t="shared" ref="B2580:B2589" si="3931">B2579</f>
        <v>185</v>
      </c>
      <c r="C2580" s="15">
        <f>LARGE(Premissas!$H$4:$I$4,1)</f>
        <v>46.48</v>
      </c>
      <c r="D2580" s="16">
        <f t="shared" si="3921"/>
        <v>0</v>
      </c>
      <c r="E2580" s="17">
        <f>D2580*Premissas!$C$6</f>
        <v>0</v>
      </c>
      <c r="F2580" s="15">
        <f t="shared" si="3922"/>
        <v>185</v>
      </c>
      <c r="G2580" s="18">
        <f>F2580*Premissas!$C$5</f>
        <v>5963.7772856690917</v>
      </c>
      <c r="M2580" s="7" t="str">
        <f>Premissas!$E$4</f>
        <v>agosto/19</v>
      </c>
      <c r="N2580" s="29">
        <f t="shared" si="3929"/>
        <v>185</v>
      </c>
      <c r="O2580" s="15">
        <f>Premissas!$I$4</f>
        <v>20.16</v>
      </c>
      <c r="P2580" s="16">
        <f t="shared" si="3924"/>
        <v>0</v>
      </c>
      <c r="Q2580" s="17">
        <f>P2580*Premissas!$C$13</f>
        <v>0</v>
      </c>
      <c r="R2580" s="15">
        <f t="shared" si="3925"/>
        <v>185</v>
      </c>
      <c r="S2580" s="18">
        <f>R2580*Premissas!$C$11</f>
        <v>8910.5504587155956</v>
      </c>
      <c r="Y2580" s="7" t="str">
        <f>Premissas!$E$4</f>
        <v>agosto/19</v>
      </c>
      <c r="Z2580" s="29">
        <f t="shared" si="3930"/>
        <v>185</v>
      </c>
      <c r="AA2580" s="15">
        <f>Premissas!$H$4</f>
        <v>46.48</v>
      </c>
      <c r="AB2580" s="16">
        <f t="shared" si="3927"/>
        <v>0</v>
      </c>
      <c r="AC2580" s="17">
        <f>AB2580*Premissas!$C$6</f>
        <v>0</v>
      </c>
      <c r="AD2580" s="15">
        <f t="shared" si="3928"/>
        <v>185</v>
      </c>
      <c r="AE2580" s="18">
        <f>AD2580*Premissas!$C$12</f>
        <v>5963.7772856690917</v>
      </c>
    </row>
    <row r="2581" spans="1:33" x14ac:dyDescent="0.25">
      <c r="A2581" s="7" t="str">
        <f>Premissas!$E$5</f>
        <v>julho/19</v>
      </c>
      <c r="B2581" s="29">
        <f t="shared" si="3931"/>
        <v>185</v>
      </c>
      <c r="C2581" s="15">
        <f>LARGE(Premissas!$H$5:$I$5,1)</f>
        <v>63.17</v>
      </c>
      <c r="D2581" s="16">
        <f t="shared" si="3921"/>
        <v>0</v>
      </c>
      <c r="E2581" s="17">
        <f>D2581*Premissas!$C$6</f>
        <v>0</v>
      </c>
      <c r="F2581" s="15">
        <f t="shared" si="3922"/>
        <v>185</v>
      </c>
      <c r="G2581" s="18">
        <f>F2581*Premissas!$C$5</f>
        <v>5963.7772856690917</v>
      </c>
      <c r="M2581" s="7" t="str">
        <f>Premissas!$E$5</f>
        <v>julho/19</v>
      </c>
      <c r="N2581" s="29">
        <f t="shared" si="3929"/>
        <v>185</v>
      </c>
      <c r="O2581" s="15">
        <f>Premissas!$I$5</f>
        <v>39.979999999999997</v>
      </c>
      <c r="P2581" s="16">
        <f t="shared" si="3924"/>
        <v>0</v>
      </c>
      <c r="Q2581" s="17">
        <f>P2581*Premissas!$C$13</f>
        <v>0</v>
      </c>
      <c r="R2581" s="15">
        <f t="shared" si="3925"/>
        <v>185</v>
      </c>
      <c r="S2581" s="18">
        <f>R2581*Premissas!$C$11</f>
        <v>8910.5504587155956</v>
      </c>
      <c r="Y2581" s="7" t="str">
        <f>Premissas!$E$5</f>
        <v>julho/19</v>
      </c>
      <c r="Z2581" s="29">
        <f t="shared" si="3930"/>
        <v>185</v>
      </c>
      <c r="AA2581" s="15">
        <f>Premissas!$H$5</f>
        <v>63.17</v>
      </c>
      <c r="AB2581" s="16">
        <f t="shared" si="3927"/>
        <v>0</v>
      </c>
      <c r="AC2581" s="17">
        <f>AB2581*Premissas!$C$6</f>
        <v>0</v>
      </c>
      <c r="AD2581" s="15">
        <f t="shared" si="3928"/>
        <v>185</v>
      </c>
      <c r="AE2581" s="18">
        <f>AD2581*Premissas!$C$12</f>
        <v>5963.7772856690917</v>
      </c>
    </row>
    <row r="2582" spans="1:33" x14ac:dyDescent="0.25">
      <c r="A2582" s="7" t="str">
        <f>Premissas!$E$6</f>
        <v>junho/19</v>
      </c>
      <c r="B2582" s="29">
        <f t="shared" si="3931"/>
        <v>185</v>
      </c>
      <c r="C2582" s="15">
        <f>LARGE(Premissas!$H$6:$I$6,1)</f>
        <v>59.47</v>
      </c>
      <c r="D2582" s="16">
        <f t="shared" si="3921"/>
        <v>0</v>
      </c>
      <c r="E2582" s="17">
        <f>D2582*Premissas!$C$6</f>
        <v>0</v>
      </c>
      <c r="F2582" s="15">
        <f t="shared" si="3922"/>
        <v>185</v>
      </c>
      <c r="G2582" s="18">
        <f>F2582*Premissas!$C$5</f>
        <v>5963.7772856690917</v>
      </c>
      <c r="M2582" s="7" t="str">
        <f>Premissas!$E$6</f>
        <v>junho/19</v>
      </c>
      <c r="N2582" s="29">
        <f t="shared" si="3929"/>
        <v>185</v>
      </c>
      <c r="O2582" s="15">
        <f>Premissas!$I$6</f>
        <v>47.71</v>
      </c>
      <c r="P2582" s="16">
        <f t="shared" si="3924"/>
        <v>0</v>
      </c>
      <c r="Q2582" s="17">
        <f>P2582*Premissas!$C$13</f>
        <v>0</v>
      </c>
      <c r="R2582" s="15">
        <f t="shared" si="3925"/>
        <v>185</v>
      </c>
      <c r="S2582" s="18">
        <f>R2582*Premissas!$C$11</f>
        <v>8910.5504587155956</v>
      </c>
      <c r="Y2582" s="7" t="str">
        <f>Premissas!$E$6</f>
        <v>junho/19</v>
      </c>
      <c r="Z2582" s="29">
        <f t="shared" si="3930"/>
        <v>185</v>
      </c>
      <c r="AA2582" s="15">
        <f>Premissas!$H$6</f>
        <v>59.47</v>
      </c>
      <c r="AB2582" s="16">
        <f t="shared" si="3927"/>
        <v>0</v>
      </c>
      <c r="AC2582" s="17">
        <f>AB2582*Premissas!$C$6</f>
        <v>0</v>
      </c>
      <c r="AD2582" s="15">
        <f t="shared" si="3928"/>
        <v>185</v>
      </c>
      <c r="AE2582" s="18">
        <f>AD2582*Premissas!$C$12</f>
        <v>5963.7772856690917</v>
      </c>
    </row>
    <row r="2583" spans="1:33" x14ac:dyDescent="0.25">
      <c r="A2583" s="7" t="str">
        <f>Premissas!$E$7</f>
        <v>maio/19</v>
      </c>
      <c r="B2583" s="29">
        <f t="shared" si="3931"/>
        <v>185</v>
      </c>
      <c r="C2583" s="15">
        <f>LARGE(Premissas!$H$7:$I$7,1)</f>
        <v>61.04</v>
      </c>
      <c r="D2583" s="20">
        <f t="shared" si="3921"/>
        <v>0</v>
      </c>
      <c r="E2583" s="17">
        <f>D2583*Premissas!$C$6</f>
        <v>0</v>
      </c>
      <c r="F2583" s="15">
        <f t="shared" si="3922"/>
        <v>185</v>
      </c>
      <c r="G2583" s="18">
        <f>F2583*Premissas!$C$5</f>
        <v>5963.7772856690917</v>
      </c>
      <c r="M2583" s="7" t="str">
        <f>Premissas!$E$7</f>
        <v>maio/19</v>
      </c>
      <c r="N2583" s="29">
        <f t="shared" si="3929"/>
        <v>185</v>
      </c>
      <c r="O2583" s="15">
        <f>Premissas!$I$7</f>
        <v>46.37</v>
      </c>
      <c r="P2583" s="20">
        <f t="shared" si="3924"/>
        <v>0</v>
      </c>
      <c r="Q2583" s="17">
        <f>P2583*Premissas!$C$13</f>
        <v>0</v>
      </c>
      <c r="R2583" s="15">
        <f t="shared" si="3925"/>
        <v>185</v>
      </c>
      <c r="S2583" s="18">
        <f>R2583*Premissas!$C$11</f>
        <v>8910.5504587155956</v>
      </c>
      <c r="Y2583" s="7" t="str">
        <f>Premissas!$E$7</f>
        <v>maio/19</v>
      </c>
      <c r="Z2583" s="29">
        <f t="shared" si="3930"/>
        <v>185</v>
      </c>
      <c r="AA2583" s="15">
        <f>Premissas!$H$7</f>
        <v>61.04</v>
      </c>
      <c r="AB2583" s="20">
        <f t="shared" si="3927"/>
        <v>0</v>
      </c>
      <c r="AC2583" s="17">
        <f>AB2583*Premissas!$C$6</f>
        <v>0</v>
      </c>
      <c r="AD2583" s="15">
        <f t="shared" si="3928"/>
        <v>185</v>
      </c>
      <c r="AE2583" s="18">
        <f>AD2583*Premissas!$C$12</f>
        <v>5963.7772856690917</v>
      </c>
    </row>
    <row r="2584" spans="1:33" x14ac:dyDescent="0.25">
      <c r="A2584" s="7" t="str">
        <f>Premissas!$E$8</f>
        <v>abril/19</v>
      </c>
      <c r="B2584" s="29">
        <f t="shared" si="3931"/>
        <v>185</v>
      </c>
      <c r="C2584" s="15">
        <f>LARGE(Premissas!$H$8:$I$8,1)</f>
        <v>81.98</v>
      </c>
      <c r="D2584" s="20">
        <f t="shared" si="3921"/>
        <v>0</v>
      </c>
      <c r="E2584" s="17">
        <f>D2584*Premissas!$C$6</f>
        <v>0</v>
      </c>
      <c r="F2584" s="15">
        <f t="shared" si="3922"/>
        <v>185</v>
      </c>
      <c r="G2584" s="18">
        <f>F2584*Premissas!$C$5</f>
        <v>5963.7772856690917</v>
      </c>
      <c r="M2584" s="7" t="str">
        <f>Premissas!$E$8</f>
        <v>abril/19</v>
      </c>
      <c r="N2584" s="29">
        <f t="shared" si="3929"/>
        <v>185</v>
      </c>
      <c r="O2584" s="15">
        <f>Premissas!$I$8</f>
        <v>53.09</v>
      </c>
      <c r="P2584" s="20">
        <f t="shared" si="3924"/>
        <v>0</v>
      </c>
      <c r="Q2584" s="17">
        <f>P2584*Premissas!$C$13</f>
        <v>0</v>
      </c>
      <c r="R2584" s="15">
        <f t="shared" si="3925"/>
        <v>185</v>
      </c>
      <c r="S2584" s="18">
        <f>R2584*Premissas!$C$11</f>
        <v>8910.5504587155956</v>
      </c>
      <c r="Y2584" s="7" t="str">
        <f>Premissas!$E$8</f>
        <v>abril/19</v>
      </c>
      <c r="Z2584" s="29">
        <f t="shared" si="3930"/>
        <v>185</v>
      </c>
      <c r="AA2584" s="15">
        <f>Premissas!$H$8</f>
        <v>81.98</v>
      </c>
      <c r="AB2584" s="20">
        <f t="shared" si="3927"/>
        <v>0</v>
      </c>
      <c r="AC2584" s="17">
        <f>AB2584*Premissas!$C$6</f>
        <v>0</v>
      </c>
      <c r="AD2584" s="15">
        <f t="shared" si="3928"/>
        <v>185</v>
      </c>
      <c r="AE2584" s="18">
        <f>AD2584*Premissas!$C$12</f>
        <v>5963.7772856690917</v>
      </c>
    </row>
    <row r="2585" spans="1:33" x14ac:dyDescent="0.25">
      <c r="A2585" s="7" t="str">
        <f>Premissas!$E$9</f>
        <v>março/19</v>
      </c>
      <c r="B2585" s="29">
        <f t="shared" si="3931"/>
        <v>185</v>
      </c>
      <c r="C2585" s="15">
        <f>LARGE(Premissas!$H$9:$I$9,1)</f>
        <v>77.73</v>
      </c>
      <c r="D2585" s="20">
        <f t="shared" si="3921"/>
        <v>0</v>
      </c>
      <c r="E2585" s="17">
        <f>D2585*Premissas!$C$6</f>
        <v>0</v>
      </c>
      <c r="F2585" s="15">
        <f t="shared" si="3922"/>
        <v>185</v>
      </c>
      <c r="G2585" s="18">
        <f>F2585*Premissas!$C$5</f>
        <v>5963.7772856690917</v>
      </c>
      <c r="M2585" s="7" t="str">
        <f>Premissas!$E$9</f>
        <v>março/19</v>
      </c>
      <c r="N2585" s="29">
        <f t="shared" si="3929"/>
        <v>185</v>
      </c>
      <c r="O2585" s="15">
        <f>Premissas!$I$9</f>
        <v>77.73</v>
      </c>
      <c r="P2585" s="20">
        <f t="shared" si="3924"/>
        <v>0</v>
      </c>
      <c r="Q2585" s="17">
        <f>P2585*Premissas!$C$13</f>
        <v>0</v>
      </c>
      <c r="R2585" s="15">
        <f t="shared" si="3925"/>
        <v>185</v>
      </c>
      <c r="S2585" s="18">
        <f>R2585*Premissas!$C$11</f>
        <v>8910.5504587155956</v>
      </c>
      <c r="Y2585" s="7" t="str">
        <f>Premissas!$E$9</f>
        <v>março/19</v>
      </c>
      <c r="Z2585" s="29">
        <f t="shared" si="3930"/>
        <v>185</v>
      </c>
      <c r="AA2585" s="15">
        <f>Premissas!$H$9</f>
        <v>77.62</v>
      </c>
      <c r="AB2585" s="20">
        <f t="shared" si="3927"/>
        <v>0</v>
      </c>
      <c r="AC2585" s="17">
        <f>AB2585*Premissas!$C$6</f>
        <v>0</v>
      </c>
      <c r="AD2585" s="15">
        <f t="shared" si="3928"/>
        <v>185</v>
      </c>
      <c r="AE2585" s="18">
        <f>AD2585*Premissas!$C$12</f>
        <v>5963.7772856690917</v>
      </c>
    </row>
    <row r="2586" spans="1:33" x14ac:dyDescent="0.25">
      <c r="A2586" s="7" t="str">
        <f>Premissas!$E$10</f>
        <v>fevereiro/19</v>
      </c>
      <c r="B2586" s="29">
        <f t="shared" si="3931"/>
        <v>185</v>
      </c>
      <c r="C2586" s="15">
        <f>LARGE(Premissas!$H$10:$I$10,1)</f>
        <v>89.49</v>
      </c>
      <c r="D2586" s="20">
        <f t="shared" si="3921"/>
        <v>0</v>
      </c>
      <c r="E2586" s="17">
        <f>D2586*Premissas!$C$6</f>
        <v>0</v>
      </c>
      <c r="F2586" s="15">
        <f t="shared" si="3922"/>
        <v>185</v>
      </c>
      <c r="G2586" s="18">
        <f>F2586*Premissas!$C$5</f>
        <v>5963.7772856690917</v>
      </c>
      <c r="M2586" s="7" t="str">
        <f>Premissas!$E$10</f>
        <v>fevereiro/19</v>
      </c>
      <c r="N2586" s="29">
        <f t="shared" si="3929"/>
        <v>185</v>
      </c>
      <c r="O2586" s="15">
        <f>Premissas!$I$10</f>
        <v>61.82</v>
      </c>
      <c r="P2586" s="20">
        <f t="shared" si="3924"/>
        <v>0</v>
      </c>
      <c r="Q2586" s="17">
        <f>P2586*Premissas!$C$13</f>
        <v>0</v>
      </c>
      <c r="R2586" s="15">
        <f t="shared" si="3925"/>
        <v>185</v>
      </c>
      <c r="S2586" s="18">
        <f>R2586*Premissas!$C$11</f>
        <v>8910.5504587155956</v>
      </c>
      <c r="Y2586" s="7" t="str">
        <f>Premissas!$E$10</f>
        <v>fevereiro/19</v>
      </c>
      <c r="Z2586" s="29">
        <f t="shared" si="3930"/>
        <v>185</v>
      </c>
      <c r="AA2586" s="15">
        <f>Premissas!$H$10</f>
        <v>89.49</v>
      </c>
      <c r="AB2586" s="20">
        <f t="shared" si="3927"/>
        <v>0</v>
      </c>
      <c r="AC2586" s="17">
        <f>AB2586*Premissas!$C$6</f>
        <v>0</v>
      </c>
      <c r="AD2586" s="15">
        <f t="shared" si="3928"/>
        <v>185</v>
      </c>
      <c r="AE2586" s="18">
        <f>AD2586*Premissas!$C$12</f>
        <v>5963.7772856690917</v>
      </c>
    </row>
    <row r="2587" spans="1:33" x14ac:dyDescent="0.25">
      <c r="A2587" s="7" t="str">
        <f>Premissas!$E$11</f>
        <v>janeiro/19</v>
      </c>
      <c r="B2587" s="29">
        <f t="shared" si="3931"/>
        <v>185</v>
      </c>
      <c r="C2587" s="15">
        <f>LARGE(Premissas!$H$11:$I$11,1)</f>
        <v>81.09</v>
      </c>
      <c r="D2587" s="16">
        <f t="shared" si="3921"/>
        <v>0</v>
      </c>
      <c r="E2587" s="17">
        <f>D2587*Premissas!$C$6</f>
        <v>0</v>
      </c>
      <c r="F2587" s="15">
        <f t="shared" si="3922"/>
        <v>185</v>
      </c>
      <c r="G2587" s="18">
        <f>F2587*Premissas!$C$5</f>
        <v>5963.7772856690917</v>
      </c>
      <c r="M2587" s="7" t="str">
        <f>Premissas!$E$11</f>
        <v>janeiro/19</v>
      </c>
      <c r="N2587" s="29">
        <f t="shared" si="3929"/>
        <v>185</v>
      </c>
      <c r="O2587" s="15">
        <f>Premissas!$I$11</f>
        <v>57.12</v>
      </c>
      <c r="P2587" s="16">
        <f t="shared" si="3924"/>
        <v>0</v>
      </c>
      <c r="Q2587" s="17">
        <f>P2587*Premissas!$C$13</f>
        <v>0</v>
      </c>
      <c r="R2587" s="15">
        <f t="shared" si="3925"/>
        <v>185</v>
      </c>
      <c r="S2587" s="18">
        <f>R2587*Premissas!$C$11</f>
        <v>8910.5504587155956</v>
      </c>
      <c r="Y2587" s="7" t="str">
        <f>Premissas!$E$11</f>
        <v>janeiro/19</v>
      </c>
      <c r="Z2587" s="29">
        <f t="shared" si="3930"/>
        <v>185</v>
      </c>
      <c r="AA2587" s="15">
        <f>Premissas!$H$11</f>
        <v>81.09</v>
      </c>
      <c r="AB2587" s="16">
        <f t="shared" si="3927"/>
        <v>0</v>
      </c>
      <c r="AC2587" s="17">
        <f>AB2587*Premissas!$C$6</f>
        <v>0</v>
      </c>
      <c r="AD2587" s="15">
        <f t="shared" si="3928"/>
        <v>185</v>
      </c>
      <c r="AE2587" s="18">
        <f>AD2587*Premissas!$C$12</f>
        <v>5963.7772856690917</v>
      </c>
    </row>
    <row r="2588" spans="1:33" x14ac:dyDescent="0.25">
      <c r="A2588" s="7" t="str">
        <f>Premissas!$E$12</f>
        <v>dezembro/18</v>
      </c>
      <c r="B2588" s="29">
        <f t="shared" si="3931"/>
        <v>185</v>
      </c>
      <c r="C2588" s="15">
        <f>LARGE(Premissas!$H$12:$I$12,1)</f>
        <v>66.98</v>
      </c>
      <c r="D2588" s="16">
        <f t="shared" si="3921"/>
        <v>0</v>
      </c>
      <c r="E2588" s="17">
        <f>D2588*Premissas!$C$6</f>
        <v>0</v>
      </c>
      <c r="F2588" s="15">
        <f t="shared" si="3922"/>
        <v>185</v>
      </c>
      <c r="G2588" s="18">
        <f>F2588*Premissas!$C$5</f>
        <v>5963.7772856690917</v>
      </c>
      <c r="M2588" s="7" t="str">
        <f>Premissas!$E$12</f>
        <v>dezembro/18</v>
      </c>
      <c r="N2588" s="29">
        <f t="shared" si="3929"/>
        <v>185</v>
      </c>
      <c r="O2588" s="15">
        <f>Premissas!$I$12</f>
        <v>56.9</v>
      </c>
      <c r="P2588" s="16">
        <f t="shared" si="3924"/>
        <v>0</v>
      </c>
      <c r="Q2588" s="17">
        <f>P2588*Premissas!$C$13</f>
        <v>0</v>
      </c>
      <c r="R2588" s="15">
        <f t="shared" si="3925"/>
        <v>185</v>
      </c>
      <c r="S2588" s="18">
        <f>R2588*Premissas!$C$11</f>
        <v>8910.5504587155956</v>
      </c>
      <c r="Y2588" s="7" t="str">
        <f>Premissas!$E$12</f>
        <v>dezembro/18</v>
      </c>
      <c r="Z2588" s="29">
        <f t="shared" si="3930"/>
        <v>185</v>
      </c>
      <c r="AA2588" s="15">
        <f>Premissas!$H$12</f>
        <v>66.98</v>
      </c>
      <c r="AB2588" s="16">
        <f t="shared" si="3927"/>
        <v>0</v>
      </c>
      <c r="AC2588" s="17">
        <f>AB2588*Premissas!$C$6</f>
        <v>0</v>
      </c>
      <c r="AD2588" s="15">
        <f t="shared" si="3928"/>
        <v>185</v>
      </c>
      <c r="AE2588" s="18">
        <f>AD2588*Premissas!$C$12</f>
        <v>5963.7772856690917</v>
      </c>
    </row>
    <row r="2589" spans="1:33" x14ac:dyDescent="0.25">
      <c r="A2589" s="7" t="str">
        <f>Premissas!$E$13</f>
        <v>novembro/18</v>
      </c>
      <c r="B2589" s="29">
        <f t="shared" si="3931"/>
        <v>185</v>
      </c>
      <c r="C2589" s="15">
        <f>LARGE(Premissas!$H$13:$I$13,1)</f>
        <v>66.42</v>
      </c>
      <c r="D2589" s="16">
        <f t="shared" si="3921"/>
        <v>0</v>
      </c>
      <c r="E2589" s="17">
        <f>D2589*Premissas!$C$6</f>
        <v>0</v>
      </c>
      <c r="F2589" s="15">
        <f t="shared" si="3922"/>
        <v>185</v>
      </c>
      <c r="G2589" s="18">
        <f>F2589*Premissas!$C$5</f>
        <v>5963.7772856690917</v>
      </c>
      <c r="M2589" s="7" t="str">
        <f>Premissas!$E$13</f>
        <v>novembro/18</v>
      </c>
      <c r="N2589" s="29">
        <f t="shared" si="3929"/>
        <v>185</v>
      </c>
      <c r="O2589" s="15">
        <f>Premissas!$I$13</f>
        <v>40.659999999999997</v>
      </c>
      <c r="P2589" s="16">
        <f t="shared" si="3924"/>
        <v>0</v>
      </c>
      <c r="Q2589" s="17">
        <f>P2589*Premissas!$C$13</f>
        <v>0</v>
      </c>
      <c r="R2589" s="15">
        <f t="shared" si="3925"/>
        <v>185</v>
      </c>
      <c r="S2589" s="18">
        <f>R2589*Premissas!$C$11</f>
        <v>8910.5504587155956</v>
      </c>
      <c r="Y2589" s="7" t="str">
        <f>Premissas!$E$13</f>
        <v>novembro/18</v>
      </c>
      <c r="Z2589" s="29">
        <f t="shared" si="3930"/>
        <v>185</v>
      </c>
      <c r="AA2589" s="15">
        <f>Premissas!$H$13</f>
        <v>66.42</v>
      </c>
      <c r="AB2589" s="16">
        <f t="shared" si="3927"/>
        <v>0</v>
      </c>
      <c r="AC2589" s="17">
        <f>AB2589*Premissas!$C$6</f>
        <v>0</v>
      </c>
      <c r="AD2589" s="15">
        <f t="shared" si="3928"/>
        <v>185</v>
      </c>
      <c r="AE2589" s="18">
        <f>AD2589*Premissas!$C$12</f>
        <v>5963.7772856690917</v>
      </c>
    </row>
    <row r="2590" spans="1:33" x14ac:dyDescent="0.25">
      <c r="A2590" s="26" t="s">
        <v>35</v>
      </c>
      <c r="B2590" s="5"/>
      <c r="C2590" s="5">
        <f>LARGE(C2577:C2589,1)</f>
        <v>89.49</v>
      </c>
      <c r="D2590" s="5">
        <f>LARGE(D2577:D2589,1)</f>
        <v>0</v>
      </c>
      <c r="E2590" s="27">
        <f>SUM(E2578:E2589)</f>
        <v>0</v>
      </c>
      <c r="F2590" s="5">
        <f>LARGE(F2577:F2589,1)</f>
        <v>185</v>
      </c>
      <c r="G2590" s="27">
        <f t="shared" si="3866"/>
        <v>71565.327428029108</v>
      </c>
      <c r="H2590" s="50">
        <f>E2590+G2590</f>
        <v>71565.327428029108</v>
      </c>
      <c r="I2590">
        <f>B2578</f>
        <v>185</v>
      </c>
      <c r="M2590" s="26" t="s">
        <v>35</v>
      </c>
      <c r="N2590" s="5"/>
      <c r="O2590" s="5">
        <f t="shared" ref="O2590:P2590" si="3932">LARGE(O2577:O2589,1)</f>
        <v>77.73</v>
      </c>
      <c r="P2590" s="5">
        <f t="shared" si="3932"/>
        <v>0</v>
      </c>
      <c r="Q2590" s="27">
        <f t="shared" ref="Q2590" si="3933">SUM(Q2578:Q2589)</f>
        <v>0</v>
      </c>
      <c r="R2590" s="5">
        <f t="shared" ref="R2590" si="3934">LARGE(R2577:R2589,1)</f>
        <v>185</v>
      </c>
      <c r="S2590" s="27">
        <f t="shared" si="3870"/>
        <v>106926.60550458712</v>
      </c>
      <c r="T2590" s="50">
        <f t="shared" ref="T2590" si="3935">Q2590+S2590</f>
        <v>106926.60550458712</v>
      </c>
      <c r="U2590">
        <f t="shared" ref="U2590" si="3936">N2578</f>
        <v>185</v>
      </c>
      <c r="Y2590" s="26" t="s">
        <v>35</v>
      </c>
      <c r="Z2590" s="5"/>
      <c r="AA2590" s="5">
        <f t="shared" ref="AA2590:AB2590" si="3937">LARGE(AA2577:AA2589,1)</f>
        <v>89.49</v>
      </c>
      <c r="AB2590" s="5">
        <f t="shared" si="3937"/>
        <v>0</v>
      </c>
      <c r="AC2590" s="27">
        <f t="shared" ref="AC2590" si="3938">SUM(AC2578:AC2589)</f>
        <v>0</v>
      </c>
      <c r="AD2590" s="5">
        <f t="shared" ref="AD2590" si="3939">LARGE(AD2577:AD2589,1)</f>
        <v>185</v>
      </c>
      <c r="AE2590" s="27">
        <f t="shared" si="3876"/>
        <v>71565.327428029108</v>
      </c>
      <c r="AF2590" s="50">
        <f t="shared" ref="AF2590" si="3940">AC2590+AE2590</f>
        <v>71565.327428029108</v>
      </c>
      <c r="AG2590">
        <f t="shared" ref="AG2590" si="3941">Z2578</f>
        <v>185</v>
      </c>
    </row>
    <row r="2591" spans="1:33" x14ac:dyDescent="0.25">
      <c r="A2591" s="6" t="s">
        <v>12</v>
      </c>
      <c r="B2591" s="6" t="s">
        <v>18</v>
      </c>
      <c r="C2591" s="6" t="s">
        <v>19</v>
      </c>
      <c r="D2591" s="14" t="s">
        <v>20</v>
      </c>
      <c r="E2591" s="14" t="s">
        <v>21</v>
      </c>
      <c r="F2591" s="6" t="s">
        <v>22</v>
      </c>
      <c r="G2591" s="6" t="s">
        <v>23</v>
      </c>
      <c r="M2591" s="6" t="s">
        <v>12</v>
      </c>
      <c r="N2591" s="6" t="s">
        <v>18</v>
      </c>
      <c r="O2591" s="6" t="s">
        <v>19</v>
      </c>
      <c r="P2591" s="14" t="s">
        <v>20</v>
      </c>
      <c r="Q2591" s="14" t="s">
        <v>21</v>
      </c>
      <c r="R2591" s="6" t="s">
        <v>22</v>
      </c>
      <c r="S2591" s="6" t="s">
        <v>23</v>
      </c>
      <c r="Y2591" s="6" t="s">
        <v>12</v>
      </c>
      <c r="Z2591" s="6" t="s">
        <v>18</v>
      </c>
      <c r="AA2591" s="6" t="s">
        <v>19</v>
      </c>
      <c r="AB2591" s="14" t="s">
        <v>20</v>
      </c>
      <c r="AC2591" s="14" t="s">
        <v>21</v>
      </c>
      <c r="AD2591" s="6" t="s">
        <v>22</v>
      </c>
      <c r="AE2591" s="6" t="s">
        <v>23</v>
      </c>
    </row>
    <row r="2592" spans="1:33" x14ac:dyDescent="0.25">
      <c r="A2592" s="7" t="str">
        <f>Premissas!$E$2</f>
        <v>outubro/19</v>
      </c>
      <c r="B2592" s="29">
        <f>B2578+1</f>
        <v>186</v>
      </c>
      <c r="C2592" s="15">
        <f>LARGE(Premissas!$H$2:$I$2,1)</f>
        <v>63.39</v>
      </c>
      <c r="D2592" s="16">
        <f t="shared" ref="D2592:D2603" si="3942">IF(C2592&gt;105%*B2592,(C2592-B2592),0)</f>
        <v>0</v>
      </c>
      <c r="E2592" s="17">
        <f>D2592*Premissas!$C$6</f>
        <v>0</v>
      </c>
      <c r="F2592" s="15">
        <f t="shared" ref="F2592:F2603" si="3943">IF(C2592&gt;B2592,C2592,B2592)</f>
        <v>186</v>
      </c>
      <c r="G2592" s="18">
        <f>F2592*Premissas!$C$5</f>
        <v>5996.0139196456821</v>
      </c>
      <c r="M2592" s="7" t="str">
        <f>Premissas!$E$2</f>
        <v>outubro/19</v>
      </c>
      <c r="N2592" s="29">
        <f t="shared" ref="N2592" si="3944">N2578+1</f>
        <v>186</v>
      </c>
      <c r="O2592" s="15">
        <f>Premissas!$I$2</f>
        <v>63.39</v>
      </c>
      <c r="P2592" s="16">
        <f t="shared" ref="P2592:P2603" si="3945">IF(O2592&gt;105%*N2592,(O2592-N2592),0)</f>
        <v>0</v>
      </c>
      <c r="Q2592" s="17">
        <f>P2592*Premissas!$C$13</f>
        <v>0</v>
      </c>
      <c r="R2592" s="15">
        <f t="shared" ref="R2592:R2603" si="3946">IF(O2592&gt;N2592,O2592,N2592)</f>
        <v>186</v>
      </c>
      <c r="S2592" s="18">
        <f>R2592*Premissas!$C$11</f>
        <v>8958.7155963302757</v>
      </c>
      <c r="Y2592" s="7" t="str">
        <f>Premissas!$E$2</f>
        <v>outubro/19</v>
      </c>
      <c r="Z2592" s="29">
        <f t="shared" ref="Z2592" si="3947">Z2578+1</f>
        <v>186</v>
      </c>
      <c r="AA2592" s="15">
        <f>Premissas!$H$2</f>
        <v>58.8</v>
      </c>
      <c r="AB2592" s="16">
        <f t="shared" ref="AB2592:AB2603" si="3948">IF(AA2592&gt;105%*Z2592,(AA2592-Z2592),0)</f>
        <v>0</v>
      </c>
      <c r="AC2592" s="17">
        <f>AB2592*Premissas!$C$6</f>
        <v>0</v>
      </c>
      <c r="AD2592" s="15">
        <f t="shared" ref="AD2592:AD2603" si="3949">IF(AA2592&gt;Z2592,AA2592,Z2592)</f>
        <v>186</v>
      </c>
      <c r="AE2592" s="18">
        <f>AD2592*Premissas!$C$12</f>
        <v>5996.0139196456821</v>
      </c>
    </row>
    <row r="2593" spans="1:33" x14ac:dyDescent="0.25">
      <c r="A2593" s="7" t="str">
        <f>Premissas!$E$3</f>
        <v>setembro/19</v>
      </c>
      <c r="B2593" s="29">
        <f>B2592</f>
        <v>186</v>
      </c>
      <c r="C2593" s="15">
        <f>LARGE(Premissas!$H$3:$I$3,1)</f>
        <v>58.91</v>
      </c>
      <c r="D2593" s="16">
        <f t="shared" si="3942"/>
        <v>0</v>
      </c>
      <c r="E2593" s="17">
        <f>D2593*Premissas!$C$6</f>
        <v>0</v>
      </c>
      <c r="F2593" s="15">
        <f t="shared" si="3943"/>
        <v>186</v>
      </c>
      <c r="G2593" s="18">
        <f>F2593*Premissas!$C$5</f>
        <v>5996.0139196456821</v>
      </c>
      <c r="M2593" s="7" t="str">
        <f>Premissas!$E$3</f>
        <v>setembro/19</v>
      </c>
      <c r="N2593" s="29">
        <f t="shared" ref="N2593:N2603" si="3950">N2592</f>
        <v>186</v>
      </c>
      <c r="O2593" s="15">
        <f>Premissas!$I$3</f>
        <v>52.19</v>
      </c>
      <c r="P2593" s="16">
        <f t="shared" si="3945"/>
        <v>0</v>
      </c>
      <c r="Q2593" s="17">
        <f>P2593*Premissas!$C$13</f>
        <v>0</v>
      </c>
      <c r="R2593" s="15">
        <f t="shared" si="3946"/>
        <v>186</v>
      </c>
      <c r="S2593" s="18">
        <f>R2593*Premissas!$C$11</f>
        <v>8958.7155963302757</v>
      </c>
      <c r="Y2593" s="7" t="str">
        <f>Premissas!$E$3</f>
        <v>setembro/19</v>
      </c>
      <c r="Z2593" s="29">
        <f t="shared" ref="Z2593:Z2603" si="3951">Z2592</f>
        <v>186</v>
      </c>
      <c r="AA2593" s="15">
        <f>Premissas!$H$3</f>
        <v>58.91</v>
      </c>
      <c r="AB2593" s="16">
        <f t="shared" si="3948"/>
        <v>0</v>
      </c>
      <c r="AC2593" s="17">
        <f>AB2593*Premissas!$C$6</f>
        <v>0</v>
      </c>
      <c r="AD2593" s="15">
        <f t="shared" si="3949"/>
        <v>186</v>
      </c>
      <c r="AE2593" s="18">
        <f>AD2593*Premissas!$C$12</f>
        <v>5996.0139196456821</v>
      </c>
    </row>
    <row r="2594" spans="1:33" x14ac:dyDescent="0.25">
      <c r="A2594" s="7" t="str">
        <f>Premissas!$E$4</f>
        <v>agosto/19</v>
      </c>
      <c r="B2594" s="29">
        <f t="shared" ref="B2594:B2603" si="3952">B2593</f>
        <v>186</v>
      </c>
      <c r="C2594" s="15">
        <f>LARGE(Premissas!$H$4:$I$4,1)</f>
        <v>46.48</v>
      </c>
      <c r="D2594" s="16">
        <f t="shared" si="3942"/>
        <v>0</v>
      </c>
      <c r="E2594" s="17">
        <f>D2594*Premissas!$C$6</f>
        <v>0</v>
      </c>
      <c r="F2594" s="15">
        <f t="shared" si="3943"/>
        <v>186</v>
      </c>
      <c r="G2594" s="18">
        <f>F2594*Premissas!$C$5</f>
        <v>5996.0139196456821</v>
      </c>
      <c r="M2594" s="7" t="str">
        <f>Premissas!$E$4</f>
        <v>agosto/19</v>
      </c>
      <c r="N2594" s="29">
        <f t="shared" si="3950"/>
        <v>186</v>
      </c>
      <c r="O2594" s="15">
        <f>Premissas!$I$4</f>
        <v>20.16</v>
      </c>
      <c r="P2594" s="16">
        <f t="shared" si="3945"/>
        <v>0</v>
      </c>
      <c r="Q2594" s="17">
        <f>P2594*Premissas!$C$13</f>
        <v>0</v>
      </c>
      <c r="R2594" s="15">
        <f t="shared" si="3946"/>
        <v>186</v>
      </c>
      <c r="S2594" s="18">
        <f>R2594*Premissas!$C$11</f>
        <v>8958.7155963302757</v>
      </c>
      <c r="Y2594" s="7" t="str">
        <f>Premissas!$E$4</f>
        <v>agosto/19</v>
      </c>
      <c r="Z2594" s="29">
        <f t="shared" si="3951"/>
        <v>186</v>
      </c>
      <c r="AA2594" s="15">
        <f>Premissas!$H$4</f>
        <v>46.48</v>
      </c>
      <c r="AB2594" s="16">
        <f t="shared" si="3948"/>
        <v>0</v>
      </c>
      <c r="AC2594" s="17">
        <f>AB2594*Premissas!$C$6</f>
        <v>0</v>
      </c>
      <c r="AD2594" s="15">
        <f t="shared" si="3949"/>
        <v>186</v>
      </c>
      <c r="AE2594" s="18">
        <f>AD2594*Premissas!$C$12</f>
        <v>5996.0139196456821</v>
      </c>
    </row>
    <row r="2595" spans="1:33" x14ac:dyDescent="0.25">
      <c r="A2595" s="7" t="str">
        <f>Premissas!$E$5</f>
        <v>julho/19</v>
      </c>
      <c r="B2595" s="29">
        <f t="shared" si="3952"/>
        <v>186</v>
      </c>
      <c r="C2595" s="15">
        <f>LARGE(Premissas!$H$5:$I$5,1)</f>
        <v>63.17</v>
      </c>
      <c r="D2595" s="16">
        <f t="shared" si="3942"/>
        <v>0</v>
      </c>
      <c r="E2595" s="17">
        <f>D2595*Premissas!$C$6</f>
        <v>0</v>
      </c>
      <c r="F2595" s="15">
        <f t="shared" si="3943"/>
        <v>186</v>
      </c>
      <c r="G2595" s="18">
        <f>F2595*Premissas!$C$5</f>
        <v>5996.0139196456821</v>
      </c>
      <c r="M2595" s="7" t="str">
        <f>Premissas!$E$5</f>
        <v>julho/19</v>
      </c>
      <c r="N2595" s="29">
        <f t="shared" si="3950"/>
        <v>186</v>
      </c>
      <c r="O2595" s="15">
        <f>Premissas!$I$5</f>
        <v>39.979999999999997</v>
      </c>
      <c r="P2595" s="16">
        <f t="shared" si="3945"/>
        <v>0</v>
      </c>
      <c r="Q2595" s="17">
        <f>P2595*Premissas!$C$13</f>
        <v>0</v>
      </c>
      <c r="R2595" s="15">
        <f t="shared" si="3946"/>
        <v>186</v>
      </c>
      <c r="S2595" s="18">
        <f>R2595*Premissas!$C$11</f>
        <v>8958.7155963302757</v>
      </c>
      <c r="Y2595" s="7" t="str">
        <f>Premissas!$E$5</f>
        <v>julho/19</v>
      </c>
      <c r="Z2595" s="29">
        <f t="shared" si="3951"/>
        <v>186</v>
      </c>
      <c r="AA2595" s="15">
        <f>Premissas!$H$5</f>
        <v>63.17</v>
      </c>
      <c r="AB2595" s="16">
        <f t="shared" si="3948"/>
        <v>0</v>
      </c>
      <c r="AC2595" s="17">
        <f>AB2595*Premissas!$C$6</f>
        <v>0</v>
      </c>
      <c r="AD2595" s="15">
        <f t="shared" si="3949"/>
        <v>186</v>
      </c>
      <c r="AE2595" s="18">
        <f>AD2595*Premissas!$C$12</f>
        <v>5996.0139196456821</v>
      </c>
    </row>
    <row r="2596" spans="1:33" x14ac:dyDescent="0.25">
      <c r="A2596" s="7" t="str">
        <f>Premissas!$E$6</f>
        <v>junho/19</v>
      </c>
      <c r="B2596" s="29">
        <f t="shared" si="3952"/>
        <v>186</v>
      </c>
      <c r="C2596" s="15">
        <f>LARGE(Premissas!$H$6:$I$6,1)</f>
        <v>59.47</v>
      </c>
      <c r="D2596" s="16">
        <f t="shared" si="3942"/>
        <v>0</v>
      </c>
      <c r="E2596" s="17">
        <f>D2596*Premissas!$C$6</f>
        <v>0</v>
      </c>
      <c r="F2596" s="15">
        <f t="shared" si="3943"/>
        <v>186</v>
      </c>
      <c r="G2596" s="18">
        <f>F2596*Premissas!$C$5</f>
        <v>5996.0139196456821</v>
      </c>
      <c r="M2596" s="7" t="str">
        <f>Premissas!$E$6</f>
        <v>junho/19</v>
      </c>
      <c r="N2596" s="29">
        <f t="shared" si="3950"/>
        <v>186</v>
      </c>
      <c r="O2596" s="15">
        <f>Premissas!$I$6</f>
        <v>47.71</v>
      </c>
      <c r="P2596" s="16">
        <f t="shared" si="3945"/>
        <v>0</v>
      </c>
      <c r="Q2596" s="17">
        <f>P2596*Premissas!$C$13</f>
        <v>0</v>
      </c>
      <c r="R2596" s="15">
        <f t="shared" si="3946"/>
        <v>186</v>
      </c>
      <c r="S2596" s="18">
        <f>R2596*Premissas!$C$11</f>
        <v>8958.7155963302757</v>
      </c>
      <c r="Y2596" s="7" t="str">
        <f>Premissas!$E$6</f>
        <v>junho/19</v>
      </c>
      <c r="Z2596" s="29">
        <f t="shared" si="3951"/>
        <v>186</v>
      </c>
      <c r="AA2596" s="15">
        <f>Premissas!$H$6</f>
        <v>59.47</v>
      </c>
      <c r="AB2596" s="16">
        <f t="shared" si="3948"/>
        <v>0</v>
      </c>
      <c r="AC2596" s="17">
        <f>AB2596*Premissas!$C$6</f>
        <v>0</v>
      </c>
      <c r="AD2596" s="15">
        <f t="shared" si="3949"/>
        <v>186</v>
      </c>
      <c r="AE2596" s="18">
        <f>AD2596*Premissas!$C$12</f>
        <v>5996.0139196456821</v>
      </c>
    </row>
    <row r="2597" spans="1:33" x14ac:dyDescent="0.25">
      <c r="A2597" s="7" t="str">
        <f>Premissas!$E$7</f>
        <v>maio/19</v>
      </c>
      <c r="B2597" s="29">
        <f t="shared" si="3952"/>
        <v>186</v>
      </c>
      <c r="C2597" s="15">
        <f>LARGE(Premissas!$H$7:$I$7,1)</f>
        <v>61.04</v>
      </c>
      <c r="D2597" s="20">
        <f t="shared" si="3942"/>
        <v>0</v>
      </c>
      <c r="E2597" s="17">
        <f>D2597*Premissas!$C$6</f>
        <v>0</v>
      </c>
      <c r="F2597" s="15">
        <f t="shared" si="3943"/>
        <v>186</v>
      </c>
      <c r="G2597" s="18">
        <f>F2597*Premissas!$C$5</f>
        <v>5996.0139196456821</v>
      </c>
      <c r="M2597" s="7" t="str">
        <f>Premissas!$E$7</f>
        <v>maio/19</v>
      </c>
      <c r="N2597" s="29">
        <f t="shared" si="3950"/>
        <v>186</v>
      </c>
      <c r="O2597" s="15">
        <f>Premissas!$I$7</f>
        <v>46.37</v>
      </c>
      <c r="P2597" s="20">
        <f t="shared" si="3945"/>
        <v>0</v>
      </c>
      <c r="Q2597" s="17">
        <f>P2597*Premissas!$C$13</f>
        <v>0</v>
      </c>
      <c r="R2597" s="15">
        <f t="shared" si="3946"/>
        <v>186</v>
      </c>
      <c r="S2597" s="18">
        <f>R2597*Premissas!$C$11</f>
        <v>8958.7155963302757</v>
      </c>
      <c r="Y2597" s="7" t="str">
        <f>Premissas!$E$7</f>
        <v>maio/19</v>
      </c>
      <c r="Z2597" s="29">
        <f t="shared" si="3951"/>
        <v>186</v>
      </c>
      <c r="AA2597" s="15">
        <f>Premissas!$H$7</f>
        <v>61.04</v>
      </c>
      <c r="AB2597" s="20">
        <f t="shared" si="3948"/>
        <v>0</v>
      </c>
      <c r="AC2597" s="17">
        <f>AB2597*Premissas!$C$6</f>
        <v>0</v>
      </c>
      <c r="AD2597" s="15">
        <f t="shared" si="3949"/>
        <v>186</v>
      </c>
      <c r="AE2597" s="18">
        <f>AD2597*Premissas!$C$12</f>
        <v>5996.0139196456821</v>
      </c>
    </row>
    <row r="2598" spans="1:33" x14ac:dyDescent="0.25">
      <c r="A2598" s="7" t="str">
        <f>Premissas!$E$8</f>
        <v>abril/19</v>
      </c>
      <c r="B2598" s="29">
        <f t="shared" si="3952"/>
        <v>186</v>
      </c>
      <c r="C2598" s="15">
        <f>LARGE(Premissas!$H$8:$I$8,1)</f>
        <v>81.98</v>
      </c>
      <c r="D2598" s="20">
        <f t="shared" si="3942"/>
        <v>0</v>
      </c>
      <c r="E2598" s="17">
        <f>D2598*Premissas!$C$6</f>
        <v>0</v>
      </c>
      <c r="F2598" s="15">
        <f t="shared" si="3943"/>
        <v>186</v>
      </c>
      <c r="G2598" s="18">
        <f>F2598*Premissas!$C$5</f>
        <v>5996.0139196456821</v>
      </c>
      <c r="M2598" s="7" t="str">
        <f>Premissas!$E$8</f>
        <v>abril/19</v>
      </c>
      <c r="N2598" s="29">
        <f t="shared" si="3950"/>
        <v>186</v>
      </c>
      <c r="O2598" s="15">
        <f>Premissas!$I$8</f>
        <v>53.09</v>
      </c>
      <c r="P2598" s="20">
        <f t="shared" si="3945"/>
        <v>0</v>
      </c>
      <c r="Q2598" s="17">
        <f>P2598*Premissas!$C$13</f>
        <v>0</v>
      </c>
      <c r="R2598" s="15">
        <f t="shared" si="3946"/>
        <v>186</v>
      </c>
      <c r="S2598" s="18">
        <f>R2598*Premissas!$C$11</f>
        <v>8958.7155963302757</v>
      </c>
      <c r="Y2598" s="7" t="str">
        <f>Premissas!$E$8</f>
        <v>abril/19</v>
      </c>
      <c r="Z2598" s="29">
        <f t="shared" si="3951"/>
        <v>186</v>
      </c>
      <c r="AA2598" s="15">
        <f>Premissas!$H$8</f>
        <v>81.98</v>
      </c>
      <c r="AB2598" s="20">
        <f t="shared" si="3948"/>
        <v>0</v>
      </c>
      <c r="AC2598" s="17">
        <f>AB2598*Premissas!$C$6</f>
        <v>0</v>
      </c>
      <c r="AD2598" s="15">
        <f t="shared" si="3949"/>
        <v>186</v>
      </c>
      <c r="AE2598" s="18">
        <f>AD2598*Premissas!$C$12</f>
        <v>5996.0139196456821</v>
      </c>
    </row>
    <row r="2599" spans="1:33" x14ac:dyDescent="0.25">
      <c r="A2599" s="7" t="str">
        <f>Premissas!$E$9</f>
        <v>março/19</v>
      </c>
      <c r="B2599" s="29">
        <f t="shared" si="3952"/>
        <v>186</v>
      </c>
      <c r="C2599" s="15">
        <f>LARGE(Premissas!$H$9:$I$9,1)</f>
        <v>77.73</v>
      </c>
      <c r="D2599" s="20">
        <f t="shared" si="3942"/>
        <v>0</v>
      </c>
      <c r="E2599" s="17">
        <f>D2599*Premissas!$C$6</f>
        <v>0</v>
      </c>
      <c r="F2599" s="15">
        <f t="shared" si="3943"/>
        <v>186</v>
      </c>
      <c r="G2599" s="18">
        <f>F2599*Premissas!$C$5</f>
        <v>5996.0139196456821</v>
      </c>
      <c r="M2599" s="7" t="str">
        <f>Premissas!$E$9</f>
        <v>março/19</v>
      </c>
      <c r="N2599" s="29">
        <f t="shared" si="3950"/>
        <v>186</v>
      </c>
      <c r="O2599" s="15">
        <f>Premissas!$I$9</f>
        <v>77.73</v>
      </c>
      <c r="P2599" s="20">
        <f t="shared" si="3945"/>
        <v>0</v>
      </c>
      <c r="Q2599" s="17">
        <f>P2599*Premissas!$C$13</f>
        <v>0</v>
      </c>
      <c r="R2599" s="15">
        <f t="shared" si="3946"/>
        <v>186</v>
      </c>
      <c r="S2599" s="18">
        <f>R2599*Premissas!$C$11</f>
        <v>8958.7155963302757</v>
      </c>
      <c r="Y2599" s="7" t="str">
        <f>Premissas!$E$9</f>
        <v>março/19</v>
      </c>
      <c r="Z2599" s="29">
        <f t="shared" si="3951"/>
        <v>186</v>
      </c>
      <c r="AA2599" s="15">
        <f>Premissas!$H$9</f>
        <v>77.62</v>
      </c>
      <c r="AB2599" s="20">
        <f t="shared" si="3948"/>
        <v>0</v>
      </c>
      <c r="AC2599" s="17">
        <f>AB2599*Premissas!$C$6</f>
        <v>0</v>
      </c>
      <c r="AD2599" s="15">
        <f t="shared" si="3949"/>
        <v>186</v>
      </c>
      <c r="AE2599" s="18">
        <f>AD2599*Premissas!$C$12</f>
        <v>5996.0139196456821</v>
      </c>
    </row>
    <row r="2600" spans="1:33" x14ac:dyDescent="0.25">
      <c r="A2600" s="7" t="str">
        <f>Premissas!$E$10</f>
        <v>fevereiro/19</v>
      </c>
      <c r="B2600" s="29">
        <f t="shared" si="3952"/>
        <v>186</v>
      </c>
      <c r="C2600" s="15">
        <f>LARGE(Premissas!$H$10:$I$10,1)</f>
        <v>89.49</v>
      </c>
      <c r="D2600" s="20">
        <f t="shared" si="3942"/>
        <v>0</v>
      </c>
      <c r="E2600" s="17">
        <f>D2600*Premissas!$C$6</f>
        <v>0</v>
      </c>
      <c r="F2600" s="15">
        <f t="shared" si="3943"/>
        <v>186</v>
      </c>
      <c r="G2600" s="18">
        <f>F2600*Premissas!$C$5</f>
        <v>5996.0139196456821</v>
      </c>
      <c r="M2600" s="7" t="str">
        <f>Premissas!$E$10</f>
        <v>fevereiro/19</v>
      </c>
      <c r="N2600" s="29">
        <f t="shared" si="3950"/>
        <v>186</v>
      </c>
      <c r="O2600" s="15">
        <f>Premissas!$I$10</f>
        <v>61.82</v>
      </c>
      <c r="P2600" s="20">
        <f t="shared" si="3945"/>
        <v>0</v>
      </c>
      <c r="Q2600" s="17">
        <f>P2600*Premissas!$C$13</f>
        <v>0</v>
      </c>
      <c r="R2600" s="15">
        <f t="shared" si="3946"/>
        <v>186</v>
      </c>
      <c r="S2600" s="18">
        <f>R2600*Premissas!$C$11</f>
        <v>8958.7155963302757</v>
      </c>
      <c r="Y2600" s="7" t="str">
        <f>Premissas!$E$10</f>
        <v>fevereiro/19</v>
      </c>
      <c r="Z2600" s="29">
        <f t="shared" si="3951"/>
        <v>186</v>
      </c>
      <c r="AA2600" s="15">
        <f>Premissas!$H$10</f>
        <v>89.49</v>
      </c>
      <c r="AB2600" s="20">
        <f t="shared" si="3948"/>
        <v>0</v>
      </c>
      <c r="AC2600" s="17">
        <f>AB2600*Premissas!$C$6</f>
        <v>0</v>
      </c>
      <c r="AD2600" s="15">
        <f t="shared" si="3949"/>
        <v>186</v>
      </c>
      <c r="AE2600" s="18">
        <f>AD2600*Premissas!$C$12</f>
        <v>5996.0139196456821</v>
      </c>
    </row>
    <row r="2601" spans="1:33" x14ac:dyDescent="0.25">
      <c r="A2601" s="7" t="str">
        <f>Premissas!$E$11</f>
        <v>janeiro/19</v>
      </c>
      <c r="B2601" s="29">
        <f t="shared" si="3952"/>
        <v>186</v>
      </c>
      <c r="C2601" s="15">
        <f>LARGE(Premissas!$H$11:$I$11,1)</f>
        <v>81.09</v>
      </c>
      <c r="D2601" s="16">
        <f t="shared" si="3942"/>
        <v>0</v>
      </c>
      <c r="E2601" s="17">
        <f>D2601*Premissas!$C$6</f>
        <v>0</v>
      </c>
      <c r="F2601" s="15">
        <f t="shared" si="3943"/>
        <v>186</v>
      </c>
      <c r="G2601" s="18">
        <f>F2601*Premissas!$C$5</f>
        <v>5996.0139196456821</v>
      </c>
      <c r="M2601" s="7" t="str">
        <f>Premissas!$E$11</f>
        <v>janeiro/19</v>
      </c>
      <c r="N2601" s="29">
        <f t="shared" si="3950"/>
        <v>186</v>
      </c>
      <c r="O2601" s="15">
        <f>Premissas!$I$11</f>
        <v>57.12</v>
      </c>
      <c r="P2601" s="16">
        <f t="shared" si="3945"/>
        <v>0</v>
      </c>
      <c r="Q2601" s="17">
        <f>P2601*Premissas!$C$13</f>
        <v>0</v>
      </c>
      <c r="R2601" s="15">
        <f t="shared" si="3946"/>
        <v>186</v>
      </c>
      <c r="S2601" s="18">
        <f>R2601*Premissas!$C$11</f>
        <v>8958.7155963302757</v>
      </c>
      <c r="Y2601" s="7" t="str">
        <f>Premissas!$E$11</f>
        <v>janeiro/19</v>
      </c>
      <c r="Z2601" s="29">
        <f t="shared" si="3951"/>
        <v>186</v>
      </c>
      <c r="AA2601" s="15">
        <f>Premissas!$H$11</f>
        <v>81.09</v>
      </c>
      <c r="AB2601" s="16">
        <f t="shared" si="3948"/>
        <v>0</v>
      </c>
      <c r="AC2601" s="17">
        <f>AB2601*Premissas!$C$6</f>
        <v>0</v>
      </c>
      <c r="AD2601" s="15">
        <f t="shared" si="3949"/>
        <v>186</v>
      </c>
      <c r="AE2601" s="18">
        <f>AD2601*Premissas!$C$12</f>
        <v>5996.0139196456821</v>
      </c>
    </row>
    <row r="2602" spans="1:33" x14ac:dyDescent="0.25">
      <c r="A2602" s="7" t="str">
        <f>Premissas!$E$12</f>
        <v>dezembro/18</v>
      </c>
      <c r="B2602" s="29">
        <f t="shared" si="3952"/>
        <v>186</v>
      </c>
      <c r="C2602" s="15">
        <f>LARGE(Premissas!$H$12:$I$12,1)</f>
        <v>66.98</v>
      </c>
      <c r="D2602" s="16">
        <f t="shared" si="3942"/>
        <v>0</v>
      </c>
      <c r="E2602" s="17">
        <f>D2602*Premissas!$C$6</f>
        <v>0</v>
      </c>
      <c r="F2602" s="15">
        <f t="shared" si="3943"/>
        <v>186</v>
      </c>
      <c r="G2602" s="18">
        <f>F2602*Premissas!$C$5</f>
        <v>5996.0139196456821</v>
      </c>
      <c r="M2602" s="7" t="str">
        <f>Premissas!$E$12</f>
        <v>dezembro/18</v>
      </c>
      <c r="N2602" s="29">
        <f t="shared" si="3950"/>
        <v>186</v>
      </c>
      <c r="O2602" s="15">
        <f>Premissas!$I$12</f>
        <v>56.9</v>
      </c>
      <c r="P2602" s="16">
        <f t="shared" si="3945"/>
        <v>0</v>
      </c>
      <c r="Q2602" s="17">
        <f>P2602*Premissas!$C$13</f>
        <v>0</v>
      </c>
      <c r="R2602" s="15">
        <f t="shared" si="3946"/>
        <v>186</v>
      </c>
      <c r="S2602" s="18">
        <f>R2602*Premissas!$C$11</f>
        <v>8958.7155963302757</v>
      </c>
      <c r="Y2602" s="7" t="str">
        <f>Premissas!$E$12</f>
        <v>dezembro/18</v>
      </c>
      <c r="Z2602" s="29">
        <f t="shared" si="3951"/>
        <v>186</v>
      </c>
      <c r="AA2602" s="15">
        <f>Premissas!$H$12</f>
        <v>66.98</v>
      </c>
      <c r="AB2602" s="16">
        <f t="shared" si="3948"/>
        <v>0</v>
      </c>
      <c r="AC2602" s="17">
        <f>AB2602*Premissas!$C$6</f>
        <v>0</v>
      </c>
      <c r="AD2602" s="15">
        <f t="shared" si="3949"/>
        <v>186</v>
      </c>
      <c r="AE2602" s="18">
        <f>AD2602*Premissas!$C$12</f>
        <v>5996.0139196456821</v>
      </c>
    </row>
    <row r="2603" spans="1:33" x14ac:dyDescent="0.25">
      <c r="A2603" s="7" t="str">
        <f>Premissas!$E$13</f>
        <v>novembro/18</v>
      </c>
      <c r="B2603" s="29">
        <f t="shared" si="3952"/>
        <v>186</v>
      </c>
      <c r="C2603" s="15">
        <f>LARGE(Premissas!$H$13:$I$13,1)</f>
        <v>66.42</v>
      </c>
      <c r="D2603" s="16">
        <f t="shared" si="3942"/>
        <v>0</v>
      </c>
      <c r="E2603" s="17">
        <f>D2603*Premissas!$C$6</f>
        <v>0</v>
      </c>
      <c r="F2603" s="15">
        <f t="shared" si="3943"/>
        <v>186</v>
      </c>
      <c r="G2603" s="18">
        <f>F2603*Premissas!$C$5</f>
        <v>5996.0139196456821</v>
      </c>
      <c r="M2603" s="7" t="str">
        <f>Premissas!$E$13</f>
        <v>novembro/18</v>
      </c>
      <c r="N2603" s="29">
        <f t="shared" si="3950"/>
        <v>186</v>
      </c>
      <c r="O2603" s="15">
        <f>Premissas!$I$13</f>
        <v>40.659999999999997</v>
      </c>
      <c r="P2603" s="16">
        <f t="shared" si="3945"/>
        <v>0</v>
      </c>
      <c r="Q2603" s="17">
        <f>P2603*Premissas!$C$13</f>
        <v>0</v>
      </c>
      <c r="R2603" s="15">
        <f t="shared" si="3946"/>
        <v>186</v>
      </c>
      <c r="S2603" s="18">
        <f>R2603*Premissas!$C$11</f>
        <v>8958.7155963302757</v>
      </c>
      <c r="Y2603" s="7" t="str">
        <f>Premissas!$E$13</f>
        <v>novembro/18</v>
      </c>
      <c r="Z2603" s="29">
        <f t="shared" si="3951"/>
        <v>186</v>
      </c>
      <c r="AA2603" s="15">
        <f>Premissas!$H$13</f>
        <v>66.42</v>
      </c>
      <c r="AB2603" s="16">
        <f t="shared" si="3948"/>
        <v>0</v>
      </c>
      <c r="AC2603" s="17">
        <f>AB2603*Premissas!$C$6</f>
        <v>0</v>
      </c>
      <c r="AD2603" s="15">
        <f t="shared" si="3949"/>
        <v>186</v>
      </c>
      <c r="AE2603" s="18">
        <f>AD2603*Premissas!$C$12</f>
        <v>5996.0139196456821</v>
      </c>
    </row>
    <row r="2604" spans="1:33" x14ac:dyDescent="0.25">
      <c r="A2604" s="26" t="s">
        <v>35</v>
      </c>
      <c r="B2604" s="5"/>
      <c r="C2604" s="5">
        <f>LARGE(C2591:C2603,1)</f>
        <v>89.49</v>
      </c>
      <c r="D2604" s="5">
        <f>LARGE(D2591:D2603,1)</f>
        <v>0</v>
      </c>
      <c r="E2604" s="27">
        <f>SUM(E2592:E2603)</f>
        <v>0</v>
      </c>
      <c r="F2604" s="5">
        <f>LARGE(F2591:F2603,1)</f>
        <v>186</v>
      </c>
      <c r="G2604" s="27">
        <f t="shared" si="3866"/>
        <v>71952.167035748178</v>
      </c>
      <c r="H2604" s="50">
        <f>E2604+G2604</f>
        <v>71952.167035748178</v>
      </c>
      <c r="I2604">
        <f>B2592</f>
        <v>186</v>
      </c>
      <c r="M2604" s="26" t="s">
        <v>35</v>
      </c>
      <c r="N2604" s="5"/>
      <c r="O2604" s="5">
        <f t="shared" ref="O2604:P2604" si="3953">LARGE(O2591:O2603,1)</f>
        <v>77.73</v>
      </c>
      <c r="P2604" s="5">
        <f t="shared" si="3953"/>
        <v>0</v>
      </c>
      <c r="Q2604" s="27">
        <f t="shared" ref="Q2604" si="3954">SUM(Q2592:Q2603)</f>
        <v>0</v>
      </c>
      <c r="R2604" s="5">
        <f t="shared" ref="R2604" si="3955">LARGE(R2591:R2603,1)</f>
        <v>186</v>
      </c>
      <c r="S2604" s="27">
        <f t="shared" si="3870"/>
        <v>107504.58715596334</v>
      </c>
      <c r="T2604" s="50">
        <f t="shared" ref="T2604" si="3956">Q2604+S2604</f>
        <v>107504.58715596334</v>
      </c>
      <c r="U2604">
        <f t="shared" ref="U2604" si="3957">N2592</f>
        <v>186</v>
      </c>
      <c r="Y2604" s="26" t="s">
        <v>35</v>
      </c>
      <c r="Z2604" s="5"/>
      <c r="AA2604" s="5">
        <f t="shared" ref="AA2604:AB2604" si="3958">LARGE(AA2591:AA2603,1)</f>
        <v>89.49</v>
      </c>
      <c r="AB2604" s="5">
        <f t="shared" si="3958"/>
        <v>0</v>
      </c>
      <c r="AC2604" s="27">
        <f t="shared" ref="AC2604" si="3959">SUM(AC2592:AC2603)</f>
        <v>0</v>
      </c>
      <c r="AD2604" s="5">
        <f t="shared" ref="AD2604" si="3960">LARGE(AD2591:AD2603,1)</f>
        <v>186</v>
      </c>
      <c r="AE2604" s="27">
        <f t="shared" si="3876"/>
        <v>71952.167035748178</v>
      </c>
      <c r="AF2604" s="50">
        <f t="shared" ref="AF2604" si="3961">AC2604+AE2604</f>
        <v>71952.167035748178</v>
      </c>
      <c r="AG2604">
        <f t="shared" ref="AG2604" si="3962">Z2592</f>
        <v>186</v>
      </c>
    </row>
    <row r="2605" spans="1:33" x14ac:dyDescent="0.25">
      <c r="A2605" s="6" t="s">
        <v>12</v>
      </c>
      <c r="B2605" s="6" t="s">
        <v>18</v>
      </c>
      <c r="C2605" s="6" t="s">
        <v>19</v>
      </c>
      <c r="D2605" s="14" t="s">
        <v>20</v>
      </c>
      <c r="E2605" s="14" t="s">
        <v>21</v>
      </c>
      <c r="F2605" s="6" t="s">
        <v>22</v>
      </c>
      <c r="G2605" s="6" t="s">
        <v>23</v>
      </c>
      <c r="M2605" s="6" t="s">
        <v>12</v>
      </c>
      <c r="N2605" s="6" t="s">
        <v>18</v>
      </c>
      <c r="O2605" s="6" t="s">
        <v>19</v>
      </c>
      <c r="P2605" s="14" t="s">
        <v>20</v>
      </c>
      <c r="Q2605" s="14" t="s">
        <v>21</v>
      </c>
      <c r="R2605" s="6" t="s">
        <v>22</v>
      </c>
      <c r="S2605" s="6" t="s">
        <v>23</v>
      </c>
      <c r="Y2605" s="6" t="s">
        <v>12</v>
      </c>
      <c r="Z2605" s="6" t="s">
        <v>18</v>
      </c>
      <c r="AA2605" s="6" t="s">
        <v>19</v>
      </c>
      <c r="AB2605" s="14" t="s">
        <v>20</v>
      </c>
      <c r="AC2605" s="14" t="s">
        <v>21</v>
      </c>
      <c r="AD2605" s="6" t="s">
        <v>22</v>
      </c>
      <c r="AE2605" s="6" t="s">
        <v>23</v>
      </c>
    </row>
    <row r="2606" spans="1:33" x14ac:dyDescent="0.25">
      <c r="A2606" s="7" t="str">
        <f>Premissas!$E$2</f>
        <v>outubro/19</v>
      </c>
      <c r="B2606" s="29">
        <f>B2592+1</f>
        <v>187</v>
      </c>
      <c r="C2606" s="15">
        <f>LARGE(Premissas!$H$2:$I$2,1)</f>
        <v>63.39</v>
      </c>
      <c r="D2606" s="16">
        <f t="shared" ref="D2606:D2617" si="3963">IF(C2606&gt;105%*B2606,(C2606-B2606),0)</f>
        <v>0</v>
      </c>
      <c r="E2606" s="17">
        <f>D2606*Premissas!$C$6</f>
        <v>0</v>
      </c>
      <c r="F2606" s="15">
        <f t="shared" ref="F2606:F2617" si="3964">IF(C2606&gt;B2606,C2606,B2606)</f>
        <v>187</v>
      </c>
      <c r="G2606" s="18">
        <f>F2606*Premissas!$C$5</f>
        <v>6028.2505536222716</v>
      </c>
      <c r="M2606" s="7" t="str">
        <f>Premissas!$E$2</f>
        <v>outubro/19</v>
      </c>
      <c r="N2606" s="29">
        <f t="shared" ref="N2606" si="3965">N2592+1</f>
        <v>187</v>
      </c>
      <c r="O2606" s="15">
        <f>Premissas!$I$2</f>
        <v>63.39</v>
      </c>
      <c r="P2606" s="16">
        <f t="shared" ref="P2606:P2617" si="3966">IF(O2606&gt;105%*N2606,(O2606-N2606),0)</f>
        <v>0</v>
      </c>
      <c r="Q2606" s="17">
        <f>P2606*Premissas!$C$13</f>
        <v>0</v>
      </c>
      <c r="R2606" s="15">
        <f t="shared" ref="R2606:R2617" si="3967">IF(O2606&gt;N2606,O2606,N2606)</f>
        <v>187</v>
      </c>
      <c r="S2606" s="18">
        <f>R2606*Premissas!$C$11</f>
        <v>9006.880733944954</v>
      </c>
      <c r="Y2606" s="7" t="str">
        <f>Premissas!$E$2</f>
        <v>outubro/19</v>
      </c>
      <c r="Z2606" s="29">
        <f t="shared" ref="Z2606" si="3968">Z2592+1</f>
        <v>187</v>
      </c>
      <c r="AA2606" s="15">
        <f>Premissas!$H$2</f>
        <v>58.8</v>
      </c>
      <c r="AB2606" s="16">
        <f t="shared" ref="AB2606:AB2617" si="3969">IF(AA2606&gt;105%*Z2606,(AA2606-Z2606),0)</f>
        <v>0</v>
      </c>
      <c r="AC2606" s="17">
        <f>AB2606*Premissas!$C$6</f>
        <v>0</v>
      </c>
      <c r="AD2606" s="15">
        <f t="shared" ref="AD2606:AD2617" si="3970">IF(AA2606&gt;Z2606,AA2606,Z2606)</f>
        <v>187</v>
      </c>
      <c r="AE2606" s="18">
        <f>AD2606*Premissas!$C$12</f>
        <v>6028.2505536222716</v>
      </c>
    </row>
    <row r="2607" spans="1:33" x14ac:dyDescent="0.25">
      <c r="A2607" s="7" t="str">
        <f>Premissas!$E$3</f>
        <v>setembro/19</v>
      </c>
      <c r="B2607" s="29">
        <f>B2606</f>
        <v>187</v>
      </c>
      <c r="C2607" s="15">
        <f>LARGE(Premissas!$H$3:$I$3,1)</f>
        <v>58.91</v>
      </c>
      <c r="D2607" s="16">
        <f t="shared" si="3963"/>
        <v>0</v>
      </c>
      <c r="E2607" s="17">
        <f>D2607*Premissas!$C$6</f>
        <v>0</v>
      </c>
      <c r="F2607" s="15">
        <f t="shared" si="3964"/>
        <v>187</v>
      </c>
      <c r="G2607" s="18">
        <f>F2607*Premissas!$C$5</f>
        <v>6028.2505536222716</v>
      </c>
      <c r="M2607" s="7" t="str">
        <f>Premissas!$E$3</f>
        <v>setembro/19</v>
      </c>
      <c r="N2607" s="29">
        <f t="shared" ref="N2607:N2617" si="3971">N2606</f>
        <v>187</v>
      </c>
      <c r="O2607" s="15">
        <f>Premissas!$I$3</f>
        <v>52.19</v>
      </c>
      <c r="P2607" s="16">
        <f t="shared" si="3966"/>
        <v>0</v>
      </c>
      <c r="Q2607" s="17">
        <f>P2607*Premissas!$C$13</f>
        <v>0</v>
      </c>
      <c r="R2607" s="15">
        <f t="shared" si="3967"/>
        <v>187</v>
      </c>
      <c r="S2607" s="18">
        <f>R2607*Premissas!$C$11</f>
        <v>9006.880733944954</v>
      </c>
      <c r="Y2607" s="7" t="str">
        <f>Premissas!$E$3</f>
        <v>setembro/19</v>
      </c>
      <c r="Z2607" s="29">
        <f t="shared" ref="Z2607:Z2617" si="3972">Z2606</f>
        <v>187</v>
      </c>
      <c r="AA2607" s="15">
        <f>Premissas!$H$3</f>
        <v>58.91</v>
      </c>
      <c r="AB2607" s="16">
        <f t="shared" si="3969"/>
        <v>0</v>
      </c>
      <c r="AC2607" s="17">
        <f>AB2607*Premissas!$C$6</f>
        <v>0</v>
      </c>
      <c r="AD2607" s="15">
        <f t="shared" si="3970"/>
        <v>187</v>
      </c>
      <c r="AE2607" s="18">
        <f>AD2607*Premissas!$C$12</f>
        <v>6028.2505536222716</v>
      </c>
    </row>
    <row r="2608" spans="1:33" x14ac:dyDescent="0.25">
      <c r="A2608" s="7" t="str">
        <f>Premissas!$E$4</f>
        <v>agosto/19</v>
      </c>
      <c r="B2608" s="29">
        <f t="shared" ref="B2608:B2617" si="3973">B2607</f>
        <v>187</v>
      </c>
      <c r="C2608" s="15">
        <f>LARGE(Premissas!$H$4:$I$4,1)</f>
        <v>46.48</v>
      </c>
      <c r="D2608" s="16">
        <f t="shared" si="3963"/>
        <v>0</v>
      </c>
      <c r="E2608" s="17">
        <f>D2608*Premissas!$C$6</f>
        <v>0</v>
      </c>
      <c r="F2608" s="15">
        <f t="shared" si="3964"/>
        <v>187</v>
      </c>
      <c r="G2608" s="18">
        <f>F2608*Premissas!$C$5</f>
        <v>6028.2505536222716</v>
      </c>
      <c r="M2608" s="7" t="str">
        <f>Premissas!$E$4</f>
        <v>agosto/19</v>
      </c>
      <c r="N2608" s="29">
        <f t="shared" si="3971"/>
        <v>187</v>
      </c>
      <c r="O2608" s="15">
        <f>Premissas!$I$4</f>
        <v>20.16</v>
      </c>
      <c r="P2608" s="16">
        <f t="shared" si="3966"/>
        <v>0</v>
      </c>
      <c r="Q2608" s="17">
        <f>P2608*Premissas!$C$13</f>
        <v>0</v>
      </c>
      <c r="R2608" s="15">
        <f t="shared" si="3967"/>
        <v>187</v>
      </c>
      <c r="S2608" s="18">
        <f>R2608*Premissas!$C$11</f>
        <v>9006.880733944954</v>
      </c>
      <c r="Y2608" s="7" t="str">
        <f>Premissas!$E$4</f>
        <v>agosto/19</v>
      </c>
      <c r="Z2608" s="29">
        <f t="shared" si="3972"/>
        <v>187</v>
      </c>
      <c r="AA2608" s="15">
        <f>Premissas!$H$4</f>
        <v>46.48</v>
      </c>
      <c r="AB2608" s="16">
        <f t="shared" si="3969"/>
        <v>0</v>
      </c>
      <c r="AC2608" s="17">
        <f>AB2608*Premissas!$C$6</f>
        <v>0</v>
      </c>
      <c r="AD2608" s="15">
        <f t="shared" si="3970"/>
        <v>187</v>
      </c>
      <c r="AE2608" s="18">
        <f>AD2608*Premissas!$C$12</f>
        <v>6028.2505536222716</v>
      </c>
    </row>
    <row r="2609" spans="1:33" x14ac:dyDescent="0.25">
      <c r="A2609" s="7" t="str">
        <f>Premissas!$E$5</f>
        <v>julho/19</v>
      </c>
      <c r="B2609" s="29">
        <f t="shared" si="3973"/>
        <v>187</v>
      </c>
      <c r="C2609" s="15">
        <f>LARGE(Premissas!$H$5:$I$5,1)</f>
        <v>63.17</v>
      </c>
      <c r="D2609" s="16">
        <f t="shared" si="3963"/>
        <v>0</v>
      </c>
      <c r="E2609" s="17">
        <f>D2609*Premissas!$C$6</f>
        <v>0</v>
      </c>
      <c r="F2609" s="15">
        <f t="shared" si="3964"/>
        <v>187</v>
      </c>
      <c r="G2609" s="18">
        <f>F2609*Premissas!$C$5</f>
        <v>6028.2505536222716</v>
      </c>
      <c r="M2609" s="7" t="str">
        <f>Premissas!$E$5</f>
        <v>julho/19</v>
      </c>
      <c r="N2609" s="29">
        <f t="shared" si="3971"/>
        <v>187</v>
      </c>
      <c r="O2609" s="15">
        <f>Premissas!$I$5</f>
        <v>39.979999999999997</v>
      </c>
      <c r="P2609" s="16">
        <f t="shared" si="3966"/>
        <v>0</v>
      </c>
      <c r="Q2609" s="17">
        <f>P2609*Premissas!$C$13</f>
        <v>0</v>
      </c>
      <c r="R2609" s="15">
        <f t="shared" si="3967"/>
        <v>187</v>
      </c>
      <c r="S2609" s="18">
        <f>R2609*Premissas!$C$11</f>
        <v>9006.880733944954</v>
      </c>
      <c r="Y2609" s="7" t="str">
        <f>Premissas!$E$5</f>
        <v>julho/19</v>
      </c>
      <c r="Z2609" s="29">
        <f t="shared" si="3972"/>
        <v>187</v>
      </c>
      <c r="AA2609" s="15">
        <f>Premissas!$H$5</f>
        <v>63.17</v>
      </c>
      <c r="AB2609" s="16">
        <f t="shared" si="3969"/>
        <v>0</v>
      </c>
      <c r="AC2609" s="17">
        <f>AB2609*Premissas!$C$6</f>
        <v>0</v>
      </c>
      <c r="AD2609" s="15">
        <f t="shared" si="3970"/>
        <v>187</v>
      </c>
      <c r="AE2609" s="18">
        <f>AD2609*Premissas!$C$12</f>
        <v>6028.2505536222716</v>
      </c>
    </row>
    <row r="2610" spans="1:33" x14ac:dyDescent="0.25">
      <c r="A2610" s="7" t="str">
        <f>Premissas!$E$6</f>
        <v>junho/19</v>
      </c>
      <c r="B2610" s="29">
        <f t="shared" si="3973"/>
        <v>187</v>
      </c>
      <c r="C2610" s="15">
        <f>LARGE(Premissas!$H$6:$I$6,1)</f>
        <v>59.47</v>
      </c>
      <c r="D2610" s="16">
        <f t="shared" si="3963"/>
        <v>0</v>
      </c>
      <c r="E2610" s="17">
        <f>D2610*Premissas!$C$6</f>
        <v>0</v>
      </c>
      <c r="F2610" s="15">
        <f t="shared" si="3964"/>
        <v>187</v>
      </c>
      <c r="G2610" s="18">
        <f>F2610*Premissas!$C$5</f>
        <v>6028.2505536222716</v>
      </c>
      <c r="M2610" s="7" t="str">
        <f>Premissas!$E$6</f>
        <v>junho/19</v>
      </c>
      <c r="N2610" s="29">
        <f t="shared" si="3971"/>
        <v>187</v>
      </c>
      <c r="O2610" s="15">
        <f>Premissas!$I$6</f>
        <v>47.71</v>
      </c>
      <c r="P2610" s="16">
        <f t="shared" si="3966"/>
        <v>0</v>
      </c>
      <c r="Q2610" s="17">
        <f>P2610*Premissas!$C$13</f>
        <v>0</v>
      </c>
      <c r="R2610" s="15">
        <f t="shared" si="3967"/>
        <v>187</v>
      </c>
      <c r="S2610" s="18">
        <f>R2610*Premissas!$C$11</f>
        <v>9006.880733944954</v>
      </c>
      <c r="Y2610" s="7" t="str">
        <f>Premissas!$E$6</f>
        <v>junho/19</v>
      </c>
      <c r="Z2610" s="29">
        <f t="shared" si="3972"/>
        <v>187</v>
      </c>
      <c r="AA2610" s="15">
        <f>Premissas!$H$6</f>
        <v>59.47</v>
      </c>
      <c r="AB2610" s="16">
        <f t="shared" si="3969"/>
        <v>0</v>
      </c>
      <c r="AC2610" s="17">
        <f>AB2610*Premissas!$C$6</f>
        <v>0</v>
      </c>
      <c r="AD2610" s="15">
        <f t="shared" si="3970"/>
        <v>187</v>
      </c>
      <c r="AE2610" s="18">
        <f>AD2610*Premissas!$C$12</f>
        <v>6028.2505536222716</v>
      </c>
    </row>
    <row r="2611" spans="1:33" x14ac:dyDescent="0.25">
      <c r="A2611" s="7" t="str">
        <f>Premissas!$E$7</f>
        <v>maio/19</v>
      </c>
      <c r="B2611" s="29">
        <f t="shared" si="3973"/>
        <v>187</v>
      </c>
      <c r="C2611" s="15">
        <f>LARGE(Premissas!$H$7:$I$7,1)</f>
        <v>61.04</v>
      </c>
      <c r="D2611" s="20">
        <f t="shared" si="3963"/>
        <v>0</v>
      </c>
      <c r="E2611" s="17">
        <f>D2611*Premissas!$C$6</f>
        <v>0</v>
      </c>
      <c r="F2611" s="15">
        <f t="shared" si="3964"/>
        <v>187</v>
      </c>
      <c r="G2611" s="18">
        <f>F2611*Premissas!$C$5</f>
        <v>6028.2505536222716</v>
      </c>
      <c r="M2611" s="7" t="str">
        <f>Premissas!$E$7</f>
        <v>maio/19</v>
      </c>
      <c r="N2611" s="29">
        <f t="shared" si="3971"/>
        <v>187</v>
      </c>
      <c r="O2611" s="15">
        <f>Premissas!$I$7</f>
        <v>46.37</v>
      </c>
      <c r="P2611" s="20">
        <f t="shared" si="3966"/>
        <v>0</v>
      </c>
      <c r="Q2611" s="17">
        <f>P2611*Premissas!$C$13</f>
        <v>0</v>
      </c>
      <c r="R2611" s="15">
        <f t="shared" si="3967"/>
        <v>187</v>
      </c>
      <c r="S2611" s="18">
        <f>R2611*Premissas!$C$11</f>
        <v>9006.880733944954</v>
      </c>
      <c r="Y2611" s="7" t="str">
        <f>Premissas!$E$7</f>
        <v>maio/19</v>
      </c>
      <c r="Z2611" s="29">
        <f t="shared" si="3972"/>
        <v>187</v>
      </c>
      <c r="AA2611" s="15">
        <f>Premissas!$H$7</f>
        <v>61.04</v>
      </c>
      <c r="AB2611" s="20">
        <f t="shared" si="3969"/>
        <v>0</v>
      </c>
      <c r="AC2611" s="17">
        <f>AB2611*Premissas!$C$6</f>
        <v>0</v>
      </c>
      <c r="AD2611" s="15">
        <f t="shared" si="3970"/>
        <v>187</v>
      </c>
      <c r="AE2611" s="18">
        <f>AD2611*Premissas!$C$12</f>
        <v>6028.2505536222716</v>
      </c>
    </row>
    <row r="2612" spans="1:33" x14ac:dyDescent="0.25">
      <c r="A2612" s="7" t="str">
        <f>Premissas!$E$8</f>
        <v>abril/19</v>
      </c>
      <c r="B2612" s="29">
        <f t="shared" si="3973"/>
        <v>187</v>
      </c>
      <c r="C2612" s="15">
        <f>LARGE(Premissas!$H$8:$I$8,1)</f>
        <v>81.98</v>
      </c>
      <c r="D2612" s="20">
        <f t="shared" si="3963"/>
        <v>0</v>
      </c>
      <c r="E2612" s="17">
        <f>D2612*Premissas!$C$6</f>
        <v>0</v>
      </c>
      <c r="F2612" s="15">
        <f t="shared" si="3964"/>
        <v>187</v>
      </c>
      <c r="G2612" s="18">
        <f>F2612*Premissas!$C$5</f>
        <v>6028.2505536222716</v>
      </c>
      <c r="M2612" s="7" t="str">
        <f>Premissas!$E$8</f>
        <v>abril/19</v>
      </c>
      <c r="N2612" s="29">
        <f t="shared" si="3971"/>
        <v>187</v>
      </c>
      <c r="O2612" s="15">
        <f>Premissas!$I$8</f>
        <v>53.09</v>
      </c>
      <c r="P2612" s="20">
        <f t="shared" si="3966"/>
        <v>0</v>
      </c>
      <c r="Q2612" s="17">
        <f>P2612*Premissas!$C$13</f>
        <v>0</v>
      </c>
      <c r="R2612" s="15">
        <f t="shared" si="3967"/>
        <v>187</v>
      </c>
      <c r="S2612" s="18">
        <f>R2612*Premissas!$C$11</f>
        <v>9006.880733944954</v>
      </c>
      <c r="Y2612" s="7" t="str">
        <f>Premissas!$E$8</f>
        <v>abril/19</v>
      </c>
      <c r="Z2612" s="29">
        <f t="shared" si="3972"/>
        <v>187</v>
      </c>
      <c r="AA2612" s="15">
        <f>Premissas!$H$8</f>
        <v>81.98</v>
      </c>
      <c r="AB2612" s="20">
        <f t="shared" si="3969"/>
        <v>0</v>
      </c>
      <c r="AC2612" s="17">
        <f>AB2612*Premissas!$C$6</f>
        <v>0</v>
      </c>
      <c r="AD2612" s="15">
        <f t="shared" si="3970"/>
        <v>187</v>
      </c>
      <c r="AE2612" s="18">
        <f>AD2612*Premissas!$C$12</f>
        <v>6028.2505536222716</v>
      </c>
    </row>
    <row r="2613" spans="1:33" x14ac:dyDescent="0.25">
      <c r="A2613" s="7" t="str">
        <f>Premissas!$E$9</f>
        <v>março/19</v>
      </c>
      <c r="B2613" s="29">
        <f t="shared" si="3973"/>
        <v>187</v>
      </c>
      <c r="C2613" s="15">
        <f>LARGE(Premissas!$H$9:$I$9,1)</f>
        <v>77.73</v>
      </c>
      <c r="D2613" s="20">
        <f t="shared" si="3963"/>
        <v>0</v>
      </c>
      <c r="E2613" s="17">
        <f>D2613*Premissas!$C$6</f>
        <v>0</v>
      </c>
      <c r="F2613" s="15">
        <f t="shared" si="3964"/>
        <v>187</v>
      </c>
      <c r="G2613" s="18">
        <f>F2613*Premissas!$C$5</f>
        <v>6028.2505536222716</v>
      </c>
      <c r="M2613" s="7" t="str">
        <f>Premissas!$E$9</f>
        <v>março/19</v>
      </c>
      <c r="N2613" s="29">
        <f t="shared" si="3971"/>
        <v>187</v>
      </c>
      <c r="O2613" s="15">
        <f>Premissas!$I$9</f>
        <v>77.73</v>
      </c>
      <c r="P2613" s="20">
        <f t="shared" si="3966"/>
        <v>0</v>
      </c>
      <c r="Q2613" s="17">
        <f>P2613*Premissas!$C$13</f>
        <v>0</v>
      </c>
      <c r="R2613" s="15">
        <f t="shared" si="3967"/>
        <v>187</v>
      </c>
      <c r="S2613" s="18">
        <f>R2613*Premissas!$C$11</f>
        <v>9006.880733944954</v>
      </c>
      <c r="Y2613" s="7" t="str">
        <f>Premissas!$E$9</f>
        <v>março/19</v>
      </c>
      <c r="Z2613" s="29">
        <f t="shared" si="3972"/>
        <v>187</v>
      </c>
      <c r="AA2613" s="15">
        <f>Premissas!$H$9</f>
        <v>77.62</v>
      </c>
      <c r="AB2613" s="20">
        <f t="shared" si="3969"/>
        <v>0</v>
      </c>
      <c r="AC2613" s="17">
        <f>AB2613*Premissas!$C$6</f>
        <v>0</v>
      </c>
      <c r="AD2613" s="15">
        <f t="shared" si="3970"/>
        <v>187</v>
      </c>
      <c r="AE2613" s="18">
        <f>AD2613*Premissas!$C$12</f>
        <v>6028.2505536222716</v>
      </c>
    </row>
    <row r="2614" spans="1:33" x14ac:dyDescent="0.25">
      <c r="A2614" s="7" t="str">
        <f>Premissas!$E$10</f>
        <v>fevereiro/19</v>
      </c>
      <c r="B2614" s="29">
        <f t="shared" si="3973"/>
        <v>187</v>
      </c>
      <c r="C2614" s="15">
        <f>LARGE(Premissas!$H$10:$I$10,1)</f>
        <v>89.49</v>
      </c>
      <c r="D2614" s="20">
        <f t="shared" si="3963"/>
        <v>0</v>
      </c>
      <c r="E2614" s="17">
        <f>D2614*Premissas!$C$6</f>
        <v>0</v>
      </c>
      <c r="F2614" s="15">
        <f t="shared" si="3964"/>
        <v>187</v>
      </c>
      <c r="G2614" s="18">
        <f>F2614*Premissas!$C$5</f>
        <v>6028.2505536222716</v>
      </c>
      <c r="M2614" s="7" t="str">
        <f>Premissas!$E$10</f>
        <v>fevereiro/19</v>
      </c>
      <c r="N2614" s="29">
        <f t="shared" si="3971"/>
        <v>187</v>
      </c>
      <c r="O2614" s="15">
        <f>Premissas!$I$10</f>
        <v>61.82</v>
      </c>
      <c r="P2614" s="20">
        <f t="shared" si="3966"/>
        <v>0</v>
      </c>
      <c r="Q2614" s="17">
        <f>P2614*Premissas!$C$13</f>
        <v>0</v>
      </c>
      <c r="R2614" s="15">
        <f t="shared" si="3967"/>
        <v>187</v>
      </c>
      <c r="S2614" s="18">
        <f>R2614*Premissas!$C$11</f>
        <v>9006.880733944954</v>
      </c>
      <c r="Y2614" s="7" t="str">
        <f>Premissas!$E$10</f>
        <v>fevereiro/19</v>
      </c>
      <c r="Z2614" s="29">
        <f t="shared" si="3972"/>
        <v>187</v>
      </c>
      <c r="AA2614" s="15">
        <f>Premissas!$H$10</f>
        <v>89.49</v>
      </c>
      <c r="AB2614" s="20">
        <f t="shared" si="3969"/>
        <v>0</v>
      </c>
      <c r="AC2614" s="17">
        <f>AB2614*Premissas!$C$6</f>
        <v>0</v>
      </c>
      <c r="AD2614" s="15">
        <f t="shared" si="3970"/>
        <v>187</v>
      </c>
      <c r="AE2614" s="18">
        <f>AD2614*Premissas!$C$12</f>
        <v>6028.2505536222716</v>
      </c>
    </row>
    <row r="2615" spans="1:33" x14ac:dyDescent="0.25">
      <c r="A2615" s="7" t="str">
        <f>Premissas!$E$11</f>
        <v>janeiro/19</v>
      </c>
      <c r="B2615" s="29">
        <f t="shared" si="3973"/>
        <v>187</v>
      </c>
      <c r="C2615" s="15">
        <f>LARGE(Premissas!$H$11:$I$11,1)</f>
        <v>81.09</v>
      </c>
      <c r="D2615" s="16">
        <f t="shared" si="3963"/>
        <v>0</v>
      </c>
      <c r="E2615" s="17">
        <f>D2615*Premissas!$C$6</f>
        <v>0</v>
      </c>
      <c r="F2615" s="15">
        <f t="shared" si="3964"/>
        <v>187</v>
      </c>
      <c r="G2615" s="18">
        <f>F2615*Premissas!$C$5</f>
        <v>6028.2505536222716</v>
      </c>
      <c r="M2615" s="7" t="str">
        <f>Premissas!$E$11</f>
        <v>janeiro/19</v>
      </c>
      <c r="N2615" s="29">
        <f t="shared" si="3971"/>
        <v>187</v>
      </c>
      <c r="O2615" s="15">
        <f>Premissas!$I$11</f>
        <v>57.12</v>
      </c>
      <c r="P2615" s="16">
        <f t="shared" si="3966"/>
        <v>0</v>
      </c>
      <c r="Q2615" s="17">
        <f>P2615*Premissas!$C$13</f>
        <v>0</v>
      </c>
      <c r="R2615" s="15">
        <f t="shared" si="3967"/>
        <v>187</v>
      </c>
      <c r="S2615" s="18">
        <f>R2615*Premissas!$C$11</f>
        <v>9006.880733944954</v>
      </c>
      <c r="Y2615" s="7" t="str">
        <f>Premissas!$E$11</f>
        <v>janeiro/19</v>
      </c>
      <c r="Z2615" s="29">
        <f t="shared" si="3972"/>
        <v>187</v>
      </c>
      <c r="AA2615" s="15">
        <f>Premissas!$H$11</f>
        <v>81.09</v>
      </c>
      <c r="AB2615" s="16">
        <f t="shared" si="3969"/>
        <v>0</v>
      </c>
      <c r="AC2615" s="17">
        <f>AB2615*Premissas!$C$6</f>
        <v>0</v>
      </c>
      <c r="AD2615" s="15">
        <f t="shared" si="3970"/>
        <v>187</v>
      </c>
      <c r="AE2615" s="18">
        <f>AD2615*Premissas!$C$12</f>
        <v>6028.2505536222716</v>
      </c>
    </row>
    <row r="2616" spans="1:33" x14ac:dyDescent="0.25">
      <c r="A2616" s="7" t="str">
        <f>Premissas!$E$12</f>
        <v>dezembro/18</v>
      </c>
      <c r="B2616" s="29">
        <f t="shared" si="3973"/>
        <v>187</v>
      </c>
      <c r="C2616" s="15">
        <f>LARGE(Premissas!$H$12:$I$12,1)</f>
        <v>66.98</v>
      </c>
      <c r="D2616" s="16">
        <f t="shared" si="3963"/>
        <v>0</v>
      </c>
      <c r="E2616" s="17">
        <f>D2616*Premissas!$C$6</f>
        <v>0</v>
      </c>
      <c r="F2616" s="15">
        <f t="shared" si="3964"/>
        <v>187</v>
      </c>
      <c r="G2616" s="18">
        <f>F2616*Premissas!$C$5</f>
        <v>6028.2505536222716</v>
      </c>
      <c r="M2616" s="7" t="str">
        <f>Premissas!$E$12</f>
        <v>dezembro/18</v>
      </c>
      <c r="N2616" s="29">
        <f t="shared" si="3971"/>
        <v>187</v>
      </c>
      <c r="O2616" s="15">
        <f>Premissas!$I$12</f>
        <v>56.9</v>
      </c>
      <c r="P2616" s="16">
        <f t="shared" si="3966"/>
        <v>0</v>
      </c>
      <c r="Q2616" s="17">
        <f>P2616*Premissas!$C$13</f>
        <v>0</v>
      </c>
      <c r="R2616" s="15">
        <f t="shared" si="3967"/>
        <v>187</v>
      </c>
      <c r="S2616" s="18">
        <f>R2616*Premissas!$C$11</f>
        <v>9006.880733944954</v>
      </c>
      <c r="Y2616" s="7" t="str">
        <f>Premissas!$E$12</f>
        <v>dezembro/18</v>
      </c>
      <c r="Z2616" s="29">
        <f t="shared" si="3972"/>
        <v>187</v>
      </c>
      <c r="AA2616" s="15">
        <f>Premissas!$H$12</f>
        <v>66.98</v>
      </c>
      <c r="AB2616" s="16">
        <f t="shared" si="3969"/>
        <v>0</v>
      </c>
      <c r="AC2616" s="17">
        <f>AB2616*Premissas!$C$6</f>
        <v>0</v>
      </c>
      <c r="AD2616" s="15">
        <f t="shared" si="3970"/>
        <v>187</v>
      </c>
      <c r="AE2616" s="18">
        <f>AD2616*Premissas!$C$12</f>
        <v>6028.2505536222716</v>
      </c>
    </row>
    <row r="2617" spans="1:33" x14ac:dyDescent="0.25">
      <c r="A2617" s="7" t="str">
        <f>Premissas!$E$13</f>
        <v>novembro/18</v>
      </c>
      <c r="B2617" s="29">
        <f t="shared" si="3973"/>
        <v>187</v>
      </c>
      <c r="C2617" s="15">
        <f>LARGE(Premissas!$H$13:$I$13,1)</f>
        <v>66.42</v>
      </c>
      <c r="D2617" s="16">
        <f t="shared" si="3963"/>
        <v>0</v>
      </c>
      <c r="E2617" s="17">
        <f>D2617*Premissas!$C$6</f>
        <v>0</v>
      </c>
      <c r="F2617" s="15">
        <f t="shared" si="3964"/>
        <v>187</v>
      </c>
      <c r="G2617" s="18">
        <f>F2617*Premissas!$C$5</f>
        <v>6028.2505536222716</v>
      </c>
      <c r="M2617" s="7" t="str">
        <f>Premissas!$E$13</f>
        <v>novembro/18</v>
      </c>
      <c r="N2617" s="29">
        <f t="shared" si="3971"/>
        <v>187</v>
      </c>
      <c r="O2617" s="15">
        <f>Premissas!$I$13</f>
        <v>40.659999999999997</v>
      </c>
      <c r="P2617" s="16">
        <f t="shared" si="3966"/>
        <v>0</v>
      </c>
      <c r="Q2617" s="17">
        <f>P2617*Premissas!$C$13</f>
        <v>0</v>
      </c>
      <c r="R2617" s="15">
        <f t="shared" si="3967"/>
        <v>187</v>
      </c>
      <c r="S2617" s="18">
        <f>R2617*Premissas!$C$11</f>
        <v>9006.880733944954</v>
      </c>
      <c r="Y2617" s="7" t="str">
        <f>Premissas!$E$13</f>
        <v>novembro/18</v>
      </c>
      <c r="Z2617" s="29">
        <f t="shared" si="3972"/>
        <v>187</v>
      </c>
      <c r="AA2617" s="15">
        <f>Premissas!$H$13</f>
        <v>66.42</v>
      </c>
      <c r="AB2617" s="16">
        <f t="shared" si="3969"/>
        <v>0</v>
      </c>
      <c r="AC2617" s="17">
        <f>AB2617*Premissas!$C$6</f>
        <v>0</v>
      </c>
      <c r="AD2617" s="15">
        <f t="shared" si="3970"/>
        <v>187</v>
      </c>
      <c r="AE2617" s="18">
        <f>AD2617*Premissas!$C$12</f>
        <v>6028.2505536222716</v>
      </c>
    </row>
    <row r="2618" spans="1:33" x14ac:dyDescent="0.25">
      <c r="A2618" s="26" t="s">
        <v>35</v>
      </c>
      <c r="B2618" s="5"/>
      <c r="C2618" s="5">
        <f>LARGE(C2605:C2617,1)</f>
        <v>89.49</v>
      </c>
      <c r="D2618" s="5">
        <f>LARGE(D2605:D2617,1)</f>
        <v>0</v>
      </c>
      <c r="E2618" s="27">
        <f>SUM(E2606:E2617)</f>
        <v>0</v>
      </c>
      <c r="F2618" s="5">
        <f>LARGE(F2605:F2617,1)</f>
        <v>187</v>
      </c>
      <c r="G2618" s="27">
        <f t="shared" ref="G2618:G2674" si="3974">SUM(G2606:G2617)</f>
        <v>72339.006643467277</v>
      </c>
      <c r="H2618" s="50">
        <f>E2618+G2618</f>
        <v>72339.006643467277</v>
      </c>
      <c r="I2618">
        <f>B2606</f>
        <v>187</v>
      </c>
      <c r="M2618" s="26" t="s">
        <v>35</v>
      </c>
      <c r="N2618" s="5"/>
      <c r="O2618" s="5">
        <f t="shared" ref="O2618:P2618" si="3975">LARGE(O2605:O2617,1)</f>
        <v>77.73</v>
      </c>
      <c r="P2618" s="5">
        <f t="shared" si="3975"/>
        <v>0</v>
      </c>
      <c r="Q2618" s="27">
        <f t="shared" ref="Q2618" si="3976">SUM(Q2606:Q2617)</f>
        <v>0</v>
      </c>
      <c r="R2618" s="5">
        <f t="shared" ref="R2618" si="3977">LARGE(R2605:R2617,1)</f>
        <v>187</v>
      </c>
      <c r="S2618" s="27">
        <f t="shared" ref="S2618:S2674" si="3978">SUM(S2606:S2617)</f>
        <v>108082.56880733946</v>
      </c>
      <c r="T2618" s="50">
        <f t="shared" ref="T2618" si="3979">Q2618+S2618</f>
        <v>108082.56880733946</v>
      </c>
      <c r="U2618">
        <f t="shared" ref="U2618" si="3980">N2606</f>
        <v>187</v>
      </c>
      <c r="Y2618" s="26" t="s">
        <v>35</v>
      </c>
      <c r="Z2618" s="5"/>
      <c r="AA2618" s="5">
        <f t="shared" ref="AA2618:AB2618" si="3981">LARGE(AA2605:AA2617,1)</f>
        <v>89.49</v>
      </c>
      <c r="AB2618" s="5">
        <f t="shared" si="3981"/>
        <v>0</v>
      </c>
      <c r="AC2618" s="27">
        <f t="shared" ref="AC2618" si="3982">SUM(AC2606:AC2617)</f>
        <v>0</v>
      </c>
      <c r="AD2618" s="5">
        <f t="shared" ref="AD2618" si="3983">LARGE(AD2605:AD2617,1)</f>
        <v>187</v>
      </c>
      <c r="AE2618" s="27">
        <f t="shared" ref="AE2618:AE2674" si="3984">SUM(AE2606:AE2617)</f>
        <v>72339.006643467277</v>
      </c>
      <c r="AF2618" s="50">
        <f t="shared" ref="AF2618" si="3985">AC2618+AE2618</f>
        <v>72339.006643467277</v>
      </c>
      <c r="AG2618">
        <f t="shared" ref="AG2618" si="3986">Z2606</f>
        <v>187</v>
      </c>
    </row>
    <row r="2619" spans="1:33" x14ac:dyDescent="0.25">
      <c r="A2619" s="6" t="s">
        <v>12</v>
      </c>
      <c r="B2619" s="6" t="s">
        <v>18</v>
      </c>
      <c r="C2619" s="6" t="s">
        <v>19</v>
      </c>
      <c r="D2619" s="14" t="s">
        <v>20</v>
      </c>
      <c r="E2619" s="14" t="s">
        <v>21</v>
      </c>
      <c r="F2619" s="6" t="s">
        <v>22</v>
      </c>
      <c r="G2619" s="6" t="s">
        <v>23</v>
      </c>
      <c r="M2619" s="6" t="s">
        <v>12</v>
      </c>
      <c r="N2619" s="6" t="s">
        <v>18</v>
      </c>
      <c r="O2619" s="6" t="s">
        <v>19</v>
      </c>
      <c r="P2619" s="14" t="s">
        <v>20</v>
      </c>
      <c r="Q2619" s="14" t="s">
        <v>21</v>
      </c>
      <c r="R2619" s="6" t="s">
        <v>22</v>
      </c>
      <c r="S2619" s="6" t="s">
        <v>23</v>
      </c>
      <c r="Y2619" s="6" t="s">
        <v>12</v>
      </c>
      <c r="Z2619" s="6" t="s">
        <v>18</v>
      </c>
      <c r="AA2619" s="6" t="s">
        <v>19</v>
      </c>
      <c r="AB2619" s="14" t="s">
        <v>20</v>
      </c>
      <c r="AC2619" s="14" t="s">
        <v>21</v>
      </c>
      <c r="AD2619" s="6" t="s">
        <v>22</v>
      </c>
      <c r="AE2619" s="6" t="s">
        <v>23</v>
      </c>
    </row>
    <row r="2620" spans="1:33" x14ac:dyDescent="0.25">
      <c r="A2620" s="7" t="str">
        <f>Premissas!$E$2</f>
        <v>outubro/19</v>
      </c>
      <c r="B2620" s="29">
        <f>B2606+1</f>
        <v>188</v>
      </c>
      <c r="C2620" s="15">
        <f>LARGE(Premissas!$H$2:$I$2,1)</f>
        <v>63.39</v>
      </c>
      <c r="D2620" s="16">
        <f t="shared" ref="D2620:D2631" si="3987">IF(C2620&gt;105%*B2620,(C2620-B2620),0)</f>
        <v>0</v>
      </c>
      <c r="E2620" s="17">
        <f>D2620*Premissas!$C$6</f>
        <v>0</v>
      </c>
      <c r="F2620" s="15">
        <f t="shared" ref="F2620:F2631" si="3988">IF(C2620&gt;B2620,C2620,B2620)</f>
        <v>188</v>
      </c>
      <c r="G2620" s="18">
        <f>F2620*Premissas!$C$5</f>
        <v>6060.4871875988611</v>
      </c>
      <c r="M2620" s="7" t="str">
        <f>Premissas!$E$2</f>
        <v>outubro/19</v>
      </c>
      <c r="N2620" s="29">
        <f t="shared" ref="N2620" si="3989">N2606+1</f>
        <v>188</v>
      </c>
      <c r="O2620" s="15">
        <f>Premissas!$I$2</f>
        <v>63.39</v>
      </c>
      <c r="P2620" s="16">
        <f t="shared" ref="P2620:P2631" si="3990">IF(O2620&gt;105%*N2620,(O2620-N2620),0)</f>
        <v>0</v>
      </c>
      <c r="Q2620" s="17">
        <f>P2620*Premissas!$C$13</f>
        <v>0</v>
      </c>
      <c r="R2620" s="15">
        <f t="shared" ref="R2620:R2631" si="3991">IF(O2620&gt;N2620,O2620,N2620)</f>
        <v>188</v>
      </c>
      <c r="S2620" s="18">
        <f>R2620*Premissas!$C$11</f>
        <v>9055.0458715596324</v>
      </c>
      <c r="Y2620" s="7" t="str">
        <f>Premissas!$E$2</f>
        <v>outubro/19</v>
      </c>
      <c r="Z2620" s="29">
        <f t="shared" ref="Z2620" si="3992">Z2606+1</f>
        <v>188</v>
      </c>
      <c r="AA2620" s="15">
        <f>Premissas!$H$2</f>
        <v>58.8</v>
      </c>
      <c r="AB2620" s="16">
        <f t="shared" ref="AB2620:AB2631" si="3993">IF(AA2620&gt;105%*Z2620,(AA2620-Z2620),0)</f>
        <v>0</v>
      </c>
      <c r="AC2620" s="17">
        <f>AB2620*Premissas!$C$6</f>
        <v>0</v>
      </c>
      <c r="AD2620" s="15">
        <f t="shared" ref="AD2620:AD2631" si="3994">IF(AA2620&gt;Z2620,AA2620,Z2620)</f>
        <v>188</v>
      </c>
      <c r="AE2620" s="18">
        <f>AD2620*Premissas!$C$12</f>
        <v>6060.4871875988611</v>
      </c>
    </row>
    <row r="2621" spans="1:33" x14ac:dyDescent="0.25">
      <c r="A2621" s="7" t="str">
        <f>Premissas!$E$3</f>
        <v>setembro/19</v>
      </c>
      <c r="B2621" s="29">
        <f>B2620</f>
        <v>188</v>
      </c>
      <c r="C2621" s="15">
        <f>LARGE(Premissas!$H$3:$I$3,1)</f>
        <v>58.91</v>
      </c>
      <c r="D2621" s="16">
        <f t="shared" si="3987"/>
        <v>0</v>
      </c>
      <c r="E2621" s="17">
        <f>D2621*Premissas!$C$6</f>
        <v>0</v>
      </c>
      <c r="F2621" s="15">
        <f t="shared" si="3988"/>
        <v>188</v>
      </c>
      <c r="G2621" s="18">
        <f>F2621*Premissas!$C$5</f>
        <v>6060.4871875988611</v>
      </c>
      <c r="M2621" s="7" t="str">
        <f>Premissas!$E$3</f>
        <v>setembro/19</v>
      </c>
      <c r="N2621" s="29">
        <f t="shared" ref="N2621:N2631" si="3995">N2620</f>
        <v>188</v>
      </c>
      <c r="O2621" s="15">
        <f>Premissas!$I$3</f>
        <v>52.19</v>
      </c>
      <c r="P2621" s="16">
        <f t="shared" si="3990"/>
        <v>0</v>
      </c>
      <c r="Q2621" s="17">
        <f>P2621*Premissas!$C$13</f>
        <v>0</v>
      </c>
      <c r="R2621" s="15">
        <f t="shared" si="3991"/>
        <v>188</v>
      </c>
      <c r="S2621" s="18">
        <f>R2621*Premissas!$C$11</f>
        <v>9055.0458715596324</v>
      </c>
      <c r="Y2621" s="7" t="str">
        <f>Premissas!$E$3</f>
        <v>setembro/19</v>
      </c>
      <c r="Z2621" s="29">
        <f t="shared" ref="Z2621:Z2631" si="3996">Z2620</f>
        <v>188</v>
      </c>
      <c r="AA2621" s="15">
        <f>Premissas!$H$3</f>
        <v>58.91</v>
      </c>
      <c r="AB2621" s="16">
        <f t="shared" si="3993"/>
        <v>0</v>
      </c>
      <c r="AC2621" s="17">
        <f>AB2621*Premissas!$C$6</f>
        <v>0</v>
      </c>
      <c r="AD2621" s="15">
        <f t="shared" si="3994"/>
        <v>188</v>
      </c>
      <c r="AE2621" s="18">
        <f>AD2621*Premissas!$C$12</f>
        <v>6060.4871875988611</v>
      </c>
    </row>
    <row r="2622" spans="1:33" x14ac:dyDescent="0.25">
      <c r="A2622" s="7" t="str">
        <f>Premissas!$E$4</f>
        <v>agosto/19</v>
      </c>
      <c r="B2622" s="29">
        <f t="shared" ref="B2622:B2631" si="3997">B2621</f>
        <v>188</v>
      </c>
      <c r="C2622" s="15">
        <f>LARGE(Premissas!$H$4:$I$4,1)</f>
        <v>46.48</v>
      </c>
      <c r="D2622" s="16">
        <f t="shared" si="3987"/>
        <v>0</v>
      </c>
      <c r="E2622" s="17">
        <f>D2622*Premissas!$C$6</f>
        <v>0</v>
      </c>
      <c r="F2622" s="15">
        <f t="shared" si="3988"/>
        <v>188</v>
      </c>
      <c r="G2622" s="18">
        <f>F2622*Premissas!$C$5</f>
        <v>6060.4871875988611</v>
      </c>
      <c r="M2622" s="7" t="str">
        <f>Premissas!$E$4</f>
        <v>agosto/19</v>
      </c>
      <c r="N2622" s="29">
        <f t="shared" si="3995"/>
        <v>188</v>
      </c>
      <c r="O2622" s="15">
        <f>Premissas!$I$4</f>
        <v>20.16</v>
      </c>
      <c r="P2622" s="16">
        <f t="shared" si="3990"/>
        <v>0</v>
      </c>
      <c r="Q2622" s="17">
        <f>P2622*Premissas!$C$13</f>
        <v>0</v>
      </c>
      <c r="R2622" s="15">
        <f t="shared" si="3991"/>
        <v>188</v>
      </c>
      <c r="S2622" s="18">
        <f>R2622*Premissas!$C$11</f>
        <v>9055.0458715596324</v>
      </c>
      <c r="Y2622" s="7" t="str">
        <f>Premissas!$E$4</f>
        <v>agosto/19</v>
      </c>
      <c r="Z2622" s="29">
        <f t="shared" si="3996"/>
        <v>188</v>
      </c>
      <c r="AA2622" s="15">
        <f>Premissas!$H$4</f>
        <v>46.48</v>
      </c>
      <c r="AB2622" s="16">
        <f t="shared" si="3993"/>
        <v>0</v>
      </c>
      <c r="AC2622" s="17">
        <f>AB2622*Premissas!$C$6</f>
        <v>0</v>
      </c>
      <c r="AD2622" s="15">
        <f t="shared" si="3994"/>
        <v>188</v>
      </c>
      <c r="AE2622" s="18">
        <f>AD2622*Premissas!$C$12</f>
        <v>6060.4871875988611</v>
      </c>
    </row>
    <row r="2623" spans="1:33" x14ac:dyDescent="0.25">
      <c r="A2623" s="7" t="str">
        <f>Premissas!$E$5</f>
        <v>julho/19</v>
      </c>
      <c r="B2623" s="29">
        <f t="shared" si="3997"/>
        <v>188</v>
      </c>
      <c r="C2623" s="15">
        <f>LARGE(Premissas!$H$5:$I$5,1)</f>
        <v>63.17</v>
      </c>
      <c r="D2623" s="16">
        <f t="shared" si="3987"/>
        <v>0</v>
      </c>
      <c r="E2623" s="17">
        <f>D2623*Premissas!$C$6</f>
        <v>0</v>
      </c>
      <c r="F2623" s="15">
        <f t="shared" si="3988"/>
        <v>188</v>
      </c>
      <c r="G2623" s="18">
        <f>F2623*Premissas!$C$5</f>
        <v>6060.4871875988611</v>
      </c>
      <c r="M2623" s="7" t="str">
        <f>Premissas!$E$5</f>
        <v>julho/19</v>
      </c>
      <c r="N2623" s="29">
        <f t="shared" si="3995"/>
        <v>188</v>
      </c>
      <c r="O2623" s="15">
        <f>Premissas!$I$5</f>
        <v>39.979999999999997</v>
      </c>
      <c r="P2623" s="16">
        <f t="shared" si="3990"/>
        <v>0</v>
      </c>
      <c r="Q2623" s="17">
        <f>P2623*Premissas!$C$13</f>
        <v>0</v>
      </c>
      <c r="R2623" s="15">
        <f t="shared" si="3991"/>
        <v>188</v>
      </c>
      <c r="S2623" s="18">
        <f>R2623*Premissas!$C$11</f>
        <v>9055.0458715596324</v>
      </c>
      <c r="Y2623" s="7" t="str">
        <f>Premissas!$E$5</f>
        <v>julho/19</v>
      </c>
      <c r="Z2623" s="29">
        <f t="shared" si="3996"/>
        <v>188</v>
      </c>
      <c r="AA2623" s="15">
        <f>Premissas!$H$5</f>
        <v>63.17</v>
      </c>
      <c r="AB2623" s="16">
        <f t="shared" si="3993"/>
        <v>0</v>
      </c>
      <c r="AC2623" s="17">
        <f>AB2623*Premissas!$C$6</f>
        <v>0</v>
      </c>
      <c r="AD2623" s="15">
        <f t="shared" si="3994"/>
        <v>188</v>
      </c>
      <c r="AE2623" s="18">
        <f>AD2623*Premissas!$C$12</f>
        <v>6060.4871875988611</v>
      </c>
    </row>
    <row r="2624" spans="1:33" x14ac:dyDescent="0.25">
      <c r="A2624" s="7" t="str">
        <f>Premissas!$E$6</f>
        <v>junho/19</v>
      </c>
      <c r="B2624" s="29">
        <f t="shared" si="3997"/>
        <v>188</v>
      </c>
      <c r="C2624" s="15">
        <f>LARGE(Premissas!$H$6:$I$6,1)</f>
        <v>59.47</v>
      </c>
      <c r="D2624" s="16">
        <f t="shared" si="3987"/>
        <v>0</v>
      </c>
      <c r="E2624" s="17">
        <f>D2624*Premissas!$C$6</f>
        <v>0</v>
      </c>
      <c r="F2624" s="15">
        <f t="shared" si="3988"/>
        <v>188</v>
      </c>
      <c r="G2624" s="18">
        <f>F2624*Premissas!$C$5</f>
        <v>6060.4871875988611</v>
      </c>
      <c r="M2624" s="7" t="str">
        <f>Premissas!$E$6</f>
        <v>junho/19</v>
      </c>
      <c r="N2624" s="29">
        <f t="shared" si="3995"/>
        <v>188</v>
      </c>
      <c r="O2624" s="15">
        <f>Premissas!$I$6</f>
        <v>47.71</v>
      </c>
      <c r="P2624" s="16">
        <f t="shared" si="3990"/>
        <v>0</v>
      </c>
      <c r="Q2624" s="17">
        <f>P2624*Premissas!$C$13</f>
        <v>0</v>
      </c>
      <c r="R2624" s="15">
        <f t="shared" si="3991"/>
        <v>188</v>
      </c>
      <c r="S2624" s="18">
        <f>R2624*Premissas!$C$11</f>
        <v>9055.0458715596324</v>
      </c>
      <c r="Y2624" s="7" t="str">
        <f>Premissas!$E$6</f>
        <v>junho/19</v>
      </c>
      <c r="Z2624" s="29">
        <f t="shared" si="3996"/>
        <v>188</v>
      </c>
      <c r="AA2624" s="15">
        <f>Premissas!$H$6</f>
        <v>59.47</v>
      </c>
      <c r="AB2624" s="16">
        <f t="shared" si="3993"/>
        <v>0</v>
      </c>
      <c r="AC2624" s="17">
        <f>AB2624*Premissas!$C$6</f>
        <v>0</v>
      </c>
      <c r="AD2624" s="15">
        <f t="shared" si="3994"/>
        <v>188</v>
      </c>
      <c r="AE2624" s="18">
        <f>AD2624*Premissas!$C$12</f>
        <v>6060.4871875988611</v>
      </c>
    </row>
    <row r="2625" spans="1:33" x14ac:dyDescent="0.25">
      <c r="A2625" s="7" t="str">
        <f>Premissas!$E$7</f>
        <v>maio/19</v>
      </c>
      <c r="B2625" s="29">
        <f t="shared" si="3997"/>
        <v>188</v>
      </c>
      <c r="C2625" s="15">
        <f>LARGE(Premissas!$H$7:$I$7,1)</f>
        <v>61.04</v>
      </c>
      <c r="D2625" s="20">
        <f t="shared" si="3987"/>
        <v>0</v>
      </c>
      <c r="E2625" s="17">
        <f>D2625*Premissas!$C$6</f>
        <v>0</v>
      </c>
      <c r="F2625" s="15">
        <f t="shared" si="3988"/>
        <v>188</v>
      </c>
      <c r="G2625" s="18">
        <f>F2625*Premissas!$C$5</f>
        <v>6060.4871875988611</v>
      </c>
      <c r="M2625" s="7" t="str">
        <f>Premissas!$E$7</f>
        <v>maio/19</v>
      </c>
      <c r="N2625" s="29">
        <f t="shared" si="3995"/>
        <v>188</v>
      </c>
      <c r="O2625" s="15">
        <f>Premissas!$I$7</f>
        <v>46.37</v>
      </c>
      <c r="P2625" s="20">
        <f t="shared" si="3990"/>
        <v>0</v>
      </c>
      <c r="Q2625" s="17">
        <f>P2625*Premissas!$C$13</f>
        <v>0</v>
      </c>
      <c r="R2625" s="15">
        <f t="shared" si="3991"/>
        <v>188</v>
      </c>
      <c r="S2625" s="18">
        <f>R2625*Premissas!$C$11</f>
        <v>9055.0458715596324</v>
      </c>
      <c r="Y2625" s="7" t="str">
        <f>Premissas!$E$7</f>
        <v>maio/19</v>
      </c>
      <c r="Z2625" s="29">
        <f t="shared" si="3996"/>
        <v>188</v>
      </c>
      <c r="AA2625" s="15">
        <f>Premissas!$H$7</f>
        <v>61.04</v>
      </c>
      <c r="AB2625" s="20">
        <f t="shared" si="3993"/>
        <v>0</v>
      </c>
      <c r="AC2625" s="17">
        <f>AB2625*Premissas!$C$6</f>
        <v>0</v>
      </c>
      <c r="AD2625" s="15">
        <f t="shared" si="3994"/>
        <v>188</v>
      </c>
      <c r="AE2625" s="18">
        <f>AD2625*Premissas!$C$12</f>
        <v>6060.4871875988611</v>
      </c>
    </row>
    <row r="2626" spans="1:33" x14ac:dyDescent="0.25">
      <c r="A2626" s="7" t="str">
        <f>Premissas!$E$8</f>
        <v>abril/19</v>
      </c>
      <c r="B2626" s="29">
        <f t="shared" si="3997"/>
        <v>188</v>
      </c>
      <c r="C2626" s="15">
        <f>LARGE(Premissas!$H$8:$I$8,1)</f>
        <v>81.98</v>
      </c>
      <c r="D2626" s="20">
        <f t="shared" si="3987"/>
        <v>0</v>
      </c>
      <c r="E2626" s="17">
        <f>D2626*Premissas!$C$6</f>
        <v>0</v>
      </c>
      <c r="F2626" s="15">
        <f t="shared" si="3988"/>
        <v>188</v>
      </c>
      <c r="G2626" s="18">
        <f>F2626*Premissas!$C$5</f>
        <v>6060.4871875988611</v>
      </c>
      <c r="M2626" s="7" t="str">
        <f>Premissas!$E$8</f>
        <v>abril/19</v>
      </c>
      <c r="N2626" s="29">
        <f t="shared" si="3995"/>
        <v>188</v>
      </c>
      <c r="O2626" s="15">
        <f>Premissas!$I$8</f>
        <v>53.09</v>
      </c>
      <c r="P2626" s="20">
        <f t="shared" si="3990"/>
        <v>0</v>
      </c>
      <c r="Q2626" s="17">
        <f>P2626*Premissas!$C$13</f>
        <v>0</v>
      </c>
      <c r="R2626" s="15">
        <f t="shared" si="3991"/>
        <v>188</v>
      </c>
      <c r="S2626" s="18">
        <f>R2626*Premissas!$C$11</f>
        <v>9055.0458715596324</v>
      </c>
      <c r="Y2626" s="7" t="str">
        <f>Premissas!$E$8</f>
        <v>abril/19</v>
      </c>
      <c r="Z2626" s="29">
        <f t="shared" si="3996"/>
        <v>188</v>
      </c>
      <c r="AA2626" s="15">
        <f>Premissas!$H$8</f>
        <v>81.98</v>
      </c>
      <c r="AB2626" s="20">
        <f t="shared" si="3993"/>
        <v>0</v>
      </c>
      <c r="AC2626" s="17">
        <f>AB2626*Premissas!$C$6</f>
        <v>0</v>
      </c>
      <c r="AD2626" s="15">
        <f t="shared" si="3994"/>
        <v>188</v>
      </c>
      <c r="AE2626" s="18">
        <f>AD2626*Premissas!$C$12</f>
        <v>6060.4871875988611</v>
      </c>
    </row>
    <row r="2627" spans="1:33" x14ac:dyDescent="0.25">
      <c r="A2627" s="7" t="str">
        <f>Premissas!$E$9</f>
        <v>março/19</v>
      </c>
      <c r="B2627" s="29">
        <f t="shared" si="3997"/>
        <v>188</v>
      </c>
      <c r="C2627" s="15">
        <f>LARGE(Premissas!$H$9:$I$9,1)</f>
        <v>77.73</v>
      </c>
      <c r="D2627" s="20">
        <f t="shared" si="3987"/>
        <v>0</v>
      </c>
      <c r="E2627" s="17">
        <f>D2627*Premissas!$C$6</f>
        <v>0</v>
      </c>
      <c r="F2627" s="15">
        <f t="shared" si="3988"/>
        <v>188</v>
      </c>
      <c r="G2627" s="18">
        <f>F2627*Premissas!$C$5</f>
        <v>6060.4871875988611</v>
      </c>
      <c r="M2627" s="7" t="str">
        <f>Premissas!$E$9</f>
        <v>março/19</v>
      </c>
      <c r="N2627" s="29">
        <f t="shared" si="3995"/>
        <v>188</v>
      </c>
      <c r="O2627" s="15">
        <f>Premissas!$I$9</f>
        <v>77.73</v>
      </c>
      <c r="P2627" s="20">
        <f t="shared" si="3990"/>
        <v>0</v>
      </c>
      <c r="Q2627" s="17">
        <f>P2627*Premissas!$C$13</f>
        <v>0</v>
      </c>
      <c r="R2627" s="15">
        <f t="shared" si="3991"/>
        <v>188</v>
      </c>
      <c r="S2627" s="18">
        <f>R2627*Premissas!$C$11</f>
        <v>9055.0458715596324</v>
      </c>
      <c r="Y2627" s="7" t="str">
        <f>Premissas!$E$9</f>
        <v>março/19</v>
      </c>
      <c r="Z2627" s="29">
        <f t="shared" si="3996"/>
        <v>188</v>
      </c>
      <c r="AA2627" s="15">
        <f>Premissas!$H$9</f>
        <v>77.62</v>
      </c>
      <c r="AB2627" s="20">
        <f t="shared" si="3993"/>
        <v>0</v>
      </c>
      <c r="AC2627" s="17">
        <f>AB2627*Premissas!$C$6</f>
        <v>0</v>
      </c>
      <c r="AD2627" s="15">
        <f t="shared" si="3994"/>
        <v>188</v>
      </c>
      <c r="AE2627" s="18">
        <f>AD2627*Premissas!$C$12</f>
        <v>6060.4871875988611</v>
      </c>
    </row>
    <row r="2628" spans="1:33" x14ac:dyDescent="0.25">
      <c r="A2628" s="7" t="str">
        <f>Premissas!$E$10</f>
        <v>fevereiro/19</v>
      </c>
      <c r="B2628" s="29">
        <f t="shared" si="3997"/>
        <v>188</v>
      </c>
      <c r="C2628" s="15">
        <f>LARGE(Premissas!$H$10:$I$10,1)</f>
        <v>89.49</v>
      </c>
      <c r="D2628" s="20">
        <f t="shared" si="3987"/>
        <v>0</v>
      </c>
      <c r="E2628" s="17">
        <f>D2628*Premissas!$C$6</f>
        <v>0</v>
      </c>
      <c r="F2628" s="15">
        <f t="shared" si="3988"/>
        <v>188</v>
      </c>
      <c r="G2628" s="18">
        <f>F2628*Premissas!$C$5</f>
        <v>6060.4871875988611</v>
      </c>
      <c r="M2628" s="7" t="str">
        <f>Premissas!$E$10</f>
        <v>fevereiro/19</v>
      </c>
      <c r="N2628" s="29">
        <f t="shared" si="3995"/>
        <v>188</v>
      </c>
      <c r="O2628" s="15">
        <f>Premissas!$I$10</f>
        <v>61.82</v>
      </c>
      <c r="P2628" s="20">
        <f t="shared" si="3990"/>
        <v>0</v>
      </c>
      <c r="Q2628" s="17">
        <f>P2628*Premissas!$C$13</f>
        <v>0</v>
      </c>
      <c r="R2628" s="15">
        <f t="shared" si="3991"/>
        <v>188</v>
      </c>
      <c r="S2628" s="18">
        <f>R2628*Premissas!$C$11</f>
        <v>9055.0458715596324</v>
      </c>
      <c r="Y2628" s="7" t="str">
        <f>Premissas!$E$10</f>
        <v>fevereiro/19</v>
      </c>
      <c r="Z2628" s="29">
        <f t="shared" si="3996"/>
        <v>188</v>
      </c>
      <c r="AA2628" s="15">
        <f>Premissas!$H$10</f>
        <v>89.49</v>
      </c>
      <c r="AB2628" s="20">
        <f t="shared" si="3993"/>
        <v>0</v>
      </c>
      <c r="AC2628" s="17">
        <f>AB2628*Premissas!$C$6</f>
        <v>0</v>
      </c>
      <c r="AD2628" s="15">
        <f t="shared" si="3994"/>
        <v>188</v>
      </c>
      <c r="AE2628" s="18">
        <f>AD2628*Premissas!$C$12</f>
        <v>6060.4871875988611</v>
      </c>
    </row>
    <row r="2629" spans="1:33" x14ac:dyDescent="0.25">
      <c r="A2629" s="7" t="str">
        <f>Premissas!$E$11</f>
        <v>janeiro/19</v>
      </c>
      <c r="B2629" s="29">
        <f t="shared" si="3997"/>
        <v>188</v>
      </c>
      <c r="C2629" s="15">
        <f>LARGE(Premissas!$H$11:$I$11,1)</f>
        <v>81.09</v>
      </c>
      <c r="D2629" s="16">
        <f t="shared" si="3987"/>
        <v>0</v>
      </c>
      <c r="E2629" s="17">
        <f>D2629*Premissas!$C$6</f>
        <v>0</v>
      </c>
      <c r="F2629" s="15">
        <f t="shared" si="3988"/>
        <v>188</v>
      </c>
      <c r="G2629" s="18">
        <f>F2629*Premissas!$C$5</f>
        <v>6060.4871875988611</v>
      </c>
      <c r="M2629" s="7" t="str">
        <f>Premissas!$E$11</f>
        <v>janeiro/19</v>
      </c>
      <c r="N2629" s="29">
        <f t="shared" si="3995"/>
        <v>188</v>
      </c>
      <c r="O2629" s="15">
        <f>Premissas!$I$11</f>
        <v>57.12</v>
      </c>
      <c r="P2629" s="16">
        <f t="shared" si="3990"/>
        <v>0</v>
      </c>
      <c r="Q2629" s="17">
        <f>P2629*Premissas!$C$13</f>
        <v>0</v>
      </c>
      <c r="R2629" s="15">
        <f t="shared" si="3991"/>
        <v>188</v>
      </c>
      <c r="S2629" s="18">
        <f>R2629*Premissas!$C$11</f>
        <v>9055.0458715596324</v>
      </c>
      <c r="Y2629" s="7" t="str">
        <f>Premissas!$E$11</f>
        <v>janeiro/19</v>
      </c>
      <c r="Z2629" s="29">
        <f t="shared" si="3996"/>
        <v>188</v>
      </c>
      <c r="AA2629" s="15">
        <f>Premissas!$H$11</f>
        <v>81.09</v>
      </c>
      <c r="AB2629" s="16">
        <f t="shared" si="3993"/>
        <v>0</v>
      </c>
      <c r="AC2629" s="17">
        <f>AB2629*Premissas!$C$6</f>
        <v>0</v>
      </c>
      <c r="AD2629" s="15">
        <f t="shared" si="3994"/>
        <v>188</v>
      </c>
      <c r="AE2629" s="18">
        <f>AD2629*Premissas!$C$12</f>
        <v>6060.4871875988611</v>
      </c>
    </row>
    <row r="2630" spans="1:33" x14ac:dyDescent="0.25">
      <c r="A2630" s="7" t="str">
        <f>Premissas!$E$12</f>
        <v>dezembro/18</v>
      </c>
      <c r="B2630" s="29">
        <f t="shared" si="3997"/>
        <v>188</v>
      </c>
      <c r="C2630" s="15">
        <f>LARGE(Premissas!$H$12:$I$12,1)</f>
        <v>66.98</v>
      </c>
      <c r="D2630" s="16">
        <f t="shared" si="3987"/>
        <v>0</v>
      </c>
      <c r="E2630" s="17">
        <f>D2630*Premissas!$C$6</f>
        <v>0</v>
      </c>
      <c r="F2630" s="15">
        <f t="shared" si="3988"/>
        <v>188</v>
      </c>
      <c r="G2630" s="18">
        <f>F2630*Premissas!$C$5</f>
        <v>6060.4871875988611</v>
      </c>
      <c r="M2630" s="7" t="str">
        <f>Premissas!$E$12</f>
        <v>dezembro/18</v>
      </c>
      <c r="N2630" s="29">
        <f t="shared" si="3995"/>
        <v>188</v>
      </c>
      <c r="O2630" s="15">
        <f>Premissas!$I$12</f>
        <v>56.9</v>
      </c>
      <c r="P2630" s="16">
        <f t="shared" si="3990"/>
        <v>0</v>
      </c>
      <c r="Q2630" s="17">
        <f>P2630*Premissas!$C$13</f>
        <v>0</v>
      </c>
      <c r="R2630" s="15">
        <f t="shared" si="3991"/>
        <v>188</v>
      </c>
      <c r="S2630" s="18">
        <f>R2630*Premissas!$C$11</f>
        <v>9055.0458715596324</v>
      </c>
      <c r="Y2630" s="7" t="str">
        <f>Premissas!$E$12</f>
        <v>dezembro/18</v>
      </c>
      <c r="Z2630" s="29">
        <f t="shared" si="3996"/>
        <v>188</v>
      </c>
      <c r="AA2630" s="15">
        <f>Premissas!$H$12</f>
        <v>66.98</v>
      </c>
      <c r="AB2630" s="16">
        <f t="shared" si="3993"/>
        <v>0</v>
      </c>
      <c r="AC2630" s="17">
        <f>AB2630*Premissas!$C$6</f>
        <v>0</v>
      </c>
      <c r="AD2630" s="15">
        <f t="shared" si="3994"/>
        <v>188</v>
      </c>
      <c r="AE2630" s="18">
        <f>AD2630*Premissas!$C$12</f>
        <v>6060.4871875988611</v>
      </c>
    </row>
    <row r="2631" spans="1:33" x14ac:dyDescent="0.25">
      <c r="A2631" s="7" t="str">
        <f>Premissas!$E$13</f>
        <v>novembro/18</v>
      </c>
      <c r="B2631" s="29">
        <f t="shared" si="3997"/>
        <v>188</v>
      </c>
      <c r="C2631" s="15">
        <f>LARGE(Premissas!$H$13:$I$13,1)</f>
        <v>66.42</v>
      </c>
      <c r="D2631" s="16">
        <f t="shared" si="3987"/>
        <v>0</v>
      </c>
      <c r="E2631" s="17">
        <f>D2631*Premissas!$C$6</f>
        <v>0</v>
      </c>
      <c r="F2631" s="15">
        <f t="shared" si="3988"/>
        <v>188</v>
      </c>
      <c r="G2631" s="18">
        <f>F2631*Premissas!$C$5</f>
        <v>6060.4871875988611</v>
      </c>
      <c r="M2631" s="7" t="str">
        <f>Premissas!$E$13</f>
        <v>novembro/18</v>
      </c>
      <c r="N2631" s="29">
        <f t="shared" si="3995"/>
        <v>188</v>
      </c>
      <c r="O2631" s="15">
        <f>Premissas!$I$13</f>
        <v>40.659999999999997</v>
      </c>
      <c r="P2631" s="16">
        <f t="shared" si="3990"/>
        <v>0</v>
      </c>
      <c r="Q2631" s="17">
        <f>P2631*Premissas!$C$13</f>
        <v>0</v>
      </c>
      <c r="R2631" s="15">
        <f t="shared" si="3991"/>
        <v>188</v>
      </c>
      <c r="S2631" s="18">
        <f>R2631*Premissas!$C$11</f>
        <v>9055.0458715596324</v>
      </c>
      <c r="Y2631" s="7" t="str">
        <f>Premissas!$E$13</f>
        <v>novembro/18</v>
      </c>
      <c r="Z2631" s="29">
        <f t="shared" si="3996"/>
        <v>188</v>
      </c>
      <c r="AA2631" s="15">
        <f>Premissas!$H$13</f>
        <v>66.42</v>
      </c>
      <c r="AB2631" s="16">
        <f t="shared" si="3993"/>
        <v>0</v>
      </c>
      <c r="AC2631" s="17">
        <f>AB2631*Premissas!$C$6</f>
        <v>0</v>
      </c>
      <c r="AD2631" s="15">
        <f t="shared" si="3994"/>
        <v>188</v>
      </c>
      <c r="AE2631" s="18">
        <f>AD2631*Premissas!$C$12</f>
        <v>6060.4871875988611</v>
      </c>
    </row>
    <row r="2632" spans="1:33" x14ac:dyDescent="0.25">
      <c r="A2632" s="26" t="s">
        <v>35</v>
      </c>
      <c r="B2632" s="5"/>
      <c r="C2632" s="5">
        <f>LARGE(C2619:C2631,1)</f>
        <v>89.49</v>
      </c>
      <c r="D2632" s="5">
        <f>LARGE(D2619:D2631,1)</f>
        <v>0</v>
      </c>
      <c r="E2632" s="27">
        <f>SUM(E2620:E2631)</f>
        <v>0</v>
      </c>
      <c r="F2632" s="5">
        <f>LARGE(F2619:F2631,1)</f>
        <v>188</v>
      </c>
      <c r="G2632" s="27">
        <f t="shared" si="3974"/>
        <v>72725.846251186333</v>
      </c>
      <c r="H2632" s="50">
        <f>E2632+G2632</f>
        <v>72725.846251186333</v>
      </c>
      <c r="I2632">
        <f>B2620</f>
        <v>188</v>
      </c>
      <c r="M2632" s="26" t="s">
        <v>35</v>
      </c>
      <c r="N2632" s="5"/>
      <c r="O2632" s="5">
        <f t="shared" ref="O2632:P2632" si="3998">LARGE(O2619:O2631,1)</f>
        <v>77.73</v>
      </c>
      <c r="P2632" s="5">
        <f t="shared" si="3998"/>
        <v>0</v>
      </c>
      <c r="Q2632" s="27">
        <f t="shared" ref="Q2632" si="3999">SUM(Q2620:Q2631)</f>
        <v>0</v>
      </c>
      <c r="R2632" s="5">
        <f t="shared" ref="R2632" si="4000">LARGE(R2619:R2631,1)</f>
        <v>188</v>
      </c>
      <c r="S2632" s="27">
        <f t="shared" si="3978"/>
        <v>108660.55045871559</v>
      </c>
      <c r="T2632" s="50">
        <f t="shared" ref="T2632" si="4001">Q2632+S2632</f>
        <v>108660.55045871559</v>
      </c>
      <c r="U2632">
        <f t="shared" ref="U2632" si="4002">N2620</f>
        <v>188</v>
      </c>
      <c r="Y2632" s="26" t="s">
        <v>35</v>
      </c>
      <c r="Z2632" s="5"/>
      <c r="AA2632" s="5">
        <f t="shared" ref="AA2632:AB2632" si="4003">LARGE(AA2619:AA2631,1)</f>
        <v>89.49</v>
      </c>
      <c r="AB2632" s="5">
        <f t="shared" si="4003"/>
        <v>0</v>
      </c>
      <c r="AC2632" s="27">
        <f t="shared" ref="AC2632" si="4004">SUM(AC2620:AC2631)</f>
        <v>0</v>
      </c>
      <c r="AD2632" s="5">
        <f t="shared" ref="AD2632" si="4005">LARGE(AD2619:AD2631,1)</f>
        <v>188</v>
      </c>
      <c r="AE2632" s="27">
        <f t="shared" si="3984"/>
        <v>72725.846251186333</v>
      </c>
      <c r="AF2632" s="50">
        <f t="shared" ref="AF2632" si="4006">AC2632+AE2632</f>
        <v>72725.846251186333</v>
      </c>
      <c r="AG2632">
        <f t="shared" ref="AG2632" si="4007">Z2620</f>
        <v>188</v>
      </c>
    </row>
    <row r="2633" spans="1:33" x14ac:dyDescent="0.25">
      <c r="A2633" s="6" t="s">
        <v>12</v>
      </c>
      <c r="B2633" s="6" t="s">
        <v>18</v>
      </c>
      <c r="C2633" s="6" t="s">
        <v>19</v>
      </c>
      <c r="D2633" s="14" t="s">
        <v>20</v>
      </c>
      <c r="E2633" s="14" t="s">
        <v>21</v>
      </c>
      <c r="F2633" s="6" t="s">
        <v>22</v>
      </c>
      <c r="G2633" s="6" t="s">
        <v>23</v>
      </c>
      <c r="M2633" s="6" t="s">
        <v>12</v>
      </c>
      <c r="N2633" s="6" t="s">
        <v>18</v>
      </c>
      <c r="O2633" s="6" t="s">
        <v>19</v>
      </c>
      <c r="P2633" s="14" t="s">
        <v>20</v>
      </c>
      <c r="Q2633" s="14" t="s">
        <v>21</v>
      </c>
      <c r="R2633" s="6" t="s">
        <v>22</v>
      </c>
      <c r="S2633" s="6" t="s">
        <v>23</v>
      </c>
      <c r="Y2633" s="6" t="s">
        <v>12</v>
      </c>
      <c r="Z2633" s="6" t="s">
        <v>18</v>
      </c>
      <c r="AA2633" s="6" t="s">
        <v>19</v>
      </c>
      <c r="AB2633" s="14" t="s">
        <v>20</v>
      </c>
      <c r="AC2633" s="14" t="s">
        <v>21</v>
      </c>
      <c r="AD2633" s="6" t="s">
        <v>22</v>
      </c>
      <c r="AE2633" s="6" t="s">
        <v>23</v>
      </c>
    </row>
    <row r="2634" spans="1:33" x14ac:dyDescent="0.25">
      <c r="A2634" s="7" t="str">
        <f>Premissas!$E$2</f>
        <v>outubro/19</v>
      </c>
      <c r="B2634" s="29">
        <f>B2620+1</f>
        <v>189</v>
      </c>
      <c r="C2634" s="15">
        <f>LARGE(Premissas!$H$2:$I$2,1)</f>
        <v>63.39</v>
      </c>
      <c r="D2634" s="16">
        <f t="shared" ref="D2634:D2645" si="4008">IF(C2634&gt;105%*B2634,(C2634-B2634),0)</f>
        <v>0</v>
      </c>
      <c r="E2634" s="17">
        <f>D2634*Premissas!$C$6</f>
        <v>0</v>
      </c>
      <c r="F2634" s="15">
        <f t="shared" ref="F2634:F2645" si="4009">IF(C2634&gt;B2634,C2634,B2634)</f>
        <v>189</v>
      </c>
      <c r="G2634" s="18">
        <f>F2634*Premissas!$C$5</f>
        <v>6092.7238215754505</v>
      </c>
      <c r="M2634" s="7" t="str">
        <f>Premissas!$E$2</f>
        <v>outubro/19</v>
      </c>
      <c r="N2634" s="29">
        <f t="shared" ref="N2634" si="4010">N2620+1</f>
        <v>189</v>
      </c>
      <c r="O2634" s="15">
        <f>Premissas!$I$2</f>
        <v>63.39</v>
      </c>
      <c r="P2634" s="16">
        <f t="shared" ref="P2634:P2645" si="4011">IF(O2634&gt;105%*N2634,(O2634-N2634),0)</f>
        <v>0</v>
      </c>
      <c r="Q2634" s="17">
        <f>P2634*Premissas!$C$13</f>
        <v>0</v>
      </c>
      <c r="R2634" s="15">
        <f t="shared" ref="R2634:R2645" si="4012">IF(O2634&gt;N2634,O2634,N2634)</f>
        <v>189</v>
      </c>
      <c r="S2634" s="18">
        <f>R2634*Premissas!$C$11</f>
        <v>9103.2110091743125</v>
      </c>
      <c r="Y2634" s="7" t="str">
        <f>Premissas!$E$2</f>
        <v>outubro/19</v>
      </c>
      <c r="Z2634" s="29">
        <f t="shared" ref="Z2634" si="4013">Z2620+1</f>
        <v>189</v>
      </c>
      <c r="AA2634" s="15">
        <f>Premissas!$H$2</f>
        <v>58.8</v>
      </c>
      <c r="AB2634" s="16">
        <f t="shared" ref="AB2634:AB2645" si="4014">IF(AA2634&gt;105%*Z2634,(AA2634-Z2634),0)</f>
        <v>0</v>
      </c>
      <c r="AC2634" s="17">
        <f>AB2634*Premissas!$C$6</f>
        <v>0</v>
      </c>
      <c r="AD2634" s="15">
        <f t="shared" ref="AD2634:AD2645" si="4015">IF(AA2634&gt;Z2634,AA2634,Z2634)</f>
        <v>189</v>
      </c>
      <c r="AE2634" s="18">
        <f>AD2634*Premissas!$C$12</f>
        <v>6092.7238215754505</v>
      </c>
    </row>
    <row r="2635" spans="1:33" x14ac:dyDescent="0.25">
      <c r="A2635" s="7" t="str">
        <f>Premissas!$E$3</f>
        <v>setembro/19</v>
      </c>
      <c r="B2635" s="29">
        <f>B2634</f>
        <v>189</v>
      </c>
      <c r="C2635" s="15">
        <f>LARGE(Premissas!$H$3:$I$3,1)</f>
        <v>58.91</v>
      </c>
      <c r="D2635" s="16">
        <f t="shared" si="4008"/>
        <v>0</v>
      </c>
      <c r="E2635" s="17">
        <f>D2635*Premissas!$C$6</f>
        <v>0</v>
      </c>
      <c r="F2635" s="15">
        <f t="shared" si="4009"/>
        <v>189</v>
      </c>
      <c r="G2635" s="18">
        <f>F2635*Premissas!$C$5</f>
        <v>6092.7238215754505</v>
      </c>
      <c r="M2635" s="7" t="str">
        <f>Premissas!$E$3</f>
        <v>setembro/19</v>
      </c>
      <c r="N2635" s="29">
        <f t="shared" ref="N2635:N2645" si="4016">N2634</f>
        <v>189</v>
      </c>
      <c r="O2635" s="15">
        <f>Premissas!$I$3</f>
        <v>52.19</v>
      </c>
      <c r="P2635" s="16">
        <f t="shared" si="4011"/>
        <v>0</v>
      </c>
      <c r="Q2635" s="17">
        <f>P2635*Premissas!$C$13</f>
        <v>0</v>
      </c>
      <c r="R2635" s="15">
        <f t="shared" si="4012"/>
        <v>189</v>
      </c>
      <c r="S2635" s="18">
        <f>R2635*Premissas!$C$11</f>
        <v>9103.2110091743125</v>
      </c>
      <c r="Y2635" s="7" t="str">
        <f>Premissas!$E$3</f>
        <v>setembro/19</v>
      </c>
      <c r="Z2635" s="29">
        <f t="shared" ref="Z2635:Z2645" si="4017">Z2634</f>
        <v>189</v>
      </c>
      <c r="AA2635" s="15">
        <f>Premissas!$H$3</f>
        <v>58.91</v>
      </c>
      <c r="AB2635" s="16">
        <f t="shared" si="4014"/>
        <v>0</v>
      </c>
      <c r="AC2635" s="17">
        <f>AB2635*Premissas!$C$6</f>
        <v>0</v>
      </c>
      <c r="AD2635" s="15">
        <f t="shared" si="4015"/>
        <v>189</v>
      </c>
      <c r="AE2635" s="18">
        <f>AD2635*Premissas!$C$12</f>
        <v>6092.7238215754505</v>
      </c>
    </row>
    <row r="2636" spans="1:33" x14ac:dyDescent="0.25">
      <c r="A2636" s="7" t="str">
        <f>Premissas!$E$4</f>
        <v>agosto/19</v>
      </c>
      <c r="B2636" s="29">
        <f t="shared" ref="B2636:B2645" si="4018">B2635</f>
        <v>189</v>
      </c>
      <c r="C2636" s="15">
        <f>LARGE(Premissas!$H$4:$I$4,1)</f>
        <v>46.48</v>
      </c>
      <c r="D2636" s="16">
        <f t="shared" si="4008"/>
        <v>0</v>
      </c>
      <c r="E2636" s="17">
        <f>D2636*Premissas!$C$6</f>
        <v>0</v>
      </c>
      <c r="F2636" s="15">
        <f t="shared" si="4009"/>
        <v>189</v>
      </c>
      <c r="G2636" s="18">
        <f>F2636*Premissas!$C$5</f>
        <v>6092.7238215754505</v>
      </c>
      <c r="M2636" s="7" t="str">
        <f>Premissas!$E$4</f>
        <v>agosto/19</v>
      </c>
      <c r="N2636" s="29">
        <f t="shared" si="4016"/>
        <v>189</v>
      </c>
      <c r="O2636" s="15">
        <f>Premissas!$I$4</f>
        <v>20.16</v>
      </c>
      <c r="P2636" s="16">
        <f t="shared" si="4011"/>
        <v>0</v>
      </c>
      <c r="Q2636" s="17">
        <f>P2636*Premissas!$C$13</f>
        <v>0</v>
      </c>
      <c r="R2636" s="15">
        <f t="shared" si="4012"/>
        <v>189</v>
      </c>
      <c r="S2636" s="18">
        <f>R2636*Premissas!$C$11</f>
        <v>9103.2110091743125</v>
      </c>
      <c r="Y2636" s="7" t="str">
        <f>Premissas!$E$4</f>
        <v>agosto/19</v>
      </c>
      <c r="Z2636" s="29">
        <f t="shared" si="4017"/>
        <v>189</v>
      </c>
      <c r="AA2636" s="15">
        <f>Premissas!$H$4</f>
        <v>46.48</v>
      </c>
      <c r="AB2636" s="16">
        <f t="shared" si="4014"/>
        <v>0</v>
      </c>
      <c r="AC2636" s="17">
        <f>AB2636*Premissas!$C$6</f>
        <v>0</v>
      </c>
      <c r="AD2636" s="15">
        <f t="shared" si="4015"/>
        <v>189</v>
      </c>
      <c r="AE2636" s="18">
        <f>AD2636*Premissas!$C$12</f>
        <v>6092.7238215754505</v>
      </c>
    </row>
    <row r="2637" spans="1:33" x14ac:dyDescent="0.25">
      <c r="A2637" s="7" t="str">
        <f>Premissas!$E$5</f>
        <v>julho/19</v>
      </c>
      <c r="B2637" s="29">
        <f t="shared" si="4018"/>
        <v>189</v>
      </c>
      <c r="C2637" s="15">
        <f>LARGE(Premissas!$H$5:$I$5,1)</f>
        <v>63.17</v>
      </c>
      <c r="D2637" s="16">
        <f t="shared" si="4008"/>
        <v>0</v>
      </c>
      <c r="E2637" s="17">
        <f>D2637*Premissas!$C$6</f>
        <v>0</v>
      </c>
      <c r="F2637" s="15">
        <f t="shared" si="4009"/>
        <v>189</v>
      </c>
      <c r="G2637" s="18">
        <f>F2637*Premissas!$C$5</f>
        <v>6092.7238215754505</v>
      </c>
      <c r="M2637" s="7" t="str">
        <f>Premissas!$E$5</f>
        <v>julho/19</v>
      </c>
      <c r="N2637" s="29">
        <f t="shared" si="4016"/>
        <v>189</v>
      </c>
      <c r="O2637" s="15">
        <f>Premissas!$I$5</f>
        <v>39.979999999999997</v>
      </c>
      <c r="P2637" s="16">
        <f t="shared" si="4011"/>
        <v>0</v>
      </c>
      <c r="Q2637" s="17">
        <f>P2637*Premissas!$C$13</f>
        <v>0</v>
      </c>
      <c r="R2637" s="15">
        <f t="shared" si="4012"/>
        <v>189</v>
      </c>
      <c r="S2637" s="18">
        <f>R2637*Premissas!$C$11</f>
        <v>9103.2110091743125</v>
      </c>
      <c r="Y2637" s="7" t="str">
        <f>Premissas!$E$5</f>
        <v>julho/19</v>
      </c>
      <c r="Z2637" s="29">
        <f t="shared" si="4017"/>
        <v>189</v>
      </c>
      <c r="AA2637" s="15">
        <f>Premissas!$H$5</f>
        <v>63.17</v>
      </c>
      <c r="AB2637" s="16">
        <f t="shared" si="4014"/>
        <v>0</v>
      </c>
      <c r="AC2637" s="17">
        <f>AB2637*Premissas!$C$6</f>
        <v>0</v>
      </c>
      <c r="AD2637" s="15">
        <f t="shared" si="4015"/>
        <v>189</v>
      </c>
      <c r="AE2637" s="18">
        <f>AD2637*Premissas!$C$12</f>
        <v>6092.7238215754505</v>
      </c>
    </row>
    <row r="2638" spans="1:33" x14ac:dyDescent="0.25">
      <c r="A2638" s="7" t="str">
        <f>Premissas!$E$6</f>
        <v>junho/19</v>
      </c>
      <c r="B2638" s="29">
        <f t="shared" si="4018"/>
        <v>189</v>
      </c>
      <c r="C2638" s="15">
        <f>LARGE(Premissas!$H$6:$I$6,1)</f>
        <v>59.47</v>
      </c>
      <c r="D2638" s="16">
        <f t="shared" si="4008"/>
        <v>0</v>
      </c>
      <c r="E2638" s="17">
        <f>D2638*Premissas!$C$6</f>
        <v>0</v>
      </c>
      <c r="F2638" s="15">
        <f t="shared" si="4009"/>
        <v>189</v>
      </c>
      <c r="G2638" s="18">
        <f>F2638*Premissas!$C$5</f>
        <v>6092.7238215754505</v>
      </c>
      <c r="M2638" s="7" t="str">
        <f>Premissas!$E$6</f>
        <v>junho/19</v>
      </c>
      <c r="N2638" s="29">
        <f t="shared" si="4016"/>
        <v>189</v>
      </c>
      <c r="O2638" s="15">
        <f>Premissas!$I$6</f>
        <v>47.71</v>
      </c>
      <c r="P2638" s="16">
        <f t="shared" si="4011"/>
        <v>0</v>
      </c>
      <c r="Q2638" s="17">
        <f>P2638*Premissas!$C$13</f>
        <v>0</v>
      </c>
      <c r="R2638" s="15">
        <f t="shared" si="4012"/>
        <v>189</v>
      </c>
      <c r="S2638" s="18">
        <f>R2638*Premissas!$C$11</f>
        <v>9103.2110091743125</v>
      </c>
      <c r="Y2638" s="7" t="str">
        <f>Premissas!$E$6</f>
        <v>junho/19</v>
      </c>
      <c r="Z2638" s="29">
        <f t="shared" si="4017"/>
        <v>189</v>
      </c>
      <c r="AA2638" s="15">
        <f>Premissas!$H$6</f>
        <v>59.47</v>
      </c>
      <c r="AB2638" s="16">
        <f t="shared" si="4014"/>
        <v>0</v>
      </c>
      <c r="AC2638" s="17">
        <f>AB2638*Premissas!$C$6</f>
        <v>0</v>
      </c>
      <c r="AD2638" s="15">
        <f t="shared" si="4015"/>
        <v>189</v>
      </c>
      <c r="AE2638" s="18">
        <f>AD2638*Premissas!$C$12</f>
        <v>6092.7238215754505</v>
      </c>
    </row>
    <row r="2639" spans="1:33" x14ac:dyDescent="0.25">
      <c r="A2639" s="7" t="str">
        <f>Premissas!$E$7</f>
        <v>maio/19</v>
      </c>
      <c r="B2639" s="29">
        <f t="shared" si="4018"/>
        <v>189</v>
      </c>
      <c r="C2639" s="15">
        <f>LARGE(Premissas!$H$7:$I$7,1)</f>
        <v>61.04</v>
      </c>
      <c r="D2639" s="20">
        <f t="shared" si="4008"/>
        <v>0</v>
      </c>
      <c r="E2639" s="17">
        <f>D2639*Premissas!$C$6</f>
        <v>0</v>
      </c>
      <c r="F2639" s="15">
        <f t="shared" si="4009"/>
        <v>189</v>
      </c>
      <c r="G2639" s="18">
        <f>F2639*Premissas!$C$5</f>
        <v>6092.7238215754505</v>
      </c>
      <c r="M2639" s="7" t="str">
        <f>Premissas!$E$7</f>
        <v>maio/19</v>
      </c>
      <c r="N2639" s="29">
        <f t="shared" si="4016"/>
        <v>189</v>
      </c>
      <c r="O2639" s="15">
        <f>Premissas!$I$7</f>
        <v>46.37</v>
      </c>
      <c r="P2639" s="20">
        <f t="shared" si="4011"/>
        <v>0</v>
      </c>
      <c r="Q2639" s="17">
        <f>P2639*Premissas!$C$13</f>
        <v>0</v>
      </c>
      <c r="R2639" s="15">
        <f t="shared" si="4012"/>
        <v>189</v>
      </c>
      <c r="S2639" s="18">
        <f>R2639*Premissas!$C$11</f>
        <v>9103.2110091743125</v>
      </c>
      <c r="Y2639" s="7" t="str">
        <f>Premissas!$E$7</f>
        <v>maio/19</v>
      </c>
      <c r="Z2639" s="29">
        <f t="shared" si="4017"/>
        <v>189</v>
      </c>
      <c r="AA2639" s="15">
        <f>Premissas!$H$7</f>
        <v>61.04</v>
      </c>
      <c r="AB2639" s="20">
        <f t="shared" si="4014"/>
        <v>0</v>
      </c>
      <c r="AC2639" s="17">
        <f>AB2639*Premissas!$C$6</f>
        <v>0</v>
      </c>
      <c r="AD2639" s="15">
        <f t="shared" si="4015"/>
        <v>189</v>
      </c>
      <c r="AE2639" s="18">
        <f>AD2639*Premissas!$C$12</f>
        <v>6092.7238215754505</v>
      </c>
    </row>
    <row r="2640" spans="1:33" x14ac:dyDescent="0.25">
      <c r="A2640" s="7" t="str">
        <f>Premissas!$E$8</f>
        <v>abril/19</v>
      </c>
      <c r="B2640" s="29">
        <f t="shared" si="4018"/>
        <v>189</v>
      </c>
      <c r="C2640" s="15">
        <f>LARGE(Premissas!$H$8:$I$8,1)</f>
        <v>81.98</v>
      </c>
      <c r="D2640" s="20">
        <f t="shared" si="4008"/>
        <v>0</v>
      </c>
      <c r="E2640" s="17">
        <f>D2640*Premissas!$C$6</f>
        <v>0</v>
      </c>
      <c r="F2640" s="15">
        <f t="shared" si="4009"/>
        <v>189</v>
      </c>
      <c r="G2640" s="18">
        <f>F2640*Premissas!$C$5</f>
        <v>6092.7238215754505</v>
      </c>
      <c r="M2640" s="7" t="str">
        <f>Premissas!$E$8</f>
        <v>abril/19</v>
      </c>
      <c r="N2640" s="29">
        <f t="shared" si="4016"/>
        <v>189</v>
      </c>
      <c r="O2640" s="15">
        <f>Premissas!$I$8</f>
        <v>53.09</v>
      </c>
      <c r="P2640" s="20">
        <f t="shared" si="4011"/>
        <v>0</v>
      </c>
      <c r="Q2640" s="17">
        <f>P2640*Premissas!$C$13</f>
        <v>0</v>
      </c>
      <c r="R2640" s="15">
        <f t="shared" si="4012"/>
        <v>189</v>
      </c>
      <c r="S2640" s="18">
        <f>R2640*Premissas!$C$11</f>
        <v>9103.2110091743125</v>
      </c>
      <c r="Y2640" s="7" t="str">
        <f>Premissas!$E$8</f>
        <v>abril/19</v>
      </c>
      <c r="Z2640" s="29">
        <f t="shared" si="4017"/>
        <v>189</v>
      </c>
      <c r="AA2640" s="15">
        <f>Premissas!$H$8</f>
        <v>81.98</v>
      </c>
      <c r="AB2640" s="20">
        <f t="shared" si="4014"/>
        <v>0</v>
      </c>
      <c r="AC2640" s="17">
        <f>AB2640*Premissas!$C$6</f>
        <v>0</v>
      </c>
      <c r="AD2640" s="15">
        <f t="shared" si="4015"/>
        <v>189</v>
      </c>
      <c r="AE2640" s="18">
        <f>AD2640*Premissas!$C$12</f>
        <v>6092.7238215754505</v>
      </c>
    </row>
    <row r="2641" spans="1:33" x14ac:dyDescent="0.25">
      <c r="A2641" s="7" t="str">
        <f>Premissas!$E$9</f>
        <v>março/19</v>
      </c>
      <c r="B2641" s="29">
        <f t="shared" si="4018"/>
        <v>189</v>
      </c>
      <c r="C2641" s="15">
        <f>LARGE(Premissas!$H$9:$I$9,1)</f>
        <v>77.73</v>
      </c>
      <c r="D2641" s="20">
        <f t="shared" si="4008"/>
        <v>0</v>
      </c>
      <c r="E2641" s="17">
        <f>D2641*Premissas!$C$6</f>
        <v>0</v>
      </c>
      <c r="F2641" s="15">
        <f t="shared" si="4009"/>
        <v>189</v>
      </c>
      <c r="G2641" s="18">
        <f>F2641*Premissas!$C$5</f>
        <v>6092.7238215754505</v>
      </c>
      <c r="M2641" s="7" t="str">
        <f>Premissas!$E$9</f>
        <v>março/19</v>
      </c>
      <c r="N2641" s="29">
        <f t="shared" si="4016"/>
        <v>189</v>
      </c>
      <c r="O2641" s="15">
        <f>Premissas!$I$9</f>
        <v>77.73</v>
      </c>
      <c r="P2641" s="20">
        <f t="shared" si="4011"/>
        <v>0</v>
      </c>
      <c r="Q2641" s="17">
        <f>P2641*Premissas!$C$13</f>
        <v>0</v>
      </c>
      <c r="R2641" s="15">
        <f t="shared" si="4012"/>
        <v>189</v>
      </c>
      <c r="S2641" s="18">
        <f>R2641*Premissas!$C$11</f>
        <v>9103.2110091743125</v>
      </c>
      <c r="Y2641" s="7" t="str">
        <f>Premissas!$E$9</f>
        <v>março/19</v>
      </c>
      <c r="Z2641" s="29">
        <f t="shared" si="4017"/>
        <v>189</v>
      </c>
      <c r="AA2641" s="15">
        <f>Premissas!$H$9</f>
        <v>77.62</v>
      </c>
      <c r="AB2641" s="20">
        <f t="shared" si="4014"/>
        <v>0</v>
      </c>
      <c r="AC2641" s="17">
        <f>AB2641*Premissas!$C$6</f>
        <v>0</v>
      </c>
      <c r="AD2641" s="15">
        <f t="shared" si="4015"/>
        <v>189</v>
      </c>
      <c r="AE2641" s="18">
        <f>AD2641*Premissas!$C$12</f>
        <v>6092.7238215754505</v>
      </c>
    </row>
    <row r="2642" spans="1:33" x14ac:dyDescent="0.25">
      <c r="A2642" s="7" t="str">
        <f>Premissas!$E$10</f>
        <v>fevereiro/19</v>
      </c>
      <c r="B2642" s="29">
        <f t="shared" si="4018"/>
        <v>189</v>
      </c>
      <c r="C2642" s="15">
        <f>LARGE(Premissas!$H$10:$I$10,1)</f>
        <v>89.49</v>
      </c>
      <c r="D2642" s="20">
        <f t="shared" si="4008"/>
        <v>0</v>
      </c>
      <c r="E2642" s="17">
        <f>D2642*Premissas!$C$6</f>
        <v>0</v>
      </c>
      <c r="F2642" s="15">
        <f t="shared" si="4009"/>
        <v>189</v>
      </c>
      <c r="G2642" s="18">
        <f>F2642*Premissas!$C$5</f>
        <v>6092.7238215754505</v>
      </c>
      <c r="M2642" s="7" t="str">
        <f>Premissas!$E$10</f>
        <v>fevereiro/19</v>
      </c>
      <c r="N2642" s="29">
        <f t="shared" si="4016"/>
        <v>189</v>
      </c>
      <c r="O2642" s="15">
        <f>Premissas!$I$10</f>
        <v>61.82</v>
      </c>
      <c r="P2642" s="20">
        <f t="shared" si="4011"/>
        <v>0</v>
      </c>
      <c r="Q2642" s="17">
        <f>P2642*Premissas!$C$13</f>
        <v>0</v>
      </c>
      <c r="R2642" s="15">
        <f t="shared" si="4012"/>
        <v>189</v>
      </c>
      <c r="S2642" s="18">
        <f>R2642*Premissas!$C$11</f>
        <v>9103.2110091743125</v>
      </c>
      <c r="Y2642" s="7" t="str">
        <f>Premissas!$E$10</f>
        <v>fevereiro/19</v>
      </c>
      <c r="Z2642" s="29">
        <f t="shared" si="4017"/>
        <v>189</v>
      </c>
      <c r="AA2642" s="15">
        <f>Premissas!$H$10</f>
        <v>89.49</v>
      </c>
      <c r="AB2642" s="20">
        <f t="shared" si="4014"/>
        <v>0</v>
      </c>
      <c r="AC2642" s="17">
        <f>AB2642*Premissas!$C$6</f>
        <v>0</v>
      </c>
      <c r="AD2642" s="15">
        <f t="shared" si="4015"/>
        <v>189</v>
      </c>
      <c r="AE2642" s="18">
        <f>AD2642*Premissas!$C$12</f>
        <v>6092.7238215754505</v>
      </c>
    </row>
    <row r="2643" spans="1:33" x14ac:dyDescent="0.25">
      <c r="A2643" s="7" t="str">
        <f>Premissas!$E$11</f>
        <v>janeiro/19</v>
      </c>
      <c r="B2643" s="29">
        <f t="shared" si="4018"/>
        <v>189</v>
      </c>
      <c r="C2643" s="15">
        <f>LARGE(Premissas!$H$11:$I$11,1)</f>
        <v>81.09</v>
      </c>
      <c r="D2643" s="16">
        <f t="shared" si="4008"/>
        <v>0</v>
      </c>
      <c r="E2643" s="17">
        <f>D2643*Premissas!$C$6</f>
        <v>0</v>
      </c>
      <c r="F2643" s="15">
        <f t="shared" si="4009"/>
        <v>189</v>
      </c>
      <c r="G2643" s="18">
        <f>F2643*Premissas!$C$5</f>
        <v>6092.7238215754505</v>
      </c>
      <c r="M2643" s="7" t="str">
        <f>Premissas!$E$11</f>
        <v>janeiro/19</v>
      </c>
      <c r="N2643" s="29">
        <f t="shared" si="4016"/>
        <v>189</v>
      </c>
      <c r="O2643" s="15">
        <f>Premissas!$I$11</f>
        <v>57.12</v>
      </c>
      <c r="P2643" s="16">
        <f t="shared" si="4011"/>
        <v>0</v>
      </c>
      <c r="Q2643" s="17">
        <f>P2643*Premissas!$C$13</f>
        <v>0</v>
      </c>
      <c r="R2643" s="15">
        <f t="shared" si="4012"/>
        <v>189</v>
      </c>
      <c r="S2643" s="18">
        <f>R2643*Premissas!$C$11</f>
        <v>9103.2110091743125</v>
      </c>
      <c r="Y2643" s="7" t="str">
        <f>Premissas!$E$11</f>
        <v>janeiro/19</v>
      </c>
      <c r="Z2643" s="29">
        <f t="shared" si="4017"/>
        <v>189</v>
      </c>
      <c r="AA2643" s="15">
        <f>Premissas!$H$11</f>
        <v>81.09</v>
      </c>
      <c r="AB2643" s="16">
        <f t="shared" si="4014"/>
        <v>0</v>
      </c>
      <c r="AC2643" s="17">
        <f>AB2643*Premissas!$C$6</f>
        <v>0</v>
      </c>
      <c r="AD2643" s="15">
        <f t="shared" si="4015"/>
        <v>189</v>
      </c>
      <c r="AE2643" s="18">
        <f>AD2643*Premissas!$C$12</f>
        <v>6092.7238215754505</v>
      </c>
    </row>
    <row r="2644" spans="1:33" x14ac:dyDescent="0.25">
      <c r="A2644" s="7" t="str">
        <f>Premissas!$E$12</f>
        <v>dezembro/18</v>
      </c>
      <c r="B2644" s="29">
        <f t="shared" si="4018"/>
        <v>189</v>
      </c>
      <c r="C2644" s="15">
        <f>LARGE(Premissas!$H$12:$I$12,1)</f>
        <v>66.98</v>
      </c>
      <c r="D2644" s="16">
        <f t="shared" si="4008"/>
        <v>0</v>
      </c>
      <c r="E2644" s="17">
        <f>D2644*Premissas!$C$6</f>
        <v>0</v>
      </c>
      <c r="F2644" s="15">
        <f t="shared" si="4009"/>
        <v>189</v>
      </c>
      <c r="G2644" s="18">
        <f>F2644*Premissas!$C$5</f>
        <v>6092.7238215754505</v>
      </c>
      <c r="M2644" s="7" t="str">
        <f>Premissas!$E$12</f>
        <v>dezembro/18</v>
      </c>
      <c r="N2644" s="29">
        <f t="shared" si="4016"/>
        <v>189</v>
      </c>
      <c r="O2644" s="15">
        <f>Premissas!$I$12</f>
        <v>56.9</v>
      </c>
      <c r="P2644" s="16">
        <f t="shared" si="4011"/>
        <v>0</v>
      </c>
      <c r="Q2644" s="17">
        <f>P2644*Premissas!$C$13</f>
        <v>0</v>
      </c>
      <c r="R2644" s="15">
        <f t="shared" si="4012"/>
        <v>189</v>
      </c>
      <c r="S2644" s="18">
        <f>R2644*Premissas!$C$11</f>
        <v>9103.2110091743125</v>
      </c>
      <c r="Y2644" s="7" t="str">
        <f>Premissas!$E$12</f>
        <v>dezembro/18</v>
      </c>
      <c r="Z2644" s="29">
        <f t="shared" si="4017"/>
        <v>189</v>
      </c>
      <c r="AA2644" s="15">
        <f>Premissas!$H$12</f>
        <v>66.98</v>
      </c>
      <c r="AB2644" s="16">
        <f t="shared" si="4014"/>
        <v>0</v>
      </c>
      <c r="AC2644" s="17">
        <f>AB2644*Premissas!$C$6</f>
        <v>0</v>
      </c>
      <c r="AD2644" s="15">
        <f t="shared" si="4015"/>
        <v>189</v>
      </c>
      <c r="AE2644" s="18">
        <f>AD2644*Premissas!$C$12</f>
        <v>6092.7238215754505</v>
      </c>
    </row>
    <row r="2645" spans="1:33" x14ac:dyDescent="0.25">
      <c r="A2645" s="7" t="str">
        <f>Premissas!$E$13</f>
        <v>novembro/18</v>
      </c>
      <c r="B2645" s="29">
        <f t="shared" si="4018"/>
        <v>189</v>
      </c>
      <c r="C2645" s="15">
        <f>LARGE(Premissas!$H$13:$I$13,1)</f>
        <v>66.42</v>
      </c>
      <c r="D2645" s="16">
        <f t="shared" si="4008"/>
        <v>0</v>
      </c>
      <c r="E2645" s="17">
        <f>D2645*Premissas!$C$6</f>
        <v>0</v>
      </c>
      <c r="F2645" s="15">
        <f t="shared" si="4009"/>
        <v>189</v>
      </c>
      <c r="G2645" s="18">
        <f>F2645*Premissas!$C$5</f>
        <v>6092.7238215754505</v>
      </c>
      <c r="M2645" s="7" t="str">
        <f>Premissas!$E$13</f>
        <v>novembro/18</v>
      </c>
      <c r="N2645" s="29">
        <f t="shared" si="4016"/>
        <v>189</v>
      </c>
      <c r="O2645" s="15">
        <f>Premissas!$I$13</f>
        <v>40.659999999999997</v>
      </c>
      <c r="P2645" s="16">
        <f t="shared" si="4011"/>
        <v>0</v>
      </c>
      <c r="Q2645" s="17">
        <f>P2645*Premissas!$C$13</f>
        <v>0</v>
      </c>
      <c r="R2645" s="15">
        <f t="shared" si="4012"/>
        <v>189</v>
      </c>
      <c r="S2645" s="18">
        <f>R2645*Premissas!$C$11</f>
        <v>9103.2110091743125</v>
      </c>
      <c r="Y2645" s="7" t="str">
        <f>Premissas!$E$13</f>
        <v>novembro/18</v>
      </c>
      <c r="Z2645" s="29">
        <f t="shared" si="4017"/>
        <v>189</v>
      </c>
      <c r="AA2645" s="15">
        <f>Premissas!$H$13</f>
        <v>66.42</v>
      </c>
      <c r="AB2645" s="16">
        <f t="shared" si="4014"/>
        <v>0</v>
      </c>
      <c r="AC2645" s="17">
        <f>AB2645*Premissas!$C$6</f>
        <v>0</v>
      </c>
      <c r="AD2645" s="15">
        <f t="shared" si="4015"/>
        <v>189</v>
      </c>
      <c r="AE2645" s="18">
        <f>AD2645*Premissas!$C$12</f>
        <v>6092.7238215754505</v>
      </c>
    </row>
    <row r="2646" spans="1:33" x14ac:dyDescent="0.25">
      <c r="A2646" s="26" t="s">
        <v>35</v>
      </c>
      <c r="B2646" s="5"/>
      <c r="C2646" s="5">
        <f>LARGE(C2633:C2645,1)</f>
        <v>89.49</v>
      </c>
      <c r="D2646" s="5">
        <f>LARGE(D2633:D2645,1)</f>
        <v>0</v>
      </c>
      <c r="E2646" s="27">
        <f>SUM(E2634:E2645)</f>
        <v>0</v>
      </c>
      <c r="F2646" s="5">
        <f>LARGE(F2633:F2645,1)</f>
        <v>189</v>
      </c>
      <c r="G2646" s="27">
        <f t="shared" si="3974"/>
        <v>73112.685858905388</v>
      </c>
      <c r="H2646" s="50">
        <f>E2646+G2646</f>
        <v>73112.685858905388</v>
      </c>
      <c r="I2646">
        <f>B2634</f>
        <v>189</v>
      </c>
      <c r="M2646" s="26" t="s">
        <v>35</v>
      </c>
      <c r="N2646" s="5"/>
      <c r="O2646" s="5">
        <f t="shared" ref="O2646:P2646" si="4019">LARGE(O2633:O2645,1)</f>
        <v>77.73</v>
      </c>
      <c r="P2646" s="5">
        <f t="shared" si="4019"/>
        <v>0</v>
      </c>
      <c r="Q2646" s="27">
        <f t="shared" ref="Q2646" si="4020">SUM(Q2634:Q2645)</f>
        <v>0</v>
      </c>
      <c r="R2646" s="5">
        <f t="shared" ref="R2646" si="4021">LARGE(R2633:R2645,1)</f>
        <v>189</v>
      </c>
      <c r="S2646" s="27">
        <f t="shared" si="3978"/>
        <v>109238.53211009172</v>
      </c>
      <c r="T2646" s="50">
        <f t="shared" ref="T2646" si="4022">Q2646+S2646</f>
        <v>109238.53211009172</v>
      </c>
      <c r="U2646">
        <f t="shared" ref="U2646" si="4023">N2634</f>
        <v>189</v>
      </c>
      <c r="Y2646" s="26" t="s">
        <v>35</v>
      </c>
      <c r="Z2646" s="5"/>
      <c r="AA2646" s="5">
        <f t="shared" ref="AA2646:AB2646" si="4024">LARGE(AA2633:AA2645,1)</f>
        <v>89.49</v>
      </c>
      <c r="AB2646" s="5">
        <f t="shared" si="4024"/>
        <v>0</v>
      </c>
      <c r="AC2646" s="27">
        <f t="shared" ref="AC2646" si="4025">SUM(AC2634:AC2645)</f>
        <v>0</v>
      </c>
      <c r="AD2646" s="5">
        <f t="shared" ref="AD2646" si="4026">LARGE(AD2633:AD2645,1)</f>
        <v>189</v>
      </c>
      <c r="AE2646" s="27">
        <f t="shared" si="3984"/>
        <v>73112.685858905388</v>
      </c>
      <c r="AF2646" s="50">
        <f t="shared" ref="AF2646" si="4027">AC2646+AE2646</f>
        <v>73112.685858905388</v>
      </c>
      <c r="AG2646">
        <f t="shared" ref="AG2646" si="4028">Z2634</f>
        <v>189</v>
      </c>
    </row>
    <row r="2647" spans="1:33" x14ac:dyDescent="0.25">
      <c r="A2647" s="6" t="s">
        <v>12</v>
      </c>
      <c r="B2647" s="6" t="s">
        <v>18</v>
      </c>
      <c r="C2647" s="6" t="s">
        <v>19</v>
      </c>
      <c r="D2647" s="14" t="s">
        <v>20</v>
      </c>
      <c r="E2647" s="14" t="s">
        <v>21</v>
      </c>
      <c r="F2647" s="6" t="s">
        <v>22</v>
      </c>
      <c r="G2647" s="6" t="s">
        <v>23</v>
      </c>
      <c r="M2647" s="6" t="s">
        <v>12</v>
      </c>
      <c r="N2647" s="6" t="s">
        <v>18</v>
      </c>
      <c r="O2647" s="6" t="s">
        <v>19</v>
      </c>
      <c r="P2647" s="14" t="s">
        <v>20</v>
      </c>
      <c r="Q2647" s="14" t="s">
        <v>21</v>
      </c>
      <c r="R2647" s="6" t="s">
        <v>22</v>
      </c>
      <c r="S2647" s="6" t="s">
        <v>23</v>
      </c>
      <c r="Y2647" s="6" t="s">
        <v>12</v>
      </c>
      <c r="Z2647" s="6" t="s">
        <v>18</v>
      </c>
      <c r="AA2647" s="6" t="s">
        <v>19</v>
      </c>
      <c r="AB2647" s="14" t="s">
        <v>20</v>
      </c>
      <c r="AC2647" s="14" t="s">
        <v>21</v>
      </c>
      <c r="AD2647" s="6" t="s">
        <v>22</v>
      </c>
      <c r="AE2647" s="6" t="s">
        <v>23</v>
      </c>
    </row>
    <row r="2648" spans="1:33" x14ac:dyDescent="0.25">
      <c r="A2648" s="7" t="str">
        <f>Premissas!$E$2</f>
        <v>outubro/19</v>
      </c>
      <c r="B2648" s="29">
        <f>B2634+1</f>
        <v>190</v>
      </c>
      <c r="C2648" s="15">
        <f>LARGE(Premissas!$H$2:$I$2,1)</f>
        <v>63.39</v>
      </c>
      <c r="D2648" s="16">
        <f t="shared" ref="D2648:D2659" si="4029">IF(C2648&gt;105%*B2648,(C2648-B2648),0)</f>
        <v>0</v>
      </c>
      <c r="E2648" s="17">
        <f>D2648*Premissas!$C$6</f>
        <v>0</v>
      </c>
      <c r="F2648" s="15">
        <f t="shared" ref="F2648:F2659" si="4030">IF(C2648&gt;B2648,C2648,B2648)</f>
        <v>190</v>
      </c>
      <c r="G2648" s="18">
        <f>F2648*Premissas!$C$5</f>
        <v>6124.9604555520409</v>
      </c>
      <c r="M2648" s="7" t="str">
        <f>Premissas!$E$2</f>
        <v>outubro/19</v>
      </c>
      <c r="N2648" s="29">
        <f t="shared" ref="N2648" si="4031">N2634+1</f>
        <v>190</v>
      </c>
      <c r="O2648" s="15">
        <f>Premissas!$I$2</f>
        <v>63.39</v>
      </c>
      <c r="P2648" s="16">
        <f t="shared" ref="P2648:P2659" si="4032">IF(O2648&gt;105%*N2648,(O2648-N2648),0)</f>
        <v>0</v>
      </c>
      <c r="Q2648" s="17">
        <f>P2648*Premissas!$C$13</f>
        <v>0</v>
      </c>
      <c r="R2648" s="15">
        <f t="shared" ref="R2648:R2659" si="4033">IF(O2648&gt;N2648,O2648,N2648)</f>
        <v>190</v>
      </c>
      <c r="S2648" s="18">
        <f>R2648*Premissas!$C$11</f>
        <v>9151.3761467889908</v>
      </c>
      <c r="Y2648" s="7" t="str">
        <f>Premissas!$E$2</f>
        <v>outubro/19</v>
      </c>
      <c r="Z2648" s="29">
        <f t="shared" ref="Z2648" si="4034">Z2634+1</f>
        <v>190</v>
      </c>
      <c r="AA2648" s="15">
        <f>Premissas!$H$2</f>
        <v>58.8</v>
      </c>
      <c r="AB2648" s="16">
        <f t="shared" ref="AB2648:AB2659" si="4035">IF(AA2648&gt;105%*Z2648,(AA2648-Z2648),0)</f>
        <v>0</v>
      </c>
      <c r="AC2648" s="17">
        <f>AB2648*Premissas!$C$6</f>
        <v>0</v>
      </c>
      <c r="AD2648" s="15">
        <f t="shared" ref="AD2648:AD2659" si="4036">IF(AA2648&gt;Z2648,AA2648,Z2648)</f>
        <v>190</v>
      </c>
      <c r="AE2648" s="18">
        <f>AD2648*Premissas!$C$12</f>
        <v>6124.9604555520409</v>
      </c>
    </row>
    <row r="2649" spans="1:33" x14ac:dyDescent="0.25">
      <c r="A2649" s="7" t="str">
        <f>Premissas!$E$3</f>
        <v>setembro/19</v>
      </c>
      <c r="B2649" s="29">
        <f>B2648</f>
        <v>190</v>
      </c>
      <c r="C2649" s="15">
        <f>LARGE(Premissas!$H$3:$I$3,1)</f>
        <v>58.91</v>
      </c>
      <c r="D2649" s="16">
        <f t="shared" si="4029"/>
        <v>0</v>
      </c>
      <c r="E2649" s="17">
        <f>D2649*Premissas!$C$6</f>
        <v>0</v>
      </c>
      <c r="F2649" s="15">
        <f t="shared" si="4030"/>
        <v>190</v>
      </c>
      <c r="G2649" s="18">
        <f>F2649*Premissas!$C$5</f>
        <v>6124.9604555520409</v>
      </c>
      <c r="M2649" s="7" t="str">
        <f>Premissas!$E$3</f>
        <v>setembro/19</v>
      </c>
      <c r="N2649" s="29">
        <f t="shared" ref="N2649:N2659" si="4037">N2648</f>
        <v>190</v>
      </c>
      <c r="O2649" s="15">
        <f>Premissas!$I$3</f>
        <v>52.19</v>
      </c>
      <c r="P2649" s="16">
        <f t="shared" si="4032"/>
        <v>0</v>
      </c>
      <c r="Q2649" s="17">
        <f>P2649*Premissas!$C$13</f>
        <v>0</v>
      </c>
      <c r="R2649" s="15">
        <f t="shared" si="4033"/>
        <v>190</v>
      </c>
      <c r="S2649" s="18">
        <f>R2649*Premissas!$C$11</f>
        <v>9151.3761467889908</v>
      </c>
      <c r="Y2649" s="7" t="str">
        <f>Premissas!$E$3</f>
        <v>setembro/19</v>
      </c>
      <c r="Z2649" s="29">
        <f t="shared" ref="Z2649:Z2659" si="4038">Z2648</f>
        <v>190</v>
      </c>
      <c r="AA2649" s="15">
        <f>Premissas!$H$3</f>
        <v>58.91</v>
      </c>
      <c r="AB2649" s="16">
        <f t="shared" si="4035"/>
        <v>0</v>
      </c>
      <c r="AC2649" s="17">
        <f>AB2649*Premissas!$C$6</f>
        <v>0</v>
      </c>
      <c r="AD2649" s="15">
        <f t="shared" si="4036"/>
        <v>190</v>
      </c>
      <c r="AE2649" s="18">
        <f>AD2649*Premissas!$C$12</f>
        <v>6124.9604555520409</v>
      </c>
    </row>
    <row r="2650" spans="1:33" x14ac:dyDescent="0.25">
      <c r="A2650" s="7" t="str">
        <f>Premissas!$E$4</f>
        <v>agosto/19</v>
      </c>
      <c r="B2650" s="29">
        <f t="shared" ref="B2650:B2659" si="4039">B2649</f>
        <v>190</v>
      </c>
      <c r="C2650" s="15">
        <f>LARGE(Premissas!$H$4:$I$4,1)</f>
        <v>46.48</v>
      </c>
      <c r="D2650" s="16">
        <f t="shared" si="4029"/>
        <v>0</v>
      </c>
      <c r="E2650" s="17">
        <f>D2650*Premissas!$C$6</f>
        <v>0</v>
      </c>
      <c r="F2650" s="15">
        <f t="shared" si="4030"/>
        <v>190</v>
      </c>
      <c r="G2650" s="18">
        <f>F2650*Premissas!$C$5</f>
        <v>6124.9604555520409</v>
      </c>
      <c r="M2650" s="7" t="str">
        <f>Premissas!$E$4</f>
        <v>agosto/19</v>
      </c>
      <c r="N2650" s="29">
        <f t="shared" si="4037"/>
        <v>190</v>
      </c>
      <c r="O2650" s="15">
        <f>Premissas!$I$4</f>
        <v>20.16</v>
      </c>
      <c r="P2650" s="16">
        <f t="shared" si="4032"/>
        <v>0</v>
      </c>
      <c r="Q2650" s="17">
        <f>P2650*Premissas!$C$13</f>
        <v>0</v>
      </c>
      <c r="R2650" s="15">
        <f t="shared" si="4033"/>
        <v>190</v>
      </c>
      <c r="S2650" s="18">
        <f>R2650*Premissas!$C$11</f>
        <v>9151.3761467889908</v>
      </c>
      <c r="Y2650" s="7" t="str">
        <f>Premissas!$E$4</f>
        <v>agosto/19</v>
      </c>
      <c r="Z2650" s="29">
        <f t="shared" si="4038"/>
        <v>190</v>
      </c>
      <c r="AA2650" s="15">
        <f>Premissas!$H$4</f>
        <v>46.48</v>
      </c>
      <c r="AB2650" s="16">
        <f t="shared" si="4035"/>
        <v>0</v>
      </c>
      <c r="AC2650" s="17">
        <f>AB2650*Premissas!$C$6</f>
        <v>0</v>
      </c>
      <c r="AD2650" s="15">
        <f t="shared" si="4036"/>
        <v>190</v>
      </c>
      <c r="AE2650" s="18">
        <f>AD2650*Premissas!$C$12</f>
        <v>6124.9604555520409</v>
      </c>
    </row>
    <row r="2651" spans="1:33" x14ac:dyDescent="0.25">
      <c r="A2651" s="7" t="str">
        <f>Premissas!$E$5</f>
        <v>julho/19</v>
      </c>
      <c r="B2651" s="29">
        <f t="shared" si="4039"/>
        <v>190</v>
      </c>
      <c r="C2651" s="15">
        <f>LARGE(Premissas!$H$5:$I$5,1)</f>
        <v>63.17</v>
      </c>
      <c r="D2651" s="16">
        <f t="shared" si="4029"/>
        <v>0</v>
      </c>
      <c r="E2651" s="17">
        <f>D2651*Premissas!$C$6</f>
        <v>0</v>
      </c>
      <c r="F2651" s="15">
        <f t="shared" si="4030"/>
        <v>190</v>
      </c>
      <c r="G2651" s="18">
        <f>F2651*Premissas!$C$5</f>
        <v>6124.9604555520409</v>
      </c>
      <c r="M2651" s="7" t="str">
        <f>Premissas!$E$5</f>
        <v>julho/19</v>
      </c>
      <c r="N2651" s="29">
        <f t="shared" si="4037"/>
        <v>190</v>
      </c>
      <c r="O2651" s="15">
        <f>Premissas!$I$5</f>
        <v>39.979999999999997</v>
      </c>
      <c r="P2651" s="16">
        <f t="shared" si="4032"/>
        <v>0</v>
      </c>
      <c r="Q2651" s="17">
        <f>P2651*Premissas!$C$13</f>
        <v>0</v>
      </c>
      <c r="R2651" s="15">
        <f t="shared" si="4033"/>
        <v>190</v>
      </c>
      <c r="S2651" s="18">
        <f>R2651*Premissas!$C$11</f>
        <v>9151.3761467889908</v>
      </c>
      <c r="Y2651" s="7" t="str">
        <f>Premissas!$E$5</f>
        <v>julho/19</v>
      </c>
      <c r="Z2651" s="29">
        <f t="shared" si="4038"/>
        <v>190</v>
      </c>
      <c r="AA2651" s="15">
        <f>Premissas!$H$5</f>
        <v>63.17</v>
      </c>
      <c r="AB2651" s="16">
        <f t="shared" si="4035"/>
        <v>0</v>
      </c>
      <c r="AC2651" s="17">
        <f>AB2651*Premissas!$C$6</f>
        <v>0</v>
      </c>
      <c r="AD2651" s="15">
        <f t="shared" si="4036"/>
        <v>190</v>
      </c>
      <c r="AE2651" s="18">
        <f>AD2651*Premissas!$C$12</f>
        <v>6124.9604555520409</v>
      </c>
    </row>
    <row r="2652" spans="1:33" x14ac:dyDescent="0.25">
      <c r="A2652" s="7" t="str">
        <f>Premissas!$E$6</f>
        <v>junho/19</v>
      </c>
      <c r="B2652" s="29">
        <f t="shared" si="4039"/>
        <v>190</v>
      </c>
      <c r="C2652" s="15">
        <f>LARGE(Premissas!$H$6:$I$6,1)</f>
        <v>59.47</v>
      </c>
      <c r="D2652" s="16">
        <f t="shared" si="4029"/>
        <v>0</v>
      </c>
      <c r="E2652" s="17">
        <f>D2652*Premissas!$C$6</f>
        <v>0</v>
      </c>
      <c r="F2652" s="15">
        <f t="shared" si="4030"/>
        <v>190</v>
      </c>
      <c r="G2652" s="18">
        <f>F2652*Premissas!$C$5</f>
        <v>6124.9604555520409</v>
      </c>
      <c r="M2652" s="7" t="str">
        <f>Premissas!$E$6</f>
        <v>junho/19</v>
      </c>
      <c r="N2652" s="29">
        <f t="shared" si="4037"/>
        <v>190</v>
      </c>
      <c r="O2652" s="15">
        <f>Premissas!$I$6</f>
        <v>47.71</v>
      </c>
      <c r="P2652" s="16">
        <f t="shared" si="4032"/>
        <v>0</v>
      </c>
      <c r="Q2652" s="17">
        <f>P2652*Premissas!$C$13</f>
        <v>0</v>
      </c>
      <c r="R2652" s="15">
        <f t="shared" si="4033"/>
        <v>190</v>
      </c>
      <c r="S2652" s="18">
        <f>R2652*Premissas!$C$11</f>
        <v>9151.3761467889908</v>
      </c>
      <c r="Y2652" s="7" t="str">
        <f>Premissas!$E$6</f>
        <v>junho/19</v>
      </c>
      <c r="Z2652" s="29">
        <f t="shared" si="4038"/>
        <v>190</v>
      </c>
      <c r="AA2652" s="15">
        <f>Premissas!$H$6</f>
        <v>59.47</v>
      </c>
      <c r="AB2652" s="16">
        <f t="shared" si="4035"/>
        <v>0</v>
      </c>
      <c r="AC2652" s="17">
        <f>AB2652*Premissas!$C$6</f>
        <v>0</v>
      </c>
      <c r="AD2652" s="15">
        <f t="shared" si="4036"/>
        <v>190</v>
      </c>
      <c r="AE2652" s="18">
        <f>AD2652*Premissas!$C$12</f>
        <v>6124.9604555520409</v>
      </c>
    </row>
    <row r="2653" spans="1:33" x14ac:dyDescent="0.25">
      <c r="A2653" s="7" t="str">
        <f>Premissas!$E$7</f>
        <v>maio/19</v>
      </c>
      <c r="B2653" s="29">
        <f t="shared" si="4039"/>
        <v>190</v>
      </c>
      <c r="C2653" s="15">
        <f>LARGE(Premissas!$H$7:$I$7,1)</f>
        <v>61.04</v>
      </c>
      <c r="D2653" s="20">
        <f t="shared" si="4029"/>
        <v>0</v>
      </c>
      <c r="E2653" s="17">
        <f>D2653*Premissas!$C$6</f>
        <v>0</v>
      </c>
      <c r="F2653" s="15">
        <f t="shared" si="4030"/>
        <v>190</v>
      </c>
      <c r="G2653" s="18">
        <f>F2653*Premissas!$C$5</f>
        <v>6124.9604555520409</v>
      </c>
      <c r="M2653" s="7" t="str">
        <f>Premissas!$E$7</f>
        <v>maio/19</v>
      </c>
      <c r="N2653" s="29">
        <f t="shared" si="4037"/>
        <v>190</v>
      </c>
      <c r="O2653" s="15">
        <f>Premissas!$I$7</f>
        <v>46.37</v>
      </c>
      <c r="P2653" s="20">
        <f t="shared" si="4032"/>
        <v>0</v>
      </c>
      <c r="Q2653" s="17">
        <f>P2653*Premissas!$C$13</f>
        <v>0</v>
      </c>
      <c r="R2653" s="15">
        <f t="shared" si="4033"/>
        <v>190</v>
      </c>
      <c r="S2653" s="18">
        <f>R2653*Premissas!$C$11</f>
        <v>9151.3761467889908</v>
      </c>
      <c r="Y2653" s="7" t="str">
        <f>Premissas!$E$7</f>
        <v>maio/19</v>
      </c>
      <c r="Z2653" s="29">
        <f t="shared" si="4038"/>
        <v>190</v>
      </c>
      <c r="AA2653" s="15">
        <f>Premissas!$H$7</f>
        <v>61.04</v>
      </c>
      <c r="AB2653" s="20">
        <f t="shared" si="4035"/>
        <v>0</v>
      </c>
      <c r="AC2653" s="17">
        <f>AB2653*Premissas!$C$6</f>
        <v>0</v>
      </c>
      <c r="AD2653" s="15">
        <f t="shared" si="4036"/>
        <v>190</v>
      </c>
      <c r="AE2653" s="18">
        <f>AD2653*Premissas!$C$12</f>
        <v>6124.9604555520409</v>
      </c>
    </row>
    <row r="2654" spans="1:33" x14ac:dyDescent="0.25">
      <c r="A2654" s="7" t="str">
        <f>Premissas!$E$8</f>
        <v>abril/19</v>
      </c>
      <c r="B2654" s="29">
        <f t="shared" si="4039"/>
        <v>190</v>
      </c>
      <c r="C2654" s="15">
        <f>LARGE(Premissas!$H$8:$I$8,1)</f>
        <v>81.98</v>
      </c>
      <c r="D2654" s="20">
        <f t="shared" si="4029"/>
        <v>0</v>
      </c>
      <c r="E2654" s="17">
        <f>D2654*Premissas!$C$6</f>
        <v>0</v>
      </c>
      <c r="F2654" s="15">
        <f t="shared" si="4030"/>
        <v>190</v>
      </c>
      <c r="G2654" s="18">
        <f>F2654*Premissas!$C$5</f>
        <v>6124.9604555520409</v>
      </c>
      <c r="M2654" s="7" t="str">
        <f>Premissas!$E$8</f>
        <v>abril/19</v>
      </c>
      <c r="N2654" s="29">
        <f t="shared" si="4037"/>
        <v>190</v>
      </c>
      <c r="O2654" s="15">
        <f>Premissas!$I$8</f>
        <v>53.09</v>
      </c>
      <c r="P2654" s="20">
        <f t="shared" si="4032"/>
        <v>0</v>
      </c>
      <c r="Q2654" s="17">
        <f>P2654*Premissas!$C$13</f>
        <v>0</v>
      </c>
      <c r="R2654" s="15">
        <f t="shared" si="4033"/>
        <v>190</v>
      </c>
      <c r="S2654" s="18">
        <f>R2654*Premissas!$C$11</f>
        <v>9151.3761467889908</v>
      </c>
      <c r="Y2654" s="7" t="str">
        <f>Premissas!$E$8</f>
        <v>abril/19</v>
      </c>
      <c r="Z2654" s="29">
        <f t="shared" si="4038"/>
        <v>190</v>
      </c>
      <c r="AA2654" s="15">
        <f>Premissas!$H$8</f>
        <v>81.98</v>
      </c>
      <c r="AB2654" s="20">
        <f t="shared" si="4035"/>
        <v>0</v>
      </c>
      <c r="AC2654" s="17">
        <f>AB2654*Premissas!$C$6</f>
        <v>0</v>
      </c>
      <c r="AD2654" s="15">
        <f t="shared" si="4036"/>
        <v>190</v>
      </c>
      <c r="AE2654" s="18">
        <f>AD2654*Premissas!$C$12</f>
        <v>6124.9604555520409</v>
      </c>
    </row>
    <row r="2655" spans="1:33" x14ac:dyDescent="0.25">
      <c r="A2655" s="7" t="str">
        <f>Premissas!$E$9</f>
        <v>março/19</v>
      </c>
      <c r="B2655" s="29">
        <f t="shared" si="4039"/>
        <v>190</v>
      </c>
      <c r="C2655" s="15">
        <f>LARGE(Premissas!$H$9:$I$9,1)</f>
        <v>77.73</v>
      </c>
      <c r="D2655" s="20">
        <f t="shared" si="4029"/>
        <v>0</v>
      </c>
      <c r="E2655" s="17">
        <f>D2655*Premissas!$C$6</f>
        <v>0</v>
      </c>
      <c r="F2655" s="15">
        <f t="shared" si="4030"/>
        <v>190</v>
      </c>
      <c r="G2655" s="18">
        <f>F2655*Premissas!$C$5</f>
        <v>6124.9604555520409</v>
      </c>
      <c r="M2655" s="7" t="str">
        <f>Premissas!$E$9</f>
        <v>março/19</v>
      </c>
      <c r="N2655" s="29">
        <f t="shared" si="4037"/>
        <v>190</v>
      </c>
      <c r="O2655" s="15">
        <f>Premissas!$I$9</f>
        <v>77.73</v>
      </c>
      <c r="P2655" s="20">
        <f t="shared" si="4032"/>
        <v>0</v>
      </c>
      <c r="Q2655" s="17">
        <f>P2655*Premissas!$C$13</f>
        <v>0</v>
      </c>
      <c r="R2655" s="15">
        <f t="shared" si="4033"/>
        <v>190</v>
      </c>
      <c r="S2655" s="18">
        <f>R2655*Premissas!$C$11</f>
        <v>9151.3761467889908</v>
      </c>
      <c r="Y2655" s="7" t="str">
        <f>Premissas!$E$9</f>
        <v>março/19</v>
      </c>
      <c r="Z2655" s="29">
        <f t="shared" si="4038"/>
        <v>190</v>
      </c>
      <c r="AA2655" s="15">
        <f>Premissas!$H$9</f>
        <v>77.62</v>
      </c>
      <c r="AB2655" s="20">
        <f t="shared" si="4035"/>
        <v>0</v>
      </c>
      <c r="AC2655" s="17">
        <f>AB2655*Premissas!$C$6</f>
        <v>0</v>
      </c>
      <c r="AD2655" s="15">
        <f t="shared" si="4036"/>
        <v>190</v>
      </c>
      <c r="AE2655" s="18">
        <f>AD2655*Premissas!$C$12</f>
        <v>6124.9604555520409</v>
      </c>
    </row>
    <row r="2656" spans="1:33" x14ac:dyDescent="0.25">
      <c r="A2656" s="7" t="str">
        <f>Premissas!$E$10</f>
        <v>fevereiro/19</v>
      </c>
      <c r="B2656" s="29">
        <f t="shared" si="4039"/>
        <v>190</v>
      </c>
      <c r="C2656" s="15">
        <f>LARGE(Premissas!$H$10:$I$10,1)</f>
        <v>89.49</v>
      </c>
      <c r="D2656" s="20">
        <f t="shared" si="4029"/>
        <v>0</v>
      </c>
      <c r="E2656" s="17">
        <f>D2656*Premissas!$C$6</f>
        <v>0</v>
      </c>
      <c r="F2656" s="15">
        <f t="shared" si="4030"/>
        <v>190</v>
      </c>
      <c r="G2656" s="18">
        <f>F2656*Premissas!$C$5</f>
        <v>6124.9604555520409</v>
      </c>
      <c r="M2656" s="7" t="str">
        <f>Premissas!$E$10</f>
        <v>fevereiro/19</v>
      </c>
      <c r="N2656" s="29">
        <f t="shared" si="4037"/>
        <v>190</v>
      </c>
      <c r="O2656" s="15">
        <f>Premissas!$I$10</f>
        <v>61.82</v>
      </c>
      <c r="P2656" s="20">
        <f t="shared" si="4032"/>
        <v>0</v>
      </c>
      <c r="Q2656" s="17">
        <f>P2656*Premissas!$C$13</f>
        <v>0</v>
      </c>
      <c r="R2656" s="15">
        <f t="shared" si="4033"/>
        <v>190</v>
      </c>
      <c r="S2656" s="18">
        <f>R2656*Premissas!$C$11</f>
        <v>9151.3761467889908</v>
      </c>
      <c r="Y2656" s="7" t="str">
        <f>Premissas!$E$10</f>
        <v>fevereiro/19</v>
      </c>
      <c r="Z2656" s="29">
        <f t="shared" si="4038"/>
        <v>190</v>
      </c>
      <c r="AA2656" s="15">
        <f>Premissas!$H$10</f>
        <v>89.49</v>
      </c>
      <c r="AB2656" s="20">
        <f t="shared" si="4035"/>
        <v>0</v>
      </c>
      <c r="AC2656" s="17">
        <f>AB2656*Premissas!$C$6</f>
        <v>0</v>
      </c>
      <c r="AD2656" s="15">
        <f t="shared" si="4036"/>
        <v>190</v>
      </c>
      <c r="AE2656" s="18">
        <f>AD2656*Premissas!$C$12</f>
        <v>6124.9604555520409</v>
      </c>
    </row>
    <row r="2657" spans="1:33" x14ac:dyDescent="0.25">
      <c r="A2657" s="7" t="str">
        <f>Premissas!$E$11</f>
        <v>janeiro/19</v>
      </c>
      <c r="B2657" s="29">
        <f t="shared" si="4039"/>
        <v>190</v>
      </c>
      <c r="C2657" s="15">
        <f>LARGE(Premissas!$H$11:$I$11,1)</f>
        <v>81.09</v>
      </c>
      <c r="D2657" s="16">
        <f t="shared" si="4029"/>
        <v>0</v>
      </c>
      <c r="E2657" s="17">
        <f>D2657*Premissas!$C$6</f>
        <v>0</v>
      </c>
      <c r="F2657" s="15">
        <f t="shared" si="4030"/>
        <v>190</v>
      </c>
      <c r="G2657" s="18">
        <f>F2657*Premissas!$C$5</f>
        <v>6124.9604555520409</v>
      </c>
      <c r="M2657" s="7" t="str">
        <f>Premissas!$E$11</f>
        <v>janeiro/19</v>
      </c>
      <c r="N2657" s="29">
        <f t="shared" si="4037"/>
        <v>190</v>
      </c>
      <c r="O2657" s="15">
        <f>Premissas!$I$11</f>
        <v>57.12</v>
      </c>
      <c r="P2657" s="16">
        <f t="shared" si="4032"/>
        <v>0</v>
      </c>
      <c r="Q2657" s="17">
        <f>P2657*Premissas!$C$13</f>
        <v>0</v>
      </c>
      <c r="R2657" s="15">
        <f t="shared" si="4033"/>
        <v>190</v>
      </c>
      <c r="S2657" s="18">
        <f>R2657*Premissas!$C$11</f>
        <v>9151.3761467889908</v>
      </c>
      <c r="Y2657" s="7" t="str">
        <f>Premissas!$E$11</f>
        <v>janeiro/19</v>
      </c>
      <c r="Z2657" s="29">
        <f t="shared" si="4038"/>
        <v>190</v>
      </c>
      <c r="AA2657" s="15">
        <f>Premissas!$H$11</f>
        <v>81.09</v>
      </c>
      <c r="AB2657" s="16">
        <f t="shared" si="4035"/>
        <v>0</v>
      </c>
      <c r="AC2657" s="17">
        <f>AB2657*Premissas!$C$6</f>
        <v>0</v>
      </c>
      <c r="AD2657" s="15">
        <f t="shared" si="4036"/>
        <v>190</v>
      </c>
      <c r="AE2657" s="18">
        <f>AD2657*Premissas!$C$12</f>
        <v>6124.9604555520409</v>
      </c>
    </row>
    <row r="2658" spans="1:33" x14ac:dyDescent="0.25">
      <c r="A2658" s="7" t="str">
        <f>Premissas!$E$12</f>
        <v>dezembro/18</v>
      </c>
      <c r="B2658" s="29">
        <f t="shared" si="4039"/>
        <v>190</v>
      </c>
      <c r="C2658" s="15">
        <f>LARGE(Premissas!$H$12:$I$12,1)</f>
        <v>66.98</v>
      </c>
      <c r="D2658" s="16">
        <f t="shared" si="4029"/>
        <v>0</v>
      </c>
      <c r="E2658" s="17">
        <f>D2658*Premissas!$C$6</f>
        <v>0</v>
      </c>
      <c r="F2658" s="15">
        <f t="shared" si="4030"/>
        <v>190</v>
      </c>
      <c r="G2658" s="18">
        <f>F2658*Premissas!$C$5</f>
        <v>6124.9604555520409</v>
      </c>
      <c r="M2658" s="7" t="str">
        <f>Premissas!$E$12</f>
        <v>dezembro/18</v>
      </c>
      <c r="N2658" s="29">
        <f t="shared" si="4037"/>
        <v>190</v>
      </c>
      <c r="O2658" s="15">
        <f>Premissas!$I$12</f>
        <v>56.9</v>
      </c>
      <c r="P2658" s="16">
        <f t="shared" si="4032"/>
        <v>0</v>
      </c>
      <c r="Q2658" s="17">
        <f>P2658*Premissas!$C$13</f>
        <v>0</v>
      </c>
      <c r="R2658" s="15">
        <f t="shared" si="4033"/>
        <v>190</v>
      </c>
      <c r="S2658" s="18">
        <f>R2658*Premissas!$C$11</f>
        <v>9151.3761467889908</v>
      </c>
      <c r="Y2658" s="7" t="str">
        <f>Premissas!$E$12</f>
        <v>dezembro/18</v>
      </c>
      <c r="Z2658" s="29">
        <f t="shared" si="4038"/>
        <v>190</v>
      </c>
      <c r="AA2658" s="15">
        <f>Premissas!$H$12</f>
        <v>66.98</v>
      </c>
      <c r="AB2658" s="16">
        <f t="shared" si="4035"/>
        <v>0</v>
      </c>
      <c r="AC2658" s="17">
        <f>AB2658*Premissas!$C$6</f>
        <v>0</v>
      </c>
      <c r="AD2658" s="15">
        <f t="shared" si="4036"/>
        <v>190</v>
      </c>
      <c r="AE2658" s="18">
        <f>AD2658*Premissas!$C$12</f>
        <v>6124.9604555520409</v>
      </c>
    </row>
    <row r="2659" spans="1:33" x14ac:dyDescent="0.25">
      <c r="A2659" s="7" t="str">
        <f>Premissas!$E$13</f>
        <v>novembro/18</v>
      </c>
      <c r="B2659" s="29">
        <f t="shared" si="4039"/>
        <v>190</v>
      </c>
      <c r="C2659" s="15">
        <f>LARGE(Premissas!$H$13:$I$13,1)</f>
        <v>66.42</v>
      </c>
      <c r="D2659" s="16">
        <f t="shared" si="4029"/>
        <v>0</v>
      </c>
      <c r="E2659" s="17">
        <f>D2659*Premissas!$C$6</f>
        <v>0</v>
      </c>
      <c r="F2659" s="15">
        <f t="shared" si="4030"/>
        <v>190</v>
      </c>
      <c r="G2659" s="18">
        <f>F2659*Premissas!$C$5</f>
        <v>6124.9604555520409</v>
      </c>
      <c r="M2659" s="7" t="str">
        <f>Premissas!$E$13</f>
        <v>novembro/18</v>
      </c>
      <c r="N2659" s="29">
        <f t="shared" si="4037"/>
        <v>190</v>
      </c>
      <c r="O2659" s="15">
        <f>Premissas!$I$13</f>
        <v>40.659999999999997</v>
      </c>
      <c r="P2659" s="16">
        <f t="shared" si="4032"/>
        <v>0</v>
      </c>
      <c r="Q2659" s="17">
        <f>P2659*Premissas!$C$13</f>
        <v>0</v>
      </c>
      <c r="R2659" s="15">
        <f t="shared" si="4033"/>
        <v>190</v>
      </c>
      <c r="S2659" s="18">
        <f>R2659*Premissas!$C$11</f>
        <v>9151.3761467889908</v>
      </c>
      <c r="Y2659" s="7" t="str">
        <f>Premissas!$E$13</f>
        <v>novembro/18</v>
      </c>
      <c r="Z2659" s="29">
        <f t="shared" si="4038"/>
        <v>190</v>
      </c>
      <c r="AA2659" s="15">
        <f>Premissas!$H$13</f>
        <v>66.42</v>
      </c>
      <c r="AB2659" s="16">
        <f t="shared" si="4035"/>
        <v>0</v>
      </c>
      <c r="AC2659" s="17">
        <f>AB2659*Premissas!$C$6</f>
        <v>0</v>
      </c>
      <c r="AD2659" s="15">
        <f t="shared" si="4036"/>
        <v>190</v>
      </c>
      <c r="AE2659" s="18">
        <f>AD2659*Premissas!$C$12</f>
        <v>6124.9604555520409</v>
      </c>
    </row>
    <row r="2660" spans="1:33" x14ac:dyDescent="0.25">
      <c r="A2660" s="26" t="s">
        <v>35</v>
      </c>
      <c r="B2660" s="5"/>
      <c r="C2660" s="5">
        <f>LARGE(C2647:C2659,1)</f>
        <v>89.49</v>
      </c>
      <c r="D2660" s="5">
        <f>LARGE(D2647:D2659,1)</f>
        <v>0</v>
      </c>
      <c r="E2660" s="27">
        <f>SUM(E2648:E2659)</f>
        <v>0</v>
      </c>
      <c r="F2660" s="5">
        <f>LARGE(F2647:F2659,1)</f>
        <v>190</v>
      </c>
      <c r="G2660" s="27">
        <f t="shared" si="3974"/>
        <v>73499.525466624487</v>
      </c>
      <c r="H2660" s="50">
        <f>E2660+G2660</f>
        <v>73499.525466624487</v>
      </c>
      <c r="I2660">
        <f>B2648</f>
        <v>190</v>
      </c>
      <c r="M2660" s="26" t="s">
        <v>35</v>
      </c>
      <c r="N2660" s="5"/>
      <c r="O2660" s="5">
        <f t="shared" ref="O2660:P2660" si="4040">LARGE(O2647:O2659,1)</f>
        <v>77.73</v>
      </c>
      <c r="P2660" s="5">
        <f t="shared" si="4040"/>
        <v>0</v>
      </c>
      <c r="Q2660" s="27">
        <f t="shared" ref="Q2660" si="4041">SUM(Q2648:Q2659)</f>
        <v>0</v>
      </c>
      <c r="R2660" s="5">
        <f t="shared" ref="R2660" si="4042">LARGE(R2647:R2659,1)</f>
        <v>190</v>
      </c>
      <c r="S2660" s="27">
        <f t="shared" si="3978"/>
        <v>109816.51376146787</v>
      </c>
      <c r="T2660" s="50">
        <f t="shared" ref="T2660" si="4043">Q2660+S2660</f>
        <v>109816.51376146787</v>
      </c>
      <c r="U2660">
        <f t="shared" ref="U2660" si="4044">N2648</f>
        <v>190</v>
      </c>
      <c r="Y2660" s="26" t="s">
        <v>35</v>
      </c>
      <c r="Z2660" s="5"/>
      <c r="AA2660" s="5">
        <f t="shared" ref="AA2660:AB2660" si="4045">LARGE(AA2647:AA2659,1)</f>
        <v>89.49</v>
      </c>
      <c r="AB2660" s="5">
        <f t="shared" si="4045"/>
        <v>0</v>
      </c>
      <c r="AC2660" s="27">
        <f t="shared" ref="AC2660" si="4046">SUM(AC2648:AC2659)</f>
        <v>0</v>
      </c>
      <c r="AD2660" s="5">
        <f t="shared" ref="AD2660" si="4047">LARGE(AD2647:AD2659,1)</f>
        <v>190</v>
      </c>
      <c r="AE2660" s="27">
        <f t="shared" si="3984"/>
        <v>73499.525466624487</v>
      </c>
      <c r="AF2660" s="50">
        <f t="shared" ref="AF2660" si="4048">AC2660+AE2660</f>
        <v>73499.525466624487</v>
      </c>
      <c r="AG2660">
        <f t="shared" ref="AG2660" si="4049">Z2648</f>
        <v>190</v>
      </c>
    </row>
    <row r="2661" spans="1:33" x14ac:dyDescent="0.25">
      <c r="A2661" s="6" t="s">
        <v>12</v>
      </c>
      <c r="B2661" s="6" t="s">
        <v>18</v>
      </c>
      <c r="C2661" s="6" t="s">
        <v>19</v>
      </c>
      <c r="D2661" s="14" t="s">
        <v>20</v>
      </c>
      <c r="E2661" s="14" t="s">
        <v>21</v>
      </c>
      <c r="F2661" s="6" t="s">
        <v>22</v>
      </c>
      <c r="G2661" s="6" t="s">
        <v>23</v>
      </c>
      <c r="M2661" s="6" t="s">
        <v>12</v>
      </c>
      <c r="N2661" s="6" t="s">
        <v>18</v>
      </c>
      <c r="O2661" s="6" t="s">
        <v>19</v>
      </c>
      <c r="P2661" s="14" t="s">
        <v>20</v>
      </c>
      <c r="Q2661" s="14" t="s">
        <v>21</v>
      </c>
      <c r="R2661" s="6" t="s">
        <v>22</v>
      </c>
      <c r="S2661" s="6" t="s">
        <v>23</v>
      </c>
      <c r="Y2661" s="6" t="s">
        <v>12</v>
      </c>
      <c r="Z2661" s="6" t="s">
        <v>18</v>
      </c>
      <c r="AA2661" s="6" t="s">
        <v>19</v>
      </c>
      <c r="AB2661" s="14" t="s">
        <v>20</v>
      </c>
      <c r="AC2661" s="14" t="s">
        <v>21</v>
      </c>
      <c r="AD2661" s="6" t="s">
        <v>22</v>
      </c>
      <c r="AE2661" s="6" t="s">
        <v>23</v>
      </c>
    </row>
    <row r="2662" spans="1:33" x14ac:dyDescent="0.25">
      <c r="A2662" s="7" t="str">
        <f>Premissas!$E$2</f>
        <v>outubro/19</v>
      </c>
      <c r="B2662" s="29">
        <f>B2648+1</f>
        <v>191</v>
      </c>
      <c r="C2662" s="15">
        <f>LARGE(Premissas!$H$2:$I$2,1)</f>
        <v>63.39</v>
      </c>
      <c r="D2662" s="16">
        <f t="shared" ref="D2662:D2673" si="4050">IF(C2662&gt;105%*B2662,(C2662-B2662),0)</f>
        <v>0</v>
      </c>
      <c r="E2662" s="17">
        <f>D2662*Premissas!$C$6</f>
        <v>0</v>
      </c>
      <c r="F2662" s="15">
        <f t="shared" ref="F2662:F2673" si="4051">IF(C2662&gt;B2662,C2662,B2662)</f>
        <v>191</v>
      </c>
      <c r="G2662" s="18">
        <f>F2662*Premissas!$C$5</f>
        <v>6157.1970895286304</v>
      </c>
      <c r="M2662" s="7" t="str">
        <f>Premissas!$E$2</f>
        <v>outubro/19</v>
      </c>
      <c r="N2662" s="29">
        <f t="shared" ref="N2662" si="4052">N2648+1</f>
        <v>191</v>
      </c>
      <c r="O2662" s="15">
        <f>Premissas!$I$2</f>
        <v>63.39</v>
      </c>
      <c r="P2662" s="16">
        <f t="shared" ref="P2662:P2673" si="4053">IF(O2662&gt;105%*N2662,(O2662-N2662),0)</f>
        <v>0</v>
      </c>
      <c r="Q2662" s="17">
        <f>P2662*Premissas!$C$13</f>
        <v>0</v>
      </c>
      <c r="R2662" s="15">
        <f t="shared" ref="R2662:R2673" si="4054">IF(O2662&gt;N2662,O2662,N2662)</f>
        <v>191</v>
      </c>
      <c r="S2662" s="18">
        <f>R2662*Premissas!$C$11</f>
        <v>9199.5412844036691</v>
      </c>
      <c r="Y2662" s="7" t="str">
        <f>Premissas!$E$2</f>
        <v>outubro/19</v>
      </c>
      <c r="Z2662" s="29">
        <f t="shared" ref="Z2662" si="4055">Z2648+1</f>
        <v>191</v>
      </c>
      <c r="AA2662" s="15">
        <f>Premissas!$H$2</f>
        <v>58.8</v>
      </c>
      <c r="AB2662" s="16">
        <f t="shared" ref="AB2662:AB2673" si="4056">IF(AA2662&gt;105%*Z2662,(AA2662-Z2662),0)</f>
        <v>0</v>
      </c>
      <c r="AC2662" s="17">
        <f>AB2662*Premissas!$C$6</f>
        <v>0</v>
      </c>
      <c r="AD2662" s="15">
        <f t="shared" ref="AD2662:AD2673" si="4057">IF(AA2662&gt;Z2662,AA2662,Z2662)</f>
        <v>191</v>
      </c>
      <c r="AE2662" s="18">
        <f>AD2662*Premissas!$C$12</f>
        <v>6157.1970895286304</v>
      </c>
    </row>
    <row r="2663" spans="1:33" x14ac:dyDescent="0.25">
      <c r="A2663" s="7" t="str">
        <f>Premissas!$E$3</f>
        <v>setembro/19</v>
      </c>
      <c r="B2663" s="29">
        <f>B2662</f>
        <v>191</v>
      </c>
      <c r="C2663" s="15">
        <f>LARGE(Premissas!$H$3:$I$3,1)</f>
        <v>58.91</v>
      </c>
      <c r="D2663" s="16">
        <f t="shared" si="4050"/>
        <v>0</v>
      </c>
      <c r="E2663" s="17">
        <f>D2663*Premissas!$C$6</f>
        <v>0</v>
      </c>
      <c r="F2663" s="15">
        <f t="shared" si="4051"/>
        <v>191</v>
      </c>
      <c r="G2663" s="18">
        <f>F2663*Premissas!$C$5</f>
        <v>6157.1970895286304</v>
      </c>
      <c r="M2663" s="7" t="str">
        <f>Premissas!$E$3</f>
        <v>setembro/19</v>
      </c>
      <c r="N2663" s="29">
        <f t="shared" ref="N2663:N2673" si="4058">N2662</f>
        <v>191</v>
      </c>
      <c r="O2663" s="15">
        <f>Premissas!$I$3</f>
        <v>52.19</v>
      </c>
      <c r="P2663" s="16">
        <f t="shared" si="4053"/>
        <v>0</v>
      </c>
      <c r="Q2663" s="17">
        <f>P2663*Premissas!$C$13</f>
        <v>0</v>
      </c>
      <c r="R2663" s="15">
        <f t="shared" si="4054"/>
        <v>191</v>
      </c>
      <c r="S2663" s="18">
        <f>R2663*Premissas!$C$11</f>
        <v>9199.5412844036691</v>
      </c>
      <c r="Y2663" s="7" t="str">
        <f>Premissas!$E$3</f>
        <v>setembro/19</v>
      </c>
      <c r="Z2663" s="29">
        <f t="shared" ref="Z2663:Z2673" si="4059">Z2662</f>
        <v>191</v>
      </c>
      <c r="AA2663" s="15">
        <f>Premissas!$H$3</f>
        <v>58.91</v>
      </c>
      <c r="AB2663" s="16">
        <f t="shared" si="4056"/>
        <v>0</v>
      </c>
      <c r="AC2663" s="17">
        <f>AB2663*Premissas!$C$6</f>
        <v>0</v>
      </c>
      <c r="AD2663" s="15">
        <f t="shared" si="4057"/>
        <v>191</v>
      </c>
      <c r="AE2663" s="18">
        <f>AD2663*Premissas!$C$12</f>
        <v>6157.1970895286304</v>
      </c>
    </row>
    <row r="2664" spans="1:33" x14ac:dyDescent="0.25">
      <c r="A2664" s="7" t="str">
        <f>Premissas!$E$4</f>
        <v>agosto/19</v>
      </c>
      <c r="B2664" s="29">
        <f t="shared" ref="B2664:B2673" si="4060">B2663</f>
        <v>191</v>
      </c>
      <c r="C2664" s="15">
        <f>LARGE(Premissas!$H$4:$I$4,1)</f>
        <v>46.48</v>
      </c>
      <c r="D2664" s="16">
        <f t="shared" si="4050"/>
        <v>0</v>
      </c>
      <c r="E2664" s="17">
        <f>D2664*Premissas!$C$6</f>
        <v>0</v>
      </c>
      <c r="F2664" s="15">
        <f t="shared" si="4051"/>
        <v>191</v>
      </c>
      <c r="G2664" s="18">
        <f>F2664*Premissas!$C$5</f>
        <v>6157.1970895286304</v>
      </c>
      <c r="M2664" s="7" t="str">
        <f>Premissas!$E$4</f>
        <v>agosto/19</v>
      </c>
      <c r="N2664" s="29">
        <f t="shared" si="4058"/>
        <v>191</v>
      </c>
      <c r="O2664" s="15">
        <f>Premissas!$I$4</f>
        <v>20.16</v>
      </c>
      <c r="P2664" s="16">
        <f t="shared" si="4053"/>
        <v>0</v>
      </c>
      <c r="Q2664" s="17">
        <f>P2664*Premissas!$C$13</f>
        <v>0</v>
      </c>
      <c r="R2664" s="15">
        <f t="shared" si="4054"/>
        <v>191</v>
      </c>
      <c r="S2664" s="18">
        <f>R2664*Premissas!$C$11</f>
        <v>9199.5412844036691</v>
      </c>
      <c r="Y2664" s="7" t="str">
        <f>Premissas!$E$4</f>
        <v>agosto/19</v>
      </c>
      <c r="Z2664" s="29">
        <f t="shared" si="4059"/>
        <v>191</v>
      </c>
      <c r="AA2664" s="15">
        <f>Premissas!$H$4</f>
        <v>46.48</v>
      </c>
      <c r="AB2664" s="16">
        <f t="shared" si="4056"/>
        <v>0</v>
      </c>
      <c r="AC2664" s="17">
        <f>AB2664*Premissas!$C$6</f>
        <v>0</v>
      </c>
      <c r="AD2664" s="15">
        <f t="shared" si="4057"/>
        <v>191</v>
      </c>
      <c r="AE2664" s="18">
        <f>AD2664*Premissas!$C$12</f>
        <v>6157.1970895286304</v>
      </c>
    </row>
    <row r="2665" spans="1:33" x14ac:dyDescent="0.25">
      <c r="A2665" s="7" t="str">
        <f>Premissas!$E$5</f>
        <v>julho/19</v>
      </c>
      <c r="B2665" s="29">
        <f t="shared" si="4060"/>
        <v>191</v>
      </c>
      <c r="C2665" s="15">
        <f>LARGE(Premissas!$H$5:$I$5,1)</f>
        <v>63.17</v>
      </c>
      <c r="D2665" s="16">
        <f t="shared" si="4050"/>
        <v>0</v>
      </c>
      <c r="E2665" s="17">
        <f>D2665*Premissas!$C$6</f>
        <v>0</v>
      </c>
      <c r="F2665" s="15">
        <f t="shared" si="4051"/>
        <v>191</v>
      </c>
      <c r="G2665" s="18">
        <f>F2665*Premissas!$C$5</f>
        <v>6157.1970895286304</v>
      </c>
      <c r="M2665" s="7" t="str">
        <f>Premissas!$E$5</f>
        <v>julho/19</v>
      </c>
      <c r="N2665" s="29">
        <f t="shared" si="4058"/>
        <v>191</v>
      </c>
      <c r="O2665" s="15">
        <f>Premissas!$I$5</f>
        <v>39.979999999999997</v>
      </c>
      <c r="P2665" s="16">
        <f t="shared" si="4053"/>
        <v>0</v>
      </c>
      <c r="Q2665" s="17">
        <f>P2665*Premissas!$C$13</f>
        <v>0</v>
      </c>
      <c r="R2665" s="15">
        <f t="shared" si="4054"/>
        <v>191</v>
      </c>
      <c r="S2665" s="18">
        <f>R2665*Premissas!$C$11</f>
        <v>9199.5412844036691</v>
      </c>
      <c r="Y2665" s="7" t="str">
        <f>Premissas!$E$5</f>
        <v>julho/19</v>
      </c>
      <c r="Z2665" s="29">
        <f t="shared" si="4059"/>
        <v>191</v>
      </c>
      <c r="AA2665" s="15">
        <f>Premissas!$H$5</f>
        <v>63.17</v>
      </c>
      <c r="AB2665" s="16">
        <f t="shared" si="4056"/>
        <v>0</v>
      </c>
      <c r="AC2665" s="17">
        <f>AB2665*Premissas!$C$6</f>
        <v>0</v>
      </c>
      <c r="AD2665" s="15">
        <f t="shared" si="4057"/>
        <v>191</v>
      </c>
      <c r="AE2665" s="18">
        <f>AD2665*Premissas!$C$12</f>
        <v>6157.1970895286304</v>
      </c>
    </row>
    <row r="2666" spans="1:33" x14ac:dyDescent="0.25">
      <c r="A2666" s="7" t="str">
        <f>Premissas!$E$6</f>
        <v>junho/19</v>
      </c>
      <c r="B2666" s="29">
        <f t="shared" si="4060"/>
        <v>191</v>
      </c>
      <c r="C2666" s="15">
        <f>LARGE(Premissas!$H$6:$I$6,1)</f>
        <v>59.47</v>
      </c>
      <c r="D2666" s="16">
        <f t="shared" si="4050"/>
        <v>0</v>
      </c>
      <c r="E2666" s="17">
        <f>D2666*Premissas!$C$6</f>
        <v>0</v>
      </c>
      <c r="F2666" s="15">
        <f t="shared" si="4051"/>
        <v>191</v>
      </c>
      <c r="G2666" s="18">
        <f>F2666*Premissas!$C$5</f>
        <v>6157.1970895286304</v>
      </c>
      <c r="M2666" s="7" t="str">
        <f>Premissas!$E$6</f>
        <v>junho/19</v>
      </c>
      <c r="N2666" s="29">
        <f t="shared" si="4058"/>
        <v>191</v>
      </c>
      <c r="O2666" s="15">
        <f>Premissas!$I$6</f>
        <v>47.71</v>
      </c>
      <c r="P2666" s="16">
        <f t="shared" si="4053"/>
        <v>0</v>
      </c>
      <c r="Q2666" s="17">
        <f>P2666*Premissas!$C$13</f>
        <v>0</v>
      </c>
      <c r="R2666" s="15">
        <f t="shared" si="4054"/>
        <v>191</v>
      </c>
      <c r="S2666" s="18">
        <f>R2666*Premissas!$C$11</f>
        <v>9199.5412844036691</v>
      </c>
      <c r="Y2666" s="7" t="str">
        <f>Premissas!$E$6</f>
        <v>junho/19</v>
      </c>
      <c r="Z2666" s="29">
        <f t="shared" si="4059"/>
        <v>191</v>
      </c>
      <c r="AA2666" s="15">
        <f>Premissas!$H$6</f>
        <v>59.47</v>
      </c>
      <c r="AB2666" s="16">
        <f t="shared" si="4056"/>
        <v>0</v>
      </c>
      <c r="AC2666" s="17">
        <f>AB2666*Premissas!$C$6</f>
        <v>0</v>
      </c>
      <c r="AD2666" s="15">
        <f t="shared" si="4057"/>
        <v>191</v>
      </c>
      <c r="AE2666" s="18">
        <f>AD2666*Premissas!$C$12</f>
        <v>6157.1970895286304</v>
      </c>
    </row>
    <row r="2667" spans="1:33" x14ac:dyDescent="0.25">
      <c r="A2667" s="7" t="str">
        <f>Premissas!$E$7</f>
        <v>maio/19</v>
      </c>
      <c r="B2667" s="29">
        <f t="shared" si="4060"/>
        <v>191</v>
      </c>
      <c r="C2667" s="15">
        <f>LARGE(Premissas!$H$7:$I$7,1)</f>
        <v>61.04</v>
      </c>
      <c r="D2667" s="20">
        <f t="shared" si="4050"/>
        <v>0</v>
      </c>
      <c r="E2667" s="17">
        <f>D2667*Premissas!$C$6</f>
        <v>0</v>
      </c>
      <c r="F2667" s="15">
        <f t="shared" si="4051"/>
        <v>191</v>
      </c>
      <c r="G2667" s="18">
        <f>F2667*Premissas!$C$5</f>
        <v>6157.1970895286304</v>
      </c>
      <c r="M2667" s="7" t="str">
        <f>Premissas!$E$7</f>
        <v>maio/19</v>
      </c>
      <c r="N2667" s="29">
        <f t="shared" si="4058"/>
        <v>191</v>
      </c>
      <c r="O2667" s="15">
        <f>Premissas!$I$7</f>
        <v>46.37</v>
      </c>
      <c r="P2667" s="20">
        <f t="shared" si="4053"/>
        <v>0</v>
      </c>
      <c r="Q2667" s="17">
        <f>P2667*Premissas!$C$13</f>
        <v>0</v>
      </c>
      <c r="R2667" s="15">
        <f t="shared" si="4054"/>
        <v>191</v>
      </c>
      <c r="S2667" s="18">
        <f>R2667*Premissas!$C$11</f>
        <v>9199.5412844036691</v>
      </c>
      <c r="Y2667" s="7" t="str">
        <f>Premissas!$E$7</f>
        <v>maio/19</v>
      </c>
      <c r="Z2667" s="29">
        <f t="shared" si="4059"/>
        <v>191</v>
      </c>
      <c r="AA2667" s="15">
        <f>Premissas!$H$7</f>
        <v>61.04</v>
      </c>
      <c r="AB2667" s="20">
        <f t="shared" si="4056"/>
        <v>0</v>
      </c>
      <c r="AC2667" s="17">
        <f>AB2667*Premissas!$C$6</f>
        <v>0</v>
      </c>
      <c r="AD2667" s="15">
        <f t="shared" si="4057"/>
        <v>191</v>
      </c>
      <c r="AE2667" s="18">
        <f>AD2667*Premissas!$C$12</f>
        <v>6157.1970895286304</v>
      </c>
    </row>
    <row r="2668" spans="1:33" x14ac:dyDescent="0.25">
      <c r="A2668" s="7" t="str">
        <f>Premissas!$E$8</f>
        <v>abril/19</v>
      </c>
      <c r="B2668" s="29">
        <f t="shared" si="4060"/>
        <v>191</v>
      </c>
      <c r="C2668" s="15">
        <f>LARGE(Premissas!$H$8:$I$8,1)</f>
        <v>81.98</v>
      </c>
      <c r="D2668" s="20">
        <f t="shared" si="4050"/>
        <v>0</v>
      </c>
      <c r="E2668" s="17">
        <f>D2668*Premissas!$C$6</f>
        <v>0</v>
      </c>
      <c r="F2668" s="15">
        <f t="shared" si="4051"/>
        <v>191</v>
      </c>
      <c r="G2668" s="18">
        <f>F2668*Premissas!$C$5</f>
        <v>6157.1970895286304</v>
      </c>
      <c r="M2668" s="7" t="str">
        <f>Premissas!$E$8</f>
        <v>abril/19</v>
      </c>
      <c r="N2668" s="29">
        <f t="shared" si="4058"/>
        <v>191</v>
      </c>
      <c r="O2668" s="15">
        <f>Premissas!$I$8</f>
        <v>53.09</v>
      </c>
      <c r="P2668" s="20">
        <f t="shared" si="4053"/>
        <v>0</v>
      </c>
      <c r="Q2668" s="17">
        <f>P2668*Premissas!$C$13</f>
        <v>0</v>
      </c>
      <c r="R2668" s="15">
        <f t="shared" si="4054"/>
        <v>191</v>
      </c>
      <c r="S2668" s="18">
        <f>R2668*Premissas!$C$11</f>
        <v>9199.5412844036691</v>
      </c>
      <c r="Y2668" s="7" t="str">
        <f>Premissas!$E$8</f>
        <v>abril/19</v>
      </c>
      <c r="Z2668" s="29">
        <f t="shared" si="4059"/>
        <v>191</v>
      </c>
      <c r="AA2668" s="15">
        <f>Premissas!$H$8</f>
        <v>81.98</v>
      </c>
      <c r="AB2668" s="20">
        <f t="shared" si="4056"/>
        <v>0</v>
      </c>
      <c r="AC2668" s="17">
        <f>AB2668*Premissas!$C$6</f>
        <v>0</v>
      </c>
      <c r="AD2668" s="15">
        <f t="shared" si="4057"/>
        <v>191</v>
      </c>
      <c r="AE2668" s="18">
        <f>AD2668*Premissas!$C$12</f>
        <v>6157.1970895286304</v>
      </c>
    </row>
    <row r="2669" spans="1:33" x14ac:dyDescent="0.25">
      <c r="A2669" s="7" t="str">
        <f>Premissas!$E$9</f>
        <v>março/19</v>
      </c>
      <c r="B2669" s="29">
        <f t="shared" si="4060"/>
        <v>191</v>
      </c>
      <c r="C2669" s="15">
        <f>LARGE(Premissas!$H$9:$I$9,1)</f>
        <v>77.73</v>
      </c>
      <c r="D2669" s="20">
        <f t="shared" si="4050"/>
        <v>0</v>
      </c>
      <c r="E2669" s="17">
        <f>D2669*Premissas!$C$6</f>
        <v>0</v>
      </c>
      <c r="F2669" s="15">
        <f t="shared" si="4051"/>
        <v>191</v>
      </c>
      <c r="G2669" s="18">
        <f>F2669*Premissas!$C$5</f>
        <v>6157.1970895286304</v>
      </c>
      <c r="M2669" s="7" t="str">
        <f>Premissas!$E$9</f>
        <v>março/19</v>
      </c>
      <c r="N2669" s="29">
        <f t="shared" si="4058"/>
        <v>191</v>
      </c>
      <c r="O2669" s="15">
        <f>Premissas!$I$9</f>
        <v>77.73</v>
      </c>
      <c r="P2669" s="20">
        <f t="shared" si="4053"/>
        <v>0</v>
      </c>
      <c r="Q2669" s="17">
        <f>P2669*Premissas!$C$13</f>
        <v>0</v>
      </c>
      <c r="R2669" s="15">
        <f t="shared" si="4054"/>
        <v>191</v>
      </c>
      <c r="S2669" s="18">
        <f>R2669*Premissas!$C$11</f>
        <v>9199.5412844036691</v>
      </c>
      <c r="Y2669" s="7" t="str">
        <f>Premissas!$E$9</f>
        <v>março/19</v>
      </c>
      <c r="Z2669" s="29">
        <f t="shared" si="4059"/>
        <v>191</v>
      </c>
      <c r="AA2669" s="15">
        <f>Premissas!$H$9</f>
        <v>77.62</v>
      </c>
      <c r="AB2669" s="20">
        <f t="shared" si="4056"/>
        <v>0</v>
      </c>
      <c r="AC2669" s="17">
        <f>AB2669*Premissas!$C$6</f>
        <v>0</v>
      </c>
      <c r="AD2669" s="15">
        <f t="shared" si="4057"/>
        <v>191</v>
      </c>
      <c r="AE2669" s="18">
        <f>AD2669*Premissas!$C$12</f>
        <v>6157.1970895286304</v>
      </c>
    </row>
    <row r="2670" spans="1:33" x14ac:dyDescent="0.25">
      <c r="A2670" s="7" t="str">
        <f>Premissas!$E$10</f>
        <v>fevereiro/19</v>
      </c>
      <c r="B2670" s="29">
        <f t="shared" si="4060"/>
        <v>191</v>
      </c>
      <c r="C2670" s="15">
        <f>LARGE(Premissas!$H$10:$I$10,1)</f>
        <v>89.49</v>
      </c>
      <c r="D2670" s="20">
        <f t="shared" si="4050"/>
        <v>0</v>
      </c>
      <c r="E2670" s="17">
        <f>D2670*Premissas!$C$6</f>
        <v>0</v>
      </c>
      <c r="F2670" s="15">
        <f t="shared" si="4051"/>
        <v>191</v>
      </c>
      <c r="G2670" s="18">
        <f>F2670*Premissas!$C$5</f>
        <v>6157.1970895286304</v>
      </c>
      <c r="M2670" s="7" t="str">
        <f>Premissas!$E$10</f>
        <v>fevereiro/19</v>
      </c>
      <c r="N2670" s="29">
        <f t="shared" si="4058"/>
        <v>191</v>
      </c>
      <c r="O2670" s="15">
        <f>Premissas!$I$10</f>
        <v>61.82</v>
      </c>
      <c r="P2670" s="20">
        <f t="shared" si="4053"/>
        <v>0</v>
      </c>
      <c r="Q2670" s="17">
        <f>P2670*Premissas!$C$13</f>
        <v>0</v>
      </c>
      <c r="R2670" s="15">
        <f t="shared" si="4054"/>
        <v>191</v>
      </c>
      <c r="S2670" s="18">
        <f>R2670*Premissas!$C$11</f>
        <v>9199.5412844036691</v>
      </c>
      <c r="Y2670" s="7" t="str">
        <f>Premissas!$E$10</f>
        <v>fevereiro/19</v>
      </c>
      <c r="Z2670" s="29">
        <f t="shared" si="4059"/>
        <v>191</v>
      </c>
      <c r="AA2670" s="15">
        <f>Premissas!$H$10</f>
        <v>89.49</v>
      </c>
      <c r="AB2670" s="20">
        <f t="shared" si="4056"/>
        <v>0</v>
      </c>
      <c r="AC2670" s="17">
        <f>AB2670*Premissas!$C$6</f>
        <v>0</v>
      </c>
      <c r="AD2670" s="15">
        <f t="shared" si="4057"/>
        <v>191</v>
      </c>
      <c r="AE2670" s="18">
        <f>AD2670*Premissas!$C$12</f>
        <v>6157.1970895286304</v>
      </c>
    </row>
    <row r="2671" spans="1:33" x14ac:dyDescent="0.25">
      <c r="A2671" s="7" t="str">
        <f>Premissas!$E$11</f>
        <v>janeiro/19</v>
      </c>
      <c r="B2671" s="29">
        <f t="shared" si="4060"/>
        <v>191</v>
      </c>
      <c r="C2671" s="15">
        <f>LARGE(Premissas!$H$11:$I$11,1)</f>
        <v>81.09</v>
      </c>
      <c r="D2671" s="16">
        <f t="shared" si="4050"/>
        <v>0</v>
      </c>
      <c r="E2671" s="17">
        <f>D2671*Premissas!$C$6</f>
        <v>0</v>
      </c>
      <c r="F2671" s="15">
        <f t="shared" si="4051"/>
        <v>191</v>
      </c>
      <c r="G2671" s="18">
        <f>F2671*Premissas!$C$5</f>
        <v>6157.1970895286304</v>
      </c>
      <c r="M2671" s="7" t="str">
        <f>Premissas!$E$11</f>
        <v>janeiro/19</v>
      </c>
      <c r="N2671" s="29">
        <f t="shared" si="4058"/>
        <v>191</v>
      </c>
      <c r="O2671" s="15">
        <f>Premissas!$I$11</f>
        <v>57.12</v>
      </c>
      <c r="P2671" s="16">
        <f t="shared" si="4053"/>
        <v>0</v>
      </c>
      <c r="Q2671" s="17">
        <f>P2671*Premissas!$C$13</f>
        <v>0</v>
      </c>
      <c r="R2671" s="15">
        <f t="shared" si="4054"/>
        <v>191</v>
      </c>
      <c r="S2671" s="18">
        <f>R2671*Premissas!$C$11</f>
        <v>9199.5412844036691</v>
      </c>
      <c r="Y2671" s="7" t="str">
        <f>Premissas!$E$11</f>
        <v>janeiro/19</v>
      </c>
      <c r="Z2671" s="29">
        <f t="shared" si="4059"/>
        <v>191</v>
      </c>
      <c r="AA2671" s="15">
        <f>Premissas!$H$11</f>
        <v>81.09</v>
      </c>
      <c r="AB2671" s="16">
        <f t="shared" si="4056"/>
        <v>0</v>
      </c>
      <c r="AC2671" s="17">
        <f>AB2671*Premissas!$C$6</f>
        <v>0</v>
      </c>
      <c r="AD2671" s="15">
        <f t="shared" si="4057"/>
        <v>191</v>
      </c>
      <c r="AE2671" s="18">
        <f>AD2671*Premissas!$C$12</f>
        <v>6157.1970895286304</v>
      </c>
    </row>
    <row r="2672" spans="1:33" x14ac:dyDescent="0.25">
      <c r="A2672" s="7" t="str">
        <f>Premissas!$E$12</f>
        <v>dezembro/18</v>
      </c>
      <c r="B2672" s="29">
        <f t="shared" si="4060"/>
        <v>191</v>
      </c>
      <c r="C2672" s="15">
        <f>LARGE(Premissas!$H$12:$I$12,1)</f>
        <v>66.98</v>
      </c>
      <c r="D2672" s="16">
        <f t="shared" si="4050"/>
        <v>0</v>
      </c>
      <c r="E2672" s="17">
        <f>D2672*Premissas!$C$6</f>
        <v>0</v>
      </c>
      <c r="F2672" s="15">
        <f t="shared" si="4051"/>
        <v>191</v>
      </c>
      <c r="G2672" s="18">
        <f>F2672*Premissas!$C$5</f>
        <v>6157.1970895286304</v>
      </c>
      <c r="M2672" s="7" t="str">
        <f>Premissas!$E$12</f>
        <v>dezembro/18</v>
      </c>
      <c r="N2672" s="29">
        <f t="shared" si="4058"/>
        <v>191</v>
      </c>
      <c r="O2672" s="15">
        <f>Premissas!$I$12</f>
        <v>56.9</v>
      </c>
      <c r="P2672" s="16">
        <f t="shared" si="4053"/>
        <v>0</v>
      </c>
      <c r="Q2672" s="17">
        <f>P2672*Premissas!$C$13</f>
        <v>0</v>
      </c>
      <c r="R2672" s="15">
        <f t="shared" si="4054"/>
        <v>191</v>
      </c>
      <c r="S2672" s="18">
        <f>R2672*Premissas!$C$11</f>
        <v>9199.5412844036691</v>
      </c>
      <c r="Y2672" s="7" t="str">
        <f>Premissas!$E$12</f>
        <v>dezembro/18</v>
      </c>
      <c r="Z2672" s="29">
        <f t="shared" si="4059"/>
        <v>191</v>
      </c>
      <c r="AA2672" s="15">
        <f>Premissas!$H$12</f>
        <v>66.98</v>
      </c>
      <c r="AB2672" s="16">
        <f t="shared" si="4056"/>
        <v>0</v>
      </c>
      <c r="AC2672" s="17">
        <f>AB2672*Premissas!$C$6</f>
        <v>0</v>
      </c>
      <c r="AD2672" s="15">
        <f t="shared" si="4057"/>
        <v>191</v>
      </c>
      <c r="AE2672" s="18">
        <f>AD2672*Premissas!$C$12</f>
        <v>6157.1970895286304</v>
      </c>
    </row>
    <row r="2673" spans="1:33" x14ac:dyDescent="0.25">
      <c r="A2673" s="7" t="str">
        <f>Premissas!$E$13</f>
        <v>novembro/18</v>
      </c>
      <c r="B2673" s="29">
        <f t="shared" si="4060"/>
        <v>191</v>
      </c>
      <c r="C2673" s="15">
        <f>LARGE(Premissas!$H$13:$I$13,1)</f>
        <v>66.42</v>
      </c>
      <c r="D2673" s="16">
        <f t="shared" si="4050"/>
        <v>0</v>
      </c>
      <c r="E2673" s="17">
        <f>D2673*Premissas!$C$6</f>
        <v>0</v>
      </c>
      <c r="F2673" s="15">
        <f t="shared" si="4051"/>
        <v>191</v>
      </c>
      <c r="G2673" s="18">
        <f>F2673*Premissas!$C$5</f>
        <v>6157.1970895286304</v>
      </c>
      <c r="M2673" s="7" t="str">
        <f>Premissas!$E$13</f>
        <v>novembro/18</v>
      </c>
      <c r="N2673" s="29">
        <f t="shared" si="4058"/>
        <v>191</v>
      </c>
      <c r="O2673" s="15">
        <f>Premissas!$I$13</f>
        <v>40.659999999999997</v>
      </c>
      <c r="P2673" s="16">
        <f t="shared" si="4053"/>
        <v>0</v>
      </c>
      <c r="Q2673" s="17">
        <f>P2673*Premissas!$C$13</f>
        <v>0</v>
      </c>
      <c r="R2673" s="15">
        <f t="shared" si="4054"/>
        <v>191</v>
      </c>
      <c r="S2673" s="18">
        <f>R2673*Premissas!$C$11</f>
        <v>9199.5412844036691</v>
      </c>
      <c r="Y2673" s="7" t="str">
        <f>Premissas!$E$13</f>
        <v>novembro/18</v>
      </c>
      <c r="Z2673" s="29">
        <f t="shared" si="4059"/>
        <v>191</v>
      </c>
      <c r="AA2673" s="15">
        <f>Premissas!$H$13</f>
        <v>66.42</v>
      </c>
      <c r="AB2673" s="16">
        <f t="shared" si="4056"/>
        <v>0</v>
      </c>
      <c r="AC2673" s="17">
        <f>AB2673*Premissas!$C$6</f>
        <v>0</v>
      </c>
      <c r="AD2673" s="15">
        <f t="shared" si="4057"/>
        <v>191</v>
      </c>
      <c r="AE2673" s="18">
        <f>AD2673*Premissas!$C$12</f>
        <v>6157.1970895286304</v>
      </c>
    </row>
    <row r="2674" spans="1:33" x14ac:dyDescent="0.25">
      <c r="A2674" s="26" t="s">
        <v>35</v>
      </c>
      <c r="B2674" s="5"/>
      <c r="C2674" s="5">
        <f>LARGE(C2661:C2673,1)</f>
        <v>89.49</v>
      </c>
      <c r="D2674" s="5">
        <f>LARGE(D2661:D2673,1)</f>
        <v>0</v>
      </c>
      <c r="E2674" s="27">
        <f>SUM(E2662:E2673)</f>
        <v>0</v>
      </c>
      <c r="F2674" s="5">
        <f>LARGE(F2661:F2673,1)</f>
        <v>191</v>
      </c>
      <c r="G2674" s="27">
        <f t="shared" si="3974"/>
        <v>73886.365074343557</v>
      </c>
      <c r="H2674" s="50">
        <f>E2674+G2674</f>
        <v>73886.365074343557</v>
      </c>
      <c r="I2674">
        <f>B2662</f>
        <v>191</v>
      </c>
      <c r="M2674" s="26" t="s">
        <v>35</v>
      </c>
      <c r="N2674" s="5"/>
      <c r="O2674" s="5">
        <f t="shared" ref="O2674:P2674" si="4061">LARGE(O2661:O2673,1)</f>
        <v>77.73</v>
      </c>
      <c r="P2674" s="5">
        <f t="shared" si="4061"/>
        <v>0</v>
      </c>
      <c r="Q2674" s="27">
        <f t="shared" ref="Q2674" si="4062">SUM(Q2662:Q2673)</f>
        <v>0</v>
      </c>
      <c r="R2674" s="5">
        <f t="shared" ref="R2674" si="4063">LARGE(R2661:R2673,1)</f>
        <v>191</v>
      </c>
      <c r="S2674" s="27">
        <f t="shared" si="3978"/>
        <v>110394.49541284406</v>
      </c>
      <c r="T2674" s="50">
        <f t="shared" ref="T2674" si="4064">Q2674+S2674</f>
        <v>110394.49541284406</v>
      </c>
      <c r="U2674">
        <f t="shared" ref="U2674" si="4065">N2662</f>
        <v>191</v>
      </c>
      <c r="Y2674" s="26" t="s">
        <v>35</v>
      </c>
      <c r="Z2674" s="5"/>
      <c r="AA2674" s="5">
        <f t="shared" ref="AA2674:AB2674" si="4066">LARGE(AA2661:AA2673,1)</f>
        <v>89.49</v>
      </c>
      <c r="AB2674" s="5">
        <f t="shared" si="4066"/>
        <v>0</v>
      </c>
      <c r="AC2674" s="27">
        <f t="shared" ref="AC2674" si="4067">SUM(AC2662:AC2673)</f>
        <v>0</v>
      </c>
      <c r="AD2674" s="5">
        <f t="shared" ref="AD2674" si="4068">LARGE(AD2661:AD2673,1)</f>
        <v>191</v>
      </c>
      <c r="AE2674" s="27">
        <f t="shared" si="3984"/>
        <v>73886.365074343557</v>
      </c>
      <c r="AF2674" s="50">
        <f t="shared" ref="AF2674" si="4069">AC2674+AE2674</f>
        <v>73886.365074343557</v>
      </c>
      <c r="AG2674">
        <f t="shared" ref="AG2674" si="4070">Z2662</f>
        <v>191</v>
      </c>
    </row>
    <row r="2675" spans="1:33" x14ac:dyDescent="0.25">
      <c r="A2675" s="6" t="s">
        <v>12</v>
      </c>
      <c r="B2675" s="6" t="s">
        <v>18</v>
      </c>
      <c r="C2675" s="6" t="s">
        <v>19</v>
      </c>
      <c r="D2675" s="14" t="s">
        <v>20</v>
      </c>
      <c r="E2675" s="14" t="s">
        <v>21</v>
      </c>
      <c r="F2675" s="6" t="s">
        <v>22</v>
      </c>
      <c r="G2675" s="6" t="s">
        <v>23</v>
      </c>
      <c r="M2675" s="6" t="s">
        <v>12</v>
      </c>
      <c r="N2675" s="6" t="s">
        <v>18</v>
      </c>
      <c r="O2675" s="6" t="s">
        <v>19</v>
      </c>
      <c r="P2675" s="14" t="s">
        <v>20</v>
      </c>
      <c r="Q2675" s="14" t="s">
        <v>21</v>
      </c>
      <c r="R2675" s="6" t="s">
        <v>22</v>
      </c>
      <c r="S2675" s="6" t="s">
        <v>23</v>
      </c>
      <c r="Y2675" s="6" t="s">
        <v>12</v>
      </c>
      <c r="Z2675" s="6" t="s">
        <v>18</v>
      </c>
      <c r="AA2675" s="6" t="s">
        <v>19</v>
      </c>
      <c r="AB2675" s="14" t="s">
        <v>20</v>
      </c>
      <c r="AC2675" s="14" t="s">
        <v>21</v>
      </c>
      <c r="AD2675" s="6" t="s">
        <v>22</v>
      </c>
      <c r="AE2675" s="6" t="s">
        <v>23</v>
      </c>
    </row>
    <row r="2676" spans="1:33" x14ac:dyDescent="0.25">
      <c r="A2676" s="7" t="str">
        <f>Premissas!$E$2</f>
        <v>outubro/19</v>
      </c>
      <c r="B2676" s="29">
        <f>B2662+1</f>
        <v>192</v>
      </c>
      <c r="C2676" s="15">
        <f>LARGE(Premissas!$H$2:$I$2,1)</f>
        <v>63.39</v>
      </c>
      <c r="D2676" s="16">
        <f t="shared" ref="D2676:D2687" si="4071">IF(C2676&gt;105%*B2676,(C2676-B2676),0)</f>
        <v>0</v>
      </c>
      <c r="E2676" s="17">
        <f>D2676*Premissas!$C$6</f>
        <v>0</v>
      </c>
      <c r="F2676" s="15">
        <f t="shared" ref="F2676:F2687" si="4072">IF(C2676&gt;B2676,C2676,B2676)</f>
        <v>192</v>
      </c>
      <c r="G2676" s="18">
        <f>F2676*Premissas!$C$5</f>
        <v>6189.4337235052199</v>
      </c>
      <c r="M2676" s="7" t="str">
        <f>Premissas!$E$2</f>
        <v>outubro/19</v>
      </c>
      <c r="N2676" s="29">
        <f t="shared" ref="N2676" si="4073">N2662+1</f>
        <v>192</v>
      </c>
      <c r="O2676" s="15">
        <f>Premissas!$I$2</f>
        <v>63.39</v>
      </c>
      <c r="P2676" s="16">
        <f t="shared" ref="P2676:P2687" si="4074">IF(O2676&gt;105%*N2676,(O2676-N2676),0)</f>
        <v>0</v>
      </c>
      <c r="Q2676" s="17">
        <f>P2676*Premissas!$C$13</f>
        <v>0</v>
      </c>
      <c r="R2676" s="15">
        <f t="shared" ref="R2676:R2687" si="4075">IF(O2676&gt;N2676,O2676,N2676)</f>
        <v>192</v>
      </c>
      <c r="S2676" s="18">
        <f>R2676*Premissas!$C$11</f>
        <v>9247.7064220183493</v>
      </c>
      <c r="Y2676" s="7" t="str">
        <f>Premissas!$E$2</f>
        <v>outubro/19</v>
      </c>
      <c r="Z2676" s="29">
        <f t="shared" ref="Z2676" si="4076">Z2662+1</f>
        <v>192</v>
      </c>
      <c r="AA2676" s="15">
        <f>Premissas!$H$2</f>
        <v>58.8</v>
      </c>
      <c r="AB2676" s="16">
        <f t="shared" ref="AB2676:AB2687" si="4077">IF(AA2676&gt;105%*Z2676,(AA2676-Z2676),0)</f>
        <v>0</v>
      </c>
      <c r="AC2676" s="17">
        <f>AB2676*Premissas!$C$6</f>
        <v>0</v>
      </c>
      <c r="AD2676" s="15">
        <f t="shared" ref="AD2676:AD2687" si="4078">IF(AA2676&gt;Z2676,AA2676,Z2676)</f>
        <v>192</v>
      </c>
      <c r="AE2676" s="18">
        <f>AD2676*Premissas!$C$12</f>
        <v>6189.4337235052199</v>
      </c>
    </row>
    <row r="2677" spans="1:33" x14ac:dyDescent="0.25">
      <c r="A2677" s="7" t="str">
        <f>Premissas!$E$3</f>
        <v>setembro/19</v>
      </c>
      <c r="B2677" s="29">
        <f>B2676</f>
        <v>192</v>
      </c>
      <c r="C2677" s="15">
        <f>LARGE(Premissas!$H$3:$I$3,1)</f>
        <v>58.91</v>
      </c>
      <c r="D2677" s="16">
        <f t="shared" si="4071"/>
        <v>0</v>
      </c>
      <c r="E2677" s="17">
        <f>D2677*Premissas!$C$6</f>
        <v>0</v>
      </c>
      <c r="F2677" s="15">
        <f t="shared" si="4072"/>
        <v>192</v>
      </c>
      <c r="G2677" s="18">
        <f>F2677*Premissas!$C$5</f>
        <v>6189.4337235052199</v>
      </c>
      <c r="M2677" s="7" t="str">
        <f>Premissas!$E$3</f>
        <v>setembro/19</v>
      </c>
      <c r="N2677" s="29">
        <f t="shared" ref="N2677:N2687" si="4079">N2676</f>
        <v>192</v>
      </c>
      <c r="O2677" s="15">
        <f>Premissas!$I$3</f>
        <v>52.19</v>
      </c>
      <c r="P2677" s="16">
        <f t="shared" si="4074"/>
        <v>0</v>
      </c>
      <c r="Q2677" s="17">
        <f>P2677*Premissas!$C$13</f>
        <v>0</v>
      </c>
      <c r="R2677" s="15">
        <f t="shared" si="4075"/>
        <v>192</v>
      </c>
      <c r="S2677" s="18">
        <f>R2677*Premissas!$C$11</f>
        <v>9247.7064220183493</v>
      </c>
      <c r="Y2677" s="7" t="str">
        <f>Premissas!$E$3</f>
        <v>setembro/19</v>
      </c>
      <c r="Z2677" s="29">
        <f t="shared" ref="Z2677:Z2687" si="4080">Z2676</f>
        <v>192</v>
      </c>
      <c r="AA2677" s="15">
        <f>Premissas!$H$3</f>
        <v>58.91</v>
      </c>
      <c r="AB2677" s="16">
        <f t="shared" si="4077"/>
        <v>0</v>
      </c>
      <c r="AC2677" s="17">
        <f>AB2677*Premissas!$C$6</f>
        <v>0</v>
      </c>
      <c r="AD2677" s="15">
        <f t="shared" si="4078"/>
        <v>192</v>
      </c>
      <c r="AE2677" s="18">
        <f>AD2677*Premissas!$C$12</f>
        <v>6189.4337235052199</v>
      </c>
    </row>
    <row r="2678" spans="1:33" x14ac:dyDescent="0.25">
      <c r="A2678" s="7" t="str">
        <f>Premissas!$E$4</f>
        <v>agosto/19</v>
      </c>
      <c r="B2678" s="29">
        <f t="shared" ref="B2678:B2687" si="4081">B2677</f>
        <v>192</v>
      </c>
      <c r="C2678" s="15">
        <f>LARGE(Premissas!$H$4:$I$4,1)</f>
        <v>46.48</v>
      </c>
      <c r="D2678" s="16">
        <f t="shared" si="4071"/>
        <v>0</v>
      </c>
      <c r="E2678" s="17">
        <f>D2678*Premissas!$C$6</f>
        <v>0</v>
      </c>
      <c r="F2678" s="15">
        <f t="shared" si="4072"/>
        <v>192</v>
      </c>
      <c r="G2678" s="18">
        <f>F2678*Premissas!$C$5</f>
        <v>6189.4337235052199</v>
      </c>
      <c r="M2678" s="7" t="str">
        <f>Premissas!$E$4</f>
        <v>agosto/19</v>
      </c>
      <c r="N2678" s="29">
        <f t="shared" si="4079"/>
        <v>192</v>
      </c>
      <c r="O2678" s="15">
        <f>Premissas!$I$4</f>
        <v>20.16</v>
      </c>
      <c r="P2678" s="16">
        <f t="shared" si="4074"/>
        <v>0</v>
      </c>
      <c r="Q2678" s="17">
        <f>P2678*Premissas!$C$13</f>
        <v>0</v>
      </c>
      <c r="R2678" s="15">
        <f t="shared" si="4075"/>
        <v>192</v>
      </c>
      <c r="S2678" s="18">
        <f>R2678*Premissas!$C$11</f>
        <v>9247.7064220183493</v>
      </c>
      <c r="Y2678" s="7" t="str">
        <f>Premissas!$E$4</f>
        <v>agosto/19</v>
      </c>
      <c r="Z2678" s="29">
        <f t="shared" si="4080"/>
        <v>192</v>
      </c>
      <c r="AA2678" s="15">
        <f>Premissas!$H$4</f>
        <v>46.48</v>
      </c>
      <c r="AB2678" s="16">
        <f t="shared" si="4077"/>
        <v>0</v>
      </c>
      <c r="AC2678" s="17">
        <f>AB2678*Premissas!$C$6</f>
        <v>0</v>
      </c>
      <c r="AD2678" s="15">
        <f t="shared" si="4078"/>
        <v>192</v>
      </c>
      <c r="AE2678" s="18">
        <f>AD2678*Premissas!$C$12</f>
        <v>6189.4337235052199</v>
      </c>
    </row>
    <row r="2679" spans="1:33" x14ac:dyDescent="0.25">
      <c r="A2679" s="7" t="str">
        <f>Premissas!$E$5</f>
        <v>julho/19</v>
      </c>
      <c r="B2679" s="29">
        <f t="shared" si="4081"/>
        <v>192</v>
      </c>
      <c r="C2679" s="15">
        <f>LARGE(Premissas!$H$5:$I$5,1)</f>
        <v>63.17</v>
      </c>
      <c r="D2679" s="16">
        <f t="shared" si="4071"/>
        <v>0</v>
      </c>
      <c r="E2679" s="17">
        <f>D2679*Premissas!$C$6</f>
        <v>0</v>
      </c>
      <c r="F2679" s="15">
        <f t="shared" si="4072"/>
        <v>192</v>
      </c>
      <c r="G2679" s="18">
        <f>F2679*Premissas!$C$5</f>
        <v>6189.4337235052199</v>
      </c>
      <c r="M2679" s="7" t="str">
        <f>Premissas!$E$5</f>
        <v>julho/19</v>
      </c>
      <c r="N2679" s="29">
        <f t="shared" si="4079"/>
        <v>192</v>
      </c>
      <c r="O2679" s="15">
        <f>Premissas!$I$5</f>
        <v>39.979999999999997</v>
      </c>
      <c r="P2679" s="16">
        <f t="shared" si="4074"/>
        <v>0</v>
      </c>
      <c r="Q2679" s="17">
        <f>P2679*Premissas!$C$13</f>
        <v>0</v>
      </c>
      <c r="R2679" s="15">
        <f t="shared" si="4075"/>
        <v>192</v>
      </c>
      <c r="S2679" s="18">
        <f>R2679*Premissas!$C$11</f>
        <v>9247.7064220183493</v>
      </c>
      <c r="Y2679" s="7" t="str">
        <f>Premissas!$E$5</f>
        <v>julho/19</v>
      </c>
      <c r="Z2679" s="29">
        <f t="shared" si="4080"/>
        <v>192</v>
      </c>
      <c r="AA2679" s="15">
        <f>Premissas!$H$5</f>
        <v>63.17</v>
      </c>
      <c r="AB2679" s="16">
        <f t="shared" si="4077"/>
        <v>0</v>
      </c>
      <c r="AC2679" s="17">
        <f>AB2679*Premissas!$C$6</f>
        <v>0</v>
      </c>
      <c r="AD2679" s="15">
        <f t="shared" si="4078"/>
        <v>192</v>
      </c>
      <c r="AE2679" s="18">
        <f>AD2679*Premissas!$C$12</f>
        <v>6189.4337235052199</v>
      </c>
    </row>
    <row r="2680" spans="1:33" x14ac:dyDescent="0.25">
      <c r="A2680" s="7" t="str">
        <f>Premissas!$E$6</f>
        <v>junho/19</v>
      </c>
      <c r="B2680" s="29">
        <f t="shared" si="4081"/>
        <v>192</v>
      </c>
      <c r="C2680" s="15">
        <f>LARGE(Premissas!$H$6:$I$6,1)</f>
        <v>59.47</v>
      </c>
      <c r="D2680" s="16">
        <f t="shared" si="4071"/>
        <v>0</v>
      </c>
      <c r="E2680" s="17">
        <f>D2680*Premissas!$C$6</f>
        <v>0</v>
      </c>
      <c r="F2680" s="15">
        <f t="shared" si="4072"/>
        <v>192</v>
      </c>
      <c r="G2680" s="18">
        <f>F2680*Premissas!$C$5</f>
        <v>6189.4337235052199</v>
      </c>
      <c r="M2680" s="7" t="str">
        <f>Premissas!$E$6</f>
        <v>junho/19</v>
      </c>
      <c r="N2680" s="29">
        <f t="shared" si="4079"/>
        <v>192</v>
      </c>
      <c r="O2680" s="15">
        <f>Premissas!$I$6</f>
        <v>47.71</v>
      </c>
      <c r="P2680" s="16">
        <f t="shared" si="4074"/>
        <v>0</v>
      </c>
      <c r="Q2680" s="17">
        <f>P2680*Premissas!$C$13</f>
        <v>0</v>
      </c>
      <c r="R2680" s="15">
        <f t="shared" si="4075"/>
        <v>192</v>
      </c>
      <c r="S2680" s="18">
        <f>R2680*Premissas!$C$11</f>
        <v>9247.7064220183493</v>
      </c>
      <c r="Y2680" s="7" t="str">
        <f>Premissas!$E$6</f>
        <v>junho/19</v>
      </c>
      <c r="Z2680" s="29">
        <f t="shared" si="4080"/>
        <v>192</v>
      </c>
      <c r="AA2680" s="15">
        <f>Premissas!$H$6</f>
        <v>59.47</v>
      </c>
      <c r="AB2680" s="16">
        <f t="shared" si="4077"/>
        <v>0</v>
      </c>
      <c r="AC2680" s="17">
        <f>AB2680*Premissas!$C$6</f>
        <v>0</v>
      </c>
      <c r="AD2680" s="15">
        <f t="shared" si="4078"/>
        <v>192</v>
      </c>
      <c r="AE2680" s="18">
        <f>AD2680*Premissas!$C$12</f>
        <v>6189.4337235052199</v>
      </c>
    </row>
    <row r="2681" spans="1:33" x14ac:dyDescent="0.25">
      <c r="A2681" s="7" t="str">
        <f>Premissas!$E$7</f>
        <v>maio/19</v>
      </c>
      <c r="B2681" s="29">
        <f t="shared" si="4081"/>
        <v>192</v>
      </c>
      <c r="C2681" s="15">
        <f>LARGE(Premissas!$H$7:$I$7,1)</f>
        <v>61.04</v>
      </c>
      <c r="D2681" s="20">
        <f t="shared" si="4071"/>
        <v>0</v>
      </c>
      <c r="E2681" s="17">
        <f>D2681*Premissas!$C$6</f>
        <v>0</v>
      </c>
      <c r="F2681" s="15">
        <f t="shared" si="4072"/>
        <v>192</v>
      </c>
      <c r="G2681" s="18">
        <f>F2681*Premissas!$C$5</f>
        <v>6189.4337235052199</v>
      </c>
      <c r="M2681" s="7" t="str">
        <f>Premissas!$E$7</f>
        <v>maio/19</v>
      </c>
      <c r="N2681" s="29">
        <f t="shared" si="4079"/>
        <v>192</v>
      </c>
      <c r="O2681" s="15">
        <f>Premissas!$I$7</f>
        <v>46.37</v>
      </c>
      <c r="P2681" s="20">
        <f t="shared" si="4074"/>
        <v>0</v>
      </c>
      <c r="Q2681" s="17">
        <f>P2681*Premissas!$C$13</f>
        <v>0</v>
      </c>
      <c r="R2681" s="15">
        <f t="shared" si="4075"/>
        <v>192</v>
      </c>
      <c r="S2681" s="18">
        <f>R2681*Premissas!$C$11</f>
        <v>9247.7064220183493</v>
      </c>
      <c r="Y2681" s="7" t="str">
        <f>Premissas!$E$7</f>
        <v>maio/19</v>
      </c>
      <c r="Z2681" s="29">
        <f t="shared" si="4080"/>
        <v>192</v>
      </c>
      <c r="AA2681" s="15">
        <f>Premissas!$H$7</f>
        <v>61.04</v>
      </c>
      <c r="AB2681" s="20">
        <f t="shared" si="4077"/>
        <v>0</v>
      </c>
      <c r="AC2681" s="17">
        <f>AB2681*Premissas!$C$6</f>
        <v>0</v>
      </c>
      <c r="AD2681" s="15">
        <f t="shared" si="4078"/>
        <v>192</v>
      </c>
      <c r="AE2681" s="18">
        <f>AD2681*Premissas!$C$12</f>
        <v>6189.4337235052199</v>
      </c>
    </row>
    <row r="2682" spans="1:33" x14ac:dyDescent="0.25">
      <c r="A2682" s="7" t="str">
        <f>Premissas!$E$8</f>
        <v>abril/19</v>
      </c>
      <c r="B2682" s="29">
        <f t="shared" si="4081"/>
        <v>192</v>
      </c>
      <c r="C2682" s="15">
        <f>LARGE(Premissas!$H$8:$I$8,1)</f>
        <v>81.98</v>
      </c>
      <c r="D2682" s="20">
        <f t="shared" si="4071"/>
        <v>0</v>
      </c>
      <c r="E2682" s="17">
        <f>D2682*Premissas!$C$6</f>
        <v>0</v>
      </c>
      <c r="F2682" s="15">
        <f t="shared" si="4072"/>
        <v>192</v>
      </c>
      <c r="G2682" s="18">
        <f>F2682*Premissas!$C$5</f>
        <v>6189.4337235052199</v>
      </c>
      <c r="M2682" s="7" t="str">
        <f>Premissas!$E$8</f>
        <v>abril/19</v>
      </c>
      <c r="N2682" s="29">
        <f t="shared" si="4079"/>
        <v>192</v>
      </c>
      <c r="O2682" s="15">
        <f>Premissas!$I$8</f>
        <v>53.09</v>
      </c>
      <c r="P2682" s="20">
        <f t="shared" si="4074"/>
        <v>0</v>
      </c>
      <c r="Q2682" s="17">
        <f>P2682*Premissas!$C$13</f>
        <v>0</v>
      </c>
      <c r="R2682" s="15">
        <f t="shared" si="4075"/>
        <v>192</v>
      </c>
      <c r="S2682" s="18">
        <f>R2682*Premissas!$C$11</f>
        <v>9247.7064220183493</v>
      </c>
      <c r="Y2682" s="7" t="str">
        <f>Premissas!$E$8</f>
        <v>abril/19</v>
      </c>
      <c r="Z2682" s="29">
        <f t="shared" si="4080"/>
        <v>192</v>
      </c>
      <c r="AA2682" s="15">
        <f>Premissas!$H$8</f>
        <v>81.98</v>
      </c>
      <c r="AB2682" s="20">
        <f t="shared" si="4077"/>
        <v>0</v>
      </c>
      <c r="AC2682" s="17">
        <f>AB2682*Premissas!$C$6</f>
        <v>0</v>
      </c>
      <c r="AD2682" s="15">
        <f t="shared" si="4078"/>
        <v>192</v>
      </c>
      <c r="AE2682" s="18">
        <f>AD2682*Premissas!$C$12</f>
        <v>6189.4337235052199</v>
      </c>
    </row>
    <row r="2683" spans="1:33" x14ac:dyDescent="0.25">
      <c r="A2683" s="7" t="str">
        <f>Premissas!$E$9</f>
        <v>março/19</v>
      </c>
      <c r="B2683" s="29">
        <f t="shared" si="4081"/>
        <v>192</v>
      </c>
      <c r="C2683" s="15">
        <f>LARGE(Premissas!$H$9:$I$9,1)</f>
        <v>77.73</v>
      </c>
      <c r="D2683" s="20">
        <f t="shared" si="4071"/>
        <v>0</v>
      </c>
      <c r="E2683" s="17">
        <f>D2683*Premissas!$C$6</f>
        <v>0</v>
      </c>
      <c r="F2683" s="15">
        <f t="shared" si="4072"/>
        <v>192</v>
      </c>
      <c r="G2683" s="18">
        <f>F2683*Premissas!$C$5</f>
        <v>6189.4337235052199</v>
      </c>
      <c r="M2683" s="7" t="str">
        <f>Premissas!$E$9</f>
        <v>março/19</v>
      </c>
      <c r="N2683" s="29">
        <f t="shared" si="4079"/>
        <v>192</v>
      </c>
      <c r="O2683" s="15">
        <f>Premissas!$I$9</f>
        <v>77.73</v>
      </c>
      <c r="P2683" s="20">
        <f t="shared" si="4074"/>
        <v>0</v>
      </c>
      <c r="Q2683" s="17">
        <f>P2683*Premissas!$C$13</f>
        <v>0</v>
      </c>
      <c r="R2683" s="15">
        <f t="shared" si="4075"/>
        <v>192</v>
      </c>
      <c r="S2683" s="18">
        <f>R2683*Premissas!$C$11</f>
        <v>9247.7064220183493</v>
      </c>
      <c r="Y2683" s="7" t="str">
        <f>Premissas!$E$9</f>
        <v>março/19</v>
      </c>
      <c r="Z2683" s="29">
        <f t="shared" si="4080"/>
        <v>192</v>
      </c>
      <c r="AA2683" s="15">
        <f>Premissas!$H$9</f>
        <v>77.62</v>
      </c>
      <c r="AB2683" s="20">
        <f t="shared" si="4077"/>
        <v>0</v>
      </c>
      <c r="AC2683" s="17">
        <f>AB2683*Premissas!$C$6</f>
        <v>0</v>
      </c>
      <c r="AD2683" s="15">
        <f t="shared" si="4078"/>
        <v>192</v>
      </c>
      <c r="AE2683" s="18">
        <f>AD2683*Premissas!$C$12</f>
        <v>6189.4337235052199</v>
      </c>
    </row>
    <row r="2684" spans="1:33" x14ac:dyDescent="0.25">
      <c r="A2684" s="7" t="str">
        <f>Premissas!$E$10</f>
        <v>fevereiro/19</v>
      </c>
      <c r="B2684" s="29">
        <f t="shared" si="4081"/>
        <v>192</v>
      </c>
      <c r="C2684" s="15">
        <f>LARGE(Premissas!$H$10:$I$10,1)</f>
        <v>89.49</v>
      </c>
      <c r="D2684" s="20">
        <f t="shared" si="4071"/>
        <v>0</v>
      </c>
      <c r="E2684" s="17">
        <f>D2684*Premissas!$C$6</f>
        <v>0</v>
      </c>
      <c r="F2684" s="15">
        <f t="shared" si="4072"/>
        <v>192</v>
      </c>
      <c r="G2684" s="18">
        <f>F2684*Premissas!$C$5</f>
        <v>6189.4337235052199</v>
      </c>
      <c r="M2684" s="7" t="str">
        <f>Premissas!$E$10</f>
        <v>fevereiro/19</v>
      </c>
      <c r="N2684" s="29">
        <f t="shared" si="4079"/>
        <v>192</v>
      </c>
      <c r="O2684" s="15">
        <f>Premissas!$I$10</f>
        <v>61.82</v>
      </c>
      <c r="P2684" s="20">
        <f t="shared" si="4074"/>
        <v>0</v>
      </c>
      <c r="Q2684" s="17">
        <f>P2684*Premissas!$C$13</f>
        <v>0</v>
      </c>
      <c r="R2684" s="15">
        <f t="shared" si="4075"/>
        <v>192</v>
      </c>
      <c r="S2684" s="18">
        <f>R2684*Premissas!$C$11</f>
        <v>9247.7064220183493</v>
      </c>
      <c r="Y2684" s="7" t="str">
        <f>Premissas!$E$10</f>
        <v>fevereiro/19</v>
      </c>
      <c r="Z2684" s="29">
        <f t="shared" si="4080"/>
        <v>192</v>
      </c>
      <c r="AA2684" s="15">
        <f>Premissas!$H$10</f>
        <v>89.49</v>
      </c>
      <c r="AB2684" s="20">
        <f t="shared" si="4077"/>
        <v>0</v>
      </c>
      <c r="AC2684" s="17">
        <f>AB2684*Premissas!$C$6</f>
        <v>0</v>
      </c>
      <c r="AD2684" s="15">
        <f t="shared" si="4078"/>
        <v>192</v>
      </c>
      <c r="AE2684" s="18">
        <f>AD2684*Premissas!$C$12</f>
        <v>6189.4337235052199</v>
      </c>
    </row>
    <row r="2685" spans="1:33" x14ac:dyDescent="0.25">
      <c r="A2685" s="7" t="str">
        <f>Premissas!$E$11</f>
        <v>janeiro/19</v>
      </c>
      <c r="B2685" s="29">
        <f t="shared" si="4081"/>
        <v>192</v>
      </c>
      <c r="C2685" s="15">
        <f>LARGE(Premissas!$H$11:$I$11,1)</f>
        <v>81.09</v>
      </c>
      <c r="D2685" s="16">
        <f t="shared" si="4071"/>
        <v>0</v>
      </c>
      <c r="E2685" s="17">
        <f>D2685*Premissas!$C$6</f>
        <v>0</v>
      </c>
      <c r="F2685" s="15">
        <f t="shared" si="4072"/>
        <v>192</v>
      </c>
      <c r="G2685" s="18">
        <f>F2685*Premissas!$C$5</f>
        <v>6189.4337235052199</v>
      </c>
      <c r="M2685" s="7" t="str">
        <f>Premissas!$E$11</f>
        <v>janeiro/19</v>
      </c>
      <c r="N2685" s="29">
        <f t="shared" si="4079"/>
        <v>192</v>
      </c>
      <c r="O2685" s="15">
        <f>Premissas!$I$11</f>
        <v>57.12</v>
      </c>
      <c r="P2685" s="16">
        <f t="shared" si="4074"/>
        <v>0</v>
      </c>
      <c r="Q2685" s="17">
        <f>P2685*Premissas!$C$13</f>
        <v>0</v>
      </c>
      <c r="R2685" s="15">
        <f t="shared" si="4075"/>
        <v>192</v>
      </c>
      <c r="S2685" s="18">
        <f>R2685*Premissas!$C$11</f>
        <v>9247.7064220183493</v>
      </c>
      <c r="Y2685" s="7" t="str">
        <f>Premissas!$E$11</f>
        <v>janeiro/19</v>
      </c>
      <c r="Z2685" s="29">
        <f t="shared" si="4080"/>
        <v>192</v>
      </c>
      <c r="AA2685" s="15">
        <f>Premissas!$H$11</f>
        <v>81.09</v>
      </c>
      <c r="AB2685" s="16">
        <f t="shared" si="4077"/>
        <v>0</v>
      </c>
      <c r="AC2685" s="17">
        <f>AB2685*Premissas!$C$6</f>
        <v>0</v>
      </c>
      <c r="AD2685" s="15">
        <f t="shared" si="4078"/>
        <v>192</v>
      </c>
      <c r="AE2685" s="18">
        <f>AD2685*Premissas!$C$12</f>
        <v>6189.4337235052199</v>
      </c>
    </row>
    <row r="2686" spans="1:33" x14ac:dyDescent="0.25">
      <c r="A2686" s="7" t="str">
        <f>Premissas!$E$12</f>
        <v>dezembro/18</v>
      </c>
      <c r="B2686" s="29">
        <f t="shared" si="4081"/>
        <v>192</v>
      </c>
      <c r="C2686" s="15">
        <f>LARGE(Premissas!$H$12:$I$12,1)</f>
        <v>66.98</v>
      </c>
      <c r="D2686" s="16">
        <f t="shared" si="4071"/>
        <v>0</v>
      </c>
      <c r="E2686" s="17">
        <f>D2686*Premissas!$C$6</f>
        <v>0</v>
      </c>
      <c r="F2686" s="15">
        <f t="shared" si="4072"/>
        <v>192</v>
      </c>
      <c r="G2686" s="18">
        <f>F2686*Premissas!$C$5</f>
        <v>6189.4337235052199</v>
      </c>
      <c r="M2686" s="7" t="str">
        <f>Premissas!$E$12</f>
        <v>dezembro/18</v>
      </c>
      <c r="N2686" s="29">
        <f t="shared" si="4079"/>
        <v>192</v>
      </c>
      <c r="O2686" s="15">
        <f>Premissas!$I$12</f>
        <v>56.9</v>
      </c>
      <c r="P2686" s="16">
        <f t="shared" si="4074"/>
        <v>0</v>
      </c>
      <c r="Q2686" s="17">
        <f>P2686*Premissas!$C$13</f>
        <v>0</v>
      </c>
      <c r="R2686" s="15">
        <f t="shared" si="4075"/>
        <v>192</v>
      </c>
      <c r="S2686" s="18">
        <f>R2686*Premissas!$C$11</f>
        <v>9247.7064220183493</v>
      </c>
      <c r="Y2686" s="7" t="str">
        <f>Premissas!$E$12</f>
        <v>dezembro/18</v>
      </c>
      <c r="Z2686" s="29">
        <f t="shared" si="4080"/>
        <v>192</v>
      </c>
      <c r="AA2686" s="15">
        <f>Premissas!$H$12</f>
        <v>66.98</v>
      </c>
      <c r="AB2686" s="16">
        <f t="shared" si="4077"/>
        <v>0</v>
      </c>
      <c r="AC2686" s="17">
        <f>AB2686*Premissas!$C$6</f>
        <v>0</v>
      </c>
      <c r="AD2686" s="15">
        <f t="shared" si="4078"/>
        <v>192</v>
      </c>
      <c r="AE2686" s="18">
        <f>AD2686*Premissas!$C$12</f>
        <v>6189.4337235052199</v>
      </c>
    </row>
    <row r="2687" spans="1:33" x14ac:dyDescent="0.25">
      <c r="A2687" s="7" t="str">
        <f>Premissas!$E$13</f>
        <v>novembro/18</v>
      </c>
      <c r="B2687" s="29">
        <f t="shared" si="4081"/>
        <v>192</v>
      </c>
      <c r="C2687" s="15">
        <f>LARGE(Premissas!$H$13:$I$13,1)</f>
        <v>66.42</v>
      </c>
      <c r="D2687" s="16">
        <f t="shared" si="4071"/>
        <v>0</v>
      </c>
      <c r="E2687" s="17">
        <f>D2687*Premissas!$C$6</f>
        <v>0</v>
      </c>
      <c r="F2687" s="15">
        <f t="shared" si="4072"/>
        <v>192</v>
      </c>
      <c r="G2687" s="18">
        <f>F2687*Premissas!$C$5</f>
        <v>6189.4337235052199</v>
      </c>
      <c r="M2687" s="7" t="str">
        <f>Premissas!$E$13</f>
        <v>novembro/18</v>
      </c>
      <c r="N2687" s="29">
        <f t="shared" si="4079"/>
        <v>192</v>
      </c>
      <c r="O2687" s="15">
        <f>Premissas!$I$13</f>
        <v>40.659999999999997</v>
      </c>
      <c r="P2687" s="16">
        <f t="shared" si="4074"/>
        <v>0</v>
      </c>
      <c r="Q2687" s="17">
        <f>P2687*Premissas!$C$13</f>
        <v>0</v>
      </c>
      <c r="R2687" s="15">
        <f t="shared" si="4075"/>
        <v>192</v>
      </c>
      <c r="S2687" s="18">
        <f>R2687*Premissas!$C$11</f>
        <v>9247.7064220183493</v>
      </c>
      <c r="Y2687" s="7" t="str">
        <f>Premissas!$E$13</f>
        <v>novembro/18</v>
      </c>
      <c r="Z2687" s="29">
        <f t="shared" si="4080"/>
        <v>192</v>
      </c>
      <c r="AA2687" s="15">
        <f>Premissas!$H$13</f>
        <v>66.42</v>
      </c>
      <c r="AB2687" s="16">
        <f t="shared" si="4077"/>
        <v>0</v>
      </c>
      <c r="AC2687" s="17">
        <f>AB2687*Premissas!$C$6</f>
        <v>0</v>
      </c>
      <c r="AD2687" s="15">
        <f t="shared" si="4078"/>
        <v>192</v>
      </c>
      <c r="AE2687" s="18">
        <f>AD2687*Premissas!$C$12</f>
        <v>6189.4337235052199</v>
      </c>
    </row>
    <row r="2688" spans="1:33" x14ac:dyDescent="0.25">
      <c r="A2688" s="26" t="s">
        <v>35</v>
      </c>
      <c r="B2688" s="5"/>
      <c r="C2688" s="5">
        <f>LARGE(C2675:C2687,1)</f>
        <v>89.49</v>
      </c>
      <c r="D2688" s="5">
        <f>LARGE(D2675:D2687,1)</f>
        <v>0</v>
      </c>
      <c r="E2688" s="27">
        <f>SUM(E2676:E2687)</f>
        <v>0</v>
      </c>
      <c r="F2688" s="5">
        <f>LARGE(F2675:F2687,1)</f>
        <v>192</v>
      </c>
      <c r="G2688" s="27">
        <f t="shared" ref="G2688:G2744" si="4082">SUM(G2676:G2687)</f>
        <v>74273.204682062657</v>
      </c>
      <c r="H2688" s="50">
        <f>E2688+G2688</f>
        <v>74273.204682062657</v>
      </c>
      <c r="I2688">
        <f>B2676</f>
        <v>192</v>
      </c>
      <c r="M2688" s="26" t="s">
        <v>35</v>
      </c>
      <c r="N2688" s="5"/>
      <c r="O2688" s="5">
        <f t="shared" ref="O2688:P2688" si="4083">LARGE(O2675:O2687,1)</f>
        <v>77.73</v>
      </c>
      <c r="P2688" s="5">
        <f t="shared" si="4083"/>
        <v>0</v>
      </c>
      <c r="Q2688" s="27">
        <f t="shared" ref="Q2688" si="4084">SUM(Q2676:Q2687)</f>
        <v>0</v>
      </c>
      <c r="R2688" s="5">
        <f t="shared" ref="R2688" si="4085">LARGE(R2675:R2687,1)</f>
        <v>192</v>
      </c>
      <c r="S2688" s="27">
        <f t="shared" ref="S2688:S2744" si="4086">SUM(S2676:S2687)</f>
        <v>110972.47706422022</v>
      </c>
      <c r="T2688" s="50">
        <f t="shared" ref="T2688" si="4087">Q2688+S2688</f>
        <v>110972.47706422022</v>
      </c>
      <c r="U2688">
        <f t="shared" ref="U2688" si="4088">N2676</f>
        <v>192</v>
      </c>
      <c r="Y2688" s="26" t="s">
        <v>35</v>
      </c>
      <c r="Z2688" s="5"/>
      <c r="AA2688" s="5">
        <f t="shared" ref="AA2688:AB2688" si="4089">LARGE(AA2675:AA2687,1)</f>
        <v>89.49</v>
      </c>
      <c r="AB2688" s="5">
        <f t="shared" si="4089"/>
        <v>0</v>
      </c>
      <c r="AC2688" s="27">
        <f t="shared" ref="AC2688" si="4090">SUM(AC2676:AC2687)</f>
        <v>0</v>
      </c>
      <c r="AD2688" s="5">
        <f t="shared" ref="AD2688" si="4091">LARGE(AD2675:AD2687,1)</f>
        <v>192</v>
      </c>
      <c r="AE2688" s="27">
        <f t="shared" ref="AE2688:AE2744" si="4092">SUM(AE2676:AE2687)</f>
        <v>74273.204682062657</v>
      </c>
      <c r="AF2688" s="50">
        <f t="shared" ref="AF2688" si="4093">AC2688+AE2688</f>
        <v>74273.204682062657</v>
      </c>
      <c r="AG2688">
        <f t="shared" ref="AG2688" si="4094">Z2676</f>
        <v>192</v>
      </c>
    </row>
    <row r="2689" spans="1:33" x14ac:dyDescent="0.25">
      <c r="A2689" s="6" t="s">
        <v>12</v>
      </c>
      <c r="B2689" s="6" t="s">
        <v>18</v>
      </c>
      <c r="C2689" s="6" t="s">
        <v>19</v>
      </c>
      <c r="D2689" s="14" t="s">
        <v>20</v>
      </c>
      <c r="E2689" s="14" t="s">
        <v>21</v>
      </c>
      <c r="F2689" s="6" t="s">
        <v>22</v>
      </c>
      <c r="G2689" s="6" t="s">
        <v>23</v>
      </c>
      <c r="M2689" s="6" t="s">
        <v>12</v>
      </c>
      <c r="N2689" s="6" t="s">
        <v>18</v>
      </c>
      <c r="O2689" s="6" t="s">
        <v>19</v>
      </c>
      <c r="P2689" s="14" t="s">
        <v>20</v>
      </c>
      <c r="Q2689" s="14" t="s">
        <v>21</v>
      </c>
      <c r="R2689" s="6" t="s">
        <v>22</v>
      </c>
      <c r="S2689" s="6" t="s">
        <v>23</v>
      </c>
      <c r="Y2689" s="6" t="s">
        <v>12</v>
      </c>
      <c r="Z2689" s="6" t="s">
        <v>18</v>
      </c>
      <c r="AA2689" s="6" t="s">
        <v>19</v>
      </c>
      <c r="AB2689" s="14" t="s">
        <v>20</v>
      </c>
      <c r="AC2689" s="14" t="s">
        <v>21</v>
      </c>
      <c r="AD2689" s="6" t="s">
        <v>22</v>
      </c>
      <c r="AE2689" s="6" t="s">
        <v>23</v>
      </c>
    </row>
    <row r="2690" spans="1:33" x14ac:dyDescent="0.25">
      <c r="A2690" s="7" t="str">
        <f>Premissas!$E$2</f>
        <v>outubro/19</v>
      </c>
      <c r="B2690" s="29">
        <f>B2676+1</f>
        <v>193</v>
      </c>
      <c r="C2690" s="15">
        <f>LARGE(Premissas!$H$2:$I$2,1)</f>
        <v>63.39</v>
      </c>
      <c r="D2690" s="16">
        <f t="shared" ref="D2690:D2701" si="4095">IF(C2690&gt;105%*B2690,(C2690-B2690),0)</f>
        <v>0</v>
      </c>
      <c r="E2690" s="17">
        <f>D2690*Premissas!$C$6</f>
        <v>0</v>
      </c>
      <c r="F2690" s="15">
        <f t="shared" ref="F2690:F2701" si="4096">IF(C2690&gt;B2690,C2690,B2690)</f>
        <v>193</v>
      </c>
      <c r="G2690" s="18">
        <f>F2690*Premissas!$C$5</f>
        <v>6221.6703574818093</v>
      </c>
      <c r="M2690" s="7" t="str">
        <f>Premissas!$E$2</f>
        <v>outubro/19</v>
      </c>
      <c r="N2690" s="29">
        <f t="shared" ref="N2690" si="4097">N2676+1</f>
        <v>193</v>
      </c>
      <c r="O2690" s="15">
        <f>Premissas!$I$2</f>
        <v>63.39</v>
      </c>
      <c r="P2690" s="16">
        <f t="shared" ref="P2690:P2701" si="4098">IF(O2690&gt;105%*N2690,(O2690-N2690),0)</f>
        <v>0</v>
      </c>
      <c r="Q2690" s="17">
        <f>P2690*Premissas!$C$13</f>
        <v>0</v>
      </c>
      <c r="R2690" s="15">
        <f t="shared" ref="R2690:R2701" si="4099">IF(O2690&gt;N2690,O2690,N2690)</f>
        <v>193</v>
      </c>
      <c r="S2690" s="18">
        <f>R2690*Premissas!$C$11</f>
        <v>9295.8715596330276</v>
      </c>
      <c r="Y2690" s="7" t="str">
        <f>Premissas!$E$2</f>
        <v>outubro/19</v>
      </c>
      <c r="Z2690" s="29">
        <f t="shared" ref="Z2690" si="4100">Z2676+1</f>
        <v>193</v>
      </c>
      <c r="AA2690" s="15">
        <f>Premissas!$H$2</f>
        <v>58.8</v>
      </c>
      <c r="AB2690" s="16">
        <f t="shared" ref="AB2690:AB2701" si="4101">IF(AA2690&gt;105%*Z2690,(AA2690-Z2690),0)</f>
        <v>0</v>
      </c>
      <c r="AC2690" s="17">
        <f>AB2690*Premissas!$C$6</f>
        <v>0</v>
      </c>
      <c r="AD2690" s="15">
        <f t="shared" ref="AD2690:AD2701" si="4102">IF(AA2690&gt;Z2690,AA2690,Z2690)</f>
        <v>193</v>
      </c>
      <c r="AE2690" s="18">
        <f>AD2690*Premissas!$C$12</f>
        <v>6221.6703574818093</v>
      </c>
    </row>
    <row r="2691" spans="1:33" x14ac:dyDescent="0.25">
      <c r="A2691" s="7" t="str">
        <f>Premissas!$E$3</f>
        <v>setembro/19</v>
      </c>
      <c r="B2691" s="29">
        <f>B2690</f>
        <v>193</v>
      </c>
      <c r="C2691" s="15">
        <f>LARGE(Premissas!$H$3:$I$3,1)</f>
        <v>58.91</v>
      </c>
      <c r="D2691" s="16">
        <f t="shared" si="4095"/>
        <v>0</v>
      </c>
      <c r="E2691" s="17">
        <f>D2691*Premissas!$C$6</f>
        <v>0</v>
      </c>
      <c r="F2691" s="15">
        <f t="shared" si="4096"/>
        <v>193</v>
      </c>
      <c r="G2691" s="18">
        <f>F2691*Premissas!$C$5</f>
        <v>6221.6703574818093</v>
      </c>
      <c r="M2691" s="7" t="str">
        <f>Premissas!$E$3</f>
        <v>setembro/19</v>
      </c>
      <c r="N2691" s="29">
        <f t="shared" ref="N2691:N2701" si="4103">N2690</f>
        <v>193</v>
      </c>
      <c r="O2691" s="15">
        <f>Premissas!$I$3</f>
        <v>52.19</v>
      </c>
      <c r="P2691" s="16">
        <f t="shared" si="4098"/>
        <v>0</v>
      </c>
      <c r="Q2691" s="17">
        <f>P2691*Premissas!$C$13</f>
        <v>0</v>
      </c>
      <c r="R2691" s="15">
        <f t="shared" si="4099"/>
        <v>193</v>
      </c>
      <c r="S2691" s="18">
        <f>R2691*Premissas!$C$11</f>
        <v>9295.8715596330276</v>
      </c>
      <c r="Y2691" s="7" t="str">
        <f>Premissas!$E$3</f>
        <v>setembro/19</v>
      </c>
      <c r="Z2691" s="29">
        <f t="shared" ref="Z2691:Z2701" si="4104">Z2690</f>
        <v>193</v>
      </c>
      <c r="AA2691" s="15">
        <f>Premissas!$H$3</f>
        <v>58.91</v>
      </c>
      <c r="AB2691" s="16">
        <f t="shared" si="4101"/>
        <v>0</v>
      </c>
      <c r="AC2691" s="17">
        <f>AB2691*Premissas!$C$6</f>
        <v>0</v>
      </c>
      <c r="AD2691" s="15">
        <f t="shared" si="4102"/>
        <v>193</v>
      </c>
      <c r="AE2691" s="18">
        <f>AD2691*Premissas!$C$12</f>
        <v>6221.6703574818093</v>
      </c>
    </row>
    <row r="2692" spans="1:33" x14ac:dyDescent="0.25">
      <c r="A2692" s="7" t="str">
        <f>Premissas!$E$4</f>
        <v>agosto/19</v>
      </c>
      <c r="B2692" s="29">
        <f t="shared" ref="B2692:B2701" si="4105">B2691</f>
        <v>193</v>
      </c>
      <c r="C2692" s="15">
        <f>LARGE(Premissas!$H$4:$I$4,1)</f>
        <v>46.48</v>
      </c>
      <c r="D2692" s="16">
        <f t="shared" si="4095"/>
        <v>0</v>
      </c>
      <c r="E2692" s="17">
        <f>D2692*Premissas!$C$6</f>
        <v>0</v>
      </c>
      <c r="F2692" s="15">
        <f t="shared" si="4096"/>
        <v>193</v>
      </c>
      <c r="G2692" s="18">
        <f>F2692*Premissas!$C$5</f>
        <v>6221.6703574818093</v>
      </c>
      <c r="M2692" s="7" t="str">
        <f>Premissas!$E$4</f>
        <v>agosto/19</v>
      </c>
      <c r="N2692" s="29">
        <f t="shared" si="4103"/>
        <v>193</v>
      </c>
      <c r="O2692" s="15">
        <f>Premissas!$I$4</f>
        <v>20.16</v>
      </c>
      <c r="P2692" s="16">
        <f t="shared" si="4098"/>
        <v>0</v>
      </c>
      <c r="Q2692" s="17">
        <f>P2692*Premissas!$C$13</f>
        <v>0</v>
      </c>
      <c r="R2692" s="15">
        <f t="shared" si="4099"/>
        <v>193</v>
      </c>
      <c r="S2692" s="18">
        <f>R2692*Premissas!$C$11</f>
        <v>9295.8715596330276</v>
      </c>
      <c r="Y2692" s="7" t="str">
        <f>Premissas!$E$4</f>
        <v>agosto/19</v>
      </c>
      <c r="Z2692" s="29">
        <f t="shared" si="4104"/>
        <v>193</v>
      </c>
      <c r="AA2692" s="15">
        <f>Premissas!$H$4</f>
        <v>46.48</v>
      </c>
      <c r="AB2692" s="16">
        <f t="shared" si="4101"/>
        <v>0</v>
      </c>
      <c r="AC2692" s="17">
        <f>AB2692*Premissas!$C$6</f>
        <v>0</v>
      </c>
      <c r="AD2692" s="15">
        <f t="shared" si="4102"/>
        <v>193</v>
      </c>
      <c r="AE2692" s="18">
        <f>AD2692*Premissas!$C$12</f>
        <v>6221.6703574818093</v>
      </c>
    </row>
    <row r="2693" spans="1:33" x14ac:dyDescent="0.25">
      <c r="A2693" s="7" t="str">
        <f>Premissas!$E$5</f>
        <v>julho/19</v>
      </c>
      <c r="B2693" s="29">
        <f t="shared" si="4105"/>
        <v>193</v>
      </c>
      <c r="C2693" s="15">
        <f>LARGE(Premissas!$H$5:$I$5,1)</f>
        <v>63.17</v>
      </c>
      <c r="D2693" s="16">
        <f t="shared" si="4095"/>
        <v>0</v>
      </c>
      <c r="E2693" s="17">
        <f>D2693*Premissas!$C$6</f>
        <v>0</v>
      </c>
      <c r="F2693" s="15">
        <f t="shared" si="4096"/>
        <v>193</v>
      </c>
      <c r="G2693" s="18">
        <f>F2693*Premissas!$C$5</f>
        <v>6221.6703574818093</v>
      </c>
      <c r="M2693" s="7" t="str">
        <f>Premissas!$E$5</f>
        <v>julho/19</v>
      </c>
      <c r="N2693" s="29">
        <f t="shared" si="4103"/>
        <v>193</v>
      </c>
      <c r="O2693" s="15">
        <f>Premissas!$I$5</f>
        <v>39.979999999999997</v>
      </c>
      <c r="P2693" s="16">
        <f t="shared" si="4098"/>
        <v>0</v>
      </c>
      <c r="Q2693" s="17">
        <f>P2693*Premissas!$C$13</f>
        <v>0</v>
      </c>
      <c r="R2693" s="15">
        <f t="shared" si="4099"/>
        <v>193</v>
      </c>
      <c r="S2693" s="18">
        <f>R2693*Premissas!$C$11</f>
        <v>9295.8715596330276</v>
      </c>
      <c r="Y2693" s="7" t="str">
        <f>Premissas!$E$5</f>
        <v>julho/19</v>
      </c>
      <c r="Z2693" s="29">
        <f t="shared" si="4104"/>
        <v>193</v>
      </c>
      <c r="AA2693" s="15">
        <f>Premissas!$H$5</f>
        <v>63.17</v>
      </c>
      <c r="AB2693" s="16">
        <f t="shared" si="4101"/>
        <v>0</v>
      </c>
      <c r="AC2693" s="17">
        <f>AB2693*Premissas!$C$6</f>
        <v>0</v>
      </c>
      <c r="AD2693" s="15">
        <f t="shared" si="4102"/>
        <v>193</v>
      </c>
      <c r="AE2693" s="18">
        <f>AD2693*Premissas!$C$12</f>
        <v>6221.6703574818093</v>
      </c>
    </row>
    <row r="2694" spans="1:33" x14ac:dyDescent="0.25">
      <c r="A2694" s="7" t="str">
        <f>Premissas!$E$6</f>
        <v>junho/19</v>
      </c>
      <c r="B2694" s="29">
        <f t="shared" si="4105"/>
        <v>193</v>
      </c>
      <c r="C2694" s="15">
        <f>LARGE(Premissas!$H$6:$I$6,1)</f>
        <v>59.47</v>
      </c>
      <c r="D2694" s="16">
        <f t="shared" si="4095"/>
        <v>0</v>
      </c>
      <c r="E2694" s="17">
        <f>D2694*Premissas!$C$6</f>
        <v>0</v>
      </c>
      <c r="F2694" s="15">
        <f t="shared" si="4096"/>
        <v>193</v>
      </c>
      <c r="G2694" s="18">
        <f>F2694*Premissas!$C$5</f>
        <v>6221.6703574818093</v>
      </c>
      <c r="M2694" s="7" t="str">
        <f>Premissas!$E$6</f>
        <v>junho/19</v>
      </c>
      <c r="N2694" s="29">
        <f t="shared" si="4103"/>
        <v>193</v>
      </c>
      <c r="O2694" s="15">
        <f>Premissas!$I$6</f>
        <v>47.71</v>
      </c>
      <c r="P2694" s="16">
        <f t="shared" si="4098"/>
        <v>0</v>
      </c>
      <c r="Q2694" s="17">
        <f>P2694*Premissas!$C$13</f>
        <v>0</v>
      </c>
      <c r="R2694" s="15">
        <f t="shared" si="4099"/>
        <v>193</v>
      </c>
      <c r="S2694" s="18">
        <f>R2694*Premissas!$C$11</f>
        <v>9295.8715596330276</v>
      </c>
      <c r="Y2694" s="7" t="str">
        <f>Premissas!$E$6</f>
        <v>junho/19</v>
      </c>
      <c r="Z2694" s="29">
        <f t="shared" si="4104"/>
        <v>193</v>
      </c>
      <c r="AA2694" s="15">
        <f>Premissas!$H$6</f>
        <v>59.47</v>
      </c>
      <c r="AB2694" s="16">
        <f t="shared" si="4101"/>
        <v>0</v>
      </c>
      <c r="AC2694" s="17">
        <f>AB2694*Premissas!$C$6</f>
        <v>0</v>
      </c>
      <c r="AD2694" s="15">
        <f t="shared" si="4102"/>
        <v>193</v>
      </c>
      <c r="AE2694" s="18">
        <f>AD2694*Premissas!$C$12</f>
        <v>6221.6703574818093</v>
      </c>
    </row>
    <row r="2695" spans="1:33" x14ac:dyDescent="0.25">
      <c r="A2695" s="7" t="str">
        <f>Premissas!$E$7</f>
        <v>maio/19</v>
      </c>
      <c r="B2695" s="29">
        <f t="shared" si="4105"/>
        <v>193</v>
      </c>
      <c r="C2695" s="15">
        <f>LARGE(Premissas!$H$7:$I$7,1)</f>
        <v>61.04</v>
      </c>
      <c r="D2695" s="20">
        <f t="shared" si="4095"/>
        <v>0</v>
      </c>
      <c r="E2695" s="17">
        <f>D2695*Premissas!$C$6</f>
        <v>0</v>
      </c>
      <c r="F2695" s="15">
        <f t="shared" si="4096"/>
        <v>193</v>
      </c>
      <c r="G2695" s="18">
        <f>F2695*Premissas!$C$5</f>
        <v>6221.6703574818093</v>
      </c>
      <c r="M2695" s="7" t="str">
        <f>Premissas!$E$7</f>
        <v>maio/19</v>
      </c>
      <c r="N2695" s="29">
        <f t="shared" si="4103"/>
        <v>193</v>
      </c>
      <c r="O2695" s="15">
        <f>Premissas!$I$7</f>
        <v>46.37</v>
      </c>
      <c r="P2695" s="20">
        <f t="shared" si="4098"/>
        <v>0</v>
      </c>
      <c r="Q2695" s="17">
        <f>P2695*Premissas!$C$13</f>
        <v>0</v>
      </c>
      <c r="R2695" s="15">
        <f t="shared" si="4099"/>
        <v>193</v>
      </c>
      <c r="S2695" s="18">
        <f>R2695*Premissas!$C$11</f>
        <v>9295.8715596330276</v>
      </c>
      <c r="Y2695" s="7" t="str">
        <f>Premissas!$E$7</f>
        <v>maio/19</v>
      </c>
      <c r="Z2695" s="29">
        <f t="shared" si="4104"/>
        <v>193</v>
      </c>
      <c r="AA2695" s="15">
        <f>Premissas!$H$7</f>
        <v>61.04</v>
      </c>
      <c r="AB2695" s="20">
        <f t="shared" si="4101"/>
        <v>0</v>
      </c>
      <c r="AC2695" s="17">
        <f>AB2695*Premissas!$C$6</f>
        <v>0</v>
      </c>
      <c r="AD2695" s="15">
        <f t="shared" si="4102"/>
        <v>193</v>
      </c>
      <c r="AE2695" s="18">
        <f>AD2695*Premissas!$C$12</f>
        <v>6221.6703574818093</v>
      </c>
    </row>
    <row r="2696" spans="1:33" x14ac:dyDescent="0.25">
      <c r="A2696" s="7" t="str">
        <f>Premissas!$E$8</f>
        <v>abril/19</v>
      </c>
      <c r="B2696" s="29">
        <f t="shared" si="4105"/>
        <v>193</v>
      </c>
      <c r="C2696" s="15">
        <f>LARGE(Premissas!$H$8:$I$8,1)</f>
        <v>81.98</v>
      </c>
      <c r="D2696" s="20">
        <f t="shared" si="4095"/>
        <v>0</v>
      </c>
      <c r="E2696" s="17">
        <f>D2696*Premissas!$C$6</f>
        <v>0</v>
      </c>
      <c r="F2696" s="15">
        <f t="shared" si="4096"/>
        <v>193</v>
      </c>
      <c r="G2696" s="18">
        <f>F2696*Premissas!$C$5</f>
        <v>6221.6703574818093</v>
      </c>
      <c r="M2696" s="7" t="str">
        <f>Premissas!$E$8</f>
        <v>abril/19</v>
      </c>
      <c r="N2696" s="29">
        <f t="shared" si="4103"/>
        <v>193</v>
      </c>
      <c r="O2696" s="15">
        <f>Premissas!$I$8</f>
        <v>53.09</v>
      </c>
      <c r="P2696" s="20">
        <f t="shared" si="4098"/>
        <v>0</v>
      </c>
      <c r="Q2696" s="17">
        <f>P2696*Premissas!$C$13</f>
        <v>0</v>
      </c>
      <c r="R2696" s="15">
        <f t="shared" si="4099"/>
        <v>193</v>
      </c>
      <c r="S2696" s="18">
        <f>R2696*Premissas!$C$11</f>
        <v>9295.8715596330276</v>
      </c>
      <c r="Y2696" s="7" t="str">
        <f>Premissas!$E$8</f>
        <v>abril/19</v>
      </c>
      <c r="Z2696" s="29">
        <f t="shared" si="4104"/>
        <v>193</v>
      </c>
      <c r="AA2696" s="15">
        <f>Premissas!$H$8</f>
        <v>81.98</v>
      </c>
      <c r="AB2696" s="20">
        <f t="shared" si="4101"/>
        <v>0</v>
      </c>
      <c r="AC2696" s="17">
        <f>AB2696*Premissas!$C$6</f>
        <v>0</v>
      </c>
      <c r="AD2696" s="15">
        <f t="shared" si="4102"/>
        <v>193</v>
      </c>
      <c r="AE2696" s="18">
        <f>AD2696*Premissas!$C$12</f>
        <v>6221.6703574818093</v>
      </c>
    </row>
    <row r="2697" spans="1:33" x14ac:dyDescent="0.25">
      <c r="A2697" s="7" t="str">
        <f>Premissas!$E$9</f>
        <v>março/19</v>
      </c>
      <c r="B2697" s="29">
        <f t="shared" si="4105"/>
        <v>193</v>
      </c>
      <c r="C2697" s="15">
        <f>LARGE(Premissas!$H$9:$I$9,1)</f>
        <v>77.73</v>
      </c>
      <c r="D2697" s="20">
        <f t="shared" si="4095"/>
        <v>0</v>
      </c>
      <c r="E2697" s="17">
        <f>D2697*Premissas!$C$6</f>
        <v>0</v>
      </c>
      <c r="F2697" s="15">
        <f t="shared" si="4096"/>
        <v>193</v>
      </c>
      <c r="G2697" s="18">
        <f>F2697*Premissas!$C$5</f>
        <v>6221.6703574818093</v>
      </c>
      <c r="M2697" s="7" t="str">
        <f>Premissas!$E$9</f>
        <v>março/19</v>
      </c>
      <c r="N2697" s="29">
        <f t="shared" si="4103"/>
        <v>193</v>
      </c>
      <c r="O2697" s="15">
        <f>Premissas!$I$9</f>
        <v>77.73</v>
      </c>
      <c r="P2697" s="20">
        <f t="shared" si="4098"/>
        <v>0</v>
      </c>
      <c r="Q2697" s="17">
        <f>P2697*Premissas!$C$13</f>
        <v>0</v>
      </c>
      <c r="R2697" s="15">
        <f t="shared" si="4099"/>
        <v>193</v>
      </c>
      <c r="S2697" s="18">
        <f>R2697*Premissas!$C$11</f>
        <v>9295.8715596330276</v>
      </c>
      <c r="Y2697" s="7" t="str">
        <f>Premissas!$E$9</f>
        <v>março/19</v>
      </c>
      <c r="Z2697" s="29">
        <f t="shared" si="4104"/>
        <v>193</v>
      </c>
      <c r="AA2697" s="15">
        <f>Premissas!$H$9</f>
        <v>77.62</v>
      </c>
      <c r="AB2697" s="20">
        <f t="shared" si="4101"/>
        <v>0</v>
      </c>
      <c r="AC2697" s="17">
        <f>AB2697*Premissas!$C$6</f>
        <v>0</v>
      </c>
      <c r="AD2697" s="15">
        <f t="shared" si="4102"/>
        <v>193</v>
      </c>
      <c r="AE2697" s="18">
        <f>AD2697*Premissas!$C$12</f>
        <v>6221.6703574818093</v>
      </c>
    </row>
    <row r="2698" spans="1:33" x14ac:dyDescent="0.25">
      <c r="A2698" s="7" t="str">
        <f>Premissas!$E$10</f>
        <v>fevereiro/19</v>
      </c>
      <c r="B2698" s="29">
        <f t="shared" si="4105"/>
        <v>193</v>
      </c>
      <c r="C2698" s="15">
        <f>LARGE(Premissas!$H$10:$I$10,1)</f>
        <v>89.49</v>
      </c>
      <c r="D2698" s="20">
        <f t="shared" si="4095"/>
        <v>0</v>
      </c>
      <c r="E2698" s="17">
        <f>D2698*Premissas!$C$6</f>
        <v>0</v>
      </c>
      <c r="F2698" s="15">
        <f t="shared" si="4096"/>
        <v>193</v>
      </c>
      <c r="G2698" s="18">
        <f>F2698*Premissas!$C$5</f>
        <v>6221.6703574818093</v>
      </c>
      <c r="M2698" s="7" t="str">
        <f>Premissas!$E$10</f>
        <v>fevereiro/19</v>
      </c>
      <c r="N2698" s="29">
        <f t="shared" si="4103"/>
        <v>193</v>
      </c>
      <c r="O2698" s="15">
        <f>Premissas!$I$10</f>
        <v>61.82</v>
      </c>
      <c r="P2698" s="20">
        <f t="shared" si="4098"/>
        <v>0</v>
      </c>
      <c r="Q2698" s="17">
        <f>P2698*Premissas!$C$13</f>
        <v>0</v>
      </c>
      <c r="R2698" s="15">
        <f t="shared" si="4099"/>
        <v>193</v>
      </c>
      <c r="S2698" s="18">
        <f>R2698*Premissas!$C$11</f>
        <v>9295.8715596330276</v>
      </c>
      <c r="Y2698" s="7" t="str">
        <f>Premissas!$E$10</f>
        <v>fevereiro/19</v>
      </c>
      <c r="Z2698" s="29">
        <f t="shared" si="4104"/>
        <v>193</v>
      </c>
      <c r="AA2698" s="15">
        <f>Premissas!$H$10</f>
        <v>89.49</v>
      </c>
      <c r="AB2698" s="20">
        <f t="shared" si="4101"/>
        <v>0</v>
      </c>
      <c r="AC2698" s="17">
        <f>AB2698*Premissas!$C$6</f>
        <v>0</v>
      </c>
      <c r="AD2698" s="15">
        <f t="shared" si="4102"/>
        <v>193</v>
      </c>
      <c r="AE2698" s="18">
        <f>AD2698*Premissas!$C$12</f>
        <v>6221.6703574818093</v>
      </c>
    </row>
    <row r="2699" spans="1:33" x14ac:dyDescent="0.25">
      <c r="A2699" s="7" t="str">
        <f>Premissas!$E$11</f>
        <v>janeiro/19</v>
      </c>
      <c r="B2699" s="29">
        <f t="shared" si="4105"/>
        <v>193</v>
      </c>
      <c r="C2699" s="15">
        <f>LARGE(Premissas!$H$11:$I$11,1)</f>
        <v>81.09</v>
      </c>
      <c r="D2699" s="16">
        <f t="shared" si="4095"/>
        <v>0</v>
      </c>
      <c r="E2699" s="17">
        <f>D2699*Premissas!$C$6</f>
        <v>0</v>
      </c>
      <c r="F2699" s="15">
        <f t="shared" si="4096"/>
        <v>193</v>
      </c>
      <c r="G2699" s="18">
        <f>F2699*Premissas!$C$5</f>
        <v>6221.6703574818093</v>
      </c>
      <c r="M2699" s="7" t="str">
        <f>Premissas!$E$11</f>
        <v>janeiro/19</v>
      </c>
      <c r="N2699" s="29">
        <f t="shared" si="4103"/>
        <v>193</v>
      </c>
      <c r="O2699" s="15">
        <f>Premissas!$I$11</f>
        <v>57.12</v>
      </c>
      <c r="P2699" s="16">
        <f t="shared" si="4098"/>
        <v>0</v>
      </c>
      <c r="Q2699" s="17">
        <f>P2699*Premissas!$C$13</f>
        <v>0</v>
      </c>
      <c r="R2699" s="15">
        <f t="shared" si="4099"/>
        <v>193</v>
      </c>
      <c r="S2699" s="18">
        <f>R2699*Premissas!$C$11</f>
        <v>9295.8715596330276</v>
      </c>
      <c r="Y2699" s="7" t="str">
        <f>Premissas!$E$11</f>
        <v>janeiro/19</v>
      </c>
      <c r="Z2699" s="29">
        <f t="shared" si="4104"/>
        <v>193</v>
      </c>
      <c r="AA2699" s="15">
        <f>Premissas!$H$11</f>
        <v>81.09</v>
      </c>
      <c r="AB2699" s="16">
        <f t="shared" si="4101"/>
        <v>0</v>
      </c>
      <c r="AC2699" s="17">
        <f>AB2699*Premissas!$C$6</f>
        <v>0</v>
      </c>
      <c r="AD2699" s="15">
        <f t="shared" si="4102"/>
        <v>193</v>
      </c>
      <c r="AE2699" s="18">
        <f>AD2699*Premissas!$C$12</f>
        <v>6221.6703574818093</v>
      </c>
    </row>
    <row r="2700" spans="1:33" x14ac:dyDescent="0.25">
      <c r="A2700" s="7" t="str">
        <f>Premissas!$E$12</f>
        <v>dezembro/18</v>
      </c>
      <c r="B2700" s="29">
        <f t="shared" si="4105"/>
        <v>193</v>
      </c>
      <c r="C2700" s="15">
        <f>LARGE(Premissas!$H$12:$I$12,1)</f>
        <v>66.98</v>
      </c>
      <c r="D2700" s="16">
        <f t="shared" si="4095"/>
        <v>0</v>
      </c>
      <c r="E2700" s="17">
        <f>D2700*Premissas!$C$6</f>
        <v>0</v>
      </c>
      <c r="F2700" s="15">
        <f t="shared" si="4096"/>
        <v>193</v>
      </c>
      <c r="G2700" s="18">
        <f>F2700*Premissas!$C$5</f>
        <v>6221.6703574818093</v>
      </c>
      <c r="M2700" s="7" t="str">
        <f>Premissas!$E$12</f>
        <v>dezembro/18</v>
      </c>
      <c r="N2700" s="29">
        <f t="shared" si="4103"/>
        <v>193</v>
      </c>
      <c r="O2700" s="15">
        <f>Premissas!$I$12</f>
        <v>56.9</v>
      </c>
      <c r="P2700" s="16">
        <f t="shared" si="4098"/>
        <v>0</v>
      </c>
      <c r="Q2700" s="17">
        <f>P2700*Premissas!$C$13</f>
        <v>0</v>
      </c>
      <c r="R2700" s="15">
        <f t="shared" si="4099"/>
        <v>193</v>
      </c>
      <c r="S2700" s="18">
        <f>R2700*Premissas!$C$11</f>
        <v>9295.8715596330276</v>
      </c>
      <c r="Y2700" s="7" t="str">
        <f>Premissas!$E$12</f>
        <v>dezembro/18</v>
      </c>
      <c r="Z2700" s="29">
        <f t="shared" si="4104"/>
        <v>193</v>
      </c>
      <c r="AA2700" s="15">
        <f>Premissas!$H$12</f>
        <v>66.98</v>
      </c>
      <c r="AB2700" s="16">
        <f t="shared" si="4101"/>
        <v>0</v>
      </c>
      <c r="AC2700" s="17">
        <f>AB2700*Premissas!$C$6</f>
        <v>0</v>
      </c>
      <c r="AD2700" s="15">
        <f t="shared" si="4102"/>
        <v>193</v>
      </c>
      <c r="AE2700" s="18">
        <f>AD2700*Premissas!$C$12</f>
        <v>6221.6703574818093</v>
      </c>
    </row>
    <row r="2701" spans="1:33" x14ac:dyDescent="0.25">
      <c r="A2701" s="7" t="str">
        <f>Premissas!$E$13</f>
        <v>novembro/18</v>
      </c>
      <c r="B2701" s="29">
        <f t="shared" si="4105"/>
        <v>193</v>
      </c>
      <c r="C2701" s="15">
        <f>LARGE(Premissas!$H$13:$I$13,1)</f>
        <v>66.42</v>
      </c>
      <c r="D2701" s="16">
        <f t="shared" si="4095"/>
        <v>0</v>
      </c>
      <c r="E2701" s="17">
        <f>D2701*Premissas!$C$6</f>
        <v>0</v>
      </c>
      <c r="F2701" s="15">
        <f t="shared" si="4096"/>
        <v>193</v>
      </c>
      <c r="G2701" s="18">
        <f>F2701*Premissas!$C$5</f>
        <v>6221.6703574818093</v>
      </c>
      <c r="M2701" s="7" t="str">
        <f>Premissas!$E$13</f>
        <v>novembro/18</v>
      </c>
      <c r="N2701" s="29">
        <f t="shared" si="4103"/>
        <v>193</v>
      </c>
      <c r="O2701" s="15">
        <f>Premissas!$I$13</f>
        <v>40.659999999999997</v>
      </c>
      <c r="P2701" s="16">
        <f t="shared" si="4098"/>
        <v>0</v>
      </c>
      <c r="Q2701" s="17">
        <f>P2701*Premissas!$C$13</f>
        <v>0</v>
      </c>
      <c r="R2701" s="15">
        <f t="shared" si="4099"/>
        <v>193</v>
      </c>
      <c r="S2701" s="18">
        <f>R2701*Premissas!$C$11</f>
        <v>9295.8715596330276</v>
      </c>
      <c r="Y2701" s="7" t="str">
        <f>Premissas!$E$13</f>
        <v>novembro/18</v>
      </c>
      <c r="Z2701" s="29">
        <f t="shared" si="4104"/>
        <v>193</v>
      </c>
      <c r="AA2701" s="15">
        <f>Premissas!$H$13</f>
        <v>66.42</v>
      </c>
      <c r="AB2701" s="16">
        <f t="shared" si="4101"/>
        <v>0</v>
      </c>
      <c r="AC2701" s="17">
        <f>AB2701*Premissas!$C$6</f>
        <v>0</v>
      </c>
      <c r="AD2701" s="15">
        <f t="shared" si="4102"/>
        <v>193</v>
      </c>
      <c r="AE2701" s="18">
        <f>AD2701*Premissas!$C$12</f>
        <v>6221.6703574818093</v>
      </c>
    </row>
    <row r="2702" spans="1:33" x14ac:dyDescent="0.25">
      <c r="A2702" s="26" t="s">
        <v>35</v>
      </c>
      <c r="B2702" s="5"/>
      <c r="C2702" s="5">
        <f>LARGE(C2689:C2701,1)</f>
        <v>89.49</v>
      </c>
      <c r="D2702" s="5">
        <f>LARGE(D2689:D2701,1)</f>
        <v>0</v>
      </c>
      <c r="E2702" s="27">
        <f>SUM(E2690:E2701)</f>
        <v>0</v>
      </c>
      <c r="F2702" s="5">
        <f>LARGE(F2689:F2701,1)</f>
        <v>193</v>
      </c>
      <c r="G2702" s="27">
        <f t="shared" si="4082"/>
        <v>74660.044289781712</v>
      </c>
      <c r="H2702" s="50">
        <f>E2702+G2702</f>
        <v>74660.044289781712</v>
      </c>
      <c r="I2702">
        <f>B2690</f>
        <v>193</v>
      </c>
      <c r="M2702" s="26" t="s">
        <v>35</v>
      </c>
      <c r="N2702" s="5"/>
      <c r="O2702" s="5">
        <f t="shared" ref="O2702:P2702" si="4106">LARGE(O2689:O2701,1)</f>
        <v>77.73</v>
      </c>
      <c r="P2702" s="5">
        <f t="shared" si="4106"/>
        <v>0</v>
      </c>
      <c r="Q2702" s="27">
        <f t="shared" ref="Q2702" si="4107">SUM(Q2690:Q2701)</f>
        <v>0</v>
      </c>
      <c r="R2702" s="5">
        <f t="shared" ref="R2702" si="4108">LARGE(R2689:R2701,1)</f>
        <v>193</v>
      </c>
      <c r="S2702" s="27">
        <f t="shared" si="4086"/>
        <v>111550.45871559634</v>
      </c>
      <c r="T2702" s="50">
        <f t="shared" ref="T2702" si="4109">Q2702+S2702</f>
        <v>111550.45871559634</v>
      </c>
      <c r="U2702">
        <f t="shared" ref="U2702" si="4110">N2690</f>
        <v>193</v>
      </c>
      <c r="Y2702" s="26" t="s">
        <v>35</v>
      </c>
      <c r="Z2702" s="5"/>
      <c r="AA2702" s="5">
        <f t="shared" ref="AA2702:AB2702" si="4111">LARGE(AA2689:AA2701,1)</f>
        <v>89.49</v>
      </c>
      <c r="AB2702" s="5">
        <f t="shared" si="4111"/>
        <v>0</v>
      </c>
      <c r="AC2702" s="27">
        <f t="shared" ref="AC2702" si="4112">SUM(AC2690:AC2701)</f>
        <v>0</v>
      </c>
      <c r="AD2702" s="5">
        <f t="shared" ref="AD2702" si="4113">LARGE(AD2689:AD2701,1)</f>
        <v>193</v>
      </c>
      <c r="AE2702" s="27">
        <f t="shared" si="4092"/>
        <v>74660.044289781712</v>
      </c>
      <c r="AF2702" s="50">
        <f t="shared" ref="AF2702" si="4114">AC2702+AE2702</f>
        <v>74660.044289781712</v>
      </c>
      <c r="AG2702">
        <f t="shared" ref="AG2702" si="4115">Z2690</f>
        <v>193</v>
      </c>
    </row>
    <row r="2703" spans="1:33" x14ac:dyDescent="0.25">
      <c r="A2703" s="6" t="s">
        <v>12</v>
      </c>
      <c r="B2703" s="6" t="s">
        <v>18</v>
      </c>
      <c r="C2703" s="6" t="s">
        <v>19</v>
      </c>
      <c r="D2703" s="14" t="s">
        <v>20</v>
      </c>
      <c r="E2703" s="14" t="s">
        <v>21</v>
      </c>
      <c r="F2703" s="6" t="s">
        <v>22</v>
      </c>
      <c r="G2703" s="6" t="s">
        <v>23</v>
      </c>
      <c r="M2703" s="6" t="s">
        <v>12</v>
      </c>
      <c r="N2703" s="6" t="s">
        <v>18</v>
      </c>
      <c r="O2703" s="6" t="s">
        <v>19</v>
      </c>
      <c r="P2703" s="14" t="s">
        <v>20</v>
      </c>
      <c r="Q2703" s="14" t="s">
        <v>21</v>
      </c>
      <c r="R2703" s="6" t="s">
        <v>22</v>
      </c>
      <c r="S2703" s="6" t="s">
        <v>23</v>
      </c>
      <c r="Y2703" s="6" t="s">
        <v>12</v>
      </c>
      <c r="Z2703" s="6" t="s">
        <v>18</v>
      </c>
      <c r="AA2703" s="6" t="s">
        <v>19</v>
      </c>
      <c r="AB2703" s="14" t="s">
        <v>20</v>
      </c>
      <c r="AC2703" s="14" t="s">
        <v>21</v>
      </c>
      <c r="AD2703" s="6" t="s">
        <v>22</v>
      </c>
      <c r="AE2703" s="6" t="s">
        <v>23</v>
      </c>
    </row>
    <row r="2704" spans="1:33" x14ac:dyDescent="0.25">
      <c r="A2704" s="7" t="str">
        <f>Premissas!$E$2</f>
        <v>outubro/19</v>
      </c>
      <c r="B2704" s="29">
        <f>B2690+1</f>
        <v>194</v>
      </c>
      <c r="C2704" s="15">
        <f>LARGE(Premissas!$H$2:$I$2,1)</f>
        <v>63.39</v>
      </c>
      <c r="D2704" s="16">
        <f t="shared" ref="D2704:D2715" si="4116">IF(C2704&gt;105%*B2704,(C2704-B2704),0)</f>
        <v>0</v>
      </c>
      <c r="E2704" s="17">
        <f>D2704*Premissas!$C$6</f>
        <v>0</v>
      </c>
      <c r="F2704" s="15">
        <f t="shared" ref="F2704:F2715" si="4117">IF(C2704&gt;B2704,C2704,B2704)</f>
        <v>194</v>
      </c>
      <c r="G2704" s="18">
        <f>F2704*Premissas!$C$5</f>
        <v>6253.9069914583988</v>
      </c>
      <c r="M2704" s="7" t="str">
        <f>Premissas!$E$2</f>
        <v>outubro/19</v>
      </c>
      <c r="N2704" s="29">
        <f t="shared" ref="N2704" si="4118">N2690+1</f>
        <v>194</v>
      </c>
      <c r="O2704" s="15">
        <f>Premissas!$I$2</f>
        <v>63.39</v>
      </c>
      <c r="P2704" s="16">
        <f t="shared" ref="P2704:P2715" si="4119">IF(O2704&gt;105%*N2704,(O2704-N2704),0)</f>
        <v>0</v>
      </c>
      <c r="Q2704" s="17">
        <f>P2704*Premissas!$C$13</f>
        <v>0</v>
      </c>
      <c r="R2704" s="15">
        <f t="shared" ref="R2704:R2715" si="4120">IF(O2704&gt;N2704,O2704,N2704)</f>
        <v>194</v>
      </c>
      <c r="S2704" s="18">
        <f>R2704*Premissas!$C$11</f>
        <v>9344.0366972477059</v>
      </c>
      <c r="Y2704" s="7" t="str">
        <f>Premissas!$E$2</f>
        <v>outubro/19</v>
      </c>
      <c r="Z2704" s="29">
        <f t="shared" ref="Z2704" si="4121">Z2690+1</f>
        <v>194</v>
      </c>
      <c r="AA2704" s="15">
        <f>Premissas!$H$2</f>
        <v>58.8</v>
      </c>
      <c r="AB2704" s="16">
        <f t="shared" ref="AB2704:AB2715" si="4122">IF(AA2704&gt;105%*Z2704,(AA2704-Z2704),0)</f>
        <v>0</v>
      </c>
      <c r="AC2704" s="17">
        <f>AB2704*Premissas!$C$6</f>
        <v>0</v>
      </c>
      <c r="AD2704" s="15">
        <f t="shared" ref="AD2704:AD2715" si="4123">IF(AA2704&gt;Z2704,AA2704,Z2704)</f>
        <v>194</v>
      </c>
      <c r="AE2704" s="18">
        <f>AD2704*Premissas!$C$12</f>
        <v>6253.9069914583988</v>
      </c>
    </row>
    <row r="2705" spans="1:33" x14ac:dyDescent="0.25">
      <c r="A2705" s="7" t="str">
        <f>Premissas!$E$3</f>
        <v>setembro/19</v>
      </c>
      <c r="B2705" s="29">
        <f>B2704</f>
        <v>194</v>
      </c>
      <c r="C2705" s="15">
        <f>LARGE(Premissas!$H$3:$I$3,1)</f>
        <v>58.91</v>
      </c>
      <c r="D2705" s="16">
        <f t="shared" si="4116"/>
        <v>0</v>
      </c>
      <c r="E2705" s="17">
        <f>D2705*Premissas!$C$6</f>
        <v>0</v>
      </c>
      <c r="F2705" s="15">
        <f t="shared" si="4117"/>
        <v>194</v>
      </c>
      <c r="G2705" s="18">
        <f>F2705*Premissas!$C$5</f>
        <v>6253.9069914583988</v>
      </c>
      <c r="M2705" s="7" t="str">
        <f>Premissas!$E$3</f>
        <v>setembro/19</v>
      </c>
      <c r="N2705" s="29">
        <f t="shared" ref="N2705:N2715" si="4124">N2704</f>
        <v>194</v>
      </c>
      <c r="O2705" s="15">
        <f>Premissas!$I$3</f>
        <v>52.19</v>
      </c>
      <c r="P2705" s="16">
        <f t="shared" si="4119"/>
        <v>0</v>
      </c>
      <c r="Q2705" s="17">
        <f>P2705*Premissas!$C$13</f>
        <v>0</v>
      </c>
      <c r="R2705" s="15">
        <f t="shared" si="4120"/>
        <v>194</v>
      </c>
      <c r="S2705" s="18">
        <f>R2705*Premissas!$C$11</f>
        <v>9344.0366972477059</v>
      </c>
      <c r="Y2705" s="7" t="str">
        <f>Premissas!$E$3</f>
        <v>setembro/19</v>
      </c>
      <c r="Z2705" s="29">
        <f t="shared" ref="Z2705:Z2715" si="4125">Z2704</f>
        <v>194</v>
      </c>
      <c r="AA2705" s="15">
        <f>Premissas!$H$3</f>
        <v>58.91</v>
      </c>
      <c r="AB2705" s="16">
        <f t="shared" si="4122"/>
        <v>0</v>
      </c>
      <c r="AC2705" s="17">
        <f>AB2705*Premissas!$C$6</f>
        <v>0</v>
      </c>
      <c r="AD2705" s="15">
        <f t="shared" si="4123"/>
        <v>194</v>
      </c>
      <c r="AE2705" s="18">
        <f>AD2705*Premissas!$C$12</f>
        <v>6253.9069914583988</v>
      </c>
    </row>
    <row r="2706" spans="1:33" x14ac:dyDescent="0.25">
      <c r="A2706" s="7" t="str">
        <f>Premissas!$E$4</f>
        <v>agosto/19</v>
      </c>
      <c r="B2706" s="29">
        <f t="shared" ref="B2706:B2715" si="4126">B2705</f>
        <v>194</v>
      </c>
      <c r="C2706" s="15">
        <f>LARGE(Premissas!$H$4:$I$4,1)</f>
        <v>46.48</v>
      </c>
      <c r="D2706" s="16">
        <f t="shared" si="4116"/>
        <v>0</v>
      </c>
      <c r="E2706" s="17">
        <f>D2706*Premissas!$C$6</f>
        <v>0</v>
      </c>
      <c r="F2706" s="15">
        <f t="shared" si="4117"/>
        <v>194</v>
      </c>
      <c r="G2706" s="18">
        <f>F2706*Premissas!$C$5</f>
        <v>6253.9069914583988</v>
      </c>
      <c r="M2706" s="7" t="str">
        <f>Premissas!$E$4</f>
        <v>agosto/19</v>
      </c>
      <c r="N2706" s="29">
        <f t="shared" si="4124"/>
        <v>194</v>
      </c>
      <c r="O2706" s="15">
        <f>Premissas!$I$4</f>
        <v>20.16</v>
      </c>
      <c r="P2706" s="16">
        <f t="shared" si="4119"/>
        <v>0</v>
      </c>
      <c r="Q2706" s="17">
        <f>P2706*Premissas!$C$13</f>
        <v>0</v>
      </c>
      <c r="R2706" s="15">
        <f t="shared" si="4120"/>
        <v>194</v>
      </c>
      <c r="S2706" s="18">
        <f>R2706*Premissas!$C$11</f>
        <v>9344.0366972477059</v>
      </c>
      <c r="Y2706" s="7" t="str">
        <f>Premissas!$E$4</f>
        <v>agosto/19</v>
      </c>
      <c r="Z2706" s="29">
        <f t="shared" si="4125"/>
        <v>194</v>
      </c>
      <c r="AA2706" s="15">
        <f>Premissas!$H$4</f>
        <v>46.48</v>
      </c>
      <c r="AB2706" s="16">
        <f t="shared" si="4122"/>
        <v>0</v>
      </c>
      <c r="AC2706" s="17">
        <f>AB2706*Premissas!$C$6</f>
        <v>0</v>
      </c>
      <c r="AD2706" s="15">
        <f t="shared" si="4123"/>
        <v>194</v>
      </c>
      <c r="AE2706" s="18">
        <f>AD2706*Premissas!$C$12</f>
        <v>6253.9069914583988</v>
      </c>
    </row>
    <row r="2707" spans="1:33" x14ac:dyDescent="0.25">
      <c r="A2707" s="7" t="str">
        <f>Premissas!$E$5</f>
        <v>julho/19</v>
      </c>
      <c r="B2707" s="29">
        <f t="shared" si="4126"/>
        <v>194</v>
      </c>
      <c r="C2707" s="15">
        <f>LARGE(Premissas!$H$5:$I$5,1)</f>
        <v>63.17</v>
      </c>
      <c r="D2707" s="16">
        <f t="shared" si="4116"/>
        <v>0</v>
      </c>
      <c r="E2707" s="17">
        <f>D2707*Premissas!$C$6</f>
        <v>0</v>
      </c>
      <c r="F2707" s="15">
        <f t="shared" si="4117"/>
        <v>194</v>
      </c>
      <c r="G2707" s="18">
        <f>F2707*Premissas!$C$5</f>
        <v>6253.9069914583988</v>
      </c>
      <c r="M2707" s="7" t="str">
        <f>Premissas!$E$5</f>
        <v>julho/19</v>
      </c>
      <c r="N2707" s="29">
        <f t="shared" si="4124"/>
        <v>194</v>
      </c>
      <c r="O2707" s="15">
        <f>Premissas!$I$5</f>
        <v>39.979999999999997</v>
      </c>
      <c r="P2707" s="16">
        <f t="shared" si="4119"/>
        <v>0</v>
      </c>
      <c r="Q2707" s="17">
        <f>P2707*Premissas!$C$13</f>
        <v>0</v>
      </c>
      <c r="R2707" s="15">
        <f t="shared" si="4120"/>
        <v>194</v>
      </c>
      <c r="S2707" s="18">
        <f>R2707*Premissas!$C$11</f>
        <v>9344.0366972477059</v>
      </c>
      <c r="Y2707" s="7" t="str">
        <f>Premissas!$E$5</f>
        <v>julho/19</v>
      </c>
      <c r="Z2707" s="29">
        <f t="shared" si="4125"/>
        <v>194</v>
      </c>
      <c r="AA2707" s="15">
        <f>Premissas!$H$5</f>
        <v>63.17</v>
      </c>
      <c r="AB2707" s="16">
        <f t="shared" si="4122"/>
        <v>0</v>
      </c>
      <c r="AC2707" s="17">
        <f>AB2707*Premissas!$C$6</f>
        <v>0</v>
      </c>
      <c r="AD2707" s="15">
        <f t="shared" si="4123"/>
        <v>194</v>
      </c>
      <c r="AE2707" s="18">
        <f>AD2707*Premissas!$C$12</f>
        <v>6253.9069914583988</v>
      </c>
    </row>
    <row r="2708" spans="1:33" x14ac:dyDescent="0.25">
      <c r="A2708" s="7" t="str">
        <f>Premissas!$E$6</f>
        <v>junho/19</v>
      </c>
      <c r="B2708" s="29">
        <f t="shared" si="4126"/>
        <v>194</v>
      </c>
      <c r="C2708" s="15">
        <f>LARGE(Premissas!$H$6:$I$6,1)</f>
        <v>59.47</v>
      </c>
      <c r="D2708" s="16">
        <f t="shared" si="4116"/>
        <v>0</v>
      </c>
      <c r="E2708" s="17">
        <f>D2708*Premissas!$C$6</f>
        <v>0</v>
      </c>
      <c r="F2708" s="15">
        <f t="shared" si="4117"/>
        <v>194</v>
      </c>
      <c r="G2708" s="18">
        <f>F2708*Premissas!$C$5</f>
        <v>6253.9069914583988</v>
      </c>
      <c r="M2708" s="7" t="str">
        <f>Premissas!$E$6</f>
        <v>junho/19</v>
      </c>
      <c r="N2708" s="29">
        <f t="shared" si="4124"/>
        <v>194</v>
      </c>
      <c r="O2708" s="15">
        <f>Premissas!$I$6</f>
        <v>47.71</v>
      </c>
      <c r="P2708" s="16">
        <f t="shared" si="4119"/>
        <v>0</v>
      </c>
      <c r="Q2708" s="17">
        <f>P2708*Premissas!$C$13</f>
        <v>0</v>
      </c>
      <c r="R2708" s="15">
        <f t="shared" si="4120"/>
        <v>194</v>
      </c>
      <c r="S2708" s="18">
        <f>R2708*Premissas!$C$11</f>
        <v>9344.0366972477059</v>
      </c>
      <c r="Y2708" s="7" t="str">
        <f>Premissas!$E$6</f>
        <v>junho/19</v>
      </c>
      <c r="Z2708" s="29">
        <f t="shared" si="4125"/>
        <v>194</v>
      </c>
      <c r="AA2708" s="15">
        <f>Premissas!$H$6</f>
        <v>59.47</v>
      </c>
      <c r="AB2708" s="16">
        <f t="shared" si="4122"/>
        <v>0</v>
      </c>
      <c r="AC2708" s="17">
        <f>AB2708*Premissas!$C$6</f>
        <v>0</v>
      </c>
      <c r="AD2708" s="15">
        <f t="shared" si="4123"/>
        <v>194</v>
      </c>
      <c r="AE2708" s="18">
        <f>AD2708*Premissas!$C$12</f>
        <v>6253.9069914583988</v>
      </c>
    </row>
    <row r="2709" spans="1:33" x14ac:dyDescent="0.25">
      <c r="A2709" s="7" t="str">
        <f>Premissas!$E$7</f>
        <v>maio/19</v>
      </c>
      <c r="B2709" s="29">
        <f t="shared" si="4126"/>
        <v>194</v>
      </c>
      <c r="C2709" s="15">
        <f>LARGE(Premissas!$H$7:$I$7,1)</f>
        <v>61.04</v>
      </c>
      <c r="D2709" s="20">
        <f t="shared" si="4116"/>
        <v>0</v>
      </c>
      <c r="E2709" s="17">
        <f>D2709*Premissas!$C$6</f>
        <v>0</v>
      </c>
      <c r="F2709" s="15">
        <f t="shared" si="4117"/>
        <v>194</v>
      </c>
      <c r="G2709" s="18">
        <f>F2709*Premissas!$C$5</f>
        <v>6253.9069914583988</v>
      </c>
      <c r="M2709" s="7" t="str">
        <f>Premissas!$E$7</f>
        <v>maio/19</v>
      </c>
      <c r="N2709" s="29">
        <f t="shared" si="4124"/>
        <v>194</v>
      </c>
      <c r="O2709" s="15">
        <f>Premissas!$I$7</f>
        <v>46.37</v>
      </c>
      <c r="P2709" s="20">
        <f t="shared" si="4119"/>
        <v>0</v>
      </c>
      <c r="Q2709" s="17">
        <f>P2709*Premissas!$C$13</f>
        <v>0</v>
      </c>
      <c r="R2709" s="15">
        <f t="shared" si="4120"/>
        <v>194</v>
      </c>
      <c r="S2709" s="18">
        <f>R2709*Premissas!$C$11</f>
        <v>9344.0366972477059</v>
      </c>
      <c r="Y2709" s="7" t="str">
        <f>Premissas!$E$7</f>
        <v>maio/19</v>
      </c>
      <c r="Z2709" s="29">
        <f t="shared" si="4125"/>
        <v>194</v>
      </c>
      <c r="AA2709" s="15">
        <f>Premissas!$H$7</f>
        <v>61.04</v>
      </c>
      <c r="AB2709" s="20">
        <f t="shared" si="4122"/>
        <v>0</v>
      </c>
      <c r="AC2709" s="17">
        <f>AB2709*Premissas!$C$6</f>
        <v>0</v>
      </c>
      <c r="AD2709" s="15">
        <f t="shared" si="4123"/>
        <v>194</v>
      </c>
      <c r="AE2709" s="18">
        <f>AD2709*Premissas!$C$12</f>
        <v>6253.9069914583988</v>
      </c>
    </row>
    <row r="2710" spans="1:33" x14ac:dyDescent="0.25">
      <c r="A2710" s="7" t="str">
        <f>Premissas!$E$8</f>
        <v>abril/19</v>
      </c>
      <c r="B2710" s="29">
        <f t="shared" si="4126"/>
        <v>194</v>
      </c>
      <c r="C2710" s="15">
        <f>LARGE(Premissas!$H$8:$I$8,1)</f>
        <v>81.98</v>
      </c>
      <c r="D2710" s="20">
        <f t="shared" si="4116"/>
        <v>0</v>
      </c>
      <c r="E2710" s="17">
        <f>D2710*Premissas!$C$6</f>
        <v>0</v>
      </c>
      <c r="F2710" s="15">
        <f t="shared" si="4117"/>
        <v>194</v>
      </c>
      <c r="G2710" s="18">
        <f>F2710*Premissas!$C$5</f>
        <v>6253.9069914583988</v>
      </c>
      <c r="M2710" s="7" t="str">
        <f>Premissas!$E$8</f>
        <v>abril/19</v>
      </c>
      <c r="N2710" s="29">
        <f t="shared" si="4124"/>
        <v>194</v>
      </c>
      <c r="O2710" s="15">
        <f>Premissas!$I$8</f>
        <v>53.09</v>
      </c>
      <c r="P2710" s="20">
        <f t="shared" si="4119"/>
        <v>0</v>
      </c>
      <c r="Q2710" s="17">
        <f>P2710*Premissas!$C$13</f>
        <v>0</v>
      </c>
      <c r="R2710" s="15">
        <f t="shared" si="4120"/>
        <v>194</v>
      </c>
      <c r="S2710" s="18">
        <f>R2710*Premissas!$C$11</f>
        <v>9344.0366972477059</v>
      </c>
      <c r="Y2710" s="7" t="str">
        <f>Premissas!$E$8</f>
        <v>abril/19</v>
      </c>
      <c r="Z2710" s="29">
        <f t="shared" si="4125"/>
        <v>194</v>
      </c>
      <c r="AA2710" s="15">
        <f>Premissas!$H$8</f>
        <v>81.98</v>
      </c>
      <c r="AB2710" s="20">
        <f t="shared" si="4122"/>
        <v>0</v>
      </c>
      <c r="AC2710" s="17">
        <f>AB2710*Premissas!$C$6</f>
        <v>0</v>
      </c>
      <c r="AD2710" s="15">
        <f t="shared" si="4123"/>
        <v>194</v>
      </c>
      <c r="AE2710" s="18">
        <f>AD2710*Premissas!$C$12</f>
        <v>6253.9069914583988</v>
      </c>
    </row>
    <row r="2711" spans="1:33" x14ac:dyDescent="0.25">
      <c r="A2711" s="7" t="str">
        <f>Premissas!$E$9</f>
        <v>março/19</v>
      </c>
      <c r="B2711" s="29">
        <f t="shared" si="4126"/>
        <v>194</v>
      </c>
      <c r="C2711" s="15">
        <f>LARGE(Premissas!$H$9:$I$9,1)</f>
        <v>77.73</v>
      </c>
      <c r="D2711" s="20">
        <f t="shared" si="4116"/>
        <v>0</v>
      </c>
      <c r="E2711" s="17">
        <f>D2711*Premissas!$C$6</f>
        <v>0</v>
      </c>
      <c r="F2711" s="15">
        <f t="shared" si="4117"/>
        <v>194</v>
      </c>
      <c r="G2711" s="18">
        <f>F2711*Premissas!$C$5</f>
        <v>6253.9069914583988</v>
      </c>
      <c r="M2711" s="7" t="str">
        <f>Premissas!$E$9</f>
        <v>março/19</v>
      </c>
      <c r="N2711" s="29">
        <f t="shared" si="4124"/>
        <v>194</v>
      </c>
      <c r="O2711" s="15">
        <f>Premissas!$I$9</f>
        <v>77.73</v>
      </c>
      <c r="P2711" s="20">
        <f t="shared" si="4119"/>
        <v>0</v>
      </c>
      <c r="Q2711" s="17">
        <f>P2711*Premissas!$C$13</f>
        <v>0</v>
      </c>
      <c r="R2711" s="15">
        <f t="shared" si="4120"/>
        <v>194</v>
      </c>
      <c r="S2711" s="18">
        <f>R2711*Premissas!$C$11</f>
        <v>9344.0366972477059</v>
      </c>
      <c r="Y2711" s="7" t="str">
        <f>Premissas!$E$9</f>
        <v>março/19</v>
      </c>
      <c r="Z2711" s="29">
        <f t="shared" si="4125"/>
        <v>194</v>
      </c>
      <c r="AA2711" s="15">
        <f>Premissas!$H$9</f>
        <v>77.62</v>
      </c>
      <c r="AB2711" s="20">
        <f t="shared" si="4122"/>
        <v>0</v>
      </c>
      <c r="AC2711" s="17">
        <f>AB2711*Premissas!$C$6</f>
        <v>0</v>
      </c>
      <c r="AD2711" s="15">
        <f t="shared" si="4123"/>
        <v>194</v>
      </c>
      <c r="AE2711" s="18">
        <f>AD2711*Premissas!$C$12</f>
        <v>6253.9069914583988</v>
      </c>
    </row>
    <row r="2712" spans="1:33" x14ac:dyDescent="0.25">
      <c r="A2712" s="7" t="str">
        <f>Premissas!$E$10</f>
        <v>fevereiro/19</v>
      </c>
      <c r="B2712" s="29">
        <f t="shared" si="4126"/>
        <v>194</v>
      </c>
      <c r="C2712" s="15">
        <f>LARGE(Premissas!$H$10:$I$10,1)</f>
        <v>89.49</v>
      </c>
      <c r="D2712" s="20">
        <f t="shared" si="4116"/>
        <v>0</v>
      </c>
      <c r="E2712" s="17">
        <f>D2712*Premissas!$C$6</f>
        <v>0</v>
      </c>
      <c r="F2712" s="15">
        <f t="shared" si="4117"/>
        <v>194</v>
      </c>
      <c r="G2712" s="18">
        <f>F2712*Premissas!$C$5</f>
        <v>6253.9069914583988</v>
      </c>
      <c r="M2712" s="7" t="str">
        <f>Premissas!$E$10</f>
        <v>fevereiro/19</v>
      </c>
      <c r="N2712" s="29">
        <f t="shared" si="4124"/>
        <v>194</v>
      </c>
      <c r="O2712" s="15">
        <f>Premissas!$I$10</f>
        <v>61.82</v>
      </c>
      <c r="P2712" s="20">
        <f t="shared" si="4119"/>
        <v>0</v>
      </c>
      <c r="Q2712" s="17">
        <f>P2712*Premissas!$C$13</f>
        <v>0</v>
      </c>
      <c r="R2712" s="15">
        <f t="shared" si="4120"/>
        <v>194</v>
      </c>
      <c r="S2712" s="18">
        <f>R2712*Premissas!$C$11</f>
        <v>9344.0366972477059</v>
      </c>
      <c r="Y2712" s="7" t="str">
        <f>Premissas!$E$10</f>
        <v>fevereiro/19</v>
      </c>
      <c r="Z2712" s="29">
        <f t="shared" si="4125"/>
        <v>194</v>
      </c>
      <c r="AA2712" s="15">
        <f>Premissas!$H$10</f>
        <v>89.49</v>
      </c>
      <c r="AB2712" s="20">
        <f t="shared" si="4122"/>
        <v>0</v>
      </c>
      <c r="AC2712" s="17">
        <f>AB2712*Premissas!$C$6</f>
        <v>0</v>
      </c>
      <c r="AD2712" s="15">
        <f t="shared" si="4123"/>
        <v>194</v>
      </c>
      <c r="AE2712" s="18">
        <f>AD2712*Premissas!$C$12</f>
        <v>6253.9069914583988</v>
      </c>
    </row>
    <row r="2713" spans="1:33" x14ac:dyDescent="0.25">
      <c r="A2713" s="7" t="str">
        <f>Premissas!$E$11</f>
        <v>janeiro/19</v>
      </c>
      <c r="B2713" s="29">
        <f t="shared" si="4126"/>
        <v>194</v>
      </c>
      <c r="C2713" s="15">
        <f>LARGE(Premissas!$H$11:$I$11,1)</f>
        <v>81.09</v>
      </c>
      <c r="D2713" s="16">
        <f t="shared" si="4116"/>
        <v>0</v>
      </c>
      <c r="E2713" s="17">
        <f>D2713*Premissas!$C$6</f>
        <v>0</v>
      </c>
      <c r="F2713" s="15">
        <f t="shared" si="4117"/>
        <v>194</v>
      </c>
      <c r="G2713" s="18">
        <f>F2713*Premissas!$C$5</f>
        <v>6253.9069914583988</v>
      </c>
      <c r="M2713" s="7" t="str">
        <f>Premissas!$E$11</f>
        <v>janeiro/19</v>
      </c>
      <c r="N2713" s="29">
        <f t="shared" si="4124"/>
        <v>194</v>
      </c>
      <c r="O2713" s="15">
        <f>Premissas!$I$11</f>
        <v>57.12</v>
      </c>
      <c r="P2713" s="16">
        <f t="shared" si="4119"/>
        <v>0</v>
      </c>
      <c r="Q2713" s="17">
        <f>P2713*Premissas!$C$13</f>
        <v>0</v>
      </c>
      <c r="R2713" s="15">
        <f t="shared" si="4120"/>
        <v>194</v>
      </c>
      <c r="S2713" s="18">
        <f>R2713*Premissas!$C$11</f>
        <v>9344.0366972477059</v>
      </c>
      <c r="Y2713" s="7" t="str">
        <f>Premissas!$E$11</f>
        <v>janeiro/19</v>
      </c>
      <c r="Z2713" s="29">
        <f t="shared" si="4125"/>
        <v>194</v>
      </c>
      <c r="AA2713" s="15">
        <f>Premissas!$H$11</f>
        <v>81.09</v>
      </c>
      <c r="AB2713" s="16">
        <f t="shared" si="4122"/>
        <v>0</v>
      </c>
      <c r="AC2713" s="17">
        <f>AB2713*Premissas!$C$6</f>
        <v>0</v>
      </c>
      <c r="AD2713" s="15">
        <f t="shared" si="4123"/>
        <v>194</v>
      </c>
      <c r="AE2713" s="18">
        <f>AD2713*Premissas!$C$12</f>
        <v>6253.9069914583988</v>
      </c>
    </row>
    <row r="2714" spans="1:33" x14ac:dyDescent="0.25">
      <c r="A2714" s="7" t="str">
        <f>Premissas!$E$12</f>
        <v>dezembro/18</v>
      </c>
      <c r="B2714" s="29">
        <f t="shared" si="4126"/>
        <v>194</v>
      </c>
      <c r="C2714" s="15">
        <f>LARGE(Premissas!$H$12:$I$12,1)</f>
        <v>66.98</v>
      </c>
      <c r="D2714" s="16">
        <f t="shared" si="4116"/>
        <v>0</v>
      </c>
      <c r="E2714" s="17">
        <f>D2714*Premissas!$C$6</f>
        <v>0</v>
      </c>
      <c r="F2714" s="15">
        <f t="shared" si="4117"/>
        <v>194</v>
      </c>
      <c r="G2714" s="18">
        <f>F2714*Premissas!$C$5</f>
        <v>6253.9069914583988</v>
      </c>
      <c r="M2714" s="7" t="str">
        <f>Premissas!$E$12</f>
        <v>dezembro/18</v>
      </c>
      <c r="N2714" s="29">
        <f t="shared" si="4124"/>
        <v>194</v>
      </c>
      <c r="O2714" s="15">
        <f>Premissas!$I$12</f>
        <v>56.9</v>
      </c>
      <c r="P2714" s="16">
        <f t="shared" si="4119"/>
        <v>0</v>
      </c>
      <c r="Q2714" s="17">
        <f>P2714*Premissas!$C$13</f>
        <v>0</v>
      </c>
      <c r="R2714" s="15">
        <f t="shared" si="4120"/>
        <v>194</v>
      </c>
      <c r="S2714" s="18">
        <f>R2714*Premissas!$C$11</f>
        <v>9344.0366972477059</v>
      </c>
      <c r="Y2714" s="7" t="str">
        <f>Premissas!$E$12</f>
        <v>dezembro/18</v>
      </c>
      <c r="Z2714" s="29">
        <f t="shared" si="4125"/>
        <v>194</v>
      </c>
      <c r="AA2714" s="15">
        <f>Premissas!$H$12</f>
        <v>66.98</v>
      </c>
      <c r="AB2714" s="16">
        <f t="shared" si="4122"/>
        <v>0</v>
      </c>
      <c r="AC2714" s="17">
        <f>AB2714*Premissas!$C$6</f>
        <v>0</v>
      </c>
      <c r="AD2714" s="15">
        <f t="shared" si="4123"/>
        <v>194</v>
      </c>
      <c r="AE2714" s="18">
        <f>AD2714*Premissas!$C$12</f>
        <v>6253.9069914583988</v>
      </c>
    </row>
    <row r="2715" spans="1:33" x14ac:dyDescent="0.25">
      <c r="A2715" s="7" t="str">
        <f>Premissas!$E$13</f>
        <v>novembro/18</v>
      </c>
      <c r="B2715" s="29">
        <f t="shared" si="4126"/>
        <v>194</v>
      </c>
      <c r="C2715" s="15">
        <f>LARGE(Premissas!$H$13:$I$13,1)</f>
        <v>66.42</v>
      </c>
      <c r="D2715" s="16">
        <f t="shared" si="4116"/>
        <v>0</v>
      </c>
      <c r="E2715" s="17">
        <f>D2715*Premissas!$C$6</f>
        <v>0</v>
      </c>
      <c r="F2715" s="15">
        <f t="shared" si="4117"/>
        <v>194</v>
      </c>
      <c r="G2715" s="18">
        <f>F2715*Premissas!$C$5</f>
        <v>6253.9069914583988</v>
      </c>
      <c r="M2715" s="7" t="str">
        <f>Premissas!$E$13</f>
        <v>novembro/18</v>
      </c>
      <c r="N2715" s="29">
        <f t="shared" si="4124"/>
        <v>194</v>
      </c>
      <c r="O2715" s="15">
        <f>Premissas!$I$13</f>
        <v>40.659999999999997</v>
      </c>
      <c r="P2715" s="16">
        <f t="shared" si="4119"/>
        <v>0</v>
      </c>
      <c r="Q2715" s="17">
        <f>P2715*Premissas!$C$13</f>
        <v>0</v>
      </c>
      <c r="R2715" s="15">
        <f t="shared" si="4120"/>
        <v>194</v>
      </c>
      <c r="S2715" s="18">
        <f>R2715*Premissas!$C$11</f>
        <v>9344.0366972477059</v>
      </c>
      <c r="Y2715" s="7" t="str">
        <f>Premissas!$E$13</f>
        <v>novembro/18</v>
      </c>
      <c r="Z2715" s="29">
        <f t="shared" si="4125"/>
        <v>194</v>
      </c>
      <c r="AA2715" s="15">
        <f>Premissas!$H$13</f>
        <v>66.42</v>
      </c>
      <c r="AB2715" s="16">
        <f t="shared" si="4122"/>
        <v>0</v>
      </c>
      <c r="AC2715" s="17">
        <f>AB2715*Premissas!$C$6</f>
        <v>0</v>
      </c>
      <c r="AD2715" s="15">
        <f t="shared" si="4123"/>
        <v>194</v>
      </c>
      <c r="AE2715" s="18">
        <f>AD2715*Premissas!$C$12</f>
        <v>6253.9069914583988</v>
      </c>
    </row>
    <row r="2716" spans="1:33" x14ac:dyDescent="0.25">
      <c r="A2716" s="26" t="s">
        <v>35</v>
      </c>
      <c r="B2716" s="5"/>
      <c r="C2716" s="5">
        <f>LARGE(C2703:C2715,1)</f>
        <v>89.49</v>
      </c>
      <c r="D2716" s="5">
        <f>LARGE(D2703:D2715,1)</f>
        <v>0</v>
      </c>
      <c r="E2716" s="27">
        <f>SUM(E2704:E2715)</f>
        <v>0</v>
      </c>
      <c r="F2716" s="5">
        <f>LARGE(F2703:F2715,1)</f>
        <v>194</v>
      </c>
      <c r="G2716" s="27">
        <f t="shared" si="4082"/>
        <v>75046.883897500767</v>
      </c>
      <c r="H2716" s="50">
        <f>E2716+G2716</f>
        <v>75046.883897500767</v>
      </c>
      <c r="I2716">
        <f>B2704</f>
        <v>194</v>
      </c>
      <c r="M2716" s="26" t="s">
        <v>35</v>
      </c>
      <c r="N2716" s="5"/>
      <c r="O2716" s="5">
        <f t="shared" ref="O2716:P2716" si="4127">LARGE(O2703:O2715,1)</f>
        <v>77.73</v>
      </c>
      <c r="P2716" s="5">
        <f t="shared" si="4127"/>
        <v>0</v>
      </c>
      <c r="Q2716" s="27">
        <f t="shared" ref="Q2716" si="4128">SUM(Q2704:Q2715)</f>
        <v>0</v>
      </c>
      <c r="R2716" s="5">
        <f t="shared" ref="R2716" si="4129">LARGE(R2703:R2715,1)</f>
        <v>194</v>
      </c>
      <c r="S2716" s="27">
        <f t="shared" si="4086"/>
        <v>112128.44036697247</v>
      </c>
      <c r="T2716" s="50">
        <f t="shared" ref="T2716" si="4130">Q2716+S2716</f>
        <v>112128.44036697247</v>
      </c>
      <c r="U2716">
        <f t="shared" ref="U2716" si="4131">N2704</f>
        <v>194</v>
      </c>
      <c r="Y2716" s="26" t="s">
        <v>35</v>
      </c>
      <c r="Z2716" s="5"/>
      <c r="AA2716" s="5">
        <f t="shared" ref="AA2716:AB2716" si="4132">LARGE(AA2703:AA2715,1)</f>
        <v>89.49</v>
      </c>
      <c r="AB2716" s="5">
        <f t="shared" si="4132"/>
        <v>0</v>
      </c>
      <c r="AC2716" s="27">
        <f t="shared" ref="AC2716" si="4133">SUM(AC2704:AC2715)</f>
        <v>0</v>
      </c>
      <c r="AD2716" s="5">
        <f t="shared" ref="AD2716" si="4134">LARGE(AD2703:AD2715,1)</f>
        <v>194</v>
      </c>
      <c r="AE2716" s="27">
        <f t="shared" si="4092"/>
        <v>75046.883897500767</v>
      </c>
      <c r="AF2716" s="50">
        <f t="shared" ref="AF2716" si="4135">AC2716+AE2716</f>
        <v>75046.883897500767</v>
      </c>
      <c r="AG2716">
        <f t="shared" ref="AG2716" si="4136">Z2704</f>
        <v>194</v>
      </c>
    </row>
    <row r="2717" spans="1:33" x14ac:dyDescent="0.25">
      <c r="A2717" s="6" t="s">
        <v>12</v>
      </c>
      <c r="B2717" s="6" t="s">
        <v>18</v>
      </c>
      <c r="C2717" s="6" t="s">
        <v>19</v>
      </c>
      <c r="D2717" s="14" t="s">
        <v>20</v>
      </c>
      <c r="E2717" s="14" t="s">
        <v>21</v>
      </c>
      <c r="F2717" s="6" t="s">
        <v>22</v>
      </c>
      <c r="G2717" s="6" t="s">
        <v>23</v>
      </c>
      <c r="M2717" s="6" t="s">
        <v>12</v>
      </c>
      <c r="N2717" s="6" t="s">
        <v>18</v>
      </c>
      <c r="O2717" s="6" t="s">
        <v>19</v>
      </c>
      <c r="P2717" s="14" t="s">
        <v>20</v>
      </c>
      <c r="Q2717" s="14" t="s">
        <v>21</v>
      </c>
      <c r="R2717" s="6" t="s">
        <v>22</v>
      </c>
      <c r="S2717" s="6" t="s">
        <v>23</v>
      </c>
      <c r="Y2717" s="6" t="s">
        <v>12</v>
      </c>
      <c r="Z2717" s="6" t="s">
        <v>18</v>
      </c>
      <c r="AA2717" s="6" t="s">
        <v>19</v>
      </c>
      <c r="AB2717" s="14" t="s">
        <v>20</v>
      </c>
      <c r="AC2717" s="14" t="s">
        <v>21</v>
      </c>
      <c r="AD2717" s="6" t="s">
        <v>22</v>
      </c>
      <c r="AE2717" s="6" t="s">
        <v>23</v>
      </c>
    </row>
    <row r="2718" spans="1:33" x14ac:dyDescent="0.25">
      <c r="A2718" s="7" t="str">
        <f>Premissas!$E$2</f>
        <v>outubro/19</v>
      </c>
      <c r="B2718" s="29">
        <f>B2704+1</f>
        <v>195</v>
      </c>
      <c r="C2718" s="15">
        <f>LARGE(Premissas!$H$2:$I$2,1)</f>
        <v>63.39</v>
      </c>
      <c r="D2718" s="16">
        <f t="shared" ref="D2718:D2729" si="4137">IF(C2718&gt;105%*B2718,(C2718-B2718),0)</f>
        <v>0</v>
      </c>
      <c r="E2718" s="17">
        <f>D2718*Premissas!$C$6</f>
        <v>0</v>
      </c>
      <c r="F2718" s="15">
        <f t="shared" ref="F2718:F2729" si="4138">IF(C2718&gt;B2718,C2718,B2718)</f>
        <v>195</v>
      </c>
      <c r="G2718" s="18">
        <f>F2718*Premissas!$C$5</f>
        <v>6286.1436254349892</v>
      </c>
      <c r="M2718" s="7" t="str">
        <f>Premissas!$E$2</f>
        <v>outubro/19</v>
      </c>
      <c r="N2718" s="29">
        <f t="shared" ref="N2718" si="4139">N2704+1</f>
        <v>195</v>
      </c>
      <c r="O2718" s="15">
        <f>Premissas!$I$2</f>
        <v>63.39</v>
      </c>
      <c r="P2718" s="16">
        <f t="shared" ref="P2718:P2729" si="4140">IF(O2718&gt;105%*N2718,(O2718-N2718),0)</f>
        <v>0</v>
      </c>
      <c r="Q2718" s="17">
        <f>P2718*Premissas!$C$13</f>
        <v>0</v>
      </c>
      <c r="R2718" s="15">
        <f t="shared" ref="R2718:R2729" si="4141">IF(O2718&gt;N2718,O2718,N2718)</f>
        <v>195</v>
      </c>
      <c r="S2718" s="18">
        <f>R2718*Premissas!$C$11</f>
        <v>9392.2018348623842</v>
      </c>
      <c r="Y2718" s="7" t="str">
        <f>Premissas!$E$2</f>
        <v>outubro/19</v>
      </c>
      <c r="Z2718" s="29">
        <f t="shared" ref="Z2718" si="4142">Z2704+1</f>
        <v>195</v>
      </c>
      <c r="AA2718" s="15">
        <f>Premissas!$H$2</f>
        <v>58.8</v>
      </c>
      <c r="AB2718" s="16">
        <f t="shared" ref="AB2718:AB2729" si="4143">IF(AA2718&gt;105%*Z2718,(AA2718-Z2718),0)</f>
        <v>0</v>
      </c>
      <c r="AC2718" s="17">
        <f>AB2718*Premissas!$C$6</f>
        <v>0</v>
      </c>
      <c r="AD2718" s="15">
        <f t="shared" ref="AD2718:AD2729" si="4144">IF(AA2718&gt;Z2718,AA2718,Z2718)</f>
        <v>195</v>
      </c>
      <c r="AE2718" s="18">
        <f>AD2718*Premissas!$C$12</f>
        <v>6286.1436254349892</v>
      </c>
    </row>
    <row r="2719" spans="1:33" x14ac:dyDescent="0.25">
      <c r="A2719" s="7" t="str">
        <f>Premissas!$E$3</f>
        <v>setembro/19</v>
      </c>
      <c r="B2719" s="29">
        <f>B2718</f>
        <v>195</v>
      </c>
      <c r="C2719" s="15">
        <f>LARGE(Premissas!$H$3:$I$3,1)</f>
        <v>58.91</v>
      </c>
      <c r="D2719" s="16">
        <f t="shared" si="4137"/>
        <v>0</v>
      </c>
      <c r="E2719" s="17">
        <f>D2719*Premissas!$C$6</f>
        <v>0</v>
      </c>
      <c r="F2719" s="15">
        <f t="shared" si="4138"/>
        <v>195</v>
      </c>
      <c r="G2719" s="18">
        <f>F2719*Premissas!$C$5</f>
        <v>6286.1436254349892</v>
      </c>
      <c r="M2719" s="7" t="str">
        <f>Premissas!$E$3</f>
        <v>setembro/19</v>
      </c>
      <c r="N2719" s="29">
        <f t="shared" ref="N2719:N2729" si="4145">N2718</f>
        <v>195</v>
      </c>
      <c r="O2719" s="15">
        <f>Premissas!$I$3</f>
        <v>52.19</v>
      </c>
      <c r="P2719" s="16">
        <f t="shared" si="4140"/>
        <v>0</v>
      </c>
      <c r="Q2719" s="17">
        <f>P2719*Premissas!$C$13</f>
        <v>0</v>
      </c>
      <c r="R2719" s="15">
        <f t="shared" si="4141"/>
        <v>195</v>
      </c>
      <c r="S2719" s="18">
        <f>R2719*Premissas!$C$11</f>
        <v>9392.2018348623842</v>
      </c>
      <c r="Y2719" s="7" t="str">
        <f>Premissas!$E$3</f>
        <v>setembro/19</v>
      </c>
      <c r="Z2719" s="29">
        <f t="shared" ref="Z2719:Z2729" si="4146">Z2718</f>
        <v>195</v>
      </c>
      <c r="AA2719" s="15">
        <f>Premissas!$H$3</f>
        <v>58.91</v>
      </c>
      <c r="AB2719" s="16">
        <f t="shared" si="4143"/>
        <v>0</v>
      </c>
      <c r="AC2719" s="17">
        <f>AB2719*Premissas!$C$6</f>
        <v>0</v>
      </c>
      <c r="AD2719" s="15">
        <f t="shared" si="4144"/>
        <v>195</v>
      </c>
      <c r="AE2719" s="18">
        <f>AD2719*Premissas!$C$12</f>
        <v>6286.1436254349892</v>
      </c>
    </row>
    <row r="2720" spans="1:33" x14ac:dyDescent="0.25">
      <c r="A2720" s="7" t="str">
        <f>Premissas!$E$4</f>
        <v>agosto/19</v>
      </c>
      <c r="B2720" s="29">
        <f t="shared" ref="B2720:B2729" si="4147">B2719</f>
        <v>195</v>
      </c>
      <c r="C2720" s="15">
        <f>LARGE(Premissas!$H$4:$I$4,1)</f>
        <v>46.48</v>
      </c>
      <c r="D2720" s="16">
        <f t="shared" si="4137"/>
        <v>0</v>
      </c>
      <c r="E2720" s="17">
        <f>D2720*Premissas!$C$6</f>
        <v>0</v>
      </c>
      <c r="F2720" s="15">
        <f t="shared" si="4138"/>
        <v>195</v>
      </c>
      <c r="G2720" s="18">
        <f>F2720*Premissas!$C$5</f>
        <v>6286.1436254349892</v>
      </c>
      <c r="M2720" s="7" t="str">
        <f>Premissas!$E$4</f>
        <v>agosto/19</v>
      </c>
      <c r="N2720" s="29">
        <f t="shared" si="4145"/>
        <v>195</v>
      </c>
      <c r="O2720" s="15">
        <f>Premissas!$I$4</f>
        <v>20.16</v>
      </c>
      <c r="P2720" s="16">
        <f t="shared" si="4140"/>
        <v>0</v>
      </c>
      <c r="Q2720" s="17">
        <f>P2720*Premissas!$C$13</f>
        <v>0</v>
      </c>
      <c r="R2720" s="15">
        <f t="shared" si="4141"/>
        <v>195</v>
      </c>
      <c r="S2720" s="18">
        <f>R2720*Premissas!$C$11</f>
        <v>9392.2018348623842</v>
      </c>
      <c r="Y2720" s="7" t="str">
        <f>Premissas!$E$4</f>
        <v>agosto/19</v>
      </c>
      <c r="Z2720" s="29">
        <f t="shared" si="4146"/>
        <v>195</v>
      </c>
      <c r="AA2720" s="15">
        <f>Premissas!$H$4</f>
        <v>46.48</v>
      </c>
      <c r="AB2720" s="16">
        <f t="shared" si="4143"/>
        <v>0</v>
      </c>
      <c r="AC2720" s="17">
        <f>AB2720*Premissas!$C$6</f>
        <v>0</v>
      </c>
      <c r="AD2720" s="15">
        <f t="shared" si="4144"/>
        <v>195</v>
      </c>
      <c r="AE2720" s="18">
        <f>AD2720*Premissas!$C$12</f>
        <v>6286.1436254349892</v>
      </c>
    </row>
    <row r="2721" spans="1:33" x14ac:dyDescent="0.25">
      <c r="A2721" s="7" t="str">
        <f>Premissas!$E$5</f>
        <v>julho/19</v>
      </c>
      <c r="B2721" s="29">
        <f t="shared" si="4147"/>
        <v>195</v>
      </c>
      <c r="C2721" s="15">
        <f>LARGE(Premissas!$H$5:$I$5,1)</f>
        <v>63.17</v>
      </c>
      <c r="D2721" s="16">
        <f t="shared" si="4137"/>
        <v>0</v>
      </c>
      <c r="E2721" s="17">
        <f>D2721*Premissas!$C$6</f>
        <v>0</v>
      </c>
      <c r="F2721" s="15">
        <f t="shared" si="4138"/>
        <v>195</v>
      </c>
      <c r="G2721" s="18">
        <f>F2721*Premissas!$C$5</f>
        <v>6286.1436254349892</v>
      </c>
      <c r="M2721" s="7" t="str">
        <f>Premissas!$E$5</f>
        <v>julho/19</v>
      </c>
      <c r="N2721" s="29">
        <f t="shared" si="4145"/>
        <v>195</v>
      </c>
      <c r="O2721" s="15">
        <f>Premissas!$I$5</f>
        <v>39.979999999999997</v>
      </c>
      <c r="P2721" s="16">
        <f t="shared" si="4140"/>
        <v>0</v>
      </c>
      <c r="Q2721" s="17">
        <f>P2721*Premissas!$C$13</f>
        <v>0</v>
      </c>
      <c r="R2721" s="15">
        <f t="shared" si="4141"/>
        <v>195</v>
      </c>
      <c r="S2721" s="18">
        <f>R2721*Premissas!$C$11</f>
        <v>9392.2018348623842</v>
      </c>
      <c r="Y2721" s="7" t="str">
        <f>Premissas!$E$5</f>
        <v>julho/19</v>
      </c>
      <c r="Z2721" s="29">
        <f t="shared" si="4146"/>
        <v>195</v>
      </c>
      <c r="AA2721" s="15">
        <f>Premissas!$H$5</f>
        <v>63.17</v>
      </c>
      <c r="AB2721" s="16">
        <f t="shared" si="4143"/>
        <v>0</v>
      </c>
      <c r="AC2721" s="17">
        <f>AB2721*Premissas!$C$6</f>
        <v>0</v>
      </c>
      <c r="AD2721" s="15">
        <f t="shared" si="4144"/>
        <v>195</v>
      </c>
      <c r="AE2721" s="18">
        <f>AD2721*Premissas!$C$12</f>
        <v>6286.1436254349892</v>
      </c>
    </row>
    <row r="2722" spans="1:33" x14ac:dyDescent="0.25">
      <c r="A2722" s="7" t="str">
        <f>Premissas!$E$6</f>
        <v>junho/19</v>
      </c>
      <c r="B2722" s="29">
        <f t="shared" si="4147"/>
        <v>195</v>
      </c>
      <c r="C2722" s="15">
        <f>LARGE(Premissas!$H$6:$I$6,1)</f>
        <v>59.47</v>
      </c>
      <c r="D2722" s="16">
        <f t="shared" si="4137"/>
        <v>0</v>
      </c>
      <c r="E2722" s="17">
        <f>D2722*Premissas!$C$6</f>
        <v>0</v>
      </c>
      <c r="F2722" s="15">
        <f t="shared" si="4138"/>
        <v>195</v>
      </c>
      <c r="G2722" s="18">
        <f>F2722*Premissas!$C$5</f>
        <v>6286.1436254349892</v>
      </c>
      <c r="M2722" s="7" t="str">
        <f>Premissas!$E$6</f>
        <v>junho/19</v>
      </c>
      <c r="N2722" s="29">
        <f t="shared" si="4145"/>
        <v>195</v>
      </c>
      <c r="O2722" s="15">
        <f>Premissas!$I$6</f>
        <v>47.71</v>
      </c>
      <c r="P2722" s="16">
        <f t="shared" si="4140"/>
        <v>0</v>
      </c>
      <c r="Q2722" s="17">
        <f>P2722*Premissas!$C$13</f>
        <v>0</v>
      </c>
      <c r="R2722" s="15">
        <f t="shared" si="4141"/>
        <v>195</v>
      </c>
      <c r="S2722" s="18">
        <f>R2722*Premissas!$C$11</f>
        <v>9392.2018348623842</v>
      </c>
      <c r="Y2722" s="7" t="str">
        <f>Premissas!$E$6</f>
        <v>junho/19</v>
      </c>
      <c r="Z2722" s="29">
        <f t="shared" si="4146"/>
        <v>195</v>
      </c>
      <c r="AA2722" s="15">
        <f>Premissas!$H$6</f>
        <v>59.47</v>
      </c>
      <c r="AB2722" s="16">
        <f t="shared" si="4143"/>
        <v>0</v>
      </c>
      <c r="AC2722" s="17">
        <f>AB2722*Premissas!$C$6</f>
        <v>0</v>
      </c>
      <c r="AD2722" s="15">
        <f t="shared" si="4144"/>
        <v>195</v>
      </c>
      <c r="AE2722" s="18">
        <f>AD2722*Premissas!$C$12</f>
        <v>6286.1436254349892</v>
      </c>
    </row>
    <row r="2723" spans="1:33" x14ac:dyDescent="0.25">
      <c r="A2723" s="7" t="str">
        <f>Premissas!$E$7</f>
        <v>maio/19</v>
      </c>
      <c r="B2723" s="29">
        <f t="shared" si="4147"/>
        <v>195</v>
      </c>
      <c r="C2723" s="15">
        <f>LARGE(Premissas!$H$7:$I$7,1)</f>
        <v>61.04</v>
      </c>
      <c r="D2723" s="20">
        <f t="shared" si="4137"/>
        <v>0</v>
      </c>
      <c r="E2723" s="17">
        <f>D2723*Premissas!$C$6</f>
        <v>0</v>
      </c>
      <c r="F2723" s="15">
        <f t="shared" si="4138"/>
        <v>195</v>
      </c>
      <c r="G2723" s="18">
        <f>F2723*Premissas!$C$5</f>
        <v>6286.1436254349892</v>
      </c>
      <c r="M2723" s="7" t="str">
        <f>Premissas!$E$7</f>
        <v>maio/19</v>
      </c>
      <c r="N2723" s="29">
        <f t="shared" si="4145"/>
        <v>195</v>
      </c>
      <c r="O2723" s="15">
        <f>Premissas!$I$7</f>
        <v>46.37</v>
      </c>
      <c r="P2723" s="20">
        <f t="shared" si="4140"/>
        <v>0</v>
      </c>
      <c r="Q2723" s="17">
        <f>P2723*Premissas!$C$13</f>
        <v>0</v>
      </c>
      <c r="R2723" s="15">
        <f t="shared" si="4141"/>
        <v>195</v>
      </c>
      <c r="S2723" s="18">
        <f>R2723*Premissas!$C$11</f>
        <v>9392.2018348623842</v>
      </c>
      <c r="Y2723" s="7" t="str">
        <f>Premissas!$E$7</f>
        <v>maio/19</v>
      </c>
      <c r="Z2723" s="29">
        <f t="shared" si="4146"/>
        <v>195</v>
      </c>
      <c r="AA2723" s="15">
        <f>Premissas!$H$7</f>
        <v>61.04</v>
      </c>
      <c r="AB2723" s="20">
        <f t="shared" si="4143"/>
        <v>0</v>
      </c>
      <c r="AC2723" s="17">
        <f>AB2723*Premissas!$C$6</f>
        <v>0</v>
      </c>
      <c r="AD2723" s="15">
        <f t="shared" si="4144"/>
        <v>195</v>
      </c>
      <c r="AE2723" s="18">
        <f>AD2723*Premissas!$C$12</f>
        <v>6286.1436254349892</v>
      </c>
    </row>
    <row r="2724" spans="1:33" x14ac:dyDescent="0.25">
      <c r="A2724" s="7" t="str">
        <f>Premissas!$E$8</f>
        <v>abril/19</v>
      </c>
      <c r="B2724" s="29">
        <f t="shared" si="4147"/>
        <v>195</v>
      </c>
      <c r="C2724" s="15">
        <f>LARGE(Premissas!$H$8:$I$8,1)</f>
        <v>81.98</v>
      </c>
      <c r="D2724" s="20">
        <f t="shared" si="4137"/>
        <v>0</v>
      </c>
      <c r="E2724" s="17">
        <f>D2724*Premissas!$C$6</f>
        <v>0</v>
      </c>
      <c r="F2724" s="15">
        <f t="shared" si="4138"/>
        <v>195</v>
      </c>
      <c r="G2724" s="18">
        <f>F2724*Premissas!$C$5</f>
        <v>6286.1436254349892</v>
      </c>
      <c r="M2724" s="7" t="str">
        <f>Premissas!$E$8</f>
        <v>abril/19</v>
      </c>
      <c r="N2724" s="29">
        <f t="shared" si="4145"/>
        <v>195</v>
      </c>
      <c r="O2724" s="15">
        <f>Premissas!$I$8</f>
        <v>53.09</v>
      </c>
      <c r="P2724" s="20">
        <f t="shared" si="4140"/>
        <v>0</v>
      </c>
      <c r="Q2724" s="17">
        <f>P2724*Premissas!$C$13</f>
        <v>0</v>
      </c>
      <c r="R2724" s="15">
        <f t="shared" si="4141"/>
        <v>195</v>
      </c>
      <c r="S2724" s="18">
        <f>R2724*Premissas!$C$11</f>
        <v>9392.2018348623842</v>
      </c>
      <c r="Y2724" s="7" t="str">
        <f>Premissas!$E$8</f>
        <v>abril/19</v>
      </c>
      <c r="Z2724" s="29">
        <f t="shared" si="4146"/>
        <v>195</v>
      </c>
      <c r="AA2724" s="15">
        <f>Premissas!$H$8</f>
        <v>81.98</v>
      </c>
      <c r="AB2724" s="20">
        <f t="shared" si="4143"/>
        <v>0</v>
      </c>
      <c r="AC2724" s="17">
        <f>AB2724*Premissas!$C$6</f>
        <v>0</v>
      </c>
      <c r="AD2724" s="15">
        <f t="shared" si="4144"/>
        <v>195</v>
      </c>
      <c r="AE2724" s="18">
        <f>AD2724*Premissas!$C$12</f>
        <v>6286.1436254349892</v>
      </c>
    </row>
    <row r="2725" spans="1:33" x14ac:dyDescent="0.25">
      <c r="A2725" s="7" t="str">
        <f>Premissas!$E$9</f>
        <v>março/19</v>
      </c>
      <c r="B2725" s="29">
        <f t="shared" si="4147"/>
        <v>195</v>
      </c>
      <c r="C2725" s="15">
        <f>LARGE(Premissas!$H$9:$I$9,1)</f>
        <v>77.73</v>
      </c>
      <c r="D2725" s="20">
        <f t="shared" si="4137"/>
        <v>0</v>
      </c>
      <c r="E2725" s="17">
        <f>D2725*Premissas!$C$6</f>
        <v>0</v>
      </c>
      <c r="F2725" s="15">
        <f t="shared" si="4138"/>
        <v>195</v>
      </c>
      <c r="G2725" s="18">
        <f>F2725*Premissas!$C$5</f>
        <v>6286.1436254349892</v>
      </c>
      <c r="M2725" s="7" t="str">
        <f>Premissas!$E$9</f>
        <v>março/19</v>
      </c>
      <c r="N2725" s="29">
        <f t="shared" si="4145"/>
        <v>195</v>
      </c>
      <c r="O2725" s="15">
        <f>Premissas!$I$9</f>
        <v>77.73</v>
      </c>
      <c r="P2725" s="20">
        <f t="shared" si="4140"/>
        <v>0</v>
      </c>
      <c r="Q2725" s="17">
        <f>P2725*Premissas!$C$13</f>
        <v>0</v>
      </c>
      <c r="R2725" s="15">
        <f t="shared" si="4141"/>
        <v>195</v>
      </c>
      <c r="S2725" s="18">
        <f>R2725*Premissas!$C$11</f>
        <v>9392.2018348623842</v>
      </c>
      <c r="Y2725" s="7" t="str">
        <f>Premissas!$E$9</f>
        <v>março/19</v>
      </c>
      <c r="Z2725" s="29">
        <f t="shared" si="4146"/>
        <v>195</v>
      </c>
      <c r="AA2725" s="15">
        <f>Premissas!$H$9</f>
        <v>77.62</v>
      </c>
      <c r="AB2725" s="20">
        <f t="shared" si="4143"/>
        <v>0</v>
      </c>
      <c r="AC2725" s="17">
        <f>AB2725*Premissas!$C$6</f>
        <v>0</v>
      </c>
      <c r="AD2725" s="15">
        <f t="shared" si="4144"/>
        <v>195</v>
      </c>
      <c r="AE2725" s="18">
        <f>AD2725*Premissas!$C$12</f>
        <v>6286.1436254349892</v>
      </c>
    </row>
    <row r="2726" spans="1:33" x14ac:dyDescent="0.25">
      <c r="A2726" s="7" t="str">
        <f>Premissas!$E$10</f>
        <v>fevereiro/19</v>
      </c>
      <c r="B2726" s="29">
        <f t="shared" si="4147"/>
        <v>195</v>
      </c>
      <c r="C2726" s="15">
        <f>LARGE(Premissas!$H$10:$I$10,1)</f>
        <v>89.49</v>
      </c>
      <c r="D2726" s="20">
        <f t="shared" si="4137"/>
        <v>0</v>
      </c>
      <c r="E2726" s="17">
        <f>D2726*Premissas!$C$6</f>
        <v>0</v>
      </c>
      <c r="F2726" s="15">
        <f t="shared" si="4138"/>
        <v>195</v>
      </c>
      <c r="G2726" s="18">
        <f>F2726*Premissas!$C$5</f>
        <v>6286.1436254349892</v>
      </c>
      <c r="M2726" s="7" t="str">
        <f>Premissas!$E$10</f>
        <v>fevereiro/19</v>
      </c>
      <c r="N2726" s="29">
        <f t="shared" si="4145"/>
        <v>195</v>
      </c>
      <c r="O2726" s="15">
        <f>Premissas!$I$10</f>
        <v>61.82</v>
      </c>
      <c r="P2726" s="20">
        <f t="shared" si="4140"/>
        <v>0</v>
      </c>
      <c r="Q2726" s="17">
        <f>P2726*Premissas!$C$13</f>
        <v>0</v>
      </c>
      <c r="R2726" s="15">
        <f t="shared" si="4141"/>
        <v>195</v>
      </c>
      <c r="S2726" s="18">
        <f>R2726*Premissas!$C$11</f>
        <v>9392.2018348623842</v>
      </c>
      <c r="Y2726" s="7" t="str">
        <f>Premissas!$E$10</f>
        <v>fevereiro/19</v>
      </c>
      <c r="Z2726" s="29">
        <f t="shared" si="4146"/>
        <v>195</v>
      </c>
      <c r="AA2726" s="15">
        <f>Premissas!$H$10</f>
        <v>89.49</v>
      </c>
      <c r="AB2726" s="20">
        <f t="shared" si="4143"/>
        <v>0</v>
      </c>
      <c r="AC2726" s="17">
        <f>AB2726*Premissas!$C$6</f>
        <v>0</v>
      </c>
      <c r="AD2726" s="15">
        <f t="shared" si="4144"/>
        <v>195</v>
      </c>
      <c r="AE2726" s="18">
        <f>AD2726*Premissas!$C$12</f>
        <v>6286.1436254349892</v>
      </c>
    </row>
    <row r="2727" spans="1:33" x14ac:dyDescent="0.25">
      <c r="A2727" s="7" t="str">
        <f>Premissas!$E$11</f>
        <v>janeiro/19</v>
      </c>
      <c r="B2727" s="29">
        <f t="shared" si="4147"/>
        <v>195</v>
      </c>
      <c r="C2727" s="15">
        <f>LARGE(Premissas!$H$11:$I$11,1)</f>
        <v>81.09</v>
      </c>
      <c r="D2727" s="16">
        <f t="shared" si="4137"/>
        <v>0</v>
      </c>
      <c r="E2727" s="17">
        <f>D2727*Premissas!$C$6</f>
        <v>0</v>
      </c>
      <c r="F2727" s="15">
        <f t="shared" si="4138"/>
        <v>195</v>
      </c>
      <c r="G2727" s="18">
        <f>F2727*Premissas!$C$5</f>
        <v>6286.1436254349892</v>
      </c>
      <c r="M2727" s="7" t="str">
        <f>Premissas!$E$11</f>
        <v>janeiro/19</v>
      </c>
      <c r="N2727" s="29">
        <f t="shared" si="4145"/>
        <v>195</v>
      </c>
      <c r="O2727" s="15">
        <f>Premissas!$I$11</f>
        <v>57.12</v>
      </c>
      <c r="P2727" s="16">
        <f t="shared" si="4140"/>
        <v>0</v>
      </c>
      <c r="Q2727" s="17">
        <f>P2727*Premissas!$C$13</f>
        <v>0</v>
      </c>
      <c r="R2727" s="15">
        <f t="shared" si="4141"/>
        <v>195</v>
      </c>
      <c r="S2727" s="18">
        <f>R2727*Premissas!$C$11</f>
        <v>9392.2018348623842</v>
      </c>
      <c r="Y2727" s="7" t="str">
        <f>Premissas!$E$11</f>
        <v>janeiro/19</v>
      </c>
      <c r="Z2727" s="29">
        <f t="shared" si="4146"/>
        <v>195</v>
      </c>
      <c r="AA2727" s="15">
        <f>Premissas!$H$11</f>
        <v>81.09</v>
      </c>
      <c r="AB2727" s="16">
        <f t="shared" si="4143"/>
        <v>0</v>
      </c>
      <c r="AC2727" s="17">
        <f>AB2727*Premissas!$C$6</f>
        <v>0</v>
      </c>
      <c r="AD2727" s="15">
        <f t="shared" si="4144"/>
        <v>195</v>
      </c>
      <c r="AE2727" s="18">
        <f>AD2727*Premissas!$C$12</f>
        <v>6286.1436254349892</v>
      </c>
    </row>
    <row r="2728" spans="1:33" x14ac:dyDescent="0.25">
      <c r="A2728" s="7" t="str">
        <f>Premissas!$E$12</f>
        <v>dezembro/18</v>
      </c>
      <c r="B2728" s="29">
        <f t="shared" si="4147"/>
        <v>195</v>
      </c>
      <c r="C2728" s="15">
        <f>LARGE(Premissas!$H$12:$I$12,1)</f>
        <v>66.98</v>
      </c>
      <c r="D2728" s="16">
        <f t="shared" si="4137"/>
        <v>0</v>
      </c>
      <c r="E2728" s="17">
        <f>D2728*Premissas!$C$6</f>
        <v>0</v>
      </c>
      <c r="F2728" s="15">
        <f t="shared" si="4138"/>
        <v>195</v>
      </c>
      <c r="G2728" s="18">
        <f>F2728*Premissas!$C$5</f>
        <v>6286.1436254349892</v>
      </c>
      <c r="M2728" s="7" t="str">
        <f>Premissas!$E$12</f>
        <v>dezembro/18</v>
      </c>
      <c r="N2728" s="29">
        <f t="shared" si="4145"/>
        <v>195</v>
      </c>
      <c r="O2728" s="15">
        <f>Premissas!$I$12</f>
        <v>56.9</v>
      </c>
      <c r="P2728" s="16">
        <f t="shared" si="4140"/>
        <v>0</v>
      </c>
      <c r="Q2728" s="17">
        <f>P2728*Premissas!$C$13</f>
        <v>0</v>
      </c>
      <c r="R2728" s="15">
        <f t="shared" si="4141"/>
        <v>195</v>
      </c>
      <c r="S2728" s="18">
        <f>R2728*Premissas!$C$11</f>
        <v>9392.2018348623842</v>
      </c>
      <c r="Y2728" s="7" t="str">
        <f>Premissas!$E$12</f>
        <v>dezembro/18</v>
      </c>
      <c r="Z2728" s="29">
        <f t="shared" si="4146"/>
        <v>195</v>
      </c>
      <c r="AA2728" s="15">
        <f>Premissas!$H$12</f>
        <v>66.98</v>
      </c>
      <c r="AB2728" s="16">
        <f t="shared" si="4143"/>
        <v>0</v>
      </c>
      <c r="AC2728" s="17">
        <f>AB2728*Premissas!$C$6</f>
        <v>0</v>
      </c>
      <c r="AD2728" s="15">
        <f t="shared" si="4144"/>
        <v>195</v>
      </c>
      <c r="AE2728" s="18">
        <f>AD2728*Premissas!$C$12</f>
        <v>6286.1436254349892</v>
      </c>
    </row>
    <row r="2729" spans="1:33" x14ac:dyDescent="0.25">
      <c r="A2729" s="7" t="str">
        <f>Premissas!$E$13</f>
        <v>novembro/18</v>
      </c>
      <c r="B2729" s="29">
        <f t="shared" si="4147"/>
        <v>195</v>
      </c>
      <c r="C2729" s="15">
        <f>LARGE(Premissas!$H$13:$I$13,1)</f>
        <v>66.42</v>
      </c>
      <c r="D2729" s="16">
        <f t="shared" si="4137"/>
        <v>0</v>
      </c>
      <c r="E2729" s="17">
        <f>D2729*Premissas!$C$6</f>
        <v>0</v>
      </c>
      <c r="F2729" s="15">
        <f t="shared" si="4138"/>
        <v>195</v>
      </c>
      <c r="G2729" s="18">
        <f>F2729*Premissas!$C$5</f>
        <v>6286.1436254349892</v>
      </c>
      <c r="M2729" s="7" t="str">
        <f>Premissas!$E$13</f>
        <v>novembro/18</v>
      </c>
      <c r="N2729" s="29">
        <f t="shared" si="4145"/>
        <v>195</v>
      </c>
      <c r="O2729" s="15">
        <f>Premissas!$I$13</f>
        <v>40.659999999999997</v>
      </c>
      <c r="P2729" s="16">
        <f t="shared" si="4140"/>
        <v>0</v>
      </c>
      <c r="Q2729" s="17">
        <f>P2729*Premissas!$C$13</f>
        <v>0</v>
      </c>
      <c r="R2729" s="15">
        <f t="shared" si="4141"/>
        <v>195</v>
      </c>
      <c r="S2729" s="18">
        <f>R2729*Premissas!$C$11</f>
        <v>9392.2018348623842</v>
      </c>
      <c r="Y2729" s="7" t="str">
        <f>Premissas!$E$13</f>
        <v>novembro/18</v>
      </c>
      <c r="Z2729" s="29">
        <f t="shared" si="4146"/>
        <v>195</v>
      </c>
      <c r="AA2729" s="15">
        <f>Premissas!$H$13</f>
        <v>66.42</v>
      </c>
      <c r="AB2729" s="16">
        <f t="shared" si="4143"/>
        <v>0</v>
      </c>
      <c r="AC2729" s="17">
        <f>AB2729*Premissas!$C$6</f>
        <v>0</v>
      </c>
      <c r="AD2729" s="15">
        <f t="shared" si="4144"/>
        <v>195</v>
      </c>
      <c r="AE2729" s="18">
        <f>AD2729*Premissas!$C$12</f>
        <v>6286.1436254349892</v>
      </c>
    </row>
    <row r="2730" spans="1:33" x14ac:dyDescent="0.25">
      <c r="A2730" s="26" t="s">
        <v>35</v>
      </c>
      <c r="B2730" s="5"/>
      <c r="C2730" s="5">
        <f>LARGE(C2717:C2729,1)</f>
        <v>89.49</v>
      </c>
      <c r="D2730" s="5">
        <f>LARGE(D2717:D2729,1)</f>
        <v>0</v>
      </c>
      <c r="E2730" s="27">
        <f>SUM(E2718:E2729)</f>
        <v>0</v>
      </c>
      <c r="F2730" s="5">
        <f>LARGE(F2717:F2729,1)</f>
        <v>195</v>
      </c>
      <c r="G2730" s="27">
        <f t="shared" si="4082"/>
        <v>75433.723505219867</v>
      </c>
      <c r="H2730" s="50">
        <f>E2730+G2730</f>
        <v>75433.723505219867</v>
      </c>
      <c r="I2730">
        <f>B2718</f>
        <v>195</v>
      </c>
      <c r="M2730" s="26" t="s">
        <v>35</v>
      </c>
      <c r="N2730" s="5"/>
      <c r="O2730" s="5">
        <f t="shared" ref="O2730:P2730" si="4148">LARGE(O2717:O2729,1)</f>
        <v>77.73</v>
      </c>
      <c r="P2730" s="5">
        <f t="shared" si="4148"/>
        <v>0</v>
      </c>
      <c r="Q2730" s="27">
        <f t="shared" ref="Q2730" si="4149">SUM(Q2718:Q2729)</f>
        <v>0</v>
      </c>
      <c r="R2730" s="5">
        <f t="shared" ref="R2730" si="4150">LARGE(R2717:R2729,1)</f>
        <v>195</v>
      </c>
      <c r="S2730" s="27">
        <f t="shared" si="4086"/>
        <v>112706.4220183486</v>
      </c>
      <c r="T2730" s="50">
        <f t="shared" ref="T2730" si="4151">Q2730+S2730</f>
        <v>112706.4220183486</v>
      </c>
      <c r="U2730">
        <f t="shared" ref="U2730" si="4152">N2718</f>
        <v>195</v>
      </c>
      <c r="Y2730" s="26" t="s">
        <v>35</v>
      </c>
      <c r="Z2730" s="5"/>
      <c r="AA2730" s="5">
        <f t="shared" ref="AA2730:AB2730" si="4153">LARGE(AA2717:AA2729,1)</f>
        <v>89.49</v>
      </c>
      <c r="AB2730" s="5">
        <f t="shared" si="4153"/>
        <v>0</v>
      </c>
      <c r="AC2730" s="27">
        <f t="shared" ref="AC2730" si="4154">SUM(AC2718:AC2729)</f>
        <v>0</v>
      </c>
      <c r="AD2730" s="5">
        <f t="shared" ref="AD2730" si="4155">LARGE(AD2717:AD2729,1)</f>
        <v>195</v>
      </c>
      <c r="AE2730" s="27">
        <f t="shared" si="4092"/>
        <v>75433.723505219867</v>
      </c>
      <c r="AF2730" s="50">
        <f t="shared" ref="AF2730" si="4156">AC2730+AE2730</f>
        <v>75433.723505219867</v>
      </c>
      <c r="AG2730">
        <f t="shared" ref="AG2730" si="4157">Z2718</f>
        <v>195</v>
      </c>
    </row>
    <row r="2731" spans="1:33" x14ac:dyDescent="0.25">
      <c r="A2731" s="6" t="s">
        <v>12</v>
      </c>
      <c r="B2731" s="6" t="s">
        <v>18</v>
      </c>
      <c r="C2731" s="6" t="s">
        <v>19</v>
      </c>
      <c r="D2731" s="14" t="s">
        <v>20</v>
      </c>
      <c r="E2731" s="14" t="s">
        <v>21</v>
      </c>
      <c r="F2731" s="6" t="s">
        <v>22</v>
      </c>
      <c r="G2731" s="6" t="s">
        <v>23</v>
      </c>
      <c r="M2731" s="6" t="s">
        <v>12</v>
      </c>
      <c r="N2731" s="6" t="s">
        <v>18</v>
      </c>
      <c r="O2731" s="6" t="s">
        <v>19</v>
      </c>
      <c r="P2731" s="14" t="s">
        <v>20</v>
      </c>
      <c r="Q2731" s="14" t="s">
        <v>21</v>
      </c>
      <c r="R2731" s="6" t="s">
        <v>22</v>
      </c>
      <c r="S2731" s="6" t="s">
        <v>23</v>
      </c>
      <c r="Y2731" s="6" t="s">
        <v>12</v>
      </c>
      <c r="Z2731" s="6" t="s">
        <v>18</v>
      </c>
      <c r="AA2731" s="6" t="s">
        <v>19</v>
      </c>
      <c r="AB2731" s="14" t="s">
        <v>20</v>
      </c>
      <c r="AC2731" s="14" t="s">
        <v>21</v>
      </c>
      <c r="AD2731" s="6" t="s">
        <v>22</v>
      </c>
      <c r="AE2731" s="6" t="s">
        <v>23</v>
      </c>
    </row>
    <row r="2732" spans="1:33" x14ac:dyDescent="0.25">
      <c r="A2732" s="7" t="str">
        <f>Premissas!$E$2</f>
        <v>outubro/19</v>
      </c>
      <c r="B2732" s="29">
        <f>B2718+1</f>
        <v>196</v>
      </c>
      <c r="C2732" s="15">
        <f>LARGE(Premissas!$H$2:$I$2,1)</f>
        <v>63.39</v>
      </c>
      <c r="D2732" s="16">
        <f t="shared" ref="D2732:D2743" si="4158">IF(C2732&gt;105%*B2732,(C2732-B2732),0)</f>
        <v>0</v>
      </c>
      <c r="E2732" s="17">
        <f>D2732*Premissas!$C$6</f>
        <v>0</v>
      </c>
      <c r="F2732" s="15">
        <f t="shared" ref="F2732:F2743" si="4159">IF(C2732&gt;B2732,C2732,B2732)</f>
        <v>196</v>
      </c>
      <c r="G2732" s="18">
        <f>F2732*Premissas!$C$5</f>
        <v>6318.3802594115787</v>
      </c>
      <c r="M2732" s="7" t="str">
        <f>Premissas!$E$2</f>
        <v>outubro/19</v>
      </c>
      <c r="N2732" s="29">
        <f t="shared" ref="N2732" si="4160">N2718+1</f>
        <v>196</v>
      </c>
      <c r="O2732" s="15">
        <f>Premissas!$I$2</f>
        <v>63.39</v>
      </c>
      <c r="P2732" s="16">
        <f t="shared" ref="P2732:P2743" si="4161">IF(O2732&gt;105%*N2732,(O2732-N2732),0)</f>
        <v>0</v>
      </c>
      <c r="Q2732" s="17">
        <f>P2732*Premissas!$C$13</f>
        <v>0</v>
      </c>
      <c r="R2732" s="15">
        <f t="shared" ref="R2732:R2743" si="4162">IF(O2732&gt;N2732,O2732,N2732)</f>
        <v>196</v>
      </c>
      <c r="S2732" s="18">
        <f>R2732*Premissas!$C$11</f>
        <v>9440.3669724770643</v>
      </c>
      <c r="Y2732" s="7" t="str">
        <f>Premissas!$E$2</f>
        <v>outubro/19</v>
      </c>
      <c r="Z2732" s="29">
        <f t="shared" ref="Z2732" si="4163">Z2718+1</f>
        <v>196</v>
      </c>
      <c r="AA2732" s="15">
        <f>Premissas!$H$2</f>
        <v>58.8</v>
      </c>
      <c r="AB2732" s="16">
        <f t="shared" ref="AB2732:AB2743" si="4164">IF(AA2732&gt;105%*Z2732,(AA2732-Z2732),0)</f>
        <v>0</v>
      </c>
      <c r="AC2732" s="17">
        <f>AB2732*Premissas!$C$6</f>
        <v>0</v>
      </c>
      <c r="AD2732" s="15">
        <f t="shared" ref="AD2732:AD2743" si="4165">IF(AA2732&gt;Z2732,AA2732,Z2732)</f>
        <v>196</v>
      </c>
      <c r="AE2732" s="18">
        <f>AD2732*Premissas!$C$12</f>
        <v>6318.3802594115787</v>
      </c>
    </row>
    <row r="2733" spans="1:33" x14ac:dyDescent="0.25">
      <c r="A2733" s="7" t="str">
        <f>Premissas!$E$3</f>
        <v>setembro/19</v>
      </c>
      <c r="B2733" s="29">
        <f>B2732</f>
        <v>196</v>
      </c>
      <c r="C2733" s="15">
        <f>LARGE(Premissas!$H$3:$I$3,1)</f>
        <v>58.91</v>
      </c>
      <c r="D2733" s="16">
        <f t="shared" si="4158"/>
        <v>0</v>
      </c>
      <c r="E2733" s="17">
        <f>D2733*Premissas!$C$6</f>
        <v>0</v>
      </c>
      <c r="F2733" s="15">
        <f t="shared" si="4159"/>
        <v>196</v>
      </c>
      <c r="G2733" s="18">
        <f>F2733*Premissas!$C$5</f>
        <v>6318.3802594115787</v>
      </c>
      <c r="M2733" s="7" t="str">
        <f>Premissas!$E$3</f>
        <v>setembro/19</v>
      </c>
      <c r="N2733" s="29">
        <f t="shared" ref="N2733:N2743" si="4166">N2732</f>
        <v>196</v>
      </c>
      <c r="O2733" s="15">
        <f>Premissas!$I$3</f>
        <v>52.19</v>
      </c>
      <c r="P2733" s="16">
        <f t="shared" si="4161"/>
        <v>0</v>
      </c>
      <c r="Q2733" s="17">
        <f>P2733*Premissas!$C$13</f>
        <v>0</v>
      </c>
      <c r="R2733" s="15">
        <f t="shared" si="4162"/>
        <v>196</v>
      </c>
      <c r="S2733" s="18">
        <f>R2733*Premissas!$C$11</f>
        <v>9440.3669724770643</v>
      </c>
      <c r="Y2733" s="7" t="str">
        <f>Premissas!$E$3</f>
        <v>setembro/19</v>
      </c>
      <c r="Z2733" s="29">
        <f t="shared" ref="Z2733:Z2743" si="4167">Z2732</f>
        <v>196</v>
      </c>
      <c r="AA2733" s="15">
        <f>Premissas!$H$3</f>
        <v>58.91</v>
      </c>
      <c r="AB2733" s="16">
        <f t="shared" si="4164"/>
        <v>0</v>
      </c>
      <c r="AC2733" s="17">
        <f>AB2733*Premissas!$C$6</f>
        <v>0</v>
      </c>
      <c r="AD2733" s="15">
        <f t="shared" si="4165"/>
        <v>196</v>
      </c>
      <c r="AE2733" s="18">
        <f>AD2733*Premissas!$C$12</f>
        <v>6318.3802594115787</v>
      </c>
    </row>
    <row r="2734" spans="1:33" x14ac:dyDescent="0.25">
      <c r="A2734" s="7" t="str">
        <f>Premissas!$E$4</f>
        <v>agosto/19</v>
      </c>
      <c r="B2734" s="29">
        <f t="shared" ref="B2734:B2743" si="4168">B2733</f>
        <v>196</v>
      </c>
      <c r="C2734" s="15">
        <f>LARGE(Premissas!$H$4:$I$4,1)</f>
        <v>46.48</v>
      </c>
      <c r="D2734" s="16">
        <f t="shared" si="4158"/>
        <v>0</v>
      </c>
      <c r="E2734" s="17">
        <f>D2734*Premissas!$C$6</f>
        <v>0</v>
      </c>
      <c r="F2734" s="15">
        <f t="shared" si="4159"/>
        <v>196</v>
      </c>
      <c r="G2734" s="18">
        <f>F2734*Premissas!$C$5</f>
        <v>6318.3802594115787</v>
      </c>
      <c r="M2734" s="7" t="str">
        <f>Premissas!$E$4</f>
        <v>agosto/19</v>
      </c>
      <c r="N2734" s="29">
        <f t="shared" si="4166"/>
        <v>196</v>
      </c>
      <c r="O2734" s="15">
        <f>Premissas!$I$4</f>
        <v>20.16</v>
      </c>
      <c r="P2734" s="16">
        <f t="shared" si="4161"/>
        <v>0</v>
      </c>
      <c r="Q2734" s="17">
        <f>P2734*Premissas!$C$13</f>
        <v>0</v>
      </c>
      <c r="R2734" s="15">
        <f t="shared" si="4162"/>
        <v>196</v>
      </c>
      <c r="S2734" s="18">
        <f>R2734*Premissas!$C$11</f>
        <v>9440.3669724770643</v>
      </c>
      <c r="Y2734" s="7" t="str">
        <f>Premissas!$E$4</f>
        <v>agosto/19</v>
      </c>
      <c r="Z2734" s="29">
        <f t="shared" si="4167"/>
        <v>196</v>
      </c>
      <c r="AA2734" s="15">
        <f>Premissas!$H$4</f>
        <v>46.48</v>
      </c>
      <c r="AB2734" s="16">
        <f t="shared" si="4164"/>
        <v>0</v>
      </c>
      <c r="AC2734" s="17">
        <f>AB2734*Premissas!$C$6</f>
        <v>0</v>
      </c>
      <c r="AD2734" s="15">
        <f t="shared" si="4165"/>
        <v>196</v>
      </c>
      <c r="AE2734" s="18">
        <f>AD2734*Premissas!$C$12</f>
        <v>6318.3802594115787</v>
      </c>
    </row>
    <row r="2735" spans="1:33" x14ac:dyDescent="0.25">
      <c r="A2735" s="7" t="str">
        <f>Premissas!$E$5</f>
        <v>julho/19</v>
      </c>
      <c r="B2735" s="29">
        <f t="shared" si="4168"/>
        <v>196</v>
      </c>
      <c r="C2735" s="15">
        <f>LARGE(Premissas!$H$5:$I$5,1)</f>
        <v>63.17</v>
      </c>
      <c r="D2735" s="16">
        <f t="shared" si="4158"/>
        <v>0</v>
      </c>
      <c r="E2735" s="17">
        <f>D2735*Premissas!$C$6</f>
        <v>0</v>
      </c>
      <c r="F2735" s="15">
        <f t="shared" si="4159"/>
        <v>196</v>
      </c>
      <c r="G2735" s="18">
        <f>F2735*Premissas!$C$5</f>
        <v>6318.3802594115787</v>
      </c>
      <c r="M2735" s="7" t="str">
        <f>Premissas!$E$5</f>
        <v>julho/19</v>
      </c>
      <c r="N2735" s="29">
        <f t="shared" si="4166"/>
        <v>196</v>
      </c>
      <c r="O2735" s="15">
        <f>Premissas!$I$5</f>
        <v>39.979999999999997</v>
      </c>
      <c r="P2735" s="16">
        <f t="shared" si="4161"/>
        <v>0</v>
      </c>
      <c r="Q2735" s="17">
        <f>P2735*Premissas!$C$13</f>
        <v>0</v>
      </c>
      <c r="R2735" s="15">
        <f t="shared" si="4162"/>
        <v>196</v>
      </c>
      <c r="S2735" s="18">
        <f>R2735*Premissas!$C$11</f>
        <v>9440.3669724770643</v>
      </c>
      <c r="Y2735" s="7" t="str">
        <f>Premissas!$E$5</f>
        <v>julho/19</v>
      </c>
      <c r="Z2735" s="29">
        <f t="shared" si="4167"/>
        <v>196</v>
      </c>
      <c r="AA2735" s="15">
        <f>Premissas!$H$5</f>
        <v>63.17</v>
      </c>
      <c r="AB2735" s="16">
        <f t="shared" si="4164"/>
        <v>0</v>
      </c>
      <c r="AC2735" s="17">
        <f>AB2735*Premissas!$C$6</f>
        <v>0</v>
      </c>
      <c r="AD2735" s="15">
        <f t="shared" si="4165"/>
        <v>196</v>
      </c>
      <c r="AE2735" s="18">
        <f>AD2735*Premissas!$C$12</f>
        <v>6318.3802594115787</v>
      </c>
    </row>
    <row r="2736" spans="1:33" x14ac:dyDescent="0.25">
      <c r="A2736" s="7" t="str">
        <f>Premissas!$E$6</f>
        <v>junho/19</v>
      </c>
      <c r="B2736" s="29">
        <f t="shared" si="4168"/>
        <v>196</v>
      </c>
      <c r="C2736" s="15">
        <f>LARGE(Premissas!$H$6:$I$6,1)</f>
        <v>59.47</v>
      </c>
      <c r="D2736" s="16">
        <f t="shared" si="4158"/>
        <v>0</v>
      </c>
      <c r="E2736" s="17">
        <f>D2736*Premissas!$C$6</f>
        <v>0</v>
      </c>
      <c r="F2736" s="15">
        <f t="shared" si="4159"/>
        <v>196</v>
      </c>
      <c r="G2736" s="18">
        <f>F2736*Premissas!$C$5</f>
        <v>6318.3802594115787</v>
      </c>
      <c r="M2736" s="7" t="str">
        <f>Premissas!$E$6</f>
        <v>junho/19</v>
      </c>
      <c r="N2736" s="29">
        <f t="shared" si="4166"/>
        <v>196</v>
      </c>
      <c r="O2736" s="15">
        <f>Premissas!$I$6</f>
        <v>47.71</v>
      </c>
      <c r="P2736" s="16">
        <f t="shared" si="4161"/>
        <v>0</v>
      </c>
      <c r="Q2736" s="17">
        <f>P2736*Premissas!$C$13</f>
        <v>0</v>
      </c>
      <c r="R2736" s="15">
        <f t="shared" si="4162"/>
        <v>196</v>
      </c>
      <c r="S2736" s="18">
        <f>R2736*Premissas!$C$11</f>
        <v>9440.3669724770643</v>
      </c>
      <c r="Y2736" s="7" t="str">
        <f>Premissas!$E$6</f>
        <v>junho/19</v>
      </c>
      <c r="Z2736" s="29">
        <f t="shared" si="4167"/>
        <v>196</v>
      </c>
      <c r="AA2736" s="15">
        <f>Premissas!$H$6</f>
        <v>59.47</v>
      </c>
      <c r="AB2736" s="16">
        <f t="shared" si="4164"/>
        <v>0</v>
      </c>
      <c r="AC2736" s="17">
        <f>AB2736*Premissas!$C$6</f>
        <v>0</v>
      </c>
      <c r="AD2736" s="15">
        <f t="shared" si="4165"/>
        <v>196</v>
      </c>
      <c r="AE2736" s="18">
        <f>AD2736*Premissas!$C$12</f>
        <v>6318.3802594115787</v>
      </c>
    </row>
    <row r="2737" spans="1:33" x14ac:dyDescent="0.25">
      <c r="A2737" s="7" t="str">
        <f>Premissas!$E$7</f>
        <v>maio/19</v>
      </c>
      <c r="B2737" s="29">
        <f t="shared" si="4168"/>
        <v>196</v>
      </c>
      <c r="C2737" s="15">
        <f>LARGE(Premissas!$H$7:$I$7,1)</f>
        <v>61.04</v>
      </c>
      <c r="D2737" s="20">
        <f t="shared" si="4158"/>
        <v>0</v>
      </c>
      <c r="E2737" s="17">
        <f>D2737*Premissas!$C$6</f>
        <v>0</v>
      </c>
      <c r="F2737" s="15">
        <f t="shared" si="4159"/>
        <v>196</v>
      </c>
      <c r="G2737" s="18">
        <f>F2737*Premissas!$C$5</f>
        <v>6318.3802594115787</v>
      </c>
      <c r="M2737" s="7" t="str">
        <f>Premissas!$E$7</f>
        <v>maio/19</v>
      </c>
      <c r="N2737" s="29">
        <f t="shared" si="4166"/>
        <v>196</v>
      </c>
      <c r="O2737" s="15">
        <f>Premissas!$I$7</f>
        <v>46.37</v>
      </c>
      <c r="P2737" s="20">
        <f t="shared" si="4161"/>
        <v>0</v>
      </c>
      <c r="Q2737" s="17">
        <f>P2737*Premissas!$C$13</f>
        <v>0</v>
      </c>
      <c r="R2737" s="15">
        <f t="shared" si="4162"/>
        <v>196</v>
      </c>
      <c r="S2737" s="18">
        <f>R2737*Premissas!$C$11</f>
        <v>9440.3669724770643</v>
      </c>
      <c r="Y2737" s="7" t="str">
        <f>Premissas!$E$7</f>
        <v>maio/19</v>
      </c>
      <c r="Z2737" s="29">
        <f t="shared" si="4167"/>
        <v>196</v>
      </c>
      <c r="AA2737" s="15">
        <f>Premissas!$H$7</f>
        <v>61.04</v>
      </c>
      <c r="AB2737" s="20">
        <f t="shared" si="4164"/>
        <v>0</v>
      </c>
      <c r="AC2737" s="17">
        <f>AB2737*Premissas!$C$6</f>
        <v>0</v>
      </c>
      <c r="AD2737" s="15">
        <f t="shared" si="4165"/>
        <v>196</v>
      </c>
      <c r="AE2737" s="18">
        <f>AD2737*Premissas!$C$12</f>
        <v>6318.3802594115787</v>
      </c>
    </row>
    <row r="2738" spans="1:33" x14ac:dyDescent="0.25">
      <c r="A2738" s="7" t="str">
        <f>Premissas!$E$8</f>
        <v>abril/19</v>
      </c>
      <c r="B2738" s="29">
        <f t="shared" si="4168"/>
        <v>196</v>
      </c>
      <c r="C2738" s="15">
        <f>LARGE(Premissas!$H$8:$I$8,1)</f>
        <v>81.98</v>
      </c>
      <c r="D2738" s="20">
        <f t="shared" si="4158"/>
        <v>0</v>
      </c>
      <c r="E2738" s="17">
        <f>D2738*Premissas!$C$6</f>
        <v>0</v>
      </c>
      <c r="F2738" s="15">
        <f t="shared" si="4159"/>
        <v>196</v>
      </c>
      <c r="G2738" s="18">
        <f>F2738*Premissas!$C$5</f>
        <v>6318.3802594115787</v>
      </c>
      <c r="M2738" s="7" t="str">
        <f>Premissas!$E$8</f>
        <v>abril/19</v>
      </c>
      <c r="N2738" s="29">
        <f t="shared" si="4166"/>
        <v>196</v>
      </c>
      <c r="O2738" s="15">
        <f>Premissas!$I$8</f>
        <v>53.09</v>
      </c>
      <c r="P2738" s="20">
        <f t="shared" si="4161"/>
        <v>0</v>
      </c>
      <c r="Q2738" s="17">
        <f>P2738*Premissas!$C$13</f>
        <v>0</v>
      </c>
      <c r="R2738" s="15">
        <f t="shared" si="4162"/>
        <v>196</v>
      </c>
      <c r="S2738" s="18">
        <f>R2738*Premissas!$C$11</f>
        <v>9440.3669724770643</v>
      </c>
      <c r="Y2738" s="7" t="str">
        <f>Premissas!$E$8</f>
        <v>abril/19</v>
      </c>
      <c r="Z2738" s="29">
        <f t="shared" si="4167"/>
        <v>196</v>
      </c>
      <c r="AA2738" s="15">
        <f>Premissas!$H$8</f>
        <v>81.98</v>
      </c>
      <c r="AB2738" s="20">
        <f t="shared" si="4164"/>
        <v>0</v>
      </c>
      <c r="AC2738" s="17">
        <f>AB2738*Premissas!$C$6</f>
        <v>0</v>
      </c>
      <c r="AD2738" s="15">
        <f t="shared" si="4165"/>
        <v>196</v>
      </c>
      <c r="AE2738" s="18">
        <f>AD2738*Premissas!$C$12</f>
        <v>6318.3802594115787</v>
      </c>
    </row>
    <row r="2739" spans="1:33" x14ac:dyDescent="0.25">
      <c r="A2739" s="7" t="str">
        <f>Premissas!$E$9</f>
        <v>março/19</v>
      </c>
      <c r="B2739" s="29">
        <f t="shared" si="4168"/>
        <v>196</v>
      </c>
      <c r="C2739" s="15">
        <f>LARGE(Premissas!$H$9:$I$9,1)</f>
        <v>77.73</v>
      </c>
      <c r="D2739" s="20">
        <f t="shared" si="4158"/>
        <v>0</v>
      </c>
      <c r="E2739" s="17">
        <f>D2739*Premissas!$C$6</f>
        <v>0</v>
      </c>
      <c r="F2739" s="15">
        <f t="shared" si="4159"/>
        <v>196</v>
      </c>
      <c r="G2739" s="18">
        <f>F2739*Premissas!$C$5</f>
        <v>6318.3802594115787</v>
      </c>
      <c r="M2739" s="7" t="str">
        <f>Premissas!$E$9</f>
        <v>março/19</v>
      </c>
      <c r="N2739" s="29">
        <f t="shared" si="4166"/>
        <v>196</v>
      </c>
      <c r="O2739" s="15">
        <f>Premissas!$I$9</f>
        <v>77.73</v>
      </c>
      <c r="P2739" s="20">
        <f t="shared" si="4161"/>
        <v>0</v>
      </c>
      <c r="Q2739" s="17">
        <f>P2739*Premissas!$C$13</f>
        <v>0</v>
      </c>
      <c r="R2739" s="15">
        <f t="shared" si="4162"/>
        <v>196</v>
      </c>
      <c r="S2739" s="18">
        <f>R2739*Premissas!$C$11</f>
        <v>9440.3669724770643</v>
      </c>
      <c r="Y2739" s="7" t="str">
        <f>Premissas!$E$9</f>
        <v>março/19</v>
      </c>
      <c r="Z2739" s="29">
        <f t="shared" si="4167"/>
        <v>196</v>
      </c>
      <c r="AA2739" s="15">
        <f>Premissas!$H$9</f>
        <v>77.62</v>
      </c>
      <c r="AB2739" s="20">
        <f t="shared" si="4164"/>
        <v>0</v>
      </c>
      <c r="AC2739" s="17">
        <f>AB2739*Premissas!$C$6</f>
        <v>0</v>
      </c>
      <c r="AD2739" s="15">
        <f t="shared" si="4165"/>
        <v>196</v>
      </c>
      <c r="AE2739" s="18">
        <f>AD2739*Premissas!$C$12</f>
        <v>6318.3802594115787</v>
      </c>
    </row>
    <row r="2740" spans="1:33" x14ac:dyDescent="0.25">
      <c r="A2740" s="7" t="str">
        <f>Premissas!$E$10</f>
        <v>fevereiro/19</v>
      </c>
      <c r="B2740" s="29">
        <f t="shared" si="4168"/>
        <v>196</v>
      </c>
      <c r="C2740" s="15">
        <f>LARGE(Premissas!$H$10:$I$10,1)</f>
        <v>89.49</v>
      </c>
      <c r="D2740" s="20">
        <f t="shared" si="4158"/>
        <v>0</v>
      </c>
      <c r="E2740" s="17">
        <f>D2740*Premissas!$C$6</f>
        <v>0</v>
      </c>
      <c r="F2740" s="15">
        <f t="shared" si="4159"/>
        <v>196</v>
      </c>
      <c r="G2740" s="18">
        <f>F2740*Premissas!$C$5</f>
        <v>6318.3802594115787</v>
      </c>
      <c r="M2740" s="7" t="str">
        <f>Premissas!$E$10</f>
        <v>fevereiro/19</v>
      </c>
      <c r="N2740" s="29">
        <f t="shared" si="4166"/>
        <v>196</v>
      </c>
      <c r="O2740" s="15">
        <f>Premissas!$I$10</f>
        <v>61.82</v>
      </c>
      <c r="P2740" s="20">
        <f t="shared" si="4161"/>
        <v>0</v>
      </c>
      <c r="Q2740" s="17">
        <f>P2740*Premissas!$C$13</f>
        <v>0</v>
      </c>
      <c r="R2740" s="15">
        <f t="shared" si="4162"/>
        <v>196</v>
      </c>
      <c r="S2740" s="18">
        <f>R2740*Premissas!$C$11</f>
        <v>9440.3669724770643</v>
      </c>
      <c r="Y2740" s="7" t="str">
        <f>Premissas!$E$10</f>
        <v>fevereiro/19</v>
      </c>
      <c r="Z2740" s="29">
        <f t="shared" si="4167"/>
        <v>196</v>
      </c>
      <c r="AA2740" s="15">
        <f>Premissas!$H$10</f>
        <v>89.49</v>
      </c>
      <c r="AB2740" s="20">
        <f t="shared" si="4164"/>
        <v>0</v>
      </c>
      <c r="AC2740" s="17">
        <f>AB2740*Premissas!$C$6</f>
        <v>0</v>
      </c>
      <c r="AD2740" s="15">
        <f t="shared" si="4165"/>
        <v>196</v>
      </c>
      <c r="AE2740" s="18">
        <f>AD2740*Premissas!$C$12</f>
        <v>6318.3802594115787</v>
      </c>
    </row>
    <row r="2741" spans="1:33" x14ac:dyDescent="0.25">
      <c r="A2741" s="7" t="str">
        <f>Premissas!$E$11</f>
        <v>janeiro/19</v>
      </c>
      <c r="B2741" s="29">
        <f t="shared" si="4168"/>
        <v>196</v>
      </c>
      <c r="C2741" s="15">
        <f>LARGE(Premissas!$H$11:$I$11,1)</f>
        <v>81.09</v>
      </c>
      <c r="D2741" s="16">
        <f t="shared" si="4158"/>
        <v>0</v>
      </c>
      <c r="E2741" s="17">
        <f>D2741*Premissas!$C$6</f>
        <v>0</v>
      </c>
      <c r="F2741" s="15">
        <f t="shared" si="4159"/>
        <v>196</v>
      </c>
      <c r="G2741" s="18">
        <f>F2741*Premissas!$C$5</f>
        <v>6318.3802594115787</v>
      </c>
      <c r="M2741" s="7" t="str">
        <f>Premissas!$E$11</f>
        <v>janeiro/19</v>
      </c>
      <c r="N2741" s="29">
        <f t="shared" si="4166"/>
        <v>196</v>
      </c>
      <c r="O2741" s="15">
        <f>Premissas!$I$11</f>
        <v>57.12</v>
      </c>
      <c r="P2741" s="16">
        <f t="shared" si="4161"/>
        <v>0</v>
      </c>
      <c r="Q2741" s="17">
        <f>P2741*Premissas!$C$13</f>
        <v>0</v>
      </c>
      <c r="R2741" s="15">
        <f t="shared" si="4162"/>
        <v>196</v>
      </c>
      <c r="S2741" s="18">
        <f>R2741*Premissas!$C$11</f>
        <v>9440.3669724770643</v>
      </c>
      <c r="Y2741" s="7" t="str">
        <f>Premissas!$E$11</f>
        <v>janeiro/19</v>
      </c>
      <c r="Z2741" s="29">
        <f t="shared" si="4167"/>
        <v>196</v>
      </c>
      <c r="AA2741" s="15">
        <f>Premissas!$H$11</f>
        <v>81.09</v>
      </c>
      <c r="AB2741" s="16">
        <f t="shared" si="4164"/>
        <v>0</v>
      </c>
      <c r="AC2741" s="17">
        <f>AB2741*Premissas!$C$6</f>
        <v>0</v>
      </c>
      <c r="AD2741" s="15">
        <f t="shared" si="4165"/>
        <v>196</v>
      </c>
      <c r="AE2741" s="18">
        <f>AD2741*Premissas!$C$12</f>
        <v>6318.3802594115787</v>
      </c>
    </row>
    <row r="2742" spans="1:33" x14ac:dyDescent="0.25">
      <c r="A2742" s="7" t="str">
        <f>Premissas!$E$12</f>
        <v>dezembro/18</v>
      </c>
      <c r="B2742" s="29">
        <f t="shared" si="4168"/>
        <v>196</v>
      </c>
      <c r="C2742" s="15">
        <f>LARGE(Premissas!$H$12:$I$12,1)</f>
        <v>66.98</v>
      </c>
      <c r="D2742" s="16">
        <f t="shared" si="4158"/>
        <v>0</v>
      </c>
      <c r="E2742" s="17">
        <f>D2742*Premissas!$C$6</f>
        <v>0</v>
      </c>
      <c r="F2742" s="15">
        <f t="shared" si="4159"/>
        <v>196</v>
      </c>
      <c r="G2742" s="18">
        <f>F2742*Premissas!$C$5</f>
        <v>6318.3802594115787</v>
      </c>
      <c r="M2742" s="7" t="str">
        <f>Premissas!$E$12</f>
        <v>dezembro/18</v>
      </c>
      <c r="N2742" s="29">
        <f t="shared" si="4166"/>
        <v>196</v>
      </c>
      <c r="O2742" s="15">
        <f>Premissas!$I$12</f>
        <v>56.9</v>
      </c>
      <c r="P2742" s="16">
        <f t="shared" si="4161"/>
        <v>0</v>
      </c>
      <c r="Q2742" s="17">
        <f>P2742*Premissas!$C$13</f>
        <v>0</v>
      </c>
      <c r="R2742" s="15">
        <f t="shared" si="4162"/>
        <v>196</v>
      </c>
      <c r="S2742" s="18">
        <f>R2742*Premissas!$C$11</f>
        <v>9440.3669724770643</v>
      </c>
      <c r="Y2742" s="7" t="str">
        <f>Premissas!$E$12</f>
        <v>dezembro/18</v>
      </c>
      <c r="Z2742" s="29">
        <f t="shared" si="4167"/>
        <v>196</v>
      </c>
      <c r="AA2742" s="15">
        <f>Premissas!$H$12</f>
        <v>66.98</v>
      </c>
      <c r="AB2742" s="16">
        <f t="shared" si="4164"/>
        <v>0</v>
      </c>
      <c r="AC2742" s="17">
        <f>AB2742*Premissas!$C$6</f>
        <v>0</v>
      </c>
      <c r="AD2742" s="15">
        <f t="shared" si="4165"/>
        <v>196</v>
      </c>
      <c r="AE2742" s="18">
        <f>AD2742*Premissas!$C$12</f>
        <v>6318.3802594115787</v>
      </c>
    </row>
    <row r="2743" spans="1:33" x14ac:dyDescent="0.25">
      <c r="A2743" s="7" t="str">
        <f>Premissas!$E$13</f>
        <v>novembro/18</v>
      </c>
      <c r="B2743" s="29">
        <f t="shared" si="4168"/>
        <v>196</v>
      </c>
      <c r="C2743" s="15">
        <f>LARGE(Premissas!$H$13:$I$13,1)</f>
        <v>66.42</v>
      </c>
      <c r="D2743" s="16">
        <f t="shared" si="4158"/>
        <v>0</v>
      </c>
      <c r="E2743" s="17">
        <f>D2743*Premissas!$C$6</f>
        <v>0</v>
      </c>
      <c r="F2743" s="15">
        <f t="shared" si="4159"/>
        <v>196</v>
      </c>
      <c r="G2743" s="18">
        <f>F2743*Premissas!$C$5</f>
        <v>6318.3802594115787</v>
      </c>
      <c r="M2743" s="7" t="str">
        <f>Premissas!$E$13</f>
        <v>novembro/18</v>
      </c>
      <c r="N2743" s="29">
        <f t="shared" si="4166"/>
        <v>196</v>
      </c>
      <c r="O2743" s="15">
        <f>Premissas!$I$13</f>
        <v>40.659999999999997</v>
      </c>
      <c r="P2743" s="16">
        <f t="shared" si="4161"/>
        <v>0</v>
      </c>
      <c r="Q2743" s="17">
        <f>P2743*Premissas!$C$13</f>
        <v>0</v>
      </c>
      <c r="R2743" s="15">
        <f t="shared" si="4162"/>
        <v>196</v>
      </c>
      <c r="S2743" s="18">
        <f>R2743*Premissas!$C$11</f>
        <v>9440.3669724770643</v>
      </c>
      <c r="Y2743" s="7" t="str">
        <f>Premissas!$E$13</f>
        <v>novembro/18</v>
      </c>
      <c r="Z2743" s="29">
        <f t="shared" si="4167"/>
        <v>196</v>
      </c>
      <c r="AA2743" s="15">
        <f>Premissas!$H$13</f>
        <v>66.42</v>
      </c>
      <c r="AB2743" s="16">
        <f t="shared" si="4164"/>
        <v>0</v>
      </c>
      <c r="AC2743" s="17">
        <f>AB2743*Premissas!$C$6</f>
        <v>0</v>
      </c>
      <c r="AD2743" s="15">
        <f t="shared" si="4165"/>
        <v>196</v>
      </c>
      <c r="AE2743" s="18">
        <f>AD2743*Premissas!$C$12</f>
        <v>6318.3802594115787</v>
      </c>
    </row>
    <row r="2744" spans="1:33" x14ac:dyDescent="0.25">
      <c r="A2744" s="26" t="s">
        <v>35</v>
      </c>
      <c r="B2744" s="5"/>
      <c r="C2744" s="5">
        <f>LARGE(C2731:C2743,1)</f>
        <v>89.49</v>
      </c>
      <c r="D2744" s="5">
        <f>LARGE(D2731:D2743,1)</f>
        <v>0</v>
      </c>
      <c r="E2744" s="27">
        <f>SUM(E2732:E2743)</f>
        <v>0</v>
      </c>
      <c r="F2744" s="5">
        <f>LARGE(F2731:F2743,1)</f>
        <v>196</v>
      </c>
      <c r="G2744" s="27">
        <f t="shared" si="4082"/>
        <v>75820.563112938937</v>
      </c>
      <c r="H2744" s="50">
        <f>E2744+G2744</f>
        <v>75820.563112938937</v>
      </c>
      <c r="I2744">
        <f>B2732</f>
        <v>196</v>
      </c>
      <c r="M2744" s="26" t="s">
        <v>35</v>
      </c>
      <c r="N2744" s="5"/>
      <c r="O2744" s="5">
        <f t="shared" ref="O2744:P2744" si="4169">LARGE(O2731:O2743,1)</f>
        <v>77.73</v>
      </c>
      <c r="P2744" s="5">
        <f t="shared" si="4169"/>
        <v>0</v>
      </c>
      <c r="Q2744" s="27">
        <f t="shared" ref="Q2744" si="4170">SUM(Q2732:Q2743)</f>
        <v>0</v>
      </c>
      <c r="R2744" s="5">
        <f t="shared" ref="R2744" si="4171">LARGE(R2731:R2743,1)</f>
        <v>196</v>
      </c>
      <c r="S2744" s="27">
        <f t="shared" si="4086"/>
        <v>113284.40366972475</v>
      </c>
      <c r="T2744" s="50">
        <f t="shared" ref="T2744" si="4172">Q2744+S2744</f>
        <v>113284.40366972475</v>
      </c>
      <c r="U2744">
        <f t="shared" ref="U2744" si="4173">N2732</f>
        <v>196</v>
      </c>
      <c r="Y2744" s="26" t="s">
        <v>35</v>
      </c>
      <c r="Z2744" s="5"/>
      <c r="AA2744" s="5">
        <f t="shared" ref="AA2744:AB2744" si="4174">LARGE(AA2731:AA2743,1)</f>
        <v>89.49</v>
      </c>
      <c r="AB2744" s="5">
        <f t="shared" si="4174"/>
        <v>0</v>
      </c>
      <c r="AC2744" s="27">
        <f t="shared" ref="AC2744" si="4175">SUM(AC2732:AC2743)</f>
        <v>0</v>
      </c>
      <c r="AD2744" s="5">
        <f t="shared" ref="AD2744" si="4176">LARGE(AD2731:AD2743,1)</f>
        <v>196</v>
      </c>
      <c r="AE2744" s="27">
        <f t="shared" si="4092"/>
        <v>75820.563112938937</v>
      </c>
      <c r="AF2744" s="50">
        <f t="shared" ref="AF2744" si="4177">AC2744+AE2744</f>
        <v>75820.563112938937</v>
      </c>
      <c r="AG2744">
        <f t="shared" ref="AG2744" si="4178">Z2732</f>
        <v>196</v>
      </c>
    </row>
    <row r="2745" spans="1:33" x14ac:dyDescent="0.25">
      <c r="A2745" s="6" t="s">
        <v>12</v>
      </c>
      <c r="B2745" s="6" t="s">
        <v>18</v>
      </c>
      <c r="C2745" s="6" t="s">
        <v>19</v>
      </c>
      <c r="D2745" s="14" t="s">
        <v>20</v>
      </c>
      <c r="E2745" s="14" t="s">
        <v>21</v>
      </c>
      <c r="F2745" s="6" t="s">
        <v>22</v>
      </c>
      <c r="G2745" s="6" t="s">
        <v>23</v>
      </c>
      <c r="M2745" s="6" t="s">
        <v>12</v>
      </c>
      <c r="N2745" s="6" t="s">
        <v>18</v>
      </c>
      <c r="O2745" s="6" t="s">
        <v>19</v>
      </c>
      <c r="P2745" s="14" t="s">
        <v>20</v>
      </c>
      <c r="Q2745" s="14" t="s">
        <v>21</v>
      </c>
      <c r="R2745" s="6" t="s">
        <v>22</v>
      </c>
      <c r="S2745" s="6" t="s">
        <v>23</v>
      </c>
      <c r="Y2745" s="6" t="s">
        <v>12</v>
      </c>
      <c r="Z2745" s="6" t="s">
        <v>18</v>
      </c>
      <c r="AA2745" s="6" t="s">
        <v>19</v>
      </c>
      <c r="AB2745" s="14" t="s">
        <v>20</v>
      </c>
      <c r="AC2745" s="14" t="s">
        <v>21</v>
      </c>
      <c r="AD2745" s="6" t="s">
        <v>22</v>
      </c>
      <c r="AE2745" s="6" t="s">
        <v>23</v>
      </c>
    </row>
    <row r="2746" spans="1:33" x14ac:dyDescent="0.25">
      <c r="A2746" s="7" t="str">
        <f>Premissas!$E$2</f>
        <v>outubro/19</v>
      </c>
      <c r="B2746" s="29">
        <f>B2732+1</f>
        <v>197</v>
      </c>
      <c r="C2746" s="15">
        <f>LARGE(Premissas!$H$2:$I$2,1)</f>
        <v>63.39</v>
      </c>
      <c r="D2746" s="16">
        <f t="shared" ref="D2746:D2757" si="4179">IF(C2746&gt;105%*B2746,(C2746-B2746),0)</f>
        <v>0</v>
      </c>
      <c r="E2746" s="17">
        <f>D2746*Premissas!$C$6</f>
        <v>0</v>
      </c>
      <c r="F2746" s="15">
        <f t="shared" ref="F2746:F2757" si="4180">IF(C2746&gt;B2746,C2746,B2746)</f>
        <v>197</v>
      </c>
      <c r="G2746" s="18">
        <f>F2746*Premissas!$C$5</f>
        <v>6350.6168933881681</v>
      </c>
      <c r="M2746" s="7" t="str">
        <f>Premissas!$E$2</f>
        <v>outubro/19</v>
      </c>
      <c r="N2746" s="29">
        <f t="shared" ref="N2746" si="4181">N2732+1</f>
        <v>197</v>
      </c>
      <c r="O2746" s="15">
        <f>Premissas!$I$2</f>
        <v>63.39</v>
      </c>
      <c r="P2746" s="16">
        <f t="shared" ref="P2746:P2757" si="4182">IF(O2746&gt;105%*N2746,(O2746-N2746),0)</f>
        <v>0</v>
      </c>
      <c r="Q2746" s="17">
        <f>P2746*Premissas!$C$13</f>
        <v>0</v>
      </c>
      <c r="R2746" s="15">
        <f t="shared" ref="R2746:R2757" si="4183">IF(O2746&gt;N2746,O2746,N2746)</f>
        <v>197</v>
      </c>
      <c r="S2746" s="18">
        <f>R2746*Premissas!$C$11</f>
        <v>9488.5321100917427</v>
      </c>
      <c r="Y2746" s="7" t="str">
        <f>Premissas!$E$2</f>
        <v>outubro/19</v>
      </c>
      <c r="Z2746" s="29">
        <f t="shared" ref="Z2746" si="4184">Z2732+1</f>
        <v>197</v>
      </c>
      <c r="AA2746" s="15">
        <f>Premissas!$H$2</f>
        <v>58.8</v>
      </c>
      <c r="AB2746" s="16">
        <f t="shared" ref="AB2746:AB2757" si="4185">IF(AA2746&gt;105%*Z2746,(AA2746-Z2746),0)</f>
        <v>0</v>
      </c>
      <c r="AC2746" s="17">
        <f>AB2746*Premissas!$C$6</f>
        <v>0</v>
      </c>
      <c r="AD2746" s="15">
        <f t="shared" ref="AD2746:AD2757" si="4186">IF(AA2746&gt;Z2746,AA2746,Z2746)</f>
        <v>197</v>
      </c>
      <c r="AE2746" s="18">
        <f>AD2746*Premissas!$C$12</f>
        <v>6350.6168933881681</v>
      </c>
    </row>
    <row r="2747" spans="1:33" x14ac:dyDescent="0.25">
      <c r="A2747" s="7" t="str">
        <f>Premissas!$E$3</f>
        <v>setembro/19</v>
      </c>
      <c r="B2747" s="29">
        <f>B2746</f>
        <v>197</v>
      </c>
      <c r="C2747" s="15">
        <f>LARGE(Premissas!$H$3:$I$3,1)</f>
        <v>58.91</v>
      </c>
      <c r="D2747" s="16">
        <f t="shared" si="4179"/>
        <v>0</v>
      </c>
      <c r="E2747" s="17">
        <f>D2747*Premissas!$C$6</f>
        <v>0</v>
      </c>
      <c r="F2747" s="15">
        <f t="shared" si="4180"/>
        <v>197</v>
      </c>
      <c r="G2747" s="18">
        <f>F2747*Premissas!$C$5</f>
        <v>6350.6168933881681</v>
      </c>
      <c r="M2747" s="7" t="str">
        <f>Premissas!$E$3</f>
        <v>setembro/19</v>
      </c>
      <c r="N2747" s="29">
        <f t="shared" ref="N2747:N2757" si="4187">N2746</f>
        <v>197</v>
      </c>
      <c r="O2747" s="15">
        <f>Premissas!$I$3</f>
        <v>52.19</v>
      </c>
      <c r="P2747" s="16">
        <f t="shared" si="4182"/>
        <v>0</v>
      </c>
      <c r="Q2747" s="17">
        <f>P2747*Premissas!$C$13</f>
        <v>0</v>
      </c>
      <c r="R2747" s="15">
        <f t="shared" si="4183"/>
        <v>197</v>
      </c>
      <c r="S2747" s="18">
        <f>R2747*Premissas!$C$11</f>
        <v>9488.5321100917427</v>
      </c>
      <c r="Y2747" s="7" t="str">
        <f>Premissas!$E$3</f>
        <v>setembro/19</v>
      </c>
      <c r="Z2747" s="29">
        <f t="shared" ref="Z2747:Z2757" si="4188">Z2746</f>
        <v>197</v>
      </c>
      <c r="AA2747" s="15">
        <f>Premissas!$H$3</f>
        <v>58.91</v>
      </c>
      <c r="AB2747" s="16">
        <f t="shared" si="4185"/>
        <v>0</v>
      </c>
      <c r="AC2747" s="17">
        <f>AB2747*Premissas!$C$6</f>
        <v>0</v>
      </c>
      <c r="AD2747" s="15">
        <f t="shared" si="4186"/>
        <v>197</v>
      </c>
      <c r="AE2747" s="18">
        <f>AD2747*Premissas!$C$12</f>
        <v>6350.6168933881681</v>
      </c>
    </row>
    <row r="2748" spans="1:33" x14ac:dyDescent="0.25">
      <c r="A2748" s="7" t="str">
        <f>Premissas!$E$4</f>
        <v>agosto/19</v>
      </c>
      <c r="B2748" s="29">
        <f t="shared" ref="B2748:B2757" si="4189">B2747</f>
        <v>197</v>
      </c>
      <c r="C2748" s="15">
        <f>LARGE(Premissas!$H$4:$I$4,1)</f>
        <v>46.48</v>
      </c>
      <c r="D2748" s="16">
        <f t="shared" si="4179"/>
        <v>0</v>
      </c>
      <c r="E2748" s="17">
        <f>D2748*Premissas!$C$6</f>
        <v>0</v>
      </c>
      <c r="F2748" s="15">
        <f t="shared" si="4180"/>
        <v>197</v>
      </c>
      <c r="G2748" s="18">
        <f>F2748*Premissas!$C$5</f>
        <v>6350.6168933881681</v>
      </c>
      <c r="M2748" s="7" t="str">
        <f>Premissas!$E$4</f>
        <v>agosto/19</v>
      </c>
      <c r="N2748" s="29">
        <f t="shared" si="4187"/>
        <v>197</v>
      </c>
      <c r="O2748" s="15">
        <f>Premissas!$I$4</f>
        <v>20.16</v>
      </c>
      <c r="P2748" s="16">
        <f t="shared" si="4182"/>
        <v>0</v>
      </c>
      <c r="Q2748" s="17">
        <f>P2748*Premissas!$C$13</f>
        <v>0</v>
      </c>
      <c r="R2748" s="15">
        <f t="shared" si="4183"/>
        <v>197</v>
      </c>
      <c r="S2748" s="18">
        <f>R2748*Premissas!$C$11</f>
        <v>9488.5321100917427</v>
      </c>
      <c r="Y2748" s="7" t="str">
        <f>Premissas!$E$4</f>
        <v>agosto/19</v>
      </c>
      <c r="Z2748" s="29">
        <f t="shared" si="4188"/>
        <v>197</v>
      </c>
      <c r="AA2748" s="15">
        <f>Premissas!$H$4</f>
        <v>46.48</v>
      </c>
      <c r="AB2748" s="16">
        <f t="shared" si="4185"/>
        <v>0</v>
      </c>
      <c r="AC2748" s="17">
        <f>AB2748*Premissas!$C$6</f>
        <v>0</v>
      </c>
      <c r="AD2748" s="15">
        <f t="shared" si="4186"/>
        <v>197</v>
      </c>
      <c r="AE2748" s="18">
        <f>AD2748*Premissas!$C$12</f>
        <v>6350.6168933881681</v>
      </c>
    </row>
    <row r="2749" spans="1:33" x14ac:dyDescent="0.25">
      <c r="A2749" s="7" t="str">
        <f>Premissas!$E$5</f>
        <v>julho/19</v>
      </c>
      <c r="B2749" s="29">
        <f t="shared" si="4189"/>
        <v>197</v>
      </c>
      <c r="C2749" s="15">
        <f>LARGE(Premissas!$H$5:$I$5,1)</f>
        <v>63.17</v>
      </c>
      <c r="D2749" s="16">
        <f t="shared" si="4179"/>
        <v>0</v>
      </c>
      <c r="E2749" s="17">
        <f>D2749*Premissas!$C$6</f>
        <v>0</v>
      </c>
      <c r="F2749" s="15">
        <f t="shared" si="4180"/>
        <v>197</v>
      </c>
      <c r="G2749" s="18">
        <f>F2749*Premissas!$C$5</f>
        <v>6350.6168933881681</v>
      </c>
      <c r="M2749" s="7" t="str">
        <f>Premissas!$E$5</f>
        <v>julho/19</v>
      </c>
      <c r="N2749" s="29">
        <f t="shared" si="4187"/>
        <v>197</v>
      </c>
      <c r="O2749" s="15">
        <f>Premissas!$I$5</f>
        <v>39.979999999999997</v>
      </c>
      <c r="P2749" s="16">
        <f t="shared" si="4182"/>
        <v>0</v>
      </c>
      <c r="Q2749" s="17">
        <f>P2749*Premissas!$C$13</f>
        <v>0</v>
      </c>
      <c r="R2749" s="15">
        <f t="shared" si="4183"/>
        <v>197</v>
      </c>
      <c r="S2749" s="18">
        <f>R2749*Premissas!$C$11</f>
        <v>9488.5321100917427</v>
      </c>
      <c r="Y2749" s="7" t="str">
        <f>Premissas!$E$5</f>
        <v>julho/19</v>
      </c>
      <c r="Z2749" s="29">
        <f t="shared" si="4188"/>
        <v>197</v>
      </c>
      <c r="AA2749" s="15">
        <f>Premissas!$H$5</f>
        <v>63.17</v>
      </c>
      <c r="AB2749" s="16">
        <f t="shared" si="4185"/>
        <v>0</v>
      </c>
      <c r="AC2749" s="17">
        <f>AB2749*Premissas!$C$6</f>
        <v>0</v>
      </c>
      <c r="AD2749" s="15">
        <f t="shared" si="4186"/>
        <v>197</v>
      </c>
      <c r="AE2749" s="18">
        <f>AD2749*Premissas!$C$12</f>
        <v>6350.6168933881681</v>
      </c>
    </row>
    <row r="2750" spans="1:33" x14ac:dyDescent="0.25">
      <c r="A2750" s="7" t="str">
        <f>Premissas!$E$6</f>
        <v>junho/19</v>
      </c>
      <c r="B2750" s="29">
        <f t="shared" si="4189"/>
        <v>197</v>
      </c>
      <c r="C2750" s="15">
        <f>LARGE(Premissas!$H$6:$I$6,1)</f>
        <v>59.47</v>
      </c>
      <c r="D2750" s="16">
        <f t="shared" si="4179"/>
        <v>0</v>
      </c>
      <c r="E2750" s="17">
        <f>D2750*Premissas!$C$6</f>
        <v>0</v>
      </c>
      <c r="F2750" s="15">
        <f t="shared" si="4180"/>
        <v>197</v>
      </c>
      <c r="G2750" s="18">
        <f>F2750*Premissas!$C$5</f>
        <v>6350.6168933881681</v>
      </c>
      <c r="M2750" s="7" t="str">
        <f>Premissas!$E$6</f>
        <v>junho/19</v>
      </c>
      <c r="N2750" s="29">
        <f t="shared" si="4187"/>
        <v>197</v>
      </c>
      <c r="O2750" s="15">
        <f>Premissas!$I$6</f>
        <v>47.71</v>
      </c>
      <c r="P2750" s="16">
        <f t="shared" si="4182"/>
        <v>0</v>
      </c>
      <c r="Q2750" s="17">
        <f>P2750*Premissas!$C$13</f>
        <v>0</v>
      </c>
      <c r="R2750" s="15">
        <f t="shared" si="4183"/>
        <v>197</v>
      </c>
      <c r="S2750" s="18">
        <f>R2750*Premissas!$C$11</f>
        <v>9488.5321100917427</v>
      </c>
      <c r="Y2750" s="7" t="str">
        <f>Premissas!$E$6</f>
        <v>junho/19</v>
      </c>
      <c r="Z2750" s="29">
        <f t="shared" si="4188"/>
        <v>197</v>
      </c>
      <c r="AA2750" s="15">
        <f>Premissas!$H$6</f>
        <v>59.47</v>
      </c>
      <c r="AB2750" s="16">
        <f t="shared" si="4185"/>
        <v>0</v>
      </c>
      <c r="AC2750" s="17">
        <f>AB2750*Premissas!$C$6</f>
        <v>0</v>
      </c>
      <c r="AD2750" s="15">
        <f t="shared" si="4186"/>
        <v>197</v>
      </c>
      <c r="AE2750" s="18">
        <f>AD2750*Premissas!$C$12</f>
        <v>6350.6168933881681</v>
      </c>
    </row>
    <row r="2751" spans="1:33" x14ac:dyDescent="0.25">
      <c r="A2751" s="7" t="str">
        <f>Premissas!$E$7</f>
        <v>maio/19</v>
      </c>
      <c r="B2751" s="29">
        <f t="shared" si="4189"/>
        <v>197</v>
      </c>
      <c r="C2751" s="15">
        <f>LARGE(Premissas!$H$7:$I$7,1)</f>
        <v>61.04</v>
      </c>
      <c r="D2751" s="20">
        <f t="shared" si="4179"/>
        <v>0</v>
      </c>
      <c r="E2751" s="17">
        <f>D2751*Premissas!$C$6</f>
        <v>0</v>
      </c>
      <c r="F2751" s="15">
        <f t="shared" si="4180"/>
        <v>197</v>
      </c>
      <c r="G2751" s="18">
        <f>F2751*Premissas!$C$5</f>
        <v>6350.6168933881681</v>
      </c>
      <c r="M2751" s="7" t="str">
        <f>Premissas!$E$7</f>
        <v>maio/19</v>
      </c>
      <c r="N2751" s="29">
        <f t="shared" si="4187"/>
        <v>197</v>
      </c>
      <c r="O2751" s="15">
        <f>Premissas!$I$7</f>
        <v>46.37</v>
      </c>
      <c r="P2751" s="20">
        <f t="shared" si="4182"/>
        <v>0</v>
      </c>
      <c r="Q2751" s="17">
        <f>P2751*Premissas!$C$13</f>
        <v>0</v>
      </c>
      <c r="R2751" s="15">
        <f t="shared" si="4183"/>
        <v>197</v>
      </c>
      <c r="S2751" s="18">
        <f>R2751*Premissas!$C$11</f>
        <v>9488.5321100917427</v>
      </c>
      <c r="Y2751" s="7" t="str">
        <f>Premissas!$E$7</f>
        <v>maio/19</v>
      </c>
      <c r="Z2751" s="29">
        <f t="shared" si="4188"/>
        <v>197</v>
      </c>
      <c r="AA2751" s="15">
        <f>Premissas!$H$7</f>
        <v>61.04</v>
      </c>
      <c r="AB2751" s="20">
        <f t="shared" si="4185"/>
        <v>0</v>
      </c>
      <c r="AC2751" s="17">
        <f>AB2751*Premissas!$C$6</f>
        <v>0</v>
      </c>
      <c r="AD2751" s="15">
        <f t="shared" si="4186"/>
        <v>197</v>
      </c>
      <c r="AE2751" s="18">
        <f>AD2751*Premissas!$C$12</f>
        <v>6350.6168933881681</v>
      </c>
    </row>
    <row r="2752" spans="1:33" x14ac:dyDescent="0.25">
      <c r="A2752" s="7" t="str">
        <f>Premissas!$E$8</f>
        <v>abril/19</v>
      </c>
      <c r="B2752" s="29">
        <f t="shared" si="4189"/>
        <v>197</v>
      </c>
      <c r="C2752" s="15">
        <f>LARGE(Premissas!$H$8:$I$8,1)</f>
        <v>81.98</v>
      </c>
      <c r="D2752" s="20">
        <f t="shared" si="4179"/>
        <v>0</v>
      </c>
      <c r="E2752" s="17">
        <f>D2752*Premissas!$C$6</f>
        <v>0</v>
      </c>
      <c r="F2752" s="15">
        <f t="shared" si="4180"/>
        <v>197</v>
      </c>
      <c r="G2752" s="18">
        <f>F2752*Premissas!$C$5</f>
        <v>6350.6168933881681</v>
      </c>
      <c r="M2752" s="7" t="str">
        <f>Premissas!$E$8</f>
        <v>abril/19</v>
      </c>
      <c r="N2752" s="29">
        <f t="shared" si="4187"/>
        <v>197</v>
      </c>
      <c r="O2752" s="15">
        <f>Premissas!$I$8</f>
        <v>53.09</v>
      </c>
      <c r="P2752" s="20">
        <f t="shared" si="4182"/>
        <v>0</v>
      </c>
      <c r="Q2752" s="17">
        <f>P2752*Premissas!$C$13</f>
        <v>0</v>
      </c>
      <c r="R2752" s="15">
        <f t="shared" si="4183"/>
        <v>197</v>
      </c>
      <c r="S2752" s="18">
        <f>R2752*Premissas!$C$11</f>
        <v>9488.5321100917427</v>
      </c>
      <c r="Y2752" s="7" t="str">
        <f>Premissas!$E$8</f>
        <v>abril/19</v>
      </c>
      <c r="Z2752" s="29">
        <f t="shared" si="4188"/>
        <v>197</v>
      </c>
      <c r="AA2752" s="15">
        <f>Premissas!$H$8</f>
        <v>81.98</v>
      </c>
      <c r="AB2752" s="20">
        <f t="shared" si="4185"/>
        <v>0</v>
      </c>
      <c r="AC2752" s="17">
        <f>AB2752*Premissas!$C$6</f>
        <v>0</v>
      </c>
      <c r="AD2752" s="15">
        <f t="shared" si="4186"/>
        <v>197</v>
      </c>
      <c r="AE2752" s="18">
        <f>AD2752*Premissas!$C$12</f>
        <v>6350.6168933881681</v>
      </c>
    </row>
    <row r="2753" spans="1:33" x14ac:dyDescent="0.25">
      <c r="A2753" s="7" t="str">
        <f>Premissas!$E$9</f>
        <v>março/19</v>
      </c>
      <c r="B2753" s="29">
        <f t="shared" si="4189"/>
        <v>197</v>
      </c>
      <c r="C2753" s="15">
        <f>LARGE(Premissas!$H$9:$I$9,1)</f>
        <v>77.73</v>
      </c>
      <c r="D2753" s="20">
        <f t="shared" si="4179"/>
        <v>0</v>
      </c>
      <c r="E2753" s="17">
        <f>D2753*Premissas!$C$6</f>
        <v>0</v>
      </c>
      <c r="F2753" s="15">
        <f t="shared" si="4180"/>
        <v>197</v>
      </c>
      <c r="G2753" s="18">
        <f>F2753*Premissas!$C$5</f>
        <v>6350.6168933881681</v>
      </c>
      <c r="M2753" s="7" t="str">
        <f>Premissas!$E$9</f>
        <v>março/19</v>
      </c>
      <c r="N2753" s="29">
        <f t="shared" si="4187"/>
        <v>197</v>
      </c>
      <c r="O2753" s="15">
        <f>Premissas!$I$9</f>
        <v>77.73</v>
      </c>
      <c r="P2753" s="20">
        <f t="shared" si="4182"/>
        <v>0</v>
      </c>
      <c r="Q2753" s="17">
        <f>P2753*Premissas!$C$13</f>
        <v>0</v>
      </c>
      <c r="R2753" s="15">
        <f t="shared" si="4183"/>
        <v>197</v>
      </c>
      <c r="S2753" s="18">
        <f>R2753*Premissas!$C$11</f>
        <v>9488.5321100917427</v>
      </c>
      <c r="Y2753" s="7" t="str">
        <f>Premissas!$E$9</f>
        <v>março/19</v>
      </c>
      <c r="Z2753" s="29">
        <f t="shared" si="4188"/>
        <v>197</v>
      </c>
      <c r="AA2753" s="15">
        <f>Premissas!$H$9</f>
        <v>77.62</v>
      </c>
      <c r="AB2753" s="20">
        <f t="shared" si="4185"/>
        <v>0</v>
      </c>
      <c r="AC2753" s="17">
        <f>AB2753*Premissas!$C$6</f>
        <v>0</v>
      </c>
      <c r="AD2753" s="15">
        <f t="shared" si="4186"/>
        <v>197</v>
      </c>
      <c r="AE2753" s="18">
        <f>AD2753*Premissas!$C$12</f>
        <v>6350.6168933881681</v>
      </c>
    </row>
    <row r="2754" spans="1:33" x14ac:dyDescent="0.25">
      <c r="A2754" s="7" t="str">
        <f>Premissas!$E$10</f>
        <v>fevereiro/19</v>
      </c>
      <c r="B2754" s="29">
        <f t="shared" si="4189"/>
        <v>197</v>
      </c>
      <c r="C2754" s="15">
        <f>LARGE(Premissas!$H$10:$I$10,1)</f>
        <v>89.49</v>
      </c>
      <c r="D2754" s="20">
        <f t="shared" si="4179"/>
        <v>0</v>
      </c>
      <c r="E2754" s="17">
        <f>D2754*Premissas!$C$6</f>
        <v>0</v>
      </c>
      <c r="F2754" s="15">
        <f t="shared" si="4180"/>
        <v>197</v>
      </c>
      <c r="G2754" s="18">
        <f>F2754*Premissas!$C$5</f>
        <v>6350.6168933881681</v>
      </c>
      <c r="M2754" s="7" t="str">
        <f>Premissas!$E$10</f>
        <v>fevereiro/19</v>
      </c>
      <c r="N2754" s="29">
        <f t="shared" si="4187"/>
        <v>197</v>
      </c>
      <c r="O2754" s="15">
        <f>Premissas!$I$10</f>
        <v>61.82</v>
      </c>
      <c r="P2754" s="20">
        <f t="shared" si="4182"/>
        <v>0</v>
      </c>
      <c r="Q2754" s="17">
        <f>P2754*Premissas!$C$13</f>
        <v>0</v>
      </c>
      <c r="R2754" s="15">
        <f t="shared" si="4183"/>
        <v>197</v>
      </c>
      <c r="S2754" s="18">
        <f>R2754*Premissas!$C$11</f>
        <v>9488.5321100917427</v>
      </c>
      <c r="Y2754" s="7" t="str">
        <f>Premissas!$E$10</f>
        <v>fevereiro/19</v>
      </c>
      <c r="Z2754" s="29">
        <f t="shared" si="4188"/>
        <v>197</v>
      </c>
      <c r="AA2754" s="15">
        <f>Premissas!$H$10</f>
        <v>89.49</v>
      </c>
      <c r="AB2754" s="20">
        <f t="shared" si="4185"/>
        <v>0</v>
      </c>
      <c r="AC2754" s="17">
        <f>AB2754*Premissas!$C$6</f>
        <v>0</v>
      </c>
      <c r="AD2754" s="15">
        <f t="shared" si="4186"/>
        <v>197</v>
      </c>
      <c r="AE2754" s="18">
        <f>AD2754*Premissas!$C$12</f>
        <v>6350.6168933881681</v>
      </c>
    </row>
    <row r="2755" spans="1:33" x14ac:dyDescent="0.25">
      <c r="A2755" s="7" t="str">
        <f>Premissas!$E$11</f>
        <v>janeiro/19</v>
      </c>
      <c r="B2755" s="29">
        <f t="shared" si="4189"/>
        <v>197</v>
      </c>
      <c r="C2755" s="15">
        <f>LARGE(Premissas!$H$11:$I$11,1)</f>
        <v>81.09</v>
      </c>
      <c r="D2755" s="16">
        <f t="shared" si="4179"/>
        <v>0</v>
      </c>
      <c r="E2755" s="17">
        <f>D2755*Premissas!$C$6</f>
        <v>0</v>
      </c>
      <c r="F2755" s="15">
        <f t="shared" si="4180"/>
        <v>197</v>
      </c>
      <c r="G2755" s="18">
        <f>F2755*Premissas!$C$5</f>
        <v>6350.6168933881681</v>
      </c>
      <c r="M2755" s="7" t="str">
        <f>Premissas!$E$11</f>
        <v>janeiro/19</v>
      </c>
      <c r="N2755" s="29">
        <f t="shared" si="4187"/>
        <v>197</v>
      </c>
      <c r="O2755" s="15">
        <f>Premissas!$I$11</f>
        <v>57.12</v>
      </c>
      <c r="P2755" s="16">
        <f t="shared" si="4182"/>
        <v>0</v>
      </c>
      <c r="Q2755" s="17">
        <f>P2755*Premissas!$C$13</f>
        <v>0</v>
      </c>
      <c r="R2755" s="15">
        <f t="shared" si="4183"/>
        <v>197</v>
      </c>
      <c r="S2755" s="18">
        <f>R2755*Premissas!$C$11</f>
        <v>9488.5321100917427</v>
      </c>
      <c r="Y2755" s="7" t="str">
        <f>Premissas!$E$11</f>
        <v>janeiro/19</v>
      </c>
      <c r="Z2755" s="29">
        <f t="shared" si="4188"/>
        <v>197</v>
      </c>
      <c r="AA2755" s="15">
        <f>Premissas!$H$11</f>
        <v>81.09</v>
      </c>
      <c r="AB2755" s="16">
        <f t="shared" si="4185"/>
        <v>0</v>
      </c>
      <c r="AC2755" s="17">
        <f>AB2755*Premissas!$C$6</f>
        <v>0</v>
      </c>
      <c r="AD2755" s="15">
        <f t="shared" si="4186"/>
        <v>197</v>
      </c>
      <c r="AE2755" s="18">
        <f>AD2755*Premissas!$C$12</f>
        <v>6350.6168933881681</v>
      </c>
    </row>
    <row r="2756" spans="1:33" x14ac:dyDescent="0.25">
      <c r="A2756" s="7" t="str">
        <f>Premissas!$E$12</f>
        <v>dezembro/18</v>
      </c>
      <c r="B2756" s="29">
        <f t="shared" si="4189"/>
        <v>197</v>
      </c>
      <c r="C2756" s="15">
        <f>LARGE(Premissas!$H$12:$I$12,1)</f>
        <v>66.98</v>
      </c>
      <c r="D2756" s="16">
        <f t="shared" si="4179"/>
        <v>0</v>
      </c>
      <c r="E2756" s="17">
        <f>D2756*Premissas!$C$6</f>
        <v>0</v>
      </c>
      <c r="F2756" s="15">
        <f t="shared" si="4180"/>
        <v>197</v>
      </c>
      <c r="G2756" s="18">
        <f>F2756*Premissas!$C$5</f>
        <v>6350.6168933881681</v>
      </c>
      <c r="M2756" s="7" t="str">
        <f>Premissas!$E$12</f>
        <v>dezembro/18</v>
      </c>
      <c r="N2756" s="29">
        <f t="shared" si="4187"/>
        <v>197</v>
      </c>
      <c r="O2756" s="15">
        <f>Premissas!$I$12</f>
        <v>56.9</v>
      </c>
      <c r="P2756" s="16">
        <f t="shared" si="4182"/>
        <v>0</v>
      </c>
      <c r="Q2756" s="17">
        <f>P2756*Premissas!$C$13</f>
        <v>0</v>
      </c>
      <c r="R2756" s="15">
        <f t="shared" si="4183"/>
        <v>197</v>
      </c>
      <c r="S2756" s="18">
        <f>R2756*Premissas!$C$11</f>
        <v>9488.5321100917427</v>
      </c>
      <c r="Y2756" s="7" t="str">
        <f>Premissas!$E$12</f>
        <v>dezembro/18</v>
      </c>
      <c r="Z2756" s="29">
        <f t="shared" si="4188"/>
        <v>197</v>
      </c>
      <c r="AA2756" s="15">
        <f>Premissas!$H$12</f>
        <v>66.98</v>
      </c>
      <c r="AB2756" s="16">
        <f t="shared" si="4185"/>
        <v>0</v>
      </c>
      <c r="AC2756" s="17">
        <f>AB2756*Premissas!$C$6</f>
        <v>0</v>
      </c>
      <c r="AD2756" s="15">
        <f t="shared" si="4186"/>
        <v>197</v>
      </c>
      <c r="AE2756" s="18">
        <f>AD2756*Premissas!$C$12</f>
        <v>6350.6168933881681</v>
      </c>
    </row>
    <row r="2757" spans="1:33" x14ac:dyDescent="0.25">
      <c r="A2757" s="7" t="str">
        <f>Premissas!$E$13</f>
        <v>novembro/18</v>
      </c>
      <c r="B2757" s="29">
        <f t="shared" si="4189"/>
        <v>197</v>
      </c>
      <c r="C2757" s="15">
        <f>LARGE(Premissas!$H$13:$I$13,1)</f>
        <v>66.42</v>
      </c>
      <c r="D2757" s="16">
        <f t="shared" si="4179"/>
        <v>0</v>
      </c>
      <c r="E2757" s="17">
        <f>D2757*Premissas!$C$6</f>
        <v>0</v>
      </c>
      <c r="F2757" s="15">
        <f t="shared" si="4180"/>
        <v>197</v>
      </c>
      <c r="G2757" s="18">
        <f>F2757*Premissas!$C$5</f>
        <v>6350.6168933881681</v>
      </c>
      <c r="M2757" s="7" t="str">
        <f>Premissas!$E$13</f>
        <v>novembro/18</v>
      </c>
      <c r="N2757" s="29">
        <f t="shared" si="4187"/>
        <v>197</v>
      </c>
      <c r="O2757" s="15">
        <f>Premissas!$I$13</f>
        <v>40.659999999999997</v>
      </c>
      <c r="P2757" s="16">
        <f t="shared" si="4182"/>
        <v>0</v>
      </c>
      <c r="Q2757" s="17">
        <f>P2757*Premissas!$C$13</f>
        <v>0</v>
      </c>
      <c r="R2757" s="15">
        <f t="shared" si="4183"/>
        <v>197</v>
      </c>
      <c r="S2757" s="18">
        <f>R2757*Premissas!$C$11</f>
        <v>9488.5321100917427</v>
      </c>
      <c r="Y2757" s="7" t="str">
        <f>Premissas!$E$13</f>
        <v>novembro/18</v>
      </c>
      <c r="Z2757" s="29">
        <f t="shared" si="4188"/>
        <v>197</v>
      </c>
      <c r="AA2757" s="15">
        <f>Premissas!$H$13</f>
        <v>66.42</v>
      </c>
      <c r="AB2757" s="16">
        <f t="shared" si="4185"/>
        <v>0</v>
      </c>
      <c r="AC2757" s="17">
        <f>AB2757*Premissas!$C$6</f>
        <v>0</v>
      </c>
      <c r="AD2757" s="15">
        <f t="shared" si="4186"/>
        <v>197</v>
      </c>
      <c r="AE2757" s="18">
        <f>AD2757*Premissas!$C$12</f>
        <v>6350.6168933881681</v>
      </c>
    </row>
    <row r="2758" spans="1:33" x14ac:dyDescent="0.25">
      <c r="A2758" s="26" t="s">
        <v>35</v>
      </c>
      <c r="B2758" s="5"/>
      <c r="C2758" s="5">
        <f>LARGE(C2745:C2757,1)</f>
        <v>89.49</v>
      </c>
      <c r="D2758" s="5">
        <f>LARGE(D2745:D2757,1)</f>
        <v>0</v>
      </c>
      <c r="E2758" s="27">
        <f>SUM(E2746:E2757)</f>
        <v>0</v>
      </c>
      <c r="F2758" s="5">
        <f>LARGE(F2745:F2757,1)</f>
        <v>197</v>
      </c>
      <c r="G2758" s="27">
        <f t="shared" ref="G2758:G2814" si="4190">SUM(G2746:G2757)</f>
        <v>76207.402720658036</v>
      </c>
      <c r="H2758" s="50">
        <f>E2758+G2758</f>
        <v>76207.402720658036</v>
      </c>
      <c r="I2758">
        <f>B2746</f>
        <v>197</v>
      </c>
      <c r="M2758" s="26" t="s">
        <v>35</v>
      </c>
      <c r="N2758" s="5"/>
      <c r="O2758" s="5">
        <f t="shared" ref="O2758:P2758" si="4191">LARGE(O2745:O2757,1)</f>
        <v>77.73</v>
      </c>
      <c r="P2758" s="5">
        <f t="shared" si="4191"/>
        <v>0</v>
      </c>
      <c r="Q2758" s="27">
        <f t="shared" ref="Q2758" si="4192">SUM(Q2746:Q2757)</f>
        <v>0</v>
      </c>
      <c r="R2758" s="5">
        <f t="shared" ref="R2758" si="4193">LARGE(R2745:R2757,1)</f>
        <v>197</v>
      </c>
      <c r="S2758" s="27">
        <f t="shared" ref="S2758:S2814" si="4194">SUM(S2746:S2757)</f>
        <v>113862.38532110088</v>
      </c>
      <c r="T2758" s="50">
        <f t="shared" ref="T2758" si="4195">Q2758+S2758</f>
        <v>113862.38532110088</v>
      </c>
      <c r="U2758">
        <f t="shared" ref="U2758" si="4196">N2746</f>
        <v>197</v>
      </c>
      <c r="Y2758" s="26" t="s">
        <v>35</v>
      </c>
      <c r="Z2758" s="5"/>
      <c r="AA2758" s="5">
        <f t="shared" ref="AA2758:AB2758" si="4197">LARGE(AA2745:AA2757,1)</f>
        <v>89.49</v>
      </c>
      <c r="AB2758" s="5">
        <f t="shared" si="4197"/>
        <v>0</v>
      </c>
      <c r="AC2758" s="27">
        <f t="shared" ref="AC2758" si="4198">SUM(AC2746:AC2757)</f>
        <v>0</v>
      </c>
      <c r="AD2758" s="5">
        <f t="shared" ref="AD2758" si="4199">LARGE(AD2745:AD2757,1)</f>
        <v>197</v>
      </c>
      <c r="AE2758" s="27">
        <f t="shared" ref="AE2758:AE2814" si="4200">SUM(AE2746:AE2757)</f>
        <v>76207.402720658036</v>
      </c>
      <c r="AF2758" s="50">
        <f t="shared" ref="AF2758" si="4201">AC2758+AE2758</f>
        <v>76207.402720658036</v>
      </c>
      <c r="AG2758">
        <f t="shared" ref="AG2758" si="4202">Z2746</f>
        <v>197</v>
      </c>
    </row>
    <row r="2759" spans="1:33" x14ac:dyDescent="0.25">
      <c r="A2759" s="6" t="s">
        <v>12</v>
      </c>
      <c r="B2759" s="6" t="s">
        <v>18</v>
      </c>
      <c r="C2759" s="6" t="s">
        <v>19</v>
      </c>
      <c r="D2759" s="14" t="s">
        <v>20</v>
      </c>
      <c r="E2759" s="14" t="s">
        <v>21</v>
      </c>
      <c r="F2759" s="6" t="s">
        <v>22</v>
      </c>
      <c r="G2759" s="6" t="s">
        <v>23</v>
      </c>
      <c r="M2759" s="6" t="s">
        <v>12</v>
      </c>
      <c r="N2759" s="6" t="s">
        <v>18</v>
      </c>
      <c r="O2759" s="6" t="s">
        <v>19</v>
      </c>
      <c r="P2759" s="14" t="s">
        <v>20</v>
      </c>
      <c r="Q2759" s="14" t="s">
        <v>21</v>
      </c>
      <c r="R2759" s="6" t="s">
        <v>22</v>
      </c>
      <c r="S2759" s="6" t="s">
        <v>23</v>
      </c>
      <c r="Y2759" s="6" t="s">
        <v>12</v>
      </c>
      <c r="Z2759" s="6" t="s">
        <v>18</v>
      </c>
      <c r="AA2759" s="6" t="s">
        <v>19</v>
      </c>
      <c r="AB2759" s="14" t="s">
        <v>20</v>
      </c>
      <c r="AC2759" s="14" t="s">
        <v>21</v>
      </c>
      <c r="AD2759" s="6" t="s">
        <v>22</v>
      </c>
      <c r="AE2759" s="6" t="s">
        <v>23</v>
      </c>
    </row>
    <row r="2760" spans="1:33" x14ac:dyDescent="0.25">
      <c r="A2760" s="7" t="str">
        <f>Premissas!$E$2</f>
        <v>outubro/19</v>
      </c>
      <c r="B2760" s="29">
        <f>B2746+1</f>
        <v>198</v>
      </c>
      <c r="C2760" s="15">
        <f>LARGE(Premissas!$H$2:$I$2,1)</f>
        <v>63.39</v>
      </c>
      <c r="D2760" s="16">
        <f t="shared" ref="D2760:D2771" si="4203">IF(C2760&gt;105%*B2760,(C2760-B2760),0)</f>
        <v>0</v>
      </c>
      <c r="E2760" s="17">
        <f>D2760*Premissas!$C$6</f>
        <v>0</v>
      </c>
      <c r="F2760" s="15">
        <f t="shared" ref="F2760:F2771" si="4204">IF(C2760&gt;B2760,C2760,B2760)</f>
        <v>198</v>
      </c>
      <c r="G2760" s="18">
        <f>F2760*Premissas!$C$5</f>
        <v>6382.8535273647576</v>
      </c>
      <c r="M2760" s="7" t="str">
        <f>Premissas!$E$2</f>
        <v>outubro/19</v>
      </c>
      <c r="N2760" s="29">
        <f t="shared" ref="N2760" si="4205">N2746+1</f>
        <v>198</v>
      </c>
      <c r="O2760" s="15">
        <f>Premissas!$I$2</f>
        <v>63.39</v>
      </c>
      <c r="P2760" s="16">
        <f t="shared" ref="P2760:P2771" si="4206">IF(O2760&gt;105%*N2760,(O2760-N2760),0)</f>
        <v>0</v>
      </c>
      <c r="Q2760" s="17">
        <f>P2760*Premissas!$C$13</f>
        <v>0</v>
      </c>
      <c r="R2760" s="15">
        <f t="shared" ref="R2760:R2771" si="4207">IF(O2760&gt;N2760,O2760,N2760)</f>
        <v>198</v>
      </c>
      <c r="S2760" s="18">
        <f>R2760*Premissas!$C$11</f>
        <v>9536.697247706421</v>
      </c>
      <c r="Y2760" s="7" t="str">
        <f>Premissas!$E$2</f>
        <v>outubro/19</v>
      </c>
      <c r="Z2760" s="29">
        <f t="shared" ref="Z2760" si="4208">Z2746+1</f>
        <v>198</v>
      </c>
      <c r="AA2760" s="15">
        <f>Premissas!$H$2</f>
        <v>58.8</v>
      </c>
      <c r="AB2760" s="16">
        <f t="shared" ref="AB2760:AB2771" si="4209">IF(AA2760&gt;105%*Z2760,(AA2760-Z2760),0)</f>
        <v>0</v>
      </c>
      <c r="AC2760" s="17">
        <f>AB2760*Premissas!$C$6</f>
        <v>0</v>
      </c>
      <c r="AD2760" s="15">
        <f t="shared" ref="AD2760:AD2771" si="4210">IF(AA2760&gt;Z2760,AA2760,Z2760)</f>
        <v>198</v>
      </c>
      <c r="AE2760" s="18">
        <f>AD2760*Premissas!$C$12</f>
        <v>6382.8535273647576</v>
      </c>
    </row>
    <row r="2761" spans="1:33" x14ac:dyDescent="0.25">
      <c r="A2761" s="7" t="str">
        <f>Premissas!$E$3</f>
        <v>setembro/19</v>
      </c>
      <c r="B2761" s="29">
        <f>B2760</f>
        <v>198</v>
      </c>
      <c r="C2761" s="15">
        <f>LARGE(Premissas!$H$3:$I$3,1)</f>
        <v>58.91</v>
      </c>
      <c r="D2761" s="16">
        <f t="shared" si="4203"/>
        <v>0</v>
      </c>
      <c r="E2761" s="17">
        <f>D2761*Premissas!$C$6</f>
        <v>0</v>
      </c>
      <c r="F2761" s="15">
        <f t="shared" si="4204"/>
        <v>198</v>
      </c>
      <c r="G2761" s="18">
        <f>F2761*Premissas!$C$5</f>
        <v>6382.8535273647576</v>
      </c>
      <c r="M2761" s="7" t="str">
        <f>Premissas!$E$3</f>
        <v>setembro/19</v>
      </c>
      <c r="N2761" s="29">
        <f t="shared" ref="N2761:N2771" si="4211">N2760</f>
        <v>198</v>
      </c>
      <c r="O2761" s="15">
        <f>Premissas!$I$3</f>
        <v>52.19</v>
      </c>
      <c r="P2761" s="16">
        <f t="shared" si="4206"/>
        <v>0</v>
      </c>
      <c r="Q2761" s="17">
        <f>P2761*Premissas!$C$13</f>
        <v>0</v>
      </c>
      <c r="R2761" s="15">
        <f t="shared" si="4207"/>
        <v>198</v>
      </c>
      <c r="S2761" s="18">
        <f>R2761*Premissas!$C$11</f>
        <v>9536.697247706421</v>
      </c>
      <c r="Y2761" s="7" t="str">
        <f>Premissas!$E$3</f>
        <v>setembro/19</v>
      </c>
      <c r="Z2761" s="29">
        <f t="shared" ref="Z2761:Z2771" si="4212">Z2760</f>
        <v>198</v>
      </c>
      <c r="AA2761" s="15">
        <f>Premissas!$H$3</f>
        <v>58.91</v>
      </c>
      <c r="AB2761" s="16">
        <f t="shared" si="4209"/>
        <v>0</v>
      </c>
      <c r="AC2761" s="17">
        <f>AB2761*Premissas!$C$6</f>
        <v>0</v>
      </c>
      <c r="AD2761" s="15">
        <f t="shared" si="4210"/>
        <v>198</v>
      </c>
      <c r="AE2761" s="18">
        <f>AD2761*Premissas!$C$12</f>
        <v>6382.8535273647576</v>
      </c>
    </row>
    <row r="2762" spans="1:33" x14ac:dyDescent="0.25">
      <c r="A2762" s="7" t="str">
        <f>Premissas!$E$4</f>
        <v>agosto/19</v>
      </c>
      <c r="B2762" s="29">
        <f t="shared" ref="B2762:B2771" si="4213">B2761</f>
        <v>198</v>
      </c>
      <c r="C2762" s="15">
        <f>LARGE(Premissas!$H$4:$I$4,1)</f>
        <v>46.48</v>
      </c>
      <c r="D2762" s="16">
        <f t="shared" si="4203"/>
        <v>0</v>
      </c>
      <c r="E2762" s="17">
        <f>D2762*Premissas!$C$6</f>
        <v>0</v>
      </c>
      <c r="F2762" s="15">
        <f t="shared" si="4204"/>
        <v>198</v>
      </c>
      <c r="G2762" s="18">
        <f>F2762*Premissas!$C$5</f>
        <v>6382.8535273647576</v>
      </c>
      <c r="M2762" s="7" t="str">
        <f>Premissas!$E$4</f>
        <v>agosto/19</v>
      </c>
      <c r="N2762" s="29">
        <f t="shared" si="4211"/>
        <v>198</v>
      </c>
      <c r="O2762" s="15">
        <f>Premissas!$I$4</f>
        <v>20.16</v>
      </c>
      <c r="P2762" s="16">
        <f t="shared" si="4206"/>
        <v>0</v>
      </c>
      <c r="Q2762" s="17">
        <f>P2762*Premissas!$C$13</f>
        <v>0</v>
      </c>
      <c r="R2762" s="15">
        <f t="shared" si="4207"/>
        <v>198</v>
      </c>
      <c r="S2762" s="18">
        <f>R2762*Premissas!$C$11</f>
        <v>9536.697247706421</v>
      </c>
      <c r="Y2762" s="7" t="str">
        <f>Premissas!$E$4</f>
        <v>agosto/19</v>
      </c>
      <c r="Z2762" s="29">
        <f t="shared" si="4212"/>
        <v>198</v>
      </c>
      <c r="AA2762" s="15">
        <f>Premissas!$H$4</f>
        <v>46.48</v>
      </c>
      <c r="AB2762" s="16">
        <f t="shared" si="4209"/>
        <v>0</v>
      </c>
      <c r="AC2762" s="17">
        <f>AB2762*Premissas!$C$6</f>
        <v>0</v>
      </c>
      <c r="AD2762" s="15">
        <f t="shared" si="4210"/>
        <v>198</v>
      </c>
      <c r="AE2762" s="18">
        <f>AD2762*Premissas!$C$12</f>
        <v>6382.8535273647576</v>
      </c>
    </row>
    <row r="2763" spans="1:33" x14ac:dyDescent="0.25">
      <c r="A2763" s="7" t="str">
        <f>Premissas!$E$5</f>
        <v>julho/19</v>
      </c>
      <c r="B2763" s="29">
        <f t="shared" si="4213"/>
        <v>198</v>
      </c>
      <c r="C2763" s="15">
        <f>LARGE(Premissas!$H$5:$I$5,1)</f>
        <v>63.17</v>
      </c>
      <c r="D2763" s="16">
        <f t="shared" si="4203"/>
        <v>0</v>
      </c>
      <c r="E2763" s="17">
        <f>D2763*Premissas!$C$6</f>
        <v>0</v>
      </c>
      <c r="F2763" s="15">
        <f t="shared" si="4204"/>
        <v>198</v>
      </c>
      <c r="G2763" s="18">
        <f>F2763*Premissas!$C$5</f>
        <v>6382.8535273647576</v>
      </c>
      <c r="M2763" s="7" t="str">
        <f>Premissas!$E$5</f>
        <v>julho/19</v>
      </c>
      <c r="N2763" s="29">
        <f t="shared" si="4211"/>
        <v>198</v>
      </c>
      <c r="O2763" s="15">
        <f>Premissas!$I$5</f>
        <v>39.979999999999997</v>
      </c>
      <c r="P2763" s="16">
        <f t="shared" si="4206"/>
        <v>0</v>
      </c>
      <c r="Q2763" s="17">
        <f>P2763*Premissas!$C$13</f>
        <v>0</v>
      </c>
      <c r="R2763" s="15">
        <f t="shared" si="4207"/>
        <v>198</v>
      </c>
      <c r="S2763" s="18">
        <f>R2763*Premissas!$C$11</f>
        <v>9536.697247706421</v>
      </c>
      <c r="Y2763" s="7" t="str">
        <f>Premissas!$E$5</f>
        <v>julho/19</v>
      </c>
      <c r="Z2763" s="29">
        <f t="shared" si="4212"/>
        <v>198</v>
      </c>
      <c r="AA2763" s="15">
        <f>Premissas!$H$5</f>
        <v>63.17</v>
      </c>
      <c r="AB2763" s="16">
        <f t="shared" si="4209"/>
        <v>0</v>
      </c>
      <c r="AC2763" s="17">
        <f>AB2763*Premissas!$C$6</f>
        <v>0</v>
      </c>
      <c r="AD2763" s="15">
        <f t="shared" si="4210"/>
        <v>198</v>
      </c>
      <c r="AE2763" s="18">
        <f>AD2763*Premissas!$C$12</f>
        <v>6382.8535273647576</v>
      </c>
    </row>
    <row r="2764" spans="1:33" x14ac:dyDescent="0.25">
      <c r="A2764" s="7" t="str">
        <f>Premissas!$E$6</f>
        <v>junho/19</v>
      </c>
      <c r="B2764" s="29">
        <f t="shared" si="4213"/>
        <v>198</v>
      </c>
      <c r="C2764" s="15">
        <f>LARGE(Premissas!$H$6:$I$6,1)</f>
        <v>59.47</v>
      </c>
      <c r="D2764" s="16">
        <f t="shared" si="4203"/>
        <v>0</v>
      </c>
      <c r="E2764" s="17">
        <f>D2764*Premissas!$C$6</f>
        <v>0</v>
      </c>
      <c r="F2764" s="15">
        <f t="shared" si="4204"/>
        <v>198</v>
      </c>
      <c r="G2764" s="18">
        <f>F2764*Premissas!$C$5</f>
        <v>6382.8535273647576</v>
      </c>
      <c r="M2764" s="7" t="str">
        <f>Premissas!$E$6</f>
        <v>junho/19</v>
      </c>
      <c r="N2764" s="29">
        <f t="shared" si="4211"/>
        <v>198</v>
      </c>
      <c r="O2764" s="15">
        <f>Premissas!$I$6</f>
        <v>47.71</v>
      </c>
      <c r="P2764" s="16">
        <f t="shared" si="4206"/>
        <v>0</v>
      </c>
      <c r="Q2764" s="17">
        <f>P2764*Premissas!$C$13</f>
        <v>0</v>
      </c>
      <c r="R2764" s="15">
        <f t="shared" si="4207"/>
        <v>198</v>
      </c>
      <c r="S2764" s="18">
        <f>R2764*Premissas!$C$11</f>
        <v>9536.697247706421</v>
      </c>
      <c r="Y2764" s="7" t="str">
        <f>Premissas!$E$6</f>
        <v>junho/19</v>
      </c>
      <c r="Z2764" s="29">
        <f t="shared" si="4212"/>
        <v>198</v>
      </c>
      <c r="AA2764" s="15">
        <f>Premissas!$H$6</f>
        <v>59.47</v>
      </c>
      <c r="AB2764" s="16">
        <f t="shared" si="4209"/>
        <v>0</v>
      </c>
      <c r="AC2764" s="17">
        <f>AB2764*Premissas!$C$6</f>
        <v>0</v>
      </c>
      <c r="AD2764" s="15">
        <f t="shared" si="4210"/>
        <v>198</v>
      </c>
      <c r="AE2764" s="18">
        <f>AD2764*Premissas!$C$12</f>
        <v>6382.8535273647576</v>
      </c>
    </row>
    <row r="2765" spans="1:33" x14ac:dyDescent="0.25">
      <c r="A2765" s="7" t="str">
        <f>Premissas!$E$7</f>
        <v>maio/19</v>
      </c>
      <c r="B2765" s="29">
        <f t="shared" si="4213"/>
        <v>198</v>
      </c>
      <c r="C2765" s="15">
        <f>LARGE(Premissas!$H$7:$I$7,1)</f>
        <v>61.04</v>
      </c>
      <c r="D2765" s="20">
        <f t="shared" si="4203"/>
        <v>0</v>
      </c>
      <c r="E2765" s="17">
        <f>D2765*Premissas!$C$6</f>
        <v>0</v>
      </c>
      <c r="F2765" s="15">
        <f t="shared" si="4204"/>
        <v>198</v>
      </c>
      <c r="G2765" s="18">
        <f>F2765*Premissas!$C$5</f>
        <v>6382.8535273647576</v>
      </c>
      <c r="M2765" s="7" t="str">
        <f>Premissas!$E$7</f>
        <v>maio/19</v>
      </c>
      <c r="N2765" s="29">
        <f t="shared" si="4211"/>
        <v>198</v>
      </c>
      <c r="O2765" s="15">
        <f>Premissas!$I$7</f>
        <v>46.37</v>
      </c>
      <c r="P2765" s="20">
        <f t="shared" si="4206"/>
        <v>0</v>
      </c>
      <c r="Q2765" s="17">
        <f>P2765*Premissas!$C$13</f>
        <v>0</v>
      </c>
      <c r="R2765" s="15">
        <f t="shared" si="4207"/>
        <v>198</v>
      </c>
      <c r="S2765" s="18">
        <f>R2765*Premissas!$C$11</f>
        <v>9536.697247706421</v>
      </c>
      <c r="Y2765" s="7" t="str">
        <f>Premissas!$E$7</f>
        <v>maio/19</v>
      </c>
      <c r="Z2765" s="29">
        <f t="shared" si="4212"/>
        <v>198</v>
      </c>
      <c r="AA2765" s="15">
        <f>Premissas!$H$7</f>
        <v>61.04</v>
      </c>
      <c r="AB2765" s="20">
        <f t="shared" si="4209"/>
        <v>0</v>
      </c>
      <c r="AC2765" s="17">
        <f>AB2765*Premissas!$C$6</f>
        <v>0</v>
      </c>
      <c r="AD2765" s="15">
        <f t="shared" si="4210"/>
        <v>198</v>
      </c>
      <c r="AE2765" s="18">
        <f>AD2765*Premissas!$C$12</f>
        <v>6382.8535273647576</v>
      </c>
    </row>
    <row r="2766" spans="1:33" x14ac:dyDescent="0.25">
      <c r="A2766" s="7" t="str">
        <f>Premissas!$E$8</f>
        <v>abril/19</v>
      </c>
      <c r="B2766" s="29">
        <f t="shared" si="4213"/>
        <v>198</v>
      </c>
      <c r="C2766" s="15">
        <f>LARGE(Premissas!$H$8:$I$8,1)</f>
        <v>81.98</v>
      </c>
      <c r="D2766" s="20">
        <f t="shared" si="4203"/>
        <v>0</v>
      </c>
      <c r="E2766" s="17">
        <f>D2766*Premissas!$C$6</f>
        <v>0</v>
      </c>
      <c r="F2766" s="15">
        <f t="shared" si="4204"/>
        <v>198</v>
      </c>
      <c r="G2766" s="18">
        <f>F2766*Premissas!$C$5</f>
        <v>6382.8535273647576</v>
      </c>
      <c r="M2766" s="7" t="str">
        <f>Premissas!$E$8</f>
        <v>abril/19</v>
      </c>
      <c r="N2766" s="29">
        <f t="shared" si="4211"/>
        <v>198</v>
      </c>
      <c r="O2766" s="15">
        <f>Premissas!$I$8</f>
        <v>53.09</v>
      </c>
      <c r="P2766" s="20">
        <f t="shared" si="4206"/>
        <v>0</v>
      </c>
      <c r="Q2766" s="17">
        <f>P2766*Premissas!$C$13</f>
        <v>0</v>
      </c>
      <c r="R2766" s="15">
        <f t="shared" si="4207"/>
        <v>198</v>
      </c>
      <c r="S2766" s="18">
        <f>R2766*Premissas!$C$11</f>
        <v>9536.697247706421</v>
      </c>
      <c r="Y2766" s="7" t="str">
        <f>Premissas!$E$8</f>
        <v>abril/19</v>
      </c>
      <c r="Z2766" s="29">
        <f t="shared" si="4212"/>
        <v>198</v>
      </c>
      <c r="AA2766" s="15">
        <f>Premissas!$H$8</f>
        <v>81.98</v>
      </c>
      <c r="AB2766" s="20">
        <f t="shared" si="4209"/>
        <v>0</v>
      </c>
      <c r="AC2766" s="17">
        <f>AB2766*Premissas!$C$6</f>
        <v>0</v>
      </c>
      <c r="AD2766" s="15">
        <f t="shared" si="4210"/>
        <v>198</v>
      </c>
      <c r="AE2766" s="18">
        <f>AD2766*Premissas!$C$12</f>
        <v>6382.8535273647576</v>
      </c>
    </row>
    <row r="2767" spans="1:33" x14ac:dyDescent="0.25">
      <c r="A2767" s="7" t="str">
        <f>Premissas!$E$9</f>
        <v>março/19</v>
      </c>
      <c r="B2767" s="29">
        <f t="shared" si="4213"/>
        <v>198</v>
      </c>
      <c r="C2767" s="15">
        <f>LARGE(Premissas!$H$9:$I$9,1)</f>
        <v>77.73</v>
      </c>
      <c r="D2767" s="20">
        <f t="shared" si="4203"/>
        <v>0</v>
      </c>
      <c r="E2767" s="17">
        <f>D2767*Premissas!$C$6</f>
        <v>0</v>
      </c>
      <c r="F2767" s="15">
        <f t="shared" si="4204"/>
        <v>198</v>
      </c>
      <c r="G2767" s="18">
        <f>F2767*Premissas!$C$5</f>
        <v>6382.8535273647576</v>
      </c>
      <c r="M2767" s="7" t="str">
        <f>Premissas!$E$9</f>
        <v>março/19</v>
      </c>
      <c r="N2767" s="29">
        <f t="shared" si="4211"/>
        <v>198</v>
      </c>
      <c r="O2767" s="15">
        <f>Premissas!$I$9</f>
        <v>77.73</v>
      </c>
      <c r="P2767" s="20">
        <f t="shared" si="4206"/>
        <v>0</v>
      </c>
      <c r="Q2767" s="17">
        <f>P2767*Premissas!$C$13</f>
        <v>0</v>
      </c>
      <c r="R2767" s="15">
        <f t="shared" si="4207"/>
        <v>198</v>
      </c>
      <c r="S2767" s="18">
        <f>R2767*Premissas!$C$11</f>
        <v>9536.697247706421</v>
      </c>
      <c r="Y2767" s="7" t="str">
        <f>Premissas!$E$9</f>
        <v>março/19</v>
      </c>
      <c r="Z2767" s="29">
        <f t="shared" si="4212"/>
        <v>198</v>
      </c>
      <c r="AA2767" s="15">
        <f>Premissas!$H$9</f>
        <v>77.62</v>
      </c>
      <c r="AB2767" s="20">
        <f t="shared" si="4209"/>
        <v>0</v>
      </c>
      <c r="AC2767" s="17">
        <f>AB2767*Premissas!$C$6</f>
        <v>0</v>
      </c>
      <c r="AD2767" s="15">
        <f t="shared" si="4210"/>
        <v>198</v>
      </c>
      <c r="AE2767" s="18">
        <f>AD2767*Premissas!$C$12</f>
        <v>6382.8535273647576</v>
      </c>
    </row>
    <row r="2768" spans="1:33" x14ac:dyDescent="0.25">
      <c r="A2768" s="7" t="str">
        <f>Premissas!$E$10</f>
        <v>fevereiro/19</v>
      </c>
      <c r="B2768" s="29">
        <f t="shared" si="4213"/>
        <v>198</v>
      </c>
      <c r="C2768" s="15">
        <f>LARGE(Premissas!$H$10:$I$10,1)</f>
        <v>89.49</v>
      </c>
      <c r="D2768" s="20">
        <f t="shared" si="4203"/>
        <v>0</v>
      </c>
      <c r="E2768" s="17">
        <f>D2768*Premissas!$C$6</f>
        <v>0</v>
      </c>
      <c r="F2768" s="15">
        <f t="shared" si="4204"/>
        <v>198</v>
      </c>
      <c r="G2768" s="18">
        <f>F2768*Premissas!$C$5</f>
        <v>6382.8535273647576</v>
      </c>
      <c r="M2768" s="7" t="str">
        <f>Premissas!$E$10</f>
        <v>fevereiro/19</v>
      </c>
      <c r="N2768" s="29">
        <f t="shared" si="4211"/>
        <v>198</v>
      </c>
      <c r="O2768" s="15">
        <f>Premissas!$I$10</f>
        <v>61.82</v>
      </c>
      <c r="P2768" s="20">
        <f t="shared" si="4206"/>
        <v>0</v>
      </c>
      <c r="Q2768" s="17">
        <f>P2768*Premissas!$C$13</f>
        <v>0</v>
      </c>
      <c r="R2768" s="15">
        <f t="shared" si="4207"/>
        <v>198</v>
      </c>
      <c r="S2768" s="18">
        <f>R2768*Premissas!$C$11</f>
        <v>9536.697247706421</v>
      </c>
      <c r="Y2768" s="7" t="str">
        <f>Premissas!$E$10</f>
        <v>fevereiro/19</v>
      </c>
      <c r="Z2768" s="29">
        <f t="shared" si="4212"/>
        <v>198</v>
      </c>
      <c r="AA2768" s="15">
        <f>Premissas!$H$10</f>
        <v>89.49</v>
      </c>
      <c r="AB2768" s="20">
        <f t="shared" si="4209"/>
        <v>0</v>
      </c>
      <c r="AC2768" s="17">
        <f>AB2768*Premissas!$C$6</f>
        <v>0</v>
      </c>
      <c r="AD2768" s="15">
        <f t="shared" si="4210"/>
        <v>198</v>
      </c>
      <c r="AE2768" s="18">
        <f>AD2768*Premissas!$C$12</f>
        <v>6382.8535273647576</v>
      </c>
    </row>
    <row r="2769" spans="1:33" x14ac:dyDescent="0.25">
      <c r="A2769" s="7" t="str">
        <f>Premissas!$E$11</f>
        <v>janeiro/19</v>
      </c>
      <c r="B2769" s="29">
        <f t="shared" si="4213"/>
        <v>198</v>
      </c>
      <c r="C2769" s="15">
        <f>LARGE(Premissas!$H$11:$I$11,1)</f>
        <v>81.09</v>
      </c>
      <c r="D2769" s="16">
        <f t="shared" si="4203"/>
        <v>0</v>
      </c>
      <c r="E2769" s="17">
        <f>D2769*Premissas!$C$6</f>
        <v>0</v>
      </c>
      <c r="F2769" s="15">
        <f t="shared" si="4204"/>
        <v>198</v>
      </c>
      <c r="G2769" s="18">
        <f>F2769*Premissas!$C$5</f>
        <v>6382.8535273647576</v>
      </c>
      <c r="M2769" s="7" t="str">
        <f>Premissas!$E$11</f>
        <v>janeiro/19</v>
      </c>
      <c r="N2769" s="29">
        <f t="shared" si="4211"/>
        <v>198</v>
      </c>
      <c r="O2769" s="15">
        <f>Premissas!$I$11</f>
        <v>57.12</v>
      </c>
      <c r="P2769" s="16">
        <f t="shared" si="4206"/>
        <v>0</v>
      </c>
      <c r="Q2769" s="17">
        <f>P2769*Premissas!$C$13</f>
        <v>0</v>
      </c>
      <c r="R2769" s="15">
        <f t="shared" si="4207"/>
        <v>198</v>
      </c>
      <c r="S2769" s="18">
        <f>R2769*Premissas!$C$11</f>
        <v>9536.697247706421</v>
      </c>
      <c r="Y2769" s="7" t="str">
        <f>Premissas!$E$11</f>
        <v>janeiro/19</v>
      </c>
      <c r="Z2769" s="29">
        <f t="shared" si="4212"/>
        <v>198</v>
      </c>
      <c r="AA2769" s="15">
        <f>Premissas!$H$11</f>
        <v>81.09</v>
      </c>
      <c r="AB2769" s="16">
        <f t="shared" si="4209"/>
        <v>0</v>
      </c>
      <c r="AC2769" s="17">
        <f>AB2769*Premissas!$C$6</f>
        <v>0</v>
      </c>
      <c r="AD2769" s="15">
        <f t="shared" si="4210"/>
        <v>198</v>
      </c>
      <c r="AE2769" s="18">
        <f>AD2769*Premissas!$C$12</f>
        <v>6382.8535273647576</v>
      </c>
    </row>
    <row r="2770" spans="1:33" x14ac:dyDescent="0.25">
      <c r="A2770" s="7" t="str">
        <f>Premissas!$E$12</f>
        <v>dezembro/18</v>
      </c>
      <c r="B2770" s="29">
        <f t="shared" si="4213"/>
        <v>198</v>
      </c>
      <c r="C2770" s="15">
        <f>LARGE(Premissas!$H$12:$I$12,1)</f>
        <v>66.98</v>
      </c>
      <c r="D2770" s="16">
        <f t="shared" si="4203"/>
        <v>0</v>
      </c>
      <c r="E2770" s="17">
        <f>D2770*Premissas!$C$6</f>
        <v>0</v>
      </c>
      <c r="F2770" s="15">
        <f t="shared" si="4204"/>
        <v>198</v>
      </c>
      <c r="G2770" s="18">
        <f>F2770*Premissas!$C$5</f>
        <v>6382.8535273647576</v>
      </c>
      <c r="M2770" s="7" t="str">
        <f>Premissas!$E$12</f>
        <v>dezembro/18</v>
      </c>
      <c r="N2770" s="29">
        <f t="shared" si="4211"/>
        <v>198</v>
      </c>
      <c r="O2770" s="15">
        <f>Premissas!$I$12</f>
        <v>56.9</v>
      </c>
      <c r="P2770" s="16">
        <f t="shared" si="4206"/>
        <v>0</v>
      </c>
      <c r="Q2770" s="17">
        <f>P2770*Premissas!$C$13</f>
        <v>0</v>
      </c>
      <c r="R2770" s="15">
        <f t="shared" si="4207"/>
        <v>198</v>
      </c>
      <c r="S2770" s="18">
        <f>R2770*Premissas!$C$11</f>
        <v>9536.697247706421</v>
      </c>
      <c r="Y2770" s="7" t="str">
        <f>Premissas!$E$12</f>
        <v>dezembro/18</v>
      </c>
      <c r="Z2770" s="29">
        <f t="shared" si="4212"/>
        <v>198</v>
      </c>
      <c r="AA2770" s="15">
        <f>Premissas!$H$12</f>
        <v>66.98</v>
      </c>
      <c r="AB2770" s="16">
        <f t="shared" si="4209"/>
        <v>0</v>
      </c>
      <c r="AC2770" s="17">
        <f>AB2770*Premissas!$C$6</f>
        <v>0</v>
      </c>
      <c r="AD2770" s="15">
        <f t="shared" si="4210"/>
        <v>198</v>
      </c>
      <c r="AE2770" s="18">
        <f>AD2770*Premissas!$C$12</f>
        <v>6382.8535273647576</v>
      </c>
    </row>
    <row r="2771" spans="1:33" x14ac:dyDescent="0.25">
      <c r="A2771" s="7" t="str">
        <f>Premissas!$E$13</f>
        <v>novembro/18</v>
      </c>
      <c r="B2771" s="29">
        <f t="shared" si="4213"/>
        <v>198</v>
      </c>
      <c r="C2771" s="15">
        <f>LARGE(Premissas!$H$13:$I$13,1)</f>
        <v>66.42</v>
      </c>
      <c r="D2771" s="16">
        <f t="shared" si="4203"/>
        <v>0</v>
      </c>
      <c r="E2771" s="17">
        <f>D2771*Premissas!$C$6</f>
        <v>0</v>
      </c>
      <c r="F2771" s="15">
        <f t="shared" si="4204"/>
        <v>198</v>
      </c>
      <c r="G2771" s="18">
        <f>F2771*Premissas!$C$5</f>
        <v>6382.8535273647576</v>
      </c>
      <c r="M2771" s="7" t="str">
        <f>Premissas!$E$13</f>
        <v>novembro/18</v>
      </c>
      <c r="N2771" s="29">
        <f t="shared" si="4211"/>
        <v>198</v>
      </c>
      <c r="O2771" s="15">
        <f>Premissas!$I$13</f>
        <v>40.659999999999997</v>
      </c>
      <c r="P2771" s="16">
        <f t="shared" si="4206"/>
        <v>0</v>
      </c>
      <c r="Q2771" s="17">
        <f>P2771*Premissas!$C$13</f>
        <v>0</v>
      </c>
      <c r="R2771" s="15">
        <f t="shared" si="4207"/>
        <v>198</v>
      </c>
      <c r="S2771" s="18">
        <f>R2771*Premissas!$C$11</f>
        <v>9536.697247706421</v>
      </c>
      <c r="Y2771" s="7" t="str">
        <f>Premissas!$E$13</f>
        <v>novembro/18</v>
      </c>
      <c r="Z2771" s="29">
        <f t="shared" si="4212"/>
        <v>198</v>
      </c>
      <c r="AA2771" s="15">
        <f>Premissas!$H$13</f>
        <v>66.42</v>
      </c>
      <c r="AB2771" s="16">
        <f t="shared" si="4209"/>
        <v>0</v>
      </c>
      <c r="AC2771" s="17">
        <f>AB2771*Premissas!$C$6</f>
        <v>0</v>
      </c>
      <c r="AD2771" s="15">
        <f t="shared" si="4210"/>
        <v>198</v>
      </c>
      <c r="AE2771" s="18">
        <f>AD2771*Premissas!$C$12</f>
        <v>6382.8535273647576</v>
      </c>
    </row>
    <row r="2772" spans="1:33" x14ac:dyDescent="0.25">
      <c r="A2772" s="26" t="s">
        <v>35</v>
      </c>
      <c r="B2772" s="5"/>
      <c r="C2772" s="5">
        <f>LARGE(C2759:C2771,1)</f>
        <v>89.49</v>
      </c>
      <c r="D2772" s="5">
        <f>LARGE(D2759:D2771,1)</f>
        <v>0</v>
      </c>
      <c r="E2772" s="27">
        <f>SUM(E2760:E2771)</f>
        <v>0</v>
      </c>
      <c r="F2772" s="5">
        <f>LARGE(F2759:F2771,1)</f>
        <v>198</v>
      </c>
      <c r="G2772" s="27">
        <f t="shared" si="4190"/>
        <v>76594.242328377091</v>
      </c>
      <c r="H2772" s="50">
        <f>E2772+G2772</f>
        <v>76594.242328377091</v>
      </c>
      <c r="I2772">
        <f>B2760</f>
        <v>198</v>
      </c>
      <c r="M2772" s="26" t="s">
        <v>35</v>
      </c>
      <c r="N2772" s="5"/>
      <c r="O2772" s="5">
        <f t="shared" ref="O2772:P2772" si="4214">LARGE(O2759:O2771,1)</f>
        <v>77.73</v>
      </c>
      <c r="P2772" s="5">
        <f t="shared" si="4214"/>
        <v>0</v>
      </c>
      <c r="Q2772" s="27">
        <f t="shared" ref="Q2772" si="4215">SUM(Q2760:Q2771)</f>
        <v>0</v>
      </c>
      <c r="R2772" s="5">
        <f t="shared" ref="R2772" si="4216">LARGE(R2759:R2771,1)</f>
        <v>198</v>
      </c>
      <c r="S2772" s="27">
        <f t="shared" si="4194"/>
        <v>114440.36697247707</v>
      </c>
      <c r="T2772" s="50">
        <f t="shared" ref="T2772" si="4217">Q2772+S2772</f>
        <v>114440.36697247707</v>
      </c>
      <c r="U2772">
        <f t="shared" ref="U2772" si="4218">N2760</f>
        <v>198</v>
      </c>
      <c r="Y2772" s="26" t="s">
        <v>35</v>
      </c>
      <c r="Z2772" s="5"/>
      <c r="AA2772" s="5">
        <f t="shared" ref="AA2772:AB2772" si="4219">LARGE(AA2759:AA2771,1)</f>
        <v>89.49</v>
      </c>
      <c r="AB2772" s="5">
        <f t="shared" si="4219"/>
        <v>0</v>
      </c>
      <c r="AC2772" s="27">
        <f t="shared" ref="AC2772" si="4220">SUM(AC2760:AC2771)</f>
        <v>0</v>
      </c>
      <c r="AD2772" s="5">
        <f t="shared" ref="AD2772" si="4221">LARGE(AD2759:AD2771,1)</f>
        <v>198</v>
      </c>
      <c r="AE2772" s="27">
        <f t="shared" si="4200"/>
        <v>76594.242328377091</v>
      </c>
      <c r="AF2772" s="50">
        <f t="shared" ref="AF2772" si="4222">AC2772+AE2772</f>
        <v>76594.242328377091</v>
      </c>
      <c r="AG2772">
        <f t="shared" ref="AG2772" si="4223">Z2760</f>
        <v>198</v>
      </c>
    </row>
    <row r="2773" spans="1:33" x14ac:dyDescent="0.25">
      <c r="A2773" s="6" t="s">
        <v>12</v>
      </c>
      <c r="B2773" s="6" t="s">
        <v>18</v>
      </c>
      <c r="C2773" s="6" t="s">
        <v>19</v>
      </c>
      <c r="D2773" s="14" t="s">
        <v>20</v>
      </c>
      <c r="E2773" s="14" t="s">
        <v>21</v>
      </c>
      <c r="F2773" s="6" t="s">
        <v>22</v>
      </c>
      <c r="G2773" s="6" t="s">
        <v>23</v>
      </c>
      <c r="M2773" s="6" t="s">
        <v>12</v>
      </c>
      <c r="N2773" s="6" t="s">
        <v>18</v>
      </c>
      <c r="O2773" s="6" t="s">
        <v>19</v>
      </c>
      <c r="P2773" s="14" t="s">
        <v>20</v>
      </c>
      <c r="Q2773" s="14" t="s">
        <v>21</v>
      </c>
      <c r="R2773" s="6" t="s">
        <v>22</v>
      </c>
      <c r="S2773" s="6" t="s">
        <v>23</v>
      </c>
      <c r="Y2773" s="6" t="s">
        <v>12</v>
      </c>
      <c r="Z2773" s="6" t="s">
        <v>18</v>
      </c>
      <c r="AA2773" s="6" t="s">
        <v>19</v>
      </c>
      <c r="AB2773" s="14" t="s">
        <v>20</v>
      </c>
      <c r="AC2773" s="14" t="s">
        <v>21</v>
      </c>
      <c r="AD2773" s="6" t="s">
        <v>22</v>
      </c>
      <c r="AE2773" s="6" t="s">
        <v>23</v>
      </c>
    </row>
    <row r="2774" spans="1:33" x14ac:dyDescent="0.25">
      <c r="A2774" s="7" t="str">
        <f>Premissas!$E$2</f>
        <v>outubro/19</v>
      </c>
      <c r="B2774" s="29">
        <f>B2760+1</f>
        <v>199</v>
      </c>
      <c r="C2774" s="15">
        <f>LARGE(Premissas!$H$2:$I$2,1)</f>
        <v>63.39</v>
      </c>
      <c r="D2774" s="16">
        <f t="shared" ref="D2774:D2785" si="4224">IF(C2774&gt;105%*B2774,(C2774-B2774),0)</f>
        <v>0</v>
      </c>
      <c r="E2774" s="17">
        <f>D2774*Premissas!$C$6</f>
        <v>0</v>
      </c>
      <c r="F2774" s="15">
        <f t="shared" ref="F2774:F2785" si="4225">IF(C2774&gt;B2774,C2774,B2774)</f>
        <v>199</v>
      </c>
      <c r="G2774" s="18">
        <f>F2774*Premissas!$C$5</f>
        <v>6415.090161341348</v>
      </c>
      <c r="M2774" s="7" t="str">
        <f>Premissas!$E$2</f>
        <v>outubro/19</v>
      </c>
      <c r="N2774" s="29">
        <f t="shared" ref="N2774" si="4226">N2760+1</f>
        <v>199</v>
      </c>
      <c r="O2774" s="15">
        <f>Premissas!$I$2</f>
        <v>63.39</v>
      </c>
      <c r="P2774" s="16">
        <f t="shared" ref="P2774:P2785" si="4227">IF(O2774&gt;105%*N2774,(O2774-N2774),0)</f>
        <v>0</v>
      </c>
      <c r="Q2774" s="17">
        <f>P2774*Premissas!$C$13</f>
        <v>0</v>
      </c>
      <c r="R2774" s="15">
        <f t="shared" ref="R2774:R2785" si="4228">IF(O2774&gt;N2774,O2774,N2774)</f>
        <v>199</v>
      </c>
      <c r="S2774" s="18">
        <f>R2774*Premissas!$C$11</f>
        <v>9584.8623853211011</v>
      </c>
      <c r="Y2774" s="7" t="str">
        <f>Premissas!$E$2</f>
        <v>outubro/19</v>
      </c>
      <c r="Z2774" s="29">
        <f t="shared" ref="Z2774" si="4229">Z2760+1</f>
        <v>199</v>
      </c>
      <c r="AA2774" s="15">
        <f>Premissas!$H$2</f>
        <v>58.8</v>
      </c>
      <c r="AB2774" s="16">
        <f t="shared" ref="AB2774:AB2785" si="4230">IF(AA2774&gt;105%*Z2774,(AA2774-Z2774),0)</f>
        <v>0</v>
      </c>
      <c r="AC2774" s="17">
        <f>AB2774*Premissas!$C$6</f>
        <v>0</v>
      </c>
      <c r="AD2774" s="15">
        <f t="shared" ref="AD2774:AD2785" si="4231">IF(AA2774&gt;Z2774,AA2774,Z2774)</f>
        <v>199</v>
      </c>
      <c r="AE2774" s="18">
        <f>AD2774*Premissas!$C$12</f>
        <v>6415.090161341348</v>
      </c>
    </row>
    <row r="2775" spans="1:33" x14ac:dyDescent="0.25">
      <c r="A2775" s="7" t="str">
        <f>Premissas!$E$3</f>
        <v>setembro/19</v>
      </c>
      <c r="B2775" s="29">
        <f>B2774</f>
        <v>199</v>
      </c>
      <c r="C2775" s="15">
        <f>LARGE(Premissas!$H$3:$I$3,1)</f>
        <v>58.91</v>
      </c>
      <c r="D2775" s="16">
        <f t="shared" si="4224"/>
        <v>0</v>
      </c>
      <c r="E2775" s="17">
        <f>D2775*Premissas!$C$6</f>
        <v>0</v>
      </c>
      <c r="F2775" s="15">
        <f t="shared" si="4225"/>
        <v>199</v>
      </c>
      <c r="G2775" s="18">
        <f>F2775*Premissas!$C$5</f>
        <v>6415.090161341348</v>
      </c>
      <c r="M2775" s="7" t="str">
        <f>Premissas!$E$3</f>
        <v>setembro/19</v>
      </c>
      <c r="N2775" s="29">
        <f t="shared" ref="N2775:N2785" si="4232">N2774</f>
        <v>199</v>
      </c>
      <c r="O2775" s="15">
        <f>Premissas!$I$3</f>
        <v>52.19</v>
      </c>
      <c r="P2775" s="16">
        <f t="shared" si="4227"/>
        <v>0</v>
      </c>
      <c r="Q2775" s="17">
        <f>P2775*Premissas!$C$13</f>
        <v>0</v>
      </c>
      <c r="R2775" s="15">
        <f t="shared" si="4228"/>
        <v>199</v>
      </c>
      <c r="S2775" s="18">
        <f>R2775*Premissas!$C$11</f>
        <v>9584.8623853211011</v>
      </c>
      <c r="Y2775" s="7" t="str">
        <f>Premissas!$E$3</f>
        <v>setembro/19</v>
      </c>
      <c r="Z2775" s="29">
        <f t="shared" ref="Z2775:Z2785" si="4233">Z2774</f>
        <v>199</v>
      </c>
      <c r="AA2775" s="15">
        <f>Premissas!$H$3</f>
        <v>58.91</v>
      </c>
      <c r="AB2775" s="16">
        <f t="shared" si="4230"/>
        <v>0</v>
      </c>
      <c r="AC2775" s="17">
        <f>AB2775*Premissas!$C$6</f>
        <v>0</v>
      </c>
      <c r="AD2775" s="15">
        <f t="shared" si="4231"/>
        <v>199</v>
      </c>
      <c r="AE2775" s="18">
        <f>AD2775*Premissas!$C$12</f>
        <v>6415.090161341348</v>
      </c>
    </row>
    <row r="2776" spans="1:33" x14ac:dyDescent="0.25">
      <c r="A2776" s="7" t="str">
        <f>Premissas!$E$4</f>
        <v>agosto/19</v>
      </c>
      <c r="B2776" s="29">
        <f t="shared" ref="B2776:B2785" si="4234">B2775</f>
        <v>199</v>
      </c>
      <c r="C2776" s="15">
        <f>LARGE(Premissas!$H$4:$I$4,1)</f>
        <v>46.48</v>
      </c>
      <c r="D2776" s="16">
        <f t="shared" si="4224"/>
        <v>0</v>
      </c>
      <c r="E2776" s="17">
        <f>D2776*Premissas!$C$6</f>
        <v>0</v>
      </c>
      <c r="F2776" s="15">
        <f t="shared" si="4225"/>
        <v>199</v>
      </c>
      <c r="G2776" s="18">
        <f>F2776*Premissas!$C$5</f>
        <v>6415.090161341348</v>
      </c>
      <c r="M2776" s="7" t="str">
        <f>Premissas!$E$4</f>
        <v>agosto/19</v>
      </c>
      <c r="N2776" s="29">
        <f t="shared" si="4232"/>
        <v>199</v>
      </c>
      <c r="O2776" s="15">
        <f>Premissas!$I$4</f>
        <v>20.16</v>
      </c>
      <c r="P2776" s="16">
        <f t="shared" si="4227"/>
        <v>0</v>
      </c>
      <c r="Q2776" s="17">
        <f>P2776*Premissas!$C$13</f>
        <v>0</v>
      </c>
      <c r="R2776" s="15">
        <f t="shared" si="4228"/>
        <v>199</v>
      </c>
      <c r="S2776" s="18">
        <f>R2776*Premissas!$C$11</f>
        <v>9584.8623853211011</v>
      </c>
      <c r="Y2776" s="7" t="str">
        <f>Premissas!$E$4</f>
        <v>agosto/19</v>
      </c>
      <c r="Z2776" s="29">
        <f t="shared" si="4233"/>
        <v>199</v>
      </c>
      <c r="AA2776" s="15">
        <f>Premissas!$H$4</f>
        <v>46.48</v>
      </c>
      <c r="AB2776" s="16">
        <f t="shared" si="4230"/>
        <v>0</v>
      </c>
      <c r="AC2776" s="17">
        <f>AB2776*Premissas!$C$6</f>
        <v>0</v>
      </c>
      <c r="AD2776" s="15">
        <f t="shared" si="4231"/>
        <v>199</v>
      </c>
      <c r="AE2776" s="18">
        <f>AD2776*Premissas!$C$12</f>
        <v>6415.090161341348</v>
      </c>
    </row>
    <row r="2777" spans="1:33" x14ac:dyDescent="0.25">
      <c r="A2777" s="7" t="str">
        <f>Premissas!$E$5</f>
        <v>julho/19</v>
      </c>
      <c r="B2777" s="29">
        <f t="shared" si="4234"/>
        <v>199</v>
      </c>
      <c r="C2777" s="15">
        <f>LARGE(Premissas!$H$5:$I$5,1)</f>
        <v>63.17</v>
      </c>
      <c r="D2777" s="16">
        <f t="shared" si="4224"/>
        <v>0</v>
      </c>
      <c r="E2777" s="17">
        <f>D2777*Premissas!$C$6</f>
        <v>0</v>
      </c>
      <c r="F2777" s="15">
        <f t="shared" si="4225"/>
        <v>199</v>
      </c>
      <c r="G2777" s="18">
        <f>F2777*Premissas!$C$5</f>
        <v>6415.090161341348</v>
      </c>
      <c r="M2777" s="7" t="str">
        <f>Premissas!$E$5</f>
        <v>julho/19</v>
      </c>
      <c r="N2777" s="29">
        <f t="shared" si="4232"/>
        <v>199</v>
      </c>
      <c r="O2777" s="15">
        <f>Premissas!$I$5</f>
        <v>39.979999999999997</v>
      </c>
      <c r="P2777" s="16">
        <f t="shared" si="4227"/>
        <v>0</v>
      </c>
      <c r="Q2777" s="17">
        <f>P2777*Premissas!$C$13</f>
        <v>0</v>
      </c>
      <c r="R2777" s="15">
        <f t="shared" si="4228"/>
        <v>199</v>
      </c>
      <c r="S2777" s="18">
        <f>R2777*Premissas!$C$11</f>
        <v>9584.8623853211011</v>
      </c>
      <c r="Y2777" s="7" t="str">
        <f>Premissas!$E$5</f>
        <v>julho/19</v>
      </c>
      <c r="Z2777" s="29">
        <f t="shared" si="4233"/>
        <v>199</v>
      </c>
      <c r="AA2777" s="15">
        <f>Premissas!$H$5</f>
        <v>63.17</v>
      </c>
      <c r="AB2777" s="16">
        <f t="shared" si="4230"/>
        <v>0</v>
      </c>
      <c r="AC2777" s="17">
        <f>AB2777*Premissas!$C$6</f>
        <v>0</v>
      </c>
      <c r="AD2777" s="15">
        <f t="shared" si="4231"/>
        <v>199</v>
      </c>
      <c r="AE2777" s="18">
        <f>AD2777*Premissas!$C$12</f>
        <v>6415.090161341348</v>
      </c>
    </row>
    <row r="2778" spans="1:33" x14ac:dyDescent="0.25">
      <c r="A2778" s="7" t="str">
        <f>Premissas!$E$6</f>
        <v>junho/19</v>
      </c>
      <c r="B2778" s="29">
        <f t="shared" si="4234"/>
        <v>199</v>
      </c>
      <c r="C2778" s="15">
        <f>LARGE(Premissas!$H$6:$I$6,1)</f>
        <v>59.47</v>
      </c>
      <c r="D2778" s="16">
        <f t="shared" si="4224"/>
        <v>0</v>
      </c>
      <c r="E2778" s="17">
        <f>D2778*Premissas!$C$6</f>
        <v>0</v>
      </c>
      <c r="F2778" s="15">
        <f t="shared" si="4225"/>
        <v>199</v>
      </c>
      <c r="G2778" s="18">
        <f>F2778*Premissas!$C$5</f>
        <v>6415.090161341348</v>
      </c>
      <c r="M2778" s="7" t="str">
        <f>Premissas!$E$6</f>
        <v>junho/19</v>
      </c>
      <c r="N2778" s="29">
        <f t="shared" si="4232"/>
        <v>199</v>
      </c>
      <c r="O2778" s="15">
        <f>Premissas!$I$6</f>
        <v>47.71</v>
      </c>
      <c r="P2778" s="16">
        <f t="shared" si="4227"/>
        <v>0</v>
      </c>
      <c r="Q2778" s="17">
        <f>P2778*Premissas!$C$13</f>
        <v>0</v>
      </c>
      <c r="R2778" s="15">
        <f t="shared" si="4228"/>
        <v>199</v>
      </c>
      <c r="S2778" s="18">
        <f>R2778*Premissas!$C$11</f>
        <v>9584.8623853211011</v>
      </c>
      <c r="Y2778" s="7" t="str">
        <f>Premissas!$E$6</f>
        <v>junho/19</v>
      </c>
      <c r="Z2778" s="29">
        <f t="shared" si="4233"/>
        <v>199</v>
      </c>
      <c r="AA2778" s="15">
        <f>Premissas!$H$6</f>
        <v>59.47</v>
      </c>
      <c r="AB2778" s="16">
        <f t="shared" si="4230"/>
        <v>0</v>
      </c>
      <c r="AC2778" s="17">
        <f>AB2778*Premissas!$C$6</f>
        <v>0</v>
      </c>
      <c r="AD2778" s="15">
        <f t="shared" si="4231"/>
        <v>199</v>
      </c>
      <c r="AE2778" s="18">
        <f>AD2778*Premissas!$C$12</f>
        <v>6415.090161341348</v>
      </c>
    </row>
    <row r="2779" spans="1:33" x14ac:dyDescent="0.25">
      <c r="A2779" s="7" t="str">
        <f>Premissas!$E$7</f>
        <v>maio/19</v>
      </c>
      <c r="B2779" s="29">
        <f t="shared" si="4234"/>
        <v>199</v>
      </c>
      <c r="C2779" s="15">
        <f>LARGE(Premissas!$H$7:$I$7,1)</f>
        <v>61.04</v>
      </c>
      <c r="D2779" s="20">
        <f t="shared" si="4224"/>
        <v>0</v>
      </c>
      <c r="E2779" s="17">
        <f>D2779*Premissas!$C$6</f>
        <v>0</v>
      </c>
      <c r="F2779" s="15">
        <f t="shared" si="4225"/>
        <v>199</v>
      </c>
      <c r="G2779" s="18">
        <f>F2779*Premissas!$C$5</f>
        <v>6415.090161341348</v>
      </c>
      <c r="M2779" s="7" t="str">
        <f>Premissas!$E$7</f>
        <v>maio/19</v>
      </c>
      <c r="N2779" s="29">
        <f t="shared" si="4232"/>
        <v>199</v>
      </c>
      <c r="O2779" s="15">
        <f>Premissas!$I$7</f>
        <v>46.37</v>
      </c>
      <c r="P2779" s="20">
        <f t="shared" si="4227"/>
        <v>0</v>
      </c>
      <c r="Q2779" s="17">
        <f>P2779*Premissas!$C$13</f>
        <v>0</v>
      </c>
      <c r="R2779" s="15">
        <f t="shared" si="4228"/>
        <v>199</v>
      </c>
      <c r="S2779" s="18">
        <f>R2779*Premissas!$C$11</f>
        <v>9584.8623853211011</v>
      </c>
      <c r="Y2779" s="7" t="str">
        <f>Premissas!$E$7</f>
        <v>maio/19</v>
      </c>
      <c r="Z2779" s="29">
        <f t="shared" si="4233"/>
        <v>199</v>
      </c>
      <c r="AA2779" s="15">
        <f>Premissas!$H$7</f>
        <v>61.04</v>
      </c>
      <c r="AB2779" s="20">
        <f t="shared" si="4230"/>
        <v>0</v>
      </c>
      <c r="AC2779" s="17">
        <f>AB2779*Premissas!$C$6</f>
        <v>0</v>
      </c>
      <c r="AD2779" s="15">
        <f t="shared" si="4231"/>
        <v>199</v>
      </c>
      <c r="AE2779" s="18">
        <f>AD2779*Premissas!$C$12</f>
        <v>6415.090161341348</v>
      </c>
    </row>
    <row r="2780" spans="1:33" x14ac:dyDescent="0.25">
      <c r="A2780" s="7" t="str">
        <f>Premissas!$E$8</f>
        <v>abril/19</v>
      </c>
      <c r="B2780" s="29">
        <f t="shared" si="4234"/>
        <v>199</v>
      </c>
      <c r="C2780" s="15">
        <f>LARGE(Premissas!$H$8:$I$8,1)</f>
        <v>81.98</v>
      </c>
      <c r="D2780" s="20">
        <f t="shared" si="4224"/>
        <v>0</v>
      </c>
      <c r="E2780" s="17">
        <f>D2780*Premissas!$C$6</f>
        <v>0</v>
      </c>
      <c r="F2780" s="15">
        <f t="shared" si="4225"/>
        <v>199</v>
      </c>
      <c r="G2780" s="18">
        <f>F2780*Premissas!$C$5</f>
        <v>6415.090161341348</v>
      </c>
      <c r="M2780" s="7" t="str">
        <f>Premissas!$E$8</f>
        <v>abril/19</v>
      </c>
      <c r="N2780" s="29">
        <f t="shared" si="4232"/>
        <v>199</v>
      </c>
      <c r="O2780" s="15">
        <f>Premissas!$I$8</f>
        <v>53.09</v>
      </c>
      <c r="P2780" s="20">
        <f t="shared" si="4227"/>
        <v>0</v>
      </c>
      <c r="Q2780" s="17">
        <f>P2780*Premissas!$C$13</f>
        <v>0</v>
      </c>
      <c r="R2780" s="15">
        <f t="shared" si="4228"/>
        <v>199</v>
      </c>
      <c r="S2780" s="18">
        <f>R2780*Premissas!$C$11</f>
        <v>9584.8623853211011</v>
      </c>
      <c r="Y2780" s="7" t="str">
        <f>Premissas!$E$8</f>
        <v>abril/19</v>
      </c>
      <c r="Z2780" s="29">
        <f t="shared" si="4233"/>
        <v>199</v>
      </c>
      <c r="AA2780" s="15">
        <f>Premissas!$H$8</f>
        <v>81.98</v>
      </c>
      <c r="AB2780" s="20">
        <f t="shared" si="4230"/>
        <v>0</v>
      </c>
      <c r="AC2780" s="17">
        <f>AB2780*Premissas!$C$6</f>
        <v>0</v>
      </c>
      <c r="AD2780" s="15">
        <f t="shared" si="4231"/>
        <v>199</v>
      </c>
      <c r="AE2780" s="18">
        <f>AD2780*Premissas!$C$12</f>
        <v>6415.090161341348</v>
      </c>
    </row>
    <row r="2781" spans="1:33" x14ac:dyDescent="0.25">
      <c r="A2781" s="7" t="str">
        <f>Premissas!$E$9</f>
        <v>março/19</v>
      </c>
      <c r="B2781" s="29">
        <f t="shared" si="4234"/>
        <v>199</v>
      </c>
      <c r="C2781" s="15">
        <f>LARGE(Premissas!$H$9:$I$9,1)</f>
        <v>77.73</v>
      </c>
      <c r="D2781" s="20">
        <f t="shared" si="4224"/>
        <v>0</v>
      </c>
      <c r="E2781" s="17">
        <f>D2781*Premissas!$C$6</f>
        <v>0</v>
      </c>
      <c r="F2781" s="15">
        <f t="shared" si="4225"/>
        <v>199</v>
      </c>
      <c r="G2781" s="18">
        <f>F2781*Premissas!$C$5</f>
        <v>6415.090161341348</v>
      </c>
      <c r="M2781" s="7" t="str">
        <f>Premissas!$E$9</f>
        <v>março/19</v>
      </c>
      <c r="N2781" s="29">
        <f t="shared" si="4232"/>
        <v>199</v>
      </c>
      <c r="O2781" s="15">
        <f>Premissas!$I$9</f>
        <v>77.73</v>
      </c>
      <c r="P2781" s="20">
        <f t="shared" si="4227"/>
        <v>0</v>
      </c>
      <c r="Q2781" s="17">
        <f>P2781*Premissas!$C$13</f>
        <v>0</v>
      </c>
      <c r="R2781" s="15">
        <f t="shared" si="4228"/>
        <v>199</v>
      </c>
      <c r="S2781" s="18">
        <f>R2781*Premissas!$C$11</f>
        <v>9584.8623853211011</v>
      </c>
      <c r="Y2781" s="7" t="str">
        <f>Premissas!$E$9</f>
        <v>março/19</v>
      </c>
      <c r="Z2781" s="29">
        <f t="shared" si="4233"/>
        <v>199</v>
      </c>
      <c r="AA2781" s="15">
        <f>Premissas!$H$9</f>
        <v>77.62</v>
      </c>
      <c r="AB2781" s="20">
        <f t="shared" si="4230"/>
        <v>0</v>
      </c>
      <c r="AC2781" s="17">
        <f>AB2781*Premissas!$C$6</f>
        <v>0</v>
      </c>
      <c r="AD2781" s="15">
        <f t="shared" si="4231"/>
        <v>199</v>
      </c>
      <c r="AE2781" s="18">
        <f>AD2781*Premissas!$C$12</f>
        <v>6415.090161341348</v>
      </c>
    </row>
    <row r="2782" spans="1:33" x14ac:dyDescent="0.25">
      <c r="A2782" s="7" t="str">
        <f>Premissas!$E$10</f>
        <v>fevereiro/19</v>
      </c>
      <c r="B2782" s="29">
        <f t="shared" si="4234"/>
        <v>199</v>
      </c>
      <c r="C2782" s="15">
        <f>LARGE(Premissas!$H$10:$I$10,1)</f>
        <v>89.49</v>
      </c>
      <c r="D2782" s="20">
        <f t="shared" si="4224"/>
        <v>0</v>
      </c>
      <c r="E2782" s="17">
        <f>D2782*Premissas!$C$6</f>
        <v>0</v>
      </c>
      <c r="F2782" s="15">
        <f t="shared" si="4225"/>
        <v>199</v>
      </c>
      <c r="G2782" s="18">
        <f>F2782*Premissas!$C$5</f>
        <v>6415.090161341348</v>
      </c>
      <c r="M2782" s="7" t="str">
        <f>Premissas!$E$10</f>
        <v>fevereiro/19</v>
      </c>
      <c r="N2782" s="29">
        <f t="shared" si="4232"/>
        <v>199</v>
      </c>
      <c r="O2782" s="15">
        <f>Premissas!$I$10</f>
        <v>61.82</v>
      </c>
      <c r="P2782" s="20">
        <f t="shared" si="4227"/>
        <v>0</v>
      </c>
      <c r="Q2782" s="17">
        <f>P2782*Premissas!$C$13</f>
        <v>0</v>
      </c>
      <c r="R2782" s="15">
        <f t="shared" si="4228"/>
        <v>199</v>
      </c>
      <c r="S2782" s="18">
        <f>R2782*Premissas!$C$11</f>
        <v>9584.8623853211011</v>
      </c>
      <c r="Y2782" s="7" t="str">
        <f>Premissas!$E$10</f>
        <v>fevereiro/19</v>
      </c>
      <c r="Z2782" s="29">
        <f t="shared" si="4233"/>
        <v>199</v>
      </c>
      <c r="AA2782" s="15">
        <f>Premissas!$H$10</f>
        <v>89.49</v>
      </c>
      <c r="AB2782" s="20">
        <f t="shared" si="4230"/>
        <v>0</v>
      </c>
      <c r="AC2782" s="17">
        <f>AB2782*Premissas!$C$6</f>
        <v>0</v>
      </c>
      <c r="AD2782" s="15">
        <f t="shared" si="4231"/>
        <v>199</v>
      </c>
      <c r="AE2782" s="18">
        <f>AD2782*Premissas!$C$12</f>
        <v>6415.090161341348</v>
      </c>
    </row>
    <row r="2783" spans="1:33" x14ac:dyDescent="0.25">
      <c r="A2783" s="7" t="str">
        <f>Premissas!$E$11</f>
        <v>janeiro/19</v>
      </c>
      <c r="B2783" s="29">
        <f t="shared" si="4234"/>
        <v>199</v>
      </c>
      <c r="C2783" s="15">
        <f>LARGE(Premissas!$H$11:$I$11,1)</f>
        <v>81.09</v>
      </c>
      <c r="D2783" s="16">
        <f t="shared" si="4224"/>
        <v>0</v>
      </c>
      <c r="E2783" s="17">
        <f>D2783*Premissas!$C$6</f>
        <v>0</v>
      </c>
      <c r="F2783" s="15">
        <f t="shared" si="4225"/>
        <v>199</v>
      </c>
      <c r="G2783" s="18">
        <f>F2783*Premissas!$C$5</f>
        <v>6415.090161341348</v>
      </c>
      <c r="M2783" s="7" t="str">
        <f>Premissas!$E$11</f>
        <v>janeiro/19</v>
      </c>
      <c r="N2783" s="29">
        <f t="shared" si="4232"/>
        <v>199</v>
      </c>
      <c r="O2783" s="15">
        <f>Premissas!$I$11</f>
        <v>57.12</v>
      </c>
      <c r="P2783" s="16">
        <f t="shared" si="4227"/>
        <v>0</v>
      </c>
      <c r="Q2783" s="17">
        <f>P2783*Premissas!$C$13</f>
        <v>0</v>
      </c>
      <c r="R2783" s="15">
        <f t="shared" si="4228"/>
        <v>199</v>
      </c>
      <c r="S2783" s="18">
        <f>R2783*Premissas!$C$11</f>
        <v>9584.8623853211011</v>
      </c>
      <c r="Y2783" s="7" t="str">
        <f>Premissas!$E$11</f>
        <v>janeiro/19</v>
      </c>
      <c r="Z2783" s="29">
        <f t="shared" si="4233"/>
        <v>199</v>
      </c>
      <c r="AA2783" s="15">
        <f>Premissas!$H$11</f>
        <v>81.09</v>
      </c>
      <c r="AB2783" s="16">
        <f t="shared" si="4230"/>
        <v>0</v>
      </c>
      <c r="AC2783" s="17">
        <f>AB2783*Premissas!$C$6</f>
        <v>0</v>
      </c>
      <c r="AD2783" s="15">
        <f t="shared" si="4231"/>
        <v>199</v>
      </c>
      <c r="AE2783" s="18">
        <f>AD2783*Premissas!$C$12</f>
        <v>6415.090161341348</v>
      </c>
    </row>
    <row r="2784" spans="1:33" x14ac:dyDescent="0.25">
      <c r="A2784" s="7" t="str">
        <f>Premissas!$E$12</f>
        <v>dezembro/18</v>
      </c>
      <c r="B2784" s="29">
        <f t="shared" si="4234"/>
        <v>199</v>
      </c>
      <c r="C2784" s="15">
        <f>LARGE(Premissas!$H$12:$I$12,1)</f>
        <v>66.98</v>
      </c>
      <c r="D2784" s="16">
        <f t="shared" si="4224"/>
        <v>0</v>
      </c>
      <c r="E2784" s="17">
        <f>D2784*Premissas!$C$6</f>
        <v>0</v>
      </c>
      <c r="F2784" s="15">
        <f t="shared" si="4225"/>
        <v>199</v>
      </c>
      <c r="G2784" s="18">
        <f>F2784*Premissas!$C$5</f>
        <v>6415.090161341348</v>
      </c>
      <c r="M2784" s="7" t="str">
        <f>Premissas!$E$12</f>
        <v>dezembro/18</v>
      </c>
      <c r="N2784" s="29">
        <f t="shared" si="4232"/>
        <v>199</v>
      </c>
      <c r="O2784" s="15">
        <f>Premissas!$I$12</f>
        <v>56.9</v>
      </c>
      <c r="P2784" s="16">
        <f t="shared" si="4227"/>
        <v>0</v>
      </c>
      <c r="Q2784" s="17">
        <f>P2784*Premissas!$C$13</f>
        <v>0</v>
      </c>
      <c r="R2784" s="15">
        <f t="shared" si="4228"/>
        <v>199</v>
      </c>
      <c r="S2784" s="18">
        <f>R2784*Premissas!$C$11</f>
        <v>9584.8623853211011</v>
      </c>
      <c r="Y2784" s="7" t="str">
        <f>Premissas!$E$12</f>
        <v>dezembro/18</v>
      </c>
      <c r="Z2784" s="29">
        <f t="shared" si="4233"/>
        <v>199</v>
      </c>
      <c r="AA2784" s="15">
        <f>Premissas!$H$12</f>
        <v>66.98</v>
      </c>
      <c r="AB2784" s="16">
        <f t="shared" si="4230"/>
        <v>0</v>
      </c>
      <c r="AC2784" s="17">
        <f>AB2784*Premissas!$C$6</f>
        <v>0</v>
      </c>
      <c r="AD2784" s="15">
        <f t="shared" si="4231"/>
        <v>199</v>
      </c>
      <c r="AE2784" s="18">
        <f>AD2784*Premissas!$C$12</f>
        <v>6415.090161341348</v>
      </c>
    </row>
    <row r="2785" spans="1:33" x14ac:dyDescent="0.25">
      <c r="A2785" s="7" t="str">
        <f>Premissas!$E$13</f>
        <v>novembro/18</v>
      </c>
      <c r="B2785" s="29">
        <f t="shared" si="4234"/>
        <v>199</v>
      </c>
      <c r="C2785" s="15">
        <f>LARGE(Premissas!$H$13:$I$13,1)</f>
        <v>66.42</v>
      </c>
      <c r="D2785" s="16">
        <f t="shared" si="4224"/>
        <v>0</v>
      </c>
      <c r="E2785" s="17">
        <f>D2785*Premissas!$C$6</f>
        <v>0</v>
      </c>
      <c r="F2785" s="15">
        <f t="shared" si="4225"/>
        <v>199</v>
      </c>
      <c r="G2785" s="18">
        <f>F2785*Premissas!$C$5</f>
        <v>6415.090161341348</v>
      </c>
      <c r="M2785" s="7" t="str">
        <f>Premissas!$E$13</f>
        <v>novembro/18</v>
      </c>
      <c r="N2785" s="29">
        <f t="shared" si="4232"/>
        <v>199</v>
      </c>
      <c r="O2785" s="15">
        <f>Premissas!$I$13</f>
        <v>40.659999999999997</v>
      </c>
      <c r="P2785" s="16">
        <f t="shared" si="4227"/>
        <v>0</v>
      </c>
      <c r="Q2785" s="17">
        <f>P2785*Premissas!$C$13</f>
        <v>0</v>
      </c>
      <c r="R2785" s="15">
        <f t="shared" si="4228"/>
        <v>199</v>
      </c>
      <c r="S2785" s="18">
        <f>R2785*Premissas!$C$11</f>
        <v>9584.8623853211011</v>
      </c>
      <c r="Y2785" s="7" t="str">
        <f>Premissas!$E$13</f>
        <v>novembro/18</v>
      </c>
      <c r="Z2785" s="29">
        <f t="shared" si="4233"/>
        <v>199</v>
      </c>
      <c r="AA2785" s="15">
        <f>Premissas!$H$13</f>
        <v>66.42</v>
      </c>
      <c r="AB2785" s="16">
        <f t="shared" si="4230"/>
        <v>0</v>
      </c>
      <c r="AC2785" s="17">
        <f>AB2785*Premissas!$C$6</f>
        <v>0</v>
      </c>
      <c r="AD2785" s="15">
        <f t="shared" si="4231"/>
        <v>199</v>
      </c>
      <c r="AE2785" s="18">
        <f>AD2785*Premissas!$C$12</f>
        <v>6415.090161341348</v>
      </c>
    </row>
    <row r="2786" spans="1:33" x14ac:dyDescent="0.25">
      <c r="A2786" s="26" t="s">
        <v>35</v>
      </c>
      <c r="B2786" s="5"/>
      <c r="C2786" s="5">
        <f>LARGE(C2773:C2785,1)</f>
        <v>89.49</v>
      </c>
      <c r="D2786" s="5">
        <f>LARGE(D2773:D2785,1)</f>
        <v>0</v>
      </c>
      <c r="E2786" s="27">
        <f>SUM(E2774:E2785)</f>
        <v>0</v>
      </c>
      <c r="F2786" s="5">
        <f>LARGE(F2773:F2785,1)</f>
        <v>199</v>
      </c>
      <c r="G2786" s="27">
        <f t="shared" si="4190"/>
        <v>76981.081936096161</v>
      </c>
      <c r="H2786" s="50">
        <f>E2786+G2786</f>
        <v>76981.081936096161</v>
      </c>
      <c r="I2786">
        <f>B2774</f>
        <v>199</v>
      </c>
      <c r="M2786" s="26" t="s">
        <v>35</v>
      </c>
      <c r="N2786" s="5"/>
      <c r="O2786" s="5">
        <f t="shared" ref="O2786:P2786" si="4235">LARGE(O2773:O2785,1)</f>
        <v>77.73</v>
      </c>
      <c r="P2786" s="5">
        <f t="shared" si="4235"/>
        <v>0</v>
      </c>
      <c r="Q2786" s="27">
        <f t="shared" ref="Q2786" si="4236">SUM(Q2774:Q2785)</f>
        <v>0</v>
      </c>
      <c r="R2786" s="5">
        <f t="shared" ref="R2786" si="4237">LARGE(R2773:R2785,1)</f>
        <v>199</v>
      </c>
      <c r="S2786" s="27">
        <f t="shared" si="4194"/>
        <v>115018.34862385322</v>
      </c>
      <c r="T2786" s="50">
        <f t="shared" ref="T2786" si="4238">Q2786+S2786</f>
        <v>115018.34862385322</v>
      </c>
      <c r="U2786">
        <f t="shared" ref="U2786" si="4239">N2774</f>
        <v>199</v>
      </c>
      <c r="Y2786" s="26" t="s">
        <v>35</v>
      </c>
      <c r="Z2786" s="5"/>
      <c r="AA2786" s="5">
        <f t="shared" ref="AA2786:AB2786" si="4240">LARGE(AA2773:AA2785,1)</f>
        <v>89.49</v>
      </c>
      <c r="AB2786" s="5">
        <f t="shared" si="4240"/>
        <v>0</v>
      </c>
      <c r="AC2786" s="27">
        <f t="shared" ref="AC2786" si="4241">SUM(AC2774:AC2785)</f>
        <v>0</v>
      </c>
      <c r="AD2786" s="5">
        <f t="shared" ref="AD2786" si="4242">LARGE(AD2773:AD2785,1)</f>
        <v>199</v>
      </c>
      <c r="AE2786" s="27">
        <f t="shared" si="4200"/>
        <v>76981.081936096161</v>
      </c>
      <c r="AF2786" s="50">
        <f t="shared" ref="AF2786" si="4243">AC2786+AE2786</f>
        <v>76981.081936096161</v>
      </c>
      <c r="AG2786">
        <f t="shared" ref="AG2786" si="4244">Z2774</f>
        <v>199</v>
      </c>
    </row>
    <row r="2787" spans="1:33" x14ac:dyDescent="0.25">
      <c r="A2787" s="6" t="s">
        <v>12</v>
      </c>
      <c r="B2787" s="6" t="s">
        <v>18</v>
      </c>
      <c r="C2787" s="6" t="s">
        <v>19</v>
      </c>
      <c r="D2787" s="14" t="s">
        <v>20</v>
      </c>
      <c r="E2787" s="14" t="s">
        <v>21</v>
      </c>
      <c r="F2787" s="6" t="s">
        <v>22</v>
      </c>
      <c r="G2787" s="6" t="s">
        <v>23</v>
      </c>
      <c r="M2787" s="6" t="s">
        <v>12</v>
      </c>
      <c r="N2787" s="6" t="s">
        <v>18</v>
      </c>
      <c r="O2787" s="6" t="s">
        <v>19</v>
      </c>
      <c r="P2787" s="14" t="s">
        <v>20</v>
      </c>
      <c r="Q2787" s="14" t="s">
        <v>21</v>
      </c>
      <c r="R2787" s="6" t="s">
        <v>22</v>
      </c>
      <c r="S2787" s="6" t="s">
        <v>23</v>
      </c>
      <c r="Y2787" s="6" t="s">
        <v>12</v>
      </c>
      <c r="Z2787" s="6" t="s">
        <v>18</v>
      </c>
      <c r="AA2787" s="6" t="s">
        <v>19</v>
      </c>
      <c r="AB2787" s="14" t="s">
        <v>20</v>
      </c>
      <c r="AC2787" s="14" t="s">
        <v>21</v>
      </c>
      <c r="AD2787" s="6" t="s">
        <v>22</v>
      </c>
      <c r="AE2787" s="6" t="s">
        <v>23</v>
      </c>
    </row>
    <row r="2788" spans="1:33" x14ac:dyDescent="0.25">
      <c r="A2788" s="7" t="str">
        <f>Premissas!$E$2</f>
        <v>outubro/19</v>
      </c>
      <c r="B2788" s="29">
        <f>B2774+1</f>
        <v>200</v>
      </c>
      <c r="C2788" s="15">
        <f>LARGE(Premissas!$H$2:$I$2,1)</f>
        <v>63.39</v>
      </c>
      <c r="D2788" s="16">
        <f t="shared" ref="D2788:D2799" si="4245">IF(C2788&gt;105%*B2788,(C2788-B2788),0)</f>
        <v>0</v>
      </c>
      <c r="E2788" s="17">
        <f>D2788*Premissas!$C$6</f>
        <v>0</v>
      </c>
      <c r="F2788" s="15">
        <f t="shared" ref="F2788:F2799" si="4246">IF(C2788&gt;B2788,C2788,B2788)</f>
        <v>200</v>
      </c>
      <c r="G2788" s="18">
        <f>F2788*Premissas!$C$5</f>
        <v>6447.3267953179375</v>
      </c>
      <c r="M2788" s="7" t="str">
        <f>Premissas!$E$2</f>
        <v>outubro/19</v>
      </c>
      <c r="N2788" s="29">
        <f t="shared" ref="N2788" si="4247">N2774+1</f>
        <v>200</v>
      </c>
      <c r="O2788" s="15">
        <f>Premissas!$I$2</f>
        <v>63.39</v>
      </c>
      <c r="P2788" s="16">
        <f t="shared" ref="P2788:P2799" si="4248">IF(O2788&gt;105%*N2788,(O2788-N2788),0)</f>
        <v>0</v>
      </c>
      <c r="Q2788" s="17">
        <f>P2788*Premissas!$C$13</f>
        <v>0</v>
      </c>
      <c r="R2788" s="15">
        <f t="shared" ref="R2788:R2799" si="4249">IF(O2788&gt;N2788,O2788,N2788)</f>
        <v>200</v>
      </c>
      <c r="S2788" s="18">
        <f>R2788*Premissas!$C$11</f>
        <v>9633.0275229357794</v>
      </c>
      <c r="Y2788" s="7" t="str">
        <f>Premissas!$E$2</f>
        <v>outubro/19</v>
      </c>
      <c r="Z2788" s="29">
        <f t="shared" ref="Z2788" si="4250">Z2774+1</f>
        <v>200</v>
      </c>
      <c r="AA2788" s="15">
        <f>Premissas!$H$2</f>
        <v>58.8</v>
      </c>
      <c r="AB2788" s="16">
        <f t="shared" ref="AB2788:AB2799" si="4251">IF(AA2788&gt;105%*Z2788,(AA2788-Z2788),0)</f>
        <v>0</v>
      </c>
      <c r="AC2788" s="17">
        <f>AB2788*Premissas!$C$6</f>
        <v>0</v>
      </c>
      <c r="AD2788" s="15">
        <f t="shared" ref="AD2788:AD2799" si="4252">IF(AA2788&gt;Z2788,AA2788,Z2788)</f>
        <v>200</v>
      </c>
      <c r="AE2788" s="18">
        <f>AD2788*Premissas!$C$12</f>
        <v>6447.3267953179375</v>
      </c>
    </row>
    <row r="2789" spans="1:33" x14ac:dyDescent="0.25">
      <c r="A2789" s="7" t="str">
        <f>Premissas!$E$3</f>
        <v>setembro/19</v>
      </c>
      <c r="B2789" s="29">
        <f>B2788</f>
        <v>200</v>
      </c>
      <c r="C2789" s="15">
        <f>LARGE(Premissas!$H$3:$I$3,1)</f>
        <v>58.91</v>
      </c>
      <c r="D2789" s="16">
        <f t="shared" si="4245"/>
        <v>0</v>
      </c>
      <c r="E2789" s="17">
        <f>D2789*Premissas!$C$6</f>
        <v>0</v>
      </c>
      <c r="F2789" s="15">
        <f t="shared" si="4246"/>
        <v>200</v>
      </c>
      <c r="G2789" s="18">
        <f>F2789*Premissas!$C$5</f>
        <v>6447.3267953179375</v>
      </c>
      <c r="M2789" s="7" t="str">
        <f>Premissas!$E$3</f>
        <v>setembro/19</v>
      </c>
      <c r="N2789" s="29">
        <f t="shared" ref="N2789:N2799" si="4253">N2788</f>
        <v>200</v>
      </c>
      <c r="O2789" s="15">
        <f>Premissas!$I$3</f>
        <v>52.19</v>
      </c>
      <c r="P2789" s="16">
        <f t="shared" si="4248"/>
        <v>0</v>
      </c>
      <c r="Q2789" s="17">
        <f>P2789*Premissas!$C$13</f>
        <v>0</v>
      </c>
      <c r="R2789" s="15">
        <f t="shared" si="4249"/>
        <v>200</v>
      </c>
      <c r="S2789" s="18">
        <f>R2789*Premissas!$C$11</f>
        <v>9633.0275229357794</v>
      </c>
      <c r="Y2789" s="7" t="str">
        <f>Premissas!$E$3</f>
        <v>setembro/19</v>
      </c>
      <c r="Z2789" s="29">
        <f t="shared" ref="Z2789:Z2799" si="4254">Z2788</f>
        <v>200</v>
      </c>
      <c r="AA2789" s="15">
        <f>Premissas!$H$3</f>
        <v>58.91</v>
      </c>
      <c r="AB2789" s="16">
        <f t="shared" si="4251"/>
        <v>0</v>
      </c>
      <c r="AC2789" s="17">
        <f>AB2789*Premissas!$C$6</f>
        <v>0</v>
      </c>
      <c r="AD2789" s="15">
        <f t="shared" si="4252"/>
        <v>200</v>
      </c>
      <c r="AE2789" s="18">
        <f>AD2789*Premissas!$C$12</f>
        <v>6447.3267953179375</v>
      </c>
    </row>
    <row r="2790" spans="1:33" x14ac:dyDescent="0.25">
      <c r="A2790" s="7" t="str">
        <f>Premissas!$E$4</f>
        <v>agosto/19</v>
      </c>
      <c r="B2790" s="29">
        <f t="shared" ref="B2790:B2799" si="4255">B2789</f>
        <v>200</v>
      </c>
      <c r="C2790" s="15">
        <f>LARGE(Premissas!$H$4:$I$4,1)</f>
        <v>46.48</v>
      </c>
      <c r="D2790" s="16">
        <f t="shared" si="4245"/>
        <v>0</v>
      </c>
      <c r="E2790" s="17">
        <f>D2790*Premissas!$C$6</f>
        <v>0</v>
      </c>
      <c r="F2790" s="15">
        <f t="shared" si="4246"/>
        <v>200</v>
      </c>
      <c r="G2790" s="18">
        <f>F2790*Premissas!$C$5</f>
        <v>6447.3267953179375</v>
      </c>
      <c r="M2790" s="7" t="str">
        <f>Premissas!$E$4</f>
        <v>agosto/19</v>
      </c>
      <c r="N2790" s="29">
        <f t="shared" si="4253"/>
        <v>200</v>
      </c>
      <c r="O2790" s="15">
        <f>Premissas!$I$4</f>
        <v>20.16</v>
      </c>
      <c r="P2790" s="16">
        <f t="shared" si="4248"/>
        <v>0</v>
      </c>
      <c r="Q2790" s="17">
        <f>P2790*Premissas!$C$13</f>
        <v>0</v>
      </c>
      <c r="R2790" s="15">
        <f t="shared" si="4249"/>
        <v>200</v>
      </c>
      <c r="S2790" s="18">
        <f>R2790*Premissas!$C$11</f>
        <v>9633.0275229357794</v>
      </c>
      <c r="Y2790" s="7" t="str">
        <f>Premissas!$E$4</f>
        <v>agosto/19</v>
      </c>
      <c r="Z2790" s="29">
        <f t="shared" si="4254"/>
        <v>200</v>
      </c>
      <c r="AA2790" s="15">
        <f>Premissas!$H$4</f>
        <v>46.48</v>
      </c>
      <c r="AB2790" s="16">
        <f t="shared" si="4251"/>
        <v>0</v>
      </c>
      <c r="AC2790" s="17">
        <f>AB2790*Premissas!$C$6</f>
        <v>0</v>
      </c>
      <c r="AD2790" s="15">
        <f t="shared" si="4252"/>
        <v>200</v>
      </c>
      <c r="AE2790" s="18">
        <f>AD2790*Premissas!$C$12</f>
        <v>6447.3267953179375</v>
      </c>
    </row>
    <row r="2791" spans="1:33" x14ac:dyDescent="0.25">
      <c r="A2791" s="7" t="str">
        <f>Premissas!$E$5</f>
        <v>julho/19</v>
      </c>
      <c r="B2791" s="29">
        <f t="shared" si="4255"/>
        <v>200</v>
      </c>
      <c r="C2791" s="15">
        <f>LARGE(Premissas!$H$5:$I$5,1)</f>
        <v>63.17</v>
      </c>
      <c r="D2791" s="16">
        <f t="shared" si="4245"/>
        <v>0</v>
      </c>
      <c r="E2791" s="17">
        <f>D2791*Premissas!$C$6</f>
        <v>0</v>
      </c>
      <c r="F2791" s="15">
        <f t="shared" si="4246"/>
        <v>200</v>
      </c>
      <c r="G2791" s="18">
        <f>F2791*Premissas!$C$5</f>
        <v>6447.3267953179375</v>
      </c>
      <c r="M2791" s="7" t="str">
        <f>Premissas!$E$5</f>
        <v>julho/19</v>
      </c>
      <c r="N2791" s="29">
        <f t="shared" si="4253"/>
        <v>200</v>
      </c>
      <c r="O2791" s="15">
        <f>Premissas!$I$5</f>
        <v>39.979999999999997</v>
      </c>
      <c r="P2791" s="16">
        <f t="shared" si="4248"/>
        <v>0</v>
      </c>
      <c r="Q2791" s="17">
        <f>P2791*Premissas!$C$13</f>
        <v>0</v>
      </c>
      <c r="R2791" s="15">
        <f t="shared" si="4249"/>
        <v>200</v>
      </c>
      <c r="S2791" s="18">
        <f>R2791*Premissas!$C$11</f>
        <v>9633.0275229357794</v>
      </c>
      <c r="Y2791" s="7" t="str">
        <f>Premissas!$E$5</f>
        <v>julho/19</v>
      </c>
      <c r="Z2791" s="29">
        <f t="shared" si="4254"/>
        <v>200</v>
      </c>
      <c r="AA2791" s="15">
        <f>Premissas!$H$5</f>
        <v>63.17</v>
      </c>
      <c r="AB2791" s="16">
        <f t="shared" si="4251"/>
        <v>0</v>
      </c>
      <c r="AC2791" s="17">
        <f>AB2791*Premissas!$C$6</f>
        <v>0</v>
      </c>
      <c r="AD2791" s="15">
        <f t="shared" si="4252"/>
        <v>200</v>
      </c>
      <c r="AE2791" s="18">
        <f>AD2791*Premissas!$C$12</f>
        <v>6447.3267953179375</v>
      </c>
    </row>
    <row r="2792" spans="1:33" x14ac:dyDescent="0.25">
      <c r="A2792" s="7" t="str">
        <f>Premissas!$E$6</f>
        <v>junho/19</v>
      </c>
      <c r="B2792" s="29">
        <f t="shared" si="4255"/>
        <v>200</v>
      </c>
      <c r="C2792" s="15">
        <f>LARGE(Premissas!$H$6:$I$6,1)</f>
        <v>59.47</v>
      </c>
      <c r="D2792" s="16">
        <f t="shared" si="4245"/>
        <v>0</v>
      </c>
      <c r="E2792" s="17">
        <f>D2792*Premissas!$C$6</f>
        <v>0</v>
      </c>
      <c r="F2792" s="15">
        <f t="shared" si="4246"/>
        <v>200</v>
      </c>
      <c r="G2792" s="18">
        <f>F2792*Premissas!$C$5</f>
        <v>6447.3267953179375</v>
      </c>
      <c r="M2792" s="7" t="str">
        <f>Premissas!$E$6</f>
        <v>junho/19</v>
      </c>
      <c r="N2792" s="29">
        <f t="shared" si="4253"/>
        <v>200</v>
      </c>
      <c r="O2792" s="15">
        <f>Premissas!$I$6</f>
        <v>47.71</v>
      </c>
      <c r="P2792" s="16">
        <f t="shared" si="4248"/>
        <v>0</v>
      </c>
      <c r="Q2792" s="17">
        <f>P2792*Premissas!$C$13</f>
        <v>0</v>
      </c>
      <c r="R2792" s="15">
        <f t="shared" si="4249"/>
        <v>200</v>
      </c>
      <c r="S2792" s="18">
        <f>R2792*Premissas!$C$11</f>
        <v>9633.0275229357794</v>
      </c>
      <c r="Y2792" s="7" t="str">
        <f>Premissas!$E$6</f>
        <v>junho/19</v>
      </c>
      <c r="Z2792" s="29">
        <f t="shared" si="4254"/>
        <v>200</v>
      </c>
      <c r="AA2792" s="15">
        <f>Premissas!$H$6</f>
        <v>59.47</v>
      </c>
      <c r="AB2792" s="16">
        <f t="shared" si="4251"/>
        <v>0</v>
      </c>
      <c r="AC2792" s="17">
        <f>AB2792*Premissas!$C$6</f>
        <v>0</v>
      </c>
      <c r="AD2792" s="15">
        <f t="shared" si="4252"/>
        <v>200</v>
      </c>
      <c r="AE2792" s="18">
        <f>AD2792*Premissas!$C$12</f>
        <v>6447.3267953179375</v>
      </c>
    </row>
    <row r="2793" spans="1:33" x14ac:dyDescent="0.25">
      <c r="A2793" s="7" t="str">
        <f>Premissas!$E$7</f>
        <v>maio/19</v>
      </c>
      <c r="B2793" s="29">
        <f t="shared" si="4255"/>
        <v>200</v>
      </c>
      <c r="C2793" s="15">
        <f>LARGE(Premissas!$H$7:$I$7,1)</f>
        <v>61.04</v>
      </c>
      <c r="D2793" s="20">
        <f t="shared" si="4245"/>
        <v>0</v>
      </c>
      <c r="E2793" s="17">
        <f>D2793*Premissas!$C$6</f>
        <v>0</v>
      </c>
      <c r="F2793" s="15">
        <f t="shared" si="4246"/>
        <v>200</v>
      </c>
      <c r="G2793" s="18">
        <f>F2793*Premissas!$C$5</f>
        <v>6447.3267953179375</v>
      </c>
      <c r="M2793" s="7" t="str">
        <f>Premissas!$E$7</f>
        <v>maio/19</v>
      </c>
      <c r="N2793" s="29">
        <f t="shared" si="4253"/>
        <v>200</v>
      </c>
      <c r="O2793" s="15">
        <f>Premissas!$I$7</f>
        <v>46.37</v>
      </c>
      <c r="P2793" s="20">
        <f t="shared" si="4248"/>
        <v>0</v>
      </c>
      <c r="Q2793" s="17">
        <f>P2793*Premissas!$C$13</f>
        <v>0</v>
      </c>
      <c r="R2793" s="15">
        <f t="shared" si="4249"/>
        <v>200</v>
      </c>
      <c r="S2793" s="18">
        <f>R2793*Premissas!$C$11</f>
        <v>9633.0275229357794</v>
      </c>
      <c r="Y2793" s="7" t="str">
        <f>Premissas!$E$7</f>
        <v>maio/19</v>
      </c>
      <c r="Z2793" s="29">
        <f t="shared" si="4254"/>
        <v>200</v>
      </c>
      <c r="AA2793" s="15">
        <f>Premissas!$H$7</f>
        <v>61.04</v>
      </c>
      <c r="AB2793" s="20">
        <f t="shared" si="4251"/>
        <v>0</v>
      </c>
      <c r="AC2793" s="17">
        <f>AB2793*Premissas!$C$6</f>
        <v>0</v>
      </c>
      <c r="AD2793" s="15">
        <f t="shared" si="4252"/>
        <v>200</v>
      </c>
      <c r="AE2793" s="18">
        <f>AD2793*Premissas!$C$12</f>
        <v>6447.3267953179375</v>
      </c>
    </row>
    <row r="2794" spans="1:33" x14ac:dyDescent="0.25">
      <c r="A2794" s="7" t="str">
        <f>Premissas!$E$8</f>
        <v>abril/19</v>
      </c>
      <c r="B2794" s="29">
        <f t="shared" si="4255"/>
        <v>200</v>
      </c>
      <c r="C2794" s="15">
        <f>LARGE(Premissas!$H$8:$I$8,1)</f>
        <v>81.98</v>
      </c>
      <c r="D2794" s="20">
        <f t="shared" si="4245"/>
        <v>0</v>
      </c>
      <c r="E2794" s="17">
        <f>D2794*Premissas!$C$6</f>
        <v>0</v>
      </c>
      <c r="F2794" s="15">
        <f t="shared" si="4246"/>
        <v>200</v>
      </c>
      <c r="G2794" s="18">
        <f>F2794*Premissas!$C$5</f>
        <v>6447.3267953179375</v>
      </c>
      <c r="M2794" s="7" t="str">
        <f>Premissas!$E$8</f>
        <v>abril/19</v>
      </c>
      <c r="N2794" s="29">
        <f t="shared" si="4253"/>
        <v>200</v>
      </c>
      <c r="O2794" s="15">
        <f>Premissas!$I$8</f>
        <v>53.09</v>
      </c>
      <c r="P2794" s="20">
        <f t="shared" si="4248"/>
        <v>0</v>
      </c>
      <c r="Q2794" s="17">
        <f>P2794*Premissas!$C$13</f>
        <v>0</v>
      </c>
      <c r="R2794" s="15">
        <f t="shared" si="4249"/>
        <v>200</v>
      </c>
      <c r="S2794" s="18">
        <f>R2794*Premissas!$C$11</f>
        <v>9633.0275229357794</v>
      </c>
      <c r="Y2794" s="7" t="str">
        <f>Premissas!$E$8</f>
        <v>abril/19</v>
      </c>
      <c r="Z2794" s="29">
        <f t="shared" si="4254"/>
        <v>200</v>
      </c>
      <c r="AA2794" s="15">
        <f>Premissas!$H$8</f>
        <v>81.98</v>
      </c>
      <c r="AB2794" s="20">
        <f t="shared" si="4251"/>
        <v>0</v>
      </c>
      <c r="AC2794" s="17">
        <f>AB2794*Premissas!$C$6</f>
        <v>0</v>
      </c>
      <c r="AD2794" s="15">
        <f t="shared" si="4252"/>
        <v>200</v>
      </c>
      <c r="AE2794" s="18">
        <f>AD2794*Premissas!$C$12</f>
        <v>6447.3267953179375</v>
      </c>
    </row>
    <row r="2795" spans="1:33" x14ac:dyDescent="0.25">
      <c r="A2795" s="7" t="str">
        <f>Premissas!$E$9</f>
        <v>março/19</v>
      </c>
      <c r="B2795" s="29">
        <f t="shared" si="4255"/>
        <v>200</v>
      </c>
      <c r="C2795" s="15">
        <f>LARGE(Premissas!$H$9:$I$9,1)</f>
        <v>77.73</v>
      </c>
      <c r="D2795" s="20">
        <f t="shared" si="4245"/>
        <v>0</v>
      </c>
      <c r="E2795" s="17">
        <f>D2795*Premissas!$C$6</f>
        <v>0</v>
      </c>
      <c r="F2795" s="15">
        <f t="shared" si="4246"/>
        <v>200</v>
      </c>
      <c r="G2795" s="18">
        <f>F2795*Premissas!$C$5</f>
        <v>6447.3267953179375</v>
      </c>
      <c r="M2795" s="7" t="str">
        <f>Premissas!$E$9</f>
        <v>março/19</v>
      </c>
      <c r="N2795" s="29">
        <f t="shared" si="4253"/>
        <v>200</v>
      </c>
      <c r="O2795" s="15">
        <f>Premissas!$I$9</f>
        <v>77.73</v>
      </c>
      <c r="P2795" s="20">
        <f t="shared" si="4248"/>
        <v>0</v>
      </c>
      <c r="Q2795" s="17">
        <f>P2795*Premissas!$C$13</f>
        <v>0</v>
      </c>
      <c r="R2795" s="15">
        <f t="shared" si="4249"/>
        <v>200</v>
      </c>
      <c r="S2795" s="18">
        <f>R2795*Premissas!$C$11</f>
        <v>9633.0275229357794</v>
      </c>
      <c r="Y2795" s="7" t="str">
        <f>Premissas!$E$9</f>
        <v>março/19</v>
      </c>
      <c r="Z2795" s="29">
        <f t="shared" si="4254"/>
        <v>200</v>
      </c>
      <c r="AA2795" s="15">
        <f>Premissas!$H$9</f>
        <v>77.62</v>
      </c>
      <c r="AB2795" s="20">
        <f t="shared" si="4251"/>
        <v>0</v>
      </c>
      <c r="AC2795" s="17">
        <f>AB2795*Premissas!$C$6</f>
        <v>0</v>
      </c>
      <c r="AD2795" s="15">
        <f t="shared" si="4252"/>
        <v>200</v>
      </c>
      <c r="AE2795" s="18">
        <f>AD2795*Premissas!$C$12</f>
        <v>6447.3267953179375</v>
      </c>
    </row>
    <row r="2796" spans="1:33" x14ac:dyDescent="0.25">
      <c r="A2796" s="7" t="str">
        <f>Premissas!$E$10</f>
        <v>fevereiro/19</v>
      </c>
      <c r="B2796" s="29">
        <f t="shared" si="4255"/>
        <v>200</v>
      </c>
      <c r="C2796" s="15">
        <f>LARGE(Premissas!$H$10:$I$10,1)</f>
        <v>89.49</v>
      </c>
      <c r="D2796" s="20">
        <f t="shared" si="4245"/>
        <v>0</v>
      </c>
      <c r="E2796" s="17">
        <f>D2796*Premissas!$C$6</f>
        <v>0</v>
      </c>
      <c r="F2796" s="15">
        <f t="shared" si="4246"/>
        <v>200</v>
      </c>
      <c r="G2796" s="18">
        <f>F2796*Premissas!$C$5</f>
        <v>6447.3267953179375</v>
      </c>
      <c r="M2796" s="7" t="str">
        <f>Premissas!$E$10</f>
        <v>fevereiro/19</v>
      </c>
      <c r="N2796" s="29">
        <f t="shared" si="4253"/>
        <v>200</v>
      </c>
      <c r="O2796" s="15">
        <f>Premissas!$I$10</f>
        <v>61.82</v>
      </c>
      <c r="P2796" s="20">
        <f t="shared" si="4248"/>
        <v>0</v>
      </c>
      <c r="Q2796" s="17">
        <f>P2796*Premissas!$C$13</f>
        <v>0</v>
      </c>
      <c r="R2796" s="15">
        <f t="shared" si="4249"/>
        <v>200</v>
      </c>
      <c r="S2796" s="18">
        <f>R2796*Premissas!$C$11</f>
        <v>9633.0275229357794</v>
      </c>
      <c r="Y2796" s="7" t="str">
        <f>Premissas!$E$10</f>
        <v>fevereiro/19</v>
      </c>
      <c r="Z2796" s="29">
        <f t="shared" si="4254"/>
        <v>200</v>
      </c>
      <c r="AA2796" s="15">
        <f>Premissas!$H$10</f>
        <v>89.49</v>
      </c>
      <c r="AB2796" s="20">
        <f t="shared" si="4251"/>
        <v>0</v>
      </c>
      <c r="AC2796" s="17">
        <f>AB2796*Premissas!$C$6</f>
        <v>0</v>
      </c>
      <c r="AD2796" s="15">
        <f t="shared" si="4252"/>
        <v>200</v>
      </c>
      <c r="AE2796" s="18">
        <f>AD2796*Premissas!$C$12</f>
        <v>6447.3267953179375</v>
      </c>
    </row>
    <row r="2797" spans="1:33" x14ac:dyDescent="0.25">
      <c r="A2797" s="7" t="str">
        <f>Premissas!$E$11</f>
        <v>janeiro/19</v>
      </c>
      <c r="B2797" s="29">
        <f t="shared" si="4255"/>
        <v>200</v>
      </c>
      <c r="C2797" s="15">
        <f>LARGE(Premissas!$H$11:$I$11,1)</f>
        <v>81.09</v>
      </c>
      <c r="D2797" s="16">
        <f t="shared" si="4245"/>
        <v>0</v>
      </c>
      <c r="E2797" s="17">
        <f>D2797*Premissas!$C$6</f>
        <v>0</v>
      </c>
      <c r="F2797" s="15">
        <f t="shared" si="4246"/>
        <v>200</v>
      </c>
      <c r="G2797" s="18">
        <f>F2797*Premissas!$C$5</f>
        <v>6447.3267953179375</v>
      </c>
      <c r="M2797" s="7" t="str">
        <f>Premissas!$E$11</f>
        <v>janeiro/19</v>
      </c>
      <c r="N2797" s="29">
        <f t="shared" si="4253"/>
        <v>200</v>
      </c>
      <c r="O2797" s="15">
        <f>Premissas!$I$11</f>
        <v>57.12</v>
      </c>
      <c r="P2797" s="16">
        <f t="shared" si="4248"/>
        <v>0</v>
      </c>
      <c r="Q2797" s="17">
        <f>P2797*Premissas!$C$13</f>
        <v>0</v>
      </c>
      <c r="R2797" s="15">
        <f t="shared" si="4249"/>
        <v>200</v>
      </c>
      <c r="S2797" s="18">
        <f>R2797*Premissas!$C$11</f>
        <v>9633.0275229357794</v>
      </c>
      <c r="Y2797" s="7" t="str">
        <f>Premissas!$E$11</f>
        <v>janeiro/19</v>
      </c>
      <c r="Z2797" s="29">
        <f t="shared" si="4254"/>
        <v>200</v>
      </c>
      <c r="AA2797" s="15">
        <f>Premissas!$H$11</f>
        <v>81.09</v>
      </c>
      <c r="AB2797" s="16">
        <f t="shared" si="4251"/>
        <v>0</v>
      </c>
      <c r="AC2797" s="17">
        <f>AB2797*Premissas!$C$6</f>
        <v>0</v>
      </c>
      <c r="AD2797" s="15">
        <f t="shared" si="4252"/>
        <v>200</v>
      </c>
      <c r="AE2797" s="18">
        <f>AD2797*Premissas!$C$12</f>
        <v>6447.3267953179375</v>
      </c>
    </row>
    <row r="2798" spans="1:33" x14ac:dyDescent="0.25">
      <c r="A2798" s="7" t="str">
        <f>Premissas!$E$12</f>
        <v>dezembro/18</v>
      </c>
      <c r="B2798" s="29">
        <f t="shared" si="4255"/>
        <v>200</v>
      </c>
      <c r="C2798" s="15">
        <f>LARGE(Premissas!$H$12:$I$12,1)</f>
        <v>66.98</v>
      </c>
      <c r="D2798" s="16">
        <f t="shared" si="4245"/>
        <v>0</v>
      </c>
      <c r="E2798" s="17">
        <f>D2798*Premissas!$C$6</f>
        <v>0</v>
      </c>
      <c r="F2798" s="15">
        <f t="shared" si="4246"/>
        <v>200</v>
      </c>
      <c r="G2798" s="18">
        <f>F2798*Premissas!$C$5</f>
        <v>6447.3267953179375</v>
      </c>
      <c r="M2798" s="7" t="str">
        <f>Premissas!$E$12</f>
        <v>dezembro/18</v>
      </c>
      <c r="N2798" s="29">
        <f t="shared" si="4253"/>
        <v>200</v>
      </c>
      <c r="O2798" s="15">
        <f>Premissas!$I$12</f>
        <v>56.9</v>
      </c>
      <c r="P2798" s="16">
        <f t="shared" si="4248"/>
        <v>0</v>
      </c>
      <c r="Q2798" s="17">
        <f>P2798*Premissas!$C$13</f>
        <v>0</v>
      </c>
      <c r="R2798" s="15">
        <f t="shared" si="4249"/>
        <v>200</v>
      </c>
      <c r="S2798" s="18">
        <f>R2798*Premissas!$C$11</f>
        <v>9633.0275229357794</v>
      </c>
      <c r="Y2798" s="7" t="str">
        <f>Premissas!$E$12</f>
        <v>dezembro/18</v>
      </c>
      <c r="Z2798" s="29">
        <f t="shared" si="4254"/>
        <v>200</v>
      </c>
      <c r="AA2798" s="15">
        <f>Premissas!$H$12</f>
        <v>66.98</v>
      </c>
      <c r="AB2798" s="16">
        <f t="shared" si="4251"/>
        <v>0</v>
      </c>
      <c r="AC2798" s="17">
        <f>AB2798*Premissas!$C$6</f>
        <v>0</v>
      </c>
      <c r="AD2798" s="15">
        <f t="shared" si="4252"/>
        <v>200</v>
      </c>
      <c r="AE2798" s="18">
        <f>AD2798*Premissas!$C$12</f>
        <v>6447.3267953179375</v>
      </c>
    </row>
    <row r="2799" spans="1:33" x14ac:dyDescent="0.25">
      <c r="A2799" s="7" t="str">
        <f>Premissas!$E$13</f>
        <v>novembro/18</v>
      </c>
      <c r="B2799" s="29">
        <f t="shared" si="4255"/>
        <v>200</v>
      </c>
      <c r="C2799" s="15">
        <f>LARGE(Premissas!$H$13:$I$13,1)</f>
        <v>66.42</v>
      </c>
      <c r="D2799" s="16">
        <f t="shared" si="4245"/>
        <v>0</v>
      </c>
      <c r="E2799" s="17">
        <f>D2799*Premissas!$C$6</f>
        <v>0</v>
      </c>
      <c r="F2799" s="15">
        <f t="shared" si="4246"/>
        <v>200</v>
      </c>
      <c r="G2799" s="18">
        <f>F2799*Premissas!$C$5</f>
        <v>6447.3267953179375</v>
      </c>
      <c r="M2799" s="7" t="str">
        <f>Premissas!$E$13</f>
        <v>novembro/18</v>
      </c>
      <c r="N2799" s="29">
        <f t="shared" si="4253"/>
        <v>200</v>
      </c>
      <c r="O2799" s="15">
        <f>Premissas!$I$13</f>
        <v>40.659999999999997</v>
      </c>
      <c r="P2799" s="16">
        <f t="shared" si="4248"/>
        <v>0</v>
      </c>
      <c r="Q2799" s="17">
        <f>P2799*Premissas!$C$13</f>
        <v>0</v>
      </c>
      <c r="R2799" s="15">
        <f t="shared" si="4249"/>
        <v>200</v>
      </c>
      <c r="S2799" s="18">
        <f>R2799*Premissas!$C$11</f>
        <v>9633.0275229357794</v>
      </c>
      <c r="Y2799" s="7" t="str">
        <f>Premissas!$E$13</f>
        <v>novembro/18</v>
      </c>
      <c r="Z2799" s="29">
        <f t="shared" si="4254"/>
        <v>200</v>
      </c>
      <c r="AA2799" s="15">
        <f>Premissas!$H$13</f>
        <v>66.42</v>
      </c>
      <c r="AB2799" s="16">
        <f t="shared" si="4251"/>
        <v>0</v>
      </c>
      <c r="AC2799" s="17">
        <f>AB2799*Premissas!$C$6</f>
        <v>0</v>
      </c>
      <c r="AD2799" s="15">
        <f t="shared" si="4252"/>
        <v>200</v>
      </c>
      <c r="AE2799" s="18">
        <f>AD2799*Premissas!$C$12</f>
        <v>6447.3267953179375</v>
      </c>
    </row>
    <row r="2800" spans="1:33" x14ac:dyDescent="0.25">
      <c r="A2800" s="26" t="s">
        <v>35</v>
      </c>
      <c r="B2800" s="5"/>
      <c r="C2800" s="5">
        <f>LARGE(C2787:C2799,1)</f>
        <v>89.49</v>
      </c>
      <c r="D2800" s="5">
        <f>LARGE(D2787:D2799,1)</f>
        <v>0</v>
      </c>
      <c r="E2800" s="27">
        <f>SUM(E2788:E2799)</f>
        <v>0</v>
      </c>
      <c r="F2800" s="5">
        <f>LARGE(F2787:F2799,1)</f>
        <v>200</v>
      </c>
      <c r="G2800" s="27">
        <f t="shared" si="4190"/>
        <v>77367.921543815246</v>
      </c>
      <c r="H2800" s="50">
        <f>E2800+G2800</f>
        <v>77367.921543815246</v>
      </c>
      <c r="I2800">
        <f>B2788</f>
        <v>200</v>
      </c>
      <c r="M2800" s="26" t="s">
        <v>35</v>
      </c>
      <c r="N2800" s="5"/>
      <c r="O2800" s="5">
        <f t="shared" ref="O2800:P2800" si="4256">LARGE(O2787:O2799,1)</f>
        <v>77.73</v>
      </c>
      <c r="P2800" s="5">
        <f t="shared" si="4256"/>
        <v>0</v>
      </c>
      <c r="Q2800" s="27">
        <f t="shared" ref="Q2800" si="4257">SUM(Q2788:Q2799)</f>
        <v>0</v>
      </c>
      <c r="R2800" s="5">
        <f t="shared" ref="R2800" si="4258">LARGE(R2787:R2799,1)</f>
        <v>200</v>
      </c>
      <c r="S2800" s="27">
        <f t="shared" si="4194"/>
        <v>115596.33027522935</v>
      </c>
      <c r="T2800" s="50">
        <f t="shared" ref="T2800" si="4259">Q2800+S2800</f>
        <v>115596.33027522935</v>
      </c>
      <c r="U2800">
        <f t="shared" ref="U2800" si="4260">N2788</f>
        <v>200</v>
      </c>
      <c r="Y2800" s="26" t="s">
        <v>35</v>
      </c>
      <c r="Z2800" s="5"/>
      <c r="AA2800" s="5">
        <f t="shared" ref="AA2800:AB2800" si="4261">LARGE(AA2787:AA2799,1)</f>
        <v>89.49</v>
      </c>
      <c r="AB2800" s="5">
        <f t="shared" si="4261"/>
        <v>0</v>
      </c>
      <c r="AC2800" s="27">
        <f t="shared" ref="AC2800" si="4262">SUM(AC2788:AC2799)</f>
        <v>0</v>
      </c>
      <c r="AD2800" s="5">
        <f t="shared" ref="AD2800" si="4263">LARGE(AD2787:AD2799,1)</f>
        <v>200</v>
      </c>
      <c r="AE2800" s="27">
        <f t="shared" si="4200"/>
        <v>77367.921543815246</v>
      </c>
      <c r="AF2800" s="50">
        <f t="shared" ref="AF2800" si="4264">AC2800+AE2800</f>
        <v>77367.921543815246</v>
      </c>
      <c r="AG2800">
        <f t="shared" ref="AG2800" si="4265">Z2788</f>
        <v>200</v>
      </c>
    </row>
    <row r="2801" spans="1:33" x14ac:dyDescent="0.25">
      <c r="A2801" s="6" t="s">
        <v>12</v>
      </c>
      <c r="B2801" s="6" t="s">
        <v>18</v>
      </c>
      <c r="C2801" s="6" t="s">
        <v>19</v>
      </c>
      <c r="D2801" s="14" t="s">
        <v>20</v>
      </c>
      <c r="E2801" s="14" t="s">
        <v>21</v>
      </c>
      <c r="F2801" s="6" t="s">
        <v>22</v>
      </c>
      <c r="G2801" s="6" t="s">
        <v>23</v>
      </c>
      <c r="M2801" s="6" t="s">
        <v>12</v>
      </c>
      <c r="N2801" s="6" t="s">
        <v>18</v>
      </c>
      <c r="O2801" s="6" t="s">
        <v>19</v>
      </c>
      <c r="P2801" s="14" t="s">
        <v>20</v>
      </c>
      <c r="Q2801" s="14" t="s">
        <v>21</v>
      </c>
      <c r="R2801" s="6" t="s">
        <v>22</v>
      </c>
      <c r="S2801" s="6" t="s">
        <v>23</v>
      </c>
      <c r="Y2801" s="6" t="s">
        <v>12</v>
      </c>
      <c r="Z2801" s="6" t="s">
        <v>18</v>
      </c>
      <c r="AA2801" s="6" t="s">
        <v>19</v>
      </c>
      <c r="AB2801" s="14" t="s">
        <v>20</v>
      </c>
      <c r="AC2801" s="14" t="s">
        <v>21</v>
      </c>
      <c r="AD2801" s="6" t="s">
        <v>22</v>
      </c>
      <c r="AE2801" s="6" t="s">
        <v>23</v>
      </c>
    </row>
    <row r="2802" spans="1:33" x14ac:dyDescent="0.25">
      <c r="A2802" s="7" t="str">
        <f>Premissas!$E$2</f>
        <v>outubro/19</v>
      </c>
      <c r="B2802" s="29">
        <f>B2788+1</f>
        <v>201</v>
      </c>
      <c r="C2802" s="15">
        <f>LARGE(Premissas!$H$2:$I$2,1)</f>
        <v>63.39</v>
      </c>
      <c r="D2802" s="16">
        <f t="shared" ref="D2802:D2813" si="4266">IF(C2802&gt;105%*B2802,(C2802-B2802),0)</f>
        <v>0</v>
      </c>
      <c r="E2802" s="17">
        <f>D2802*Premissas!$C$6</f>
        <v>0</v>
      </c>
      <c r="F2802" s="15">
        <f t="shared" ref="F2802:F2813" si="4267">IF(C2802&gt;B2802,C2802,B2802)</f>
        <v>201</v>
      </c>
      <c r="G2802" s="18">
        <f>F2802*Premissas!$C$5</f>
        <v>6479.5634292945269</v>
      </c>
      <c r="M2802" s="7" t="str">
        <f>Premissas!$E$2</f>
        <v>outubro/19</v>
      </c>
      <c r="N2802" s="29">
        <f t="shared" ref="N2802" si="4268">N2788+1</f>
        <v>201</v>
      </c>
      <c r="O2802" s="15">
        <f>Premissas!$I$2</f>
        <v>63.39</v>
      </c>
      <c r="P2802" s="16">
        <f t="shared" ref="P2802:P2813" si="4269">IF(O2802&gt;105%*N2802,(O2802-N2802),0)</f>
        <v>0</v>
      </c>
      <c r="Q2802" s="17">
        <f>P2802*Premissas!$C$13</f>
        <v>0</v>
      </c>
      <c r="R2802" s="15">
        <f t="shared" ref="R2802:R2813" si="4270">IF(O2802&gt;N2802,O2802,N2802)</f>
        <v>201</v>
      </c>
      <c r="S2802" s="18">
        <f>R2802*Premissas!$C$11</f>
        <v>9681.1926605504577</v>
      </c>
      <c r="Y2802" s="7" t="str">
        <f>Premissas!$E$2</f>
        <v>outubro/19</v>
      </c>
      <c r="Z2802" s="29">
        <f t="shared" ref="Z2802" si="4271">Z2788+1</f>
        <v>201</v>
      </c>
      <c r="AA2802" s="15">
        <f>Premissas!$H$2</f>
        <v>58.8</v>
      </c>
      <c r="AB2802" s="16">
        <f t="shared" ref="AB2802:AB2813" si="4272">IF(AA2802&gt;105%*Z2802,(AA2802-Z2802),0)</f>
        <v>0</v>
      </c>
      <c r="AC2802" s="17">
        <f>AB2802*Premissas!$C$6</f>
        <v>0</v>
      </c>
      <c r="AD2802" s="15">
        <f t="shared" ref="AD2802:AD2813" si="4273">IF(AA2802&gt;Z2802,AA2802,Z2802)</f>
        <v>201</v>
      </c>
      <c r="AE2802" s="18">
        <f>AD2802*Premissas!$C$12</f>
        <v>6479.5634292945269</v>
      </c>
    </row>
    <row r="2803" spans="1:33" x14ac:dyDescent="0.25">
      <c r="A2803" s="7" t="str">
        <f>Premissas!$E$3</f>
        <v>setembro/19</v>
      </c>
      <c r="B2803" s="29">
        <f>B2802</f>
        <v>201</v>
      </c>
      <c r="C2803" s="15">
        <f>LARGE(Premissas!$H$3:$I$3,1)</f>
        <v>58.91</v>
      </c>
      <c r="D2803" s="16">
        <f t="shared" si="4266"/>
        <v>0</v>
      </c>
      <c r="E2803" s="17">
        <f>D2803*Premissas!$C$6</f>
        <v>0</v>
      </c>
      <c r="F2803" s="15">
        <f t="shared" si="4267"/>
        <v>201</v>
      </c>
      <c r="G2803" s="18">
        <f>F2803*Premissas!$C$5</f>
        <v>6479.5634292945269</v>
      </c>
      <c r="M2803" s="7" t="str">
        <f>Premissas!$E$3</f>
        <v>setembro/19</v>
      </c>
      <c r="N2803" s="29">
        <f t="shared" ref="N2803:N2813" si="4274">N2802</f>
        <v>201</v>
      </c>
      <c r="O2803" s="15">
        <f>Premissas!$I$3</f>
        <v>52.19</v>
      </c>
      <c r="P2803" s="16">
        <f t="shared" si="4269"/>
        <v>0</v>
      </c>
      <c r="Q2803" s="17">
        <f>P2803*Premissas!$C$13</f>
        <v>0</v>
      </c>
      <c r="R2803" s="15">
        <f t="shared" si="4270"/>
        <v>201</v>
      </c>
      <c r="S2803" s="18">
        <f>R2803*Premissas!$C$11</f>
        <v>9681.1926605504577</v>
      </c>
      <c r="Y2803" s="7" t="str">
        <f>Premissas!$E$3</f>
        <v>setembro/19</v>
      </c>
      <c r="Z2803" s="29">
        <f t="shared" ref="Z2803:Z2813" si="4275">Z2802</f>
        <v>201</v>
      </c>
      <c r="AA2803" s="15">
        <f>Premissas!$H$3</f>
        <v>58.91</v>
      </c>
      <c r="AB2803" s="16">
        <f t="shared" si="4272"/>
        <v>0</v>
      </c>
      <c r="AC2803" s="17">
        <f>AB2803*Premissas!$C$6</f>
        <v>0</v>
      </c>
      <c r="AD2803" s="15">
        <f t="shared" si="4273"/>
        <v>201</v>
      </c>
      <c r="AE2803" s="18">
        <f>AD2803*Premissas!$C$12</f>
        <v>6479.5634292945269</v>
      </c>
    </row>
    <row r="2804" spans="1:33" x14ac:dyDescent="0.25">
      <c r="A2804" s="7" t="str">
        <f>Premissas!$E$4</f>
        <v>agosto/19</v>
      </c>
      <c r="B2804" s="29">
        <f t="shared" ref="B2804:B2813" si="4276">B2803</f>
        <v>201</v>
      </c>
      <c r="C2804" s="15">
        <f>LARGE(Premissas!$H$4:$I$4,1)</f>
        <v>46.48</v>
      </c>
      <c r="D2804" s="16">
        <f t="shared" si="4266"/>
        <v>0</v>
      </c>
      <c r="E2804" s="17">
        <f>D2804*Premissas!$C$6</f>
        <v>0</v>
      </c>
      <c r="F2804" s="15">
        <f t="shared" si="4267"/>
        <v>201</v>
      </c>
      <c r="G2804" s="18">
        <f>F2804*Premissas!$C$5</f>
        <v>6479.5634292945269</v>
      </c>
      <c r="M2804" s="7" t="str">
        <f>Premissas!$E$4</f>
        <v>agosto/19</v>
      </c>
      <c r="N2804" s="29">
        <f t="shared" si="4274"/>
        <v>201</v>
      </c>
      <c r="O2804" s="15">
        <f>Premissas!$I$4</f>
        <v>20.16</v>
      </c>
      <c r="P2804" s="16">
        <f t="shared" si="4269"/>
        <v>0</v>
      </c>
      <c r="Q2804" s="17">
        <f>P2804*Premissas!$C$13</f>
        <v>0</v>
      </c>
      <c r="R2804" s="15">
        <f t="shared" si="4270"/>
        <v>201</v>
      </c>
      <c r="S2804" s="18">
        <f>R2804*Premissas!$C$11</f>
        <v>9681.1926605504577</v>
      </c>
      <c r="Y2804" s="7" t="str">
        <f>Premissas!$E$4</f>
        <v>agosto/19</v>
      </c>
      <c r="Z2804" s="29">
        <f t="shared" si="4275"/>
        <v>201</v>
      </c>
      <c r="AA2804" s="15">
        <f>Premissas!$H$4</f>
        <v>46.48</v>
      </c>
      <c r="AB2804" s="16">
        <f t="shared" si="4272"/>
        <v>0</v>
      </c>
      <c r="AC2804" s="17">
        <f>AB2804*Premissas!$C$6</f>
        <v>0</v>
      </c>
      <c r="AD2804" s="15">
        <f t="shared" si="4273"/>
        <v>201</v>
      </c>
      <c r="AE2804" s="18">
        <f>AD2804*Premissas!$C$12</f>
        <v>6479.5634292945269</v>
      </c>
    </row>
    <row r="2805" spans="1:33" x14ac:dyDescent="0.25">
      <c r="A2805" s="7" t="str">
        <f>Premissas!$E$5</f>
        <v>julho/19</v>
      </c>
      <c r="B2805" s="29">
        <f t="shared" si="4276"/>
        <v>201</v>
      </c>
      <c r="C2805" s="15">
        <f>LARGE(Premissas!$H$5:$I$5,1)</f>
        <v>63.17</v>
      </c>
      <c r="D2805" s="16">
        <f t="shared" si="4266"/>
        <v>0</v>
      </c>
      <c r="E2805" s="17">
        <f>D2805*Premissas!$C$6</f>
        <v>0</v>
      </c>
      <c r="F2805" s="15">
        <f t="shared" si="4267"/>
        <v>201</v>
      </c>
      <c r="G2805" s="18">
        <f>F2805*Premissas!$C$5</f>
        <v>6479.5634292945269</v>
      </c>
      <c r="M2805" s="7" t="str">
        <f>Premissas!$E$5</f>
        <v>julho/19</v>
      </c>
      <c r="N2805" s="29">
        <f t="shared" si="4274"/>
        <v>201</v>
      </c>
      <c r="O2805" s="15">
        <f>Premissas!$I$5</f>
        <v>39.979999999999997</v>
      </c>
      <c r="P2805" s="16">
        <f t="shared" si="4269"/>
        <v>0</v>
      </c>
      <c r="Q2805" s="17">
        <f>P2805*Premissas!$C$13</f>
        <v>0</v>
      </c>
      <c r="R2805" s="15">
        <f t="shared" si="4270"/>
        <v>201</v>
      </c>
      <c r="S2805" s="18">
        <f>R2805*Premissas!$C$11</f>
        <v>9681.1926605504577</v>
      </c>
      <c r="Y2805" s="7" t="str">
        <f>Premissas!$E$5</f>
        <v>julho/19</v>
      </c>
      <c r="Z2805" s="29">
        <f t="shared" si="4275"/>
        <v>201</v>
      </c>
      <c r="AA2805" s="15">
        <f>Premissas!$H$5</f>
        <v>63.17</v>
      </c>
      <c r="AB2805" s="16">
        <f t="shared" si="4272"/>
        <v>0</v>
      </c>
      <c r="AC2805" s="17">
        <f>AB2805*Premissas!$C$6</f>
        <v>0</v>
      </c>
      <c r="AD2805" s="15">
        <f t="shared" si="4273"/>
        <v>201</v>
      </c>
      <c r="AE2805" s="18">
        <f>AD2805*Premissas!$C$12</f>
        <v>6479.5634292945269</v>
      </c>
    </row>
    <row r="2806" spans="1:33" x14ac:dyDescent="0.25">
      <c r="A2806" s="7" t="str">
        <f>Premissas!$E$6</f>
        <v>junho/19</v>
      </c>
      <c r="B2806" s="29">
        <f t="shared" si="4276"/>
        <v>201</v>
      </c>
      <c r="C2806" s="15">
        <f>LARGE(Premissas!$H$6:$I$6,1)</f>
        <v>59.47</v>
      </c>
      <c r="D2806" s="16">
        <f t="shared" si="4266"/>
        <v>0</v>
      </c>
      <c r="E2806" s="17">
        <f>D2806*Premissas!$C$6</f>
        <v>0</v>
      </c>
      <c r="F2806" s="15">
        <f t="shared" si="4267"/>
        <v>201</v>
      </c>
      <c r="G2806" s="18">
        <f>F2806*Premissas!$C$5</f>
        <v>6479.5634292945269</v>
      </c>
      <c r="M2806" s="7" t="str">
        <f>Premissas!$E$6</f>
        <v>junho/19</v>
      </c>
      <c r="N2806" s="29">
        <f t="shared" si="4274"/>
        <v>201</v>
      </c>
      <c r="O2806" s="15">
        <f>Premissas!$I$6</f>
        <v>47.71</v>
      </c>
      <c r="P2806" s="16">
        <f t="shared" si="4269"/>
        <v>0</v>
      </c>
      <c r="Q2806" s="17">
        <f>P2806*Premissas!$C$13</f>
        <v>0</v>
      </c>
      <c r="R2806" s="15">
        <f t="shared" si="4270"/>
        <v>201</v>
      </c>
      <c r="S2806" s="18">
        <f>R2806*Premissas!$C$11</f>
        <v>9681.1926605504577</v>
      </c>
      <c r="Y2806" s="7" t="str">
        <f>Premissas!$E$6</f>
        <v>junho/19</v>
      </c>
      <c r="Z2806" s="29">
        <f t="shared" si="4275"/>
        <v>201</v>
      </c>
      <c r="AA2806" s="15">
        <f>Premissas!$H$6</f>
        <v>59.47</v>
      </c>
      <c r="AB2806" s="16">
        <f t="shared" si="4272"/>
        <v>0</v>
      </c>
      <c r="AC2806" s="17">
        <f>AB2806*Premissas!$C$6</f>
        <v>0</v>
      </c>
      <c r="AD2806" s="15">
        <f t="shared" si="4273"/>
        <v>201</v>
      </c>
      <c r="AE2806" s="18">
        <f>AD2806*Premissas!$C$12</f>
        <v>6479.5634292945269</v>
      </c>
    </row>
    <row r="2807" spans="1:33" x14ac:dyDescent="0.25">
      <c r="A2807" s="7" t="str">
        <f>Premissas!$E$7</f>
        <v>maio/19</v>
      </c>
      <c r="B2807" s="29">
        <f t="shared" si="4276"/>
        <v>201</v>
      </c>
      <c r="C2807" s="15">
        <f>LARGE(Premissas!$H$7:$I$7,1)</f>
        <v>61.04</v>
      </c>
      <c r="D2807" s="20">
        <f t="shared" si="4266"/>
        <v>0</v>
      </c>
      <c r="E2807" s="17">
        <f>D2807*Premissas!$C$6</f>
        <v>0</v>
      </c>
      <c r="F2807" s="15">
        <f t="shared" si="4267"/>
        <v>201</v>
      </c>
      <c r="G2807" s="18">
        <f>F2807*Premissas!$C$5</f>
        <v>6479.5634292945269</v>
      </c>
      <c r="M2807" s="7" t="str">
        <f>Premissas!$E$7</f>
        <v>maio/19</v>
      </c>
      <c r="N2807" s="29">
        <f t="shared" si="4274"/>
        <v>201</v>
      </c>
      <c r="O2807" s="15">
        <f>Premissas!$I$7</f>
        <v>46.37</v>
      </c>
      <c r="P2807" s="20">
        <f t="shared" si="4269"/>
        <v>0</v>
      </c>
      <c r="Q2807" s="17">
        <f>P2807*Premissas!$C$13</f>
        <v>0</v>
      </c>
      <c r="R2807" s="15">
        <f t="shared" si="4270"/>
        <v>201</v>
      </c>
      <c r="S2807" s="18">
        <f>R2807*Premissas!$C$11</f>
        <v>9681.1926605504577</v>
      </c>
      <c r="Y2807" s="7" t="str">
        <f>Premissas!$E$7</f>
        <v>maio/19</v>
      </c>
      <c r="Z2807" s="29">
        <f t="shared" si="4275"/>
        <v>201</v>
      </c>
      <c r="AA2807" s="15">
        <f>Premissas!$H$7</f>
        <v>61.04</v>
      </c>
      <c r="AB2807" s="20">
        <f t="shared" si="4272"/>
        <v>0</v>
      </c>
      <c r="AC2807" s="17">
        <f>AB2807*Premissas!$C$6</f>
        <v>0</v>
      </c>
      <c r="AD2807" s="15">
        <f t="shared" si="4273"/>
        <v>201</v>
      </c>
      <c r="AE2807" s="18">
        <f>AD2807*Premissas!$C$12</f>
        <v>6479.5634292945269</v>
      </c>
    </row>
    <row r="2808" spans="1:33" x14ac:dyDescent="0.25">
      <c r="A2808" s="7" t="str">
        <f>Premissas!$E$8</f>
        <v>abril/19</v>
      </c>
      <c r="B2808" s="29">
        <f t="shared" si="4276"/>
        <v>201</v>
      </c>
      <c r="C2808" s="15">
        <f>LARGE(Premissas!$H$8:$I$8,1)</f>
        <v>81.98</v>
      </c>
      <c r="D2808" s="20">
        <f t="shared" si="4266"/>
        <v>0</v>
      </c>
      <c r="E2808" s="17">
        <f>D2808*Premissas!$C$6</f>
        <v>0</v>
      </c>
      <c r="F2808" s="15">
        <f t="shared" si="4267"/>
        <v>201</v>
      </c>
      <c r="G2808" s="18">
        <f>F2808*Premissas!$C$5</f>
        <v>6479.5634292945269</v>
      </c>
      <c r="M2808" s="7" t="str">
        <f>Premissas!$E$8</f>
        <v>abril/19</v>
      </c>
      <c r="N2808" s="29">
        <f t="shared" si="4274"/>
        <v>201</v>
      </c>
      <c r="O2808" s="15">
        <f>Premissas!$I$8</f>
        <v>53.09</v>
      </c>
      <c r="P2808" s="20">
        <f t="shared" si="4269"/>
        <v>0</v>
      </c>
      <c r="Q2808" s="17">
        <f>P2808*Premissas!$C$13</f>
        <v>0</v>
      </c>
      <c r="R2808" s="15">
        <f t="shared" si="4270"/>
        <v>201</v>
      </c>
      <c r="S2808" s="18">
        <f>R2808*Premissas!$C$11</f>
        <v>9681.1926605504577</v>
      </c>
      <c r="Y2808" s="7" t="str">
        <f>Premissas!$E$8</f>
        <v>abril/19</v>
      </c>
      <c r="Z2808" s="29">
        <f t="shared" si="4275"/>
        <v>201</v>
      </c>
      <c r="AA2808" s="15">
        <f>Premissas!$H$8</f>
        <v>81.98</v>
      </c>
      <c r="AB2808" s="20">
        <f t="shared" si="4272"/>
        <v>0</v>
      </c>
      <c r="AC2808" s="17">
        <f>AB2808*Premissas!$C$6</f>
        <v>0</v>
      </c>
      <c r="AD2808" s="15">
        <f t="shared" si="4273"/>
        <v>201</v>
      </c>
      <c r="AE2808" s="18">
        <f>AD2808*Premissas!$C$12</f>
        <v>6479.5634292945269</v>
      </c>
    </row>
    <row r="2809" spans="1:33" x14ac:dyDescent="0.25">
      <c r="A2809" s="7" t="str">
        <f>Premissas!$E$9</f>
        <v>março/19</v>
      </c>
      <c r="B2809" s="29">
        <f t="shared" si="4276"/>
        <v>201</v>
      </c>
      <c r="C2809" s="15">
        <f>LARGE(Premissas!$H$9:$I$9,1)</f>
        <v>77.73</v>
      </c>
      <c r="D2809" s="20">
        <f t="shared" si="4266"/>
        <v>0</v>
      </c>
      <c r="E2809" s="17">
        <f>D2809*Premissas!$C$6</f>
        <v>0</v>
      </c>
      <c r="F2809" s="15">
        <f t="shared" si="4267"/>
        <v>201</v>
      </c>
      <c r="G2809" s="18">
        <f>F2809*Premissas!$C$5</f>
        <v>6479.5634292945269</v>
      </c>
      <c r="M2809" s="7" t="str">
        <f>Premissas!$E$9</f>
        <v>março/19</v>
      </c>
      <c r="N2809" s="29">
        <f t="shared" si="4274"/>
        <v>201</v>
      </c>
      <c r="O2809" s="15">
        <f>Premissas!$I$9</f>
        <v>77.73</v>
      </c>
      <c r="P2809" s="20">
        <f t="shared" si="4269"/>
        <v>0</v>
      </c>
      <c r="Q2809" s="17">
        <f>P2809*Premissas!$C$13</f>
        <v>0</v>
      </c>
      <c r="R2809" s="15">
        <f t="shared" si="4270"/>
        <v>201</v>
      </c>
      <c r="S2809" s="18">
        <f>R2809*Premissas!$C$11</f>
        <v>9681.1926605504577</v>
      </c>
      <c r="Y2809" s="7" t="str">
        <f>Premissas!$E$9</f>
        <v>março/19</v>
      </c>
      <c r="Z2809" s="29">
        <f t="shared" si="4275"/>
        <v>201</v>
      </c>
      <c r="AA2809" s="15">
        <f>Premissas!$H$9</f>
        <v>77.62</v>
      </c>
      <c r="AB2809" s="20">
        <f t="shared" si="4272"/>
        <v>0</v>
      </c>
      <c r="AC2809" s="17">
        <f>AB2809*Premissas!$C$6</f>
        <v>0</v>
      </c>
      <c r="AD2809" s="15">
        <f t="shared" si="4273"/>
        <v>201</v>
      </c>
      <c r="AE2809" s="18">
        <f>AD2809*Premissas!$C$12</f>
        <v>6479.5634292945269</v>
      </c>
    </row>
    <row r="2810" spans="1:33" x14ac:dyDescent="0.25">
      <c r="A2810" s="7" t="str">
        <f>Premissas!$E$10</f>
        <v>fevereiro/19</v>
      </c>
      <c r="B2810" s="29">
        <f t="shared" si="4276"/>
        <v>201</v>
      </c>
      <c r="C2810" s="15">
        <f>LARGE(Premissas!$H$10:$I$10,1)</f>
        <v>89.49</v>
      </c>
      <c r="D2810" s="20">
        <f t="shared" si="4266"/>
        <v>0</v>
      </c>
      <c r="E2810" s="17">
        <f>D2810*Premissas!$C$6</f>
        <v>0</v>
      </c>
      <c r="F2810" s="15">
        <f t="shared" si="4267"/>
        <v>201</v>
      </c>
      <c r="G2810" s="18">
        <f>F2810*Premissas!$C$5</f>
        <v>6479.5634292945269</v>
      </c>
      <c r="M2810" s="7" t="str">
        <f>Premissas!$E$10</f>
        <v>fevereiro/19</v>
      </c>
      <c r="N2810" s="29">
        <f t="shared" si="4274"/>
        <v>201</v>
      </c>
      <c r="O2810" s="15">
        <f>Premissas!$I$10</f>
        <v>61.82</v>
      </c>
      <c r="P2810" s="20">
        <f t="shared" si="4269"/>
        <v>0</v>
      </c>
      <c r="Q2810" s="17">
        <f>P2810*Premissas!$C$13</f>
        <v>0</v>
      </c>
      <c r="R2810" s="15">
        <f t="shared" si="4270"/>
        <v>201</v>
      </c>
      <c r="S2810" s="18">
        <f>R2810*Premissas!$C$11</f>
        <v>9681.1926605504577</v>
      </c>
      <c r="Y2810" s="7" t="str">
        <f>Premissas!$E$10</f>
        <v>fevereiro/19</v>
      </c>
      <c r="Z2810" s="29">
        <f t="shared" si="4275"/>
        <v>201</v>
      </c>
      <c r="AA2810" s="15">
        <f>Premissas!$H$10</f>
        <v>89.49</v>
      </c>
      <c r="AB2810" s="20">
        <f t="shared" si="4272"/>
        <v>0</v>
      </c>
      <c r="AC2810" s="17">
        <f>AB2810*Premissas!$C$6</f>
        <v>0</v>
      </c>
      <c r="AD2810" s="15">
        <f t="shared" si="4273"/>
        <v>201</v>
      </c>
      <c r="AE2810" s="18">
        <f>AD2810*Premissas!$C$12</f>
        <v>6479.5634292945269</v>
      </c>
    </row>
    <row r="2811" spans="1:33" x14ac:dyDescent="0.25">
      <c r="A2811" s="7" t="str">
        <f>Premissas!$E$11</f>
        <v>janeiro/19</v>
      </c>
      <c r="B2811" s="29">
        <f t="shared" si="4276"/>
        <v>201</v>
      </c>
      <c r="C2811" s="15">
        <f>LARGE(Premissas!$H$11:$I$11,1)</f>
        <v>81.09</v>
      </c>
      <c r="D2811" s="16">
        <f t="shared" si="4266"/>
        <v>0</v>
      </c>
      <c r="E2811" s="17">
        <f>D2811*Premissas!$C$6</f>
        <v>0</v>
      </c>
      <c r="F2811" s="15">
        <f t="shared" si="4267"/>
        <v>201</v>
      </c>
      <c r="G2811" s="18">
        <f>F2811*Premissas!$C$5</f>
        <v>6479.5634292945269</v>
      </c>
      <c r="M2811" s="7" t="str">
        <f>Premissas!$E$11</f>
        <v>janeiro/19</v>
      </c>
      <c r="N2811" s="29">
        <f t="shared" si="4274"/>
        <v>201</v>
      </c>
      <c r="O2811" s="15">
        <f>Premissas!$I$11</f>
        <v>57.12</v>
      </c>
      <c r="P2811" s="16">
        <f t="shared" si="4269"/>
        <v>0</v>
      </c>
      <c r="Q2811" s="17">
        <f>P2811*Premissas!$C$13</f>
        <v>0</v>
      </c>
      <c r="R2811" s="15">
        <f t="shared" si="4270"/>
        <v>201</v>
      </c>
      <c r="S2811" s="18">
        <f>R2811*Premissas!$C$11</f>
        <v>9681.1926605504577</v>
      </c>
      <c r="Y2811" s="7" t="str">
        <f>Premissas!$E$11</f>
        <v>janeiro/19</v>
      </c>
      <c r="Z2811" s="29">
        <f t="shared" si="4275"/>
        <v>201</v>
      </c>
      <c r="AA2811" s="15">
        <f>Premissas!$H$11</f>
        <v>81.09</v>
      </c>
      <c r="AB2811" s="16">
        <f t="shared" si="4272"/>
        <v>0</v>
      </c>
      <c r="AC2811" s="17">
        <f>AB2811*Premissas!$C$6</f>
        <v>0</v>
      </c>
      <c r="AD2811" s="15">
        <f t="shared" si="4273"/>
        <v>201</v>
      </c>
      <c r="AE2811" s="18">
        <f>AD2811*Premissas!$C$12</f>
        <v>6479.5634292945269</v>
      </c>
    </row>
    <row r="2812" spans="1:33" x14ac:dyDescent="0.25">
      <c r="A2812" s="7" t="str">
        <f>Premissas!$E$12</f>
        <v>dezembro/18</v>
      </c>
      <c r="B2812" s="29">
        <f t="shared" si="4276"/>
        <v>201</v>
      </c>
      <c r="C2812" s="15">
        <f>LARGE(Premissas!$H$12:$I$12,1)</f>
        <v>66.98</v>
      </c>
      <c r="D2812" s="16">
        <f t="shared" si="4266"/>
        <v>0</v>
      </c>
      <c r="E2812" s="17">
        <f>D2812*Premissas!$C$6</f>
        <v>0</v>
      </c>
      <c r="F2812" s="15">
        <f t="shared" si="4267"/>
        <v>201</v>
      </c>
      <c r="G2812" s="18">
        <f>F2812*Premissas!$C$5</f>
        <v>6479.5634292945269</v>
      </c>
      <c r="M2812" s="7" t="str">
        <f>Premissas!$E$12</f>
        <v>dezembro/18</v>
      </c>
      <c r="N2812" s="29">
        <f t="shared" si="4274"/>
        <v>201</v>
      </c>
      <c r="O2812" s="15">
        <f>Premissas!$I$12</f>
        <v>56.9</v>
      </c>
      <c r="P2812" s="16">
        <f t="shared" si="4269"/>
        <v>0</v>
      </c>
      <c r="Q2812" s="17">
        <f>P2812*Premissas!$C$13</f>
        <v>0</v>
      </c>
      <c r="R2812" s="15">
        <f t="shared" si="4270"/>
        <v>201</v>
      </c>
      <c r="S2812" s="18">
        <f>R2812*Premissas!$C$11</f>
        <v>9681.1926605504577</v>
      </c>
      <c r="Y2812" s="7" t="str">
        <f>Premissas!$E$12</f>
        <v>dezembro/18</v>
      </c>
      <c r="Z2812" s="29">
        <f t="shared" si="4275"/>
        <v>201</v>
      </c>
      <c r="AA2812" s="15">
        <f>Premissas!$H$12</f>
        <v>66.98</v>
      </c>
      <c r="AB2812" s="16">
        <f t="shared" si="4272"/>
        <v>0</v>
      </c>
      <c r="AC2812" s="17">
        <f>AB2812*Premissas!$C$6</f>
        <v>0</v>
      </c>
      <c r="AD2812" s="15">
        <f t="shared" si="4273"/>
        <v>201</v>
      </c>
      <c r="AE2812" s="18">
        <f>AD2812*Premissas!$C$12</f>
        <v>6479.5634292945269</v>
      </c>
    </row>
    <row r="2813" spans="1:33" x14ac:dyDescent="0.25">
      <c r="A2813" s="7" t="str">
        <f>Premissas!$E$13</f>
        <v>novembro/18</v>
      </c>
      <c r="B2813" s="29">
        <f t="shared" si="4276"/>
        <v>201</v>
      </c>
      <c r="C2813" s="15">
        <f>LARGE(Premissas!$H$13:$I$13,1)</f>
        <v>66.42</v>
      </c>
      <c r="D2813" s="16">
        <f t="shared" si="4266"/>
        <v>0</v>
      </c>
      <c r="E2813" s="17">
        <f>D2813*Premissas!$C$6</f>
        <v>0</v>
      </c>
      <c r="F2813" s="15">
        <f t="shared" si="4267"/>
        <v>201</v>
      </c>
      <c r="G2813" s="18">
        <f>F2813*Premissas!$C$5</f>
        <v>6479.5634292945269</v>
      </c>
      <c r="M2813" s="7" t="str">
        <f>Premissas!$E$13</f>
        <v>novembro/18</v>
      </c>
      <c r="N2813" s="29">
        <f t="shared" si="4274"/>
        <v>201</v>
      </c>
      <c r="O2813" s="15">
        <f>Premissas!$I$13</f>
        <v>40.659999999999997</v>
      </c>
      <c r="P2813" s="16">
        <f t="shared" si="4269"/>
        <v>0</v>
      </c>
      <c r="Q2813" s="17">
        <f>P2813*Premissas!$C$13</f>
        <v>0</v>
      </c>
      <c r="R2813" s="15">
        <f t="shared" si="4270"/>
        <v>201</v>
      </c>
      <c r="S2813" s="18">
        <f>R2813*Premissas!$C$11</f>
        <v>9681.1926605504577</v>
      </c>
      <c r="Y2813" s="7" t="str">
        <f>Premissas!$E$13</f>
        <v>novembro/18</v>
      </c>
      <c r="Z2813" s="29">
        <f t="shared" si="4275"/>
        <v>201</v>
      </c>
      <c r="AA2813" s="15">
        <f>Premissas!$H$13</f>
        <v>66.42</v>
      </c>
      <c r="AB2813" s="16">
        <f t="shared" si="4272"/>
        <v>0</v>
      </c>
      <c r="AC2813" s="17">
        <f>AB2813*Premissas!$C$6</f>
        <v>0</v>
      </c>
      <c r="AD2813" s="15">
        <f t="shared" si="4273"/>
        <v>201</v>
      </c>
      <c r="AE2813" s="18">
        <f>AD2813*Premissas!$C$12</f>
        <v>6479.5634292945269</v>
      </c>
    </row>
    <row r="2814" spans="1:33" x14ac:dyDescent="0.25">
      <c r="A2814" s="26" t="s">
        <v>35</v>
      </c>
      <c r="B2814" s="5"/>
      <c r="C2814" s="5">
        <f>LARGE(C2801:C2813,1)</f>
        <v>89.49</v>
      </c>
      <c r="D2814" s="5">
        <f>LARGE(D2801:D2813,1)</f>
        <v>0</v>
      </c>
      <c r="E2814" s="27">
        <f>SUM(E2802:E2813)</f>
        <v>0</v>
      </c>
      <c r="F2814" s="5">
        <f>LARGE(F2801:F2813,1)</f>
        <v>201</v>
      </c>
      <c r="G2814" s="27">
        <f t="shared" si="4190"/>
        <v>77754.761151534316</v>
      </c>
      <c r="H2814" s="50">
        <f>E2814+G2814</f>
        <v>77754.761151534316</v>
      </c>
      <c r="I2814">
        <f>B2802</f>
        <v>201</v>
      </c>
      <c r="M2814" s="26" t="s">
        <v>35</v>
      </c>
      <c r="N2814" s="5"/>
      <c r="O2814" s="5">
        <f t="shared" ref="O2814:P2814" si="4277">LARGE(O2801:O2813,1)</f>
        <v>77.73</v>
      </c>
      <c r="P2814" s="5">
        <f t="shared" si="4277"/>
        <v>0</v>
      </c>
      <c r="Q2814" s="27">
        <f t="shared" ref="Q2814" si="4278">SUM(Q2802:Q2813)</f>
        <v>0</v>
      </c>
      <c r="R2814" s="5">
        <f t="shared" ref="R2814" si="4279">LARGE(R2801:R2813,1)</f>
        <v>201</v>
      </c>
      <c r="S2814" s="27">
        <f t="shared" si="4194"/>
        <v>116174.31192660549</v>
      </c>
      <c r="T2814" s="50">
        <f t="shared" ref="T2814" si="4280">Q2814+S2814</f>
        <v>116174.31192660549</v>
      </c>
      <c r="U2814">
        <f t="shared" ref="U2814" si="4281">N2802</f>
        <v>201</v>
      </c>
      <c r="Y2814" s="26" t="s">
        <v>35</v>
      </c>
      <c r="Z2814" s="5"/>
      <c r="AA2814" s="5">
        <f t="shared" ref="AA2814:AB2814" si="4282">LARGE(AA2801:AA2813,1)</f>
        <v>89.49</v>
      </c>
      <c r="AB2814" s="5">
        <f t="shared" si="4282"/>
        <v>0</v>
      </c>
      <c r="AC2814" s="27">
        <f t="shared" ref="AC2814" si="4283">SUM(AC2802:AC2813)</f>
        <v>0</v>
      </c>
      <c r="AD2814" s="5">
        <f t="shared" ref="AD2814" si="4284">LARGE(AD2801:AD2813,1)</f>
        <v>201</v>
      </c>
      <c r="AE2814" s="27">
        <f t="shared" si="4200"/>
        <v>77754.761151534316</v>
      </c>
      <c r="AF2814" s="50">
        <f t="shared" ref="AF2814" si="4285">AC2814+AE2814</f>
        <v>77754.761151534316</v>
      </c>
      <c r="AG2814">
        <f t="shared" ref="AG2814" si="4286">Z2802</f>
        <v>201</v>
      </c>
    </row>
    <row r="2815" spans="1:33" x14ac:dyDescent="0.25">
      <c r="A2815" s="6" t="s">
        <v>12</v>
      </c>
      <c r="B2815" s="6" t="s">
        <v>18</v>
      </c>
      <c r="C2815" s="6" t="s">
        <v>19</v>
      </c>
      <c r="D2815" s="14" t="s">
        <v>20</v>
      </c>
      <c r="E2815" s="14" t="s">
        <v>21</v>
      </c>
      <c r="F2815" s="6" t="s">
        <v>22</v>
      </c>
      <c r="G2815" s="6" t="s">
        <v>23</v>
      </c>
      <c r="M2815" s="6" t="s">
        <v>12</v>
      </c>
      <c r="N2815" s="6" t="s">
        <v>18</v>
      </c>
      <c r="O2815" s="6" t="s">
        <v>19</v>
      </c>
      <c r="P2815" s="14" t="s">
        <v>20</v>
      </c>
      <c r="Q2815" s="14" t="s">
        <v>21</v>
      </c>
      <c r="R2815" s="6" t="s">
        <v>22</v>
      </c>
      <c r="S2815" s="6" t="s">
        <v>23</v>
      </c>
      <c r="Y2815" s="6" t="s">
        <v>12</v>
      </c>
      <c r="Z2815" s="6" t="s">
        <v>18</v>
      </c>
      <c r="AA2815" s="6" t="s">
        <v>19</v>
      </c>
      <c r="AB2815" s="14" t="s">
        <v>20</v>
      </c>
      <c r="AC2815" s="14" t="s">
        <v>21</v>
      </c>
      <c r="AD2815" s="6" t="s">
        <v>22</v>
      </c>
      <c r="AE2815" s="6" t="s">
        <v>23</v>
      </c>
    </row>
    <row r="2816" spans="1:33" x14ac:dyDescent="0.25">
      <c r="A2816" s="7" t="str">
        <f>Premissas!$E$2</f>
        <v>outubro/19</v>
      </c>
      <c r="B2816" s="29">
        <f>B2802+1</f>
        <v>202</v>
      </c>
      <c r="C2816" s="15">
        <f>LARGE(Premissas!$H$2:$I$2,1)</f>
        <v>63.39</v>
      </c>
      <c r="D2816" s="16">
        <f t="shared" ref="D2816:D2827" si="4287">IF(C2816&gt;105%*B2816,(C2816-B2816),0)</f>
        <v>0</v>
      </c>
      <c r="E2816" s="17">
        <f>D2816*Premissas!$C$6</f>
        <v>0</v>
      </c>
      <c r="F2816" s="15">
        <f t="shared" ref="F2816:F2827" si="4288">IF(C2816&gt;B2816,C2816,B2816)</f>
        <v>202</v>
      </c>
      <c r="G2816" s="18">
        <f>F2816*Premissas!$C$5</f>
        <v>6511.8000632711164</v>
      </c>
      <c r="M2816" s="7" t="str">
        <f>Premissas!$E$2</f>
        <v>outubro/19</v>
      </c>
      <c r="N2816" s="29">
        <f t="shared" ref="N2816" si="4289">N2802+1</f>
        <v>202</v>
      </c>
      <c r="O2816" s="15">
        <f>Premissas!$I$2</f>
        <v>63.39</v>
      </c>
      <c r="P2816" s="16">
        <f t="shared" ref="P2816:P2827" si="4290">IF(O2816&gt;105%*N2816,(O2816-N2816),0)</f>
        <v>0</v>
      </c>
      <c r="Q2816" s="17">
        <f>P2816*Premissas!$C$13</f>
        <v>0</v>
      </c>
      <c r="R2816" s="15">
        <f t="shared" ref="R2816:R2827" si="4291">IF(O2816&gt;N2816,O2816,N2816)</f>
        <v>202</v>
      </c>
      <c r="S2816" s="18">
        <f>R2816*Premissas!$C$11</f>
        <v>9729.3577981651379</v>
      </c>
      <c r="Y2816" s="7" t="str">
        <f>Premissas!$E$2</f>
        <v>outubro/19</v>
      </c>
      <c r="Z2816" s="29">
        <f t="shared" ref="Z2816" si="4292">Z2802+1</f>
        <v>202</v>
      </c>
      <c r="AA2816" s="15">
        <f>Premissas!$H$2</f>
        <v>58.8</v>
      </c>
      <c r="AB2816" s="16">
        <f t="shared" ref="AB2816:AB2827" si="4293">IF(AA2816&gt;105%*Z2816,(AA2816-Z2816),0)</f>
        <v>0</v>
      </c>
      <c r="AC2816" s="17">
        <f>AB2816*Premissas!$C$6</f>
        <v>0</v>
      </c>
      <c r="AD2816" s="15">
        <f t="shared" ref="AD2816:AD2827" si="4294">IF(AA2816&gt;Z2816,AA2816,Z2816)</f>
        <v>202</v>
      </c>
      <c r="AE2816" s="18">
        <f>AD2816*Premissas!$C$12</f>
        <v>6511.8000632711164</v>
      </c>
    </row>
    <row r="2817" spans="1:33" x14ac:dyDescent="0.25">
      <c r="A2817" s="7" t="str">
        <f>Premissas!$E$3</f>
        <v>setembro/19</v>
      </c>
      <c r="B2817" s="29">
        <f>B2816</f>
        <v>202</v>
      </c>
      <c r="C2817" s="15">
        <f>LARGE(Premissas!$H$3:$I$3,1)</f>
        <v>58.91</v>
      </c>
      <c r="D2817" s="16">
        <f t="shared" si="4287"/>
        <v>0</v>
      </c>
      <c r="E2817" s="17">
        <f>D2817*Premissas!$C$6</f>
        <v>0</v>
      </c>
      <c r="F2817" s="15">
        <f t="shared" si="4288"/>
        <v>202</v>
      </c>
      <c r="G2817" s="18">
        <f>F2817*Premissas!$C$5</f>
        <v>6511.8000632711164</v>
      </c>
      <c r="M2817" s="7" t="str">
        <f>Premissas!$E$3</f>
        <v>setembro/19</v>
      </c>
      <c r="N2817" s="29">
        <f t="shared" ref="N2817:N2827" si="4295">N2816</f>
        <v>202</v>
      </c>
      <c r="O2817" s="15">
        <f>Premissas!$I$3</f>
        <v>52.19</v>
      </c>
      <c r="P2817" s="16">
        <f t="shared" si="4290"/>
        <v>0</v>
      </c>
      <c r="Q2817" s="17">
        <f>P2817*Premissas!$C$13</f>
        <v>0</v>
      </c>
      <c r="R2817" s="15">
        <f t="shared" si="4291"/>
        <v>202</v>
      </c>
      <c r="S2817" s="18">
        <f>R2817*Premissas!$C$11</f>
        <v>9729.3577981651379</v>
      </c>
      <c r="Y2817" s="7" t="str">
        <f>Premissas!$E$3</f>
        <v>setembro/19</v>
      </c>
      <c r="Z2817" s="29">
        <f t="shared" ref="Z2817:Z2827" si="4296">Z2816</f>
        <v>202</v>
      </c>
      <c r="AA2817" s="15">
        <f>Premissas!$H$3</f>
        <v>58.91</v>
      </c>
      <c r="AB2817" s="16">
        <f t="shared" si="4293"/>
        <v>0</v>
      </c>
      <c r="AC2817" s="17">
        <f>AB2817*Premissas!$C$6</f>
        <v>0</v>
      </c>
      <c r="AD2817" s="15">
        <f t="shared" si="4294"/>
        <v>202</v>
      </c>
      <c r="AE2817" s="18">
        <f>AD2817*Premissas!$C$12</f>
        <v>6511.8000632711164</v>
      </c>
    </row>
    <row r="2818" spans="1:33" x14ac:dyDescent="0.25">
      <c r="A2818" s="7" t="str">
        <f>Premissas!$E$4</f>
        <v>agosto/19</v>
      </c>
      <c r="B2818" s="29">
        <f t="shared" ref="B2818:B2827" si="4297">B2817</f>
        <v>202</v>
      </c>
      <c r="C2818" s="15">
        <f>LARGE(Premissas!$H$4:$I$4,1)</f>
        <v>46.48</v>
      </c>
      <c r="D2818" s="16">
        <f t="shared" si="4287"/>
        <v>0</v>
      </c>
      <c r="E2818" s="17">
        <f>D2818*Premissas!$C$6</f>
        <v>0</v>
      </c>
      <c r="F2818" s="15">
        <f t="shared" si="4288"/>
        <v>202</v>
      </c>
      <c r="G2818" s="18">
        <f>F2818*Premissas!$C$5</f>
        <v>6511.8000632711164</v>
      </c>
      <c r="M2818" s="7" t="str">
        <f>Premissas!$E$4</f>
        <v>agosto/19</v>
      </c>
      <c r="N2818" s="29">
        <f t="shared" si="4295"/>
        <v>202</v>
      </c>
      <c r="O2818" s="15">
        <f>Premissas!$I$4</f>
        <v>20.16</v>
      </c>
      <c r="P2818" s="16">
        <f t="shared" si="4290"/>
        <v>0</v>
      </c>
      <c r="Q2818" s="17">
        <f>P2818*Premissas!$C$13</f>
        <v>0</v>
      </c>
      <c r="R2818" s="15">
        <f t="shared" si="4291"/>
        <v>202</v>
      </c>
      <c r="S2818" s="18">
        <f>R2818*Premissas!$C$11</f>
        <v>9729.3577981651379</v>
      </c>
      <c r="Y2818" s="7" t="str">
        <f>Premissas!$E$4</f>
        <v>agosto/19</v>
      </c>
      <c r="Z2818" s="29">
        <f t="shared" si="4296"/>
        <v>202</v>
      </c>
      <c r="AA2818" s="15">
        <f>Premissas!$H$4</f>
        <v>46.48</v>
      </c>
      <c r="AB2818" s="16">
        <f t="shared" si="4293"/>
        <v>0</v>
      </c>
      <c r="AC2818" s="17">
        <f>AB2818*Premissas!$C$6</f>
        <v>0</v>
      </c>
      <c r="AD2818" s="15">
        <f t="shared" si="4294"/>
        <v>202</v>
      </c>
      <c r="AE2818" s="18">
        <f>AD2818*Premissas!$C$12</f>
        <v>6511.8000632711164</v>
      </c>
    </row>
    <row r="2819" spans="1:33" x14ac:dyDescent="0.25">
      <c r="A2819" s="7" t="str">
        <f>Premissas!$E$5</f>
        <v>julho/19</v>
      </c>
      <c r="B2819" s="29">
        <f t="shared" si="4297"/>
        <v>202</v>
      </c>
      <c r="C2819" s="15">
        <f>LARGE(Premissas!$H$5:$I$5,1)</f>
        <v>63.17</v>
      </c>
      <c r="D2819" s="16">
        <f t="shared" si="4287"/>
        <v>0</v>
      </c>
      <c r="E2819" s="17">
        <f>D2819*Premissas!$C$6</f>
        <v>0</v>
      </c>
      <c r="F2819" s="15">
        <f t="shared" si="4288"/>
        <v>202</v>
      </c>
      <c r="G2819" s="18">
        <f>F2819*Premissas!$C$5</f>
        <v>6511.8000632711164</v>
      </c>
      <c r="M2819" s="7" t="str">
        <f>Premissas!$E$5</f>
        <v>julho/19</v>
      </c>
      <c r="N2819" s="29">
        <f t="shared" si="4295"/>
        <v>202</v>
      </c>
      <c r="O2819" s="15">
        <f>Premissas!$I$5</f>
        <v>39.979999999999997</v>
      </c>
      <c r="P2819" s="16">
        <f t="shared" si="4290"/>
        <v>0</v>
      </c>
      <c r="Q2819" s="17">
        <f>P2819*Premissas!$C$13</f>
        <v>0</v>
      </c>
      <c r="R2819" s="15">
        <f t="shared" si="4291"/>
        <v>202</v>
      </c>
      <c r="S2819" s="18">
        <f>R2819*Premissas!$C$11</f>
        <v>9729.3577981651379</v>
      </c>
      <c r="Y2819" s="7" t="str">
        <f>Premissas!$E$5</f>
        <v>julho/19</v>
      </c>
      <c r="Z2819" s="29">
        <f t="shared" si="4296"/>
        <v>202</v>
      </c>
      <c r="AA2819" s="15">
        <f>Premissas!$H$5</f>
        <v>63.17</v>
      </c>
      <c r="AB2819" s="16">
        <f t="shared" si="4293"/>
        <v>0</v>
      </c>
      <c r="AC2819" s="17">
        <f>AB2819*Premissas!$C$6</f>
        <v>0</v>
      </c>
      <c r="AD2819" s="15">
        <f t="shared" si="4294"/>
        <v>202</v>
      </c>
      <c r="AE2819" s="18">
        <f>AD2819*Premissas!$C$12</f>
        <v>6511.8000632711164</v>
      </c>
    </row>
    <row r="2820" spans="1:33" x14ac:dyDescent="0.25">
      <c r="A2820" s="7" t="str">
        <f>Premissas!$E$6</f>
        <v>junho/19</v>
      </c>
      <c r="B2820" s="29">
        <f t="shared" si="4297"/>
        <v>202</v>
      </c>
      <c r="C2820" s="15">
        <f>LARGE(Premissas!$H$6:$I$6,1)</f>
        <v>59.47</v>
      </c>
      <c r="D2820" s="16">
        <f t="shared" si="4287"/>
        <v>0</v>
      </c>
      <c r="E2820" s="17">
        <f>D2820*Premissas!$C$6</f>
        <v>0</v>
      </c>
      <c r="F2820" s="15">
        <f t="shared" si="4288"/>
        <v>202</v>
      </c>
      <c r="G2820" s="18">
        <f>F2820*Premissas!$C$5</f>
        <v>6511.8000632711164</v>
      </c>
      <c r="M2820" s="7" t="str">
        <f>Premissas!$E$6</f>
        <v>junho/19</v>
      </c>
      <c r="N2820" s="29">
        <f t="shared" si="4295"/>
        <v>202</v>
      </c>
      <c r="O2820" s="15">
        <f>Premissas!$I$6</f>
        <v>47.71</v>
      </c>
      <c r="P2820" s="16">
        <f t="shared" si="4290"/>
        <v>0</v>
      </c>
      <c r="Q2820" s="17">
        <f>P2820*Premissas!$C$13</f>
        <v>0</v>
      </c>
      <c r="R2820" s="15">
        <f t="shared" si="4291"/>
        <v>202</v>
      </c>
      <c r="S2820" s="18">
        <f>R2820*Premissas!$C$11</f>
        <v>9729.3577981651379</v>
      </c>
      <c r="Y2820" s="7" t="str">
        <f>Premissas!$E$6</f>
        <v>junho/19</v>
      </c>
      <c r="Z2820" s="29">
        <f t="shared" si="4296"/>
        <v>202</v>
      </c>
      <c r="AA2820" s="15">
        <f>Premissas!$H$6</f>
        <v>59.47</v>
      </c>
      <c r="AB2820" s="16">
        <f t="shared" si="4293"/>
        <v>0</v>
      </c>
      <c r="AC2820" s="17">
        <f>AB2820*Premissas!$C$6</f>
        <v>0</v>
      </c>
      <c r="AD2820" s="15">
        <f t="shared" si="4294"/>
        <v>202</v>
      </c>
      <c r="AE2820" s="18">
        <f>AD2820*Premissas!$C$12</f>
        <v>6511.8000632711164</v>
      </c>
    </row>
    <row r="2821" spans="1:33" x14ac:dyDescent="0.25">
      <c r="A2821" s="7" t="str">
        <f>Premissas!$E$7</f>
        <v>maio/19</v>
      </c>
      <c r="B2821" s="29">
        <f t="shared" si="4297"/>
        <v>202</v>
      </c>
      <c r="C2821" s="15">
        <f>LARGE(Premissas!$H$7:$I$7,1)</f>
        <v>61.04</v>
      </c>
      <c r="D2821" s="20">
        <f t="shared" si="4287"/>
        <v>0</v>
      </c>
      <c r="E2821" s="17">
        <f>D2821*Premissas!$C$6</f>
        <v>0</v>
      </c>
      <c r="F2821" s="15">
        <f t="shared" si="4288"/>
        <v>202</v>
      </c>
      <c r="G2821" s="18">
        <f>F2821*Premissas!$C$5</f>
        <v>6511.8000632711164</v>
      </c>
      <c r="M2821" s="7" t="str">
        <f>Premissas!$E$7</f>
        <v>maio/19</v>
      </c>
      <c r="N2821" s="29">
        <f t="shared" si="4295"/>
        <v>202</v>
      </c>
      <c r="O2821" s="15">
        <f>Premissas!$I$7</f>
        <v>46.37</v>
      </c>
      <c r="P2821" s="20">
        <f t="shared" si="4290"/>
        <v>0</v>
      </c>
      <c r="Q2821" s="17">
        <f>P2821*Premissas!$C$13</f>
        <v>0</v>
      </c>
      <c r="R2821" s="15">
        <f t="shared" si="4291"/>
        <v>202</v>
      </c>
      <c r="S2821" s="18">
        <f>R2821*Premissas!$C$11</f>
        <v>9729.3577981651379</v>
      </c>
      <c r="Y2821" s="7" t="str">
        <f>Premissas!$E$7</f>
        <v>maio/19</v>
      </c>
      <c r="Z2821" s="29">
        <f t="shared" si="4296"/>
        <v>202</v>
      </c>
      <c r="AA2821" s="15">
        <f>Premissas!$H$7</f>
        <v>61.04</v>
      </c>
      <c r="AB2821" s="20">
        <f t="shared" si="4293"/>
        <v>0</v>
      </c>
      <c r="AC2821" s="17">
        <f>AB2821*Premissas!$C$6</f>
        <v>0</v>
      </c>
      <c r="AD2821" s="15">
        <f t="shared" si="4294"/>
        <v>202</v>
      </c>
      <c r="AE2821" s="18">
        <f>AD2821*Premissas!$C$12</f>
        <v>6511.8000632711164</v>
      </c>
    </row>
    <row r="2822" spans="1:33" x14ac:dyDescent="0.25">
      <c r="A2822" s="7" t="str">
        <f>Premissas!$E$8</f>
        <v>abril/19</v>
      </c>
      <c r="B2822" s="29">
        <f t="shared" si="4297"/>
        <v>202</v>
      </c>
      <c r="C2822" s="15">
        <f>LARGE(Premissas!$H$8:$I$8,1)</f>
        <v>81.98</v>
      </c>
      <c r="D2822" s="20">
        <f t="shared" si="4287"/>
        <v>0</v>
      </c>
      <c r="E2822" s="17">
        <f>D2822*Premissas!$C$6</f>
        <v>0</v>
      </c>
      <c r="F2822" s="15">
        <f t="shared" si="4288"/>
        <v>202</v>
      </c>
      <c r="G2822" s="18">
        <f>F2822*Premissas!$C$5</f>
        <v>6511.8000632711164</v>
      </c>
      <c r="M2822" s="7" t="str">
        <f>Premissas!$E$8</f>
        <v>abril/19</v>
      </c>
      <c r="N2822" s="29">
        <f t="shared" si="4295"/>
        <v>202</v>
      </c>
      <c r="O2822" s="15">
        <f>Premissas!$I$8</f>
        <v>53.09</v>
      </c>
      <c r="P2822" s="20">
        <f t="shared" si="4290"/>
        <v>0</v>
      </c>
      <c r="Q2822" s="17">
        <f>P2822*Premissas!$C$13</f>
        <v>0</v>
      </c>
      <c r="R2822" s="15">
        <f t="shared" si="4291"/>
        <v>202</v>
      </c>
      <c r="S2822" s="18">
        <f>R2822*Premissas!$C$11</f>
        <v>9729.3577981651379</v>
      </c>
      <c r="Y2822" s="7" t="str">
        <f>Premissas!$E$8</f>
        <v>abril/19</v>
      </c>
      <c r="Z2822" s="29">
        <f t="shared" si="4296"/>
        <v>202</v>
      </c>
      <c r="AA2822" s="15">
        <f>Premissas!$H$8</f>
        <v>81.98</v>
      </c>
      <c r="AB2822" s="20">
        <f t="shared" si="4293"/>
        <v>0</v>
      </c>
      <c r="AC2822" s="17">
        <f>AB2822*Premissas!$C$6</f>
        <v>0</v>
      </c>
      <c r="AD2822" s="15">
        <f t="shared" si="4294"/>
        <v>202</v>
      </c>
      <c r="AE2822" s="18">
        <f>AD2822*Premissas!$C$12</f>
        <v>6511.8000632711164</v>
      </c>
    </row>
    <row r="2823" spans="1:33" x14ac:dyDescent="0.25">
      <c r="A2823" s="7" t="str">
        <f>Premissas!$E$9</f>
        <v>março/19</v>
      </c>
      <c r="B2823" s="29">
        <f t="shared" si="4297"/>
        <v>202</v>
      </c>
      <c r="C2823" s="15">
        <f>LARGE(Premissas!$H$9:$I$9,1)</f>
        <v>77.73</v>
      </c>
      <c r="D2823" s="20">
        <f t="shared" si="4287"/>
        <v>0</v>
      </c>
      <c r="E2823" s="17">
        <f>D2823*Premissas!$C$6</f>
        <v>0</v>
      </c>
      <c r="F2823" s="15">
        <f t="shared" si="4288"/>
        <v>202</v>
      </c>
      <c r="G2823" s="18">
        <f>F2823*Premissas!$C$5</f>
        <v>6511.8000632711164</v>
      </c>
      <c r="M2823" s="7" t="str">
        <f>Premissas!$E$9</f>
        <v>março/19</v>
      </c>
      <c r="N2823" s="29">
        <f t="shared" si="4295"/>
        <v>202</v>
      </c>
      <c r="O2823" s="15">
        <f>Premissas!$I$9</f>
        <v>77.73</v>
      </c>
      <c r="P2823" s="20">
        <f t="shared" si="4290"/>
        <v>0</v>
      </c>
      <c r="Q2823" s="17">
        <f>P2823*Premissas!$C$13</f>
        <v>0</v>
      </c>
      <c r="R2823" s="15">
        <f t="shared" si="4291"/>
        <v>202</v>
      </c>
      <c r="S2823" s="18">
        <f>R2823*Premissas!$C$11</f>
        <v>9729.3577981651379</v>
      </c>
      <c r="Y2823" s="7" t="str">
        <f>Premissas!$E$9</f>
        <v>março/19</v>
      </c>
      <c r="Z2823" s="29">
        <f t="shared" si="4296"/>
        <v>202</v>
      </c>
      <c r="AA2823" s="15">
        <f>Premissas!$H$9</f>
        <v>77.62</v>
      </c>
      <c r="AB2823" s="20">
        <f t="shared" si="4293"/>
        <v>0</v>
      </c>
      <c r="AC2823" s="17">
        <f>AB2823*Premissas!$C$6</f>
        <v>0</v>
      </c>
      <c r="AD2823" s="15">
        <f t="shared" si="4294"/>
        <v>202</v>
      </c>
      <c r="AE2823" s="18">
        <f>AD2823*Premissas!$C$12</f>
        <v>6511.8000632711164</v>
      </c>
    </row>
    <row r="2824" spans="1:33" x14ac:dyDescent="0.25">
      <c r="A2824" s="7" t="str">
        <f>Premissas!$E$10</f>
        <v>fevereiro/19</v>
      </c>
      <c r="B2824" s="29">
        <f t="shared" si="4297"/>
        <v>202</v>
      </c>
      <c r="C2824" s="15">
        <f>LARGE(Premissas!$H$10:$I$10,1)</f>
        <v>89.49</v>
      </c>
      <c r="D2824" s="20">
        <f t="shared" si="4287"/>
        <v>0</v>
      </c>
      <c r="E2824" s="17">
        <f>D2824*Premissas!$C$6</f>
        <v>0</v>
      </c>
      <c r="F2824" s="15">
        <f t="shared" si="4288"/>
        <v>202</v>
      </c>
      <c r="G2824" s="18">
        <f>F2824*Premissas!$C$5</f>
        <v>6511.8000632711164</v>
      </c>
      <c r="M2824" s="7" t="str">
        <f>Premissas!$E$10</f>
        <v>fevereiro/19</v>
      </c>
      <c r="N2824" s="29">
        <f t="shared" si="4295"/>
        <v>202</v>
      </c>
      <c r="O2824" s="15">
        <f>Premissas!$I$10</f>
        <v>61.82</v>
      </c>
      <c r="P2824" s="20">
        <f t="shared" si="4290"/>
        <v>0</v>
      </c>
      <c r="Q2824" s="17">
        <f>P2824*Premissas!$C$13</f>
        <v>0</v>
      </c>
      <c r="R2824" s="15">
        <f t="shared" si="4291"/>
        <v>202</v>
      </c>
      <c r="S2824" s="18">
        <f>R2824*Premissas!$C$11</f>
        <v>9729.3577981651379</v>
      </c>
      <c r="Y2824" s="7" t="str">
        <f>Premissas!$E$10</f>
        <v>fevereiro/19</v>
      </c>
      <c r="Z2824" s="29">
        <f t="shared" si="4296"/>
        <v>202</v>
      </c>
      <c r="AA2824" s="15">
        <f>Premissas!$H$10</f>
        <v>89.49</v>
      </c>
      <c r="AB2824" s="20">
        <f t="shared" si="4293"/>
        <v>0</v>
      </c>
      <c r="AC2824" s="17">
        <f>AB2824*Premissas!$C$6</f>
        <v>0</v>
      </c>
      <c r="AD2824" s="15">
        <f t="shared" si="4294"/>
        <v>202</v>
      </c>
      <c r="AE2824" s="18">
        <f>AD2824*Premissas!$C$12</f>
        <v>6511.8000632711164</v>
      </c>
    </row>
    <row r="2825" spans="1:33" x14ac:dyDescent="0.25">
      <c r="A2825" s="7" t="str">
        <f>Premissas!$E$11</f>
        <v>janeiro/19</v>
      </c>
      <c r="B2825" s="29">
        <f t="shared" si="4297"/>
        <v>202</v>
      </c>
      <c r="C2825" s="15">
        <f>LARGE(Premissas!$H$11:$I$11,1)</f>
        <v>81.09</v>
      </c>
      <c r="D2825" s="16">
        <f t="shared" si="4287"/>
        <v>0</v>
      </c>
      <c r="E2825" s="17">
        <f>D2825*Premissas!$C$6</f>
        <v>0</v>
      </c>
      <c r="F2825" s="15">
        <f t="shared" si="4288"/>
        <v>202</v>
      </c>
      <c r="G2825" s="18">
        <f>F2825*Premissas!$C$5</f>
        <v>6511.8000632711164</v>
      </c>
      <c r="M2825" s="7" t="str">
        <f>Premissas!$E$11</f>
        <v>janeiro/19</v>
      </c>
      <c r="N2825" s="29">
        <f t="shared" si="4295"/>
        <v>202</v>
      </c>
      <c r="O2825" s="15">
        <f>Premissas!$I$11</f>
        <v>57.12</v>
      </c>
      <c r="P2825" s="16">
        <f t="shared" si="4290"/>
        <v>0</v>
      </c>
      <c r="Q2825" s="17">
        <f>P2825*Premissas!$C$13</f>
        <v>0</v>
      </c>
      <c r="R2825" s="15">
        <f t="shared" si="4291"/>
        <v>202</v>
      </c>
      <c r="S2825" s="18">
        <f>R2825*Premissas!$C$11</f>
        <v>9729.3577981651379</v>
      </c>
      <c r="Y2825" s="7" t="str">
        <f>Premissas!$E$11</f>
        <v>janeiro/19</v>
      </c>
      <c r="Z2825" s="29">
        <f t="shared" si="4296"/>
        <v>202</v>
      </c>
      <c r="AA2825" s="15">
        <f>Premissas!$H$11</f>
        <v>81.09</v>
      </c>
      <c r="AB2825" s="16">
        <f t="shared" si="4293"/>
        <v>0</v>
      </c>
      <c r="AC2825" s="17">
        <f>AB2825*Premissas!$C$6</f>
        <v>0</v>
      </c>
      <c r="AD2825" s="15">
        <f t="shared" si="4294"/>
        <v>202</v>
      </c>
      <c r="AE2825" s="18">
        <f>AD2825*Premissas!$C$12</f>
        <v>6511.8000632711164</v>
      </c>
    </row>
    <row r="2826" spans="1:33" x14ac:dyDescent="0.25">
      <c r="A2826" s="7" t="str">
        <f>Premissas!$E$12</f>
        <v>dezembro/18</v>
      </c>
      <c r="B2826" s="29">
        <f t="shared" si="4297"/>
        <v>202</v>
      </c>
      <c r="C2826" s="15">
        <f>LARGE(Premissas!$H$12:$I$12,1)</f>
        <v>66.98</v>
      </c>
      <c r="D2826" s="16">
        <f t="shared" si="4287"/>
        <v>0</v>
      </c>
      <c r="E2826" s="17">
        <f>D2826*Premissas!$C$6</f>
        <v>0</v>
      </c>
      <c r="F2826" s="15">
        <f t="shared" si="4288"/>
        <v>202</v>
      </c>
      <c r="G2826" s="18">
        <f>F2826*Premissas!$C$5</f>
        <v>6511.8000632711164</v>
      </c>
      <c r="M2826" s="7" t="str">
        <f>Premissas!$E$12</f>
        <v>dezembro/18</v>
      </c>
      <c r="N2826" s="29">
        <f t="shared" si="4295"/>
        <v>202</v>
      </c>
      <c r="O2826" s="15">
        <f>Premissas!$I$12</f>
        <v>56.9</v>
      </c>
      <c r="P2826" s="16">
        <f t="shared" si="4290"/>
        <v>0</v>
      </c>
      <c r="Q2826" s="17">
        <f>P2826*Premissas!$C$13</f>
        <v>0</v>
      </c>
      <c r="R2826" s="15">
        <f t="shared" si="4291"/>
        <v>202</v>
      </c>
      <c r="S2826" s="18">
        <f>R2826*Premissas!$C$11</f>
        <v>9729.3577981651379</v>
      </c>
      <c r="Y2826" s="7" t="str">
        <f>Premissas!$E$12</f>
        <v>dezembro/18</v>
      </c>
      <c r="Z2826" s="29">
        <f t="shared" si="4296"/>
        <v>202</v>
      </c>
      <c r="AA2826" s="15">
        <f>Premissas!$H$12</f>
        <v>66.98</v>
      </c>
      <c r="AB2826" s="16">
        <f t="shared" si="4293"/>
        <v>0</v>
      </c>
      <c r="AC2826" s="17">
        <f>AB2826*Premissas!$C$6</f>
        <v>0</v>
      </c>
      <c r="AD2826" s="15">
        <f t="shared" si="4294"/>
        <v>202</v>
      </c>
      <c r="AE2826" s="18">
        <f>AD2826*Premissas!$C$12</f>
        <v>6511.8000632711164</v>
      </c>
    </row>
    <row r="2827" spans="1:33" x14ac:dyDescent="0.25">
      <c r="A2827" s="7" t="str">
        <f>Premissas!$E$13</f>
        <v>novembro/18</v>
      </c>
      <c r="B2827" s="29">
        <f t="shared" si="4297"/>
        <v>202</v>
      </c>
      <c r="C2827" s="15">
        <f>LARGE(Premissas!$H$13:$I$13,1)</f>
        <v>66.42</v>
      </c>
      <c r="D2827" s="16">
        <f t="shared" si="4287"/>
        <v>0</v>
      </c>
      <c r="E2827" s="17">
        <f>D2827*Premissas!$C$6</f>
        <v>0</v>
      </c>
      <c r="F2827" s="15">
        <f t="shared" si="4288"/>
        <v>202</v>
      </c>
      <c r="G2827" s="18">
        <f>F2827*Premissas!$C$5</f>
        <v>6511.8000632711164</v>
      </c>
      <c r="M2827" s="7" t="str">
        <f>Premissas!$E$13</f>
        <v>novembro/18</v>
      </c>
      <c r="N2827" s="29">
        <f t="shared" si="4295"/>
        <v>202</v>
      </c>
      <c r="O2827" s="15">
        <f>Premissas!$I$13</f>
        <v>40.659999999999997</v>
      </c>
      <c r="P2827" s="16">
        <f t="shared" si="4290"/>
        <v>0</v>
      </c>
      <c r="Q2827" s="17">
        <f>P2827*Premissas!$C$13</f>
        <v>0</v>
      </c>
      <c r="R2827" s="15">
        <f t="shared" si="4291"/>
        <v>202</v>
      </c>
      <c r="S2827" s="18">
        <f>R2827*Premissas!$C$11</f>
        <v>9729.3577981651379</v>
      </c>
      <c r="Y2827" s="7" t="str">
        <f>Premissas!$E$13</f>
        <v>novembro/18</v>
      </c>
      <c r="Z2827" s="29">
        <f t="shared" si="4296"/>
        <v>202</v>
      </c>
      <c r="AA2827" s="15">
        <f>Premissas!$H$13</f>
        <v>66.42</v>
      </c>
      <c r="AB2827" s="16">
        <f t="shared" si="4293"/>
        <v>0</v>
      </c>
      <c r="AC2827" s="17">
        <f>AB2827*Premissas!$C$6</f>
        <v>0</v>
      </c>
      <c r="AD2827" s="15">
        <f t="shared" si="4294"/>
        <v>202</v>
      </c>
      <c r="AE2827" s="18">
        <f>AD2827*Premissas!$C$12</f>
        <v>6511.8000632711164</v>
      </c>
    </row>
    <row r="2828" spans="1:33" x14ac:dyDescent="0.25">
      <c r="A2828" s="26" t="s">
        <v>35</v>
      </c>
      <c r="B2828" s="5"/>
      <c r="C2828" s="5">
        <f>LARGE(C2815:C2827,1)</f>
        <v>89.49</v>
      </c>
      <c r="D2828" s="5">
        <f>LARGE(D2815:D2827,1)</f>
        <v>0</v>
      </c>
      <c r="E2828" s="27">
        <f>SUM(E2816:E2827)</f>
        <v>0</v>
      </c>
      <c r="F2828" s="5">
        <f>LARGE(F2815:F2827,1)</f>
        <v>202</v>
      </c>
      <c r="G2828" s="27">
        <f t="shared" ref="G2828:G2884" si="4298">SUM(G2816:G2827)</f>
        <v>78141.600759253415</v>
      </c>
      <c r="H2828" s="50">
        <f>E2828+G2828</f>
        <v>78141.600759253415</v>
      </c>
      <c r="I2828">
        <f>B2816</f>
        <v>202</v>
      </c>
      <c r="M2828" s="26" t="s">
        <v>35</v>
      </c>
      <c r="N2828" s="5"/>
      <c r="O2828" s="5">
        <f t="shared" ref="O2828:P2828" si="4299">LARGE(O2815:O2827,1)</f>
        <v>77.73</v>
      </c>
      <c r="P2828" s="5">
        <f t="shared" si="4299"/>
        <v>0</v>
      </c>
      <c r="Q2828" s="27">
        <f t="shared" ref="Q2828" si="4300">SUM(Q2816:Q2827)</f>
        <v>0</v>
      </c>
      <c r="R2828" s="5">
        <f t="shared" ref="R2828" si="4301">LARGE(R2815:R2827,1)</f>
        <v>202</v>
      </c>
      <c r="S2828" s="27">
        <f t="shared" ref="S2828:S2884" si="4302">SUM(S2816:S2827)</f>
        <v>116752.29357798163</v>
      </c>
      <c r="T2828" s="50">
        <f t="shared" ref="T2828" si="4303">Q2828+S2828</f>
        <v>116752.29357798163</v>
      </c>
      <c r="U2828">
        <f t="shared" ref="U2828" si="4304">N2816</f>
        <v>202</v>
      </c>
      <c r="Y2828" s="26" t="s">
        <v>35</v>
      </c>
      <c r="Z2828" s="5"/>
      <c r="AA2828" s="5">
        <f t="shared" ref="AA2828:AB2828" si="4305">LARGE(AA2815:AA2827,1)</f>
        <v>89.49</v>
      </c>
      <c r="AB2828" s="5">
        <f t="shared" si="4305"/>
        <v>0</v>
      </c>
      <c r="AC2828" s="27">
        <f t="shared" ref="AC2828" si="4306">SUM(AC2816:AC2827)</f>
        <v>0</v>
      </c>
      <c r="AD2828" s="5">
        <f t="shared" ref="AD2828" si="4307">LARGE(AD2815:AD2827,1)</f>
        <v>202</v>
      </c>
      <c r="AE2828" s="27">
        <f t="shared" ref="AE2828:AE2884" si="4308">SUM(AE2816:AE2827)</f>
        <v>78141.600759253415</v>
      </c>
      <c r="AF2828" s="50">
        <f t="shared" ref="AF2828" si="4309">AC2828+AE2828</f>
        <v>78141.600759253415</v>
      </c>
      <c r="AG2828">
        <f t="shared" ref="AG2828" si="4310">Z2816</f>
        <v>202</v>
      </c>
    </row>
    <row r="2829" spans="1:33" x14ac:dyDescent="0.25">
      <c r="A2829" s="6" t="s">
        <v>12</v>
      </c>
      <c r="B2829" s="6" t="s">
        <v>18</v>
      </c>
      <c r="C2829" s="6" t="s">
        <v>19</v>
      </c>
      <c r="D2829" s="14" t="s">
        <v>20</v>
      </c>
      <c r="E2829" s="14" t="s">
        <v>21</v>
      </c>
      <c r="F2829" s="6" t="s">
        <v>22</v>
      </c>
      <c r="G2829" s="6" t="s">
        <v>23</v>
      </c>
      <c r="M2829" s="6" t="s">
        <v>12</v>
      </c>
      <c r="N2829" s="6" t="s">
        <v>18</v>
      </c>
      <c r="O2829" s="6" t="s">
        <v>19</v>
      </c>
      <c r="P2829" s="14" t="s">
        <v>20</v>
      </c>
      <c r="Q2829" s="14" t="s">
        <v>21</v>
      </c>
      <c r="R2829" s="6" t="s">
        <v>22</v>
      </c>
      <c r="S2829" s="6" t="s">
        <v>23</v>
      </c>
      <c r="Y2829" s="6" t="s">
        <v>12</v>
      </c>
      <c r="Z2829" s="6" t="s">
        <v>18</v>
      </c>
      <c r="AA2829" s="6" t="s">
        <v>19</v>
      </c>
      <c r="AB2829" s="14" t="s">
        <v>20</v>
      </c>
      <c r="AC2829" s="14" t="s">
        <v>21</v>
      </c>
      <c r="AD2829" s="6" t="s">
        <v>22</v>
      </c>
      <c r="AE2829" s="6" t="s">
        <v>23</v>
      </c>
    </row>
    <row r="2830" spans="1:33" x14ac:dyDescent="0.25">
      <c r="A2830" s="7" t="str">
        <f>Premissas!$E$2</f>
        <v>outubro/19</v>
      </c>
      <c r="B2830" s="29">
        <f>B2816+1</f>
        <v>203</v>
      </c>
      <c r="C2830" s="15">
        <f>LARGE(Premissas!$H$2:$I$2,1)</f>
        <v>63.39</v>
      </c>
      <c r="D2830" s="16">
        <f t="shared" ref="D2830:D2841" si="4311">IF(C2830&gt;105%*B2830,(C2830-B2830),0)</f>
        <v>0</v>
      </c>
      <c r="E2830" s="17">
        <f>D2830*Premissas!$C$6</f>
        <v>0</v>
      </c>
      <c r="F2830" s="15">
        <f t="shared" ref="F2830:F2841" si="4312">IF(C2830&gt;B2830,C2830,B2830)</f>
        <v>203</v>
      </c>
      <c r="G2830" s="18">
        <f>F2830*Premissas!$C$5</f>
        <v>6544.0366972477068</v>
      </c>
      <c r="M2830" s="7" t="str">
        <f>Premissas!$E$2</f>
        <v>outubro/19</v>
      </c>
      <c r="N2830" s="29">
        <f t="shared" ref="N2830" si="4313">N2816+1</f>
        <v>203</v>
      </c>
      <c r="O2830" s="15">
        <f>Premissas!$I$2</f>
        <v>63.39</v>
      </c>
      <c r="P2830" s="16">
        <f t="shared" ref="P2830:P2841" si="4314">IF(O2830&gt;105%*N2830,(O2830-N2830),0)</f>
        <v>0</v>
      </c>
      <c r="Q2830" s="17">
        <f>P2830*Premissas!$C$13</f>
        <v>0</v>
      </c>
      <c r="R2830" s="15">
        <f t="shared" ref="R2830:R2841" si="4315">IF(O2830&gt;N2830,O2830,N2830)</f>
        <v>203</v>
      </c>
      <c r="S2830" s="18">
        <f>R2830*Premissas!$C$11</f>
        <v>9777.5229357798162</v>
      </c>
      <c r="Y2830" s="7" t="str">
        <f>Premissas!$E$2</f>
        <v>outubro/19</v>
      </c>
      <c r="Z2830" s="29">
        <f t="shared" ref="Z2830" si="4316">Z2816+1</f>
        <v>203</v>
      </c>
      <c r="AA2830" s="15">
        <f>Premissas!$H$2</f>
        <v>58.8</v>
      </c>
      <c r="AB2830" s="16">
        <f t="shared" ref="AB2830:AB2841" si="4317">IF(AA2830&gt;105%*Z2830,(AA2830-Z2830),0)</f>
        <v>0</v>
      </c>
      <c r="AC2830" s="17">
        <f>AB2830*Premissas!$C$6</f>
        <v>0</v>
      </c>
      <c r="AD2830" s="15">
        <f t="shared" ref="AD2830:AD2841" si="4318">IF(AA2830&gt;Z2830,AA2830,Z2830)</f>
        <v>203</v>
      </c>
      <c r="AE2830" s="18">
        <f>AD2830*Premissas!$C$12</f>
        <v>6544.0366972477068</v>
      </c>
    </row>
    <row r="2831" spans="1:33" x14ac:dyDescent="0.25">
      <c r="A2831" s="7" t="str">
        <f>Premissas!$E$3</f>
        <v>setembro/19</v>
      </c>
      <c r="B2831" s="29">
        <f>B2830</f>
        <v>203</v>
      </c>
      <c r="C2831" s="15">
        <f>LARGE(Premissas!$H$3:$I$3,1)</f>
        <v>58.91</v>
      </c>
      <c r="D2831" s="16">
        <f t="shared" si="4311"/>
        <v>0</v>
      </c>
      <c r="E2831" s="17">
        <f>D2831*Premissas!$C$6</f>
        <v>0</v>
      </c>
      <c r="F2831" s="15">
        <f t="shared" si="4312"/>
        <v>203</v>
      </c>
      <c r="G2831" s="18">
        <f>F2831*Premissas!$C$5</f>
        <v>6544.0366972477068</v>
      </c>
      <c r="M2831" s="7" t="str">
        <f>Premissas!$E$3</f>
        <v>setembro/19</v>
      </c>
      <c r="N2831" s="29">
        <f t="shared" ref="N2831:N2841" si="4319">N2830</f>
        <v>203</v>
      </c>
      <c r="O2831" s="15">
        <f>Premissas!$I$3</f>
        <v>52.19</v>
      </c>
      <c r="P2831" s="16">
        <f t="shared" si="4314"/>
        <v>0</v>
      </c>
      <c r="Q2831" s="17">
        <f>P2831*Premissas!$C$13</f>
        <v>0</v>
      </c>
      <c r="R2831" s="15">
        <f t="shared" si="4315"/>
        <v>203</v>
      </c>
      <c r="S2831" s="18">
        <f>R2831*Premissas!$C$11</f>
        <v>9777.5229357798162</v>
      </c>
      <c r="Y2831" s="7" t="str">
        <f>Premissas!$E$3</f>
        <v>setembro/19</v>
      </c>
      <c r="Z2831" s="29">
        <f t="shared" ref="Z2831:Z2841" si="4320">Z2830</f>
        <v>203</v>
      </c>
      <c r="AA2831" s="15">
        <f>Premissas!$H$3</f>
        <v>58.91</v>
      </c>
      <c r="AB2831" s="16">
        <f t="shared" si="4317"/>
        <v>0</v>
      </c>
      <c r="AC2831" s="17">
        <f>AB2831*Premissas!$C$6</f>
        <v>0</v>
      </c>
      <c r="AD2831" s="15">
        <f t="shared" si="4318"/>
        <v>203</v>
      </c>
      <c r="AE2831" s="18">
        <f>AD2831*Premissas!$C$12</f>
        <v>6544.0366972477068</v>
      </c>
    </row>
    <row r="2832" spans="1:33" x14ac:dyDescent="0.25">
      <c r="A2832" s="7" t="str">
        <f>Premissas!$E$4</f>
        <v>agosto/19</v>
      </c>
      <c r="B2832" s="29">
        <f t="shared" ref="B2832:B2841" si="4321">B2831</f>
        <v>203</v>
      </c>
      <c r="C2832" s="15">
        <f>LARGE(Premissas!$H$4:$I$4,1)</f>
        <v>46.48</v>
      </c>
      <c r="D2832" s="16">
        <f t="shared" si="4311"/>
        <v>0</v>
      </c>
      <c r="E2832" s="17">
        <f>D2832*Premissas!$C$6</f>
        <v>0</v>
      </c>
      <c r="F2832" s="15">
        <f t="shared" si="4312"/>
        <v>203</v>
      </c>
      <c r="G2832" s="18">
        <f>F2832*Premissas!$C$5</f>
        <v>6544.0366972477068</v>
      </c>
      <c r="M2832" s="7" t="str">
        <f>Premissas!$E$4</f>
        <v>agosto/19</v>
      </c>
      <c r="N2832" s="29">
        <f t="shared" si="4319"/>
        <v>203</v>
      </c>
      <c r="O2832" s="15">
        <f>Premissas!$I$4</f>
        <v>20.16</v>
      </c>
      <c r="P2832" s="16">
        <f t="shared" si="4314"/>
        <v>0</v>
      </c>
      <c r="Q2832" s="17">
        <f>P2832*Premissas!$C$13</f>
        <v>0</v>
      </c>
      <c r="R2832" s="15">
        <f t="shared" si="4315"/>
        <v>203</v>
      </c>
      <c r="S2832" s="18">
        <f>R2832*Premissas!$C$11</f>
        <v>9777.5229357798162</v>
      </c>
      <c r="Y2832" s="7" t="str">
        <f>Premissas!$E$4</f>
        <v>agosto/19</v>
      </c>
      <c r="Z2832" s="29">
        <f t="shared" si="4320"/>
        <v>203</v>
      </c>
      <c r="AA2832" s="15">
        <f>Premissas!$H$4</f>
        <v>46.48</v>
      </c>
      <c r="AB2832" s="16">
        <f t="shared" si="4317"/>
        <v>0</v>
      </c>
      <c r="AC2832" s="17">
        <f>AB2832*Premissas!$C$6</f>
        <v>0</v>
      </c>
      <c r="AD2832" s="15">
        <f t="shared" si="4318"/>
        <v>203</v>
      </c>
      <c r="AE2832" s="18">
        <f>AD2832*Premissas!$C$12</f>
        <v>6544.0366972477068</v>
      </c>
    </row>
    <row r="2833" spans="1:33" x14ac:dyDescent="0.25">
      <c r="A2833" s="7" t="str">
        <f>Premissas!$E$5</f>
        <v>julho/19</v>
      </c>
      <c r="B2833" s="29">
        <f t="shared" si="4321"/>
        <v>203</v>
      </c>
      <c r="C2833" s="15">
        <f>LARGE(Premissas!$H$5:$I$5,1)</f>
        <v>63.17</v>
      </c>
      <c r="D2833" s="16">
        <f t="shared" si="4311"/>
        <v>0</v>
      </c>
      <c r="E2833" s="17">
        <f>D2833*Premissas!$C$6</f>
        <v>0</v>
      </c>
      <c r="F2833" s="15">
        <f t="shared" si="4312"/>
        <v>203</v>
      </c>
      <c r="G2833" s="18">
        <f>F2833*Premissas!$C$5</f>
        <v>6544.0366972477068</v>
      </c>
      <c r="M2833" s="7" t="str">
        <f>Premissas!$E$5</f>
        <v>julho/19</v>
      </c>
      <c r="N2833" s="29">
        <f t="shared" si="4319"/>
        <v>203</v>
      </c>
      <c r="O2833" s="15">
        <f>Premissas!$I$5</f>
        <v>39.979999999999997</v>
      </c>
      <c r="P2833" s="16">
        <f t="shared" si="4314"/>
        <v>0</v>
      </c>
      <c r="Q2833" s="17">
        <f>P2833*Premissas!$C$13</f>
        <v>0</v>
      </c>
      <c r="R2833" s="15">
        <f t="shared" si="4315"/>
        <v>203</v>
      </c>
      <c r="S2833" s="18">
        <f>R2833*Premissas!$C$11</f>
        <v>9777.5229357798162</v>
      </c>
      <c r="Y2833" s="7" t="str">
        <f>Premissas!$E$5</f>
        <v>julho/19</v>
      </c>
      <c r="Z2833" s="29">
        <f t="shared" si="4320"/>
        <v>203</v>
      </c>
      <c r="AA2833" s="15">
        <f>Premissas!$H$5</f>
        <v>63.17</v>
      </c>
      <c r="AB2833" s="16">
        <f t="shared" si="4317"/>
        <v>0</v>
      </c>
      <c r="AC2833" s="17">
        <f>AB2833*Premissas!$C$6</f>
        <v>0</v>
      </c>
      <c r="AD2833" s="15">
        <f t="shared" si="4318"/>
        <v>203</v>
      </c>
      <c r="AE2833" s="18">
        <f>AD2833*Premissas!$C$12</f>
        <v>6544.0366972477068</v>
      </c>
    </row>
    <row r="2834" spans="1:33" x14ac:dyDescent="0.25">
      <c r="A2834" s="7" t="str">
        <f>Premissas!$E$6</f>
        <v>junho/19</v>
      </c>
      <c r="B2834" s="29">
        <f t="shared" si="4321"/>
        <v>203</v>
      </c>
      <c r="C2834" s="15">
        <f>LARGE(Premissas!$H$6:$I$6,1)</f>
        <v>59.47</v>
      </c>
      <c r="D2834" s="16">
        <f t="shared" si="4311"/>
        <v>0</v>
      </c>
      <c r="E2834" s="17">
        <f>D2834*Premissas!$C$6</f>
        <v>0</v>
      </c>
      <c r="F2834" s="15">
        <f t="shared" si="4312"/>
        <v>203</v>
      </c>
      <c r="G2834" s="18">
        <f>F2834*Premissas!$C$5</f>
        <v>6544.0366972477068</v>
      </c>
      <c r="M2834" s="7" t="str">
        <f>Premissas!$E$6</f>
        <v>junho/19</v>
      </c>
      <c r="N2834" s="29">
        <f t="shared" si="4319"/>
        <v>203</v>
      </c>
      <c r="O2834" s="15">
        <f>Premissas!$I$6</f>
        <v>47.71</v>
      </c>
      <c r="P2834" s="16">
        <f t="shared" si="4314"/>
        <v>0</v>
      </c>
      <c r="Q2834" s="17">
        <f>P2834*Premissas!$C$13</f>
        <v>0</v>
      </c>
      <c r="R2834" s="15">
        <f t="shared" si="4315"/>
        <v>203</v>
      </c>
      <c r="S2834" s="18">
        <f>R2834*Premissas!$C$11</f>
        <v>9777.5229357798162</v>
      </c>
      <c r="Y2834" s="7" t="str">
        <f>Premissas!$E$6</f>
        <v>junho/19</v>
      </c>
      <c r="Z2834" s="29">
        <f t="shared" si="4320"/>
        <v>203</v>
      </c>
      <c r="AA2834" s="15">
        <f>Premissas!$H$6</f>
        <v>59.47</v>
      </c>
      <c r="AB2834" s="16">
        <f t="shared" si="4317"/>
        <v>0</v>
      </c>
      <c r="AC2834" s="17">
        <f>AB2834*Premissas!$C$6</f>
        <v>0</v>
      </c>
      <c r="AD2834" s="15">
        <f t="shared" si="4318"/>
        <v>203</v>
      </c>
      <c r="AE2834" s="18">
        <f>AD2834*Premissas!$C$12</f>
        <v>6544.0366972477068</v>
      </c>
    </row>
    <row r="2835" spans="1:33" x14ac:dyDescent="0.25">
      <c r="A2835" s="7" t="str">
        <f>Premissas!$E$7</f>
        <v>maio/19</v>
      </c>
      <c r="B2835" s="29">
        <f t="shared" si="4321"/>
        <v>203</v>
      </c>
      <c r="C2835" s="15">
        <f>LARGE(Premissas!$H$7:$I$7,1)</f>
        <v>61.04</v>
      </c>
      <c r="D2835" s="20">
        <f t="shared" si="4311"/>
        <v>0</v>
      </c>
      <c r="E2835" s="17">
        <f>D2835*Premissas!$C$6</f>
        <v>0</v>
      </c>
      <c r="F2835" s="15">
        <f t="shared" si="4312"/>
        <v>203</v>
      </c>
      <c r="G2835" s="18">
        <f>F2835*Premissas!$C$5</f>
        <v>6544.0366972477068</v>
      </c>
      <c r="M2835" s="7" t="str">
        <f>Premissas!$E$7</f>
        <v>maio/19</v>
      </c>
      <c r="N2835" s="29">
        <f t="shared" si="4319"/>
        <v>203</v>
      </c>
      <c r="O2835" s="15">
        <f>Premissas!$I$7</f>
        <v>46.37</v>
      </c>
      <c r="P2835" s="20">
        <f t="shared" si="4314"/>
        <v>0</v>
      </c>
      <c r="Q2835" s="17">
        <f>P2835*Premissas!$C$13</f>
        <v>0</v>
      </c>
      <c r="R2835" s="15">
        <f t="shared" si="4315"/>
        <v>203</v>
      </c>
      <c r="S2835" s="18">
        <f>R2835*Premissas!$C$11</f>
        <v>9777.5229357798162</v>
      </c>
      <c r="Y2835" s="7" t="str">
        <f>Premissas!$E$7</f>
        <v>maio/19</v>
      </c>
      <c r="Z2835" s="29">
        <f t="shared" si="4320"/>
        <v>203</v>
      </c>
      <c r="AA2835" s="15">
        <f>Premissas!$H$7</f>
        <v>61.04</v>
      </c>
      <c r="AB2835" s="20">
        <f t="shared" si="4317"/>
        <v>0</v>
      </c>
      <c r="AC2835" s="17">
        <f>AB2835*Premissas!$C$6</f>
        <v>0</v>
      </c>
      <c r="AD2835" s="15">
        <f t="shared" si="4318"/>
        <v>203</v>
      </c>
      <c r="AE2835" s="18">
        <f>AD2835*Premissas!$C$12</f>
        <v>6544.0366972477068</v>
      </c>
    </row>
    <row r="2836" spans="1:33" x14ac:dyDescent="0.25">
      <c r="A2836" s="7" t="str">
        <f>Premissas!$E$8</f>
        <v>abril/19</v>
      </c>
      <c r="B2836" s="29">
        <f t="shared" si="4321"/>
        <v>203</v>
      </c>
      <c r="C2836" s="15">
        <f>LARGE(Premissas!$H$8:$I$8,1)</f>
        <v>81.98</v>
      </c>
      <c r="D2836" s="20">
        <f t="shared" si="4311"/>
        <v>0</v>
      </c>
      <c r="E2836" s="17">
        <f>D2836*Premissas!$C$6</f>
        <v>0</v>
      </c>
      <c r="F2836" s="15">
        <f t="shared" si="4312"/>
        <v>203</v>
      </c>
      <c r="G2836" s="18">
        <f>F2836*Premissas!$C$5</f>
        <v>6544.0366972477068</v>
      </c>
      <c r="M2836" s="7" t="str">
        <f>Premissas!$E$8</f>
        <v>abril/19</v>
      </c>
      <c r="N2836" s="29">
        <f t="shared" si="4319"/>
        <v>203</v>
      </c>
      <c r="O2836" s="15">
        <f>Premissas!$I$8</f>
        <v>53.09</v>
      </c>
      <c r="P2836" s="20">
        <f t="shared" si="4314"/>
        <v>0</v>
      </c>
      <c r="Q2836" s="17">
        <f>P2836*Premissas!$C$13</f>
        <v>0</v>
      </c>
      <c r="R2836" s="15">
        <f t="shared" si="4315"/>
        <v>203</v>
      </c>
      <c r="S2836" s="18">
        <f>R2836*Premissas!$C$11</f>
        <v>9777.5229357798162</v>
      </c>
      <c r="Y2836" s="7" t="str">
        <f>Premissas!$E$8</f>
        <v>abril/19</v>
      </c>
      <c r="Z2836" s="29">
        <f t="shared" si="4320"/>
        <v>203</v>
      </c>
      <c r="AA2836" s="15">
        <f>Premissas!$H$8</f>
        <v>81.98</v>
      </c>
      <c r="AB2836" s="20">
        <f t="shared" si="4317"/>
        <v>0</v>
      </c>
      <c r="AC2836" s="17">
        <f>AB2836*Premissas!$C$6</f>
        <v>0</v>
      </c>
      <c r="AD2836" s="15">
        <f t="shared" si="4318"/>
        <v>203</v>
      </c>
      <c r="AE2836" s="18">
        <f>AD2836*Premissas!$C$12</f>
        <v>6544.0366972477068</v>
      </c>
    </row>
    <row r="2837" spans="1:33" x14ac:dyDescent="0.25">
      <c r="A2837" s="7" t="str">
        <f>Premissas!$E$9</f>
        <v>março/19</v>
      </c>
      <c r="B2837" s="29">
        <f t="shared" si="4321"/>
        <v>203</v>
      </c>
      <c r="C2837" s="15">
        <f>LARGE(Premissas!$H$9:$I$9,1)</f>
        <v>77.73</v>
      </c>
      <c r="D2837" s="20">
        <f t="shared" si="4311"/>
        <v>0</v>
      </c>
      <c r="E2837" s="17">
        <f>D2837*Premissas!$C$6</f>
        <v>0</v>
      </c>
      <c r="F2837" s="15">
        <f t="shared" si="4312"/>
        <v>203</v>
      </c>
      <c r="G2837" s="18">
        <f>F2837*Premissas!$C$5</f>
        <v>6544.0366972477068</v>
      </c>
      <c r="M2837" s="7" t="str">
        <f>Premissas!$E$9</f>
        <v>março/19</v>
      </c>
      <c r="N2837" s="29">
        <f t="shared" si="4319"/>
        <v>203</v>
      </c>
      <c r="O2837" s="15">
        <f>Premissas!$I$9</f>
        <v>77.73</v>
      </c>
      <c r="P2837" s="20">
        <f t="shared" si="4314"/>
        <v>0</v>
      </c>
      <c r="Q2837" s="17">
        <f>P2837*Premissas!$C$13</f>
        <v>0</v>
      </c>
      <c r="R2837" s="15">
        <f t="shared" si="4315"/>
        <v>203</v>
      </c>
      <c r="S2837" s="18">
        <f>R2837*Premissas!$C$11</f>
        <v>9777.5229357798162</v>
      </c>
      <c r="Y2837" s="7" t="str">
        <f>Premissas!$E$9</f>
        <v>março/19</v>
      </c>
      <c r="Z2837" s="29">
        <f t="shared" si="4320"/>
        <v>203</v>
      </c>
      <c r="AA2837" s="15">
        <f>Premissas!$H$9</f>
        <v>77.62</v>
      </c>
      <c r="AB2837" s="20">
        <f t="shared" si="4317"/>
        <v>0</v>
      </c>
      <c r="AC2837" s="17">
        <f>AB2837*Premissas!$C$6</f>
        <v>0</v>
      </c>
      <c r="AD2837" s="15">
        <f t="shared" si="4318"/>
        <v>203</v>
      </c>
      <c r="AE2837" s="18">
        <f>AD2837*Premissas!$C$12</f>
        <v>6544.0366972477068</v>
      </c>
    </row>
    <row r="2838" spans="1:33" x14ac:dyDescent="0.25">
      <c r="A2838" s="7" t="str">
        <f>Premissas!$E$10</f>
        <v>fevereiro/19</v>
      </c>
      <c r="B2838" s="29">
        <f t="shared" si="4321"/>
        <v>203</v>
      </c>
      <c r="C2838" s="15">
        <f>LARGE(Premissas!$H$10:$I$10,1)</f>
        <v>89.49</v>
      </c>
      <c r="D2838" s="20">
        <f t="shared" si="4311"/>
        <v>0</v>
      </c>
      <c r="E2838" s="17">
        <f>D2838*Premissas!$C$6</f>
        <v>0</v>
      </c>
      <c r="F2838" s="15">
        <f t="shared" si="4312"/>
        <v>203</v>
      </c>
      <c r="G2838" s="18">
        <f>F2838*Premissas!$C$5</f>
        <v>6544.0366972477068</v>
      </c>
      <c r="M2838" s="7" t="str">
        <f>Premissas!$E$10</f>
        <v>fevereiro/19</v>
      </c>
      <c r="N2838" s="29">
        <f t="shared" si="4319"/>
        <v>203</v>
      </c>
      <c r="O2838" s="15">
        <f>Premissas!$I$10</f>
        <v>61.82</v>
      </c>
      <c r="P2838" s="20">
        <f t="shared" si="4314"/>
        <v>0</v>
      </c>
      <c r="Q2838" s="17">
        <f>P2838*Premissas!$C$13</f>
        <v>0</v>
      </c>
      <c r="R2838" s="15">
        <f t="shared" si="4315"/>
        <v>203</v>
      </c>
      <c r="S2838" s="18">
        <f>R2838*Premissas!$C$11</f>
        <v>9777.5229357798162</v>
      </c>
      <c r="Y2838" s="7" t="str">
        <f>Premissas!$E$10</f>
        <v>fevereiro/19</v>
      </c>
      <c r="Z2838" s="29">
        <f t="shared" si="4320"/>
        <v>203</v>
      </c>
      <c r="AA2838" s="15">
        <f>Premissas!$H$10</f>
        <v>89.49</v>
      </c>
      <c r="AB2838" s="20">
        <f t="shared" si="4317"/>
        <v>0</v>
      </c>
      <c r="AC2838" s="17">
        <f>AB2838*Premissas!$C$6</f>
        <v>0</v>
      </c>
      <c r="AD2838" s="15">
        <f t="shared" si="4318"/>
        <v>203</v>
      </c>
      <c r="AE2838" s="18">
        <f>AD2838*Premissas!$C$12</f>
        <v>6544.0366972477068</v>
      </c>
    </row>
    <row r="2839" spans="1:33" x14ac:dyDescent="0.25">
      <c r="A2839" s="7" t="str">
        <f>Premissas!$E$11</f>
        <v>janeiro/19</v>
      </c>
      <c r="B2839" s="29">
        <f t="shared" si="4321"/>
        <v>203</v>
      </c>
      <c r="C2839" s="15">
        <f>LARGE(Premissas!$H$11:$I$11,1)</f>
        <v>81.09</v>
      </c>
      <c r="D2839" s="16">
        <f t="shared" si="4311"/>
        <v>0</v>
      </c>
      <c r="E2839" s="17">
        <f>D2839*Premissas!$C$6</f>
        <v>0</v>
      </c>
      <c r="F2839" s="15">
        <f t="shared" si="4312"/>
        <v>203</v>
      </c>
      <c r="G2839" s="18">
        <f>F2839*Premissas!$C$5</f>
        <v>6544.0366972477068</v>
      </c>
      <c r="M2839" s="7" t="str">
        <f>Premissas!$E$11</f>
        <v>janeiro/19</v>
      </c>
      <c r="N2839" s="29">
        <f t="shared" si="4319"/>
        <v>203</v>
      </c>
      <c r="O2839" s="15">
        <f>Premissas!$I$11</f>
        <v>57.12</v>
      </c>
      <c r="P2839" s="16">
        <f t="shared" si="4314"/>
        <v>0</v>
      </c>
      <c r="Q2839" s="17">
        <f>P2839*Premissas!$C$13</f>
        <v>0</v>
      </c>
      <c r="R2839" s="15">
        <f t="shared" si="4315"/>
        <v>203</v>
      </c>
      <c r="S2839" s="18">
        <f>R2839*Premissas!$C$11</f>
        <v>9777.5229357798162</v>
      </c>
      <c r="Y2839" s="7" t="str">
        <f>Premissas!$E$11</f>
        <v>janeiro/19</v>
      </c>
      <c r="Z2839" s="29">
        <f t="shared" si="4320"/>
        <v>203</v>
      </c>
      <c r="AA2839" s="15">
        <f>Premissas!$H$11</f>
        <v>81.09</v>
      </c>
      <c r="AB2839" s="16">
        <f t="shared" si="4317"/>
        <v>0</v>
      </c>
      <c r="AC2839" s="17">
        <f>AB2839*Premissas!$C$6</f>
        <v>0</v>
      </c>
      <c r="AD2839" s="15">
        <f t="shared" si="4318"/>
        <v>203</v>
      </c>
      <c r="AE2839" s="18">
        <f>AD2839*Premissas!$C$12</f>
        <v>6544.0366972477068</v>
      </c>
    </row>
    <row r="2840" spans="1:33" x14ac:dyDescent="0.25">
      <c r="A2840" s="7" t="str">
        <f>Premissas!$E$12</f>
        <v>dezembro/18</v>
      </c>
      <c r="B2840" s="29">
        <f t="shared" si="4321"/>
        <v>203</v>
      </c>
      <c r="C2840" s="15">
        <f>LARGE(Premissas!$H$12:$I$12,1)</f>
        <v>66.98</v>
      </c>
      <c r="D2840" s="16">
        <f t="shared" si="4311"/>
        <v>0</v>
      </c>
      <c r="E2840" s="17">
        <f>D2840*Premissas!$C$6</f>
        <v>0</v>
      </c>
      <c r="F2840" s="15">
        <f t="shared" si="4312"/>
        <v>203</v>
      </c>
      <c r="G2840" s="18">
        <f>F2840*Premissas!$C$5</f>
        <v>6544.0366972477068</v>
      </c>
      <c r="M2840" s="7" t="str">
        <f>Premissas!$E$12</f>
        <v>dezembro/18</v>
      </c>
      <c r="N2840" s="29">
        <f t="shared" si="4319"/>
        <v>203</v>
      </c>
      <c r="O2840" s="15">
        <f>Premissas!$I$12</f>
        <v>56.9</v>
      </c>
      <c r="P2840" s="16">
        <f t="shared" si="4314"/>
        <v>0</v>
      </c>
      <c r="Q2840" s="17">
        <f>P2840*Premissas!$C$13</f>
        <v>0</v>
      </c>
      <c r="R2840" s="15">
        <f t="shared" si="4315"/>
        <v>203</v>
      </c>
      <c r="S2840" s="18">
        <f>R2840*Premissas!$C$11</f>
        <v>9777.5229357798162</v>
      </c>
      <c r="Y2840" s="7" t="str">
        <f>Premissas!$E$12</f>
        <v>dezembro/18</v>
      </c>
      <c r="Z2840" s="29">
        <f t="shared" si="4320"/>
        <v>203</v>
      </c>
      <c r="AA2840" s="15">
        <f>Premissas!$H$12</f>
        <v>66.98</v>
      </c>
      <c r="AB2840" s="16">
        <f t="shared" si="4317"/>
        <v>0</v>
      </c>
      <c r="AC2840" s="17">
        <f>AB2840*Premissas!$C$6</f>
        <v>0</v>
      </c>
      <c r="AD2840" s="15">
        <f t="shared" si="4318"/>
        <v>203</v>
      </c>
      <c r="AE2840" s="18">
        <f>AD2840*Premissas!$C$12</f>
        <v>6544.0366972477068</v>
      </c>
    </row>
    <row r="2841" spans="1:33" x14ac:dyDescent="0.25">
      <c r="A2841" s="7" t="str">
        <f>Premissas!$E$13</f>
        <v>novembro/18</v>
      </c>
      <c r="B2841" s="29">
        <f t="shared" si="4321"/>
        <v>203</v>
      </c>
      <c r="C2841" s="15">
        <f>LARGE(Premissas!$H$13:$I$13,1)</f>
        <v>66.42</v>
      </c>
      <c r="D2841" s="16">
        <f t="shared" si="4311"/>
        <v>0</v>
      </c>
      <c r="E2841" s="17">
        <f>D2841*Premissas!$C$6</f>
        <v>0</v>
      </c>
      <c r="F2841" s="15">
        <f t="shared" si="4312"/>
        <v>203</v>
      </c>
      <c r="G2841" s="18">
        <f>F2841*Premissas!$C$5</f>
        <v>6544.0366972477068</v>
      </c>
      <c r="M2841" s="7" t="str">
        <f>Premissas!$E$13</f>
        <v>novembro/18</v>
      </c>
      <c r="N2841" s="29">
        <f t="shared" si="4319"/>
        <v>203</v>
      </c>
      <c r="O2841" s="15">
        <f>Premissas!$I$13</f>
        <v>40.659999999999997</v>
      </c>
      <c r="P2841" s="16">
        <f t="shared" si="4314"/>
        <v>0</v>
      </c>
      <c r="Q2841" s="17">
        <f>P2841*Premissas!$C$13</f>
        <v>0</v>
      </c>
      <c r="R2841" s="15">
        <f t="shared" si="4315"/>
        <v>203</v>
      </c>
      <c r="S2841" s="18">
        <f>R2841*Premissas!$C$11</f>
        <v>9777.5229357798162</v>
      </c>
      <c r="Y2841" s="7" t="str">
        <f>Premissas!$E$13</f>
        <v>novembro/18</v>
      </c>
      <c r="Z2841" s="29">
        <f t="shared" si="4320"/>
        <v>203</v>
      </c>
      <c r="AA2841" s="15">
        <f>Premissas!$H$13</f>
        <v>66.42</v>
      </c>
      <c r="AB2841" s="16">
        <f t="shared" si="4317"/>
        <v>0</v>
      </c>
      <c r="AC2841" s="17">
        <f>AB2841*Premissas!$C$6</f>
        <v>0</v>
      </c>
      <c r="AD2841" s="15">
        <f t="shared" si="4318"/>
        <v>203</v>
      </c>
      <c r="AE2841" s="18">
        <f>AD2841*Premissas!$C$12</f>
        <v>6544.0366972477068</v>
      </c>
    </row>
    <row r="2842" spans="1:33" x14ac:dyDescent="0.25">
      <c r="A2842" s="26" t="s">
        <v>35</v>
      </c>
      <c r="B2842" s="5"/>
      <c r="C2842" s="5">
        <f>LARGE(C2829:C2841,1)</f>
        <v>89.49</v>
      </c>
      <c r="D2842" s="5">
        <f>LARGE(D2829:D2841,1)</f>
        <v>0</v>
      </c>
      <c r="E2842" s="27">
        <f>SUM(E2830:E2841)</f>
        <v>0</v>
      </c>
      <c r="F2842" s="5">
        <f>LARGE(F2829:F2841,1)</f>
        <v>203</v>
      </c>
      <c r="G2842" s="27">
        <f t="shared" si="4298"/>
        <v>78528.440366972485</v>
      </c>
      <c r="H2842" s="50">
        <f>E2842+G2842</f>
        <v>78528.440366972485</v>
      </c>
      <c r="I2842">
        <f>B2830</f>
        <v>203</v>
      </c>
      <c r="M2842" s="26" t="s">
        <v>35</v>
      </c>
      <c r="N2842" s="5"/>
      <c r="O2842" s="5">
        <f t="shared" ref="O2842:P2842" si="4322">LARGE(O2829:O2841,1)</f>
        <v>77.73</v>
      </c>
      <c r="P2842" s="5">
        <f t="shared" si="4322"/>
        <v>0</v>
      </c>
      <c r="Q2842" s="27">
        <f t="shared" ref="Q2842" si="4323">SUM(Q2830:Q2841)</f>
        <v>0</v>
      </c>
      <c r="R2842" s="5">
        <f t="shared" ref="R2842" si="4324">LARGE(R2829:R2841,1)</f>
        <v>203</v>
      </c>
      <c r="S2842" s="27">
        <f t="shared" si="4302"/>
        <v>117330.27522935782</v>
      </c>
      <c r="T2842" s="50">
        <f t="shared" ref="T2842" si="4325">Q2842+S2842</f>
        <v>117330.27522935782</v>
      </c>
      <c r="U2842">
        <f t="shared" ref="U2842" si="4326">N2830</f>
        <v>203</v>
      </c>
      <c r="Y2842" s="26" t="s">
        <v>35</v>
      </c>
      <c r="Z2842" s="5"/>
      <c r="AA2842" s="5">
        <f t="shared" ref="AA2842:AB2842" si="4327">LARGE(AA2829:AA2841,1)</f>
        <v>89.49</v>
      </c>
      <c r="AB2842" s="5">
        <f t="shared" si="4327"/>
        <v>0</v>
      </c>
      <c r="AC2842" s="27">
        <f t="shared" ref="AC2842" si="4328">SUM(AC2830:AC2841)</f>
        <v>0</v>
      </c>
      <c r="AD2842" s="5">
        <f t="shared" ref="AD2842" si="4329">LARGE(AD2829:AD2841,1)</f>
        <v>203</v>
      </c>
      <c r="AE2842" s="27">
        <f t="shared" si="4308"/>
        <v>78528.440366972485</v>
      </c>
      <c r="AF2842" s="50">
        <f t="shared" ref="AF2842" si="4330">AC2842+AE2842</f>
        <v>78528.440366972485</v>
      </c>
      <c r="AG2842">
        <f t="shared" ref="AG2842" si="4331">Z2830</f>
        <v>203</v>
      </c>
    </row>
    <row r="2843" spans="1:33" x14ac:dyDescent="0.25">
      <c r="A2843" s="6" t="s">
        <v>12</v>
      </c>
      <c r="B2843" s="6" t="s">
        <v>18</v>
      </c>
      <c r="C2843" s="6" t="s">
        <v>19</v>
      </c>
      <c r="D2843" s="14" t="s">
        <v>20</v>
      </c>
      <c r="E2843" s="14" t="s">
        <v>21</v>
      </c>
      <c r="F2843" s="6" t="s">
        <v>22</v>
      </c>
      <c r="G2843" s="6" t="s">
        <v>23</v>
      </c>
      <c r="M2843" s="6" t="s">
        <v>12</v>
      </c>
      <c r="N2843" s="6" t="s">
        <v>18</v>
      </c>
      <c r="O2843" s="6" t="s">
        <v>19</v>
      </c>
      <c r="P2843" s="14" t="s">
        <v>20</v>
      </c>
      <c r="Q2843" s="14" t="s">
        <v>21</v>
      </c>
      <c r="R2843" s="6" t="s">
        <v>22</v>
      </c>
      <c r="S2843" s="6" t="s">
        <v>23</v>
      </c>
      <c r="Y2843" s="6" t="s">
        <v>12</v>
      </c>
      <c r="Z2843" s="6" t="s">
        <v>18</v>
      </c>
      <c r="AA2843" s="6" t="s">
        <v>19</v>
      </c>
      <c r="AB2843" s="14" t="s">
        <v>20</v>
      </c>
      <c r="AC2843" s="14" t="s">
        <v>21</v>
      </c>
      <c r="AD2843" s="6" t="s">
        <v>22</v>
      </c>
      <c r="AE2843" s="6" t="s">
        <v>23</v>
      </c>
    </row>
    <row r="2844" spans="1:33" x14ac:dyDescent="0.25">
      <c r="A2844" s="7" t="str">
        <f>Premissas!$E$2</f>
        <v>outubro/19</v>
      </c>
      <c r="B2844" s="29">
        <f>B2830+1</f>
        <v>204</v>
      </c>
      <c r="C2844" s="15">
        <f>LARGE(Premissas!$H$2:$I$2,1)</f>
        <v>63.39</v>
      </c>
      <c r="D2844" s="16">
        <f t="shared" ref="D2844:D2855" si="4332">IF(C2844&gt;105%*B2844,(C2844-B2844),0)</f>
        <v>0</v>
      </c>
      <c r="E2844" s="17">
        <f>D2844*Premissas!$C$6</f>
        <v>0</v>
      </c>
      <c r="F2844" s="15">
        <f t="shared" ref="F2844:F2855" si="4333">IF(C2844&gt;B2844,C2844,B2844)</f>
        <v>204</v>
      </c>
      <c r="G2844" s="18">
        <f>F2844*Premissas!$C$5</f>
        <v>6576.2733312242963</v>
      </c>
      <c r="M2844" s="7" t="str">
        <f>Premissas!$E$2</f>
        <v>outubro/19</v>
      </c>
      <c r="N2844" s="29">
        <f t="shared" ref="N2844" si="4334">N2830+1</f>
        <v>204</v>
      </c>
      <c r="O2844" s="15">
        <f>Premissas!$I$2</f>
        <v>63.39</v>
      </c>
      <c r="P2844" s="16">
        <f t="shared" ref="P2844:P2855" si="4335">IF(O2844&gt;105%*N2844,(O2844-N2844),0)</f>
        <v>0</v>
      </c>
      <c r="Q2844" s="17">
        <f>P2844*Premissas!$C$13</f>
        <v>0</v>
      </c>
      <c r="R2844" s="15">
        <f t="shared" ref="R2844:R2855" si="4336">IF(O2844&gt;N2844,O2844,N2844)</f>
        <v>204</v>
      </c>
      <c r="S2844" s="18">
        <f>R2844*Premissas!$C$11</f>
        <v>9825.6880733944945</v>
      </c>
      <c r="Y2844" s="7" t="str">
        <f>Premissas!$E$2</f>
        <v>outubro/19</v>
      </c>
      <c r="Z2844" s="29">
        <f t="shared" ref="Z2844" si="4337">Z2830+1</f>
        <v>204</v>
      </c>
      <c r="AA2844" s="15">
        <f>Premissas!$H$2</f>
        <v>58.8</v>
      </c>
      <c r="AB2844" s="16">
        <f t="shared" ref="AB2844:AB2855" si="4338">IF(AA2844&gt;105%*Z2844,(AA2844-Z2844),0)</f>
        <v>0</v>
      </c>
      <c r="AC2844" s="17">
        <f>AB2844*Premissas!$C$6</f>
        <v>0</v>
      </c>
      <c r="AD2844" s="15">
        <f t="shared" ref="AD2844:AD2855" si="4339">IF(AA2844&gt;Z2844,AA2844,Z2844)</f>
        <v>204</v>
      </c>
      <c r="AE2844" s="18">
        <f>AD2844*Premissas!$C$12</f>
        <v>6576.2733312242963</v>
      </c>
    </row>
    <row r="2845" spans="1:33" x14ac:dyDescent="0.25">
      <c r="A2845" s="7" t="str">
        <f>Premissas!$E$3</f>
        <v>setembro/19</v>
      </c>
      <c r="B2845" s="29">
        <f>B2844</f>
        <v>204</v>
      </c>
      <c r="C2845" s="15">
        <f>LARGE(Premissas!$H$3:$I$3,1)</f>
        <v>58.91</v>
      </c>
      <c r="D2845" s="16">
        <f t="shared" si="4332"/>
        <v>0</v>
      </c>
      <c r="E2845" s="17">
        <f>D2845*Premissas!$C$6</f>
        <v>0</v>
      </c>
      <c r="F2845" s="15">
        <f t="shared" si="4333"/>
        <v>204</v>
      </c>
      <c r="G2845" s="18">
        <f>F2845*Premissas!$C$5</f>
        <v>6576.2733312242963</v>
      </c>
      <c r="M2845" s="7" t="str">
        <f>Premissas!$E$3</f>
        <v>setembro/19</v>
      </c>
      <c r="N2845" s="29">
        <f t="shared" ref="N2845:N2855" si="4340">N2844</f>
        <v>204</v>
      </c>
      <c r="O2845" s="15">
        <f>Premissas!$I$3</f>
        <v>52.19</v>
      </c>
      <c r="P2845" s="16">
        <f t="shared" si="4335"/>
        <v>0</v>
      </c>
      <c r="Q2845" s="17">
        <f>P2845*Premissas!$C$13</f>
        <v>0</v>
      </c>
      <c r="R2845" s="15">
        <f t="shared" si="4336"/>
        <v>204</v>
      </c>
      <c r="S2845" s="18">
        <f>R2845*Premissas!$C$11</f>
        <v>9825.6880733944945</v>
      </c>
      <c r="Y2845" s="7" t="str">
        <f>Premissas!$E$3</f>
        <v>setembro/19</v>
      </c>
      <c r="Z2845" s="29">
        <f t="shared" ref="Z2845:Z2855" si="4341">Z2844</f>
        <v>204</v>
      </c>
      <c r="AA2845" s="15">
        <f>Premissas!$H$3</f>
        <v>58.91</v>
      </c>
      <c r="AB2845" s="16">
        <f t="shared" si="4338"/>
        <v>0</v>
      </c>
      <c r="AC2845" s="17">
        <f>AB2845*Premissas!$C$6</f>
        <v>0</v>
      </c>
      <c r="AD2845" s="15">
        <f t="shared" si="4339"/>
        <v>204</v>
      </c>
      <c r="AE2845" s="18">
        <f>AD2845*Premissas!$C$12</f>
        <v>6576.2733312242963</v>
      </c>
    </row>
    <row r="2846" spans="1:33" x14ac:dyDescent="0.25">
      <c r="A2846" s="7" t="str">
        <f>Premissas!$E$4</f>
        <v>agosto/19</v>
      </c>
      <c r="B2846" s="29">
        <f t="shared" ref="B2846:B2855" si="4342">B2845</f>
        <v>204</v>
      </c>
      <c r="C2846" s="15">
        <f>LARGE(Premissas!$H$4:$I$4,1)</f>
        <v>46.48</v>
      </c>
      <c r="D2846" s="16">
        <f t="shared" si="4332"/>
        <v>0</v>
      </c>
      <c r="E2846" s="17">
        <f>D2846*Premissas!$C$6</f>
        <v>0</v>
      </c>
      <c r="F2846" s="15">
        <f t="shared" si="4333"/>
        <v>204</v>
      </c>
      <c r="G2846" s="18">
        <f>F2846*Premissas!$C$5</f>
        <v>6576.2733312242963</v>
      </c>
      <c r="M2846" s="7" t="str">
        <f>Premissas!$E$4</f>
        <v>agosto/19</v>
      </c>
      <c r="N2846" s="29">
        <f t="shared" si="4340"/>
        <v>204</v>
      </c>
      <c r="O2846" s="15">
        <f>Premissas!$I$4</f>
        <v>20.16</v>
      </c>
      <c r="P2846" s="16">
        <f t="shared" si="4335"/>
        <v>0</v>
      </c>
      <c r="Q2846" s="17">
        <f>P2846*Premissas!$C$13</f>
        <v>0</v>
      </c>
      <c r="R2846" s="15">
        <f t="shared" si="4336"/>
        <v>204</v>
      </c>
      <c r="S2846" s="18">
        <f>R2846*Premissas!$C$11</f>
        <v>9825.6880733944945</v>
      </c>
      <c r="Y2846" s="7" t="str">
        <f>Premissas!$E$4</f>
        <v>agosto/19</v>
      </c>
      <c r="Z2846" s="29">
        <f t="shared" si="4341"/>
        <v>204</v>
      </c>
      <c r="AA2846" s="15">
        <f>Premissas!$H$4</f>
        <v>46.48</v>
      </c>
      <c r="AB2846" s="16">
        <f t="shared" si="4338"/>
        <v>0</v>
      </c>
      <c r="AC2846" s="17">
        <f>AB2846*Premissas!$C$6</f>
        <v>0</v>
      </c>
      <c r="AD2846" s="15">
        <f t="shared" si="4339"/>
        <v>204</v>
      </c>
      <c r="AE2846" s="18">
        <f>AD2846*Premissas!$C$12</f>
        <v>6576.2733312242963</v>
      </c>
    </row>
    <row r="2847" spans="1:33" x14ac:dyDescent="0.25">
      <c r="A2847" s="7" t="str">
        <f>Premissas!$E$5</f>
        <v>julho/19</v>
      </c>
      <c r="B2847" s="29">
        <f t="shared" si="4342"/>
        <v>204</v>
      </c>
      <c r="C2847" s="15">
        <f>LARGE(Premissas!$H$5:$I$5,1)</f>
        <v>63.17</v>
      </c>
      <c r="D2847" s="16">
        <f t="shared" si="4332"/>
        <v>0</v>
      </c>
      <c r="E2847" s="17">
        <f>D2847*Premissas!$C$6</f>
        <v>0</v>
      </c>
      <c r="F2847" s="15">
        <f t="shared" si="4333"/>
        <v>204</v>
      </c>
      <c r="G2847" s="18">
        <f>F2847*Premissas!$C$5</f>
        <v>6576.2733312242963</v>
      </c>
      <c r="M2847" s="7" t="str">
        <f>Premissas!$E$5</f>
        <v>julho/19</v>
      </c>
      <c r="N2847" s="29">
        <f t="shared" si="4340"/>
        <v>204</v>
      </c>
      <c r="O2847" s="15">
        <f>Premissas!$I$5</f>
        <v>39.979999999999997</v>
      </c>
      <c r="P2847" s="16">
        <f t="shared" si="4335"/>
        <v>0</v>
      </c>
      <c r="Q2847" s="17">
        <f>P2847*Premissas!$C$13</f>
        <v>0</v>
      </c>
      <c r="R2847" s="15">
        <f t="shared" si="4336"/>
        <v>204</v>
      </c>
      <c r="S2847" s="18">
        <f>R2847*Premissas!$C$11</f>
        <v>9825.6880733944945</v>
      </c>
      <c r="Y2847" s="7" t="str">
        <f>Premissas!$E$5</f>
        <v>julho/19</v>
      </c>
      <c r="Z2847" s="29">
        <f t="shared" si="4341"/>
        <v>204</v>
      </c>
      <c r="AA2847" s="15">
        <f>Premissas!$H$5</f>
        <v>63.17</v>
      </c>
      <c r="AB2847" s="16">
        <f t="shared" si="4338"/>
        <v>0</v>
      </c>
      <c r="AC2847" s="17">
        <f>AB2847*Premissas!$C$6</f>
        <v>0</v>
      </c>
      <c r="AD2847" s="15">
        <f t="shared" si="4339"/>
        <v>204</v>
      </c>
      <c r="AE2847" s="18">
        <f>AD2847*Premissas!$C$12</f>
        <v>6576.2733312242963</v>
      </c>
    </row>
    <row r="2848" spans="1:33" x14ac:dyDescent="0.25">
      <c r="A2848" s="7" t="str">
        <f>Premissas!$E$6</f>
        <v>junho/19</v>
      </c>
      <c r="B2848" s="29">
        <f t="shared" si="4342"/>
        <v>204</v>
      </c>
      <c r="C2848" s="15">
        <f>LARGE(Premissas!$H$6:$I$6,1)</f>
        <v>59.47</v>
      </c>
      <c r="D2848" s="16">
        <f t="shared" si="4332"/>
        <v>0</v>
      </c>
      <c r="E2848" s="17">
        <f>D2848*Premissas!$C$6</f>
        <v>0</v>
      </c>
      <c r="F2848" s="15">
        <f t="shared" si="4333"/>
        <v>204</v>
      </c>
      <c r="G2848" s="18">
        <f>F2848*Premissas!$C$5</f>
        <v>6576.2733312242963</v>
      </c>
      <c r="M2848" s="7" t="str">
        <f>Premissas!$E$6</f>
        <v>junho/19</v>
      </c>
      <c r="N2848" s="29">
        <f t="shared" si="4340"/>
        <v>204</v>
      </c>
      <c r="O2848" s="15">
        <f>Premissas!$I$6</f>
        <v>47.71</v>
      </c>
      <c r="P2848" s="16">
        <f t="shared" si="4335"/>
        <v>0</v>
      </c>
      <c r="Q2848" s="17">
        <f>P2848*Premissas!$C$13</f>
        <v>0</v>
      </c>
      <c r="R2848" s="15">
        <f t="shared" si="4336"/>
        <v>204</v>
      </c>
      <c r="S2848" s="18">
        <f>R2848*Premissas!$C$11</f>
        <v>9825.6880733944945</v>
      </c>
      <c r="Y2848" s="7" t="str">
        <f>Premissas!$E$6</f>
        <v>junho/19</v>
      </c>
      <c r="Z2848" s="29">
        <f t="shared" si="4341"/>
        <v>204</v>
      </c>
      <c r="AA2848" s="15">
        <f>Premissas!$H$6</f>
        <v>59.47</v>
      </c>
      <c r="AB2848" s="16">
        <f t="shared" si="4338"/>
        <v>0</v>
      </c>
      <c r="AC2848" s="17">
        <f>AB2848*Premissas!$C$6</f>
        <v>0</v>
      </c>
      <c r="AD2848" s="15">
        <f t="shared" si="4339"/>
        <v>204</v>
      </c>
      <c r="AE2848" s="18">
        <f>AD2848*Premissas!$C$12</f>
        <v>6576.2733312242963</v>
      </c>
    </row>
    <row r="2849" spans="1:33" x14ac:dyDescent="0.25">
      <c r="A2849" s="7" t="str">
        <f>Premissas!$E$7</f>
        <v>maio/19</v>
      </c>
      <c r="B2849" s="29">
        <f t="shared" si="4342"/>
        <v>204</v>
      </c>
      <c r="C2849" s="15">
        <f>LARGE(Premissas!$H$7:$I$7,1)</f>
        <v>61.04</v>
      </c>
      <c r="D2849" s="20">
        <f t="shared" si="4332"/>
        <v>0</v>
      </c>
      <c r="E2849" s="17">
        <f>D2849*Premissas!$C$6</f>
        <v>0</v>
      </c>
      <c r="F2849" s="15">
        <f t="shared" si="4333"/>
        <v>204</v>
      </c>
      <c r="G2849" s="18">
        <f>F2849*Premissas!$C$5</f>
        <v>6576.2733312242963</v>
      </c>
      <c r="M2849" s="7" t="str">
        <f>Premissas!$E$7</f>
        <v>maio/19</v>
      </c>
      <c r="N2849" s="29">
        <f t="shared" si="4340"/>
        <v>204</v>
      </c>
      <c r="O2849" s="15">
        <f>Premissas!$I$7</f>
        <v>46.37</v>
      </c>
      <c r="P2849" s="20">
        <f t="shared" si="4335"/>
        <v>0</v>
      </c>
      <c r="Q2849" s="17">
        <f>P2849*Premissas!$C$13</f>
        <v>0</v>
      </c>
      <c r="R2849" s="15">
        <f t="shared" si="4336"/>
        <v>204</v>
      </c>
      <c r="S2849" s="18">
        <f>R2849*Premissas!$C$11</f>
        <v>9825.6880733944945</v>
      </c>
      <c r="Y2849" s="7" t="str">
        <f>Premissas!$E$7</f>
        <v>maio/19</v>
      </c>
      <c r="Z2849" s="29">
        <f t="shared" si="4341"/>
        <v>204</v>
      </c>
      <c r="AA2849" s="15">
        <f>Premissas!$H$7</f>
        <v>61.04</v>
      </c>
      <c r="AB2849" s="20">
        <f t="shared" si="4338"/>
        <v>0</v>
      </c>
      <c r="AC2849" s="17">
        <f>AB2849*Premissas!$C$6</f>
        <v>0</v>
      </c>
      <c r="AD2849" s="15">
        <f t="shared" si="4339"/>
        <v>204</v>
      </c>
      <c r="AE2849" s="18">
        <f>AD2849*Premissas!$C$12</f>
        <v>6576.2733312242963</v>
      </c>
    </row>
    <row r="2850" spans="1:33" x14ac:dyDescent="0.25">
      <c r="A2850" s="7" t="str">
        <f>Premissas!$E$8</f>
        <v>abril/19</v>
      </c>
      <c r="B2850" s="29">
        <f t="shared" si="4342"/>
        <v>204</v>
      </c>
      <c r="C2850" s="15">
        <f>LARGE(Premissas!$H$8:$I$8,1)</f>
        <v>81.98</v>
      </c>
      <c r="D2850" s="20">
        <f t="shared" si="4332"/>
        <v>0</v>
      </c>
      <c r="E2850" s="17">
        <f>D2850*Premissas!$C$6</f>
        <v>0</v>
      </c>
      <c r="F2850" s="15">
        <f t="shared" si="4333"/>
        <v>204</v>
      </c>
      <c r="G2850" s="18">
        <f>F2850*Premissas!$C$5</f>
        <v>6576.2733312242963</v>
      </c>
      <c r="M2850" s="7" t="str">
        <f>Premissas!$E$8</f>
        <v>abril/19</v>
      </c>
      <c r="N2850" s="29">
        <f t="shared" si="4340"/>
        <v>204</v>
      </c>
      <c r="O2850" s="15">
        <f>Premissas!$I$8</f>
        <v>53.09</v>
      </c>
      <c r="P2850" s="20">
        <f t="shared" si="4335"/>
        <v>0</v>
      </c>
      <c r="Q2850" s="17">
        <f>P2850*Premissas!$C$13</f>
        <v>0</v>
      </c>
      <c r="R2850" s="15">
        <f t="shared" si="4336"/>
        <v>204</v>
      </c>
      <c r="S2850" s="18">
        <f>R2850*Premissas!$C$11</f>
        <v>9825.6880733944945</v>
      </c>
      <c r="Y2850" s="7" t="str">
        <f>Premissas!$E$8</f>
        <v>abril/19</v>
      </c>
      <c r="Z2850" s="29">
        <f t="shared" si="4341"/>
        <v>204</v>
      </c>
      <c r="AA2850" s="15">
        <f>Premissas!$H$8</f>
        <v>81.98</v>
      </c>
      <c r="AB2850" s="20">
        <f t="shared" si="4338"/>
        <v>0</v>
      </c>
      <c r="AC2850" s="17">
        <f>AB2850*Premissas!$C$6</f>
        <v>0</v>
      </c>
      <c r="AD2850" s="15">
        <f t="shared" si="4339"/>
        <v>204</v>
      </c>
      <c r="AE2850" s="18">
        <f>AD2850*Premissas!$C$12</f>
        <v>6576.2733312242963</v>
      </c>
    </row>
    <row r="2851" spans="1:33" x14ac:dyDescent="0.25">
      <c r="A2851" s="7" t="str">
        <f>Premissas!$E$9</f>
        <v>março/19</v>
      </c>
      <c r="B2851" s="29">
        <f t="shared" si="4342"/>
        <v>204</v>
      </c>
      <c r="C2851" s="15">
        <f>LARGE(Premissas!$H$9:$I$9,1)</f>
        <v>77.73</v>
      </c>
      <c r="D2851" s="20">
        <f t="shared" si="4332"/>
        <v>0</v>
      </c>
      <c r="E2851" s="17">
        <f>D2851*Premissas!$C$6</f>
        <v>0</v>
      </c>
      <c r="F2851" s="15">
        <f t="shared" si="4333"/>
        <v>204</v>
      </c>
      <c r="G2851" s="18">
        <f>F2851*Premissas!$C$5</f>
        <v>6576.2733312242963</v>
      </c>
      <c r="M2851" s="7" t="str">
        <f>Premissas!$E$9</f>
        <v>março/19</v>
      </c>
      <c r="N2851" s="29">
        <f t="shared" si="4340"/>
        <v>204</v>
      </c>
      <c r="O2851" s="15">
        <f>Premissas!$I$9</f>
        <v>77.73</v>
      </c>
      <c r="P2851" s="20">
        <f t="shared" si="4335"/>
        <v>0</v>
      </c>
      <c r="Q2851" s="17">
        <f>P2851*Premissas!$C$13</f>
        <v>0</v>
      </c>
      <c r="R2851" s="15">
        <f t="shared" si="4336"/>
        <v>204</v>
      </c>
      <c r="S2851" s="18">
        <f>R2851*Premissas!$C$11</f>
        <v>9825.6880733944945</v>
      </c>
      <c r="Y2851" s="7" t="str">
        <f>Premissas!$E$9</f>
        <v>março/19</v>
      </c>
      <c r="Z2851" s="29">
        <f t="shared" si="4341"/>
        <v>204</v>
      </c>
      <c r="AA2851" s="15">
        <f>Premissas!$H$9</f>
        <v>77.62</v>
      </c>
      <c r="AB2851" s="20">
        <f t="shared" si="4338"/>
        <v>0</v>
      </c>
      <c r="AC2851" s="17">
        <f>AB2851*Premissas!$C$6</f>
        <v>0</v>
      </c>
      <c r="AD2851" s="15">
        <f t="shared" si="4339"/>
        <v>204</v>
      </c>
      <c r="AE2851" s="18">
        <f>AD2851*Premissas!$C$12</f>
        <v>6576.2733312242963</v>
      </c>
    </row>
    <row r="2852" spans="1:33" x14ac:dyDescent="0.25">
      <c r="A2852" s="7" t="str">
        <f>Premissas!$E$10</f>
        <v>fevereiro/19</v>
      </c>
      <c r="B2852" s="29">
        <f t="shared" si="4342"/>
        <v>204</v>
      </c>
      <c r="C2852" s="15">
        <f>LARGE(Premissas!$H$10:$I$10,1)</f>
        <v>89.49</v>
      </c>
      <c r="D2852" s="20">
        <f t="shared" si="4332"/>
        <v>0</v>
      </c>
      <c r="E2852" s="17">
        <f>D2852*Premissas!$C$6</f>
        <v>0</v>
      </c>
      <c r="F2852" s="15">
        <f t="shared" si="4333"/>
        <v>204</v>
      </c>
      <c r="G2852" s="18">
        <f>F2852*Premissas!$C$5</f>
        <v>6576.2733312242963</v>
      </c>
      <c r="M2852" s="7" t="str">
        <f>Premissas!$E$10</f>
        <v>fevereiro/19</v>
      </c>
      <c r="N2852" s="29">
        <f t="shared" si="4340"/>
        <v>204</v>
      </c>
      <c r="O2852" s="15">
        <f>Premissas!$I$10</f>
        <v>61.82</v>
      </c>
      <c r="P2852" s="20">
        <f t="shared" si="4335"/>
        <v>0</v>
      </c>
      <c r="Q2852" s="17">
        <f>P2852*Premissas!$C$13</f>
        <v>0</v>
      </c>
      <c r="R2852" s="15">
        <f t="shared" si="4336"/>
        <v>204</v>
      </c>
      <c r="S2852" s="18">
        <f>R2852*Premissas!$C$11</f>
        <v>9825.6880733944945</v>
      </c>
      <c r="Y2852" s="7" t="str">
        <f>Premissas!$E$10</f>
        <v>fevereiro/19</v>
      </c>
      <c r="Z2852" s="29">
        <f t="shared" si="4341"/>
        <v>204</v>
      </c>
      <c r="AA2852" s="15">
        <f>Premissas!$H$10</f>
        <v>89.49</v>
      </c>
      <c r="AB2852" s="20">
        <f t="shared" si="4338"/>
        <v>0</v>
      </c>
      <c r="AC2852" s="17">
        <f>AB2852*Premissas!$C$6</f>
        <v>0</v>
      </c>
      <c r="AD2852" s="15">
        <f t="shared" si="4339"/>
        <v>204</v>
      </c>
      <c r="AE2852" s="18">
        <f>AD2852*Premissas!$C$12</f>
        <v>6576.2733312242963</v>
      </c>
    </row>
    <row r="2853" spans="1:33" x14ac:dyDescent="0.25">
      <c r="A2853" s="7" t="str">
        <f>Premissas!$E$11</f>
        <v>janeiro/19</v>
      </c>
      <c r="B2853" s="29">
        <f t="shared" si="4342"/>
        <v>204</v>
      </c>
      <c r="C2853" s="15">
        <f>LARGE(Premissas!$H$11:$I$11,1)</f>
        <v>81.09</v>
      </c>
      <c r="D2853" s="16">
        <f t="shared" si="4332"/>
        <v>0</v>
      </c>
      <c r="E2853" s="17">
        <f>D2853*Premissas!$C$6</f>
        <v>0</v>
      </c>
      <c r="F2853" s="15">
        <f t="shared" si="4333"/>
        <v>204</v>
      </c>
      <c r="G2853" s="18">
        <f>F2853*Premissas!$C$5</f>
        <v>6576.2733312242963</v>
      </c>
      <c r="M2853" s="7" t="str">
        <f>Premissas!$E$11</f>
        <v>janeiro/19</v>
      </c>
      <c r="N2853" s="29">
        <f t="shared" si="4340"/>
        <v>204</v>
      </c>
      <c r="O2853" s="15">
        <f>Premissas!$I$11</f>
        <v>57.12</v>
      </c>
      <c r="P2853" s="16">
        <f t="shared" si="4335"/>
        <v>0</v>
      </c>
      <c r="Q2853" s="17">
        <f>P2853*Premissas!$C$13</f>
        <v>0</v>
      </c>
      <c r="R2853" s="15">
        <f t="shared" si="4336"/>
        <v>204</v>
      </c>
      <c r="S2853" s="18">
        <f>R2853*Premissas!$C$11</f>
        <v>9825.6880733944945</v>
      </c>
      <c r="Y2853" s="7" t="str">
        <f>Premissas!$E$11</f>
        <v>janeiro/19</v>
      </c>
      <c r="Z2853" s="29">
        <f t="shared" si="4341"/>
        <v>204</v>
      </c>
      <c r="AA2853" s="15">
        <f>Premissas!$H$11</f>
        <v>81.09</v>
      </c>
      <c r="AB2853" s="16">
        <f t="shared" si="4338"/>
        <v>0</v>
      </c>
      <c r="AC2853" s="17">
        <f>AB2853*Premissas!$C$6</f>
        <v>0</v>
      </c>
      <c r="AD2853" s="15">
        <f t="shared" si="4339"/>
        <v>204</v>
      </c>
      <c r="AE2853" s="18">
        <f>AD2853*Premissas!$C$12</f>
        <v>6576.2733312242963</v>
      </c>
    </row>
    <row r="2854" spans="1:33" x14ac:dyDescent="0.25">
      <c r="A2854" s="7" t="str">
        <f>Premissas!$E$12</f>
        <v>dezembro/18</v>
      </c>
      <c r="B2854" s="29">
        <f t="shared" si="4342"/>
        <v>204</v>
      </c>
      <c r="C2854" s="15">
        <f>LARGE(Premissas!$H$12:$I$12,1)</f>
        <v>66.98</v>
      </c>
      <c r="D2854" s="16">
        <f t="shared" si="4332"/>
        <v>0</v>
      </c>
      <c r="E2854" s="17">
        <f>D2854*Premissas!$C$6</f>
        <v>0</v>
      </c>
      <c r="F2854" s="15">
        <f t="shared" si="4333"/>
        <v>204</v>
      </c>
      <c r="G2854" s="18">
        <f>F2854*Premissas!$C$5</f>
        <v>6576.2733312242963</v>
      </c>
      <c r="M2854" s="7" t="str">
        <f>Premissas!$E$12</f>
        <v>dezembro/18</v>
      </c>
      <c r="N2854" s="29">
        <f t="shared" si="4340"/>
        <v>204</v>
      </c>
      <c r="O2854" s="15">
        <f>Premissas!$I$12</f>
        <v>56.9</v>
      </c>
      <c r="P2854" s="16">
        <f t="shared" si="4335"/>
        <v>0</v>
      </c>
      <c r="Q2854" s="17">
        <f>P2854*Premissas!$C$13</f>
        <v>0</v>
      </c>
      <c r="R2854" s="15">
        <f t="shared" si="4336"/>
        <v>204</v>
      </c>
      <c r="S2854" s="18">
        <f>R2854*Premissas!$C$11</f>
        <v>9825.6880733944945</v>
      </c>
      <c r="Y2854" s="7" t="str">
        <f>Premissas!$E$12</f>
        <v>dezembro/18</v>
      </c>
      <c r="Z2854" s="29">
        <f t="shared" si="4341"/>
        <v>204</v>
      </c>
      <c r="AA2854" s="15">
        <f>Premissas!$H$12</f>
        <v>66.98</v>
      </c>
      <c r="AB2854" s="16">
        <f t="shared" si="4338"/>
        <v>0</v>
      </c>
      <c r="AC2854" s="17">
        <f>AB2854*Premissas!$C$6</f>
        <v>0</v>
      </c>
      <c r="AD2854" s="15">
        <f t="shared" si="4339"/>
        <v>204</v>
      </c>
      <c r="AE2854" s="18">
        <f>AD2854*Premissas!$C$12</f>
        <v>6576.2733312242963</v>
      </c>
    </row>
    <row r="2855" spans="1:33" x14ac:dyDescent="0.25">
      <c r="A2855" s="7" t="str">
        <f>Premissas!$E$13</f>
        <v>novembro/18</v>
      </c>
      <c r="B2855" s="29">
        <f t="shared" si="4342"/>
        <v>204</v>
      </c>
      <c r="C2855" s="15">
        <f>LARGE(Premissas!$H$13:$I$13,1)</f>
        <v>66.42</v>
      </c>
      <c r="D2855" s="16">
        <f t="shared" si="4332"/>
        <v>0</v>
      </c>
      <c r="E2855" s="17">
        <f>D2855*Premissas!$C$6</f>
        <v>0</v>
      </c>
      <c r="F2855" s="15">
        <f t="shared" si="4333"/>
        <v>204</v>
      </c>
      <c r="G2855" s="18">
        <f>F2855*Premissas!$C$5</f>
        <v>6576.2733312242963</v>
      </c>
      <c r="M2855" s="7" t="str">
        <f>Premissas!$E$13</f>
        <v>novembro/18</v>
      </c>
      <c r="N2855" s="29">
        <f t="shared" si="4340"/>
        <v>204</v>
      </c>
      <c r="O2855" s="15">
        <f>Premissas!$I$13</f>
        <v>40.659999999999997</v>
      </c>
      <c r="P2855" s="16">
        <f t="shared" si="4335"/>
        <v>0</v>
      </c>
      <c r="Q2855" s="17">
        <f>P2855*Premissas!$C$13</f>
        <v>0</v>
      </c>
      <c r="R2855" s="15">
        <f t="shared" si="4336"/>
        <v>204</v>
      </c>
      <c r="S2855" s="18">
        <f>R2855*Premissas!$C$11</f>
        <v>9825.6880733944945</v>
      </c>
      <c r="Y2855" s="7" t="str">
        <f>Premissas!$E$13</f>
        <v>novembro/18</v>
      </c>
      <c r="Z2855" s="29">
        <f t="shared" si="4341"/>
        <v>204</v>
      </c>
      <c r="AA2855" s="15">
        <f>Premissas!$H$13</f>
        <v>66.42</v>
      </c>
      <c r="AB2855" s="16">
        <f t="shared" si="4338"/>
        <v>0</v>
      </c>
      <c r="AC2855" s="17">
        <f>AB2855*Premissas!$C$6</f>
        <v>0</v>
      </c>
      <c r="AD2855" s="15">
        <f t="shared" si="4339"/>
        <v>204</v>
      </c>
      <c r="AE2855" s="18">
        <f>AD2855*Premissas!$C$12</f>
        <v>6576.2733312242963</v>
      </c>
    </row>
    <row r="2856" spans="1:33" x14ac:dyDescent="0.25">
      <c r="A2856" s="26" t="s">
        <v>35</v>
      </c>
      <c r="B2856" s="5"/>
      <c r="C2856" s="5">
        <f>LARGE(C2843:C2855,1)</f>
        <v>89.49</v>
      </c>
      <c r="D2856" s="5">
        <f>LARGE(D2843:D2855,1)</f>
        <v>0</v>
      </c>
      <c r="E2856" s="27">
        <f>SUM(E2844:E2855)</f>
        <v>0</v>
      </c>
      <c r="F2856" s="5">
        <f>LARGE(F2843:F2855,1)</f>
        <v>204</v>
      </c>
      <c r="G2856" s="27">
        <f t="shared" si="4298"/>
        <v>78915.279974691526</v>
      </c>
      <c r="H2856" s="50">
        <f>E2856+G2856</f>
        <v>78915.279974691526</v>
      </c>
      <c r="I2856">
        <f>B2844</f>
        <v>204</v>
      </c>
      <c r="M2856" s="26" t="s">
        <v>35</v>
      </c>
      <c r="N2856" s="5"/>
      <c r="O2856" s="5">
        <f t="shared" ref="O2856:P2856" si="4343">LARGE(O2843:O2855,1)</f>
        <v>77.73</v>
      </c>
      <c r="P2856" s="5">
        <f t="shared" si="4343"/>
        <v>0</v>
      </c>
      <c r="Q2856" s="27">
        <f t="shared" ref="Q2856" si="4344">SUM(Q2844:Q2855)</f>
        <v>0</v>
      </c>
      <c r="R2856" s="5">
        <f t="shared" ref="R2856" si="4345">LARGE(R2843:R2855,1)</f>
        <v>204</v>
      </c>
      <c r="S2856" s="27">
        <f t="shared" si="4302"/>
        <v>117908.25688073396</v>
      </c>
      <c r="T2856" s="50">
        <f t="shared" ref="T2856" si="4346">Q2856+S2856</f>
        <v>117908.25688073396</v>
      </c>
      <c r="U2856">
        <f t="shared" ref="U2856" si="4347">N2844</f>
        <v>204</v>
      </c>
      <c r="Y2856" s="26" t="s">
        <v>35</v>
      </c>
      <c r="Z2856" s="5"/>
      <c r="AA2856" s="5">
        <f t="shared" ref="AA2856:AB2856" si="4348">LARGE(AA2843:AA2855,1)</f>
        <v>89.49</v>
      </c>
      <c r="AB2856" s="5">
        <f t="shared" si="4348"/>
        <v>0</v>
      </c>
      <c r="AC2856" s="27">
        <f t="shared" ref="AC2856" si="4349">SUM(AC2844:AC2855)</f>
        <v>0</v>
      </c>
      <c r="AD2856" s="5">
        <f t="shared" ref="AD2856" si="4350">LARGE(AD2843:AD2855,1)</f>
        <v>204</v>
      </c>
      <c r="AE2856" s="27">
        <f t="shared" si="4308"/>
        <v>78915.279974691526</v>
      </c>
      <c r="AF2856" s="50">
        <f t="shared" ref="AF2856" si="4351">AC2856+AE2856</f>
        <v>78915.279974691526</v>
      </c>
      <c r="AG2856">
        <f t="shared" ref="AG2856" si="4352">Z2844</f>
        <v>204</v>
      </c>
    </row>
    <row r="2857" spans="1:33" x14ac:dyDescent="0.25">
      <c r="A2857" s="6" t="s">
        <v>12</v>
      </c>
      <c r="B2857" s="6" t="s">
        <v>18</v>
      </c>
      <c r="C2857" s="6" t="s">
        <v>19</v>
      </c>
      <c r="D2857" s="14" t="s">
        <v>20</v>
      </c>
      <c r="E2857" s="14" t="s">
        <v>21</v>
      </c>
      <c r="F2857" s="6" t="s">
        <v>22</v>
      </c>
      <c r="G2857" s="6" t="s">
        <v>23</v>
      </c>
      <c r="M2857" s="6" t="s">
        <v>12</v>
      </c>
      <c r="N2857" s="6" t="s">
        <v>18</v>
      </c>
      <c r="O2857" s="6" t="s">
        <v>19</v>
      </c>
      <c r="P2857" s="14" t="s">
        <v>20</v>
      </c>
      <c r="Q2857" s="14" t="s">
        <v>21</v>
      </c>
      <c r="R2857" s="6" t="s">
        <v>22</v>
      </c>
      <c r="S2857" s="6" t="s">
        <v>23</v>
      </c>
      <c r="Y2857" s="6" t="s">
        <v>12</v>
      </c>
      <c r="Z2857" s="6" t="s">
        <v>18</v>
      </c>
      <c r="AA2857" s="6" t="s">
        <v>19</v>
      </c>
      <c r="AB2857" s="14" t="s">
        <v>20</v>
      </c>
      <c r="AC2857" s="14" t="s">
        <v>21</v>
      </c>
      <c r="AD2857" s="6" t="s">
        <v>22</v>
      </c>
      <c r="AE2857" s="6" t="s">
        <v>23</v>
      </c>
    </row>
    <row r="2858" spans="1:33" x14ac:dyDescent="0.25">
      <c r="A2858" s="7" t="str">
        <f>Premissas!$E$2</f>
        <v>outubro/19</v>
      </c>
      <c r="B2858" s="29">
        <f>B2844+1</f>
        <v>205</v>
      </c>
      <c r="C2858" s="15">
        <f>LARGE(Premissas!$H$2:$I$2,1)</f>
        <v>63.39</v>
      </c>
      <c r="D2858" s="16">
        <f t="shared" ref="D2858:D2869" si="4353">IF(C2858&gt;105%*B2858,(C2858-B2858),0)</f>
        <v>0</v>
      </c>
      <c r="E2858" s="17">
        <f>D2858*Premissas!$C$6</f>
        <v>0</v>
      </c>
      <c r="F2858" s="15">
        <f t="shared" ref="F2858:F2869" si="4354">IF(C2858&gt;B2858,C2858,B2858)</f>
        <v>205</v>
      </c>
      <c r="G2858" s="18">
        <f>F2858*Premissas!$C$5</f>
        <v>6608.5099652008857</v>
      </c>
      <c r="M2858" s="7" t="str">
        <f>Premissas!$E$2</f>
        <v>outubro/19</v>
      </c>
      <c r="N2858" s="29">
        <f t="shared" ref="N2858" si="4355">N2844+1</f>
        <v>205</v>
      </c>
      <c r="O2858" s="15">
        <f>Premissas!$I$2</f>
        <v>63.39</v>
      </c>
      <c r="P2858" s="16">
        <f t="shared" ref="P2858:P2869" si="4356">IF(O2858&gt;105%*N2858,(O2858-N2858),0)</f>
        <v>0</v>
      </c>
      <c r="Q2858" s="17">
        <f>P2858*Premissas!$C$13</f>
        <v>0</v>
      </c>
      <c r="R2858" s="15">
        <f t="shared" ref="R2858:R2869" si="4357">IF(O2858&gt;N2858,O2858,N2858)</f>
        <v>205</v>
      </c>
      <c r="S2858" s="18">
        <f>R2858*Premissas!$C$11</f>
        <v>9873.8532110091746</v>
      </c>
      <c r="Y2858" s="7" t="str">
        <f>Premissas!$E$2</f>
        <v>outubro/19</v>
      </c>
      <c r="Z2858" s="29">
        <f t="shared" ref="Z2858" si="4358">Z2844+1</f>
        <v>205</v>
      </c>
      <c r="AA2858" s="15">
        <f>Premissas!$H$2</f>
        <v>58.8</v>
      </c>
      <c r="AB2858" s="16">
        <f t="shared" ref="AB2858:AB2869" si="4359">IF(AA2858&gt;105%*Z2858,(AA2858-Z2858),0)</f>
        <v>0</v>
      </c>
      <c r="AC2858" s="17">
        <f>AB2858*Premissas!$C$6</f>
        <v>0</v>
      </c>
      <c r="AD2858" s="15">
        <f t="shared" ref="AD2858:AD2869" si="4360">IF(AA2858&gt;Z2858,AA2858,Z2858)</f>
        <v>205</v>
      </c>
      <c r="AE2858" s="18">
        <f>AD2858*Premissas!$C$12</f>
        <v>6608.5099652008857</v>
      </c>
    </row>
    <row r="2859" spans="1:33" x14ac:dyDescent="0.25">
      <c r="A2859" s="7" t="str">
        <f>Premissas!$E$3</f>
        <v>setembro/19</v>
      </c>
      <c r="B2859" s="29">
        <f>B2858</f>
        <v>205</v>
      </c>
      <c r="C2859" s="15">
        <f>LARGE(Premissas!$H$3:$I$3,1)</f>
        <v>58.91</v>
      </c>
      <c r="D2859" s="16">
        <f t="shared" si="4353"/>
        <v>0</v>
      </c>
      <c r="E2859" s="17">
        <f>D2859*Premissas!$C$6</f>
        <v>0</v>
      </c>
      <c r="F2859" s="15">
        <f t="shared" si="4354"/>
        <v>205</v>
      </c>
      <c r="G2859" s="18">
        <f>F2859*Premissas!$C$5</f>
        <v>6608.5099652008857</v>
      </c>
      <c r="M2859" s="7" t="str">
        <f>Premissas!$E$3</f>
        <v>setembro/19</v>
      </c>
      <c r="N2859" s="29">
        <f t="shared" ref="N2859:N2869" si="4361">N2858</f>
        <v>205</v>
      </c>
      <c r="O2859" s="15">
        <f>Premissas!$I$3</f>
        <v>52.19</v>
      </c>
      <c r="P2859" s="16">
        <f t="shared" si="4356"/>
        <v>0</v>
      </c>
      <c r="Q2859" s="17">
        <f>P2859*Premissas!$C$13</f>
        <v>0</v>
      </c>
      <c r="R2859" s="15">
        <f t="shared" si="4357"/>
        <v>205</v>
      </c>
      <c r="S2859" s="18">
        <f>R2859*Premissas!$C$11</f>
        <v>9873.8532110091746</v>
      </c>
      <c r="Y2859" s="7" t="str">
        <f>Premissas!$E$3</f>
        <v>setembro/19</v>
      </c>
      <c r="Z2859" s="29">
        <f t="shared" ref="Z2859:Z2869" si="4362">Z2858</f>
        <v>205</v>
      </c>
      <c r="AA2859" s="15">
        <f>Premissas!$H$3</f>
        <v>58.91</v>
      </c>
      <c r="AB2859" s="16">
        <f t="shared" si="4359"/>
        <v>0</v>
      </c>
      <c r="AC2859" s="17">
        <f>AB2859*Premissas!$C$6</f>
        <v>0</v>
      </c>
      <c r="AD2859" s="15">
        <f t="shared" si="4360"/>
        <v>205</v>
      </c>
      <c r="AE2859" s="18">
        <f>AD2859*Premissas!$C$12</f>
        <v>6608.5099652008857</v>
      </c>
    </row>
    <row r="2860" spans="1:33" x14ac:dyDescent="0.25">
      <c r="A2860" s="7" t="str">
        <f>Premissas!$E$4</f>
        <v>agosto/19</v>
      </c>
      <c r="B2860" s="29">
        <f t="shared" ref="B2860:B2869" si="4363">B2859</f>
        <v>205</v>
      </c>
      <c r="C2860" s="15">
        <f>LARGE(Premissas!$H$4:$I$4,1)</f>
        <v>46.48</v>
      </c>
      <c r="D2860" s="16">
        <f t="shared" si="4353"/>
        <v>0</v>
      </c>
      <c r="E2860" s="17">
        <f>D2860*Premissas!$C$6</f>
        <v>0</v>
      </c>
      <c r="F2860" s="15">
        <f t="shared" si="4354"/>
        <v>205</v>
      </c>
      <c r="G2860" s="18">
        <f>F2860*Premissas!$C$5</f>
        <v>6608.5099652008857</v>
      </c>
      <c r="M2860" s="7" t="str">
        <f>Premissas!$E$4</f>
        <v>agosto/19</v>
      </c>
      <c r="N2860" s="29">
        <f t="shared" si="4361"/>
        <v>205</v>
      </c>
      <c r="O2860" s="15">
        <f>Premissas!$I$4</f>
        <v>20.16</v>
      </c>
      <c r="P2860" s="16">
        <f t="shared" si="4356"/>
        <v>0</v>
      </c>
      <c r="Q2860" s="17">
        <f>P2860*Premissas!$C$13</f>
        <v>0</v>
      </c>
      <c r="R2860" s="15">
        <f t="shared" si="4357"/>
        <v>205</v>
      </c>
      <c r="S2860" s="18">
        <f>R2860*Premissas!$C$11</f>
        <v>9873.8532110091746</v>
      </c>
      <c r="Y2860" s="7" t="str">
        <f>Premissas!$E$4</f>
        <v>agosto/19</v>
      </c>
      <c r="Z2860" s="29">
        <f t="shared" si="4362"/>
        <v>205</v>
      </c>
      <c r="AA2860" s="15">
        <f>Premissas!$H$4</f>
        <v>46.48</v>
      </c>
      <c r="AB2860" s="16">
        <f t="shared" si="4359"/>
        <v>0</v>
      </c>
      <c r="AC2860" s="17">
        <f>AB2860*Premissas!$C$6</f>
        <v>0</v>
      </c>
      <c r="AD2860" s="15">
        <f t="shared" si="4360"/>
        <v>205</v>
      </c>
      <c r="AE2860" s="18">
        <f>AD2860*Premissas!$C$12</f>
        <v>6608.5099652008857</v>
      </c>
    </row>
    <row r="2861" spans="1:33" x14ac:dyDescent="0.25">
      <c r="A2861" s="7" t="str">
        <f>Premissas!$E$5</f>
        <v>julho/19</v>
      </c>
      <c r="B2861" s="29">
        <f t="shared" si="4363"/>
        <v>205</v>
      </c>
      <c r="C2861" s="15">
        <f>LARGE(Premissas!$H$5:$I$5,1)</f>
        <v>63.17</v>
      </c>
      <c r="D2861" s="16">
        <f t="shared" si="4353"/>
        <v>0</v>
      </c>
      <c r="E2861" s="17">
        <f>D2861*Premissas!$C$6</f>
        <v>0</v>
      </c>
      <c r="F2861" s="15">
        <f t="shared" si="4354"/>
        <v>205</v>
      </c>
      <c r="G2861" s="18">
        <f>F2861*Premissas!$C$5</f>
        <v>6608.5099652008857</v>
      </c>
      <c r="M2861" s="7" t="str">
        <f>Premissas!$E$5</f>
        <v>julho/19</v>
      </c>
      <c r="N2861" s="29">
        <f t="shared" si="4361"/>
        <v>205</v>
      </c>
      <c r="O2861" s="15">
        <f>Premissas!$I$5</f>
        <v>39.979999999999997</v>
      </c>
      <c r="P2861" s="16">
        <f t="shared" si="4356"/>
        <v>0</v>
      </c>
      <c r="Q2861" s="17">
        <f>P2861*Premissas!$C$13</f>
        <v>0</v>
      </c>
      <c r="R2861" s="15">
        <f t="shared" si="4357"/>
        <v>205</v>
      </c>
      <c r="S2861" s="18">
        <f>R2861*Premissas!$C$11</f>
        <v>9873.8532110091746</v>
      </c>
      <c r="Y2861" s="7" t="str">
        <f>Premissas!$E$5</f>
        <v>julho/19</v>
      </c>
      <c r="Z2861" s="29">
        <f t="shared" si="4362"/>
        <v>205</v>
      </c>
      <c r="AA2861" s="15">
        <f>Premissas!$H$5</f>
        <v>63.17</v>
      </c>
      <c r="AB2861" s="16">
        <f t="shared" si="4359"/>
        <v>0</v>
      </c>
      <c r="AC2861" s="17">
        <f>AB2861*Premissas!$C$6</f>
        <v>0</v>
      </c>
      <c r="AD2861" s="15">
        <f t="shared" si="4360"/>
        <v>205</v>
      </c>
      <c r="AE2861" s="18">
        <f>AD2861*Premissas!$C$12</f>
        <v>6608.5099652008857</v>
      </c>
    </row>
    <row r="2862" spans="1:33" x14ac:dyDescent="0.25">
      <c r="A2862" s="7" t="str">
        <f>Premissas!$E$6</f>
        <v>junho/19</v>
      </c>
      <c r="B2862" s="29">
        <f t="shared" si="4363"/>
        <v>205</v>
      </c>
      <c r="C2862" s="15">
        <f>LARGE(Premissas!$H$6:$I$6,1)</f>
        <v>59.47</v>
      </c>
      <c r="D2862" s="16">
        <f t="shared" si="4353"/>
        <v>0</v>
      </c>
      <c r="E2862" s="17">
        <f>D2862*Premissas!$C$6</f>
        <v>0</v>
      </c>
      <c r="F2862" s="15">
        <f t="shared" si="4354"/>
        <v>205</v>
      </c>
      <c r="G2862" s="18">
        <f>F2862*Premissas!$C$5</f>
        <v>6608.5099652008857</v>
      </c>
      <c r="M2862" s="7" t="str">
        <f>Premissas!$E$6</f>
        <v>junho/19</v>
      </c>
      <c r="N2862" s="29">
        <f t="shared" si="4361"/>
        <v>205</v>
      </c>
      <c r="O2862" s="15">
        <f>Premissas!$I$6</f>
        <v>47.71</v>
      </c>
      <c r="P2862" s="16">
        <f t="shared" si="4356"/>
        <v>0</v>
      </c>
      <c r="Q2862" s="17">
        <f>P2862*Premissas!$C$13</f>
        <v>0</v>
      </c>
      <c r="R2862" s="15">
        <f t="shared" si="4357"/>
        <v>205</v>
      </c>
      <c r="S2862" s="18">
        <f>R2862*Premissas!$C$11</f>
        <v>9873.8532110091746</v>
      </c>
      <c r="Y2862" s="7" t="str">
        <f>Premissas!$E$6</f>
        <v>junho/19</v>
      </c>
      <c r="Z2862" s="29">
        <f t="shared" si="4362"/>
        <v>205</v>
      </c>
      <c r="AA2862" s="15">
        <f>Premissas!$H$6</f>
        <v>59.47</v>
      </c>
      <c r="AB2862" s="16">
        <f t="shared" si="4359"/>
        <v>0</v>
      </c>
      <c r="AC2862" s="17">
        <f>AB2862*Premissas!$C$6</f>
        <v>0</v>
      </c>
      <c r="AD2862" s="15">
        <f t="shared" si="4360"/>
        <v>205</v>
      </c>
      <c r="AE2862" s="18">
        <f>AD2862*Premissas!$C$12</f>
        <v>6608.5099652008857</v>
      </c>
    </row>
    <row r="2863" spans="1:33" x14ac:dyDescent="0.25">
      <c r="A2863" s="7" t="str">
        <f>Premissas!$E$7</f>
        <v>maio/19</v>
      </c>
      <c r="B2863" s="29">
        <f t="shared" si="4363"/>
        <v>205</v>
      </c>
      <c r="C2863" s="15">
        <f>LARGE(Premissas!$H$7:$I$7,1)</f>
        <v>61.04</v>
      </c>
      <c r="D2863" s="20">
        <f t="shared" si="4353"/>
        <v>0</v>
      </c>
      <c r="E2863" s="17">
        <f>D2863*Premissas!$C$6</f>
        <v>0</v>
      </c>
      <c r="F2863" s="15">
        <f t="shared" si="4354"/>
        <v>205</v>
      </c>
      <c r="G2863" s="18">
        <f>F2863*Premissas!$C$5</f>
        <v>6608.5099652008857</v>
      </c>
      <c r="M2863" s="7" t="str">
        <f>Premissas!$E$7</f>
        <v>maio/19</v>
      </c>
      <c r="N2863" s="29">
        <f t="shared" si="4361"/>
        <v>205</v>
      </c>
      <c r="O2863" s="15">
        <f>Premissas!$I$7</f>
        <v>46.37</v>
      </c>
      <c r="P2863" s="20">
        <f t="shared" si="4356"/>
        <v>0</v>
      </c>
      <c r="Q2863" s="17">
        <f>P2863*Premissas!$C$13</f>
        <v>0</v>
      </c>
      <c r="R2863" s="15">
        <f t="shared" si="4357"/>
        <v>205</v>
      </c>
      <c r="S2863" s="18">
        <f>R2863*Premissas!$C$11</f>
        <v>9873.8532110091746</v>
      </c>
      <c r="Y2863" s="7" t="str">
        <f>Premissas!$E$7</f>
        <v>maio/19</v>
      </c>
      <c r="Z2863" s="29">
        <f t="shared" si="4362"/>
        <v>205</v>
      </c>
      <c r="AA2863" s="15">
        <f>Premissas!$H$7</f>
        <v>61.04</v>
      </c>
      <c r="AB2863" s="20">
        <f t="shared" si="4359"/>
        <v>0</v>
      </c>
      <c r="AC2863" s="17">
        <f>AB2863*Premissas!$C$6</f>
        <v>0</v>
      </c>
      <c r="AD2863" s="15">
        <f t="shared" si="4360"/>
        <v>205</v>
      </c>
      <c r="AE2863" s="18">
        <f>AD2863*Premissas!$C$12</f>
        <v>6608.5099652008857</v>
      </c>
    </row>
    <row r="2864" spans="1:33" x14ac:dyDescent="0.25">
      <c r="A2864" s="7" t="str">
        <f>Premissas!$E$8</f>
        <v>abril/19</v>
      </c>
      <c r="B2864" s="29">
        <f t="shared" si="4363"/>
        <v>205</v>
      </c>
      <c r="C2864" s="15">
        <f>LARGE(Premissas!$H$8:$I$8,1)</f>
        <v>81.98</v>
      </c>
      <c r="D2864" s="20">
        <f t="shared" si="4353"/>
        <v>0</v>
      </c>
      <c r="E2864" s="17">
        <f>D2864*Premissas!$C$6</f>
        <v>0</v>
      </c>
      <c r="F2864" s="15">
        <f t="shared" si="4354"/>
        <v>205</v>
      </c>
      <c r="G2864" s="18">
        <f>F2864*Premissas!$C$5</f>
        <v>6608.5099652008857</v>
      </c>
      <c r="M2864" s="7" t="str">
        <f>Premissas!$E$8</f>
        <v>abril/19</v>
      </c>
      <c r="N2864" s="29">
        <f t="shared" si="4361"/>
        <v>205</v>
      </c>
      <c r="O2864" s="15">
        <f>Premissas!$I$8</f>
        <v>53.09</v>
      </c>
      <c r="P2864" s="20">
        <f t="shared" si="4356"/>
        <v>0</v>
      </c>
      <c r="Q2864" s="17">
        <f>P2864*Premissas!$C$13</f>
        <v>0</v>
      </c>
      <c r="R2864" s="15">
        <f t="shared" si="4357"/>
        <v>205</v>
      </c>
      <c r="S2864" s="18">
        <f>R2864*Premissas!$C$11</f>
        <v>9873.8532110091746</v>
      </c>
      <c r="Y2864" s="7" t="str">
        <f>Premissas!$E$8</f>
        <v>abril/19</v>
      </c>
      <c r="Z2864" s="29">
        <f t="shared" si="4362"/>
        <v>205</v>
      </c>
      <c r="AA2864" s="15">
        <f>Premissas!$H$8</f>
        <v>81.98</v>
      </c>
      <c r="AB2864" s="20">
        <f t="shared" si="4359"/>
        <v>0</v>
      </c>
      <c r="AC2864" s="17">
        <f>AB2864*Premissas!$C$6</f>
        <v>0</v>
      </c>
      <c r="AD2864" s="15">
        <f t="shared" si="4360"/>
        <v>205</v>
      </c>
      <c r="AE2864" s="18">
        <f>AD2864*Premissas!$C$12</f>
        <v>6608.5099652008857</v>
      </c>
    </row>
    <row r="2865" spans="1:33" x14ac:dyDescent="0.25">
      <c r="A2865" s="7" t="str">
        <f>Premissas!$E$9</f>
        <v>março/19</v>
      </c>
      <c r="B2865" s="29">
        <f t="shared" si="4363"/>
        <v>205</v>
      </c>
      <c r="C2865" s="15">
        <f>LARGE(Premissas!$H$9:$I$9,1)</f>
        <v>77.73</v>
      </c>
      <c r="D2865" s="20">
        <f t="shared" si="4353"/>
        <v>0</v>
      </c>
      <c r="E2865" s="17">
        <f>D2865*Premissas!$C$6</f>
        <v>0</v>
      </c>
      <c r="F2865" s="15">
        <f t="shared" si="4354"/>
        <v>205</v>
      </c>
      <c r="G2865" s="18">
        <f>F2865*Premissas!$C$5</f>
        <v>6608.5099652008857</v>
      </c>
      <c r="M2865" s="7" t="str">
        <f>Premissas!$E$9</f>
        <v>março/19</v>
      </c>
      <c r="N2865" s="29">
        <f t="shared" si="4361"/>
        <v>205</v>
      </c>
      <c r="O2865" s="15">
        <f>Premissas!$I$9</f>
        <v>77.73</v>
      </c>
      <c r="P2865" s="20">
        <f t="shared" si="4356"/>
        <v>0</v>
      </c>
      <c r="Q2865" s="17">
        <f>P2865*Premissas!$C$13</f>
        <v>0</v>
      </c>
      <c r="R2865" s="15">
        <f t="shared" si="4357"/>
        <v>205</v>
      </c>
      <c r="S2865" s="18">
        <f>R2865*Premissas!$C$11</f>
        <v>9873.8532110091746</v>
      </c>
      <c r="Y2865" s="7" t="str">
        <f>Premissas!$E$9</f>
        <v>março/19</v>
      </c>
      <c r="Z2865" s="29">
        <f t="shared" si="4362"/>
        <v>205</v>
      </c>
      <c r="AA2865" s="15">
        <f>Premissas!$H$9</f>
        <v>77.62</v>
      </c>
      <c r="AB2865" s="20">
        <f t="shared" si="4359"/>
        <v>0</v>
      </c>
      <c r="AC2865" s="17">
        <f>AB2865*Premissas!$C$6</f>
        <v>0</v>
      </c>
      <c r="AD2865" s="15">
        <f t="shared" si="4360"/>
        <v>205</v>
      </c>
      <c r="AE2865" s="18">
        <f>AD2865*Premissas!$C$12</f>
        <v>6608.5099652008857</v>
      </c>
    </row>
    <row r="2866" spans="1:33" x14ac:dyDescent="0.25">
      <c r="A2866" s="7" t="str">
        <f>Premissas!$E$10</f>
        <v>fevereiro/19</v>
      </c>
      <c r="B2866" s="29">
        <f t="shared" si="4363"/>
        <v>205</v>
      </c>
      <c r="C2866" s="15">
        <f>LARGE(Premissas!$H$10:$I$10,1)</f>
        <v>89.49</v>
      </c>
      <c r="D2866" s="20">
        <f t="shared" si="4353"/>
        <v>0</v>
      </c>
      <c r="E2866" s="17">
        <f>D2866*Premissas!$C$6</f>
        <v>0</v>
      </c>
      <c r="F2866" s="15">
        <f t="shared" si="4354"/>
        <v>205</v>
      </c>
      <c r="G2866" s="18">
        <f>F2866*Premissas!$C$5</f>
        <v>6608.5099652008857</v>
      </c>
      <c r="M2866" s="7" t="str">
        <f>Premissas!$E$10</f>
        <v>fevereiro/19</v>
      </c>
      <c r="N2866" s="29">
        <f t="shared" si="4361"/>
        <v>205</v>
      </c>
      <c r="O2866" s="15">
        <f>Premissas!$I$10</f>
        <v>61.82</v>
      </c>
      <c r="P2866" s="20">
        <f t="shared" si="4356"/>
        <v>0</v>
      </c>
      <c r="Q2866" s="17">
        <f>P2866*Premissas!$C$13</f>
        <v>0</v>
      </c>
      <c r="R2866" s="15">
        <f t="shared" si="4357"/>
        <v>205</v>
      </c>
      <c r="S2866" s="18">
        <f>R2866*Premissas!$C$11</f>
        <v>9873.8532110091746</v>
      </c>
      <c r="Y2866" s="7" t="str">
        <f>Premissas!$E$10</f>
        <v>fevereiro/19</v>
      </c>
      <c r="Z2866" s="29">
        <f t="shared" si="4362"/>
        <v>205</v>
      </c>
      <c r="AA2866" s="15">
        <f>Premissas!$H$10</f>
        <v>89.49</v>
      </c>
      <c r="AB2866" s="20">
        <f t="shared" si="4359"/>
        <v>0</v>
      </c>
      <c r="AC2866" s="17">
        <f>AB2866*Premissas!$C$6</f>
        <v>0</v>
      </c>
      <c r="AD2866" s="15">
        <f t="shared" si="4360"/>
        <v>205</v>
      </c>
      <c r="AE2866" s="18">
        <f>AD2866*Premissas!$C$12</f>
        <v>6608.5099652008857</v>
      </c>
    </row>
    <row r="2867" spans="1:33" x14ac:dyDescent="0.25">
      <c r="A2867" s="7" t="str">
        <f>Premissas!$E$11</f>
        <v>janeiro/19</v>
      </c>
      <c r="B2867" s="29">
        <f t="shared" si="4363"/>
        <v>205</v>
      </c>
      <c r="C2867" s="15">
        <f>LARGE(Premissas!$H$11:$I$11,1)</f>
        <v>81.09</v>
      </c>
      <c r="D2867" s="16">
        <f t="shared" si="4353"/>
        <v>0</v>
      </c>
      <c r="E2867" s="17">
        <f>D2867*Premissas!$C$6</f>
        <v>0</v>
      </c>
      <c r="F2867" s="15">
        <f t="shared" si="4354"/>
        <v>205</v>
      </c>
      <c r="G2867" s="18">
        <f>F2867*Premissas!$C$5</f>
        <v>6608.5099652008857</v>
      </c>
      <c r="M2867" s="7" t="str">
        <f>Premissas!$E$11</f>
        <v>janeiro/19</v>
      </c>
      <c r="N2867" s="29">
        <f t="shared" si="4361"/>
        <v>205</v>
      </c>
      <c r="O2867" s="15">
        <f>Premissas!$I$11</f>
        <v>57.12</v>
      </c>
      <c r="P2867" s="16">
        <f t="shared" si="4356"/>
        <v>0</v>
      </c>
      <c r="Q2867" s="17">
        <f>P2867*Premissas!$C$13</f>
        <v>0</v>
      </c>
      <c r="R2867" s="15">
        <f t="shared" si="4357"/>
        <v>205</v>
      </c>
      <c r="S2867" s="18">
        <f>R2867*Premissas!$C$11</f>
        <v>9873.8532110091746</v>
      </c>
      <c r="Y2867" s="7" t="str">
        <f>Premissas!$E$11</f>
        <v>janeiro/19</v>
      </c>
      <c r="Z2867" s="29">
        <f t="shared" si="4362"/>
        <v>205</v>
      </c>
      <c r="AA2867" s="15">
        <f>Premissas!$H$11</f>
        <v>81.09</v>
      </c>
      <c r="AB2867" s="16">
        <f t="shared" si="4359"/>
        <v>0</v>
      </c>
      <c r="AC2867" s="17">
        <f>AB2867*Premissas!$C$6</f>
        <v>0</v>
      </c>
      <c r="AD2867" s="15">
        <f t="shared" si="4360"/>
        <v>205</v>
      </c>
      <c r="AE2867" s="18">
        <f>AD2867*Premissas!$C$12</f>
        <v>6608.5099652008857</v>
      </c>
    </row>
    <row r="2868" spans="1:33" x14ac:dyDescent="0.25">
      <c r="A2868" s="7" t="str">
        <f>Premissas!$E$12</f>
        <v>dezembro/18</v>
      </c>
      <c r="B2868" s="29">
        <f t="shared" si="4363"/>
        <v>205</v>
      </c>
      <c r="C2868" s="15">
        <f>LARGE(Premissas!$H$12:$I$12,1)</f>
        <v>66.98</v>
      </c>
      <c r="D2868" s="16">
        <f t="shared" si="4353"/>
        <v>0</v>
      </c>
      <c r="E2868" s="17">
        <f>D2868*Premissas!$C$6</f>
        <v>0</v>
      </c>
      <c r="F2868" s="15">
        <f t="shared" si="4354"/>
        <v>205</v>
      </c>
      <c r="G2868" s="18">
        <f>F2868*Premissas!$C$5</f>
        <v>6608.5099652008857</v>
      </c>
      <c r="M2868" s="7" t="str">
        <f>Premissas!$E$12</f>
        <v>dezembro/18</v>
      </c>
      <c r="N2868" s="29">
        <f t="shared" si="4361"/>
        <v>205</v>
      </c>
      <c r="O2868" s="15">
        <f>Premissas!$I$12</f>
        <v>56.9</v>
      </c>
      <c r="P2868" s="16">
        <f t="shared" si="4356"/>
        <v>0</v>
      </c>
      <c r="Q2868" s="17">
        <f>P2868*Premissas!$C$13</f>
        <v>0</v>
      </c>
      <c r="R2868" s="15">
        <f t="shared" si="4357"/>
        <v>205</v>
      </c>
      <c r="S2868" s="18">
        <f>R2868*Premissas!$C$11</f>
        <v>9873.8532110091746</v>
      </c>
      <c r="Y2868" s="7" t="str">
        <f>Premissas!$E$12</f>
        <v>dezembro/18</v>
      </c>
      <c r="Z2868" s="29">
        <f t="shared" si="4362"/>
        <v>205</v>
      </c>
      <c r="AA2868" s="15">
        <f>Premissas!$H$12</f>
        <v>66.98</v>
      </c>
      <c r="AB2868" s="16">
        <f t="shared" si="4359"/>
        <v>0</v>
      </c>
      <c r="AC2868" s="17">
        <f>AB2868*Premissas!$C$6</f>
        <v>0</v>
      </c>
      <c r="AD2868" s="15">
        <f t="shared" si="4360"/>
        <v>205</v>
      </c>
      <c r="AE2868" s="18">
        <f>AD2868*Premissas!$C$12</f>
        <v>6608.5099652008857</v>
      </c>
    </row>
    <row r="2869" spans="1:33" x14ac:dyDescent="0.25">
      <c r="A2869" s="7" t="str">
        <f>Premissas!$E$13</f>
        <v>novembro/18</v>
      </c>
      <c r="B2869" s="29">
        <f t="shared" si="4363"/>
        <v>205</v>
      </c>
      <c r="C2869" s="15">
        <f>LARGE(Premissas!$H$13:$I$13,1)</f>
        <v>66.42</v>
      </c>
      <c r="D2869" s="16">
        <f t="shared" si="4353"/>
        <v>0</v>
      </c>
      <c r="E2869" s="17">
        <f>D2869*Premissas!$C$6</f>
        <v>0</v>
      </c>
      <c r="F2869" s="15">
        <f t="shared" si="4354"/>
        <v>205</v>
      </c>
      <c r="G2869" s="18">
        <f>F2869*Premissas!$C$5</f>
        <v>6608.5099652008857</v>
      </c>
      <c r="M2869" s="7" t="str">
        <f>Premissas!$E$13</f>
        <v>novembro/18</v>
      </c>
      <c r="N2869" s="29">
        <f t="shared" si="4361"/>
        <v>205</v>
      </c>
      <c r="O2869" s="15">
        <f>Premissas!$I$13</f>
        <v>40.659999999999997</v>
      </c>
      <c r="P2869" s="16">
        <f t="shared" si="4356"/>
        <v>0</v>
      </c>
      <c r="Q2869" s="17">
        <f>P2869*Premissas!$C$13</f>
        <v>0</v>
      </c>
      <c r="R2869" s="15">
        <f t="shared" si="4357"/>
        <v>205</v>
      </c>
      <c r="S2869" s="18">
        <f>R2869*Premissas!$C$11</f>
        <v>9873.8532110091746</v>
      </c>
      <c r="Y2869" s="7" t="str">
        <f>Premissas!$E$13</f>
        <v>novembro/18</v>
      </c>
      <c r="Z2869" s="29">
        <f t="shared" si="4362"/>
        <v>205</v>
      </c>
      <c r="AA2869" s="15">
        <f>Premissas!$H$13</f>
        <v>66.42</v>
      </c>
      <c r="AB2869" s="16">
        <f t="shared" si="4359"/>
        <v>0</v>
      </c>
      <c r="AC2869" s="17">
        <f>AB2869*Premissas!$C$6</f>
        <v>0</v>
      </c>
      <c r="AD2869" s="15">
        <f t="shared" si="4360"/>
        <v>205</v>
      </c>
      <c r="AE2869" s="18">
        <f>AD2869*Premissas!$C$12</f>
        <v>6608.5099652008857</v>
      </c>
    </row>
    <row r="2870" spans="1:33" x14ac:dyDescent="0.25">
      <c r="A2870" s="26" t="s">
        <v>35</v>
      </c>
      <c r="B2870" s="5"/>
      <c r="C2870" s="5">
        <f>LARGE(C2857:C2869,1)</f>
        <v>89.49</v>
      </c>
      <c r="D2870" s="5">
        <f>LARGE(D2857:D2869,1)</f>
        <v>0</v>
      </c>
      <c r="E2870" s="27">
        <f>SUM(E2858:E2869)</f>
        <v>0</v>
      </c>
      <c r="F2870" s="5">
        <f>LARGE(F2857:F2869,1)</f>
        <v>205</v>
      </c>
      <c r="G2870" s="27">
        <f t="shared" si="4298"/>
        <v>79302.119582410611</v>
      </c>
      <c r="H2870" s="50">
        <f>E2870+G2870</f>
        <v>79302.119582410611</v>
      </c>
      <c r="I2870">
        <f>B2858</f>
        <v>205</v>
      </c>
      <c r="M2870" s="26" t="s">
        <v>35</v>
      </c>
      <c r="N2870" s="5"/>
      <c r="O2870" s="5">
        <f t="shared" ref="O2870:P2870" si="4364">LARGE(O2857:O2869,1)</f>
        <v>77.73</v>
      </c>
      <c r="P2870" s="5">
        <f t="shared" si="4364"/>
        <v>0</v>
      </c>
      <c r="Q2870" s="27">
        <f t="shared" ref="Q2870" si="4365">SUM(Q2858:Q2869)</f>
        <v>0</v>
      </c>
      <c r="R2870" s="5">
        <f t="shared" ref="R2870" si="4366">LARGE(R2857:R2869,1)</f>
        <v>205</v>
      </c>
      <c r="S2870" s="27">
        <f t="shared" si="4302"/>
        <v>118486.2385321101</v>
      </c>
      <c r="T2870" s="50">
        <f t="shared" ref="T2870" si="4367">Q2870+S2870</f>
        <v>118486.2385321101</v>
      </c>
      <c r="U2870">
        <f t="shared" ref="U2870" si="4368">N2858</f>
        <v>205</v>
      </c>
      <c r="Y2870" s="26" t="s">
        <v>35</v>
      </c>
      <c r="Z2870" s="5"/>
      <c r="AA2870" s="5">
        <f t="shared" ref="AA2870:AB2870" si="4369">LARGE(AA2857:AA2869,1)</f>
        <v>89.49</v>
      </c>
      <c r="AB2870" s="5">
        <f t="shared" si="4369"/>
        <v>0</v>
      </c>
      <c r="AC2870" s="27">
        <f t="shared" ref="AC2870" si="4370">SUM(AC2858:AC2869)</f>
        <v>0</v>
      </c>
      <c r="AD2870" s="5">
        <f t="shared" ref="AD2870" si="4371">LARGE(AD2857:AD2869,1)</f>
        <v>205</v>
      </c>
      <c r="AE2870" s="27">
        <f t="shared" si="4308"/>
        <v>79302.119582410611</v>
      </c>
      <c r="AF2870" s="50">
        <f t="shared" ref="AF2870" si="4372">AC2870+AE2870</f>
        <v>79302.119582410611</v>
      </c>
      <c r="AG2870">
        <f t="shared" ref="AG2870" si="4373">Z2858</f>
        <v>205</v>
      </c>
    </row>
    <row r="2871" spans="1:33" x14ac:dyDescent="0.25">
      <c r="A2871" s="6" t="s">
        <v>12</v>
      </c>
      <c r="B2871" s="6" t="s">
        <v>18</v>
      </c>
      <c r="C2871" s="6" t="s">
        <v>19</v>
      </c>
      <c r="D2871" s="14" t="s">
        <v>20</v>
      </c>
      <c r="E2871" s="14" t="s">
        <v>21</v>
      </c>
      <c r="F2871" s="6" t="s">
        <v>22</v>
      </c>
      <c r="G2871" s="6" t="s">
        <v>23</v>
      </c>
      <c r="M2871" s="6" t="s">
        <v>12</v>
      </c>
      <c r="N2871" s="6" t="s">
        <v>18</v>
      </c>
      <c r="O2871" s="6" t="s">
        <v>19</v>
      </c>
      <c r="P2871" s="14" t="s">
        <v>20</v>
      </c>
      <c r="Q2871" s="14" t="s">
        <v>21</v>
      </c>
      <c r="R2871" s="6" t="s">
        <v>22</v>
      </c>
      <c r="S2871" s="6" t="s">
        <v>23</v>
      </c>
      <c r="Y2871" s="6" t="s">
        <v>12</v>
      </c>
      <c r="Z2871" s="6" t="s">
        <v>18</v>
      </c>
      <c r="AA2871" s="6" t="s">
        <v>19</v>
      </c>
      <c r="AB2871" s="14" t="s">
        <v>20</v>
      </c>
      <c r="AC2871" s="14" t="s">
        <v>21</v>
      </c>
      <c r="AD2871" s="6" t="s">
        <v>22</v>
      </c>
      <c r="AE2871" s="6" t="s">
        <v>23</v>
      </c>
    </row>
    <row r="2872" spans="1:33" x14ac:dyDescent="0.25">
      <c r="A2872" s="7" t="str">
        <f>Premissas!$E$2</f>
        <v>outubro/19</v>
      </c>
      <c r="B2872" s="29">
        <f>B2858+1</f>
        <v>206</v>
      </c>
      <c r="C2872" s="15">
        <f>LARGE(Premissas!$H$2:$I$2,1)</f>
        <v>63.39</v>
      </c>
      <c r="D2872" s="16">
        <f t="shared" ref="D2872:D2883" si="4374">IF(C2872&gt;105%*B2872,(C2872-B2872),0)</f>
        <v>0</v>
      </c>
      <c r="E2872" s="17">
        <f>D2872*Premissas!$C$6</f>
        <v>0</v>
      </c>
      <c r="F2872" s="15">
        <f t="shared" ref="F2872:F2883" si="4375">IF(C2872&gt;B2872,C2872,B2872)</f>
        <v>206</v>
      </c>
      <c r="G2872" s="18">
        <f>F2872*Premissas!$C$5</f>
        <v>6640.7465991774752</v>
      </c>
      <c r="M2872" s="7" t="str">
        <f>Premissas!$E$2</f>
        <v>outubro/19</v>
      </c>
      <c r="N2872" s="29">
        <f t="shared" ref="N2872" si="4376">N2858+1</f>
        <v>206</v>
      </c>
      <c r="O2872" s="15">
        <f>Premissas!$I$2</f>
        <v>63.39</v>
      </c>
      <c r="P2872" s="16">
        <f t="shared" ref="P2872:P2883" si="4377">IF(O2872&gt;105%*N2872,(O2872-N2872),0)</f>
        <v>0</v>
      </c>
      <c r="Q2872" s="17">
        <f>P2872*Premissas!$C$13</f>
        <v>0</v>
      </c>
      <c r="R2872" s="15">
        <f t="shared" ref="R2872:R2883" si="4378">IF(O2872&gt;N2872,O2872,N2872)</f>
        <v>206</v>
      </c>
      <c r="S2872" s="18">
        <f>R2872*Premissas!$C$11</f>
        <v>9922.0183486238529</v>
      </c>
      <c r="Y2872" s="7" t="str">
        <f>Premissas!$E$2</f>
        <v>outubro/19</v>
      </c>
      <c r="Z2872" s="29">
        <f t="shared" ref="Z2872" si="4379">Z2858+1</f>
        <v>206</v>
      </c>
      <c r="AA2872" s="15">
        <f>Premissas!$H$2</f>
        <v>58.8</v>
      </c>
      <c r="AB2872" s="16">
        <f t="shared" ref="AB2872:AB2883" si="4380">IF(AA2872&gt;105%*Z2872,(AA2872-Z2872),0)</f>
        <v>0</v>
      </c>
      <c r="AC2872" s="17">
        <f>AB2872*Premissas!$C$6</f>
        <v>0</v>
      </c>
      <c r="AD2872" s="15">
        <f t="shared" ref="AD2872:AD2883" si="4381">IF(AA2872&gt;Z2872,AA2872,Z2872)</f>
        <v>206</v>
      </c>
      <c r="AE2872" s="18">
        <f>AD2872*Premissas!$C$12</f>
        <v>6640.7465991774752</v>
      </c>
    </row>
    <row r="2873" spans="1:33" x14ac:dyDescent="0.25">
      <c r="A2873" s="7" t="str">
        <f>Premissas!$E$3</f>
        <v>setembro/19</v>
      </c>
      <c r="B2873" s="29">
        <f>B2872</f>
        <v>206</v>
      </c>
      <c r="C2873" s="15">
        <f>LARGE(Premissas!$H$3:$I$3,1)</f>
        <v>58.91</v>
      </c>
      <c r="D2873" s="16">
        <f t="shared" si="4374"/>
        <v>0</v>
      </c>
      <c r="E2873" s="17">
        <f>D2873*Premissas!$C$6</f>
        <v>0</v>
      </c>
      <c r="F2873" s="15">
        <f t="shared" si="4375"/>
        <v>206</v>
      </c>
      <c r="G2873" s="18">
        <f>F2873*Premissas!$C$5</f>
        <v>6640.7465991774752</v>
      </c>
      <c r="M2873" s="7" t="str">
        <f>Premissas!$E$3</f>
        <v>setembro/19</v>
      </c>
      <c r="N2873" s="29">
        <f t="shared" ref="N2873:N2883" si="4382">N2872</f>
        <v>206</v>
      </c>
      <c r="O2873" s="15">
        <f>Premissas!$I$3</f>
        <v>52.19</v>
      </c>
      <c r="P2873" s="16">
        <f t="shared" si="4377"/>
        <v>0</v>
      </c>
      <c r="Q2873" s="17">
        <f>P2873*Premissas!$C$13</f>
        <v>0</v>
      </c>
      <c r="R2873" s="15">
        <f t="shared" si="4378"/>
        <v>206</v>
      </c>
      <c r="S2873" s="18">
        <f>R2873*Premissas!$C$11</f>
        <v>9922.0183486238529</v>
      </c>
      <c r="Y2873" s="7" t="str">
        <f>Premissas!$E$3</f>
        <v>setembro/19</v>
      </c>
      <c r="Z2873" s="29">
        <f t="shared" ref="Z2873:Z2883" si="4383">Z2872</f>
        <v>206</v>
      </c>
      <c r="AA2873" s="15">
        <f>Premissas!$H$3</f>
        <v>58.91</v>
      </c>
      <c r="AB2873" s="16">
        <f t="shared" si="4380"/>
        <v>0</v>
      </c>
      <c r="AC2873" s="17">
        <f>AB2873*Premissas!$C$6</f>
        <v>0</v>
      </c>
      <c r="AD2873" s="15">
        <f t="shared" si="4381"/>
        <v>206</v>
      </c>
      <c r="AE2873" s="18">
        <f>AD2873*Premissas!$C$12</f>
        <v>6640.7465991774752</v>
      </c>
    </row>
    <row r="2874" spans="1:33" x14ac:dyDescent="0.25">
      <c r="A2874" s="7" t="str">
        <f>Premissas!$E$4</f>
        <v>agosto/19</v>
      </c>
      <c r="B2874" s="29">
        <f t="shared" ref="B2874:B2883" si="4384">B2873</f>
        <v>206</v>
      </c>
      <c r="C2874" s="15">
        <f>LARGE(Premissas!$H$4:$I$4,1)</f>
        <v>46.48</v>
      </c>
      <c r="D2874" s="16">
        <f t="shared" si="4374"/>
        <v>0</v>
      </c>
      <c r="E2874" s="17">
        <f>D2874*Premissas!$C$6</f>
        <v>0</v>
      </c>
      <c r="F2874" s="15">
        <f t="shared" si="4375"/>
        <v>206</v>
      </c>
      <c r="G2874" s="18">
        <f>F2874*Premissas!$C$5</f>
        <v>6640.7465991774752</v>
      </c>
      <c r="M2874" s="7" t="str">
        <f>Premissas!$E$4</f>
        <v>agosto/19</v>
      </c>
      <c r="N2874" s="29">
        <f t="shared" si="4382"/>
        <v>206</v>
      </c>
      <c r="O2874" s="15">
        <f>Premissas!$I$4</f>
        <v>20.16</v>
      </c>
      <c r="P2874" s="16">
        <f t="shared" si="4377"/>
        <v>0</v>
      </c>
      <c r="Q2874" s="17">
        <f>P2874*Premissas!$C$13</f>
        <v>0</v>
      </c>
      <c r="R2874" s="15">
        <f t="shared" si="4378"/>
        <v>206</v>
      </c>
      <c r="S2874" s="18">
        <f>R2874*Premissas!$C$11</f>
        <v>9922.0183486238529</v>
      </c>
      <c r="Y2874" s="7" t="str">
        <f>Premissas!$E$4</f>
        <v>agosto/19</v>
      </c>
      <c r="Z2874" s="29">
        <f t="shared" si="4383"/>
        <v>206</v>
      </c>
      <c r="AA2874" s="15">
        <f>Premissas!$H$4</f>
        <v>46.48</v>
      </c>
      <c r="AB2874" s="16">
        <f t="shared" si="4380"/>
        <v>0</v>
      </c>
      <c r="AC2874" s="17">
        <f>AB2874*Premissas!$C$6</f>
        <v>0</v>
      </c>
      <c r="AD2874" s="15">
        <f t="shared" si="4381"/>
        <v>206</v>
      </c>
      <c r="AE2874" s="18">
        <f>AD2874*Premissas!$C$12</f>
        <v>6640.7465991774752</v>
      </c>
    </row>
    <row r="2875" spans="1:33" x14ac:dyDescent="0.25">
      <c r="A2875" s="7" t="str">
        <f>Premissas!$E$5</f>
        <v>julho/19</v>
      </c>
      <c r="B2875" s="29">
        <f t="shared" si="4384"/>
        <v>206</v>
      </c>
      <c r="C2875" s="15">
        <f>LARGE(Premissas!$H$5:$I$5,1)</f>
        <v>63.17</v>
      </c>
      <c r="D2875" s="16">
        <f t="shared" si="4374"/>
        <v>0</v>
      </c>
      <c r="E2875" s="17">
        <f>D2875*Premissas!$C$6</f>
        <v>0</v>
      </c>
      <c r="F2875" s="15">
        <f t="shared" si="4375"/>
        <v>206</v>
      </c>
      <c r="G2875" s="18">
        <f>F2875*Premissas!$C$5</f>
        <v>6640.7465991774752</v>
      </c>
      <c r="M2875" s="7" t="str">
        <f>Premissas!$E$5</f>
        <v>julho/19</v>
      </c>
      <c r="N2875" s="29">
        <f t="shared" si="4382"/>
        <v>206</v>
      </c>
      <c r="O2875" s="15">
        <f>Premissas!$I$5</f>
        <v>39.979999999999997</v>
      </c>
      <c r="P2875" s="16">
        <f t="shared" si="4377"/>
        <v>0</v>
      </c>
      <c r="Q2875" s="17">
        <f>P2875*Premissas!$C$13</f>
        <v>0</v>
      </c>
      <c r="R2875" s="15">
        <f t="shared" si="4378"/>
        <v>206</v>
      </c>
      <c r="S2875" s="18">
        <f>R2875*Premissas!$C$11</f>
        <v>9922.0183486238529</v>
      </c>
      <c r="Y2875" s="7" t="str">
        <f>Premissas!$E$5</f>
        <v>julho/19</v>
      </c>
      <c r="Z2875" s="29">
        <f t="shared" si="4383"/>
        <v>206</v>
      </c>
      <c r="AA2875" s="15">
        <f>Premissas!$H$5</f>
        <v>63.17</v>
      </c>
      <c r="AB2875" s="16">
        <f t="shared" si="4380"/>
        <v>0</v>
      </c>
      <c r="AC2875" s="17">
        <f>AB2875*Premissas!$C$6</f>
        <v>0</v>
      </c>
      <c r="AD2875" s="15">
        <f t="shared" si="4381"/>
        <v>206</v>
      </c>
      <c r="AE2875" s="18">
        <f>AD2875*Premissas!$C$12</f>
        <v>6640.7465991774752</v>
      </c>
    </row>
    <row r="2876" spans="1:33" x14ac:dyDescent="0.25">
      <c r="A2876" s="7" t="str">
        <f>Premissas!$E$6</f>
        <v>junho/19</v>
      </c>
      <c r="B2876" s="29">
        <f t="shared" si="4384"/>
        <v>206</v>
      </c>
      <c r="C2876" s="15">
        <f>LARGE(Premissas!$H$6:$I$6,1)</f>
        <v>59.47</v>
      </c>
      <c r="D2876" s="16">
        <f t="shared" si="4374"/>
        <v>0</v>
      </c>
      <c r="E2876" s="17">
        <f>D2876*Premissas!$C$6</f>
        <v>0</v>
      </c>
      <c r="F2876" s="15">
        <f t="shared" si="4375"/>
        <v>206</v>
      </c>
      <c r="G2876" s="18">
        <f>F2876*Premissas!$C$5</f>
        <v>6640.7465991774752</v>
      </c>
      <c r="M2876" s="7" t="str">
        <f>Premissas!$E$6</f>
        <v>junho/19</v>
      </c>
      <c r="N2876" s="29">
        <f t="shared" si="4382"/>
        <v>206</v>
      </c>
      <c r="O2876" s="15">
        <f>Premissas!$I$6</f>
        <v>47.71</v>
      </c>
      <c r="P2876" s="16">
        <f t="shared" si="4377"/>
        <v>0</v>
      </c>
      <c r="Q2876" s="17">
        <f>P2876*Premissas!$C$13</f>
        <v>0</v>
      </c>
      <c r="R2876" s="15">
        <f t="shared" si="4378"/>
        <v>206</v>
      </c>
      <c r="S2876" s="18">
        <f>R2876*Premissas!$C$11</f>
        <v>9922.0183486238529</v>
      </c>
      <c r="Y2876" s="7" t="str">
        <f>Premissas!$E$6</f>
        <v>junho/19</v>
      </c>
      <c r="Z2876" s="29">
        <f t="shared" si="4383"/>
        <v>206</v>
      </c>
      <c r="AA2876" s="15">
        <f>Premissas!$H$6</f>
        <v>59.47</v>
      </c>
      <c r="AB2876" s="16">
        <f t="shared" si="4380"/>
        <v>0</v>
      </c>
      <c r="AC2876" s="17">
        <f>AB2876*Premissas!$C$6</f>
        <v>0</v>
      </c>
      <c r="AD2876" s="15">
        <f t="shared" si="4381"/>
        <v>206</v>
      </c>
      <c r="AE2876" s="18">
        <f>AD2876*Premissas!$C$12</f>
        <v>6640.7465991774752</v>
      </c>
    </row>
    <row r="2877" spans="1:33" x14ac:dyDescent="0.25">
      <c r="A2877" s="7" t="str">
        <f>Premissas!$E$7</f>
        <v>maio/19</v>
      </c>
      <c r="B2877" s="29">
        <f t="shared" si="4384"/>
        <v>206</v>
      </c>
      <c r="C2877" s="15">
        <f>LARGE(Premissas!$H$7:$I$7,1)</f>
        <v>61.04</v>
      </c>
      <c r="D2877" s="20">
        <f t="shared" si="4374"/>
        <v>0</v>
      </c>
      <c r="E2877" s="17">
        <f>D2877*Premissas!$C$6</f>
        <v>0</v>
      </c>
      <c r="F2877" s="15">
        <f t="shared" si="4375"/>
        <v>206</v>
      </c>
      <c r="G2877" s="18">
        <f>F2877*Premissas!$C$5</f>
        <v>6640.7465991774752</v>
      </c>
      <c r="M2877" s="7" t="str">
        <f>Premissas!$E$7</f>
        <v>maio/19</v>
      </c>
      <c r="N2877" s="29">
        <f t="shared" si="4382"/>
        <v>206</v>
      </c>
      <c r="O2877" s="15">
        <f>Premissas!$I$7</f>
        <v>46.37</v>
      </c>
      <c r="P2877" s="20">
        <f t="shared" si="4377"/>
        <v>0</v>
      </c>
      <c r="Q2877" s="17">
        <f>P2877*Premissas!$C$13</f>
        <v>0</v>
      </c>
      <c r="R2877" s="15">
        <f t="shared" si="4378"/>
        <v>206</v>
      </c>
      <c r="S2877" s="18">
        <f>R2877*Premissas!$C$11</f>
        <v>9922.0183486238529</v>
      </c>
      <c r="Y2877" s="7" t="str">
        <f>Premissas!$E$7</f>
        <v>maio/19</v>
      </c>
      <c r="Z2877" s="29">
        <f t="shared" si="4383"/>
        <v>206</v>
      </c>
      <c r="AA2877" s="15">
        <f>Premissas!$H$7</f>
        <v>61.04</v>
      </c>
      <c r="AB2877" s="20">
        <f t="shared" si="4380"/>
        <v>0</v>
      </c>
      <c r="AC2877" s="17">
        <f>AB2877*Premissas!$C$6</f>
        <v>0</v>
      </c>
      <c r="AD2877" s="15">
        <f t="shared" si="4381"/>
        <v>206</v>
      </c>
      <c r="AE2877" s="18">
        <f>AD2877*Premissas!$C$12</f>
        <v>6640.7465991774752</v>
      </c>
    </row>
    <row r="2878" spans="1:33" x14ac:dyDescent="0.25">
      <c r="A2878" s="7" t="str">
        <f>Premissas!$E$8</f>
        <v>abril/19</v>
      </c>
      <c r="B2878" s="29">
        <f t="shared" si="4384"/>
        <v>206</v>
      </c>
      <c r="C2878" s="15">
        <f>LARGE(Premissas!$H$8:$I$8,1)</f>
        <v>81.98</v>
      </c>
      <c r="D2878" s="20">
        <f t="shared" si="4374"/>
        <v>0</v>
      </c>
      <c r="E2878" s="17">
        <f>D2878*Premissas!$C$6</f>
        <v>0</v>
      </c>
      <c r="F2878" s="15">
        <f t="shared" si="4375"/>
        <v>206</v>
      </c>
      <c r="G2878" s="18">
        <f>F2878*Premissas!$C$5</f>
        <v>6640.7465991774752</v>
      </c>
      <c r="M2878" s="7" t="str">
        <f>Premissas!$E$8</f>
        <v>abril/19</v>
      </c>
      <c r="N2878" s="29">
        <f t="shared" si="4382"/>
        <v>206</v>
      </c>
      <c r="O2878" s="15">
        <f>Premissas!$I$8</f>
        <v>53.09</v>
      </c>
      <c r="P2878" s="20">
        <f t="shared" si="4377"/>
        <v>0</v>
      </c>
      <c r="Q2878" s="17">
        <f>P2878*Premissas!$C$13</f>
        <v>0</v>
      </c>
      <c r="R2878" s="15">
        <f t="shared" si="4378"/>
        <v>206</v>
      </c>
      <c r="S2878" s="18">
        <f>R2878*Premissas!$C$11</f>
        <v>9922.0183486238529</v>
      </c>
      <c r="Y2878" s="7" t="str">
        <f>Premissas!$E$8</f>
        <v>abril/19</v>
      </c>
      <c r="Z2878" s="29">
        <f t="shared" si="4383"/>
        <v>206</v>
      </c>
      <c r="AA2878" s="15">
        <f>Premissas!$H$8</f>
        <v>81.98</v>
      </c>
      <c r="AB2878" s="20">
        <f t="shared" si="4380"/>
        <v>0</v>
      </c>
      <c r="AC2878" s="17">
        <f>AB2878*Premissas!$C$6</f>
        <v>0</v>
      </c>
      <c r="AD2878" s="15">
        <f t="shared" si="4381"/>
        <v>206</v>
      </c>
      <c r="AE2878" s="18">
        <f>AD2878*Premissas!$C$12</f>
        <v>6640.7465991774752</v>
      </c>
    </row>
    <row r="2879" spans="1:33" x14ac:dyDescent="0.25">
      <c r="A2879" s="7" t="str">
        <f>Premissas!$E$9</f>
        <v>março/19</v>
      </c>
      <c r="B2879" s="29">
        <f t="shared" si="4384"/>
        <v>206</v>
      </c>
      <c r="C2879" s="15">
        <f>LARGE(Premissas!$H$9:$I$9,1)</f>
        <v>77.73</v>
      </c>
      <c r="D2879" s="20">
        <f t="shared" si="4374"/>
        <v>0</v>
      </c>
      <c r="E2879" s="17">
        <f>D2879*Premissas!$C$6</f>
        <v>0</v>
      </c>
      <c r="F2879" s="15">
        <f t="shared" si="4375"/>
        <v>206</v>
      </c>
      <c r="G2879" s="18">
        <f>F2879*Premissas!$C$5</f>
        <v>6640.7465991774752</v>
      </c>
      <c r="M2879" s="7" t="str">
        <f>Premissas!$E$9</f>
        <v>março/19</v>
      </c>
      <c r="N2879" s="29">
        <f t="shared" si="4382"/>
        <v>206</v>
      </c>
      <c r="O2879" s="15">
        <f>Premissas!$I$9</f>
        <v>77.73</v>
      </c>
      <c r="P2879" s="20">
        <f t="shared" si="4377"/>
        <v>0</v>
      </c>
      <c r="Q2879" s="17">
        <f>P2879*Premissas!$C$13</f>
        <v>0</v>
      </c>
      <c r="R2879" s="15">
        <f t="shared" si="4378"/>
        <v>206</v>
      </c>
      <c r="S2879" s="18">
        <f>R2879*Premissas!$C$11</f>
        <v>9922.0183486238529</v>
      </c>
      <c r="Y2879" s="7" t="str">
        <f>Premissas!$E$9</f>
        <v>março/19</v>
      </c>
      <c r="Z2879" s="29">
        <f t="shared" si="4383"/>
        <v>206</v>
      </c>
      <c r="AA2879" s="15">
        <f>Premissas!$H$9</f>
        <v>77.62</v>
      </c>
      <c r="AB2879" s="20">
        <f t="shared" si="4380"/>
        <v>0</v>
      </c>
      <c r="AC2879" s="17">
        <f>AB2879*Premissas!$C$6</f>
        <v>0</v>
      </c>
      <c r="AD2879" s="15">
        <f t="shared" si="4381"/>
        <v>206</v>
      </c>
      <c r="AE2879" s="18">
        <f>AD2879*Premissas!$C$12</f>
        <v>6640.7465991774752</v>
      </c>
    </row>
    <row r="2880" spans="1:33" x14ac:dyDescent="0.25">
      <c r="A2880" s="7" t="str">
        <f>Premissas!$E$10</f>
        <v>fevereiro/19</v>
      </c>
      <c r="B2880" s="29">
        <f t="shared" si="4384"/>
        <v>206</v>
      </c>
      <c r="C2880" s="15">
        <f>LARGE(Premissas!$H$10:$I$10,1)</f>
        <v>89.49</v>
      </c>
      <c r="D2880" s="20">
        <f t="shared" si="4374"/>
        <v>0</v>
      </c>
      <c r="E2880" s="17">
        <f>D2880*Premissas!$C$6</f>
        <v>0</v>
      </c>
      <c r="F2880" s="15">
        <f t="shared" si="4375"/>
        <v>206</v>
      </c>
      <c r="G2880" s="18">
        <f>F2880*Premissas!$C$5</f>
        <v>6640.7465991774752</v>
      </c>
      <c r="M2880" s="7" t="str">
        <f>Premissas!$E$10</f>
        <v>fevereiro/19</v>
      </c>
      <c r="N2880" s="29">
        <f t="shared" si="4382"/>
        <v>206</v>
      </c>
      <c r="O2880" s="15">
        <f>Premissas!$I$10</f>
        <v>61.82</v>
      </c>
      <c r="P2880" s="20">
        <f t="shared" si="4377"/>
        <v>0</v>
      </c>
      <c r="Q2880" s="17">
        <f>P2880*Premissas!$C$13</f>
        <v>0</v>
      </c>
      <c r="R2880" s="15">
        <f t="shared" si="4378"/>
        <v>206</v>
      </c>
      <c r="S2880" s="18">
        <f>R2880*Premissas!$C$11</f>
        <v>9922.0183486238529</v>
      </c>
      <c r="Y2880" s="7" t="str">
        <f>Premissas!$E$10</f>
        <v>fevereiro/19</v>
      </c>
      <c r="Z2880" s="29">
        <f t="shared" si="4383"/>
        <v>206</v>
      </c>
      <c r="AA2880" s="15">
        <f>Premissas!$H$10</f>
        <v>89.49</v>
      </c>
      <c r="AB2880" s="20">
        <f t="shared" si="4380"/>
        <v>0</v>
      </c>
      <c r="AC2880" s="17">
        <f>AB2880*Premissas!$C$6</f>
        <v>0</v>
      </c>
      <c r="AD2880" s="15">
        <f t="shared" si="4381"/>
        <v>206</v>
      </c>
      <c r="AE2880" s="18">
        <f>AD2880*Premissas!$C$12</f>
        <v>6640.7465991774752</v>
      </c>
    </row>
    <row r="2881" spans="1:33" x14ac:dyDescent="0.25">
      <c r="A2881" s="7" t="str">
        <f>Premissas!$E$11</f>
        <v>janeiro/19</v>
      </c>
      <c r="B2881" s="29">
        <f t="shared" si="4384"/>
        <v>206</v>
      </c>
      <c r="C2881" s="15">
        <f>LARGE(Premissas!$H$11:$I$11,1)</f>
        <v>81.09</v>
      </c>
      <c r="D2881" s="16">
        <f t="shared" si="4374"/>
        <v>0</v>
      </c>
      <c r="E2881" s="17">
        <f>D2881*Premissas!$C$6</f>
        <v>0</v>
      </c>
      <c r="F2881" s="15">
        <f t="shared" si="4375"/>
        <v>206</v>
      </c>
      <c r="G2881" s="18">
        <f>F2881*Premissas!$C$5</f>
        <v>6640.7465991774752</v>
      </c>
      <c r="M2881" s="7" t="str">
        <f>Premissas!$E$11</f>
        <v>janeiro/19</v>
      </c>
      <c r="N2881" s="29">
        <f t="shared" si="4382"/>
        <v>206</v>
      </c>
      <c r="O2881" s="15">
        <f>Premissas!$I$11</f>
        <v>57.12</v>
      </c>
      <c r="P2881" s="16">
        <f t="shared" si="4377"/>
        <v>0</v>
      </c>
      <c r="Q2881" s="17">
        <f>P2881*Premissas!$C$13</f>
        <v>0</v>
      </c>
      <c r="R2881" s="15">
        <f t="shared" si="4378"/>
        <v>206</v>
      </c>
      <c r="S2881" s="18">
        <f>R2881*Premissas!$C$11</f>
        <v>9922.0183486238529</v>
      </c>
      <c r="Y2881" s="7" t="str">
        <f>Premissas!$E$11</f>
        <v>janeiro/19</v>
      </c>
      <c r="Z2881" s="29">
        <f t="shared" si="4383"/>
        <v>206</v>
      </c>
      <c r="AA2881" s="15">
        <f>Premissas!$H$11</f>
        <v>81.09</v>
      </c>
      <c r="AB2881" s="16">
        <f t="shared" si="4380"/>
        <v>0</v>
      </c>
      <c r="AC2881" s="17">
        <f>AB2881*Premissas!$C$6</f>
        <v>0</v>
      </c>
      <c r="AD2881" s="15">
        <f t="shared" si="4381"/>
        <v>206</v>
      </c>
      <c r="AE2881" s="18">
        <f>AD2881*Premissas!$C$12</f>
        <v>6640.7465991774752</v>
      </c>
    </row>
    <row r="2882" spans="1:33" x14ac:dyDescent="0.25">
      <c r="A2882" s="7" t="str">
        <f>Premissas!$E$12</f>
        <v>dezembro/18</v>
      </c>
      <c r="B2882" s="29">
        <f t="shared" si="4384"/>
        <v>206</v>
      </c>
      <c r="C2882" s="15">
        <f>LARGE(Premissas!$H$12:$I$12,1)</f>
        <v>66.98</v>
      </c>
      <c r="D2882" s="16">
        <f t="shared" si="4374"/>
        <v>0</v>
      </c>
      <c r="E2882" s="17">
        <f>D2882*Premissas!$C$6</f>
        <v>0</v>
      </c>
      <c r="F2882" s="15">
        <f t="shared" si="4375"/>
        <v>206</v>
      </c>
      <c r="G2882" s="18">
        <f>F2882*Premissas!$C$5</f>
        <v>6640.7465991774752</v>
      </c>
      <c r="M2882" s="7" t="str">
        <f>Premissas!$E$12</f>
        <v>dezembro/18</v>
      </c>
      <c r="N2882" s="29">
        <f t="shared" si="4382"/>
        <v>206</v>
      </c>
      <c r="O2882" s="15">
        <f>Premissas!$I$12</f>
        <v>56.9</v>
      </c>
      <c r="P2882" s="16">
        <f t="shared" si="4377"/>
        <v>0</v>
      </c>
      <c r="Q2882" s="17">
        <f>P2882*Premissas!$C$13</f>
        <v>0</v>
      </c>
      <c r="R2882" s="15">
        <f t="shared" si="4378"/>
        <v>206</v>
      </c>
      <c r="S2882" s="18">
        <f>R2882*Premissas!$C$11</f>
        <v>9922.0183486238529</v>
      </c>
      <c r="Y2882" s="7" t="str">
        <f>Premissas!$E$12</f>
        <v>dezembro/18</v>
      </c>
      <c r="Z2882" s="29">
        <f t="shared" si="4383"/>
        <v>206</v>
      </c>
      <c r="AA2882" s="15">
        <f>Premissas!$H$12</f>
        <v>66.98</v>
      </c>
      <c r="AB2882" s="16">
        <f t="shared" si="4380"/>
        <v>0</v>
      </c>
      <c r="AC2882" s="17">
        <f>AB2882*Premissas!$C$6</f>
        <v>0</v>
      </c>
      <c r="AD2882" s="15">
        <f t="shared" si="4381"/>
        <v>206</v>
      </c>
      <c r="AE2882" s="18">
        <f>AD2882*Premissas!$C$12</f>
        <v>6640.7465991774752</v>
      </c>
    </row>
    <row r="2883" spans="1:33" x14ac:dyDescent="0.25">
      <c r="A2883" s="7" t="str">
        <f>Premissas!$E$13</f>
        <v>novembro/18</v>
      </c>
      <c r="B2883" s="29">
        <f t="shared" si="4384"/>
        <v>206</v>
      </c>
      <c r="C2883" s="15">
        <f>LARGE(Premissas!$H$13:$I$13,1)</f>
        <v>66.42</v>
      </c>
      <c r="D2883" s="16">
        <f t="shared" si="4374"/>
        <v>0</v>
      </c>
      <c r="E2883" s="17">
        <f>D2883*Premissas!$C$6</f>
        <v>0</v>
      </c>
      <c r="F2883" s="15">
        <f t="shared" si="4375"/>
        <v>206</v>
      </c>
      <c r="G2883" s="18">
        <f>F2883*Premissas!$C$5</f>
        <v>6640.7465991774752</v>
      </c>
      <c r="M2883" s="7" t="str">
        <f>Premissas!$E$13</f>
        <v>novembro/18</v>
      </c>
      <c r="N2883" s="29">
        <f t="shared" si="4382"/>
        <v>206</v>
      </c>
      <c r="O2883" s="15">
        <f>Premissas!$I$13</f>
        <v>40.659999999999997</v>
      </c>
      <c r="P2883" s="16">
        <f t="shared" si="4377"/>
        <v>0</v>
      </c>
      <c r="Q2883" s="17">
        <f>P2883*Premissas!$C$13</f>
        <v>0</v>
      </c>
      <c r="R2883" s="15">
        <f t="shared" si="4378"/>
        <v>206</v>
      </c>
      <c r="S2883" s="18">
        <f>R2883*Premissas!$C$11</f>
        <v>9922.0183486238529</v>
      </c>
      <c r="Y2883" s="7" t="str">
        <f>Premissas!$E$13</f>
        <v>novembro/18</v>
      </c>
      <c r="Z2883" s="29">
        <f t="shared" si="4383"/>
        <v>206</v>
      </c>
      <c r="AA2883" s="15">
        <f>Premissas!$H$13</f>
        <v>66.42</v>
      </c>
      <c r="AB2883" s="16">
        <f t="shared" si="4380"/>
        <v>0</v>
      </c>
      <c r="AC2883" s="17">
        <f>AB2883*Premissas!$C$6</f>
        <v>0</v>
      </c>
      <c r="AD2883" s="15">
        <f t="shared" si="4381"/>
        <v>206</v>
      </c>
      <c r="AE2883" s="18">
        <f>AD2883*Premissas!$C$12</f>
        <v>6640.7465991774752</v>
      </c>
    </row>
    <row r="2884" spans="1:33" x14ac:dyDescent="0.25">
      <c r="A2884" s="26" t="s">
        <v>35</v>
      </c>
      <c r="B2884" s="5"/>
      <c r="C2884" s="5">
        <f>LARGE(C2871:C2883,1)</f>
        <v>89.49</v>
      </c>
      <c r="D2884" s="5">
        <f>LARGE(D2871:D2883,1)</f>
        <v>0</v>
      </c>
      <c r="E2884" s="27">
        <f>SUM(E2872:E2883)</f>
        <v>0</v>
      </c>
      <c r="F2884" s="5">
        <f>LARGE(F2871:F2883,1)</f>
        <v>206</v>
      </c>
      <c r="G2884" s="27">
        <f t="shared" si="4298"/>
        <v>79688.95919012971</v>
      </c>
      <c r="H2884" s="50">
        <f>E2884+G2884</f>
        <v>79688.95919012971</v>
      </c>
      <c r="I2884">
        <f>B2872</f>
        <v>206</v>
      </c>
      <c r="M2884" s="26" t="s">
        <v>35</v>
      </c>
      <c r="N2884" s="5"/>
      <c r="O2884" s="5">
        <f t="shared" ref="O2884:P2884" si="4385">LARGE(O2871:O2883,1)</f>
        <v>77.73</v>
      </c>
      <c r="P2884" s="5">
        <f t="shared" si="4385"/>
        <v>0</v>
      </c>
      <c r="Q2884" s="27">
        <f t="shared" ref="Q2884" si="4386">SUM(Q2872:Q2883)</f>
        <v>0</v>
      </c>
      <c r="R2884" s="5">
        <f t="shared" ref="R2884" si="4387">LARGE(R2871:R2883,1)</f>
        <v>206</v>
      </c>
      <c r="S2884" s="27">
        <f t="shared" si="4302"/>
        <v>119064.22018348624</v>
      </c>
      <c r="T2884" s="50">
        <f t="shared" ref="T2884" si="4388">Q2884+S2884</f>
        <v>119064.22018348624</v>
      </c>
      <c r="U2884">
        <f t="shared" ref="U2884" si="4389">N2872</f>
        <v>206</v>
      </c>
      <c r="Y2884" s="26" t="s">
        <v>35</v>
      </c>
      <c r="Z2884" s="5"/>
      <c r="AA2884" s="5">
        <f t="shared" ref="AA2884:AB2884" si="4390">LARGE(AA2871:AA2883,1)</f>
        <v>89.49</v>
      </c>
      <c r="AB2884" s="5">
        <f t="shared" si="4390"/>
        <v>0</v>
      </c>
      <c r="AC2884" s="27">
        <f t="shared" ref="AC2884" si="4391">SUM(AC2872:AC2883)</f>
        <v>0</v>
      </c>
      <c r="AD2884" s="5">
        <f t="shared" ref="AD2884" si="4392">LARGE(AD2871:AD2883,1)</f>
        <v>206</v>
      </c>
      <c r="AE2884" s="27">
        <f t="shared" si="4308"/>
        <v>79688.95919012971</v>
      </c>
      <c r="AF2884" s="50">
        <f t="shared" ref="AF2884" si="4393">AC2884+AE2884</f>
        <v>79688.95919012971</v>
      </c>
      <c r="AG2884">
        <f t="shared" ref="AG2884" si="4394">Z2872</f>
        <v>206</v>
      </c>
    </row>
    <row r="2885" spans="1:33" x14ac:dyDescent="0.25">
      <c r="A2885" s="6" t="s">
        <v>12</v>
      </c>
      <c r="B2885" s="6" t="s">
        <v>18</v>
      </c>
      <c r="C2885" s="6" t="s">
        <v>19</v>
      </c>
      <c r="D2885" s="14" t="s">
        <v>20</v>
      </c>
      <c r="E2885" s="14" t="s">
        <v>21</v>
      </c>
      <c r="F2885" s="6" t="s">
        <v>22</v>
      </c>
      <c r="G2885" s="6" t="s">
        <v>23</v>
      </c>
      <c r="M2885" s="6" t="s">
        <v>12</v>
      </c>
      <c r="N2885" s="6" t="s">
        <v>18</v>
      </c>
      <c r="O2885" s="6" t="s">
        <v>19</v>
      </c>
      <c r="P2885" s="14" t="s">
        <v>20</v>
      </c>
      <c r="Q2885" s="14" t="s">
        <v>21</v>
      </c>
      <c r="R2885" s="6" t="s">
        <v>22</v>
      </c>
      <c r="S2885" s="6" t="s">
        <v>23</v>
      </c>
      <c r="Y2885" s="6" t="s">
        <v>12</v>
      </c>
      <c r="Z2885" s="6" t="s">
        <v>18</v>
      </c>
      <c r="AA2885" s="6" t="s">
        <v>19</v>
      </c>
      <c r="AB2885" s="14" t="s">
        <v>20</v>
      </c>
      <c r="AC2885" s="14" t="s">
        <v>21</v>
      </c>
      <c r="AD2885" s="6" t="s">
        <v>22</v>
      </c>
      <c r="AE2885" s="6" t="s">
        <v>23</v>
      </c>
    </row>
    <row r="2886" spans="1:33" x14ac:dyDescent="0.25">
      <c r="A2886" s="7" t="str">
        <f>Premissas!$E$2</f>
        <v>outubro/19</v>
      </c>
      <c r="B2886" s="29">
        <f>B2872+1</f>
        <v>207</v>
      </c>
      <c r="C2886" s="15">
        <f>LARGE(Premissas!$H$2:$I$2,1)</f>
        <v>63.39</v>
      </c>
      <c r="D2886" s="16">
        <f t="shared" ref="D2886:D2897" si="4395">IF(C2886&gt;105%*B2886,(C2886-B2886),0)</f>
        <v>0</v>
      </c>
      <c r="E2886" s="17">
        <f>D2886*Premissas!$C$6</f>
        <v>0</v>
      </c>
      <c r="F2886" s="15">
        <f t="shared" ref="F2886:F2897" si="4396">IF(C2886&gt;B2886,C2886,B2886)</f>
        <v>207</v>
      </c>
      <c r="G2886" s="18">
        <f>F2886*Premissas!$C$5</f>
        <v>6672.9832331540656</v>
      </c>
      <c r="M2886" s="7" t="str">
        <f>Premissas!$E$2</f>
        <v>outubro/19</v>
      </c>
      <c r="N2886" s="29">
        <f t="shared" ref="N2886" si="4397">N2872+1</f>
        <v>207</v>
      </c>
      <c r="O2886" s="15">
        <f>Premissas!$I$2</f>
        <v>63.39</v>
      </c>
      <c r="P2886" s="16">
        <f t="shared" ref="P2886:P2897" si="4398">IF(O2886&gt;105%*N2886,(O2886-N2886),0)</f>
        <v>0</v>
      </c>
      <c r="Q2886" s="17">
        <f>P2886*Premissas!$C$13</f>
        <v>0</v>
      </c>
      <c r="R2886" s="15">
        <f t="shared" ref="R2886:R2897" si="4399">IF(O2886&gt;N2886,O2886,N2886)</f>
        <v>207</v>
      </c>
      <c r="S2886" s="18">
        <f>R2886*Premissas!$C$11</f>
        <v>9970.1834862385313</v>
      </c>
      <c r="Y2886" s="7" t="str">
        <f>Premissas!$E$2</f>
        <v>outubro/19</v>
      </c>
      <c r="Z2886" s="29">
        <f t="shared" ref="Z2886" si="4400">Z2872+1</f>
        <v>207</v>
      </c>
      <c r="AA2886" s="15">
        <f>Premissas!$H$2</f>
        <v>58.8</v>
      </c>
      <c r="AB2886" s="16">
        <f t="shared" ref="AB2886:AB2897" si="4401">IF(AA2886&gt;105%*Z2886,(AA2886-Z2886),0)</f>
        <v>0</v>
      </c>
      <c r="AC2886" s="17">
        <f>AB2886*Premissas!$C$6</f>
        <v>0</v>
      </c>
      <c r="AD2886" s="15">
        <f t="shared" ref="AD2886:AD2897" si="4402">IF(AA2886&gt;Z2886,AA2886,Z2886)</f>
        <v>207</v>
      </c>
      <c r="AE2886" s="18">
        <f>AD2886*Premissas!$C$12</f>
        <v>6672.9832331540656</v>
      </c>
    </row>
    <row r="2887" spans="1:33" x14ac:dyDescent="0.25">
      <c r="A2887" s="7" t="str">
        <f>Premissas!$E$3</f>
        <v>setembro/19</v>
      </c>
      <c r="B2887" s="29">
        <f>B2886</f>
        <v>207</v>
      </c>
      <c r="C2887" s="15">
        <f>LARGE(Premissas!$H$3:$I$3,1)</f>
        <v>58.91</v>
      </c>
      <c r="D2887" s="16">
        <f t="shared" si="4395"/>
        <v>0</v>
      </c>
      <c r="E2887" s="17">
        <f>D2887*Premissas!$C$6</f>
        <v>0</v>
      </c>
      <c r="F2887" s="15">
        <f t="shared" si="4396"/>
        <v>207</v>
      </c>
      <c r="G2887" s="18">
        <f>F2887*Premissas!$C$5</f>
        <v>6672.9832331540656</v>
      </c>
      <c r="M2887" s="7" t="str">
        <f>Premissas!$E$3</f>
        <v>setembro/19</v>
      </c>
      <c r="N2887" s="29">
        <f t="shared" ref="N2887:N2897" si="4403">N2886</f>
        <v>207</v>
      </c>
      <c r="O2887" s="15">
        <f>Premissas!$I$3</f>
        <v>52.19</v>
      </c>
      <c r="P2887" s="16">
        <f t="shared" si="4398"/>
        <v>0</v>
      </c>
      <c r="Q2887" s="17">
        <f>P2887*Premissas!$C$13</f>
        <v>0</v>
      </c>
      <c r="R2887" s="15">
        <f t="shared" si="4399"/>
        <v>207</v>
      </c>
      <c r="S2887" s="18">
        <f>R2887*Premissas!$C$11</f>
        <v>9970.1834862385313</v>
      </c>
      <c r="Y2887" s="7" t="str">
        <f>Premissas!$E$3</f>
        <v>setembro/19</v>
      </c>
      <c r="Z2887" s="29">
        <f t="shared" ref="Z2887:Z2897" si="4404">Z2886</f>
        <v>207</v>
      </c>
      <c r="AA2887" s="15">
        <f>Premissas!$H$3</f>
        <v>58.91</v>
      </c>
      <c r="AB2887" s="16">
        <f t="shared" si="4401"/>
        <v>0</v>
      </c>
      <c r="AC2887" s="17">
        <f>AB2887*Premissas!$C$6</f>
        <v>0</v>
      </c>
      <c r="AD2887" s="15">
        <f t="shared" si="4402"/>
        <v>207</v>
      </c>
      <c r="AE2887" s="18">
        <f>AD2887*Premissas!$C$12</f>
        <v>6672.9832331540656</v>
      </c>
    </row>
    <row r="2888" spans="1:33" x14ac:dyDescent="0.25">
      <c r="A2888" s="7" t="str">
        <f>Premissas!$E$4</f>
        <v>agosto/19</v>
      </c>
      <c r="B2888" s="29">
        <f t="shared" ref="B2888:B2897" si="4405">B2887</f>
        <v>207</v>
      </c>
      <c r="C2888" s="15">
        <f>LARGE(Premissas!$H$4:$I$4,1)</f>
        <v>46.48</v>
      </c>
      <c r="D2888" s="16">
        <f t="shared" si="4395"/>
        <v>0</v>
      </c>
      <c r="E2888" s="17">
        <f>D2888*Premissas!$C$6</f>
        <v>0</v>
      </c>
      <c r="F2888" s="15">
        <f t="shared" si="4396"/>
        <v>207</v>
      </c>
      <c r="G2888" s="18">
        <f>F2888*Premissas!$C$5</f>
        <v>6672.9832331540656</v>
      </c>
      <c r="M2888" s="7" t="str">
        <f>Premissas!$E$4</f>
        <v>agosto/19</v>
      </c>
      <c r="N2888" s="29">
        <f t="shared" si="4403"/>
        <v>207</v>
      </c>
      <c r="O2888" s="15">
        <f>Premissas!$I$4</f>
        <v>20.16</v>
      </c>
      <c r="P2888" s="16">
        <f t="shared" si="4398"/>
        <v>0</v>
      </c>
      <c r="Q2888" s="17">
        <f>P2888*Premissas!$C$13</f>
        <v>0</v>
      </c>
      <c r="R2888" s="15">
        <f t="shared" si="4399"/>
        <v>207</v>
      </c>
      <c r="S2888" s="18">
        <f>R2888*Premissas!$C$11</f>
        <v>9970.1834862385313</v>
      </c>
      <c r="Y2888" s="7" t="str">
        <f>Premissas!$E$4</f>
        <v>agosto/19</v>
      </c>
      <c r="Z2888" s="29">
        <f t="shared" si="4404"/>
        <v>207</v>
      </c>
      <c r="AA2888" s="15">
        <f>Premissas!$H$4</f>
        <v>46.48</v>
      </c>
      <c r="AB2888" s="16">
        <f t="shared" si="4401"/>
        <v>0</v>
      </c>
      <c r="AC2888" s="17">
        <f>AB2888*Premissas!$C$6</f>
        <v>0</v>
      </c>
      <c r="AD2888" s="15">
        <f t="shared" si="4402"/>
        <v>207</v>
      </c>
      <c r="AE2888" s="18">
        <f>AD2888*Premissas!$C$12</f>
        <v>6672.9832331540656</v>
      </c>
    </row>
    <row r="2889" spans="1:33" x14ac:dyDescent="0.25">
      <c r="A2889" s="7" t="str">
        <f>Premissas!$E$5</f>
        <v>julho/19</v>
      </c>
      <c r="B2889" s="29">
        <f t="shared" si="4405"/>
        <v>207</v>
      </c>
      <c r="C2889" s="15">
        <f>LARGE(Premissas!$H$5:$I$5,1)</f>
        <v>63.17</v>
      </c>
      <c r="D2889" s="16">
        <f t="shared" si="4395"/>
        <v>0</v>
      </c>
      <c r="E2889" s="17">
        <f>D2889*Premissas!$C$6</f>
        <v>0</v>
      </c>
      <c r="F2889" s="15">
        <f t="shared" si="4396"/>
        <v>207</v>
      </c>
      <c r="G2889" s="18">
        <f>F2889*Premissas!$C$5</f>
        <v>6672.9832331540656</v>
      </c>
      <c r="M2889" s="7" t="str">
        <f>Premissas!$E$5</f>
        <v>julho/19</v>
      </c>
      <c r="N2889" s="29">
        <f t="shared" si="4403"/>
        <v>207</v>
      </c>
      <c r="O2889" s="15">
        <f>Premissas!$I$5</f>
        <v>39.979999999999997</v>
      </c>
      <c r="P2889" s="16">
        <f t="shared" si="4398"/>
        <v>0</v>
      </c>
      <c r="Q2889" s="17">
        <f>P2889*Premissas!$C$13</f>
        <v>0</v>
      </c>
      <c r="R2889" s="15">
        <f t="shared" si="4399"/>
        <v>207</v>
      </c>
      <c r="S2889" s="18">
        <f>R2889*Premissas!$C$11</f>
        <v>9970.1834862385313</v>
      </c>
      <c r="Y2889" s="7" t="str">
        <f>Premissas!$E$5</f>
        <v>julho/19</v>
      </c>
      <c r="Z2889" s="29">
        <f t="shared" si="4404"/>
        <v>207</v>
      </c>
      <c r="AA2889" s="15">
        <f>Premissas!$H$5</f>
        <v>63.17</v>
      </c>
      <c r="AB2889" s="16">
        <f t="shared" si="4401"/>
        <v>0</v>
      </c>
      <c r="AC2889" s="17">
        <f>AB2889*Premissas!$C$6</f>
        <v>0</v>
      </c>
      <c r="AD2889" s="15">
        <f t="shared" si="4402"/>
        <v>207</v>
      </c>
      <c r="AE2889" s="18">
        <f>AD2889*Premissas!$C$12</f>
        <v>6672.9832331540656</v>
      </c>
    </row>
    <row r="2890" spans="1:33" x14ac:dyDescent="0.25">
      <c r="A2890" s="7" t="str">
        <f>Premissas!$E$6</f>
        <v>junho/19</v>
      </c>
      <c r="B2890" s="29">
        <f t="shared" si="4405"/>
        <v>207</v>
      </c>
      <c r="C2890" s="15">
        <f>LARGE(Premissas!$H$6:$I$6,1)</f>
        <v>59.47</v>
      </c>
      <c r="D2890" s="16">
        <f t="shared" si="4395"/>
        <v>0</v>
      </c>
      <c r="E2890" s="17">
        <f>D2890*Premissas!$C$6</f>
        <v>0</v>
      </c>
      <c r="F2890" s="15">
        <f t="shared" si="4396"/>
        <v>207</v>
      </c>
      <c r="G2890" s="18">
        <f>F2890*Premissas!$C$5</f>
        <v>6672.9832331540656</v>
      </c>
      <c r="M2890" s="7" t="str">
        <f>Premissas!$E$6</f>
        <v>junho/19</v>
      </c>
      <c r="N2890" s="29">
        <f t="shared" si="4403"/>
        <v>207</v>
      </c>
      <c r="O2890" s="15">
        <f>Premissas!$I$6</f>
        <v>47.71</v>
      </c>
      <c r="P2890" s="16">
        <f t="shared" si="4398"/>
        <v>0</v>
      </c>
      <c r="Q2890" s="17">
        <f>P2890*Premissas!$C$13</f>
        <v>0</v>
      </c>
      <c r="R2890" s="15">
        <f t="shared" si="4399"/>
        <v>207</v>
      </c>
      <c r="S2890" s="18">
        <f>R2890*Premissas!$C$11</f>
        <v>9970.1834862385313</v>
      </c>
      <c r="Y2890" s="7" t="str">
        <f>Premissas!$E$6</f>
        <v>junho/19</v>
      </c>
      <c r="Z2890" s="29">
        <f t="shared" si="4404"/>
        <v>207</v>
      </c>
      <c r="AA2890" s="15">
        <f>Premissas!$H$6</f>
        <v>59.47</v>
      </c>
      <c r="AB2890" s="16">
        <f t="shared" si="4401"/>
        <v>0</v>
      </c>
      <c r="AC2890" s="17">
        <f>AB2890*Premissas!$C$6</f>
        <v>0</v>
      </c>
      <c r="AD2890" s="15">
        <f t="shared" si="4402"/>
        <v>207</v>
      </c>
      <c r="AE2890" s="18">
        <f>AD2890*Premissas!$C$12</f>
        <v>6672.9832331540656</v>
      </c>
    </row>
    <row r="2891" spans="1:33" x14ac:dyDescent="0.25">
      <c r="A2891" s="7" t="str">
        <f>Premissas!$E$7</f>
        <v>maio/19</v>
      </c>
      <c r="B2891" s="29">
        <f t="shared" si="4405"/>
        <v>207</v>
      </c>
      <c r="C2891" s="15">
        <f>LARGE(Premissas!$H$7:$I$7,1)</f>
        <v>61.04</v>
      </c>
      <c r="D2891" s="20">
        <f t="shared" si="4395"/>
        <v>0</v>
      </c>
      <c r="E2891" s="17">
        <f>D2891*Premissas!$C$6</f>
        <v>0</v>
      </c>
      <c r="F2891" s="15">
        <f t="shared" si="4396"/>
        <v>207</v>
      </c>
      <c r="G2891" s="18">
        <f>F2891*Premissas!$C$5</f>
        <v>6672.9832331540656</v>
      </c>
      <c r="M2891" s="7" t="str">
        <f>Premissas!$E$7</f>
        <v>maio/19</v>
      </c>
      <c r="N2891" s="29">
        <f t="shared" si="4403"/>
        <v>207</v>
      </c>
      <c r="O2891" s="15">
        <f>Premissas!$I$7</f>
        <v>46.37</v>
      </c>
      <c r="P2891" s="20">
        <f t="shared" si="4398"/>
        <v>0</v>
      </c>
      <c r="Q2891" s="17">
        <f>P2891*Premissas!$C$13</f>
        <v>0</v>
      </c>
      <c r="R2891" s="15">
        <f t="shared" si="4399"/>
        <v>207</v>
      </c>
      <c r="S2891" s="18">
        <f>R2891*Premissas!$C$11</f>
        <v>9970.1834862385313</v>
      </c>
      <c r="Y2891" s="7" t="str">
        <f>Premissas!$E$7</f>
        <v>maio/19</v>
      </c>
      <c r="Z2891" s="29">
        <f t="shared" si="4404"/>
        <v>207</v>
      </c>
      <c r="AA2891" s="15">
        <f>Premissas!$H$7</f>
        <v>61.04</v>
      </c>
      <c r="AB2891" s="20">
        <f t="shared" si="4401"/>
        <v>0</v>
      </c>
      <c r="AC2891" s="17">
        <f>AB2891*Premissas!$C$6</f>
        <v>0</v>
      </c>
      <c r="AD2891" s="15">
        <f t="shared" si="4402"/>
        <v>207</v>
      </c>
      <c r="AE2891" s="18">
        <f>AD2891*Premissas!$C$12</f>
        <v>6672.9832331540656</v>
      </c>
    </row>
    <row r="2892" spans="1:33" x14ac:dyDescent="0.25">
      <c r="A2892" s="7" t="str">
        <f>Premissas!$E$8</f>
        <v>abril/19</v>
      </c>
      <c r="B2892" s="29">
        <f t="shared" si="4405"/>
        <v>207</v>
      </c>
      <c r="C2892" s="15">
        <f>LARGE(Premissas!$H$8:$I$8,1)</f>
        <v>81.98</v>
      </c>
      <c r="D2892" s="20">
        <f t="shared" si="4395"/>
        <v>0</v>
      </c>
      <c r="E2892" s="17">
        <f>D2892*Premissas!$C$6</f>
        <v>0</v>
      </c>
      <c r="F2892" s="15">
        <f t="shared" si="4396"/>
        <v>207</v>
      </c>
      <c r="G2892" s="18">
        <f>F2892*Premissas!$C$5</f>
        <v>6672.9832331540656</v>
      </c>
      <c r="M2892" s="7" t="str">
        <f>Premissas!$E$8</f>
        <v>abril/19</v>
      </c>
      <c r="N2892" s="29">
        <f t="shared" si="4403"/>
        <v>207</v>
      </c>
      <c r="O2892" s="15">
        <f>Premissas!$I$8</f>
        <v>53.09</v>
      </c>
      <c r="P2892" s="20">
        <f t="shared" si="4398"/>
        <v>0</v>
      </c>
      <c r="Q2892" s="17">
        <f>P2892*Premissas!$C$13</f>
        <v>0</v>
      </c>
      <c r="R2892" s="15">
        <f t="shared" si="4399"/>
        <v>207</v>
      </c>
      <c r="S2892" s="18">
        <f>R2892*Premissas!$C$11</f>
        <v>9970.1834862385313</v>
      </c>
      <c r="Y2892" s="7" t="str">
        <f>Premissas!$E$8</f>
        <v>abril/19</v>
      </c>
      <c r="Z2892" s="29">
        <f t="shared" si="4404"/>
        <v>207</v>
      </c>
      <c r="AA2892" s="15">
        <f>Premissas!$H$8</f>
        <v>81.98</v>
      </c>
      <c r="AB2892" s="20">
        <f t="shared" si="4401"/>
        <v>0</v>
      </c>
      <c r="AC2892" s="17">
        <f>AB2892*Premissas!$C$6</f>
        <v>0</v>
      </c>
      <c r="AD2892" s="15">
        <f t="shared" si="4402"/>
        <v>207</v>
      </c>
      <c r="AE2892" s="18">
        <f>AD2892*Premissas!$C$12</f>
        <v>6672.9832331540656</v>
      </c>
    </row>
    <row r="2893" spans="1:33" x14ac:dyDescent="0.25">
      <c r="A2893" s="7" t="str">
        <f>Premissas!$E$9</f>
        <v>março/19</v>
      </c>
      <c r="B2893" s="29">
        <f t="shared" si="4405"/>
        <v>207</v>
      </c>
      <c r="C2893" s="15">
        <f>LARGE(Premissas!$H$9:$I$9,1)</f>
        <v>77.73</v>
      </c>
      <c r="D2893" s="20">
        <f t="shared" si="4395"/>
        <v>0</v>
      </c>
      <c r="E2893" s="17">
        <f>D2893*Premissas!$C$6</f>
        <v>0</v>
      </c>
      <c r="F2893" s="15">
        <f t="shared" si="4396"/>
        <v>207</v>
      </c>
      <c r="G2893" s="18">
        <f>F2893*Premissas!$C$5</f>
        <v>6672.9832331540656</v>
      </c>
      <c r="M2893" s="7" t="str">
        <f>Premissas!$E$9</f>
        <v>março/19</v>
      </c>
      <c r="N2893" s="29">
        <f t="shared" si="4403"/>
        <v>207</v>
      </c>
      <c r="O2893" s="15">
        <f>Premissas!$I$9</f>
        <v>77.73</v>
      </c>
      <c r="P2893" s="20">
        <f t="shared" si="4398"/>
        <v>0</v>
      </c>
      <c r="Q2893" s="17">
        <f>P2893*Premissas!$C$13</f>
        <v>0</v>
      </c>
      <c r="R2893" s="15">
        <f t="shared" si="4399"/>
        <v>207</v>
      </c>
      <c r="S2893" s="18">
        <f>R2893*Premissas!$C$11</f>
        <v>9970.1834862385313</v>
      </c>
      <c r="Y2893" s="7" t="str">
        <f>Premissas!$E$9</f>
        <v>março/19</v>
      </c>
      <c r="Z2893" s="29">
        <f t="shared" si="4404"/>
        <v>207</v>
      </c>
      <c r="AA2893" s="15">
        <f>Premissas!$H$9</f>
        <v>77.62</v>
      </c>
      <c r="AB2893" s="20">
        <f t="shared" si="4401"/>
        <v>0</v>
      </c>
      <c r="AC2893" s="17">
        <f>AB2893*Premissas!$C$6</f>
        <v>0</v>
      </c>
      <c r="AD2893" s="15">
        <f t="shared" si="4402"/>
        <v>207</v>
      </c>
      <c r="AE2893" s="18">
        <f>AD2893*Premissas!$C$12</f>
        <v>6672.9832331540656</v>
      </c>
    </row>
    <row r="2894" spans="1:33" x14ac:dyDescent="0.25">
      <c r="A2894" s="7" t="str">
        <f>Premissas!$E$10</f>
        <v>fevereiro/19</v>
      </c>
      <c r="B2894" s="29">
        <f t="shared" si="4405"/>
        <v>207</v>
      </c>
      <c r="C2894" s="15">
        <f>LARGE(Premissas!$H$10:$I$10,1)</f>
        <v>89.49</v>
      </c>
      <c r="D2894" s="20">
        <f t="shared" si="4395"/>
        <v>0</v>
      </c>
      <c r="E2894" s="17">
        <f>D2894*Premissas!$C$6</f>
        <v>0</v>
      </c>
      <c r="F2894" s="15">
        <f t="shared" si="4396"/>
        <v>207</v>
      </c>
      <c r="G2894" s="18">
        <f>F2894*Premissas!$C$5</f>
        <v>6672.9832331540656</v>
      </c>
      <c r="M2894" s="7" t="str">
        <f>Premissas!$E$10</f>
        <v>fevereiro/19</v>
      </c>
      <c r="N2894" s="29">
        <f t="shared" si="4403"/>
        <v>207</v>
      </c>
      <c r="O2894" s="15">
        <f>Premissas!$I$10</f>
        <v>61.82</v>
      </c>
      <c r="P2894" s="20">
        <f t="shared" si="4398"/>
        <v>0</v>
      </c>
      <c r="Q2894" s="17">
        <f>P2894*Premissas!$C$13</f>
        <v>0</v>
      </c>
      <c r="R2894" s="15">
        <f t="shared" si="4399"/>
        <v>207</v>
      </c>
      <c r="S2894" s="18">
        <f>R2894*Premissas!$C$11</f>
        <v>9970.1834862385313</v>
      </c>
      <c r="Y2894" s="7" t="str">
        <f>Premissas!$E$10</f>
        <v>fevereiro/19</v>
      </c>
      <c r="Z2894" s="29">
        <f t="shared" si="4404"/>
        <v>207</v>
      </c>
      <c r="AA2894" s="15">
        <f>Premissas!$H$10</f>
        <v>89.49</v>
      </c>
      <c r="AB2894" s="20">
        <f t="shared" si="4401"/>
        <v>0</v>
      </c>
      <c r="AC2894" s="17">
        <f>AB2894*Premissas!$C$6</f>
        <v>0</v>
      </c>
      <c r="AD2894" s="15">
        <f t="shared" si="4402"/>
        <v>207</v>
      </c>
      <c r="AE2894" s="18">
        <f>AD2894*Premissas!$C$12</f>
        <v>6672.9832331540656</v>
      </c>
    </row>
    <row r="2895" spans="1:33" x14ac:dyDescent="0.25">
      <c r="A2895" s="7" t="str">
        <f>Premissas!$E$11</f>
        <v>janeiro/19</v>
      </c>
      <c r="B2895" s="29">
        <f t="shared" si="4405"/>
        <v>207</v>
      </c>
      <c r="C2895" s="15">
        <f>LARGE(Premissas!$H$11:$I$11,1)</f>
        <v>81.09</v>
      </c>
      <c r="D2895" s="16">
        <f t="shared" si="4395"/>
        <v>0</v>
      </c>
      <c r="E2895" s="17">
        <f>D2895*Premissas!$C$6</f>
        <v>0</v>
      </c>
      <c r="F2895" s="15">
        <f t="shared" si="4396"/>
        <v>207</v>
      </c>
      <c r="G2895" s="18">
        <f>F2895*Premissas!$C$5</f>
        <v>6672.9832331540656</v>
      </c>
      <c r="M2895" s="7" t="str">
        <f>Premissas!$E$11</f>
        <v>janeiro/19</v>
      </c>
      <c r="N2895" s="29">
        <f t="shared" si="4403"/>
        <v>207</v>
      </c>
      <c r="O2895" s="15">
        <f>Premissas!$I$11</f>
        <v>57.12</v>
      </c>
      <c r="P2895" s="16">
        <f t="shared" si="4398"/>
        <v>0</v>
      </c>
      <c r="Q2895" s="17">
        <f>P2895*Premissas!$C$13</f>
        <v>0</v>
      </c>
      <c r="R2895" s="15">
        <f t="shared" si="4399"/>
        <v>207</v>
      </c>
      <c r="S2895" s="18">
        <f>R2895*Premissas!$C$11</f>
        <v>9970.1834862385313</v>
      </c>
      <c r="Y2895" s="7" t="str">
        <f>Premissas!$E$11</f>
        <v>janeiro/19</v>
      </c>
      <c r="Z2895" s="29">
        <f t="shared" si="4404"/>
        <v>207</v>
      </c>
      <c r="AA2895" s="15">
        <f>Premissas!$H$11</f>
        <v>81.09</v>
      </c>
      <c r="AB2895" s="16">
        <f t="shared" si="4401"/>
        <v>0</v>
      </c>
      <c r="AC2895" s="17">
        <f>AB2895*Premissas!$C$6</f>
        <v>0</v>
      </c>
      <c r="AD2895" s="15">
        <f t="shared" si="4402"/>
        <v>207</v>
      </c>
      <c r="AE2895" s="18">
        <f>AD2895*Premissas!$C$12</f>
        <v>6672.9832331540656</v>
      </c>
    </row>
    <row r="2896" spans="1:33" x14ac:dyDescent="0.25">
      <c r="A2896" s="7" t="str">
        <f>Premissas!$E$12</f>
        <v>dezembro/18</v>
      </c>
      <c r="B2896" s="29">
        <f t="shared" si="4405"/>
        <v>207</v>
      </c>
      <c r="C2896" s="15">
        <f>LARGE(Premissas!$H$12:$I$12,1)</f>
        <v>66.98</v>
      </c>
      <c r="D2896" s="16">
        <f t="shared" si="4395"/>
        <v>0</v>
      </c>
      <c r="E2896" s="17">
        <f>D2896*Premissas!$C$6</f>
        <v>0</v>
      </c>
      <c r="F2896" s="15">
        <f t="shared" si="4396"/>
        <v>207</v>
      </c>
      <c r="G2896" s="18">
        <f>F2896*Premissas!$C$5</f>
        <v>6672.9832331540656</v>
      </c>
      <c r="M2896" s="7" t="str">
        <f>Premissas!$E$12</f>
        <v>dezembro/18</v>
      </c>
      <c r="N2896" s="29">
        <f t="shared" si="4403"/>
        <v>207</v>
      </c>
      <c r="O2896" s="15">
        <f>Premissas!$I$12</f>
        <v>56.9</v>
      </c>
      <c r="P2896" s="16">
        <f t="shared" si="4398"/>
        <v>0</v>
      </c>
      <c r="Q2896" s="17">
        <f>P2896*Premissas!$C$13</f>
        <v>0</v>
      </c>
      <c r="R2896" s="15">
        <f t="shared" si="4399"/>
        <v>207</v>
      </c>
      <c r="S2896" s="18">
        <f>R2896*Premissas!$C$11</f>
        <v>9970.1834862385313</v>
      </c>
      <c r="Y2896" s="7" t="str">
        <f>Premissas!$E$12</f>
        <v>dezembro/18</v>
      </c>
      <c r="Z2896" s="29">
        <f t="shared" si="4404"/>
        <v>207</v>
      </c>
      <c r="AA2896" s="15">
        <f>Premissas!$H$12</f>
        <v>66.98</v>
      </c>
      <c r="AB2896" s="16">
        <f t="shared" si="4401"/>
        <v>0</v>
      </c>
      <c r="AC2896" s="17">
        <f>AB2896*Premissas!$C$6</f>
        <v>0</v>
      </c>
      <c r="AD2896" s="15">
        <f t="shared" si="4402"/>
        <v>207</v>
      </c>
      <c r="AE2896" s="18">
        <f>AD2896*Premissas!$C$12</f>
        <v>6672.9832331540656</v>
      </c>
    </row>
    <row r="2897" spans="1:33" x14ac:dyDescent="0.25">
      <c r="A2897" s="7" t="str">
        <f>Premissas!$E$13</f>
        <v>novembro/18</v>
      </c>
      <c r="B2897" s="29">
        <f t="shared" si="4405"/>
        <v>207</v>
      </c>
      <c r="C2897" s="15">
        <f>LARGE(Premissas!$H$13:$I$13,1)</f>
        <v>66.42</v>
      </c>
      <c r="D2897" s="16">
        <f t="shared" si="4395"/>
        <v>0</v>
      </c>
      <c r="E2897" s="17">
        <f>D2897*Premissas!$C$6</f>
        <v>0</v>
      </c>
      <c r="F2897" s="15">
        <f t="shared" si="4396"/>
        <v>207</v>
      </c>
      <c r="G2897" s="18">
        <f>F2897*Premissas!$C$5</f>
        <v>6672.9832331540656</v>
      </c>
      <c r="M2897" s="7" t="str">
        <f>Premissas!$E$13</f>
        <v>novembro/18</v>
      </c>
      <c r="N2897" s="29">
        <f t="shared" si="4403"/>
        <v>207</v>
      </c>
      <c r="O2897" s="15">
        <f>Premissas!$I$13</f>
        <v>40.659999999999997</v>
      </c>
      <c r="P2897" s="16">
        <f t="shared" si="4398"/>
        <v>0</v>
      </c>
      <c r="Q2897" s="17">
        <f>P2897*Premissas!$C$13</f>
        <v>0</v>
      </c>
      <c r="R2897" s="15">
        <f t="shared" si="4399"/>
        <v>207</v>
      </c>
      <c r="S2897" s="18">
        <f>R2897*Premissas!$C$11</f>
        <v>9970.1834862385313</v>
      </c>
      <c r="Y2897" s="7" t="str">
        <f>Premissas!$E$13</f>
        <v>novembro/18</v>
      </c>
      <c r="Z2897" s="29">
        <f t="shared" si="4404"/>
        <v>207</v>
      </c>
      <c r="AA2897" s="15">
        <f>Premissas!$H$13</f>
        <v>66.42</v>
      </c>
      <c r="AB2897" s="16">
        <f t="shared" si="4401"/>
        <v>0</v>
      </c>
      <c r="AC2897" s="17">
        <f>AB2897*Premissas!$C$6</f>
        <v>0</v>
      </c>
      <c r="AD2897" s="15">
        <f t="shared" si="4402"/>
        <v>207</v>
      </c>
      <c r="AE2897" s="18">
        <f>AD2897*Premissas!$C$12</f>
        <v>6672.9832331540656</v>
      </c>
    </row>
    <row r="2898" spans="1:33" x14ac:dyDescent="0.25">
      <c r="A2898" s="26" t="s">
        <v>35</v>
      </c>
      <c r="B2898" s="5"/>
      <c r="C2898" s="5">
        <f>LARGE(C2885:C2897,1)</f>
        <v>89.49</v>
      </c>
      <c r="D2898" s="5">
        <f>LARGE(D2885:D2897,1)</f>
        <v>0</v>
      </c>
      <c r="E2898" s="27">
        <f>SUM(E2886:E2897)</f>
        <v>0</v>
      </c>
      <c r="F2898" s="5">
        <f>LARGE(F2885:F2897,1)</f>
        <v>207</v>
      </c>
      <c r="G2898" s="27">
        <f t="shared" ref="G2898:G2954" si="4406">SUM(G2886:G2897)</f>
        <v>80075.798797848794</v>
      </c>
      <c r="H2898" s="50">
        <f>E2898+G2898</f>
        <v>80075.798797848794</v>
      </c>
      <c r="I2898">
        <f>B2886</f>
        <v>207</v>
      </c>
      <c r="M2898" s="26" t="s">
        <v>35</v>
      </c>
      <c r="N2898" s="5"/>
      <c r="O2898" s="5">
        <f t="shared" ref="O2898:P2898" si="4407">LARGE(O2885:O2897,1)</f>
        <v>77.73</v>
      </c>
      <c r="P2898" s="5">
        <f t="shared" si="4407"/>
        <v>0</v>
      </c>
      <c r="Q2898" s="27">
        <f t="shared" ref="Q2898" si="4408">SUM(Q2886:Q2897)</f>
        <v>0</v>
      </c>
      <c r="R2898" s="5">
        <f t="shared" ref="R2898" si="4409">LARGE(R2885:R2897,1)</f>
        <v>207</v>
      </c>
      <c r="S2898" s="27">
        <f t="shared" ref="S2898:S2954" si="4410">SUM(S2886:S2897)</f>
        <v>119642.20183486237</v>
      </c>
      <c r="T2898" s="50">
        <f t="shared" ref="T2898" si="4411">Q2898+S2898</f>
        <v>119642.20183486237</v>
      </c>
      <c r="U2898">
        <f t="shared" ref="U2898" si="4412">N2886</f>
        <v>207</v>
      </c>
      <c r="Y2898" s="26" t="s">
        <v>35</v>
      </c>
      <c r="Z2898" s="5"/>
      <c r="AA2898" s="5">
        <f t="shared" ref="AA2898:AB2898" si="4413">LARGE(AA2885:AA2897,1)</f>
        <v>89.49</v>
      </c>
      <c r="AB2898" s="5">
        <f t="shared" si="4413"/>
        <v>0</v>
      </c>
      <c r="AC2898" s="27">
        <f t="shared" ref="AC2898" si="4414">SUM(AC2886:AC2897)</f>
        <v>0</v>
      </c>
      <c r="AD2898" s="5">
        <f t="shared" ref="AD2898" si="4415">LARGE(AD2885:AD2897,1)</f>
        <v>207</v>
      </c>
      <c r="AE2898" s="27">
        <f t="shared" ref="AE2898:AE2954" si="4416">SUM(AE2886:AE2897)</f>
        <v>80075.798797848794</v>
      </c>
      <c r="AF2898" s="50">
        <f t="shared" ref="AF2898" si="4417">AC2898+AE2898</f>
        <v>80075.798797848794</v>
      </c>
      <c r="AG2898">
        <f t="shared" ref="AG2898" si="4418">Z2886</f>
        <v>207</v>
      </c>
    </row>
    <row r="2899" spans="1:33" x14ac:dyDescent="0.25">
      <c r="A2899" s="6" t="s">
        <v>12</v>
      </c>
      <c r="B2899" s="6" t="s">
        <v>18</v>
      </c>
      <c r="C2899" s="6" t="s">
        <v>19</v>
      </c>
      <c r="D2899" s="14" t="s">
        <v>20</v>
      </c>
      <c r="E2899" s="14" t="s">
        <v>21</v>
      </c>
      <c r="F2899" s="6" t="s">
        <v>22</v>
      </c>
      <c r="G2899" s="6" t="s">
        <v>23</v>
      </c>
      <c r="M2899" s="6" t="s">
        <v>12</v>
      </c>
      <c r="N2899" s="6" t="s">
        <v>18</v>
      </c>
      <c r="O2899" s="6" t="s">
        <v>19</v>
      </c>
      <c r="P2899" s="14" t="s">
        <v>20</v>
      </c>
      <c r="Q2899" s="14" t="s">
        <v>21</v>
      </c>
      <c r="R2899" s="6" t="s">
        <v>22</v>
      </c>
      <c r="S2899" s="6" t="s">
        <v>23</v>
      </c>
      <c r="Y2899" s="6" t="s">
        <v>12</v>
      </c>
      <c r="Z2899" s="6" t="s">
        <v>18</v>
      </c>
      <c r="AA2899" s="6" t="s">
        <v>19</v>
      </c>
      <c r="AB2899" s="14" t="s">
        <v>20</v>
      </c>
      <c r="AC2899" s="14" t="s">
        <v>21</v>
      </c>
      <c r="AD2899" s="6" t="s">
        <v>22</v>
      </c>
      <c r="AE2899" s="6" t="s">
        <v>23</v>
      </c>
    </row>
    <row r="2900" spans="1:33" x14ac:dyDescent="0.25">
      <c r="A2900" s="7" t="str">
        <f>Premissas!$E$2</f>
        <v>outubro/19</v>
      </c>
      <c r="B2900" s="29">
        <f>B2886+1</f>
        <v>208</v>
      </c>
      <c r="C2900" s="15">
        <f>LARGE(Premissas!$H$2:$I$2,1)</f>
        <v>63.39</v>
      </c>
      <c r="D2900" s="16">
        <f t="shared" ref="D2900:D2911" si="4419">IF(C2900&gt;105%*B2900,(C2900-B2900),0)</f>
        <v>0</v>
      </c>
      <c r="E2900" s="17">
        <f>D2900*Premissas!$C$6</f>
        <v>0</v>
      </c>
      <c r="F2900" s="15">
        <f t="shared" ref="F2900:F2911" si="4420">IF(C2900&gt;B2900,C2900,B2900)</f>
        <v>208</v>
      </c>
      <c r="G2900" s="18">
        <f>F2900*Premissas!$C$5</f>
        <v>6705.2198671306551</v>
      </c>
      <c r="M2900" s="7" t="str">
        <f>Premissas!$E$2</f>
        <v>outubro/19</v>
      </c>
      <c r="N2900" s="29">
        <f t="shared" ref="N2900" si="4421">N2886+1</f>
        <v>208</v>
      </c>
      <c r="O2900" s="15">
        <f>Premissas!$I$2</f>
        <v>63.39</v>
      </c>
      <c r="P2900" s="16">
        <f t="shared" ref="P2900:P2911" si="4422">IF(O2900&gt;105%*N2900,(O2900-N2900),0)</f>
        <v>0</v>
      </c>
      <c r="Q2900" s="17">
        <f>P2900*Premissas!$C$13</f>
        <v>0</v>
      </c>
      <c r="R2900" s="15">
        <f t="shared" ref="R2900:R2911" si="4423">IF(O2900&gt;N2900,O2900,N2900)</f>
        <v>208</v>
      </c>
      <c r="S2900" s="18">
        <f>R2900*Premissas!$C$11</f>
        <v>10018.348623853211</v>
      </c>
      <c r="Y2900" s="7" t="str">
        <f>Premissas!$E$2</f>
        <v>outubro/19</v>
      </c>
      <c r="Z2900" s="29">
        <f t="shared" ref="Z2900" si="4424">Z2886+1</f>
        <v>208</v>
      </c>
      <c r="AA2900" s="15">
        <f>Premissas!$H$2</f>
        <v>58.8</v>
      </c>
      <c r="AB2900" s="16">
        <f t="shared" ref="AB2900:AB2911" si="4425">IF(AA2900&gt;105%*Z2900,(AA2900-Z2900),0)</f>
        <v>0</v>
      </c>
      <c r="AC2900" s="17">
        <f>AB2900*Premissas!$C$6</f>
        <v>0</v>
      </c>
      <c r="AD2900" s="15">
        <f t="shared" ref="AD2900:AD2911" si="4426">IF(AA2900&gt;Z2900,AA2900,Z2900)</f>
        <v>208</v>
      </c>
      <c r="AE2900" s="18">
        <f>AD2900*Premissas!$C$12</f>
        <v>6705.2198671306551</v>
      </c>
    </row>
    <row r="2901" spans="1:33" x14ac:dyDescent="0.25">
      <c r="A2901" s="7" t="str">
        <f>Premissas!$E$3</f>
        <v>setembro/19</v>
      </c>
      <c r="B2901" s="29">
        <f>B2900</f>
        <v>208</v>
      </c>
      <c r="C2901" s="15">
        <f>LARGE(Premissas!$H$3:$I$3,1)</f>
        <v>58.91</v>
      </c>
      <c r="D2901" s="16">
        <f t="shared" si="4419"/>
        <v>0</v>
      </c>
      <c r="E2901" s="17">
        <f>D2901*Premissas!$C$6</f>
        <v>0</v>
      </c>
      <c r="F2901" s="15">
        <f t="shared" si="4420"/>
        <v>208</v>
      </c>
      <c r="G2901" s="18">
        <f>F2901*Premissas!$C$5</f>
        <v>6705.2198671306551</v>
      </c>
      <c r="M2901" s="7" t="str">
        <f>Premissas!$E$3</f>
        <v>setembro/19</v>
      </c>
      <c r="N2901" s="29">
        <f t="shared" ref="N2901:N2911" si="4427">N2900</f>
        <v>208</v>
      </c>
      <c r="O2901" s="15">
        <f>Premissas!$I$3</f>
        <v>52.19</v>
      </c>
      <c r="P2901" s="16">
        <f t="shared" si="4422"/>
        <v>0</v>
      </c>
      <c r="Q2901" s="17">
        <f>P2901*Premissas!$C$13</f>
        <v>0</v>
      </c>
      <c r="R2901" s="15">
        <f t="shared" si="4423"/>
        <v>208</v>
      </c>
      <c r="S2901" s="18">
        <f>R2901*Premissas!$C$11</f>
        <v>10018.348623853211</v>
      </c>
      <c r="Y2901" s="7" t="str">
        <f>Premissas!$E$3</f>
        <v>setembro/19</v>
      </c>
      <c r="Z2901" s="29">
        <f t="shared" ref="Z2901:Z2911" si="4428">Z2900</f>
        <v>208</v>
      </c>
      <c r="AA2901" s="15">
        <f>Premissas!$H$3</f>
        <v>58.91</v>
      </c>
      <c r="AB2901" s="16">
        <f t="shared" si="4425"/>
        <v>0</v>
      </c>
      <c r="AC2901" s="17">
        <f>AB2901*Premissas!$C$6</f>
        <v>0</v>
      </c>
      <c r="AD2901" s="15">
        <f t="shared" si="4426"/>
        <v>208</v>
      </c>
      <c r="AE2901" s="18">
        <f>AD2901*Premissas!$C$12</f>
        <v>6705.2198671306551</v>
      </c>
    </row>
    <row r="2902" spans="1:33" x14ac:dyDescent="0.25">
      <c r="A2902" s="7" t="str">
        <f>Premissas!$E$4</f>
        <v>agosto/19</v>
      </c>
      <c r="B2902" s="29">
        <f t="shared" ref="B2902:B2911" si="4429">B2901</f>
        <v>208</v>
      </c>
      <c r="C2902" s="15">
        <f>LARGE(Premissas!$H$4:$I$4,1)</f>
        <v>46.48</v>
      </c>
      <c r="D2902" s="16">
        <f t="shared" si="4419"/>
        <v>0</v>
      </c>
      <c r="E2902" s="17">
        <f>D2902*Premissas!$C$6</f>
        <v>0</v>
      </c>
      <c r="F2902" s="15">
        <f t="shared" si="4420"/>
        <v>208</v>
      </c>
      <c r="G2902" s="18">
        <f>F2902*Premissas!$C$5</f>
        <v>6705.2198671306551</v>
      </c>
      <c r="M2902" s="7" t="str">
        <f>Premissas!$E$4</f>
        <v>agosto/19</v>
      </c>
      <c r="N2902" s="29">
        <f t="shared" si="4427"/>
        <v>208</v>
      </c>
      <c r="O2902" s="15">
        <f>Premissas!$I$4</f>
        <v>20.16</v>
      </c>
      <c r="P2902" s="16">
        <f t="shared" si="4422"/>
        <v>0</v>
      </c>
      <c r="Q2902" s="17">
        <f>P2902*Premissas!$C$13</f>
        <v>0</v>
      </c>
      <c r="R2902" s="15">
        <f t="shared" si="4423"/>
        <v>208</v>
      </c>
      <c r="S2902" s="18">
        <f>R2902*Premissas!$C$11</f>
        <v>10018.348623853211</v>
      </c>
      <c r="Y2902" s="7" t="str">
        <f>Premissas!$E$4</f>
        <v>agosto/19</v>
      </c>
      <c r="Z2902" s="29">
        <f t="shared" si="4428"/>
        <v>208</v>
      </c>
      <c r="AA2902" s="15">
        <f>Premissas!$H$4</f>
        <v>46.48</v>
      </c>
      <c r="AB2902" s="16">
        <f t="shared" si="4425"/>
        <v>0</v>
      </c>
      <c r="AC2902" s="17">
        <f>AB2902*Premissas!$C$6</f>
        <v>0</v>
      </c>
      <c r="AD2902" s="15">
        <f t="shared" si="4426"/>
        <v>208</v>
      </c>
      <c r="AE2902" s="18">
        <f>AD2902*Premissas!$C$12</f>
        <v>6705.2198671306551</v>
      </c>
    </row>
    <row r="2903" spans="1:33" x14ac:dyDescent="0.25">
      <c r="A2903" s="7" t="str">
        <f>Premissas!$E$5</f>
        <v>julho/19</v>
      </c>
      <c r="B2903" s="29">
        <f t="shared" si="4429"/>
        <v>208</v>
      </c>
      <c r="C2903" s="15">
        <f>LARGE(Premissas!$H$5:$I$5,1)</f>
        <v>63.17</v>
      </c>
      <c r="D2903" s="16">
        <f t="shared" si="4419"/>
        <v>0</v>
      </c>
      <c r="E2903" s="17">
        <f>D2903*Premissas!$C$6</f>
        <v>0</v>
      </c>
      <c r="F2903" s="15">
        <f t="shared" si="4420"/>
        <v>208</v>
      </c>
      <c r="G2903" s="18">
        <f>F2903*Premissas!$C$5</f>
        <v>6705.2198671306551</v>
      </c>
      <c r="M2903" s="7" t="str">
        <f>Premissas!$E$5</f>
        <v>julho/19</v>
      </c>
      <c r="N2903" s="29">
        <f t="shared" si="4427"/>
        <v>208</v>
      </c>
      <c r="O2903" s="15">
        <f>Premissas!$I$5</f>
        <v>39.979999999999997</v>
      </c>
      <c r="P2903" s="16">
        <f t="shared" si="4422"/>
        <v>0</v>
      </c>
      <c r="Q2903" s="17">
        <f>P2903*Premissas!$C$13</f>
        <v>0</v>
      </c>
      <c r="R2903" s="15">
        <f t="shared" si="4423"/>
        <v>208</v>
      </c>
      <c r="S2903" s="18">
        <f>R2903*Premissas!$C$11</f>
        <v>10018.348623853211</v>
      </c>
      <c r="Y2903" s="7" t="str">
        <f>Premissas!$E$5</f>
        <v>julho/19</v>
      </c>
      <c r="Z2903" s="29">
        <f t="shared" si="4428"/>
        <v>208</v>
      </c>
      <c r="AA2903" s="15">
        <f>Premissas!$H$5</f>
        <v>63.17</v>
      </c>
      <c r="AB2903" s="16">
        <f t="shared" si="4425"/>
        <v>0</v>
      </c>
      <c r="AC2903" s="17">
        <f>AB2903*Premissas!$C$6</f>
        <v>0</v>
      </c>
      <c r="AD2903" s="15">
        <f t="shared" si="4426"/>
        <v>208</v>
      </c>
      <c r="AE2903" s="18">
        <f>AD2903*Premissas!$C$12</f>
        <v>6705.2198671306551</v>
      </c>
    </row>
    <row r="2904" spans="1:33" x14ac:dyDescent="0.25">
      <c r="A2904" s="7" t="str">
        <f>Premissas!$E$6</f>
        <v>junho/19</v>
      </c>
      <c r="B2904" s="29">
        <f t="shared" si="4429"/>
        <v>208</v>
      </c>
      <c r="C2904" s="15">
        <f>LARGE(Premissas!$H$6:$I$6,1)</f>
        <v>59.47</v>
      </c>
      <c r="D2904" s="16">
        <f t="shared" si="4419"/>
        <v>0</v>
      </c>
      <c r="E2904" s="17">
        <f>D2904*Premissas!$C$6</f>
        <v>0</v>
      </c>
      <c r="F2904" s="15">
        <f t="shared" si="4420"/>
        <v>208</v>
      </c>
      <c r="G2904" s="18">
        <f>F2904*Premissas!$C$5</f>
        <v>6705.2198671306551</v>
      </c>
      <c r="M2904" s="7" t="str">
        <f>Premissas!$E$6</f>
        <v>junho/19</v>
      </c>
      <c r="N2904" s="29">
        <f t="shared" si="4427"/>
        <v>208</v>
      </c>
      <c r="O2904" s="15">
        <f>Premissas!$I$6</f>
        <v>47.71</v>
      </c>
      <c r="P2904" s="16">
        <f t="shared" si="4422"/>
        <v>0</v>
      </c>
      <c r="Q2904" s="17">
        <f>P2904*Premissas!$C$13</f>
        <v>0</v>
      </c>
      <c r="R2904" s="15">
        <f t="shared" si="4423"/>
        <v>208</v>
      </c>
      <c r="S2904" s="18">
        <f>R2904*Premissas!$C$11</f>
        <v>10018.348623853211</v>
      </c>
      <c r="Y2904" s="7" t="str">
        <f>Premissas!$E$6</f>
        <v>junho/19</v>
      </c>
      <c r="Z2904" s="29">
        <f t="shared" si="4428"/>
        <v>208</v>
      </c>
      <c r="AA2904" s="15">
        <f>Premissas!$H$6</f>
        <v>59.47</v>
      </c>
      <c r="AB2904" s="16">
        <f t="shared" si="4425"/>
        <v>0</v>
      </c>
      <c r="AC2904" s="17">
        <f>AB2904*Premissas!$C$6</f>
        <v>0</v>
      </c>
      <c r="AD2904" s="15">
        <f t="shared" si="4426"/>
        <v>208</v>
      </c>
      <c r="AE2904" s="18">
        <f>AD2904*Premissas!$C$12</f>
        <v>6705.2198671306551</v>
      </c>
    </row>
    <row r="2905" spans="1:33" x14ac:dyDescent="0.25">
      <c r="A2905" s="7" t="str">
        <f>Premissas!$E$7</f>
        <v>maio/19</v>
      </c>
      <c r="B2905" s="29">
        <f t="shared" si="4429"/>
        <v>208</v>
      </c>
      <c r="C2905" s="15">
        <f>LARGE(Premissas!$H$7:$I$7,1)</f>
        <v>61.04</v>
      </c>
      <c r="D2905" s="20">
        <f t="shared" si="4419"/>
        <v>0</v>
      </c>
      <c r="E2905" s="17">
        <f>D2905*Premissas!$C$6</f>
        <v>0</v>
      </c>
      <c r="F2905" s="15">
        <f t="shared" si="4420"/>
        <v>208</v>
      </c>
      <c r="G2905" s="18">
        <f>F2905*Premissas!$C$5</f>
        <v>6705.2198671306551</v>
      </c>
      <c r="M2905" s="7" t="str">
        <f>Premissas!$E$7</f>
        <v>maio/19</v>
      </c>
      <c r="N2905" s="29">
        <f t="shared" si="4427"/>
        <v>208</v>
      </c>
      <c r="O2905" s="15">
        <f>Premissas!$I$7</f>
        <v>46.37</v>
      </c>
      <c r="P2905" s="20">
        <f t="shared" si="4422"/>
        <v>0</v>
      </c>
      <c r="Q2905" s="17">
        <f>P2905*Premissas!$C$13</f>
        <v>0</v>
      </c>
      <c r="R2905" s="15">
        <f t="shared" si="4423"/>
        <v>208</v>
      </c>
      <c r="S2905" s="18">
        <f>R2905*Premissas!$C$11</f>
        <v>10018.348623853211</v>
      </c>
      <c r="Y2905" s="7" t="str">
        <f>Premissas!$E$7</f>
        <v>maio/19</v>
      </c>
      <c r="Z2905" s="29">
        <f t="shared" si="4428"/>
        <v>208</v>
      </c>
      <c r="AA2905" s="15">
        <f>Premissas!$H$7</f>
        <v>61.04</v>
      </c>
      <c r="AB2905" s="20">
        <f t="shared" si="4425"/>
        <v>0</v>
      </c>
      <c r="AC2905" s="17">
        <f>AB2905*Premissas!$C$6</f>
        <v>0</v>
      </c>
      <c r="AD2905" s="15">
        <f t="shared" si="4426"/>
        <v>208</v>
      </c>
      <c r="AE2905" s="18">
        <f>AD2905*Premissas!$C$12</f>
        <v>6705.2198671306551</v>
      </c>
    </row>
    <row r="2906" spans="1:33" x14ac:dyDescent="0.25">
      <c r="A2906" s="7" t="str">
        <f>Premissas!$E$8</f>
        <v>abril/19</v>
      </c>
      <c r="B2906" s="29">
        <f t="shared" si="4429"/>
        <v>208</v>
      </c>
      <c r="C2906" s="15">
        <f>LARGE(Premissas!$H$8:$I$8,1)</f>
        <v>81.98</v>
      </c>
      <c r="D2906" s="20">
        <f t="shared" si="4419"/>
        <v>0</v>
      </c>
      <c r="E2906" s="17">
        <f>D2906*Premissas!$C$6</f>
        <v>0</v>
      </c>
      <c r="F2906" s="15">
        <f t="shared" si="4420"/>
        <v>208</v>
      </c>
      <c r="G2906" s="18">
        <f>F2906*Premissas!$C$5</f>
        <v>6705.2198671306551</v>
      </c>
      <c r="M2906" s="7" t="str">
        <f>Premissas!$E$8</f>
        <v>abril/19</v>
      </c>
      <c r="N2906" s="29">
        <f t="shared" si="4427"/>
        <v>208</v>
      </c>
      <c r="O2906" s="15">
        <f>Premissas!$I$8</f>
        <v>53.09</v>
      </c>
      <c r="P2906" s="20">
        <f t="shared" si="4422"/>
        <v>0</v>
      </c>
      <c r="Q2906" s="17">
        <f>P2906*Premissas!$C$13</f>
        <v>0</v>
      </c>
      <c r="R2906" s="15">
        <f t="shared" si="4423"/>
        <v>208</v>
      </c>
      <c r="S2906" s="18">
        <f>R2906*Premissas!$C$11</f>
        <v>10018.348623853211</v>
      </c>
      <c r="Y2906" s="7" t="str">
        <f>Premissas!$E$8</f>
        <v>abril/19</v>
      </c>
      <c r="Z2906" s="29">
        <f t="shared" si="4428"/>
        <v>208</v>
      </c>
      <c r="AA2906" s="15">
        <f>Premissas!$H$8</f>
        <v>81.98</v>
      </c>
      <c r="AB2906" s="20">
        <f t="shared" si="4425"/>
        <v>0</v>
      </c>
      <c r="AC2906" s="17">
        <f>AB2906*Premissas!$C$6</f>
        <v>0</v>
      </c>
      <c r="AD2906" s="15">
        <f t="shared" si="4426"/>
        <v>208</v>
      </c>
      <c r="AE2906" s="18">
        <f>AD2906*Premissas!$C$12</f>
        <v>6705.2198671306551</v>
      </c>
    </row>
    <row r="2907" spans="1:33" x14ac:dyDescent="0.25">
      <c r="A2907" s="7" t="str">
        <f>Premissas!$E$9</f>
        <v>março/19</v>
      </c>
      <c r="B2907" s="29">
        <f t="shared" si="4429"/>
        <v>208</v>
      </c>
      <c r="C2907" s="15">
        <f>LARGE(Premissas!$H$9:$I$9,1)</f>
        <v>77.73</v>
      </c>
      <c r="D2907" s="20">
        <f t="shared" si="4419"/>
        <v>0</v>
      </c>
      <c r="E2907" s="17">
        <f>D2907*Premissas!$C$6</f>
        <v>0</v>
      </c>
      <c r="F2907" s="15">
        <f t="shared" si="4420"/>
        <v>208</v>
      </c>
      <c r="G2907" s="18">
        <f>F2907*Premissas!$C$5</f>
        <v>6705.2198671306551</v>
      </c>
      <c r="M2907" s="7" t="str">
        <f>Premissas!$E$9</f>
        <v>março/19</v>
      </c>
      <c r="N2907" s="29">
        <f t="shared" si="4427"/>
        <v>208</v>
      </c>
      <c r="O2907" s="15">
        <f>Premissas!$I$9</f>
        <v>77.73</v>
      </c>
      <c r="P2907" s="20">
        <f t="shared" si="4422"/>
        <v>0</v>
      </c>
      <c r="Q2907" s="17">
        <f>P2907*Premissas!$C$13</f>
        <v>0</v>
      </c>
      <c r="R2907" s="15">
        <f t="shared" si="4423"/>
        <v>208</v>
      </c>
      <c r="S2907" s="18">
        <f>R2907*Premissas!$C$11</f>
        <v>10018.348623853211</v>
      </c>
      <c r="Y2907" s="7" t="str">
        <f>Premissas!$E$9</f>
        <v>março/19</v>
      </c>
      <c r="Z2907" s="29">
        <f t="shared" si="4428"/>
        <v>208</v>
      </c>
      <c r="AA2907" s="15">
        <f>Premissas!$H$9</f>
        <v>77.62</v>
      </c>
      <c r="AB2907" s="20">
        <f t="shared" si="4425"/>
        <v>0</v>
      </c>
      <c r="AC2907" s="17">
        <f>AB2907*Premissas!$C$6</f>
        <v>0</v>
      </c>
      <c r="AD2907" s="15">
        <f t="shared" si="4426"/>
        <v>208</v>
      </c>
      <c r="AE2907" s="18">
        <f>AD2907*Premissas!$C$12</f>
        <v>6705.2198671306551</v>
      </c>
    </row>
    <row r="2908" spans="1:33" x14ac:dyDescent="0.25">
      <c r="A2908" s="7" t="str">
        <f>Premissas!$E$10</f>
        <v>fevereiro/19</v>
      </c>
      <c r="B2908" s="29">
        <f t="shared" si="4429"/>
        <v>208</v>
      </c>
      <c r="C2908" s="15">
        <f>LARGE(Premissas!$H$10:$I$10,1)</f>
        <v>89.49</v>
      </c>
      <c r="D2908" s="20">
        <f t="shared" si="4419"/>
        <v>0</v>
      </c>
      <c r="E2908" s="17">
        <f>D2908*Premissas!$C$6</f>
        <v>0</v>
      </c>
      <c r="F2908" s="15">
        <f t="shared" si="4420"/>
        <v>208</v>
      </c>
      <c r="G2908" s="18">
        <f>F2908*Premissas!$C$5</f>
        <v>6705.2198671306551</v>
      </c>
      <c r="M2908" s="7" t="str">
        <f>Premissas!$E$10</f>
        <v>fevereiro/19</v>
      </c>
      <c r="N2908" s="29">
        <f t="shared" si="4427"/>
        <v>208</v>
      </c>
      <c r="O2908" s="15">
        <f>Premissas!$I$10</f>
        <v>61.82</v>
      </c>
      <c r="P2908" s="20">
        <f t="shared" si="4422"/>
        <v>0</v>
      </c>
      <c r="Q2908" s="17">
        <f>P2908*Premissas!$C$13</f>
        <v>0</v>
      </c>
      <c r="R2908" s="15">
        <f t="shared" si="4423"/>
        <v>208</v>
      </c>
      <c r="S2908" s="18">
        <f>R2908*Premissas!$C$11</f>
        <v>10018.348623853211</v>
      </c>
      <c r="Y2908" s="7" t="str">
        <f>Premissas!$E$10</f>
        <v>fevereiro/19</v>
      </c>
      <c r="Z2908" s="29">
        <f t="shared" si="4428"/>
        <v>208</v>
      </c>
      <c r="AA2908" s="15">
        <f>Premissas!$H$10</f>
        <v>89.49</v>
      </c>
      <c r="AB2908" s="20">
        <f t="shared" si="4425"/>
        <v>0</v>
      </c>
      <c r="AC2908" s="17">
        <f>AB2908*Premissas!$C$6</f>
        <v>0</v>
      </c>
      <c r="AD2908" s="15">
        <f t="shared" si="4426"/>
        <v>208</v>
      </c>
      <c r="AE2908" s="18">
        <f>AD2908*Premissas!$C$12</f>
        <v>6705.2198671306551</v>
      </c>
    </row>
    <row r="2909" spans="1:33" x14ac:dyDescent="0.25">
      <c r="A2909" s="7" t="str">
        <f>Premissas!$E$11</f>
        <v>janeiro/19</v>
      </c>
      <c r="B2909" s="29">
        <f t="shared" si="4429"/>
        <v>208</v>
      </c>
      <c r="C2909" s="15">
        <f>LARGE(Premissas!$H$11:$I$11,1)</f>
        <v>81.09</v>
      </c>
      <c r="D2909" s="16">
        <f t="shared" si="4419"/>
        <v>0</v>
      </c>
      <c r="E2909" s="17">
        <f>D2909*Premissas!$C$6</f>
        <v>0</v>
      </c>
      <c r="F2909" s="15">
        <f t="shared" si="4420"/>
        <v>208</v>
      </c>
      <c r="G2909" s="18">
        <f>F2909*Premissas!$C$5</f>
        <v>6705.2198671306551</v>
      </c>
      <c r="M2909" s="7" t="str">
        <f>Premissas!$E$11</f>
        <v>janeiro/19</v>
      </c>
      <c r="N2909" s="29">
        <f t="shared" si="4427"/>
        <v>208</v>
      </c>
      <c r="O2909" s="15">
        <f>Premissas!$I$11</f>
        <v>57.12</v>
      </c>
      <c r="P2909" s="16">
        <f t="shared" si="4422"/>
        <v>0</v>
      </c>
      <c r="Q2909" s="17">
        <f>P2909*Premissas!$C$13</f>
        <v>0</v>
      </c>
      <c r="R2909" s="15">
        <f t="shared" si="4423"/>
        <v>208</v>
      </c>
      <c r="S2909" s="18">
        <f>R2909*Premissas!$C$11</f>
        <v>10018.348623853211</v>
      </c>
      <c r="Y2909" s="7" t="str">
        <f>Premissas!$E$11</f>
        <v>janeiro/19</v>
      </c>
      <c r="Z2909" s="29">
        <f t="shared" si="4428"/>
        <v>208</v>
      </c>
      <c r="AA2909" s="15">
        <f>Premissas!$H$11</f>
        <v>81.09</v>
      </c>
      <c r="AB2909" s="16">
        <f t="shared" si="4425"/>
        <v>0</v>
      </c>
      <c r="AC2909" s="17">
        <f>AB2909*Premissas!$C$6</f>
        <v>0</v>
      </c>
      <c r="AD2909" s="15">
        <f t="shared" si="4426"/>
        <v>208</v>
      </c>
      <c r="AE2909" s="18">
        <f>AD2909*Premissas!$C$12</f>
        <v>6705.2198671306551</v>
      </c>
    </row>
    <row r="2910" spans="1:33" x14ac:dyDescent="0.25">
      <c r="A2910" s="7" t="str">
        <f>Premissas!$E$12</f>
        <v>dezembro/18</v>
      </c>
      <c r="B2910" s="29">
        <f t="shared" si="4429"/>
        <v>208</v>
      </c>
      <c r="C2910" s="15">
        <f>LARGE(Premissas!$H$12:$I$12,1)</f>
        <v>66.98</v>
      </c>
      <c r="D2910" s="16">
        <f t="shared" si="4419"/>
        <v>0</v>
      </c>
      <c r="E2910" s="17">
        <f>D2910*Premissas!$C$6</f>
        <v>0</v>
      </c>
      <c r="F2910" s="15">
        <f t="shared" si="4420"/>
        <v>208</v>
      </c>
      <c r="G2910" s="18">
        <f>F2910*Premissas!$C$5</f>
        <v>6705.2198671306551</v>
      </c>
      <c r="M2910" s="7" t="str">
        <f>Premissas!$E$12</f>
        <v>dezembro/18</v>
      </c>
      <c r="N2910" s="29">
        <f t="shared" si="4427"/>
        <v>208</v>
      </c>
      <c r="O2910" s="15">
        <f>Premissas!$I$12</f>
        <v>56.9</v>
      </c>
      <c r="P2910" s="16">
        <f t="shared" si="4422"/>
        <v>0</v>
      </c>
      <c r="Q2910" s="17">
        <f>P2910*Premissas!$C$13</f>
        <v>0</v>
      </c>
      <c r="R2910" s="15">
        <f t="shared" si="4423"/>
        <v>208</v>
      </c>
      <c r="S2910" s="18">
        <f>R2910*Premissas!$C$11</f>
        <v>10018.348623853211</v>
      </c>
      <c r="Y2910" s="7" t="str">
        <f>Premissas!$E$12</f>
        <v>dezembro/18</v>
      </c>
      <c r="Z2910" s="29">
        <f t="shared" si="4428"/>
        <v>208</v>
      </c>
      <c r="AA2910" s="15">
        <f>Premissas!$H$12</f>
        <v>66.98</v>
      </c>
      <c r="AB2910" s="16">
        <f t="shared" si="4425"/>
        <v>0</v>
      </c>
      <c r="AC2910" s="17">
        <f>AB2910*Premissas!$C$6</f>
        <v>0</v>
      </c>
      <c r="AD2910" s="15">
        <f t="shared" si="4426"/>
        <v>208</v>
      </c>
      <c r="AE2910" s="18">
        <f>AD2910*Premissas!$C$12</f>
        <v>6705.2198671306551</v>
      </c>
    </row>
    <row r="2911" spans="1:33" x14ac:dyDescent="0.25">
      <c r="A2911" s="7" t="str">
        <f>Premissas!$E$13</f>
        <v>novembro/18</v>
      </c>
      <c r="B2911" s="29">
        <f t="shared" si="4429"/>
        <v>208</v>
      </c>
      <c r="C2911" s="15">
        <f>LARGE(Premissas!$H$13:$I$13,1)</f>
        <v>66.42</v>
      </c>
      <c r="D2911" s="16">
        <f t="shared" si="4419"/>
        <v>0</v>
      </c>
      <c r="E2911" s="17">
        <f>D2911*Premissas!$C$6</f>
        <v>0</v>
      </c>
      <c r="F2911" s="15">
        <f t="shared" si="4420"/>
        <v>208</v>
      </c>
      <c r="G2911" s="18">
        <f>F2911*Premissas!$C$5</f>
        <v>6705.2198671306551</v>
      </c>
      <c r="M2911" s="7" t="str">
        <f>Premissas!$E$13</f>
        <v>novembro/18</v>
      </c>
      <c r="N2911" s="29">
        <f t="shared" si="4427"/>
        <v>208</v>
      </c>
      <c r="O2911" s="15">
        <f>Premissas!$I$13</f>
        <v>40.659999999999997</v>
      </c>
      <c r="P2911" s="16">
        <f t="shared" si="4422"/>
        <v>0</v>
      </c>
      <c r="Q2911" s="17">
        <f>P2911*Premissas!$C$13</f>
        <v>0</v>
      </c>
      <c r="R2911" s="15">
        <f t="shared" si="4423"/>
        <v>208</v>
      </c>
      <c r="S2911" s="18">
        <f>R2911*Premissas!$C$11</f>
        <v>10018.348623853211</v>
      </c>
      <c r="Y2911" s="7" t="str">
        <f>Premissas!$E$13</f>
        <v>novembro/18</v>
      </c>
      <c r="Z2911" s="29">
        <f t="shared" si="4428"/>
        <v>208</v>
      </c>
      <c r="AA2911" s="15">
        <f>Premissas!$H$13</f>
        <v>66.42</v>
      </c>
      <c r="AB2911" s="16">
        <f t="shared" si="4425"/>
        <v>0</v>
      </c>
      <c r="AC2911" s="17">
        <f>AB2911*Premissas!$C$6</f>
        <v>0</v>
      </c>
      <c r="AD2911" s="15">
        <f t="shared" si="4426"/>
        <v>208</v>
      </c>
      <c r="AE2911" s="18">
        <f>AD2911*Premissas!$C$12</f>
        <v>6705.2198671306551</v>
      </c>
    </row>
    <row r="2912" spans="1:33" x14ac:dyDescent="0.25">
      <c r="A2912" s="26" t="s">
        <v>35</v>
      </c>
      <c r="B2912" s="5"/>
      <c r="C2912" s="5">
        <f>LARGE(C2899:C2911,1)</f>
        <v>89.49</v>
      </c>
      <c r="D2912" s="5">
        <f>LARGE(D2899:D2911,1)</f>
        <v>0</v>
      </c>
      <c r="E2912" s="27">
        <f>SUM(E2900:E2911)</f>
        <v>0</v>
      </c>
      <c r="F2912" s="5">
        <f>LARGE(F2899:F2911,1)</f>
        <v>208</v>
      </c>
      <c r="G2912" s="27">
        <f t="shared" si="4406"/>
        <v>80462.638405567865</v>
      </c>
      <c r="H2912" s="50">
        <f>E2912+G2912</f>
        <v>80462.638405567865</v>
      </c>
      <c r="I2912">
        <f>B2900</f>
        <v>208</v>
      </c>
      <c r="M2912" s="26" t="s">
        <v>35</v>
      </c>
      <c r="N2912" s="5"/>
      <c r="O2912" s="5">
        <f t="shared" ref="O2912:P2912" si="4430">LARGE(O2899:O2911,1)</f>
        <v>77.73</v>
      </c>
      <c r="P2912" s="5">
        <f t="shared" si="4430"/>
        <v>0</v>
      </c>
      <c r="Q2912" s="27">
        <f t="shared" ref="Q2912" si="4431">SUM(Q2900:Q2911)</f>
        <v>0</v>
      </c>
      <c r="R2912" s="5">
        <f t="shared" ref="R2912" si="4432">LARGE(R2899:R2911,1)</f>
        <v>208</v>
      </c>
      <c r="S2912" s="27">
        <f t="shared" si="4410"/>
        <v>120220.18348623851</v>
      </c>
      <c r="T2912" s="50">
        <f t="shared" ref="T2912" si="4433">Q2912+S2912</f>
        <v>120220.18348623851</v>
      </c>
      <c r="U2912">
        <f t="shared" ref="U2912" si="4434">N2900</f>
        <v>208</v>
      </c>
      <c r="Y2912" s="26" t="s">
        <v>35</v>
      </c>
      <c r="Z2912" s="5"/>
      <c r="AA2912" s="5">
        <f t="shared" ref="AA2912:AB2912" si="4435">LARGE(AA2899:AA2911,1)</f>
        <v>89.49</v>
      </c>
      <c r="AB2912" s="5">
        <f t="shared" si="4435"/>
        <v>0</v>
      </c>
      <c r="AC2912" s="27">
        <f t="shared" ref="AC2912" si="4436">SUM(AC2900:AC2911)</f>
        <v>0</v>
      </c>
      <c r="AD2912" s="5">
        <f t="shared" ref="AD2912" si="4437">LARGE(AD2899:AD2911,1)</f>
        <v>208</v>
      </c>
      <c r="AE2912" s="27">
        <f t="shared" si="4416"/>
        <v>80462.638405567865</v>
      </c>
      <c r="AF2912" s="50">
        <f t="shared" ref="AF2912" si="4438">AC2912+AE2912</f>
        <v>80462.638405567865</v>
      </c>
      <c r="AG2912">
        <f t="shared" ref="AG2912" si="4439">Z2900</f>
        <v>208</v>
      </c>
    </row>
    <row r="2913" spans="1:33" x14ac:dyDescent="0.25">
      <c r="A2913" s="6" t="s">
        <v>12</v>
      </c>
      <c r="B2913" s="6" t="s">
        <v>18</v>
      </c>
      <c r="C2913" s="6" t="s">
        <v>19</v>
      </c>
      <c r="D2913" s="14" t="s">
        <v>20</v>
      </c>
      <c r="E2913" s="14" t="s">
        <v>21</v>
      </c>
      <c r="F2913" s="6" t="s">
        <v>22</v>
      </c>
      <c r="G2913" s="6" t="s">
        <v>23</v>
      </c>
      <c r="M2913" s="6" t="s">
        <v>12</v>
      </c>
      <c r="N2913" s="6" t="s">
        <v>18</v>
      </c>
      <c r="O2913" s="6" t="s">
        <v>19</v>
      </c>
      <c r="P2913" s="14" t="s">
        <v>20</v>
      </c>
      <c r="Q2913" s="14" t="s">
        <v>21</v>
      </c>
      <c r="R2913" s="6" t="s">
        <v>22</v>
      </c>
      <c r="S2913" s="6" t="s">
        <v>23</v>
      </c>
      <c r="Y2913" s="6" t="s">
        <v>12</v>
      </c>
      <c r="Z2913" s="6" t="s">
        <v>18</v>
      </c>
      <c r="AA2913" s="6" t="s">
        <v>19</v>
      </c>
      <c r="AB2913" s="14" t="s">
        <v>20</v>
      </c>
      <c r="AC2913" s="14" t="s">
        <v>21</v>
      </c>
      <c r="AD2913" s="6" t="s">
        <v>22</v>
      </c>
      <c r="AE2913" s="6" t="s">
        <v>23</v>
      </c>
    </row>
    <row r="2914" spans="1:33" x14ac:dyDescent="0.25">
      <c r="A2914" s="7" t="str">
        <f>Premissas!$E$2</f>
        <v>outubro/19</v>
      </c>
      <c r="B2914" s="29">
        <f>B2900+1</f>
        <v>209</v>
      </c>
      <c r="C2914" s="15">
        <f>LARGE(Premissas!$H$2:$I$2,1)</f>
        <v>63.39</v>
      </c>
      <c r="D2914" s="16">
        <f t="shared" ref="D2914:D2925" si="4440">IF(C2914&gt;105%*B2914,(C2914-B2914),0)</f>
        <v>0</v>
      </c>
      <c r="E2914" s="17">
        <f>D2914*Premissas!$C$6</f>
        <v>0</v>
      </c>
      <c r="F2914" s="15">
        <f t="shared" ref="F2914:F2925" si="4441">IF(C2914&gt;B2914,C2914,B2914)</f>
        <v>209</v>
      </c>
      <c r="G2914" s="18">
        <f>F2914*Premissas!$C$5</f>
        <v>6737.4565011072445</v>
      </c>
      <c r="M2914" s="7" t="str">
        <f>Premissas!$E$2</f>
        <v>outubro/19</v>
      </c>
      <c r="N2914" s="29">
        <f t="shared" ref="N2914" si="4442">N2900+1</f>
        <v>209</v>
      </c>
      <c r="O2914" s="15">
        <f>Premissas!$I$2</f>
        <v>63.39</v>
      </c>
      <c r="P2914" s="16">
        <f t="shared" ref="P2914:P2925" si="4443">IF(O2914&gt;105%*N2914,(O2914-N2914),0)</f>
        <v>0</v>
      </c>
      <c r="Q2914" s="17">
        <f>P2914*Premissas!$C$13</f>
        <v>0</v>
      </c>
      <c r="R2914" s="15">
        <f t="shared" ref="R2914:R2925" si="4444">IF(O2914&gt;N2914,O2914,N2914)</f>
        <v>209</v>
      </c>
      <c r="S2914" s="18">
        <f>R2914*Premissas!$C$11</f>
        <v>10066.51376146789</v>
      </c>
      <c r="Y2914" s="7" t="str">
        <f>Premissas!$E$2</f>
        <v>outubro/19</v>
      </c>
      <c r="Z2914" s="29">
        <f t="shared" ref="Z2914" si="4445">Z2900+1</f>
        <v>209</v>
      </c>
      <c r="AA2914" s="15">
        <f>Premissas!$H$2</f>
        <v>58.8</v>
      </c>
      <c r="AB2914" s="16">
        <f t="shared" ref="AB2914:AB2925" si="4446">IF(AA2914&gt;105%*Z2914,(AA2914-Z2914),0)</f>
        <v>0</v>
      </c>
      <c r="AC2914" s="17">
        <f>AB2914*Premissas!$C$6</f>
        <v>0</v>
      </c>
      <c r="AD2914" s="15">
        <f t="shared" ref="AD2914:AD2925" si="4447">IF(AA2914&gt;Z2914,AA2914,Z2914)</f>
        <v>209</v>
      </c>
      <c r="AE2914" s="18">
        <f>AD2914*Premissas!$C$12</f>
        <v>6737.4565011072445</v>
      </c>
    </row>
    <row r="2915" spans="1:33" x14ac:dyDescent="0.25">
      <c r="A2915" s="7" t="str">
        <f>Premissas!$E$3</f>
        <v>setembro/19</v>
      </c>
      <c r="B2915" s="29">
        <f>B2914</f>
        <v>209</v>
      </c>
      <c r="C2915" s="15">
        <f>LARGE(Premissas!$H$3:$I$3,1)</f>
        <v>58.91</v>
      </c>
      <c r="D2915" s="16">
        <f t="shared" si="4440"/>
        <v>0</v>
      </c>
      <c r="E2915" s="17">
        <f>D2915*Premissas!$C$6</f>
        <v>0</v>
      </c>
      <c r="F2915" s="15">
        <f t="shared" si="4441"/>
        <v>209</v>
      </c>
      <c r="G2915" s="18">
        <f>F2915*Premissas!$C$5</f>
        <v>6737.4565011072445</v>
      </c>
      <c r="M2915" s="7" t="str">
        <f>Premissas!$E$3</f>
        <v>setembro/19</v>
      </c>
      <c r="N2915" s="29">
        <f t="shared" ref="N2915:N2925" si="4448">N2914</f>
        <v>209</v>
      </c>
      <c r="O2915" s="15">
        <f>Premissas!$I$3</f>
        <v>52.19</v>
      </c>
      <c r="P2915" s="16">
        <f t="shared" si="4443"/>
        <v>0</v>
      </c>
      <c r="Q2915" s="17">
        <f>P2915*Premissas!$C$13</f>
        <v>0</v>
      </c>
      <c r="R2915" s="15">
        <f t="shared" si="4444"/>
        <v>209</v>
      </c>
      <c r="S2915" s="18">
        <f>R2915*Premissas!$C$11</f>
        <v>10066.51376146789</v>
      </c>
      <c r="Y2915" s="7" t="str">
        <f>Premissas!$E$3</f>
        <v>setembro/19</v>
      </c>
      <c r="Z2915" s="29">
        <f t="shared" ref="Z2915:Z2925" si="4449">Z2914</f>
        <v>209</v>
      </c>
      <c r="AA2915" s="15">
        <f>Premissas!$H$3</f>
        <v>58.91</v>
      </c>
      <c r="AB2915" s="16">
        <f t="shared" si="4446"/>
        <v>0</v>
      </c>
      <c r="AC2915" s="17">
        <f>AB2915*Premissas!$C$6</f>
        <v>0</v>
      </c>
      <c r="AD2915" s="15">
        <f t="shared" si="4447"/>
        <v>209</v>
      </c>
      <c r="AE2915" s="18">
        <f>AD2915*Premissas!$C$12</f>
        <v>6737.4565011072445</v>
      </c>
    </row>
    <row r="2916" spans="1:33" x14ac:dyDescent="0.25">
      <c r="A2916" s="7" t="str">
        <f>Premissas!$E$4</f>
        <v>agosto/19</v>
      </c>
      <c r="B2916" s="29">
        <f t="shared" ref="B2916:B2925" si="4450">B2915</f>
        <v>209</v>
      </c>
      <c r="C2916" s="15">
        <f>LARGE(Premissas!$H$4:$I$4,1)</f>
        <v>46.48</v>
      </c>
      <c r="D2916" s="16">
        <f t="shared" si="4440"/>
        <v>0</v>
      </c>
      <c r="E2916" s="17">
        <f>D2916*Premissas!$C$6</f>
        <v>0</v>
      </c>
      <c r="F2916" s="15">
        <f t="shared" si="4441"/>
        <v>209</v>
      </c>
      <c r="G2916" s="18">
        <f>F2916*Premissas!$C$5</f>
        <v>6737.4565011072445</v>
      </c>
      <c r="M2916" s="7" t="str">
        <f>Premissas!$E$4</f>
        <v>agosto/19</v>
      </c>
      <c r="N2916" s="29">
        <f t="shared" si="4448"/>
        <v>209</v>
      </c>
      <c r="O2916" s="15">
        <f>Premissas!$I$4</f>
        <v>20.16</v>
      </c>
      <c r="P2916" s="16">
        <f t="shared" si="4443"/>
        <v>0</v>
      </c>
      <c r="Q2916" s="17">
        <f>P2916*Premissas!$C$13</f>
        <v>0</v>
      </c>
      <c r="R2916" s="15">
        <f t="shared" si="4444"/>
        <v>209</v>
      </c>
      <c r="S2916" s="18">
        <f>R2916*Premissas!$C$11</f>
        <v>10066.51376146789</v>
      </c>
      <c r="Y2916" s="7" t="str">
        <f>Premissas!$E$4</f>
        <v>agosto/19</v>
      </c>
      <c r="Z2916" s="29">
        <f t="shared" si="4449"/>
        <v>209</v>
      </c>
      <c r="AA2916" s="15">
        <f>Premissas!$H$4</f>
        <v>46.48</v>
      </c>
      <c r="AB2916" s="16">
        <f t="shared" si="4446"/>
        <v>0</v>
      </c>
      <c r="AC2916" s="17">
        <f>AB2916*Premissas!$C$6</f>
        <v>0</v>
      </c>
      <c r="AD2916" s="15">
        <f t="shared" si="4447"/>
        <v>209</v>
      </c>
      <c r="AE2916" s="18">
        <f>AD2916*Premissas!$C$12</f>
        <v>6737.4565011072445</v>
      </c>
    </row>
    <row r="2917" spans="1:33" x14ac:dyDescent="0.25">
      <c r="A2917" s="7" t="str">
        <f>Premissas!$E$5</f>
        <v>julho/19</v>
      </c>
      <c r="B2917" s="29">
        <f t="shared" si="4450"/>
        <v>209</v>
      </c>
      <c r="C2917" s="15">
        <f>LARGE(Premissas!$H$5:$I$5,1)</f>
        <v>63.17</v>
      </c>
      <c r="D2917" s="16">
        <f t="shared" si="4440"/>
        <v>0</v>
      </c>
      <c r="E2917" s="17">
        <f>D2917*Premissas!$C$6</f>
        <v>0</v>
      </c>
      <c r="F2917" s="15">
        <f t="shared" si="4441"/>
        <v>209</v>
      </c>
      <c r="G2917" s="18">
        <f>F2917*Premissas!$C$5</f>
        <v>6737.4565011072445</v>
      </c>
      <c r="M2917" s="7" t="str">
        <f>Premissas!$E$5</f>
        <v>julho/19</v>
      </c>
      <c r="N2917" s="29">
        <f t="shared" si="4448"/>
        <v>209</v>
      </c>
      <c r="O2917" s="15">
        <f>Premissas!$I$5</f>
        <v>39.979999999999997</v>
      </c>
      <c r="P2917" s="16">
        <f t="shared" si="4443"/>
        <v>0</v>
      </c>
      <c r="Q2917" s="17">
        <f>P2917*Premissas!$C$13</f>
        <v>0</v>
      </c>
      <c r="R2917" s="15">
        <f t="shared" si="4444"/>
        <v>209</v>
      </c>
      <c r="S2917" s="18">
        <f>R2917*Premissas!$C$11</f>
        <v>10066.51376146789</v>
      </c>
      <c r="Y2917" s="7" t="str">
        <f>Premissas!$E$5</f>
        <v>julho/19</v>
      </c>
      <c r="Z2917" s="29">
        <f t="shared" si="4449"/>
        <v>209</v>
      </c>
      <c r="AA2917" s="15">
        <f>Premissas!$H$5</f>
        <v>63.17</v>
      </c>
      <c r="AB2917" s="16">
        <f t="shared" si="4446"/>
        <v>0</v>
      </c>
      <c r="AC2917" s="17">
        <f>AB2917*Premissas!$C$6</f>
        <v>0</v>
      </c>
      <c r="AD2917" s="15">
        <f t="shared" si="4447"/>
        <v>209</v>
      </c>
      <c r="AE2917" s="18">
        <f>AD2917*Premissas!$C$12</f>
        <v>6737.4565011072445</v>
      </c>
    </row>
    <row r="2918" spans="1:33" x14ac:dyDescent="0.25">
      <c r="A2918" s="7" t="str">
        <f>Premissas!$E$6</f>
        <v>junho/19</v>
      </c>
      <c r="B2918" s="29">
        <f t="shared" si="4450"/>
        <v>209</v>
      </c>
      <c r="C2918" s="15">
        <f>LARGE(Premissas!$H$6:$I$6,1)</f>
        <v>59.47</v>
      </c>
      <c r="D2918" s="16">
        <f t="shared" si="4440"/>
        <v>0</v>
      </c>
      <c r="E2918" s="17">
        <f>D2918*Premissas!$C$6</f>
        <v>0</v>
      </c>
      <c r="F2918" s="15">
        <f t="shared" si="4441"/>
        <v>209</v>
      </c>
      <c r="G2918" s="18">
        <f>F2918*Premissas!$C$5</f>
        <v>6737.4565011072445</v>
      </c>
      <c r="M2918" s="7" t="str">
        <f>Premissas!$E$6</f>
        <v>junho/19</v>
      </c>
      <c r="N2918" s="29">
        <f t="shared" si="4448"/>
        <v>209</v>
      </c>
      <c r="O2918" s="15">
        <f>Premissas!$I$6</f>
        <v>47.71</v>
      </c>
      <c r="P2918" s="16">
        <f t="shared" si="4443"/>
        <v>0</v>
      </c>
      <c r="Q2918" s="17">
        <f>P2918*Premissas!$C$13</f>
        <v>0</v>
      </c>
      <c r="R2918" s="15">
        <f t="shared" si="4444"/>
        <v>209</v>
      </c>
      <c r="S2918" s="18">
        <f>R2918*Premissas!$C$11</f>
        <v>10066.51376146789</v>
      </c>
      <c r="Y2918" s="7" t="str">
        <f>Premissas!$E$6</f>
        <v>junho/19</v>
      </c>
      <c r="Z2918" s="29">
        <f t="shared" si="4449"/>
        <v>209</v>
      </c>
      <c r="AA2918" s="15">
        <f>Premissas!$H$6</f>
        <v>59.47</v>
      </c>
      <c r="AB2918" s="16">
        <f t="shared" si="4446"/>
        <v>0</v>
      </c>
      <c r="AC2918" s="17">
        <f>AB2918*Premissas!$C$6</f>
        <v>0</v>
      </c>
      <c r="AD2918" s="15">
        <f t="shared" si="4447"/>
        <v>209</v>
      </c>
      <c r="AE2918" s="18">
        <f>AD2918*Premissas!$C$12</f>
        <v>6737.4565011072445</v>
      </c>
    </row>
    <row r="2919" spans="1:33" x14ac:dyDescent="0.25">
      <c r="A2919" s="7" t="str">
        <f>Premissas!$E$7</f>
        <v>maio/19</v>
      </c>
      <c r="B2919" s="29">
        <f t="shared" si="4450"/>
        <v>209</v>
      </c>
      <c r="C2919" s="15">
        <f>LARGE(Premissas!$H$7:$I$7,1)</f>
        <v>61.04</v>
      </c>
      <c r="D2919" s="20">
        <f t="shared" si="4440"/>
        <v>0</v>
      </c>
      <c r="E2919" s="17">
        <f>D2919*Premissas!$C$6</f>
        <v>0</v>
      </c>
      <c r="F2919" s="15">
        <f t="shared" si="4441"/>
        <v>209</v>
      </c>
      <c r="G2919" s="18">
        <f>F2919*Premissas!$C$5</f>
        <v>6737.4565011072445</v>
      </c>
      <c r="M2919" s="7" t="str">
        <f>Premissas!$E$7</f>
        <v>maio/19</v>
      </c>
      <c r="N2919" s="29">
        <f t="shared" si="4448"/>
        <v>209</v>
      </c>
      <c r="O2919" s="15">
        <f>Premissas!$I$7</f>
        <v>46.37</v>
      </c>
      <c r="P2919" s="20">
        <f t="shared" si="4443"/>
        <v>0</v>
      </c>
      <c r="Q2919" s="17">
        <f>P2919*Premissas!$C$13</f>
        <v>0</v>
      </c>
      <c r="R2919" s="15">
        <f t="shared" si="4444"/>
        <v>209</v>
      </c>
      <c r="S2919" s="18">
        <f>R2919*Premissas!$C$11</f>
        <v>10066.51376146789</v>
      </c>
      <c r="Y2919" s="7" t="str">
        <f>Premissas!$E$7</f>
        <v>maio/19</v>
      </c>
      <c r="Z2919" s="29">
        <f t="shared" si="4449"/>
        <v>209</v>
      </c>
      <c r="AA2919" s="15">
        <f>Premissas!$H$7</f>
        <v>61.04</v>
      </c>
      <c r="AB2919" s="20">
        <f t="shared" si="4446"/>
        <v>0</v>
      </c>
      <c r="AC2919" s="17">
        <f>AB2919*Premissas!$C$6</f>
        <v>0</v>
      </c>
      <c r="AD2919" s="15">
        <f t="shared" si="4447"/>
        <v>209</v>
      </c>
      <c r="AE2919" s="18">
        <f>AD2919*Premissas!$C$12</f>
        <v>6737.4565011072445</v>
      </c>
    </row>
    <row r="2920" spans="1:33" x14ac:dyDescent="0.25">
      <c r="A2920" s="7" t="str">
        <f>Premissas!$E$8</f>
        <v>abril/19</v>
      </c>
      <c r="B2920" s="29">
        <f t="shared" si="4450"/>
        <v>209</v>
      </c>
      <c r="C2920" s="15">
        <f>LARGE(Premissas!$H$8:$I$8,1)</f>
        <v>81.98</v>
      </c>
      <c r="D2920" s="20">
        <f t="shared" si="4440"/>
        <v>0</v>
      </c>
      <c r="E2920" s="17">
        <f>D2920*Premissas!$C$6</f>
        <v>0</v>
      </c>
      <c r="F2920" s="15">
        <f t="shared" si="4441"/>
        <v>209</v>
      </c>
      <c r="G2920" s="18">
        <f>F2920*Premissas!$C$5</f>
        <v>6737.4565011072445</v>
      </c>
      <c r="M2920" s="7" t="str">
        <f>Premissas!$E$8</f>
        <v>abril/19</v>
      </c>
      <c r="N2920" s="29">
        <f t="shared" si="4448"/>
        <v>209</v>
      </c>
      <c r="O2920" s="15">
        <f>Premissas!$I$8</f>
        <v>53.09</v>
      </c>
      <c r="P2920" s="20">
        <f t="shared" si="4443"/>
        <v>0</v>
      </c>
      <c r="Q2920" s="17">
        <f>P2920*Premissas!$C$13</f>
        <v>0</v>
      </c>
      <c r="R2920" s="15">
        <f t="shared" si="4444"/>
        <v>209</v>
      </c>
      <c r="S2920" s="18">
        <f>R2920*Premissas!$C$11</f>
        <v>10066.51376146789</v>
      </c>
      <c r="Y2920" s="7" t="str">
        <f>Premissas!$E$8</f>
        <v>abril/19</v>
      </c>
      <c r="Z2920" s="29">
        <f t="shared" si="4449"/>
        <v>209</v>
      </c>
      <c r="AA2920" s="15">
        <f>Premissas!$H$8</f>
        <v>81.98</v>
      </c>
      <c r="AB2920" s="20">
        <f t="shared" si="4446"/>
        <v>0</v>
      </c>
      <c r="AC2920" s="17">
        <f>AB2920*Premissas!$C$6</f>
        <v>0</v>
      </c>
      <c r="AD2920" s="15">
        <f t="shared" si="4447"/>
        <v>209</v>
      </c>
      <c r="AE2920" s="18">
        <f>AD2920*Premissas!$C$12</f>
        <v>6737.4565011072445</v>
      </c>
    </row>
    <row r="2921" spans="1:33" x14ac:dyDescent="0.25">
      <c r="A2921" s="7" t="str">
        <f>Premissas!$E$9</f>
        <v>março/19</v>
      </c>
      <c r="B2921" s="29">
        <f t="shared" si="4450"/>
        <v>209</v>
      </c>
      <c r="C2921" s="15">
        <f>LARGE(Premissas!$H$9:$I$9,1)</f>
        <v>77.73</v>
      </c>
      <c r="D2921" s="20">
        <f t="shared" si="4440"/>
        <v>0</v>
      </c>
      <c r="E2921" s="17">
        <f>D2921*Premissas!$C$6</f>
        <v>0</v>
      </c>
      <c r="F2921" s="15">
        <f t="shared" si="4441"/>
        <v>209</v>
      </c>
      <c r="G2921" s="18">
        <f>F2921*Premissas!$C$5</f>
        <v>6737.4565011072445</v>
      </c>
      <c r="M2921" s="7" t="str">
        <f>Premissas!$E$9</f>
        <v>março/19</v>
      </c>
      <c r="N2921" s="29">
        <f t="shared" si="4448"/>
        <v>209</v>
      </c>
      <c r="O2921" s="15">
        <f>Premissas!$I$9</f>
        <v>77.73</v>
      </c>
      <c r="P2921" s="20">
        <f t="shared" si="4443"/>
        <v>0</v>
      </c>
      <c r="Q2921" s="17">
        <f>P2921*Premissas!$C$13</f>
        <v>0</v>
      </c>
      <c r="R2921" s="15">
        <f t="shared" si="4444"/>
        <v>209</v>
      </c>
      <c r="S2921" s="18">
        <f>R2921*Premissas!$C$11</f>
        <v>10066.51376146789</v>
      </c>
      <c r="Y2921" s="7" t="str">
        <f>Premissas!$E$9</f>
        <v>março/19</v>
      </c>
      <c r="Z2921" s="29">
        <f t="shared" si="4449"/>
        <v>209</v>
      </c>
      <c r="AA2921" s="15">
        <f>Premissas!$H$9</f>
        <v>77.62</v>
      </c>
      <c r="AB2921" s="20">
        <f t="shared" si="4446"/>
        <v>0</v>
      </c>
      <c r="AC2921" s="17">
        <f>AB2921*Premissas!$C$6</f>
        <v>0</v>
      </c>
      <c r="AD2921" s="15">
        <f t="shared" si="4447"/>
        <v>209</v>
      </c>
      <c r="AE2921" s="18">
        <f>AD2921*Premissas!$C$12</f>
        <v>6737.4565011072445</v>
      </c>
    </row>
    <row r="2922" spans="1:33" x14ac:dyDescent="0.25">
      <c r="A2922" s="7" t="str">
        <f>Premissas!$E$10</f>
        <v>fevereiro/19</v>
      </c>
      <c r="B2922" s="29">
        <f t="shared" si="4450"/>
        <v>209</v>
      </c>
      <c r="C2922" s="15">
        <f>LARGE(Premissas!$H$10:$I$10,1)</f>
        <v>89.49</v>
      </c>
      <c r="D2922" s="20">
        <f t="shared" si="4440"/>
        <v>0</v>
      </c>
      <c r="E2922" s="17">
        <f>D2922*Premissas!$C$6</f>
        <v>0</v>
      </c>
      <c r="F2922" s="15">
        <f t="shared" si="4441"/>
        <v>209</v>
      </c>
      <c r="G2922" s="18">
        <f>F2922*Premissas!$C$5</f>
        <v>6737.4565011072445</v>
      </c>
      <c r="M2922" s="7" t="str">
        <f>Premissas!$E$10</f>
        <v>fevereiro/19</v>
      </c>
      <c r="N2922" s="29">
        <f t="shared" si="4448"/>
        <v>209</v>
      </c>
      <c r="O2922" s="15">
        <f>Premissas!$I$10</f>
        <v>61.82</v>
      </c>
      <c r="P2922" s="20">
        <f t="shared" si="4443"/>
        <v>0</v>
      </c>
      <c r="Q2922" s="17">
        <f>P2922*Premissas!$C$13</f>
        <v>0</v>
      </c>
      <c r="R2922" s="15">
        <f t="shared" si="4444"/>
        <v>209</v>
      </c>
      <c r="S2922" s="18">
        <f>R2922*Premissas!$C$11</f>
        <v>10066.51376146789</v>
      </c>
      <c r="Y2922" s="7" t="str">
        <f>Premissas!$E$10</f>
        <v>fevereiro/19</v>
      </c>
      <c r="Z2922" s="29">
        <f t="shared" si="4449"/>
        <v>209</v>
      </c>
      <c r="AA2922" s="15">
        <f>Premissas!$H$10</f>
        <v>89.49</v>
      </c>
      <c r="AB2922" s="20">
        <f t="shared" si="4446"/>
        <v>0</v>
      </c>
      <c r="AC2922" s="17">
        <f>AB2922*Premissas!$C$6</f>
        <v>0</v>
      </c>
      <c r="AD2922" s="15">
        <f t="shared" si="4447"/>
        <v>209</v>
      </c>
      <c r="AE2922" s="18">
        <f>AD2922*Premissas!$C$12</f>
        <v>6737.4565011072445</v>
      </c>
    </row>
    <row r="2923" spans="1:33" x14ac:dyDescent="0.25">
      <c r="A2923" s="7" t="str">
        <f>Premissas!$E$11</f>
        <v>janeiro/19</v>
      </c>
      <c r="B2923" s="29">
        <f t="shared" si="4450"/>
        <v>209</v>
      </c>
      <c r="C2923" s="15">
        <f>LARGE(Premissas!$H$11:$I$11,1)</f>
        <v>81.09</v>
      </c>
      <c r="D2923" s="16">
        <f t="shared" si="4440"/>
        <v>0</v>
      </c>
      <c r="E2923" s="17">
        <f>D2923*Premissas!$C$6</f>
        <v>0</v>
      </c>
      <c r="F2923" s="15">
        <f t="shared" si="4441"/>
        <v>209</v>
      </c>
      <c r="G2923" s="18">
        <f>F2923*Premissas!$C$5</f>
        <v>6737.4565011072445</v>
      </c>
      <c r="M2923" s="7" t="str">
        <f>Premissas!$E$11</f>
        <v>janeiro/19</v>
      </c>
      <c r="N2923" s="29">
        <f t="shared" si="4448"/>
        <v>209</v>
      </c>
      <c r="O2923" s="15">
        <f>Premissas!$I$11</f>
        <v>57.12</v>
      </c>
      <c r="P2923" s="16">
        <f t="shared" si="4443"/>
        <v>0</v>
      </c>
      <c r="Q2923" s="17">
        <f>P2923*Premissas!$C$13</f>
        <v>0</v>
      </c>
      <c r="R2923" s="15">
        <f t="shared" si="4444"/>
        <v>209</v>
      </c>
      <c r="S2923" s="18">
        <f>R2923*Premissas!$C$11</f>
        <v>10066.51376146789</v>
      </c>
      <c r="Y2923" s="7" t="str">
        <f>Premissas!$E$11</f>
        <v>janeiro/19</v>
      </c>
      <c r="Z2923" s="29">
        <f t="shared" si="4449"/>
        <v>209</v>
      </c>
      <c r="AA2923" s="15">
        <f>Premissas!$H$11</f>
        <v>81.09</v>
      </c>
      <c r="AB2923" s="16">
        <f t="shared" si="4446"/>
        <v>0</v>
      </c>
      <c r="AC2923" s="17">
        <f>AB2923*Premissas!$C$6</f>
        <v>0</v>
      </c>
      <c r="AD2923" s="15">
        <f t="shared" si="4447"/>
        <v>209</v>
      </c>
      <c r="AE2923" s="18">
        <f>AD2923*Premissas!$C$12</f>
        <v>6737.4565011072445</v>
      </c>
    </row>
    <row r="2924" spans="1:33" x14ac:dyDescent="0.25">
      <c r="A2924" s="7" t="str">
        <f>Premissas!$E$12</f>
        <v>dezembro/18</v>
      </c>
      <c r="B2924" s="29">
        <f t="shared" si="4450"/>
        <v>209</v>
      </c>
      <c r="C2924" s="15">
        <f>LARGE(Premissas!$H$12:$I$12,1)</f>
        <v>66.98</v>
      </c>
      <c r="D2924" s="16">
        <f t="shared" si="4440"/>
        <v>0</v>
      </c>
      <c r="E2924" s="17">
        <f>D2924*Premissas!$C$6</f>
        <v>0</v>
      </c>
      <c r="F2924" s="15">
        <f t="shared" si="4441"/>
        <v>209</v>
      </c>
      <c r="G2924" s="18">
        <f>F2924*Premissas!$C$5</f>
        <v>6737.4565011072445</v>
      </c>
      <c r="M2924" s="7" t="str">
        <f>Premissas!$E$12</f>
        <v>dezembro/18</v>
      </c>
      <c r="N2924" s="29">
        <f t="shared" si="4448"/>
        <v>209</v>
      </c>
      <c r="O2924" s="15">
        <f>Premissas!$I$12</f>
        <v>56.9</v>
      </c>
      <c r="P2924" s="16">
        <f t="shared" si="4443"/>
        <v>0</v>
      </c>
      <c r="Q2924" s="17">
        <f>P2924*Premissas!$C$13</f>
        <v>0</v>
      </c>
      <c r="R2924" s="15">
        <f t="shared" si="4444"/>
        <v>209</v>
      </c>
      <c r="S2924" s="18">
        <f>R2924*Premissas!$C$11</f>
        <v>10066.51376146789</v>
      </c>
      <c r="Y2924" s="7" t="str">
        <f>Premissas!$E$12</f>
        <v>dezembro/18</v>
      </c>
      <c r="Z2924" s="29">
        <f t="shared" si="4449"/>
        <v>209</v>
      </c>
      <c r="AA2924" s="15">
        <f>Premissas!$H$12</f>
        <v>66.98</v>
      </c>
      <c r="AB2924" s="16">
        <f t="shared" si="4446"/>
        <v>0</v>
      </c>
      <c r="AC2924" s="17">
        <f>AB2924*Premissas!$C$6</f>
        <v>0</v>
      </c>
      <c r="AD2924" s="15">
        <f t="shared" si="4447"/>
        <v>209</v>
      </c>
      <c r="AE2924" s="18">
        <f>AD2924*Premissas!$C$12</f>
        <v>6737.4565011072445</v>
      </c>
    </row>
    <row r="2925" spans="1:33" x14ac:dyDescent="0.25">
      <c r="A2925" s="7" t="str">
        <f>Premissas!$E$13</f>
        <v>novembro/18</v>
      </c>
      <c r="B2925" s="29">
        <f t="shared" si="4450"/>
        <v>209</v>
      </c>
      <c r="C2925" s="15">
        <f>LARGE(Premissas!$H$13:$I$13,1)</f>
        <v>66.42</v>
      </c>
      <c r="D2925" s="16">
        <f t="shared" si="4440"/>
        <v>0</v>
      </c>
      <c r="E2925" s="17">
        <f>D2925*Premissas!$C$6</f>
        <v>0</v>
      </c>
      <c r="F2925" s="15">
        <f t="shared" si="4441"/>
        <v>209</v>
      </c>
      <c r="G2925" s="18">
        <f>F2925*Premissas!$C$5</f>
        <v>6737.4565011072445</v>
      </c>
      <c r="M2925" s="7" t="str">
        <f>Premissas!$E$13</f>
        <v>novembro/18</v>
      </c>
      <c r="N2925" s="29">
        <f t="shared" si="4448"/>
        <v>209</v>
      </c>
      <c r="O2925" s="15">
        <f>Premissas!$I$13</f>
        <v>40.659999999999997</v>
      </c>
      <c r="P2925" s="16">
        <f t="shared" si="4443"/>
        <v>0</v>
      </c>
      <c r="Q2925" s="17">
        <f>P2925*Premissas!$C$13</f>
        <v>0</v>
      </c>
      <c r="R2925" s="15">
        <f t="shared" si="4444"/>
        <v>209</v>
      </c>
      <c r="S2925" s="18">
        <f>R2925*Premissas!$C$11</f>
        <v>10066.51376146789</v>
      </c>
      <c r="Y2925" s="7" t="str">
        <f>Premissas!$E$13</f>
        <v>novembro/18</v>
      </c>
      <c r="Z2925" s="29">
        <f t="shared" si="4449"/>
        <v>209</v>
      </c>
      <c r="AA2925" s="15">
        <f>Premissas!$H$13</f>
        <v>66.42</v>
      </c>
      <c r="AB2925" s="16">
        <f t="shared" si="4446"/>
        <v>0</v>
      </c>
      <c r="AC2925" s="17">
        <f>AB2925*Premissas!$C$6</f>
        <v>0</v>
      </c>
      <c r="AD2925" s="15">
        <f t="shared" si="4447"/>
        <v>209</v>
      </c>
      <c r="AE2925" s="18">
        <f>AD2925*Premissas!$C$12</f>
        <v>6737.4565011072445</v>
      </c>
    </row>
    <row r="2926" spans="1:33" x14ac:dyDescent="0.25">
      <c r="A2926" s="26" t="s">
        <v>35</v>
      </c>
      <c r="B2926" s="5"/>
      <c r="C2926" s="5">
        <f>LARGE(C2913:C2925,1)</f>
        <v>89.49</v>
      </c>
      <c r="D2926" s="5">
        <f>LARGE(D2913:D2925,1)</f>
        <v>0</v>
      </c>
      <c r="E2926" s="27">
        <f>SUM(E2914:E2925)</f>
        <v>0</v>
      </c>
      <c r="F2926" s="5">
        <f>LARGE(F2913:F2925,1)</f>
        <v>209</v>
      </c>
      <c r="G2926" s="27">
        <f t="shared" si="4406"/>
        <v>80849.478013286905</v>
      </c>
      <c r="H2926" s="50">
        <f>E2926+G2926</f>
        <v>80849.478013286905</v>
      </c>
      <c r="I2926">
        <f>B2914</f>
        <v>209</v>
      </c>
      <c r="M2926" s="26" t="s">
        <v>35</v>
      </c>
      <c r="N2926" s="5"/>
      <c r="O2926" s="5">
        <f t="shared" ref="O2926:P2926" si="4451">LARGE(O2913:O2925,1)</f>
        <v>77.73</v>
      </c>
      <c r="P2926" s="5">
        <f t="shared" si="4451"/>
        <v>0</v>
      </c>
      <c r="Q2926" s="27">
        <f t="shared" ref="Q2926" si="4452">SUM(Q2914:Q2925)</f>
        <v>0</v>
      </c>
      <c r="R2926" s="5">
        <f t="shared" ref="R2926" si="4453">LARGE(R2913:R2925,1)</f>
        <v>209</v>
      </c>
      <c r="S2926" s="27">
        <f t="shared" si="4410"/>
        <v>120798.16513761465</v>
      </c>
      <c r="T2926" s="50">
        <f t="shared" ref="T2926" si="4454">Q2926+S2926</f>
        <v>120798.16513761465</v>
      </c>
      <c r="U2926">
        <f t="shared" ref="U2926" si="4455">N2914</f>
        <v>209</v>
      </c>
      <c r="Y2926" s="26" t="s">
        <v>35</v>
      </c>
      <c r="Z2926" s="5"/>
      <c r="AA2926" s="5">
        <f t="shared" ref="AA2926:AB2926" si="4456">LARGE(AA2913:AA2925,1)</f>
        <v>89.49</v>
      </c>
      <c r="AB2926" s="5">
        <f t="shared" si="4456"/>
        <v>0</v>
      </c>
      <c r="AC2926" s="27">
        <f t="shared" ref="AC2926" si="4457">SUM(AC2914:AC2925)</f>
        <v>0</v>
      </c>
      <c r="AD2926" s="5">
        <f t="shared" ref="AD2926" si="4458">LARGE(AD2913:AD2925,1)</f>
        <v>209</v>
      </c>
      <c r="AE2926" s="27">
        <f t="shared" si="4416"/>
        <v>80849.478013286905</v>
      </c>
      <c r="AF2926" s="50">
        <f t="shared" ref="AF2926" si="4459">AC2926+AE2926</f>
        <v>80849.478013286905</v>
      </c>
      <c r="AG2926">
        <f t="shared" ref="AG2926" si="4460">Z2914</f>
        <v>209</v>
      </c>
    </row>
    <row r="2927" spans="1:33" x14ac:dyDescent="0.25">
      <c r="A2927" s="6" t="s">
        <v>12</v>
      </c>
      <c r="B2927" s="6" t="s">
        <v>18</v>
      </c>
      <c r="C2927" s="6" t="s">
        <v>19</v>
      </c>
      <c r="D2927" s="14" t="s">
        <v>20</v>
      </c>
      <c r="E2927" s="14" t="s">
        <v>21</v>
      </c>
      <c r="F2927" s="6" t="s">
        <v>22</v>
      </c>
      <c r="G2927" s="6" t="s">
        <v>23</v>
      </c>
      <c r="M2927" s="6" t="s">
        <v>12</v>
      </c>
      <c r="N2927" s="6" t="s">
        <v>18</v>
      </c>
      <c r="O2927" s="6" t="s">
        <v>19</v>
      </c>
      <c r="P2927" s="14" t="s">
        <v>20</v>
      </c>
      <c r="Q2927" s="14" t="s">
        <v>21</v>
      </c>
      <c r="R2927" s="6" t="s">
        <v>22</v>
      </c>
      <c r="S2927" s="6" t="s">
        <v>23</v>
      </c>
      <c r="Y2927" s="6" t="s">
        <v>12</v>
      </c>
      <c r="Z2927" s="6" t="s">
        <v>18</v>
      </c>
      <c r="AA2927" s="6" t="s">
        <v>19</v>
      </c>
      <c r="AB2927" s="14" t="s">
        <v>20</v>
      </c>
      <c r="AC2927" s="14" t="s">
        <v>21</v>
      </c>
      <c r="AD2927" s="6" t="s">
        <v>22</v>
      </c>
      <c r="AE2927" s="6" t="s">
        <v>23</v>
      </c>
    </row>
    <row r="2928" spans="1:33" x14ac:dyDescent="0.25">
      <c r="A2928" s="7" t="str">
        <f>Premissas!$E$2</f>
        <v>outubro/19</v>
      </c>
      <c r="B2928" s="29">
        <f>B2914+1</f>
        <v>210</v>
      </c>
      <c r="C2928" s="15">
        <f>LARGE(Premissas!$H$2:$I$2,1)</f>
        <v>63.39</v>
      </c>
      <c r="D2928" s="16">
        <f t="shared" ref="D2928:D2939" si="4461">IF(C2928&gt;105%*B2928,(C2928-B2928),0)</f>
        <v>0</v>
      </c>
      <c r="E2928" s="17">
        <f>D2928*Premissas!$C$6</f>
        <v>0</v>
      </c>
      <c r="F2928" s="15">
        <f t="shared" ref="F2928:F2939" si="4462">IF(C2928&gt;B2928,C2928,B2928)</f>
        <v>210</v>
      </c>
      <c r="G2928" s="18">
        <f>F2928*Premissas!$C$5</f>
        <v>6769.693135083834</v>
      </c>
      <c r="M2928" s="7" t="str">
        <f>Premissas!$E$2</f>
        <v>outubro/19</v>
      </c>
      <c r="N2928" s="29">
        <f t="shared" ref="N2928" si="4463">N2914+1</f>
        <v>210</v>
      </c>
      <c r="O2928" s="15">
        <f>Premissas!$I$2</f>
        <v>63.39</v>
      </c>
      <c r="P2928" s="16">
        <f t="shared" ref="P2928:P2939" si="4464">IF(O2928&gt;105%*N2928,(O2928-N2928),0)</f>
        <v>0</v>
      </c>
      <c r="Q2928" s="17">
        <f>P2928*Premissas!$C$13</f>
        <v>0</v>
      </c>
      <c r="R2928" s="15">
        <f t="shared" ref="R2928:R2939" si="4465">IF(O2928&gt;N2928,O2928,N2928)</f>
        <v>210</v>
      </c>
      <c r="S2928" s="18">
        <f>R2928*Premissas!$C$11</f>
        <v>10114.678899082568</v>
      </c>
      <c r="Y2928" s="7" t="str">
        <f>Premissas!$E$2</f>
        <v>outubro/19</v>
      </c>
      <c r="Z2928" s="29">
        <f t="shared" ref="Z2928" si="4466">Z2914+1</f>
        <v>210</v>
      </c>
      <c r="AA2928" s="15">
        <f>Premissas!$H$2</f>
        <v>58.8</v>
      </c>
      <c r="AB2928" s="16">
        <f t="shared" ref="AB2928:AB2939" si="4467">IF(AA2928&gt;105%*Z2928,(AA2928-Z2928),0)</f>
        <v>0</v>
      </c>
      <c r="AC2928" s="17">
        <f>AB2928*Premissas!$C$6</f>
        <v>0</v>
      </c>
      <c r="AD2928" s="15">
        <f t="shared" ref="AD2928:AD2939" si="4468">IF(AA2928&gt;Z2928,AA2928,Z2928)</f>
        <v>210</v>
      </c>
      <c r="AE2928" s="18">
        <f>AD2928*Premissas!$C$12</f>
        <v>6769.693135083834</v>
      </c>
    </row>
    <row r="2929" spans="1:33" x14ac:dyDescent="0.25">
      <c r="A2929" s="7" t="str">
        <f>Premissas!$E$3</f>
        <v>setembro/19</v>
      </c>
      <c r="B2929" s="29">
        <f>B2928</f>
        <v>210</v>
      </c>
      <c r="C2929" s="15">
        <f>LARGE(Premissas!$H$3:$I$3,1)</f>
        <v>58.91</v>
      </c>
      <c r="D2929" s="16">
        <f t="shared" si="4461"/>
        <v>0</v>
      </c>
      <c r="E2929" s="17">
        <f>D2929*Premissas!$C$6</f>
        <v>0</v>
      </c>
      <c r="F2929" s="15">
        <f t="shared" si="4462"/>
        <v>210</v>
      </c>
      <c r="G2929" s="18">
        <f>F2929*Premissas!$C$5</f>
        <v>6769.693135083834</v>
      </c>
      <c r="M2929" s="7" t="str">
        <f>Premissas!$E$3</f>
        <v>setembro/19</v>
      </c>
      <c r="N2929" s="29">
        <f t="shared" ref="N2929:N2939" si="4469">N2928</f>
        <v>210</v>
      </c>
      <c r="O2929" s="15">
        <f>Premissas!$I$3</f>
        <v>52.19</v>
      </c>
      <c r="P2929" s="16">
        <f t="shared" si="4464"/>
        <v>0</v>
      </c>
      <c r="Q2929" s="17">
        <f>P2929*Premissas!$C$13</f>
        <v>0</v>
      </c>
      <c r="R2929" s="15">
        <f t="shared" si="4465"/>
        <v>210</v>
      </c>
      <c r="S2929" s="18">
        <f>R2929*Premissas!$C$11</f>
        <v>10114.678899082568</v>
      </c>
      <c r="Y2929" s="7" t="str">
        <f>Premissas!$E$3</f>
        <v>setembro/19</v>
      </c>
      <c r="Z2929" s="29">
        <f t="shared" ref="Z2929:Z2939" si="4470">Z2928</f>
        <v>210</v>
      </c>
      <c r="AA2929" s="15">
        <f>Premissas!$H$3</f>
        <v>58.91</v>
      </c>
      <c r="AB2929" s="16">
        <f t="shared" si="4467"/>
        <v>0</v>
      </c>
      <c r="AC2929" s="17">
        <f>AB2929*Premissas!$C$6</f>
        <v>0</v>
      </c>
      <c r="AD2929" s="15">
        <f t="shared" si="4468"/>
        <v>210</v>
      </c>
      <c r="AE2929" s="18">
        <f>AD2929*Premissas!$C$12</f>
        <v>6769.693135083834</v>
      </c>
    </row>
    <row r="2930" spans="1:33" x14ac:dyDescent="0.25">
      <c r="A2930" s="7" t="str">
        <f>Premissas!$E$4</f>
        <v>agosto/19</v>
      </c>
      <c r="B2930" s="29">
        <f t="shared" ref="B2930:B2939" si="4471">B2929</f>
        <v>210</v>
      </c>
      <c r="C2930" s="15">
        <f>LARGE(Premissas!$H$4:$I$4,1)</f>
        <v>46.48</v>
      </c>
      <c r="D2930" s="16">
        <f t="shared" si="4461"/>
        <v>0</v>
      </c>
      <c r="E2930" s="17">
        <f>D2930*Premissas!$C$6</f>
        <v>0</v>
      </c>
      <c r="F2930" s="15">
        <f t="shared" si="4462"/>
        <v>210</v>
      </c>
      <c r="G2930" s="18">
        <f>F2930*Premissas!$C$5</f>
        <v>6769.693135083834</v>
      </c>
      <c r="M2930" s="7" t="str">
        <f>Premissas!$E$4</f>
        <v>agosto/19</v>
      </c>
      <c r="N2930" s="29">
        <f t="shared" si="4469"/>
        <v>210</v>
      </c>
      <c r="O2930" s="15">
        <f>Premissas!$I$4</f>
        <v>20.16</v>
      </c>
      <c r="P2930" s="16">
        <f t="shared" si="4464"/>
        <v>0</v>
      </c>
      <c r="Q2930" s="17">
        <f>P2930*Premissas!$C$13</f>
        <v>0</v>
      </c>
      <c r="R2930" s="15">
        <f t="shared" si="4465"/>
        <v>210</v>
      </c>
      <c r="S2930" s="18">
        <f>R2930*Premissas!$C$11</f>
        <v>10114.678899082568</v>
      </c>
      <c r="Y2930" s="7" t="str">
        <f>Premissas!$E$4</f>
        <v>agosto/19</v>
      </c>
      <c r="Z2930" s="29">
        <f t="shared" si="4470"/>
        <v>210</v>
      </c>
      <c r="AA2930" s="15">
        <f>Premissas!$H$4</f>
        <v>46.48</v>
      </c>
      <c r="AB2930" s="16">
        <f t="shared" si="4467"/>
        <v>0</v>
      </c>
      <c r="AC2930" s="17">
        <f>AB2930*Premissas!$C$6</f>
        <v>0</v>
      </c>
      <c r="AD2930" s="15">
        <f t="shared" si="4468"/>
        <v>210</v>
      </c>
      <c r="AE2930" s="18">
        <f>AD2930*Premissas!$C$12</f>
        <v>6769.693135083834</v>
      </c>
    </row>
    <row r="2931" spans="1:33" x14ac:dyDescent="0.25">
      <c r="A2931" s="7" t="str">
        <f>Premissas!$E$5</f>
        <v>julho/19</v>
      </c>
      <c r="B2931" s="29">
        <f t="shared" si="4471"/>
        <v>210</v>
      </c>
      <c r="C2931" s="15">
        <f>LARGE(Premissas!$H$5:$I$5,1)</f>
        <v>63.17</v>
      </c>
      <c r="D2931" s="16">
        <f t="shared" si="4461"/>
        <v>0</v>
      </c>
      <c r="E2931" s="17">
        <f>D2931*Premissas!$C$6</f>
        <v>0</v>
      </c>
      <c r="F2931" s="15">
        <f t="shared" si="4462"/>
        <v>210</v>
      </c>
      <c r="G2931" s="18">
        <f>F2931*Premissas!$C$5</f>
        <v>6769.693135083834</v>
      </c>
      <c r="M2931" s="7" t="str">
        <f>Premissas!$E$5</f>
        <v>julho/19</v>
      </c>
      <c r="N2931" s="29">
        <f t="shared" si="4469"/>
        <v>210</v>
      </c>
      <c r="O2931" s="15">
        <f>Premissas!$I$5</f>
        <v>39.979999999999997</v>
      </c>
      <c r="P2931" s="16">
        <f t="shared" si="4464"/>
        <v>0</v>
      </c>
      <c r="Q2931" s="17">
        <f>P2931*Premissas!$C$13</f>
        <v>0</v>
      </c>
      <c r="R2931" s="15">
        <f t="shared" si="4465"/>
        <v>210</v>
      </c>
      <c r="S2931" s="18">
        <f>R2931*Premissas!$C$11</f>
        <v>10114.678899082568</v>
      </c>
      <c r="Y2931" s="7" t="str">
        <f>Premissas!$E$5</f>
        <v>julho/19</v>
      </c>
      <c r="Z2931" s="29">
        <f t="shared" si="4470"/>
        <v>210</v>
      </c>
      <c r="AA2931" s="15">
        <f>Premissas!$H$5</f>
        <v>63.17</v>
      </c>
      <c r="AB2931" s="16">
        <f t="shared" si="4467"/>
        <v>0</v>
      </c>
      <c r="AC2931" s="17">
        <f>AB2931*Premissas!$C$6</f>
        <v>0</v>
      </c>
      <c r="AD2931" s="15">
        <f t="shared" si="4468"/>
        <v>210</v>
      </c>
      <c r="AE2931" s="18">
        <f>AD2931*Premissas!$C$12</f>
        <v>6769.693135083834</v>
      </c>
    </row>
    <row r="2932" spans="1:33" x14ac:dyDescent="0.25">
      <c r="A2932" s="7" t="str">
        <f>Premissas!$E$6</f>
        <v>junho/19</v>
      </c>
      <c r="B2932" s="29">
        <f t="shared" si="4471"/>
        <v>210</v>
      </c>
      <c r="C2932" s="15">
        <f>LARGE(Premissas!$H$6:$I$6,1)</f>
        <v>59.47</v>
      </c>
      <c r="D2932" s="16">
        <f t="shared" si="4461"/>
        <v>0</v>
      </c>
      <c r="E2932" s="17">
        <f>D2932*Premissas!$C$6</f>
        <v>0</v>
      </c>
      <c r="F2932" s="15">
        <f t="shared" si="4462"/>
        <v>210</v>
      </c>
      <c r="G2932" s="18">
        <f>F2932*Premissas!$C$5</f>
        <v>6769.693135083834</v>
      </c>
      <c r="M2932" s="7" t="str">
        <f>Premissas!$E$6</f>
        <v>junho/19</v>
      </c>
      <c r="N2932" s="29">
        <f t="shared" si="4469"/>
        <v>210</v>
      </c>
      <c r="O2932" s="15">
        <f>Premissas!$I$6</f>
        <v>47.71</v>
      </c>
      <c r="P2932" s="16">
        <f t="shared" si="4464"/>
        <v>0</v>
      </c>
      <c r="Q2932" s="17">
        <f>P2932*Premissas!$C$13</f>
        <v>0</v>
      </c>
      <c r="R2932" s="15">
        <f t="shared" si="4465"/>
        <v>210</v>
      </c>
      <c r="S2932" s="18">
        <f>R2932*Premissas!$C$11</f>
        <v>10114.678899082568</v>
      </c>
      <c r="Y2932" s="7" t="str">
        <f>Premissas!$E$6</f>
        <v>junho/19</v>
      </c>
      <c r="Z2932" s="29">
        <f t="shared" si="4470"/>
        <v>210</v>
      </c>
      <c r="AA2932" s="15">
        <f>Premissas!$H$6</f>
        <v>59.47</v>
      </c>
      <c r="AB2932" s="16">
        <f t="shared" si="4467"/>
        <v>0</v>
      </c>
      <c r="AC2932" s="17">
        <f>AB2932*Premissas!$C$6</f>
        <v>0</v>
      </c>
      <c r="AD2932" s="15">
        <f t="shared" si="4468"/>
        <v>210</v>
      </c>
      <c r="AE2932" s="18">
        <f>AD2932*Premissas!$C$12</f>
        <v>6769.693135083834</v>
      </c>
    </row>
    <row r="2933" spans="1:33" x14ac:dyDescent="0.25">
      <c r="A2933" s="7" t="str">
        <f>Premissas!$E$7</f>
        <v>maio/19</v>
      </c>
      <c r="B2933" s="29">
        <f t="shared" si="4471"/>
        <v>210</v>
      </c>
      <c r="C2933" s="15">
        <f>LARGE(Premissas!$H$7:$I$7,1)</f>
        <v>61.04</v>
      </c>
      <c r="D2933" s="20">
        <f t="shared" si="4461"/>
        <v>0</v>
      </c>
      <c r="E2933" s="17">
        <f>D2933*Premissas!$C$6</f>
        <v>0</v>
      </c>
      <c r="F2933" s="15">
        <f t="shared" si="4462"/>
        <v>210</v>
      </c>
      <c r="G2933" s="18">
        <f>F2933*Premissas!$C$5</f>
        <v>6769.693135083834</v>
      </c>
      <c r="M2933" s="7" t="str">
        <f>Premissas!$E$7</f>
        <v>maio/19</v>
      </c>
      <c r="N2933" s="29">
        <f t="shared" si="4469"/>
        <v>210</v>
      </c>
      <c r="O2933" s="15">
        <f>Premissas!$I$7</f>
        <v>46.37</v>
      </c>
      <c r="P2933" s="20">
        <f t="shared" si="4464"/>
        <v>0</v>
      </c>
      <c r="Q2933" s="17">
        <f>P2933*Premissas!$C$13</f>
        <v>0</v>
      </c>
      <c r="R2933" s="15">
        <f t="shared" si="4465"/>
        <v>210</v>
      </c>
      <c r="S2933" s="18">
        <f>R2933*Premissas!$C$11</f>
        <v>10114.678899082568</v>
      </c>
      <c r="Y2933" s="7" t="str">
        <f>Premissas!$E$7</f>
        <v>maio/19</v>
      </c>
      <c r="Z2933" s="29">
        <f t="shared" si="4470"/>
        <v>210</v>
      </c>
      <c r="AA2933" s="15">
        <f>Premissas!$H$7</f>
        <v>61.04</v>
      </c>
      <c r="AB2933" s="20">
        <f t="shared" si="4467"/>
        <v>0</v>
      </c>
      <c r="AC2933" s="17">
        <f>AB2933*Premissas!$C$6</f>
        <v>0</v>
      </c>
      <c r="AD2933" s="15">
        <f t="shared" si="4468"/>
        <v>210</v>
      </c>
      <c r="AE2933" s="18">
        <f>AD2933*Premissas!$C$12</f>
        <v>6769.693135083834</v>
      </c>
    </row>
    <row r="2934" spans="1:33" x14ac:dyDescent="0.25">
      <c r="A2934" s="7" t="str">
        <f>Premissas!$E$8</f>
        <v>abril/19</v>
      </c>
      <c r="B2934" s="29">
        <f t="shared" si="4471"/>
        <v>210</v>
      </c>
      <c r="C2934" s="15">
        <f>LARGE(Premissas!$H$8:$I$8,1)</f>
        <v>81.98</v>
      </c>
      <c r="D2934" s="20">
        <f t="shared" si="4461"/>
        <v>0</v>
      </c>
      <c r="E2934" s="17">
        <f>D2934*Premissas!$C$6</f>
        <v>0</v>
      </c>
      <c r="F2934" s="15">
        <f t="shared" si="4462"/>
        <v>210</v>
      </c>
      <c r="G2934" s="18">
        <f>F2934*Premissas!$C$5</f>
        <v>6769.693135083834</v>
      </c>
      <c r="M2934" s="7" t="str">
        <f>Premissas!$E$8</f>
        <v>abril/19</v>
      </c>
      <c r="N2934" s="29">
        <f t="shared" si="4469"/>
        <v>210</v>
      </c>
      <c r="O2934" s="15">
        <f>Premissas!$I$8</f>
        <v>53.09</v>
      </c>
      <c r="P2934" s="20">
        <f t="shared" si="4464"/>
        <v>0</v>
      </c>
      <c r="Q2934" s="17">
        <f>P2934*Premissas!$C$13</f>
        <v>0</v>
      </c>
      <c r="R2934" s="15">
        <f t="shared" si="4465"/>
        <v>210</v>
      </c>
      <c r="S2934" s="18">
        <f>R2934*Premissas!$C$11</f>
        <v>10114.678899082568</v>
      </c>
      <c r="Y2934" s="7" t="str">
        <f>Premissas!$E$8</f>
        <v>abril/19</v>
      </c>
      <c r="Z2934" s="29">
        <f t="shared" si="4470"/>
        <v>210</v>
      </c>
      <c r="AA2934" s="15">
        <f>Premissas!$H$8</f>
        <v>81.98</v>
      </c>
      <c r="AB2934" s="20">
        <f t="shared" si="4467"/>
        <v>0</v>
      </c>
      <c r="AC2934" s="17">
        <f>AB2934*Premissas!$C$6</f>
        <v>0</v>
      </c>
      <c r="AD2934" s="15">
        <f t="shared" si="4468"/>
        <v>210</v>
      </c>
      <c r="AE2934" s="18">
        <f>AD2934*Premissas!$C$12</f>
        <v>6769.693135083834</v>
      </c>
    </row>
    <row r="2935" spans="1:33" x14ac:dyDescent="0.25">
      <c r="A2935" s="7" t="str">
        <f>Premissas!$E$9</f>
        <v>março/19</v>
      </c>
      <c r="B2935" s="29">
        <f t="shared" si="4471"/>
        <v>210</v>
      </c>
      <c r="C2935" s="15">
        <f>LARGE(Premissas!$H$9:$I$9,1)</f>
        <v>77.73</v>
      </c>
      <c r="D2935" s="20">
        <f t="shared" si="4461"/>
        <v>0</v>
      </c>
      <c r="E2935" s="17">
        <f>D2935*Premissas!$C$6</f>
        <v>0</v>
      </c>
      <c r="F2935" s="15">
        <f t="shared" si="4462"/>
        <v>210</v>
      </c>
      <c r="G2935" s="18">
        <f>F2935*Premissas!$C$5</f>
        <v>6769.693135083834</v>
      </c>
      <c r="M2935" s="7" t="str">
        <f>Premissas!$E$9</f>
        <v>março/19</v>
      </c>
      <c r="N2935" s="29">
        <f t="shared" si="4469"/>
        <v>210</v>
      </c>
      <c r="O2935" s="15">
        <f>Premissas!$I$9</f>
        <v>77.73</v>
      </c>
      <c r="P2935" s="20">
        <f t="shared" si="4464"/>
        <v>0</v>
      </c>
      <c r="Q2935" s="17">
        <f>P2935*Premissas!$C$13</f>
        <v>0</v>
      </c>
      <c r="R2935" s="15">
        <f t="shared" si="4465"/>
        <v>210</v>
      </c>
      <c r="S2935" s="18">
        <f>R2935*Premissas!$C$11</f>
        <v>10114.678899082568</v>
      </c>
      <c r="Y2935" s="7" t="str">
        <f>Premissas!$E$9</f>
        <v>março/19</v>
      </c>
      <c r="Z2935" s="29">
        <f t="shared" si="4470"/>
        <v>210</v>
      </c>
      <c r="AA2935" s="15">
        <f>Premissas!$H$9</f>
        <v>77.62</v>
      </c>
      <c r="AB2935" s="20">
        <f t="shared" si="4467"/>
        <v>0</v>
      </c>
      <c r="AC2935" s="17">
        <f>AB2935*Premissas!$C$6</f>
        <v>0</v>
      </c>
      <c r="AD2935" s="15">
        <f t="shared" si="4468"/>
        <v>210</v>
      </c>
      <c r="AE2935" s="18">
        <f>AD2935*Premissas!$C$12</f>
        <v>6769.693135083834</v>
      </c>
    </row>
    <row r="2936" spans="1:33" x14ac:dyDescent="0.25">
      <c r="A2936" s="7" t="str">
        <f>Premissas!$E$10</f>
        <v>fevereiro/19</v>
      </c>
      <c r="B2936" s="29">
        <f t="shared" si="4471"/>
        <v>210</v>
      </c>
      <c r="C2936" s="15">
        <f>LARGE(Premissas!$H$10:$I$10,1)</f>
        <v>89.49</v>
      </c>
      <c r="D2936" s="20">
        <f t="shared" si="4461"/>
        <v>0</v>
      </c>
      <c r="E2936" s="17">
        <f>D2936*Premissas!$C$6</f>
        <v>0</v>
      </c>
      <c r="F2936" s="15">
        <f t="shared" si="4462"/>
        <v>210</v>
      </c>
      <c r="G2936" s="18">
        <f>F2936*Premissas!$C$5</f>
        <v>6769.693135083834</v>
      </c>
      <c r="M2936" s="7" t="str">
        <f>Premissas!$E$10</f>
        <v>fevereiro/19</v>
      </c>
      <c r="N2936" s="29">
        <f t="shared" si="4469"/>
        <v>210</v>
      </c>
      <c r="O2936" s="15">
        <f>Premissas!$I$10</f>
        <v>61.82</v>
      </c>
      <c r="P2936" s="20">
        <f t="shared" si="4464"/>
        <v>0</v>
      </c>
      <c r="Q2936" s="17">
        <f>P2936*Premissas!$C$13</f>
        <v>0</v>
      </c>
      <c r="R2936" s="15">
        <f t="shared" si="4465"/>
        <v>210</v>
      </c>
      <c r="S2936" s="18">
        <f>R2936*Premissas!$C$11</f>
        <v>10114.678899082568</v>
      </c>
      <c r="Y2936" s="7" t="str">
        <f>Premissas!$E$10</f>
        <v>fevereiro/19</v>
      </c>
      <c r="Z2936" s="29">
        <f t="shared" si="4470"/>
        <v>210</v>
      </c>
      <c r="AA2936" s="15">
        <f>Premissas!$H$10</f>
        <v>89.49</v>
      </c>
      <c r="AB2936" s="20">
        <f t="shared" si="4467"/>
        <v>0</v>
      </c>
      <c r="AC2936" s="17">
        <f>AB2936*Premissas!$C$6</f>
        <v>0</v>
      </c>
      <c r="AD2936" s="15">
        <f t="shared" si="4468"/>
        <v>210</v>
      </c>
      <c r="AE2936" s="18">
        <f>AD2936*Premissas!$C$12</f>
        <v>6769.693135083834</v>
      </c>
    </row>
    <row r="2937" spans="1:33" x14ac:dyDescent="0.25">
      <c r="A2937" s="7" t="str">
        <f>Premissas!$E$11</f>
        <v>janeiro/19</v>
      </c>
      <c r="B2937" s="29">
        <f t="shared" si="4471"/>
        <v>210</v>
      </c>
      <c r="C2937" s="15">
        <f>LARGE(Premissas!$H$11:$I$11,1)</f>
        <v>81.09</v>
      </c>
      <c r="D2937" s="16">
        <f t="shared" si="4461"/>
        <v>0</v>
      </c>
      <c r="E2937" s="17">
        <f>D2937*Premissas!$C$6</f>
        <v>0</v>
      </c>
      <c r="F2937" s="15">
        <f t="shared" si="4462"/>
        <v>210</v>
      </c>
      <c r="G2937" s="18">
        <f>F2937*Premissas!$C$5</f>
        <v>6769.693135083834</v>
      </c>
      <c r="M2937" s="7" t="str">
        <f>Premissas!$E$11</f>
        <v>janeiro/19</v>
      </c>
      <c r="N2937" s="29">
        <f t="shared" si="4469"/>
        <v>210</v>
      </c>
      <c r="O2937" s="15">
        <f>Premissas!$I$11</f>
        <v>57.12</v>
      </c>
      <c r="P2937" s="16">
        <f t="shared" si="4464"/>
        <v>0</v>
      </c>
      <c r="Q2937" s="17">
        <f>P2937*Premissas!$C$13</f>
        <v>0</v>
      </c>
      <c r="R2937" s="15">
        <f t="shared" si="4465"/>
        <v>210</v>
      </c>
      <c r="S2937" s="18">
        <f>R2937*Premissas!$C$11</f>
        <v>10114.678899082568</v>
      </c>
      <c r="Y2937" s="7" t="str">
        <f>Premissas!$E$11</f>
        <v>janeiro/19</v>
      </c>
      <c r="Z2937" s="29">
        <f t="shared" si="4470"/>
        <v>210</v>
      </c>
      <c r="AA2937" s="15">
        <f>Premissas!$H$11</f>
        <v>81.09</v>
      </c>
      <c r="AB2937" s="16">
        <f t="shared" si="4467"/>
        <v>0</v>
      </c>
      <c r="AC2937" s="17">
        <f>AB2937*Premissas!$C$6</f>
        <v>0</v>
      </c>
      <c r="AD2937" s="15">
        <f t="shared" si="4468"/>
        <v>210</v>
      </c>
      <c r="AE2937" s="18">
        <f>AD2937*Premissas!$C$12</f>
        <v>6769.693135083834</v>
      </c>
    </row>
    <row r="2938" spans="1:33" x14ac:dyDescent="0.25">
      <c r="A2938" s="7" t="str">
        <f>Premissas!$E$12</f>
        <v>dezembro/18</v>
      </c>
      <c r="B2938" s="29">
        <f t="shared" si="4471"/>
        <v>210</v>
      </c>
      <c r="C2938" s="15">
        <f>LARGE(Premissas!$H$12:$I$12,1)</f>
        <v>66.98</v>
      </c>
      <c r="D2938" s="16">
        <f t="shared" si="4461"/>
        <v>0</v>
      </c>
      <c r="E2938" s="17">
        <f>D2938*Premissas!$C$6</f>
        <v>0</v>
      </c>
      <c r="F2938" s="15">
        <f t="shared" si="4462"/>
        <v>210</v>
      </c>
      <c r="G2938" s="18">
        <f>F2938*Premissas!$C$5</f>
        <v>6769.693135083834</v>
      </c>
      <c r="M2938" s="7" t="str">
        <f>Premissas!$E$12</f>
        <v>dezembro/18</v>
      </c>
      <c r="N2938" s="29">
        <f t="shared" si="4469"/>
        <v>210</v>
      </c>
      <c r="O2938" s="15">
        <f>Premissas!$I$12</f>
        <v>56.9</v>
      </c>
      <c r="P2938" s="16">
        <f t="shared" si="4464"/>
        <v>0</v>
      </c>
      <c r="Q2938" s="17">
        <f>P2938*Premissas!$C$13</f>
        <v>0</v>
      </c>
      <c r="R2938" s="15">
        <f t="shared" si="4465"/>
        <v>210</v>
      </c>
      <c r="S2938" s="18">
        <f>R2938*Premissas!$C$11</f>
        <v>10114.678899082568</v>
      </c>
      <c r="Y2938" s="7" t="str">
        <f>Premissas!$E$12</f>
        <v>dezembro/18</v>
      </c>
      <c r="Z2938" s="29">
        <f t="shared" si="4470"/>
        <v>210</v>
      </c>
      <c r="AA2938" s="15">
        <f>Premissas!$H$12</f>
        <v>66.98</v>
      </c>
      <c r="AB2938" s="16">
        <f t="shared" si="4467"/>
        <v>0</v>
      </c>
      <c r="AC2938" s="17">
        <f>AB2938*Premissas!$C$6</f>
        <v>0</v>
      </c>
      <c r="AD2938" s="15">
        <f t="shared" si="4468"/>
        <v>210</v>
      </c>
      <c r="AE2938" s="18">
        <f>AD2938*Premissas!$C$12</f>
        <v>6769.693135083834</v>
      </c>
    </row>
    <row r="2939" spans="1:33" x14ac:dyDescent="0.25">
      <c r="A2939" s="7" t="str">
        <f>Premissas!$E$13</f>
        <v>novembro/18</v>
      </c>
      <c r="B2939" s="29">
        <f t="shared" si="4471"/>
        <v>210</v>
      </c>
      <c r="C2939" s="15">
        <f>LARGE(Premissas!$H$13:$I$13,1)</f>
        <v>66.42</v>
      </c>
      <c r="D2939" s="16">
        <f t="shared" si="4461"/>
        <v>0</v>
      </c>
      <c r="E2939" s="17">
        <f>D2939*Premissas!$C$6</f>
        <v>0</v>
      </c>
      <c r="F2939" s="15">
        <f t="shared" si="4462"/>
        <v>210</v>
      </c>
      <c r="G2939" s="18">
        <f>F2939*Premissas!$C$5</f>
        <v>6769.693135083834</v>
      </c>
      <c r="M2939" s="7" t="str">
        <f>Premissas!$E$13</f>
        <v>novembro/18</v>
      </c>
      <c r="N2939" s="29">
        <f t="shared" si="4469"/>
        <v>210</v>
      </c>
      <c r="O2939" s="15">
        <f>Premissas!$I$13</f>
        <v>40.659999999999997</v>
      </c>
      <c r="P2939" s="16">
        <f t="shared" si="4464"/>
        <v>0</v>
      </c>
      <c r="Q2939" s="17">
        <f>P2939*Premissas!$C$13</f>
        <v>0</v>
      </c>
      <c r="R2939" s="15">
        <f t="shared" si="4465"/>
        <v>210</v>
      </c>
      <c r="S2939" s="18">
        <f>R2939*Premissas!$C$11</f>
        <v>10114.678899082568</v>
      </c>
      <c r="Y2939" s="7" t="str">
        <f>Premissas!$E$13</f>
        <v>novembro/18</v>
      </c>
      <c r="Z2939" s="29">
        <f t="shared" si="4470"/>
        <v>210</v>
      </c>
      <c r="AA2939" s="15">
        <f>Premissas!$H$13</f>
        <v>66.42</v>
      </c>
      <c r="AB2939" s="16">
        <f t="shared" si="4467"/>
        <v>0</v>
      </c>
      <c r="AC2939" s="17">
        <f>AB2939*Premissas!$C$6</f>
        <v>0</v>
      </c>
      <c r="AD2939" s="15">
        <f t="shared" si="4468"/>
        <v>210</v>
      </c>
      <c r="AE2939" s="18">
        <f>AD2939*Premissas!$C$12</f>
        <v>6769.693135083834</v>
      </c>
    </row>
    <row r="2940" spans="1:33" x14ac:dyDescent="0.25">
      <c r="A2940" s="26" t="s">
        <v>35</v>
      </c>
      <c r="B2940" s="5"/>
      <c r="C2940" s="5">
        <f>LARGE(C2927:C2939,1)</f>
        <v>89.49</v>
      </c>
      <c r="D2940" s="5">
        <f>LARGE(D2927:D2939,1)</f>
        <v>0</v>
      </c>
      <c r="E2940" s="27">
        <f>SUM(E2928:E2939)</f>
        <v>0</v>
      </c>
      <c r="F2940" s="5">
        <f>LARGE(F2927:F2939,1)</f>
        <v>210</v>
      </c>
      <c r="G2940" s="27">
        <f t="shared" si="4406"/>
        <v>81236.31762100599</v>
      </c>
      <c r="H2940" s="50">
        <f>E2940+G2940</f>
        <v>81236.31762100599</v>
      </c>
      <c r="I2940">
        <f>B2928</f>
        <v>210</v>
      </c>
      <c r="M2940" s="26" t="s">
        <v>35</v>
      </c>
      <c r="N2940" s="5"/>
      <c r="O2940" s="5">
        <f t="shared" ref="O2940:P2940" si="4472">LARGE(O2927:O2939,1)</f>
        <v>77.73</v>
      </c>
      <c r="P2940" s="5">
        <f t="shared" si="4472"/>
        <v>0</v>
      </c>
      <c r="Q2940" s="27">
        <f t="shared" ref="Q2940" si="4473">SUM(Q2928:Q2939)</f>
        <v>0</v>
      </c>
      <c r="R2940" s="5">
        <f t="shared" ref="R2940" si="4474">LARGE(R2927:R2939,1)</f>
        <v>210</v>
      </c>
      <c r="S2940" s="27">
        <f t="shared" si="4410"/>
        <v>121376.14678899084</v>
      </c>
      <c r="T2940" s="50">
        <f t="shared" ref="T2940" si="4475">Q2940+S2940</f>
        <v>121376.14678899084</v>
      </c>
      <c r="U2940">
        <f t="shared" ref="U2940" si="4476">N2928</f>
        <v>210</v>
      </c>
      <c r="Y2940" s="26" t="s">
        <v>35</v>
      </c>
      <c r="Z2940" s="5"/>
      <c r="AA2940" s="5">
        <f t="shared" ref="AA2940:AB2940" si="4477">LARGE(AA2927:AA2939,1)</f>
        <v>89.49</v>
      </c>
      <c r="AB2940" s="5">
        <f t="shared" si="4477"/>
        <v>0</v>
      </c>
      <c r="AC2940" s="27">
        <f t="shared" ref="AC2940" si="4478">SUM(AC2928:AC2939)</f>
        <v>0</v>
      </c>
      <c r="AD2940" s="5">
        <f t="shared" ref="AD2940" si="4479">LARGE(AD2927:AD2939,1)</f>
        <v>210</v>
      </c>
      <c r="AE2940" s="27">
        <f t="shared" si="4416"/>
        <v>81236.31762100599</v>
      </c>
      <c r="AF2940" s="50">
        <f t="shared" ref="AF2940" si="4480">AC2940+AE2940</f>
        <v>81236.31762100599</v>
      </c>
      <c r="AG2940">
        <f t="shared" ref="AG2940" si="4481">Z2928</f>
        <v>210</v>
      </c>
    </row>
    <row r="2941" spans="1:33" x14ac:dyDescent="0.25">
      <c r="A2941" s="6" t="s">
        <v>12</v>
      </c>
      <c r="B2941" s="6" t="s">
        <v>18</v>
      </c>
      <c r="C2941" s="6" t="s">
        <v>19</v>
      </c>
      <c r="D2941" s="14" t="s">
        <v>20</v>
      </c>
      <c r="E2941" s="14" t="s">
        <v>21</v>
      </c>
      <c r="F2941" s="6" t="s">
        <v>22</v>
      </c>
      <c r="G2941" s="6" t="s">
        <v>23</v>
      </c>
      <c r="M2941" s="6" t="s">
        <v>12</v>
      </c>
      <c r="N2941" s="6" t="s">
        <v>18</v>
      </c>
      <c r="O2941" s="6" t="s">
        <v>19</v>
      </c>
      <c r="P2941" s="14" t="s">
        <v>20</v>
      </c>
      <c r="Q2941" s="14" t="s">
        <v>21</v>
      </c>
      <c r="R2941" s="6" t="s">
        <v>22</v>
      </c>
      <c r="S2941" s="6" t="s">
        <v>23</v>
      </c>
      <c r="Y2941" s="6" t="s">
        <v>12</v>
      </c>
      <c r="Z2941" s="6" t="s">
        <v>18</v>
      </c>
      <c r="AA2941" s="6" t="s">
        <v>19</v>
      </c>
      <c r="AB2941" s="14" t="s">
        <v>20</v>
      </c>
      <c r="AC2941" s="14" t="s">
        <v>21</v>
      </c>
      <c r="AD2941" s="6" t="s">
        <v>22</v>
      </c>
      <c r="AE2941" s="6" t="s">
        <v>23</v>
      </c>
    </row>
    <row r="2942" spans="1:33" x14ac:dyDescent="0.25">
      <c r="A2942" s="7" t="str">
        <f>Premissas!$E$2</f>
        <v>outubro/19</v>
      </c>
      <c r="B2942" s="29">
        <f>B2928+1</f>
        <v>211</v>
      </c>
      <c r="C2942" s="15">
        <f>LARGE(Premissas!$H$2:$I$2,1)</f>
        <v>63.39</v>
      </c>
      <c r="D2942" s="16">
        <f t="shared" ref="D2942:D2953" si="4482">IF(C2942&gt;105%*B2942,(C2942-B2942),0)</f>
        <v>0</v>
      </c>
      <c r="E2942" s="17">
        <f>D2942*Premissas!$C$6</f>
        <v>0</v>
      </c>
      <c r="F2942" s="15">
        <f t="shared" ref="F2942:F2953" si="4483">IF(C2942&gt;B2942,C2942,B2942)</f>
        <v>211</v>
      </c>
      <c r="G2942" s="18">
        <f>F2942*Premissas!$C$5</f>
        <v>6801.9297690604235</v>
      </c>
      <c r="M2942" s="7" t="str">
        <f>Premissas!$E$2</f>
        <v>outubro/19</v>
      </c>
      <c r="N2942" s="29">
        <f t="shared" ref="N2942" si="4484">N2928+1</f>
        <v>211</v>
      </c>
      <c r="O2942" s="15">
        <f>Premissas!$I$2</f>
        <v>63.39</v>
      </c>
      <c r="P2942" s="16">
        <f t="shared" ref="P2942:P2953" si="4485">IF(O2942&gt;105%*N2942,(O2942-N2942),0)</f>
        <v>0</v>
      </c>
      <c r="Q2942" s="17">
        <f>P2942*Premissas!$C$13</f>
        <v>0</v>
      </c>
      <c r="R2942" s="15">
        <f t="shared" ref="R2942:R2953" si="4486">IF(O2942&gt;N2942,O2942,N2942)</f>
        <v>211</v>
      </c>
      <c r="S2942" s="18">
        <f>R2942*Premissas!$C$11</f>
        <v>10162.844036697248</v>
      </c>
      <c r="Y2942" s="7" t="str">
        <f>Premissas!$E$2</f>
        <v>outubro/19</v>
      </c>
      <c r="Z2942" s="29">
        <f t="shared" ref="Z2942" si="4487">Z2928+1</f>
        <v>211</v>
      </c>
      <c r="AA2942" s="15">
        <f>Premissas!$H$2</f>
        <v>58.8</v>
      </c>
      <c r="AB2942" s="16">
        <f t="shared" ref="AB2942:AB2953" si="4488">IF(AA2942&gt;105%*Z2942,(AA2942-Z2942),0)</f>
        <v>0</v>
      </c>
      <c r="AC2942" s="17">
        <f>AB2942*Premissas!$C$6</f>
        <v>0</v>
      </c>
      <c r="AD2942" s="15">
        <f t="shared" ref="AD2942:AD2953" si="4489">IF(AA2942&gt;Z2942,AA2942,Z2942)</f>
        <v>211</v>
      </c>
      <c r="AE2942" s="18">
        <f>AD2942*Premissas!$C$12</f>
        <v>6801.9297690604235</v>
      </c>
    </row>
    <row r="2943" spans="1:33" x14ac:dyDescent="0.25">
      <c r="A2943" s="7" t="str">
        <f>Premissas!$E$3</f>
        <v>setembro/19</v>
      </c>
      <c r="B2943" s="29">
        <f>B2942</f>
        <v>211</v>
      </c>
      <c r="C2943" s="15">
        <f>LARGE(Premissas!$H$3:$I$3,1)</f>
        <v>58.91</v>
      </c>
      <c r="D2943" s="16">
        <f t="shared" si="4482"/>
        <v>0</v>
      </c>
      <c r="E2943" s="17">
        <f>D2943*Premissas!$C$6</f>
        <v>0</v>
      </c>
      <c r="F2943" s="15">
        <f t="shared" si="4483"/>
        <v>211</v>
      </c>
      <c r="G2943" s="18">
        <f>F2943*Premissas!$C$5</f>
        <v>6801.9297690604235</v>
      </c>
      <c r="M2943" s="7" t="str">
        <f>Premissas!$E$3</f>
        <v>setembro/19</v>
      </c>
      <c r="N2943" s="29">
        <f t="shared" ref="N2943:N2953" si="4490">N2942</f>
        <v>211</v>
      </c>
      <c r="O2943" s="15">
        <f>Premissas!$I$3</f>
        <v>52.19</v>
      </c>
      <c r="P2943" s="16">
        <f t="shared" si="4485"/>
        <v>0</v>
      </c>
      <c r="Q2943" s="17">
        <f>P2943*Premissas!$C$13</f>
        <v>0</v>
      </c>
      <c r="R2943" s="15">
        <f t="shared" si="4486"/>
        <v>211</v>
      </c>
      <c r="S2943" s="18">
        <f>R2943*Premissas!$C$11</f>
        <v>10162.844036697248</v>
      </c>
      <c r="Y2943" s="7" t="str">
        <f>Premissas!$E$3</f>
        <v>setembro/19</v>
      </c>
      <c r="Z2943" s="29">
        <f t="shared" ref="Z2943:Z2953" si="4491">Z2942</f>
        <v>211</v>
      </c>
      <c r="AA2943" s="15">
        <f>Premissas!$H$3</f>
        <v>58.91</v>
      </c>
      <c r="AB2943" s="16">
        <f t="shared" si="4488"/>
        <v>0</v>
      </c>
      <c r="AC2943" s="17">
        <f>AB2943*Premissas!$C$6</f>
        <v>0</v>
      </c>
      <c r="AD2943" s="15">
        <f t="shared" si="4489"/>
        <v>211</v>
      </c>
      <c r="AE2943" s="18">
        <f>AD2943*Premissas!$C$12</f>
        <v>6801.9297690604235</v>
      </c>
    </row>
    <row r="2944" spans="1:33" x14ac:dyDescent="0.25">
      <c r="A2944" s="7" t="str">
        <f>Premissas!$E$4</f>
        <v>agosto/19</v>
      </c>
      <c r="B2944" s="29">
        <f t="shared" ref="B2944:B2953" si="4492">B2943</f>
        <v>211</v>
      </c>
      <c r="C2944" s="15">
        <f>LARGE(Premissas!$H$4:$I$4,1)</f>
        <v>46.48</v>
      </c>
      <c r="D2944" s="16">
        <f t="shared" si="4482"/>
        <v>0</v>
      </c>
      <c r="E2944" s="17">
        <f>D2944*Premissas!$C$6</f>
        <v>0</v>
      </c>
      <c r="F2944" s="15">
        <f t="shared" si="4483"/>
        <v>211</v>
      </c>
      <c r="G2944" s="18">
        <f>F2944*Premissas!$C$5</f>
        <v>6801.9297690604235</v>
      </c>
      <c r="M2944" s="7" t="str">
        <f>Premissas!$E$4</f>
        <v>agosto/19</v>
      </c>
      <c r="N2944" s="29">
        <f t="shared" si="4490"/>
        <v>211</v>
      </c>
      <c r="O2944" s="15">
        <f>Premissas!$I$4</f>
        <v>20.16</v>
      </c>
      <c r="P2944" s="16">
        <f t="shared" si="4485"/>
        <v>0</v>
      </c>
      <c r="Q2944" s="17">
        <f>P2944*Premissas!$C$13</f>
        <v>0</v>
      </c>
      <c r="R2944" s="15">
        <f t="shared" si="4486"/>
        <v>211</v>
      </c>
      <c r="S2944" s="18">
        <f>R2944*Premissas!$C$11</f>
        <v>10162.844036697248</v>
      </c>
      <c r="Y2944" s="7" t="str">
        <f>Premissas!$E$4</f>
        <v>agosto/19</v>
      </c>
      <c r="Z2944" s="29">
        <f t="shared" si="4491"/>
        <v>211</v>
      </c>
      <c r="AA2944" s="15">
        <f>Premissas!$H$4</f>
        <v>46.48</v>
      </c>
      <c r="AB2944" s="16">
        <f t="shared" si="4488"/>
        <v>0</v>
      </c>
      <c r="AC2944" s="17">
        <f>AB2944*Premissas!$C$6</f>
        <v>0</v>
      </c>
      <c r="AD2944" s="15">
        <f t="shared" si="4489"/>
        <v>211</v>
      </c>
      <c r="AE2944" s="18">
        <f>AD2944*Premissas!$C$12</f>
        <v>6801.9297690604235</v>
      </c>
    </row>
    <row r="2945" spans="1:33" x14ac:dyDescent="0.25">
      <c r="A2945" s="7" t="str">
        <f>Premissas!$E$5</f>
        <v>julho/19</v>
      </c>
      <c r="B2945" s="29">
        <f t="shared" si="4492"/>
        <v>211</v>
      </c>
      <c r="C2945" s="15">
        <f>LARGE(Premissas!$H$5:$I$5,1)</f>
        <v>63.17</v>
      </c>
      <c r="D2945" s="16">
        <f t="shared" si="4482"/>
        <v>0</v>
      </c>
      <c r="E2945" s="17">
        <f>D2945*Premissas!$C$6</f>
        <v>0</v>
      </c>
      <c r="F2945" s="15">
        <f t="shared" si="4483"/>
        <v>211</v>
      </c>
      <c r="G2945" s="18">
        <f>F2945*Premissas!$C$5</f>
        <v>6801.9297690604235</v>
      </c>
      <c r="M2945" s="7" t="str">
        <f>Premissas!$E$5</f>
        <v>julho/19</v>
      </c>
      <c r="N2945" s="29">
        <f t="shared" si="4490"/>
        <v>211</v>
      </c>
      <c r="O2945" s="15">
        <f>Premissas!$I$5</f>
        <v>39.979999999999997</v>
      </c>
      <c r="P2945" s="16">
        <f t="shared" si="4485"/>
        <v>0</v>
      </c>
      <c r="Q2945" s="17">
        <f>P2945*Premissas!$C$13</f>
        <v>0</v>
      </c>
      <c r="R2945" s="15">
        <f t="shared" si="4486"/>
        <v>211</v>
      </c>
      <c r="S2945" s="18">
        <f>R2945*Premissas!$C$11</f>
        <v>10162.844036697248</v>
      </c>
      <c r="Y2945" s="7" t="str">
        <f>Premissas!$E$5</f>
        <v>julho/19</v>
      </c>
      <c r="Z2945" s="29">
        <f t="shared" si="4491"/>
        <v>211</v>
      </c>
      <c r="AA2945" s="15">
        <f>Premissas!$H$5</f>
        <v>63.17</v>
      </c>
      <c r="AB2945" s="16">
        <f t="shared" si="4488"/>
        <v>0</v>
      </c>
      <c r="AC2945" s="17">
        <f>AB2945*Premissas!$C$6</f>
        <v>0</v>
      </c>
      <c r="AD2945" s="15">
        <f t="shared" si="4489"/>
        <v>211</v>
      </c>
      <c r="AE2945" s="18">
        <f>AD2945*Premissas!$C$12</f>
        <v>6801.9297690604235</v>
      </c>
    </row>
    <row r="2946" spans="1:33" x14ac:dyDescent="0.25">
      <c r="A2946" s="7" t="str">
        <f>Premissas!$E$6</f>
        <v>junho/19</v>
      </c>
      <c r="B2946" s="29">
        <f t="shared" si="4492"/>
        <v>211</v>
      </c>
      <c r="C2946" s="15">
        <f>LARGE(Premissas!$H$6:$I$6,1)</f>
        <v>59.47</v>
      </c>
      <c r="D2946" s="16">
        <f t="shared" si="4482"/>
        <v>0</v>
      </c>
      <c r="E2946" s="17">
        <f>D2946*Premissas!$C$6</f>
        <v>0</v>
      </c>
      <c r="F2946" s="15">
        <f t="shared" si="4483"/>
        <v>211</v>
      </c>
      <c r="G2946" s="18">
        <f>F2946*Premissas!$C$5</f>
        <v>6801.9297690604235</v>
      </c>
      <c r="M2946" s="7" t="str">
        <f>Premissas!$E$6</f>
        <v>junho/19</v>
      </c>
      <c r="N2946" s="29">
        <f t="shared" si="4490"/>
        <v>211</v>
      </c>
      <c r="O2946" s="15">
        <f>Premissas!$I$6</f>
        <v>47.71</v>
      </c>
      <c r="P2946" s="16">
        <f t="shared" si="4485"/>
        <v>0</v>
      </c>
      <c r="Q2946" s="17">
        <f>P2946*Premissas!$C$13</f>
        <v>0</v>
      </c>
      <c r="R2946" s="15">
        <f t="shared" si="4486"/>
        <v>211</v>
      </c>
      <c r="S2946" s="18">
        <f>R2946*Premissas!$C$11</f>
        <v>10162.844036697248</v>
      </c>
      <c r="Y2946" s="7" t="str">
        <f>Premissas!$E$6</f>
        <v>junho/19</v>
      </c>
      <c r="Z2946" s="29">
        <f t="shared" si="4491"/>
        <v>211</v>
      </c>
      <c r="AA2946" s="15">
        <f>Premissas!$H$6</f>
        <v>59.47</v>
      </c>
      <c r="AB2946" s="16">
        <f t="shared" si="4488"/>
        <v>0</v>
      </c>
      <c r="AC2946" s="17">
        <f>AB2946*Premissas!$C$6</f>
        <v>0</v>
      </c>
      <c r="AD2946" s="15">
        <f t="shared" si="4489"/>
        <v>211</v>
      </c>
      <c r="AE2946" s="18">
        <f>AD2946*Premissas!$C$12</f>
        <v>6801.9297690604235</v>
      </c>
    </row>
    <row r="2947" spans="1:33" x14ac:dyDescent="0.25">
      <c r="A2947" s="7" t="str">
        <f>Premissas!$E$7</f>
        <v>maio/19</v>
      </c>
      <c r="B2947" s="29">
        <f t="shared" si="4492"/>
        <v>211</v>
      </c>
      <c r="C2947" s="15">
        <f>LARGE(Premissas!$H$7:$I$7,1)</f>
        <v>61.04</v>
      </c>
      <c r="D2947" s="20">
        <f t="shared" si="4482"/>
        <v>0</v>
      </c>
      <c r="E2947" s="17">
        <f>D2947*Premissas!$C$6</f>
        <v>0</v>
      </c>
      <c r="F2947" s="15">
        <f t="shared" si="4483"/>
        <v>211</v>
      </c>
      <c r="G2947" s="18">
        <f>F2947*Premissas!$C$5</f>
        <v>6801.9297690604235</v>
      </c>
      <c r="M2947" s="7" t="str">
        <f>Premissas!$E$7</f>
        <v>maio/19</v>
      </c>
      <c r="N2947" s="29">
        <f t="shared" si="4490"/>
        <v>211</v>
      </c>
      <c r="O2947" s="15">
        <f>Premissas!$I$7</f>
        <v>46.37</v>
      </c>
      <c r="P2947" s="20">
        <f t="shared" si="4485"/>
        <v>0</v>
      </c>
      <c r="Q2947" s="17">
        <f>P2947*Premissas!$C$13</f>
        <v>0</v>
      </c>
      <c r="R2947" s="15">
        <f t="shared" si="4486"/>
        <v>211</v>
      </c>
      <c r="S2947" s="18">
        <f>R2947*Premissas!$C$11</f>
        <v>10162.844036697248</v>
      </c>
      <c r="Y2947" s="7" t="str">
        <f>Premissas!$E$7</f>
        <v>maio/19</v>
      </c>
      <c r="Z2947" s="29">
        <f t="shared" si="4491"/>
        <v>211</v>
      </c>
      <c r="AA2947" s="15">
        <f>Premissas!$H$7</f>
        <v>61.04</v>
      </c>
      <c r="AB2947" s="20">
        <f t="shared" si="4488"/>
        <v>0</v>
      </c>
      <c r="AC2947" s="17">
        <f>AB2947*Premissas!$C$6</f>
        <v>0</v>
      </c>
      <c r="AD2947" s="15">
        <f t="shared" si="4489"/>
        <v>211</v>
      </c>
      <c r="AE2947" s="18">
        <f>AD2947*Premissas!$C$12</f>
        <v>6801.9297690604235</v>
      </c>
    </row>
    <row r="2948" spans="1:33" x14ac:dyDescent="0.25">
      <c r="A2948" s="7" t="str">
        <f>Premissas!$E$8</f>
        <v>abril/19</v>
      </c>
      <c r="B2948" s="29">
        <f t="shared" si="4492"/>
        <v>211</v>
      </c>
      <c r="C2948" s="15">
        <f>LARGE(Premissas!$H$8:$I$8,1)</f>
        <v>81.98</v>
      </c>
      <c r="D2948" s="20">
        <f t="shared" si="4482"/>
        <v>0</v>
      </c>
      <c r="E2948" s="17">
        <f>D2948*Premissas!$C$6</f>
        <v>0</v>
      </c>
      <c r="F2948" s="15">
        <f t="shared" si="4483"/>
        <v>211</v>
      </c>
      <c r="G2948" s="18">
        <f>F2948*Premissas!$C$5</f>
        <v>6801.9297690604235</v>
      </c>
      <c r="M2948" s="7" t="str">
        <f>Premissas!$E$8</f>
        <v>abril/19</v>
      </c>
      <c r="N2948" s="29">
        <f t="shared" si="4490"/>
        <v>211</v>
      </c>
      <c r="O2948" s="15">
        <f>Premissas!$I$8</f>
        <v>53.09</v>
      </c>
      <c r="P2948" s="20">
        <f t="shared" si="4485"/>
        <v>0</v>
      </c>
      <c r="Q2948" s="17">
        <f>P2948*Premissas!$C$13</f>
        <v>0</v>
      </c>
      <c r="R2948" s="15">
        <f t="shared" si="4486"/>
        <v>211</v>
      </c>
      <c r="S2948" s="18">
        <f>R2948*Premissas!$C$11</f>
        <v>10162.844036697248</v>
      </c>
      <c r="Y2948" s="7" t="str">
        <f>Premissas!$E$8</f>
        <v>abril/19</v>
      </c>
      <c r="Z2948" s="29">
        <f t="shared" si="4491"/>
        <v>211</v>
      </c>
      <c r="AA2948" s="15">
        <f>Premissas!$H$8</f>
        <v>81.98</v>
      </c>
      <c r="AB2948" s="20">
        <f t="shared" si="4488"/>
        <v>0</v>
      </c>
      <c r="AC2948" s="17">
        <f>AB2948*Premissas!$C$6</f>
        <v>0</v>
      </c>
      <c r="AD2948" s="15">
        <f t="shared" si="4489"/>
        <v>211</v>
      </c>
      <c r="AE2948" s="18">
        <f>AD2948*Premissas!$C$12</f>
        <v>6801.9297690604235</v>
      </c>
    </row>
    <row r="2949" spans="1:33" x14ac:dyDescent="0.25">
      <c r="A2949" s="7" t="str">
        <f>Premissas!$E$9</f>
        <v>março/19</v>
      </c>
      <c r="B2949" s="29">
        <f t="shared" si="4492"/>
        <v>211</v>
      </c>
      <c r="C2949" s="15">
        <f>LARGE(Premissas!$H$9:$I$9,1)</f>
        <v>77.73</v>
      </c>
      <c r="D2949" s="20">
        <f t="shared" si="4482"/>
        <v>0</v>
      </c>
      <c r="E2949" s="17">
        <f>D2949*Premissas!$C$6</f>
        <v>0</v>
      </c>
      <c r="F2949" s="15">
        <f t="shared" si="4483"/>
        <v>211</v>
      </c>
      <c r="G2949" s="18">
        <f>F2949*Premissas!$C$5</f>
        <v>6801.9297690604235</v>
      </c>
      <c r="M2949" s="7" t="str">
        <f>Premissas!$E$9</f>
        <v>março/19</v>
      </c>
      <c r="N2949" s="29">
        <f t="shared" si="4490"/>
        <v>211</v>
      </c>
      <c r="O2949" s="15">
        <f>Premissas!$I$9</f>
        <v>77.73</v>
      </c>
      <c r="P2949" s="20">
        <f t="shared" si="4485"/>
        <v>0</v>
      </c>
      <c r="Q2949" s="17">
        <f>P2949*Premissas!$C$13</f>
        <v>0</v>
      </c>
      <c r="R2949" s="15">
        <f t="shared" si="4486"/>
        <v>211</v>
      </c>
      <c r="S2949" s="18">
        <f>R2949*Premissas!$C$11</f>
        <v>10162.844036697248</v>
      </c>
      <c r="Y2949" s="7" t="str">
        <f>Premissas!$E$9</f>
        <v>março/19</v>
      </c>
      <c r="Z2949" s="29">
        <f t="shared" si="4491"/>
        <v>211</v>
      </c>
      <c r="AA2949" s="15">
        <f>Premissas!$H$9</f>
        <v>77.62</v>
      </c>
      <c r="AB2949" s="20">
        <f t="shared" si="4488"/>
        <v>0</v>
      </c>
      <c r="AC2949" s="17">
        <f>AB2949*Premissas!$C$6</f>
        <v>0</v>
      </c>
      <c r="AD2949" s="15">
        <f t="shared" si="4489"/>
        <v>211</v>
      </c>
      <c r="AE2949" s="18">
        <f>AD2949*Premissas!$C$12</f>
        <v>6801.9297690604235</v>
      </c>
    </row>
    <row r="2950" spans="1:33" x14ac:dyDescent="0.25">
      <c r="A2950" s="7" t="str">
        <f>Premissas!$E$10</f>
        <v>fevereiro/19</v>
      </c>
      <c r="B2950" s="29">
        <f t="shared" si="4492"/>
        <v>211</v>
      </c>
      <c r="C2950" s="15">
        <f>LARGE(Premissas!$H$10:$I$10,1)</f>
        <v>89.49</v>
      </c>
      <c r="D2950" s="20">
        <f t="shared" si="4482"/>
        <v>0</v>
      </c>
      <c r="E2950" s="17">
        <f>D2950*Premissas!$C$6</f>
        <v>0</v>
      </c>
      <c r="F2950" s="15">
        <f t="shared" si="4483"/>
        <v>211</v>
      </c>
      <c r="G2950" s="18">
        <f>F2950*Premissas!$C$5</f>
        <v>6801.9297690604235</v>
      </c>
      <c r="M2950" s="7" t="str">
        <f>Premissas!$E$10</f>
        <v>fevereiro/19</v>
      </c>
      <c r="N2950" s="29">
        <f t="shared" si="4490"/>
        <v>211</v>
      </c>
      <c r="O2950" s="15">
        <f>Premissas!$I$10</f>
        <v>61.82</v>
      </c>
      <c r="P2950" s="20">
        <f t="shared" si="4485"/>
        <v>0</v>
      </c>
      <c r="Q2950" s="17">
        <f>P2950*Premissas!$C$13</f>
        <v>0</v>
      </c>
      <c r="R2950" s="15">
        <f t="shared" si="4486"/>
        <v>211</v>
      </c>
      <c r="S2950" s="18">
        <f>R2950*Premissas!$C$11</f>
        <v>10162.844036697248</v>
      </c>
      <c r="Y2950" s="7" t="str">
        <f>Premissas!$E$10</f>
        <v>fevereiro/19</v>
      </c>
      <c r="Z2950" s="29">
        <f t="shared" si="4491"/>
        <v>211</v>
      </c>
      <c r="AA2950" s="15">
        <f>Premissas!$H$10</f>
        <v>89.49</v>
      </c>
      <c r="AB2950" s="20">
        <f t="shared" si="4488"/>
        <v>0</v>
      </c>
      <c r="AC2950" s="17">
        <f>AB2950*Premissas!$C$6</f>
        <v>0</v>
      </c>
      <c r="AD2950" s="15">
        <f t="shared" si="4489"/>
        <v>211</v>
      </c>
      <c r="AE2950" s="18">
        <f>AD2950*Premissas!$C$12</f>
        <v>6801.9297690604235</v>
      </c>
    </row>
    <row r="2951" spans="1:33" x14ac:dyDescent="0.25">
      <c r="A2951" s="7" t="str">
        <f>Premissas!$E$11</f>
        <v>janeiro/19</v>
      </c>
      <c r="B2951" s="29">
        <f t="shared" si="4492"/>
        <v>211</v>
      </c>
      <c r="C2951" s="15">
        <f>LARGE(Premissas!$H$11:$I$11,1)</f>
        <v>81.09</v>
      </c>
      <c r="D2951" s="16">
        <f t="shared" si="4482"/>
        <v>0</v>
      </c>
      <c r="E2951" s="17">
        <f>D2951*Premissas!$C$6</f>
        <v>0</v>
      </c>
      <c r="F2951" s="15">
        <f t="shared" si="4483"/>
        <v>211</v>
      </c>
      <c r="G2951" s="18">
        <f>F2951*Premissas!$C$5</f>
        <v>6801.9297690604235</v>
      </c>
      <c r="M2951" s="7" t="str">
        <f>Premissas!$E$11</f>
        <v>janeiro/19</v>
      </c>
      <c r="N2951" s="29">
        <f t="shared" si="4490"/>
        <v>211</v>
      </c>
      <c r="O2951" s="15">
        <f>Premissas!$I$11</f>
        <v>57.12</v>
      </c>
      <c r="P2951" s="16">
        <f t="shared" si="4485"/>
        <v>0</v>
      </c>
      <c r="Q2951" s="17">
        <f>P2951*Premissas!$C$13</f>
        <v>0</v>
      </c>
      <c r="R2951" s="15">
        <f t="shared" si="4486"/>
        <v>211</v>
      </c>
      <c r="S2951" s="18">
        <f>R2951*Premissas!$C$11</f>
        <v>10162.844036697248</v>
      </c>
      <c r="Y2951" s="7" t="str">
        <f>Premissas!$E$11</f>
        <v>janeiro/19</v>
      </c>
      <c r="Z2951" s="29">
        <f t="shared" si="4491"/>
        <v>211</v>
      </c>
      <c r="AA2951" s="15">
        <f>Premissas!$H$11</f>
        <v>81.09</v>
      </c>
      <c r="AB2951" s="16">
        <f t="shared" si="4488"/>
        <v>0</v>
      </c>
      <c r="AC2951" s="17">
        <f>AB2951*Premissas!$C$6</f>
        <v>0</v>
      </c>
      <c r="AD2951" s="15">
        <f t="shared" si="4489"/>
        <v>211</v>
      </c>
      <c r="AE2951" s="18">
        <f>AD2951*Premissas!$C$12</f>
        <v>6801.9297690604235</v>
      </c>
    </row>
    <row r="2952" spans="1:33" x14ac:dyDescent="0.25">
      <c r="A2952" s="7" t="str">
        <f>Premissas!$E$12</f>
        <v>dezembro/18</v>
      </c>
      <c r="B2952" s="29">
        <f t="shared" si="4492"/>
        <v>211</v>
      </c>
      <c r="C2952" s="15">
        <f>LARGE(Premissas!$H$12:$I$12,1)</f>
        <v>66.98</v>
      </c>
      <c r="D2952" s="16">
        <f t="shared" si="4482"/>
        <v>0</v>
      </c>
      <c r="E2952" s="17">
        <f>D2952*Premissas!$C$6</f>
        <v>0</v>
      </c>
      <c r="F2952" s="15">
        <f t="shared" si="4483"/>
        <v>211</v>
      </c>
      <c r="G2952" s="18">
        <f>F2952*Premissas!$C$5</f>
        <v>6801.9297690604235</v>
      </c>
      <c r="M2952" s="7" t="str">
        <f>Premissas!$E$12</f>
        <v>dezembro/18</v>
      </c>
      <c r="N2952" s="29">
        <f t="shared" si="4490"/>
        <v>211</v>
      </c>
      <c r="O2952" s="15">
        <f>Premissas!$I$12</f>
        <v>56.9</v>
      </c>
      <c r="P2952" s="16">
        <f t="shared" si="4485"/>
        <v>0</v>
      </c>
      <c r="Q2952" s="17">
        <f>P2952*Premissas!$C$13</f>
        <v>0</v>
      </c>
      <c r="R2952" s="15">
        <f t="shared" si="4486"/>
        <v>211</v>
      </c>
      <c r="S2952" s="18">
        <f>R2952*Premissas!$C$11</f>
        <v>10162.844036697248</v>
      </c>
      <c r="Y2952" s="7" t="str">
        <f>Premissas!$E$12</f>
        <v>dezembro/18</v>
      </c>
      <c r="Z2952" s="29">
        <f t="shared" si="4491"/>
        <v>211</v>
      </c>
      <c r="AA2952" s="15">
        <f>Premissas!$H$12</f>
        <v>66.98</v>
      </c>
      <c r="AB2952" s="16">
        <f t="shared" si="4488"/>
        <v>0</v>
      </c>
      <c r="AC2952" s="17">
        <f>AB2952*Premissas!$C$6</f>
        <v>0</v>
      </c>
      <c r="AD2952" s="15">
        <f t="shared" si="4489"/>
        <v>211</v>
      </c>
      <c r="AE2952" s="18">
        <f>AD2952*Premissas!$C$12</f>
        <v>6801.9297690604235</v>
      </c>
    </row>
    <row r="2953" spans="1:33" x14ac:dyDescent="0.25">
      <c r="A2953" s="7" t="str">
        <f>Premissas!$E$13</f>
        <v>novembro/18</v>
      </c>
      <c r="B2953" s="29">
        <f t="shared" si="4492"/>
        <v>211</v>
      </c>
      <c r="C2953" s="15">
        <f>LARGE(Premissas!$H$13:$I$13,1)</f>
        <v>66.42</v>
      </c>
      <c r="D2953" s="16">
        <f t="shared" si="4482"/>
        <v>0</v>
      </c>
      <c r="E2953" s="17">
        <f>D2953*Premissas!$C$6</f>
        <v>0</v>
      </c>
      <c r="F2953" s="15">
        <f t="shared" si="4483"/>
        <v>211</v>
      </c>
      <c r="G2953" s="18">
        <f>F2953*Premissas!$C$5</f>
        <v>6801.9297690604235</v>
      </c>
      <c r="M2953" s="7" t="str">
        <f>Premissas!$E$13</f>
        <v>novembro/18</v>
      </c>
      <c r="N2953" s="29">
        <f t="shared" si="4490"/>
        <v>211</v>
      </c>
      <c r="O2953" s="15">
        <f>Premissas!$I$13</f>
        <v>40.659999999999997</v>
      </c>
      <c r="P2953" s="16">
        <f t="shared" si="4485"/>
        <v>0</v>
      </c>
      <c r="Q2953" s="17">
        <f>P2953*Premissas!$C$13</f>
        <v>0</v>
      </c>
      <c r="R2953" s="15">
        <f t="shared" si="4486"/>
        <v>211</v>
      </c>
      <c r="S2953" s="18">
        <f>R2953*Premissas!$C$11</f>
        <v>10162.844036697248</v>
      </c>
      <c r="Y2953" s="7" t="str">
        <f>Premissas!$E$13</f>
        <v>novembro/18</v>
      </c>
      <c r="Z2953" s="29">
        <f t="shared" si="4491"/>
        <v>211</v>
      </c>
      <c r="AA2953" s="15">
        <f>Premissas!$H$13</f>
        <v>66.42</v>
      </c>
      <c r="AB2953" s="16">
        <f t="shared" si="4488"/>
        <v>0</v>
      </c>
      <c r="AC2953" s="17">
        <f>AB2953*Premissas!$C$6</f>
        <v>0</v>
      </c>
      <c r="AD2953" s="15">
        <f t="shared" si="4489"/>
        <v>211</v>
      </c>
      <c r="AE2953" s="18">
        <f>AD2953*Premissas!$C$12</f>
        <v>6801.9297690604235</v>
      </c>
    </row>
    <row r="2954" spans="1:33" x14ac:dyDescent="0.25">
      <c r="A2954" s="26" t="s">
        <v>35</v>
      </c>
      <c r="B2954" s="5"/>
      <c r="C2954" s="5">
        <f>LARGE(C2941:C2953,1)</f>
        <v>89.49</v>
      </c>
      <c r="D2954" s="5">
        <f>LARGE(D2941:D2953,1)</f>
        <v>0</v>
      </c>
      <c r="E2954" s="27">
        <f>SUM(E2942:E2953)</f>
        <v>0</v>
      </c>
      <c r="F2954" s="5">
        <f>LARGE(F2941:F2953,1)</f>
        <v>211</v>
      </c>
      <c r="G2954" s="27">
        <f t="shared" si="4406"/>
        <v>81623.157228725089</v>
      </c>
      <c r="H2954" s="50">
        <f>E2954+G2954</f>
        <v>81623.157228725089</v>
      </c>
      <c r="I2954">
        <f>B2942</f>
        <v>211</v>
      </c>
      <c r="M2954" s="26" t="s">
        <v>35</v>
      </c>
      <c r="N2954" s="5"/>
      <c r="O2954" s="5">
        <f t="shared" ref="O2954:P2954" si="4493">LARGE(O2941:O2953,1)</f>
        <v>77.73</v>
      </c>
      <c r="P2954" s="5">
        <f t="shared" si="4493"/>
        <v>0</v>
      </c>
      <c r="Q2954" s="27">
        <f t="shared" ref="Q2954" si="4494">SUM(Q2942:Q2953)</f>
        <v>0</v>
      </c>
      <c r="R2954" s="5">
        <f t="shared" ref="R2954" si="4495">LARGE(R2941:R2953,1)</f>
        <v>211</v>
      </c>
      <c r="S2954" s="27">
        <f t="shared" si="4410"/>
        <v>121954.12844036699</v>
      </c>
      <c r="T2954" s="50">
        <f t="shared" ref="T2954" si="4496">Q2954+S2954</f>
        <v>121954.12844036699</v>
      </c>
      <c r="U2954">
        <f t="shared" ref="U2954" si="4497">N2942</f>
        <v>211</v>
      </c>
      <c r="Y2954" s="26" t="s">
        <v>35</v>
      </c>
      <c r="Z2954" s="5"/>
      <c r="AA2954" s="5">
        <f t="shared" ref="AA2954:AB2954" si="4498">LARGE(AA2941:AA2953,1)</f>
        <v>89.49</v>
      </c>
      <c r="AB2954" s="5">
        <f t="shared" si="4498"/>
        <v>0</v>
      </c>
      <c r="AC2954" s="27">
        <f t="shared" ref="AC2954" si="4499">SUM(AC2942:AC2953)</f>
        <v>0</v>
      </c>
      <c r="AD2954" s="5">
        <f t="shared" ref="AD2954" si="4500">LARGE(AD2941:AD2953,1)</f>
        <v>211</v>
      </c>
      <c r="AE2954" s="27">
        <f t="shared" si="4416"/>
        <v>81623.157228725089</v>
      </c>
      <c r="AF2954" s="50">
        <f t="shared" ref="AF2954" si="4501">AC2954+AE2954</f>
        <v>81623.157228725089</v>
      </c>
      <c r="AG2954">
        <f t="shared" ref="AG2954" si="4502">Z2942</f>
        <v>211</v>
      </c>
    </row>
    <row r="2955" spans="1:33" x14ac:dyDescent="0.25">
      <c r="A2955" s="6" t="s">
        <v>12</v>
      </c>
      <c r="B2955" s="6" t="s">
        <v>18</v>
      </c>
      <c r="C2955" s="6" t="s">
        <v>19</v>
      </c>
      <c r="D2955" s="14" t="s">
        <v>20</v>
      </c>
      <c r="E2955" s="14" t="s">
        <v>21</v>
      </c>
      <c r="F2955" s="6" t="s">
        <v>22</v>
      </c>
      <c r="G2955" s="6" t="s">
        <v>23</v>
      </c>
      <c r="M2955" s="6" t="s">
        <v>12</v>
      </c>
      <c r="N2955" s="6" t="s">
        <v>18</v>
      </c>
      <c r="O2955" s="6" t="s">
        <v>19</v>
      </c>
      <c r="P2955" s="14" t="s">
        <v>20</v>
      </c>
      <c r="Q2955" s="14" t="s">
        <v>21</v>
      </c>
      <c r="R2955" s="6" t="s">
        <v>22</v>
      </c>
      <c r="S2955" s="6" t="s">
        <v>23</v>
      </c>
      <c r="Y2955" s="6" t="s">
        <v>12</v>
      </c>
      <c r="Z2955" s="6" t="s">
        <v>18</v>
      </c>
      <c r="AA2955" s="6" t="s">
        <v>19</v>
      </c>
      <c r="AB2955" s="14" t="s">
        <v>20</v>
      </c>
      <c r="AC2955" s="14" t="s">
        <v>21</v>
      </c>
      <c r="AD2955" s="6" t="s">
        <v>22</v>
      </c>
      <c r="AE2955" s="6" t="s">
        <v>23</v>
      </c>
    </row>
    <row r="2956" spans="1:33" x14ac:dyDescent="0.25">
      <c r="A2956" s="7" t="str">
        <f>Premissas!$E$2</f>
        <v>outubro/19</v>
      </c>
      <c r="B2956" s="29">
        <f>B2942+1</f>
        <v>212</v>
      </c>
      <c r="C2956" s="15">
        <f>LARGE(Premissas!$H$2:$I$2,1)</f>
        <v>63.39</v>
      </c>
      <c r="D2956" s="16">
        <f t="shared" ref="D2956:D2967" si="4503">IF(C2956&gt;105%*B2956,(C2956-B2956),0)</f>
        <v>0</v>
      </c>
      <c r="E2956" s="17">
        <f>D2956*Premissas!$C$6</f>
        <v>0</v>
      </c>
      <c r="F2956" s="15">
        <f t="shared" ref="F2956:F2967" si="4504">IF(C2956&gt;B2956,C2956,B2956)</f>
        <v>212</v>
      </c>
      <c r="G2956" s="18">
        <f>F2956*Premissas!$C$5</f>
        <v>6834.1664030370139</v>
      </c>
      <c r="M2956" s="7" t="str">
        <f>Premissas!$E$2</f>
        <v>outubro/19</v>
      </c>
      <c r="N2956" s="29">
        <f t="shared" ref="N2956" si="4505">N2942+1</f>
        <v>212</v>
      </c>
      <c r="O2956" s="15">
        <f>Premissas!$I$2</f>
        <v>63.39</v>
      </c>
      <c r="P2956" s="16">
        <f t="shared" ref="P2956:P2967" si="4506">IF(O2956&gt;105%*N2956,(O2956-N2956),0)</f>
        <v>0</v>
      </c>
      <c r="Q2956" s="17">
        <f>P2956*Premissas!$C$13</f>
        <v>0</v>
      </c>
      <c r="R2956" s="15">
        <f t="shared" ref="R2956:R2967" si="4507">IF(O2956&gt;N2956,O2956,N2956)</f>
        <v>212</v>
      </c>
      <c r="S2956" s="18">
        <f>R2956*Premissas!$C$11</f>
        <v>10211.009174311926</v>
      </c>
      <c r="Y2956" s="7" t="str">
        <f>Premissas!$E$2</f>
        <v>outubro/19</v>
      </c>
      <c r="Z2956" s="29">
        <f t="shared" ref="Z2956" si="4508">Z2942+1</f>
        <v>212</v>
      </c>
      <c r="AA2956" s="15">
        <f>Premissas!$H$2</f>
        <v>58.8</v>
      </c>
      <c r="AB2956" s="16">
        <f t="shared" ref="AB2956:AB2967" si="4509">IF(AA2956&gt;105%*Z2956,(AA2956-Z2956),0)</f>
        <v>0</v>
      </c>
      <c r="AC2956" s="17">
        <f>AB2956*Premissas!$C$6</f>
        <v>0</v>
      </c>
      <c r="AD2956" s="15">
        <f t="shared" ref="AD2956:AD2967" si="4510">IF(AA2956&gt;Z2956,AA2956,Z2956)</f>
        <v>212</v>
      </c>
      <c r="AE2956" s="18">
        <f>AD2956*Premissas!$C$12</f>
        <v>6834.1664030370139</v>
      </c>
    </row>
    <row r="2957" spans="1:33" x14ac:dyDescent="0.25">
      <c r="A2957" s="7" t="str">
        <f>Premissas!$E$3</f>
        <v>setembro/19</v>
      </c>
      <c r="B2957" s="29">
        <f>B2956</f>
        <v>212</v>
      </c>
      <c r="C2957" s="15">
        <f>LARGE(Premissas!$H$3:$I$3,1)</f>
        <v>58.91</v>
      </c>
      <c r="D2957" s="16">
        <f t="shared" si="4503"/>
        <v>0</v>
      </c>
      <c r="E2957" s="17">
        <f>D2957*Premissas!$C$6</f>
        <v>0</v>
      </c>
      <c r="F2957" s="15">
        <f t="shared" si="4504"/>
        <v>212</v>
      </c>
      <c r="G2957" s="18">
        <f>F2957*Premissas!$C$5</f>
        <v>6834.1664030370139</v>
      </c>
      <c r="M2957" s="7" t="str">
        <f>Premissas!$E$3</f>
        <v>setembro/19</v>
      </c>
      <c r="N2957" s="29">
        <f t="shared" ref="N2957:N2967" si="4511">N2956</f>
        <v>212</v>
      </c>
      <c r="O2957" s="15">
        <f>Premissas!$I$3</f>
        <v>52.19</v>
      </c>
      <c r="P2957" s="16">
        <f t="shared" si="4506"/>
        <v>0</v>
      </c>
      <c r="Q2957" s="17">
        <f>P2957*Premissas!$C$13</f>
        <v>0</v>
      </c>
      <c r="R2957" s="15">
        <f t="shared" si="4507"/>
        <v>212</v>
      </c>
      <c r="S2957" s="18">
        <f>R2957*Premissas!$C$11</f>
        <v>10211.009174311926</v>
      </c>
      <c r="Y2957" s="7" t="str">
        <f>Premissas!$E$3</f>
        <v>setembro/19</v>
      </c>
      <c r="Z2957" s="29">
        <f t="shared" ref="Z2957:Z2967" si="4512">Z2956</f>
        <v>212</v>
      </c>
      <c r="AA2957" s="15">
        <f>Premissas!$H$3</f>
        <v>58.91</v>
      </c>
      <c r="AB2957" s="16">
        <f t="shared" si="4509"/>
        <v>0</v>
      </c>
      <c r="AC2957" s="17">
        <f>AB2957*Premissas!$C$6</f>
        <v>0</v>
      </c>
      <c r="AD2957" s="15">
        <f t="shared" si="4510"/>
        <v>212</v>
      </c>
      <c r="AE2957" s="18">
        <f>AD2957*Premissas!$C$12</f>
        <v>6834.1664030370139</v>
      </c>
    </row>
    <row r="2958" spans="1:33" x14ac:dyDescent="0.25">
      <c r="A2958" s="7" t="str">
        <f>Premissas!$E$4</f>
        <v>agosto/19</v>
      </c>
      <c r="B2958" s="29">
        <f t="shared" ref="B2958:B2967" si="4513">B2957</f>
        <v>212</v>
      </c>
      <c r="C2958" s="15">
        <f>LARGE(Premissas!$H$4:$I$4,1)</f>
        <v>46.48</v>
      </c>
      <c r="D2958" s="16">
        <f t="shared" si="4503"/>
        <v>0</v>
      </c>
      <c r="E2958" s="17">
        <f>D2958*Premissas!$C$6</f>
        <v>0</v>
      </c>
      <c r="F2958" s="15">
        <f t="shared" si="4504"/>
        <v>212</v>
      </c>
      <c r="G2958" s="18">
        <f>F2958*Premissas!$C$5</f>
        <v>6834.1664030370139</v>
      </c>
      <c r="M2958" s="7" t="str">
        <f>Premissas!$E$4</f>
        <v>agosto/19</v>
      </c>
      <c r="N2958" s="29">
        <f t="shared" si="4511"/>
        <v>212</v>
      </c>
      <c r="O2958" s="15">
        <f>Premissas!$I$4</f>
        <v>20.16</v>
      </c>
      <c r="P2958" s="16">
        <f t="shared" si="4506"/>
        <v>0</v>
      </c>
      <c r="Q2958" s="17">
        <f>P2958*Premissas!$C$13</f>
        <v>0</v>
      </c>
      <c r="R2958" s="15">
        <f t="shared" si="4507"/>
        <v>212</v>
      </c>
      <c r="S2958" s="18">
        <f>R2958*Premissas!$C$11</f>
        <v>10211.009174311926</v>
      </c>
      <c r="Y2958" s="7" t="str">
        <f>Premissas!$E$4</f>
        <v>agosto/19</v>
      </c>
      <c r="Z2958" s="29">
        <f t="shared" si="4512"/>
        <v>212</v>
      </c>
      <c r="AA2958" s="15">
        <f>Premissas!$H$4</f>
        <v>46.48</v>
      </c>
      <c r="AB2958" s="16">
        <f t="shared" si="4509"/>
        <v>0</v>
      </c>
      <c r="AC2958" s="17">
        <f>AB2958*Premissas!$C$6</f>
        <v>0</v>
      </c>
      <c r="AD2958" s="15">
        <f t="shared" si="4510"/>
        <v>212</v>
      </c>
      <c r="AE2958" s="18">
        <f>AD2958*Premissas!$C$12</f>
        <v>6834.1664030370139</v>
      </c>
    </row>
    <row r="2959" spans="1:33" x14ac:dyDescent="0.25">
      <c r="A2959" s="7" t="str">
        <f>Premissas!$E$5</f>
        <v>julho/19</v>
      </c>
      <c r="B2959" s="29">
        <f t="shared" si="4513"/>
        <v>212</v>
      </c>
      <c r="C2959" s="15">
        <f>LARGE(Premissas!$H$5:$I$5,1)</f>
        <v>63.17</v>
      </c>
      <c r="D2959" s="16">
        <f t="shared" si="4503"/>
        <v>0</v>
      </c>
      <c r="E2959" s="17">
        <f>D2959*Premissas!$C$6</f>
        <v>0</v>
      </c>
      <c r="F2959" s="15">
        <f t="shared" si="4504"/>
        <v>212</v>
      </c>
      <c r="G2959" s="18">
        <f>F2959*Premissas!$C$5</f>
        <v>6834.1664030370139</v>
      </c>
      <c r="M2959" s="7" t="str">
        <f>Premissas!$E$5</f>
        <v>julho/19</v>
      </c>
      <c r="N2959" s="29">
        <f t="shared" si="4511"/>
        <v>212</v>
      </c>
      <c r="O2959" s="15">
        <f>Premissas!$I$5</f>
        <v>39.979999999999997</v>
      </c>
      <c r="P2959" s="16">
        <f t="shared" si="4506"/>
        <v>0</v>
      </c>
      <c r="Q2959" s="17">
        <f>P2959*Premissas!$C$13</f>
        <v>0</v>
      </c>
      <c r="R2959" s="15">
        <f t="shared" si="4507"/>
        <v>212</v>
      </c>
      <c r="S2959" s="18">
        <f>R2959*Premissas!$C$11</f>
        <v>10211.009174311926</v>
      </c>
      <c r="Y2959" s="7" t="str">
        <f>Premissas!$E$5</f>
        <v>julho/19</v>
      </c>
      <c r="Z2959" s="29">
        <f t="shared" si="4512"/>
        <v>212</v>
      </c>
      <c r="AA2959" s="15">
        <f>Premissas!$H$5</f>
        <v>63.17</v>
      </c>
      <c r="AB2959" s="16">
        <f t="shared" si="4509"/>
        <v>0</v>
      </c>
      <c r="AC2959" s="17">
        <f>AB2959*Premissas!$C$6</f>
        <v>0</v>
      </c>
      <c r="AD2959" s="15">
        <f t="shared" si="4510"/>
        <v>212</v>
      </c>
      <c r="AE2959" s="18">
        <f>AD2959*Premissas!$C$12</f>
        <v>6834.1664030370139</v>
      </c>
    </row>
    <row r="2960" spans="1:33" x14ac:dyDescent="0.25">
      <c r="A2960" s="7" t="str">
        <f>Premissas!$E$6</f>
        <v>junho/19</v>
      </c>
      <c r="B2960" s="29">
        <f t="shared" si="4513"/>
        <v>212</v>
      </c>
      <c r="C2960" s="15">
        <f>LARGE(Premissas!$H$6:$I$6,1)</f>
        <v>59.47</v>
      </c>
      <c r="D2960" s="16">
        <f t="shared" si="4503"/>
        <v>0</v>
      </c>
      <c r="E2960" s="17">
        <f>D2960*Premissas!$C$6</f>
        <v>0</v>
      </c>
      <c r="F2960" s="15">
        <f t="shared" si="4504"/>
        <v>212</v>
      </c>
      <c r="G2960" s="18">
        <f>F2960*Premissas!$C$5</f>
        <v>6834.1664030370139</v>
      </c>
      <c r="M2960" s="7" t="str">
        <f>Premissas!$E$6</f>
        <v>junho/19</v>
      </c>
      <c r="N2960" s="29">
        <f t="shared" si="4511"/>
        <v>212</v>
      </c>
      <c r="O2960" s="15">
        <f>Premissas!$I$6</f>
        <v>47.71</v>
      </c>
      <c r="P2960" s="16">
        <f t="shared" si="4506"/>
        <v>0</v>
      </c>
      <c r="Q2960" s="17">
        <f>P2960*Premissas!$C$13</f>
        <v>0</v>
      </c>
      <c r="R2960" s="15">
        <f t="shared" si="4507"/>
        <v>212</v>
      </c>
      <c r="S2960" s="18">
        <f>R2960*Premissas!$C$11</f>
        <v>10211.009174311926</v>
      </c>
      <c r="Y2960" s="7" t="str">
        <f>Premissas!$E$6</f>
        <v>junho/19</v>
      </c>
      <c r="Z2960" s="29">
        <f t="shared" si="4512"/>
        <v>212</v>
      </c>
      <c r="AA2960" s="15">
        <f>Premissas!$H$6</f>
        <v>59.47</v>
      </c>
      <c r="AB2960" s="16">
        <f t="shared" si="4509"/>
        <v>0</v>
      </c>
      <c r="AC2960" s="17">
        <f>AB2960*Premissas!$C$6</f>
        <v>0</v>
      </c>
      <c r="AD2960" s="15">
        <f t="shared" si="4510"/>
        <v>212</v>
      </c>
      <c r="AE2960" s="18">
        <f>AD2960*Premissas!$C$12</f>
        <v>6834.1664030370139</v>
      </c>
    </row>
    <row r="2961" spans="1:33" x14ac:dyDescent="0.25">
      <c r="A2961" s="7" t="str">
        <f>Premissas!$E$7</f>
        <v>maio/19</v>
      </c>
      <c r="B2961" s="29">
        <f t="shared" si="4513"/>
        <v>212</v>
      </c>
      <c r="C2961" s="15">
        <f>LARGE(Premissas!$H$7:$I$7,1)</f>
        <v>61.04</v>
      </c>
      <c r="D2961" s="20">
        <f t="shared" si="4503"/>
        <v>0</v>
      </c>
      <c r="E2961" s="17">
        <f>D2961*Premissas!$C$6</f>
        <v>0</v>
      </c>
      <c r="F2961" s="15">
        <f t="shared" si="4504"/>
        <v>212</v>
      </c>
      <c r="G2961" s="18">
        <f>F2961*Premissas!$C$5</f>
        <v>6834.1664030370139</v>
      </c>
      <c r="M2961" s="7" t="str">
        <f>Premissas!$E$7</f>
        <v>maio/19</v>
      </c>
      <c r="N2961" s="29">
        <f t="shared" si="4511"/>
        <v>212</v>
      </c>
      <c r="O2961" s="15">
        <f>Premissas!$I$7</f>
        <v>46.37</v>
      </c>
      <c r="P2961" s="20">
        <f t="shared" si="4506"/>
        <v>0</v>
      </c>
      <c r="Q2961" s="17">
        <f>P2961*Premissas!$C$13</f>
        <v>0</v>
      </c>
      <c r="R2961" s="15">
        <f t="shared" si="4507"/>
        <v>212</v>
      </c>
      <c r="S2961" s="18">
        <f>R2961*Premissas!$C$11</f>
        <v>10211.009174311926</v>
      </c>
      <c r="Y2961" s="7" t="str">
        <f>Premissas!$E$7</f>
        <v>maio/19</v>
      </c>
      <c r="Z2961" s="29">
        <f t="shared" si="4512"/>
        <v>212</v>
      </c>
      <c r="AA2961" s="15">
        <f>Premissas!$H$7</f>
        <v>61.04</v>
      </c>
      <c r="AB2961" s="20">
        <f t="shared" si="4509"/>
        <v>0</v>
      </c>
      <c r="AC2961" s="17">
        <f>AB2961*Premissas!$C$6</f>
        <v>0</v>
      </c>
      <c r="AD2961" s="15">
        <f t="shared" si="4510"/>
        <v>212</v>
      </c>
      <c r="AE2961" s="18">
        <f>AD2961*Premissas!$C$12</f>
        <v>6834.1664030370139</v>
      </c>
    </row>
    <row r="2962" spans="1:33" x14ac:dyDescent="0.25">
      <c r="A2962" s="7" t="str">
        <f>Premissas!$E$8</f>
        <v>abril/19</v>
      </c>
      <c r="B2962" s="29">
        <f t="shared" si="4513"/>
        <v>212</v>
      </c>
      <c r="C2962" s="15">
        <f>LARGE(Premissas!$H$8:$I$8,1)</f>
        <v>81.98</v>
      </c>
      <c r="D2962" s="20">
        <f t="shared" si="4503"/>
        <v>0</v>
      </c>
      <c r="E2962" s="17">
        <f>D2962*Premissas!$C$6</f>
        <v>0</v>
      </c>
      <c r="F2962" s="15">
        <f t="shared" si="4504"/>
        <v>212</v>
      </c>
      <c r="G2962" s="18">
        <f>F2962*Premissas!$C$5</f>
        <v>6834.1664030370139</v>
      </c>
      <c r="M2962" s="7" t="str">
        <f>Premissas!$E$8</f>
        <v>abril/19</v>
      </c>
      <c r="N2962" s="29">
        <f t="shared" si="4511"/>
        <v>212</v>
      </c>
      <c r="O2962" s="15">
        <f>Premissas!$I$8</f>
        <v>53.09</v>
      </c>
      <c r="P2962" s="20">
        <f t="shared" si="4506"/>
        <v>0</v>
      </c>
      <c r="Q2962" s="17">
        <f>P2962*Premissas!$C$13</f>
        <v>0</v>
      </c>
      <c r="R2962" s="15">
        <f t="shared" si="4507"/>
        <v>212</v>
      </c>
      <c r="S2962" s="18">
        <f>R2962*Premissas!$C$11</f>
        <v>10211.009174311926</v>
      </c>
      <c r="Y2962" s="7" t="str">
        <f>Premissas!$E$8</f>
        <v>abril/19</v>
      </c>
      <c r="Z2962" s="29">
        <f t="shared" si="4512"/>
        <v>212</v>
      </c>
      <c r="AA2962" s="15">
        <f>Premissas!$H$8</f>
        <v>81.98</v>
      </c>
      <c r="AB2962" s="20">
        <f t="shared" si="4509"/>
        <v>0</v>
      </c>
      <c r="AC2962" s="17">
        <f>AB2962*Premissas!$C$6</f>
        <v>0</v>
      </c>
      <c r="AD2962" s="15">
        <f t="shared" si="4510"/>
        <v>212</v>
      </c>
      <c r="AE2962" s="18">
        <f>AD2962*Premissas!$C$12</f>
        <v>6834.1664030370139</v>
      </c>
    </row>
    <row r="2963" spans="1:33" x14ac:dyDescent="0.25">
      <c r="A2963" s="7" t="str">
        <f>Premissas!$E$9</f>
        <v>março/19</v>
      </c>
      <c r="B2963" s="29">
        <f t="shared" si="4513"/>
        <v>212</v>
      </c>
      <c r="C2963" s="15">
        <f>LARGE(Premissas!$H$9:$I$9,1)</f>
        <v>77.73</v>
      </c>
      <c r="D2963" s="20">
        <f t="shared" si="4503"/>
        <v>0</v>
      </c>
      <c r="E2963" s="17">
        <f>D2963*Premissas!$C$6</f>
        <v>0</v>
      </c>
      <c r="F2963" s="15">
        <f t="shared" si="4504"/>
        <v>212</v>
      </c>
      <c r="G2963" s="18">
        <f>F2963*Premissas!$C$5</f>
        <v>6834.1664030370139</v>
      </c>
      <c r="M2963" s="7" t="str">
        <f>Premissas!$E$9</f>
        <v>março/19</v>
      </c>
      <c r="N2963" s="29">
        <f t="shared" si="4511"/>
        <v>212</v>
      </c>
      <c r="O2963" s="15">
        <f>Premissas!$I$9</f>
        <v>77.73</v>
      </c>
      <c r="P2963" s="20">
        <f t="shared" si="4506"/>
        <v>0</v>
      </c>
      <c r="Q2963" s="17">
        <f>P2963*Premissas!$C$13</f>
        <v>0</v>
      </c>
      <c r="R2963" s="15">
        <f t="shared" si="4507"/>
        <v>212</v>
      </c>
      <c r="S2963" s="18">
        <f>R2963*Premissas!$C$11</f>
        <v>10211.009174311926</v>
      </c>
      <c r="Y2963" s="7" t="str">
        <f>Premissas!$E$9</f>
        <v>março/19</v>
      </c>
      <c r="Z2963" s="29">
        <f t="shared" si="4512"/>
        <v>212</v>
      </c>
      <c r="AA2963" s="15">
        <f>Premissas!$H$9</f>
        <v>77.62</v>
      </c>
      <c r="AB2963" s="20">
        <f t="shared" si="4509"/>
        <v>0</v>
      </c>
      <c r="AC2963" s="17">
        <f>AB2963*Premissas!$C$6</f>
        <v>0</v>
      </c>
      <c r="AD2963" s="15">
        <f t="shared" si="4510"/>
        <v>212</v>
      </c>
      <c r="AE2963" s="18">
        <f>AD2963*Premissas!$C$12</f>
        <v>6834.1664030370139</v>
      </c>
    </row>
    <row r="2964" spans="1:33" x14ac:dyDescent="0.25">
      <c r="A2964" s="7" t="str">
        <f>Premissas!$E$10</f>
        <v>fevereiro/19</v>
      </c>
      <c r="B2964" s="29">
        <f t="shared" si="4513"/>
        <v>212</v>
      </c>
      <c r="C2964" s="15">
        <f>LARGE(Premissas!$H$10:$I$10,1)</f>
        <v>89.49</v>
      </c>
      <c r="D2964" s="20">
        <f t="shared" si="4503"/>
        <v>0</v>
      </c>
      <c r="E2964" s="17">
        <f>D2964*Premissas!$C$6</f>
        <v>0</v>
      </c>
      <c r="F2964" s="15">
        <f t="shared" si="4504"/>
        <v>212</v>
      </c>
      <c r="G2964" s="18">
        <f>F2964*Premissas!$C$5</f>
        <v>6834.1664030370139</v>
      </c>
      <c r="M2964" s="7" t="str">
        <f>Premissas!$E$10</f>
        <v>fevereiro/19</v>
      </c>
      <c r="N2964" s="29">
        <f t="shared" si="4511"/>
        <v>212</v>
      </c>
      <c r="O2964" s="15">
        <f>Premissas!$I$10</f>
        <v>61.82</v>
      </c>
      <c r="P2964" s="20">
        <f t="shared" si="4506"/>
        <v>0</v>
      </c>
      <c r="Q2964" s="17">
        <f>P2964*Premissas!$C$13</f>
        <v>0</v>
      </c>
      <c r="R2964" s="15">
        <f t="shared" si="4507"/>
        <v>212</v>
      </c>
      <c r="S2964" s="18">
        <f>R2964*Premissas!$C$11</f>
        <v>10211.009174311926</v>
      </c>
      <c r="Y2964" s="7" t="str">
        <f>Premissas!$E$10</f>
        <v>fevereiro/19</v>
      </c>
      <c r="Z2964" s="29">
        <f t="shared" si="4512"/>
        <v>212</v>
      </c>
      <c r="AA2964" s="15">
        <f>Premissas!$H$10</f>
        <v>89.49</v>
      </c>
      <c r="AB2964" s="20">
        <f t="shared" si="4509"/>
        <v>0</v>
      </c>
      <c r="AC2964" s="17">
        <f>AB2964*Premissas!$C$6</f>
        <v>0</v>
      </c>
      <c r="AD2964" s="15">
        <f t="shared" si="4510"/>
        <v>212</v>
      </c>
      <c r="AE2964" s="18">
        <f>AD2964*Premissas!$C$12</f>
        <v>6834.1664030370139</v>
      </c>
    </row>
    <row r="2965" spans="1:33" x14ac:dyDescent="0.25">
      <c r="A2965" s="7" t="str">
        <f>Premissas!$E$11</f>
        <v>janeiro/19</v>
      </c>
      <c r="B2965" s="29">
        <f t="shared" si="4513"/>
        <v>212</v>
      </c>
      <c r="C2965" s="15">
        <f>LARGE(Premissas!$H$11:$I$11,1)</f>
        <v>81.09</v>
      </c>
      <c r="D2965" s="16">
        <f t="shared" si="4503"/>
        <v>0</v>
      </c>
      <c r="E2965" s="17">
        <f>D2965*Premissas!$C$6</f>
        <v>0</v>
      </c>
      <c r="F2965" s="15">
        <f t="shared" si="4504"/>
        <v>212</v>
      </c>
      <c r="G2965" s="18">
        <f>F2965*Premissas!$C$5</f>
        <v>6834.1664030370139</v>
      </c>
      <c r="M2965" s="7" t="str">
        <f>Premissas!$E$11</f>
        <v>janeiro/19</v>
      </c>
      <c r="N2965" s="29">
        <f t="shared" si="4511"/>
        <v>212</v>
      </c>
      <c r="O2965" s="15">
        <f>Premissas!$I$11</f>
        <v>57.12</v>
      </c>
      <c r="P2965" s="16">
        <f t="shared" si="4506"/>
        <v>0</v>
      </c>
      <c r="Q2965" s="17">
        <f>P2965*Premissas!$C$13</f>
        <v>0</v>
      </c>
      <c r="R2965" s="15">
        <f t="shared" si="4507"/>
        <v>212</v>
      </c>
      <c r="S2965" s="18">
        <f>R2965*Premissas!$C$11</f>
        <v>10211.009174311926</v>
      </c>
      <c r="Y2965" s="7" t="str">
        <f>Premissas!$E$11</f>
        <v>janeiro/19</v>
      </c>
      <c r="Z2965" s="29">
        <f t="shared" si="4512"/>
        <v>212</v>
      </c>
      <c r="AA2965" s="15">
        <f>Premissas!$H$11</f>
        <v>81.09</v>
      </c>
      <c r="AB2965" s="16">
        <f t="shared" si="4509"/>
        <v>0</v>
      </c>
      <c r="AC2965" s="17">
        <f>AB2965*Premissas!$C$6</f>
        <v>0</v>
      </c>
      <c r="AD2965" s="15">
        <f t="shared" si="4510"/>
        <v>212</v>
      </c>
      <c r="AE2965" s="18">
        <f>AD2965*Premissas!$C$12</f>
        <v>6834.1664030370139</v>
      </c>
    </row>
    <row r="2966" spans="1:33" x14ac:dyDescent="0.25">
      <c r="A2966" s="7" t="str">
        <f>Premissas!$E$12</f>
        <v>dezembro/18</v>
      </c>
      <c r="B2966" s="29">
        <f t="shared" si="4513"/>
        <v>212</v>
      </c>
      <c r="C2966" s="15">
        <f>LARGE(Premissas!$H$12:$I$12,1)</f>
        <v>66.98</v>
      </c>
      <c r="D2966" s="16">
        <f t="shared" si="4503"/>
        <v>0</v>
      </c>
      <c r="E2966" s="17">
        <f>D2966*Premissas!$C$6</f>
        <v>0</v>
      </c>
      <c r="F2966" s="15">
        <f t="shared" si="4504"/>
        <v>212</v>
      </c>
      <c r="G2966" s="18">
        <f>F2966*Premissas!$C$5</f>
        <v>6834.1664030370139</v>
      </c>
      <c r="M2966" s="7" t="str">
        <f>Premissas!$E$12</f>
        <v>dezembro/18</v>
      </c>
      <c r="N2966" s="29">
        <f t="shared" si="4511"/>
        <v>212</v>
      </c>
      <c r="O2966" s="15">
        <f>Premissas!$I$12</f>
        <v>56.9</v>
      </c>
      <c r="P2966" s="16">
        <f t="shared" si="4506"/>
        <v>0</v>
      </c>
      <c r="Q2966" s="17">
        <f>P2966*Premissas!$C$13</f>
        <v>0</v>
      </c>
      <c r="R2966" s="15">
        <f t="shared" si="4507"/>
        <v>212</v>
      </c>
      <c r="S2966" s="18">
        <f>R2966*Premissas!$C$11</f>
        <v>10211.009174311926</v>
      </c>
      <c r="Y2966" s="7" t="str">
        <f>Premissas!$E$12</f>
        <v>dezembro/18</v>
      </c>
      <c r="Z2966" s="29">
        <f t="shared" si="4512"/>
        <v>212</v>
      </c>
      <c r="AA2966" s="15">
        <f>Premissas!$H$12</f>
        <v>66.98</v>
      </c>
      <c r="AB2966" s="16">
        <f t="shared" si="4509"/>
        <v>0</v>
      </c>
      <c r="AC2966" s="17">
        <f>AB2966*Premissas!$C$6</f>
        <v>0</v>
      </c>
      <c r="AD2966" s="15">
        <f t="shared" si="4510"/>
        <v>212</v>
      </c>
      <c r="AE2966" s="18">
        <f>AD2966*Premissas!$C$12</f>
        <v>6834.1664030370139</v>
      </c>
    </row>
    <row r="2967" spans="1:33" x14ac:dyDescent="0.25">
      <c r="A2967" s="7" t="str">
        <f>Premissas!$E$13</f>
        <v>novembro/18</v>
      </c>
      <c r="B2967" s="29">
        <f t="shared" si="4513"/>
        <v>212</v>
      </c>
      <c r="C2967" s="15">
        <f>LARGE(Premissas!$H$13:$I$13,1)</f>
        <v>66.42</v>
      </c>
      <c r="D2967" s="16">
        <f t="shared" si="4503"/>
        <v>0</v>
      </c>
      <c r="E2967" s="17">
        <f>D2967*Premissas!$C$6</f>
        <v>0</v>
      </c>
      <c r="F2967" s="15">
        <f t="shared" si="4504"/>
        <v>212</v>
      </c>
      <c r="G2967" s="18">
        <f>F2967*Premissas!$C$5</f>
        <v>6834.1664030370139</v>
      </c>
      <c r="M2967" s="7" t="str">
        <f>Premissas!$E$13</f>
        <v>novembro/18</v>
      </c>
      <c r="N2967" s="29">
        <f t="shared" si="4511"/>
        <v>212</v>
      </c>
      <c r="O2967" s="15">
        <f>Premissas!$I$13</f>
        <v>40.659999999999997</v>
      </c>
      <c r="P2967" s="16">
        <f t="shared" si="4506"/>
        <v>0</v>
      </c>
      <c r="Q2967" s="17">
        <f>P2967*Premissas!$C$13</f>
        <v>0</v>
      </c>
      <c r="R2967" s="15">
        <f t="shared" si="4507"/>
        <v>212</v>
      </c>
      <c r="S2967" s="18">
        <f>R2967*Premissas!$C$11</f>
        <v>10211.009174311926</v>
      </c>
      <c r="Y2967" s="7" t="str">
        <f>Premissas!$E$13</f>
        <v>novembro/18</v>
      </c>
      <c r="Z2967" s="29">
        <f t="shared" si="4512"/>
        <v>212</v>
      </c>
      <c r="AA2967" s="15">
        <f>Premissas!$H$13</f>
        <v>66.42</v>
      </c>
      <c r="AB2967" s="16">
        <f t="shared" si="4509"/>
        <v>0</v>
      </c>
      <c r="AC2967" s="17">
        <f>AB2967*Premissas!$C$6</f>
        <v>0</v>
      </c>
      <c r="AD2967" s="15">
        <f t="shared" si="4510"/>
        <v>212</v>
      </c>
      <c r="AE2967" s="18">
        <f>AD2967*Premissas!$C$12</f>
        <v>6834.1664030370139</v>
      </c>
    </row>
    <row r="2968" spans="1:33" x14ac:dyDescent="0.25">
      <c r="A2968" s="26" t="s">
        <v>35</v>
      </c>
      <c r="B2968" s="5"/>
      <c r="C2968" s="5">
        <f>LARGE(C2955:C2967,1)</f>
        <v>89.49</v>
      </c>
      <c r="D2968" s="5">
        <f>LARGE(D2955:D2967,1)</f>
        <v>0</v>
      </c>
      <c r="E2968" s="27">
        <f>SUM(E2956:E2967)</f>
        <v>0</v>
      </c>
      <c r="F2968" s="5">
        <f>LARGE(F2955:F2967,1)</f>
        <v>212</v>
      </c>
      <c r="G2968" s="27">
        <f t="shared" ref="G2968:G3024" si="4514">SUM(G2956:G2967)</f>
        <v>82009.996836444174</v>
      </c>
      <c r="H2968" s="50">
        <f>E2968+G2968</f>
        <v>82009.996836444174</v>
      </c>
      <c r="I2968">
        <f>B2956</f>
        <v>212</v>
      </c>
      <c r="M2968" s="26" t="s">
        <v>35</v>
      </c>
      <c r="N2968" s="5"/>
      <c r="O2968" s="5">
        <f t="shared" ref="O2968:P2968" si="4515">LARGE(O2955:O2967,1)</f>
        <v>77.73</v>
      </c>
      <c r="P2968" s="5">
        <f t="shared" si="4515"/>
        <v>0</v>
      </c>
      <c r="Q2968" s="27">
        <f t="shared" ref="Q2968" si="4516">SUM(Q2956:Q2967)</f>
        <v>0</v>
      </c>
      <c r="R2968" s="5">
        <f t="shared" ref="R2968" si="4517">LARGE(R2955:R2967,1)</f>
        <v>212</v>
      </c>
      <c r="S2968" s="27">
        <f t="shared" ref="S2968:S3024" si="4518">SUM(S2956:S2967)</f>
        <v>122532.11009174312</v>
      </c>
      <c r="T2968" s="50">
        <f t="shared" ref="T2968" si="4519">Q2968+S2968</f>
        <v>122532.11009174312</v>
      </c>
      <c r="U2968">
        <f t="shared" ref="U2968" si="4520">N2956</f>
        <v>212</v>
      </c>
      <c r="Y2968" s="26" t="s">
        <v>35</v>
      </c>
      <c r="Z2968" s="5"/>
      <c r="AA2968" s="5">
        <f t="shared" ref="AA2968:AB2968" si="4521">LARGE(AA2955:AA2967,1)</f>
        <v>89.49</v>
      </c>
      <c r="AB2968" s="5">
        <f t="shared" si="4521"/>
        <v>0</v>
      </c>
      <c r="AC2968" s="27">
        <f t="shared" ref="AC2968" si="4522">SUM(AC2956:AC2967)</f>
        <v>0</v>
      </c>
      <c r="AD2968" s="5">
        <f t="shared" ref="AD2968" si="4523">LARGE(AD2955:AD2967,1)</f>
        <v>212</v>
      </c>
      <c r="AE2968" s="27">
        <f t="shared" ref="AE2968:AE3024" si="4524">SUM(AE2956:AE2967)</f>
        <v>82009.996836444174</v>
      </c>
      <c r="AF2968" s="50">
        <f t="shared" ref="AF2968" si="4525">AC2968+AE2968</f>
        <v>82009.996836444174</v>
      </c>
      <c r="AG2968">
        <f t="shared" ref="AG2968" si="4526">Z2956</f>
        <v>212</v>
      </c>
    </row>
    <row r="2969" spans="1:33" x14ac:dyDescent="0.25">
      <c r="A2969" s="6" t="s">
        <v>12</v>
      </c>
      <c r="B2969" s="6" t="s">
        <v>18</v>
      </c>
      <c r="C2969" s="6" t="s">
        <v>19</v>
      </c>
      <c r="D2969" s="14" t="s">
        <v>20</v>
      </c>
      <c r="E2969" s="14" t="s">
        <v>21</v>
      </c>
      <c r="F2969" s="6" t="s">
        <v>22</v>
      </c>
      <c r="G2969" s="6" t="s">
        <v>23</v>
      </c>
      <c r="M2969" s="6" t="s">
        <v>12</v>
      </c>
      <c r="N2969" s="6" t="s">
        <v>18</v>
      </c>
      <c r="O2969" s="6" t="s">
        <v>19</v>
      </c>
      <c r="P2969" s="14" t="s">
        <v>20</v>
      </c>
      <c r="Q2969" s="14" t="s">
        <v>21</v>
      </c>
      <c r="R2969" s="6" t="s">
        <v>22</v>
      </c>
      <c r="S2969" s="6" t="s">
        <v>23</v>
      </c>
      <c r="Y2969" s="6" t="s">
        <v>12</v>
      </c>
      <c r="Z2969" s="6" t="s">
        <v>18</v>
      </c>
      <c r="AA2969" s="6" t="s">
        <v>19</v>
      </c>
      <c r="AB2969" s="14" t="s">
        <v>20</v>
      </c>
      <c r="AC2969" s="14" t="s">
        <v>21</v>
      </c>
      <c r="AD2969" s="6" t="s">
        <v>22</v>
      </c>
      <c r="AE2969" s="6" t="s">
        <v>23</v>
      </c>
    </row>
    <row r="2970" spans="1:33" x14ac:dyDescent="0.25">
      <c r="A2970" s="7" t="str">
        <f>Premissas!$E$2</f>
        <v>outubro/19</v>
      </c>
      <c r="B2970" s="29">
        <f>B2956+1</f>
        <v>213</v>
      </c>
      <c r="C2970" s="15">
        <f>LARGE(Premissas!$H$2:$I$2,1)</f>
        <v>63.39</v>
      </c>
      <c r="D2970" s="16">
        <f t="shared" ref="D2970:D2981" si="4527">IF(C2970&gt;105%*B2970,(C2970-B2970),0)</f>
        <v>0</v>
      </c>
      <c r="E2970" s="17">
        <f>D2970*Premissas!$C$6</f>
        <v>0</v>
      </c>
      <c r="F2970" s="15">
        <f t="shared" ref="F2970:F2981" si="4528">IF(C2970&gt;B2970,C2970,B2970)</f>
        <v>213</v>
      </c>
      <c r="G2970" s="18">
        <f>F2970*Premissas!$C$5</f>
        <v>6866.4030370136034</v>
      </c>
      <c r="M2970" s="7" t="str">
        <f>Premissas!$E$2</f>
        <v>outubro/19</v>
      </c>
      <c r="N2970" s="29">
        <f t="shared" ref="N2970" si="4529">N2956+1</f>
        <v>213</v>
      </c>
      <c r="O2970" s="15">
        <f>Premissas!$I$2</f>
        <v>63.39</v>
      </c>
      <c r="P2970" s="16">
        <f t="shared" ref="P2970:P2981" si="4530">IF(O2970&gt;105%*N2970,(O2970-N2970),0)</f>
        <v>0</v>
      </c>
      <c r="Q2970" s="17">
        <f>P2970*Premissas!$C$13</f>
        <v>0</v>
      </c>
      <c r="R2970" s="15">
        <f t="shared" ref="R2970:R2981" si="4531">IF(O2970&gt;N2970,O2970,N2970)</f>
        <v>213</v>
      </c>
      <c r="S2970" s="18">
        <f>R2970*Premissas!$C$11</f>
        <v>10259.174311926605</v>
      </c>
      <c r="Y2970" s="7" t="str">
        <f>Premissas!$E$2</f>
        <v>outubro/19</v>
      </c>
      <c r="Z2970" s="29">
        <f t="shared" ref="Z2970" si="4532">Z2956+1</f>
        <v>213</v>
      </c>
      <c r="AA2970" s="15">
        <f>Premissas!$H$2</f>
        <v>58.8</v>
      </c>
      <c r="AB2970" s="16">
        <f t="shared" ref="AB2970:AB2981" si="4533">IF(AA2970&gt;105%*Z2970,(AA2970-Z2970),0)</f>
        <v>0</v>
      </c>
      <c r="AC2970" s="17">
        <f>AB2970*Premissas!$C$6</f>
        <v>0</v>
      </c>
      <c r="AD2970" s="15">
        <f t="shared" ref="AD2970:AD2981" si="4534">IF(AA2970&gt;Z2970,AA2970,Z2970)</f>
        <v>213</v>
      </c>
      <c r="AE2970" s="18">
        <f>AD2970*Premissas!$C$12</f>
        <v>6866.4030370136034</v>
      </c>
    </row>
    <row r="2971" spans="1:33" x14ac:dyDescent="0.25">
      <c r="A2971" s="7" t="str">
        <f>Premissas!$E$3</f>
        <v>setembro/19</v>
      </c>
      <c r="B2971" s="29">
        <f>B2970</f>
        <v>213</v>
      </c>
      <c r="C2971" s="15">
        <f>LARGE(Premissas!$H$3:$I$3,1)</f>
        <v>58.91</v>
      </c>
      <c r="D2971" s="16">
        <f t="shared" si="4527"/>
        <v>0</v>
      </c>
      <c r="E2971" s="17">
        <f>D2971*Premissas!$C$6</f>
        <v>0</v>
      </c>
      <c r="F2971" s="15">
        <f t="shared" si="4528"/>
        <v>213</v>
      </c>
      <c r="G2971" s="18">
        <f>F2971*Premissas!$C$5</f>
        <v>6866.4030370136034</v>
      </c>
      <c r="M2971" s="7" t="str">
        <f>Premissas!$E$3</f>
        <v>setembro/19</v>
      </c>
      <c r="N2971" s="29">
        <f t="shared" ref="N2971:N2981" si="4535">N2970</f>
        <v>213</v>
      </c>
      <c r="O2971" s="15">
        <f>Premissas!$I$3</f>
        <v>52.19</v>
      </c>
      <c r="P2971" s="16">
        <f t="shared" si="4530"/>
        <v>0</v>
      </c>
      <c r="Q2971" s="17">
        <f>P2971*Premissas!$C$13</f>
        <v>0</v>
      </c>
      <c r="R2971" s="15">
        <f t="shared" si="4531"/>
        <v>213</v>
      </c>
      <c r="S2971" s="18">
        <f>R2971*Premissas!$C$11</f>
        <v>10259.174311926605</v>
      </c>
      <c r="Y2971" s="7" t="str">
        <f>Premissas!$E$3</f>
        <v>setembro/19</v>
      </c>
      <c r="Z2971" s="29">
        <f t="shared" ref="Z2971:Z2981" si="4536">Z2970</f>
        <v>213</v>
      </c>
      <c r="AA2971" s="15">
        <f>Premissas!$H$3</f>
        <v>58.91</v>
      </c>
      <c r="AB2971" s="16">
        <f t="shared" si="4533"/>
        <v>0</v>
      </c>
      <c r="AC2971" s="17">
        <f>AB2971*Premissas!$C$6</f>
        <v>0</v>
      </c>
      <c r="AD2971" s="15">
        <f t="shared" si="4534"/>
        <v>213</v>
      </c>
      <c r="AE2971" s="18">
        <f>AD2971*Premissas!$C$12</f>
        <v>6866.4030370136034</v>
      </c>
    </row>
    <row r="2972" spans="1:33" x14ac:dyDescent="0.25">
      <c r="A2972" s="7" t="str">
        <f>Premissas!$E$4</f>
        <v>agosto/19</v>
      </c>
      <c r="B2972" s="29">
        <f t="shared" ref="B2972:B2981" si="4537">B2971</f>
        <v>213</v>
      </c>
      <c r="C2972" s="15">
        <f>LARGE(Premissas!$H$4:$I$4,1)</f>
        <v>46.48</v>
      </c>
      <c r="D2972" s="16">
        <f t="shared" si="4527"/>
        <v>0</v>
      </c>
      <c r="E2972" s="17">
        <f>D2972*Premissas!$C$6</f>
        <v>0</v>
      </c>
      <c r="F2972" s="15">
        <f t="shared" si="4528"/>
        <v>213</v>
      </c>
      <c r="G2972" s="18">
        <f>F2972*Premissas!$C$5</f>
        <v>6866.4030370136034</v>
      </c>
      <c r="M2972" s="7" t="str">
        <f>Premissas!$E$4</f>
        <v>agosto/19</v>
      </c>
      <c r="N2972" s="29">
        <f t="shared" si="4535"/>
        <v>213</v>
      </c>
      <c r="O2972" s="15">
        <f>Premissas!$I$4</f>
        <v>20.16</v>
      </c>
      <c r="P2972" s="16">
        <f t="shared" si="4530"/>
        <v>0</v>
      </c>
      <c r="Q2972" s="17">
        <f>P2972*Premissas!$C$13</f>
        <v>0</v>
      </c>
      <c r="R2972" s="15">
        <f t="shared" si="4531"/>
        <v>213</v>
      </c>
      <c r="S2972" s="18">
        <f>R2972*Premissas!$C$11</f>
        <v>10259.174311926605</v>
      </c>
      <c r="Y2972" s="7" t="str">
        <f>Premissas!$E$4</f>
        <v>agosto/19</v>
      </c>
      <c r="Z2972" s="29">
        <f t="shared" si="4536"/>
        <v>213</v>
      </c>
      <c r="AA2972" s="15">
        <f>Premissas!$H$4</f>
        <v>46.48</v>
      </c>
      <c r="AB2972" s="16">
        <f t="shared" si="4533"/>
        <v>0</v>
      </c>
      <c r="AC2972" s="17">
        <f>AB2972*Premissas!$C$6</f>
        <v>0</v>
      </c>
      <c r="AD2972" s="15">
        <f t="shared" si="4534"/>
        <v>213</v>
      </c>
      <c r="AE2972" s="18">
        <f>AD2972*Premissas!$C$12</f>
        <v>6866.4030370136034</v>
      </c>
    </row>
    <row r="2973" spans="1:33" x14ac:dyDescent="0.25">
      <c r="A2973" s="7" t="str">
        <f>Premissas!$E$5</f>
        <v>julho/19</v>
      </c>
      <c r="B2973" s="29">
        <f t="shared" si="4537"/>
        <v>213</v>
      </c>
      <c r="C2973" s="15">
        <f>LARGE(Premissas!$H$5:$I$5,1)</f>
        <v>63.17</v>
      </c>
      <c r="D2973" s="16">
        <f t="shared" si="4527"/>
        <v>0</v>
      </c>
      <c r="E2973" s="17">
        <f>D2973*Premissas!$C$6</f>
        <v>0</v>
      </c>
      <c r="F2973" s="15">
        <f t="shared" si="4528"/>
        <v>213</v>
      </c>
      <c r="G2973" s="18">
        <f>F2973*Premissas!$C$5</f>
        <v>6866.4030370136034</v>
      </c>
      <c r="M2973" s="7" t="str">
        <f>Premissas!$E$5</f>
        <v>julho/19</v>
      </c>
      <c r="N2973" s="29">
        <f t="shared" si="4535"/>
        <v>213</v>
      </c>
      <c r="O2973" s="15">
        <f>Premissas!$I$5</f>
        <v>39.979999999999997</v>
      </c>
      <c r="P2973" s="16">
        <f t="shared" si="4530"/>
        <v>0</v>
      </c>
      <c r="Q2973" s="17">
        <f>P2973*Premissas!$C$13</f>
        <v>0</v>
      </c>
      <c r="R2973" s="15">
        <f t="shared" si="4531"/>
        <v>213</v>
      </c>
      <c r="S2973" s="18">
        <f>R2973*Premissas!$C$11</f>
        <v>10259.174311926605</v>
      </c>
      <c r="Y2973" s="7" t="str">
        <f>Premissas!$E$5</f>
        <v>julho/19</v>
      </c>
      <c r="Z2973" s="29">
        <f t="shared" si="4536"/>
        <v>213</v>
      </c>
      <c r="AA2973" s="15">
        <f>Premissas!$H$5</f>
        <v>63.17</v>
      </c>
      <c r="AB2973" s="16">
        <f t="shared" si="4533"/>
        <v>0</v>
      </c>
      <c r="AC2973" s="17">
        <f>AB2973*Premissas!$C$6</f>
        <v>0</v>
      </c>
      <c r="AD2973" s="15">
        <f t="shared" si="4534"/>
        <v>213</v>
      </c>
      <c r="AE2973" s="18">
        <f>AD2973*Premissas!$C$12</f>
        <v>6866.4030370136034</v>
      </c>
    </row>
    <row r="2974" spans="1:33" x14ac:dyDescent="0.25">
      <c r="A2974" s="7" t="str">
        <f>Premissas!$E$6</f>
        <v>junho/19</v>
      </c>
      <c r="B2974" s="29">
        <f t="shared" si="4537"/>
        <v>213</v>
      </c>
      <c r="C2974" s="15">
        <f>LARGE(Premissas!$H$6:$I$6,1)</f>
        <v>59.47</v>
      </c>
      <c r="D2974" s="16">
        <f t="shared" si="4527"/>
        <v>0</v>
      </c>
      <c r="E2974" s="17">
        <f>D2974*Premissas!$C$6</f>
        <v>0</v>
      </c>
      <c r="F2974" s="15">
        <f t="shared" si="4528"/>
        <v>213</v>
      </c>
      <c r="G2974" s="18">
        <f>F2974*Premissas!$C$5</f>
        <v>6866.4030370136034</v>
      </c>
      <c r="M2974" s="7" t="str">
        <f>Premissas!$E$6</f>
        <v>junho/19</v>
      </c>
      <c r="N2974" s="29">
        <f t="shared" si="4535"/>
        <v>213</v>
      </c>
      <c r="O2974" s="15">
        <f>Premissas!$I$6</f>
        <v>47.71</v>
      </c>
      <c r="P2974" s="16">
        <f t="shared" si="4530"/>
        <v>0</v>
      </c>
      <c r="Q2974" s="17">
        <f>P2974*Premissas!$C$13</f>
        <v>0</v>
      </c>
      <c r="R2974" s="15">
        <f t="shared" si="4531"/>
        <v>213</v>
      </c>
      <c r="S2974" s="18">
        <f>R2974*Premissas!$C$11</f>
        <v>10259.174311926605</v>
      </c>
      <c r="Y2974" s="7" t="str">
        <f>Premissas!$E$6</f>
        <v>junho/19</v>
      </c>
      <c r="Z2974" s="29">
        <f t="shared" si="4536"/>
        <v>213</v>
      </c>
      <c r="AA2974" s="15">
        <f>Premissas!$H$6</f>
        <v>59.47</v>
      </c>
      <c r="AB2974" s="16">
        <f t="shared" si="4533"/>
        <v>0</v>
      </c>
      <c r="AC2974" s="17">
        <f>AB2974*Premissas!$C$6</f>
        <v>0</v>
      </c>
      <c r="AD2974" s="15">
        <f t="shared" si="4534"/>
        <v>213</v>
      </c>
      <c r="AE2974" s="18">
        <f>AD2974*Premissas!$C$12</f>
        <v>6866.4030370136034</v>
      </c>
    </row>
    <row r="2975" spans="1:33" x14ac:dyDescent="0.25">
      <c r="A2975" s="7" t="str">
        <f>Premissas!$E$7</f>
        <v>maio/19</v>
      </c>
      <c r="B2975" s="29">
        <f t="shared" si="4537"/>
        <v>213</v>
      </c>
      <c r="C2975" s="15">
        <f>LARGE(Premissas!$H$7:$I$7,1)</f>
        <v>61.04</v>
      </c>
      <c r="D2975" s="20">
        <f t="shared" si="4527"/>
        <v>0</v>
      </c>
      <c r="E2975" s="17">
        <f>D2975*Premissas!$C$6</f>
        <v>0</v>
      </c>
      <c r="F2975" s="15">
        <f t="shared" si="4528"/>
        <v>213</v>
      </c>
      <c r="G2975" s="18">
        <f>F2975*Premissas!$C$5</f>
        <v>6866.4030370136034</v>
      </c>
      <c r="M2975" s="7" t="str">
        <f>Premissas!$E$7</f>
        <v>maio/19</v>
      </c>
      <c r="N2975" s="29">
        <f t="shared" si="4535"/>
        <v>213</v>
      </c>
      <c r="O2975" s="15">
        <f>Premissas!$I$7</f>
        <v>46.37</v>
      </c>
      <c r="P2975" s="20">
        <f t="shared" si="4530"/>
        <v>0</v>
      </c>
      <c r="Q2975" s="17">
        <f>P2975*Premissas!$C$13</f>
        <v>0</v>
      </c>
      <c r="R2975" s="15">
        <f t="shared" si="4531"/>
        <v>213</v>
      </c>
      <c r="S2975" s="18">
        <f>R2975*Premissas!$C$11</f>
        <v>10259.174311926605</v>
      </c>
      <c r="Y2975" s="7" t="str">
        <f>Premissas!$E$7</f>
        <v>maio/19</v>
      </c>
      <c r="Z2975" s="29">
        <f t="shared" si="4536"/>
        <v>213</v>
      </c>
      <c r="AA2975" s="15">
        <f>Premissas!$H$7</f>
        <v>61.04</v>
      </c>
      <c r="AB2975" s="20">
        <f t="shared" si="4533"/>
        <v>0</v>
      </c>
      <c r="AC2975" s="17">
        <f>AB2975*Premissas!$C$6</f>
        <v>0</v>
      </c>
      <c r="AD2975" s="15">
        <f t="shared" si="4534"/>
        <v>213</v>
      </c>
      <c r="AE2975" s="18">
        <f>AD2975*Premissas!$C$12</f>
        <v>6866.4030370136034</v>
      </c>
    </row>
    <row r="2976" spans="1:33" x14ac:dyDescent="0.25">
      <c r="A2976" s="7" t="str">
        <f>Premissas!$E$8</f>
        <v>abril/19</v>
      </c>
      <c r="B2976" s="29">
        <f t="shared" si="4537"/>
        <v>213</v>
      </c>
      <c r="C2976" s="15">
        <f>LARGE(Premissas!$H$8:$I$8,1)</f>
        <v>81.98</v>
      </c>
      <c r="D2976" s="20">
        <f t="shared" si="4527"/>
        <v>0</v>
      </c>
      <c r="E2976" s="17">
        <f>D2976*Premissas!$C$6</f>
        <v>0</v>
      </c>
      <c r="F2976" s="15">
        <f t="shared" si="4528"/>
        <v>213</v>
      </c>
      <c r="G2976" s="18">
        <f>F2976*Premissas!$C$5</f>
        <v>6866.4030370136034</v>
      </c>
      <c r="M2976" s="7" t="str">
        <f>Premissas!$E$8</f>
        <v>abril/19</v>
      </c>
      <c r="N2976" s="29">
        <f t="shared" si="4535"/>
        <v>213</v>
      </c>
      <c r="O2976" s="15">
        <f>Premissas!$I$8</f>
        <v>53.09</v>
      </c>
      <c r="P2976" s="20">
        <f t="shared" si="4530"/>
        <v>0</v>
      </c>
      <c r="Q2976" s="17">
        <f>P2976*Premissas!$C$13</f>
        <v>0</v>
      </c>
      <c r="R2976" s="15">
        <f t="shared" si="4531"/>
        <v>213</v>
      </c>
      <c r="S2976" s="18">
        <f>R2976*Premissas!$C$11</f>
        <v>10259.174311926605</v>
      </c>
      <c r="Y2976" s="7" t="str">
        <f>Premissas!$E$8</f>
        <v>abril/19</v>
      </c>
      <c r="Z2976" s="29">
        <f t="shared" si="4536"/>
        <v>213</v>
      </c>
      <c r="AA2976" s="15">
        <f>Premissas!$H$8</f>
        <v>81.98</v>
      </c>
      <c r="AB2976" s="20">
        <f t="shared" si="4533"/>
        <v>0</v>
      </c>
      <c r="AC2976" s="17">
        <f>AB2976*Premissas!$C$6</f>
        <v>0</v>
      </c>
      <c r="AD2976" s="15">
        <f t="shared" si="4534"/>
        <v>213</v>
      </c>
      <c r="AE2976" s="18">
        <f>AD2976*Premissas!$C$12</f>
        <v>6866.4030370136034</v>
      </c>
    </row>
    <row r="2977" spans="1:33" x14ac:dyDescent="0.25">
      <c r="A2977" s="7" t="str">
        <f>Premissas!$E$9</f>
        <v>março/19</v>
      </c>
      <c r="B2977" s="29">
        <f t="shared" si="4537"/>
        <v>213</v>
      </c>
      <c r="C2977" s="15">
        <f>LARGE(Premissas!$H$9:$I$9,1)</f>
        <v>77.73</v>
      </c>
      <c r="D2977" s="20">
        <f t="shared" si="4527"/>
        <v>0</v>
      </c>
      <c r="E2977" s="17">
        <f>D2977*Premissas!$C$6</f>
        <v>0</v>
      </c>
      <c r="F2977" s="15">
        <f t="shared" si="4528"/>
        <v>213</v>
      </c>
      <c r="G2977" s="18">
        <f>F2977*Premissas!$C$5</f>
        <v>6866.4030370136034</v>
      </c>
      <c r="M2977" s="7" t="str">
        <f>Premissas!$E$9</f>
        <v>março/19</v>
      </c>
      <c r="N2977" s="29">
        <f t="shared" si="4535"/>
        <v>213</v>
      </c>
      <c r="O2977" s="15">
        <f>Premissas!$I$9</f>
        <v>77.73</v>
      </c>
      <c r="P2977" s="20">
        <f t="shared" si="4530"/>
        <v>0</v>
      </c>
      <c r="Q2977" s="17">
        <f>P2977*Premissas!$C$13</f>
        <v>0</v>
      </c>
      <c r="R2977" s="15">
        <f t="shared" si="4531"/>
        <v>213</v>
      </c>
      <c r="S2977" s="18">
        <f>R2977*Premissas!$C$11</f>
        <v>10259.174311926605</v>
      </c>
      <c r="Y2977" s="7" t="str">
        <f>Premissas!$E$9</f>
        <v>março/19</v>
      </c>
      <c r="Z2977" s="29">
        <f t="shared" si="4536"/>
        <v>213</v>
      </c>
      <c r="AA2977" s="15">
        <f>Premissas!$H$9</f>
        <v>77.62</v>
      </c>
      <c r="AB2977" s="20">
        <f t="shared" si="4533"/>
        <v>0</v>
      </c>
      <c r="AC2977" s="17">
        <f>AB2977*Premissas!$C$6</f>
        <v>0</v>
      </c>
      <c r="AD2977" s="15">
        <f t="shared" si="4534"/>
        <v>213</v>
      </c>
      <c r="AE2977" s="18">
        <f>AD2977*Premissas!$C$12</f>
        <v>6866.4030370136034</v>
      </c>
    </row>
    <row r="2978" spans="1:33" x14ac:dyDescent="0.25">
      <c r="A2978" s="7" t="str">
        <f>Premissas!$E$10</f>
        <v>fevereiro/19</v>
      </c>
      <c r="B2978" s="29">
        <f t="shared" si="4537"/>
        <v>213</v>
      </c>
      <c r="C2978" s="15">
        <f>LARGE(Premissas!$H$10:$I$10,1)</f>
        <v>89.49</v>
      </c>
      <c r="D2978" s="20">
        <f t="shared" si="4527"/>
        <v>0</v>
      </c>
      <c r="E2978" s="17">
        <f>D2978*Premissas!$C$6</f>
        <v>0</v>
      </c>
      <c r="F2978" s="15">
        <f t="shared" si="4528"/>
        <v>213</v>
      </c>
      <c r="G2978" s="18">
        <f>F2978*Premissas!$C$5</f>
        <v>6866.4030370136034</v>
      </c>
      <c r="M2978" s="7" t="str">
        <f>Premissas!$E$10</f>
        <v>fevereiro/19</v>
      </c>
      <c r="N2978" s="29">
        <f t="shared" si="4535"/>
        <v>213</v>
      </c>
      <c r="O2978" s="15">
        <f>Premissas!$I$10</f>
        <v>61.82</v>
      </c>
      <c r="P2978" s="20">
        <f t="shared" si="4530"/>
        <v>0</v>
      </c>
      <c r="Q2978" s="17">
        <f>P2978*Premissas!$C$13</f>
        <v>0</v>
      </c>
      <c r="R2978" s="15">
        <f t="shared" si="4531"/>
        <v>213</v>
      </c>
      <c r="S2978" s="18">
        <f>R2978*Premissas!$C$11</f>
        <v>10259.174311926605</v>
      </c>
      <c r="Y2978" s="7" t="str">
        <f>Premissas!$E$10</f>
        <v>fevereiro/19</v>
      </c>
      <c r="Z2978" s="29">
        <f t="shared" si="4536"/>
        <v>213</v>
      </c>
      <c r="AA2978" s="15">
        <f>Premissas!$H$10</f>
        <v>89.49</v>
      </c>
      <c r="AB2978" s="20">
        <f t="shared" si="4533"/>
        <v>0</v>
      </c>
      <c r="AC2978" s="17">
        <f>AB2978*Premissas!$C$6</f>
        <v>0</v>
      </c>
      <c r="AD2978" s="15">
        <f t="shared" si="4534"/>
        <v>213</v>
      </c>
      <c r="AE2978" s="18">
        <f>AD2978*Premissas!$C$12</f>
        <v>6866.4030370136034</v>
      </c>
    </row>
    <row r="2979" spans="1:33" x14ac:dyDescent="0.25">
      <c r="A2979" s="7" t="str">
        <f>Premissas!$E$11</f>
        <v>janeiro/19</v>
      </c>
      <c r="B2979" s="29">
        <f t="shared" si="4537"/>
        <v>213</v>
      </c>
      <c r="C2979" s="15">
        <f>LARGE(Premissas!$H$11:$I$11,1)</f>
        <v>81.09</v>
      </c>
      <c r="D2979" s="16">
        <f t="shared" si="4527"/>
        <v>0</v>
      </c>
      <c r="E2979" s="17">
        <f>D2979*Premissas!$C$6</f>
        <v>0</v>
      </c>
      <c r="F2979" s="15">
        <f t="shared" si="4528"/>
        <v>213</v>
      </c>
      <c r="G2979" s="18">
        <f>F2979*Premissas!$C$5</f>
        <v>6866.4030370136034</v>
      </c>
      <c r="M2979" s="7" t="str">
        <f>Premissas!$E$11</f>
        <v>janeiro/19</v>
      </c>
      <c r="N2979" s="29">
        <f t="shared" si="4535"/>
        <v>213</v>
      </c>
      <c r="O2979" s="15">
        <f>Premissas!$I$11</f>
        <v>57.12</v>
      </c>
      <c r="P2979" s="16">
        <f t="shared" si="4530"/>
        <v>0</v>
      </c>
      <c r="Q2979" s="17">
        <f>P2979*Premissas!$C$13</f>
        <v>0</v>
      </c>
      <c r="R2979" s="15">
        <f t="shared" si="4531"/>
        <v>213</v>
      </c>
      <c r="S2979" s="18">
        <f>R2979*Premissas!$C$11</f>
        <v>10259.174311926605</v>
      </c>
      <c r="Y2979" s="7" t="str">
        <f>Premissas!$E$11</f>
        <v>janeiro/19</v>
      </c>
      <c r="Z2979" s="29">
        <f t="shared" si="4536"/>
        <v>213</v>
      </c>
      <c r="AA2979" s="15">
        <f>Premissas!$H$11</f>
        <v>81.09</v>
      </c>
      <c r="AB2979" s="16">
        <f t="shared" si="4533"/>
        <v>0</v>
      </c>
      <c r="AC2979" s="17">
        <f>AB2979*Premissas!$C$6</f>
        <v>0</v>
      </c>
      <c r="AD2979" s="15">
        <f t="shared" si="4534"/>
        <v>213</v>
      </c>
      <c r="AE2979" s="18">
        <f>AD2979*Premissas!$C$12</f>
        <v>6866.4030370136034</v>
      </c>
    </row>
    <row r="2980" spans="1:33" x14ac:dyDescent="0.25">
      <c r="A2980" s="7" t="str">
        <f>Premissas!$E$12</f>
        <v>dezembro/18</v>
      </c>
      <c r="B2980" s="29">
        <f t="shared" si="4537"/>
        <v>213</v>
      </c>
      <c r="C2980" s="15">
        <f>LARGE(Premissas!$H$12:$I$12,1)</f>
        <v>66.98</v>
      </c>
      <c r="D2980" s="16">
        <f t="shared" si="4527"/>
        <v>0</v>
      </c>
      <c r="E2980" s="17">
        <f>D2980*Premissas!$C$6</f>
        <v>0</v>
      </c>
      <c r="F2980" s="15">
        <f t="shared" si="4528"/>
        <v>213</v>
      </c>
      <c r="G2980" s="18">
        <f>F2980*Premissas!$C$5</f>
        <v>6866.4030370136034</v>
      </c>
      <c r="M2980" s="7" t="str">
        <f>Premissas!$E$12</f>
        <v>dezembro/18</v>
      </c>
      <c r="N2980" s="29">
        <f t="shared" si="4535"/>
        <v>213</v>
      </c>
      <c r="O2980" s="15">
        <f>Premissas!$I$12</f>
        <v>56.9</v>
      </c>
      <c r="P2980" s="16">
        <f t="shared" si="4530"/>
        <v>0</v>
      </c>
      <c r="Q2980" s="17">
        <f>P2980*Premissas!$C$13</f>
        <v>0</v>
      </c>
      <c r="R2980" s="15">
        <f t="shared" si="4531"/>
        <v>213</v>
      </c>
      <c r="S2980" s="18">
        <f>R2980*Premissas!$C$11</f>
        <v>10259.174311926605</v>
      </c>
      <c r="Y2980" s="7" t="str">
        <f>Premissas!$E$12</f>
        <v>dezembro/18</v>
      </c>
      <c r="Z2980" s="29">
        <f t="shared" si="4536"/>
        <v>213</v>
      </c>
      <c r="AA2980" s="15">
        <f>Premissas!$H$12</f>
        <v>66.98</v>
      </c>
      <c r="AB2980" s="16">
        <f t="shared" si="4533"/>
        <v>0</v>
      </c>
      <c r="AC2980" s="17">
        <f>AB2980*Premissas!$C$6</f>
        <v>0</v>
      </c>
      <c r="AD2980" s="15">
        <f t="shared" si="4534"/>
        <v>213</v>
      </c>
      <c r="AE2980" s="18">
        <f>AD2980*Premissas!$C$12</f>
        <v>6866.4030370136034</v>
      </c>
    </row>
    <row r="2981" spans="1:33" x14ac:dyDescent="0.25">
      <c r="A2981" s="7" t="str">
        <f>Premissas!$E$13</f>
        <v>novembro/18</v>
      </c>
      <c r="B2981" s="29">
        <f t="shared" si="4537"/>
        <v>213</v>
      </c>
      <c r="C2981" s="15">
        <f>LARGE(Premissas!$H$13:$I$13,1)</f>
        <v>66.42</v>
      </c>
      <c r="D2981" s="16">
        <f t="shared" si="4527"/>
        <v>0</v>
      </c>
      <c r="E2981" s="17">
        <f>D2981*Premissas!$C$6</f>
        <v>0</v>
      </c>
      <c r="F2981" s="15">
        <f t="shared" si="4528"/>
        <v>213</v>
      </c>
      <c r="G2981" s="18">
        <f>F2981*Premissas!$C$5</f>
        <v>6866.4030370136034</v>
      </c>
      <c r="M2981" s="7" t="str">
        <f>Premissas!$E$13</f>
        <v>novembro/18</v>
      </c>
      <c r="N2981" s="29">
        <f t="shared" si="4535"/>
        <v>213</v>
      </c>
      <c r="O2981" s="15">
        <f>Premissas!$I$13</f>
        <v>40.659999999999997</v>
      </c>
      <c r="P2981" s="16">
        <f t="shared" si="4530"/>
        <v>0</v>
      </c>
      <c r="Q2981" s="17">
        <f>P2981*Premissas!$C$13</f>
        <v>0</v>
      </c>
      <c r="R2981" s="15">
        <f t="shared" si="4531"/>
        <v>213</v>
      </c>
      <c r="S2981" s="18">
        <f>R2981*Premissas!$C$11</f>
        <v>10259.174311926605</v>
      </c>
      <c r="Y2981" s="7" t="str">
        <f>Premissas!$E$13</f>
        <v>novembro/18</v>
      </c>
      <c r="Z2981" s="29">
        <f t="shared" si="4536"/>
        <v>213</v>
      </c>
      <c r="AA2981" s="15">
        <f>Premissas!$H$13</f>
        <v>66.42</v>
      </c>
      <c r="AB2981" s="16">
        <f t="shared" si="4533"/>
        <v>0</v>
      </c>
      <c r="AC2981" s="17">
        <f>AB2981*Premissas!$C$6</f>
        <v>0</v>
      </c>
      <c r="AD2981" s="15">
        <f t="shared" si="4534"/>
        <v>213</v>
      </c>
      <c r="AE2981" s="18">
        <f>AD2981*Premissas!$C$12</f>
        <v>6866.4030370136034</v>
      </c>
    </row>
    <row r="2982" spans="1:33" x14ac:dyDescent="0.25">
      <c r="A2982" s="26" t="s">
        <v>35</v>
      </c>
      <c r="B2982" s="5"/>
      <c r="C2982" s="5">
        <f>LARGE(C2969:C2981,1)</f>
        <v>89.49</v>
      </c>
      <c r="D2982" s="5">
        <f>LARGE(D2969:D2981,1)</f>
        <v>0</v>
      </c>
      <c r="E2982" s="27">
        <f>SUM(E2970:E2981)</f>
        <v>0</v>
      </c>
      <c r="F2982" s="5">
        <f>LARGE(F2969:F2981,1)</f>
        <v>213</v>
      </c>
      <c r="G2982" s="27">
        <f t="shared" si="4514"/>
        <v>82396.836444163244</v>
      </c>
      <c r="H2982" s="50">
        <f>E2982+G2982</f>
        <v>82396.836444163244</v>
      </c>
      <c r="I2982">
        <f>B2970</f>
        <v>213</v>
      </c>
      <c r="M2982" s="26" t="s">
        <v>35</v>
      </c>
      <c r="N2982" s="5"/>
      <c r="O2982" s="5">
        <f t="shared" ref="O2982:P2982" si="4538">LARGE(O2969:O2981,1)</f>
        <v>77.73</v>
      </c>
      <c r="P2982" s="5">
        <f t="shared" si="4538"/>
        <v>0</v>
      </c>
      <c r="Q2982" s="27">
        <f t="shared" ref="Q2982" si="4539">SUM(Q2970:Q2981)</f>
        <v>0</v>
      </c>
      <c r="R2982" s="5">
        <f t="shared" ref="R2982" si="4540">LARGE(R2969:R2981,1)</f>
        <v>213</v>
      </c>
      <c r="S2982" s="27">
        <f t="shared" si="4518"/>
        <v>123110.09174311925</v>
      </c>
      <c r="T2982" s="50">
        <f t="shared" ref="T2982" si="4541">Q2982+S2982</f>
        <v>123110.09174311925</v>
      </c>
      <c r="U2982">
        <f t="shared" ref="U2982" si="4542">N2970</f>
        <v>213</v>
      </c>
      <c r="Y2982" s="26" t="s">
        <v>35</v>
      </c>
      <c r="Z2982" s="5"/>
      <c r="AA2982" s="5">
        <f t="shared" ref="AA2982:AB2982" si="4543">LARGE(AA2969:AA2981,1)</f>
        <v>89.49</v>
      </c>
      <c r="AB2982" s="5">
        <f t="shared" si="4543"/>
        <v>0</v>
      </c>
      <c r="AC2982" s="27">
        <f t="shared" ref="AC2982" si="4544">SUM(AC2970:AC2981)</f>
        <v>0</v>
      </c>
      <c r="AD2982" s="5">
        <f t="shared" ref="AD2982" si="4545">LARGE(AD2969:AD2981,1)</f>
        <v>213</v>
      </c>
      <c r="AE2982" s="27">
        <f t="shared" si="4524"/>
        <v>82396.836444163244</v>
      </c>
      <c r="AF2982" s="50">
        <f t="shared" ref="AF2982" si="4546">AC2982+AE2982</f>
        <v>82396.836444163244</v>
      </c>
      <c r="AG2982">
        <f t="shared" ref="AG2982" si="4547">Z2970</f>
        <v>213</v>
      </c>
    </row>
    <row r="2983" spans="1:33" x14ac:dyDescent="0.25">
      <c r="A2983" s="6" t="s">
        <v>12</v>
      </c>
      <c r="B2983" s="6" t="s">
        <v>18</v>
      </c>
      <c r="C2983" s="6" t="s">
        <v>19</v>
      </c>
      <c r="D2983" s="14" t="s">
        <v>20</v>
      </c>
      <c r="E2983" s="14" t="s">
        <v>21</v>
      </c>
      <c r="F2983" s="6" t="s">
        <v>22</v>
      </c>
      <c r="G2983" s="6" t="s">
        <v>23</v>
      </c>
      <c r="M2983" s="6" t="s">
        <v>12</v>
      </c>
      <c r="N2983" s="6" t="s">
        <v>18</v>
      </c>
      <c r="O2983" s="6" t="s">
        <v>19</v>
      </c>
      <c r="P2983" s="14" t="s">
        <v>20</v>
      </c>
      <c r="Q2983" s="14" t="s">
        <v>21</v>
      </c>
      <c r="R2983" s="6" t="s">
        <v>22</v>
      </c>
      <c r="S2983" s="6" t="s">
        <v>23</v>
      </c>
      <c r="Y2983" s="6" t="s">
        <v>12</v>
      </c>
      <c r="Z2983" s="6" t="s">
        <v>18</v>
      </c>
      <c r="AA2983" s="6" t="s">
        <v>19</v>
      </c>
      <c r="AB2983" s="14" t="s">
        <v>20</v>
      </c>
      <c r="AC2983" s="14" t="s">
        <v>21</v>
      </c>
      <c r="AD2983" s="6" t="s">
        <v>22</v>
      </c>
      <c r="AE2983" s="6" t="s">
        <v>23</v>
      </c>
    </row>
    <row r="2984" spans="1:33" x14ac:dyDescent="0.25">
      <c r="A2984" s="7" t="str">
        <f>Premissas!$E$2</f>
        <v>outubro/19</v>
      </c>
      <c r="B2984" s="29">
        <f>B2970+1</f>
        <v>214</v>
      </c>
      <c r="C2984" s="15">
        <f>LARGE(Premissas!$H$2:$I$2,1)</f>
        <v>63.39</v>
      </c>
      <c r="D2984" s="16">
        <f t="shared" ref="D2984:D2995" si="4548">IF(C2984&gt;105%*B2984,(C2984-B2984),0)</f>
        <v>0</v>
      </c>
      <c r="E2984" s="17">
        <f>D2984*Premissas!$C$6</f>
        <v>0</v>
      </c>
      <c r="F2984" s="15">
        <f t="shared" ref="F2984:F2995" si="4549">IF(C2984&gt;B2984,C2984,B2984)</f>
        <v>214</v>
      </c>
      <c r="G2984" s="18">
        <f>F2984*Premissas!$C$5</f>
        <v>6898.6396709901928</v>
      </c>
      <c r="M2984" s="7" t="str">
        <f>Premissas!$E$2</f>
        <v>outubro/19</v>
      </c>
      <c r="N2984" s="29">
        <f t="shared" ref="N2984" si="4550">N2970+1</f>
        <v>214</v>
      </c>
      <c r="O2984" s="15">
        <f>Premissas!$I$2</f>
        <v>63.39</v>
      </c>
      <c r="P2984" s="16">
        <f t="shared" ref="P2984:P2995" si="4551">IF(O2984&gt;105%*N2984,(O2984-N2984),0)</f>
        <v>0</v>
      </c>
      <c r="Q2984" s="17">
        <f>P2984*Premissas!$C$13</f>
        <v>0</v>
      </c>
      <c r="R2984" s="15">
        <f t="shared" ref="R2984:R2995" si="4552">IF(O2984&gt;N2984,O2984,N2984)</f>
        <v>214</v>
      </c>
      <c r="S2984" s="18">
        <f>R2984*Premissas!$C$11</f>
        <v>10307.339449541285</v>
      </c>
      <c r="Y2984" s="7" t="str">
        <f>Premissas!$E$2</f>
        <v>outubro/19</v>
      </c>
      <c r="Z2984" s="29">
        <f t="shared" ref="Z2984" si="4553">Z2970+1</f>
        <v>214</v>
      </c>
      <c r="AA2984" s="15">
        <f>Premissas!$H$2</f>
        <v>58.8</v>
      </c>
      <c r="AB2984" s="16">
        <f t="shared" ref="AB2984:AB2995" si="4554">IF(AA2984&gt;105%*Z2984,(AA2984-Z2984),0)</f>
        <v>0</v>
      </c>
      <c r="AC2984" s="17">
        <f>AB2984*Premissas!$C$6</f>
        <v>0</v>
      </c>
      <c r="AD2984" s="15">
        <f t="shared" ref="AD2984:AD2995" si="4555">IF(AA2984&gt;Z2984,AA2984,Z2984)</f>
        <v>214</v>
      </c>
      <c r="AE2984" s="18">
        <f>AD2984*Premissas!$C$12</f>
        <v>6898.6396709901928</v>
      </c>
    </row>
    <row r="2985" spans="1:33" x14ac:dyDescent="0.25">
      <c r="A2985" s="7" t="str">
        <f>Premissas!$E$3</f>
        <v>setembro/19</v>
      </c>
      <c r="B2985" s="29">
        <f>B2984</f>
        <v>214</v>
      </c>
      <c r="C2985" s="15">
        <f>LARGE(Premissas!$H$3:$I$3,1)</f>
        <v>58.91</v>
      </c>
      <c r="D2985" s="16">
        <f t="shared" si="4548"/>
        <v>0</v>
      </c>
      <c r="E2985" s="17">
        <f>D2985*Premissas!$C$6</f>
        <v>0</v>
      </c>
      <c r="F2985" s="15">
        <f t="shared" si="4549"/>
        <v>214</v>
      </c>
      <c r="G2985" s="18">
        <f>F2985*Premissas!$C$5</f>
        <v>6898.6396709901928</v>
      </c>
      <c r="M2985" s="7" t="str">
        <f>Premissas!$E$3</f>
        <v>setembro/19</v>
      </c>
      <c r="N2985" s="29">
        <f t="shared" ref="N2985:N2995" si="4556">N2984</f>
        <v>214</v>
      </c>
      <c r="O2985" s="15">
        <f>Premissas!$I$3</f>
        <v>52.19</v>
      </c>
      <c r="P2985" s="16">
        <f t="shared" si="4551"/>
        <v>0</v>
      </c>
      <c r="Q2985" s="17">
        <f>P2985*Premissas!$C$13</f>
        <v>0</v>
      </c>
      <c r="R2985" s="15">
        <f t="shared" si="4552"/>
        <v>214</v>
      </c>
      <c r="S2985" s="18">
        <f>R2985*Premissas!$C$11</f>
        <v>10307.339449541285</v>
      </c>
      <c r="Y2985" s="7" t="str">
        <f>Premissas!$E$3</f>
        <v>setembro/19</v>
      </c>
      <c r="Z2985" s="29">
        <f t="shared" ref="Z2985:Z2995" si="4557">Z2984</f>
        <v>214</v>
      </c>
      <c r="AA2985" s="15">
        <f>Premissas!$H$3</f>
        <v>58.91</v>
      </c>
      <c r="AB2985" s="16">
        <f t="shared" si="4554"/>
        <v>0</v>
      </c>
      <c r="AC2985" s="17">
        <f>AB2985*Premissas!$C$6</f>
        <v>0</v>
      </c>
      <c r="AD2985" s="15">
        <f t="shared" si="4555"/>
        <v>214</v>
      </c>
      <c r="AE2985" s="18">
        <f>AD2985*Premissas!$C$12</f>
        <v>6898.6396709901928</v>
      </c>
    </row>
    <row r="2986" spans="1:33" x14ac:dyDescent="0.25">
      <c r="A2986" s="7" t="str">
        <f>Premissas!$E$4</f>
        <v>agosto/19</v>
      </c>
      <c r="B2986" s="29">
        <f t="shared" ref="B2986:B2995" si="4558">B2985</f>
        <v>214</v>
      </c>
      <c r="C2986" s="15">
        <f>LARGE(Premissas!$H$4:$I$4,1)</f>
        <v>46.48</v>
      </c>
      <c r="D2986" s="16">
        <f t="shared" si="4548"/>
        <v>0</v>
      </c>
      <c r="E2986" s="17">
        <f>D2986*Premissas!$C$6</f>
        <v>0</v>
      </c>
      <c r="F2986" s="15">
        <f t="shared" si="4549"/>
        <v>214</v>
      </c>
      <c r="G2986" s="18">
        <f>F2986*Premissas!$C$5</f>
        <v>6898.6396709901928</v>
      </c>
      <c r="M2986" s="7" t="str">
        <f>Premissas!$E$4</f>
        <v>agosto/19</v>
      </c>
      <c r="N2986" s="29">
        <f t="shared" si="4556"/>
        <v>214</v>
      </c>
      <c r="O2986" s="15">
        <f>Premissas!$I$4</f>
        <v>20.16</v>
      </c>
      <c r="P2986" s="16">
        <f t="shared" si="4551"/>
        <v>0</v>
      </c>
      <c r="Q2986" s="17">
        <f>P2986*Premissas!$C$13</f>
        <v>0</v>
      </c>
      <c r="R2986" s="15">
        <f t="shared" si="4552"/>
        <v>214</v>
      </c>
      <c r="S2986" s="18">
        <f>R2986*Premissas!$C$11</f>
        <v>10307.339449541285</v>
      </c>
      <c r="Y2986" s="7" t="str">
        <f>Premissas!$E$4</f>
        <v>agosto/19</v>
      </c>
      <c r="Z2986" s="29">
        <f t="shared" si="4557"/>
        <v>214</v>
      </c>
      <c r="AA2986" s="15">
        <f>Premissas!$H$4</f>
        <v>46.48</v>
      </c>
      <c r="AB2986" s="16">
        <f t="shared" si="4554"/>
        <v>0</v>
      </c>
      <c r="AC2986" s="17">
        <f>AB2986*Premissas!$C$6</f>
        <v>0</v>
      </c>
      <c r="AD2986" s="15">
        <f t="shared" si="4555"/>
        <v>214</v>
      </c>
      <c r="AE2986" s="18">
        <f>AD2986*Premissas!$C$12</f>
        <v>6898.6396709901928</v>
      </c>
    </row>
    <row r="2987" spans="1:33" x14ac:dyDescent="0.25">
      <c r="A2987" s="7" t="str">
        <f>Premissas!$E$5</f>
        <v>julho/19</v>
      </c>
      <c r="B2987" s="29">
        <f t="shared" si="4558"/>
        <v>214</v>
      </c>
      <c r="C2987" s="15">
        <f>LARGE(Premissas!$H$5:$I$5,1)</f>
        <v>63.17</v>
      </c>
      <c r="D2987" s="16">
        <f t="shared" si="4548"/>
        <v>0</v>
      </c>
      <c r="E2987" s="17">
        <f>D2987*Premissas!$C$6</f>
        <v>0</v>
      </c>
      <c r="F2987" s="15">
        <f t="shared" si="4549"/>
        <v>214</v>
      </c>
      <c r="G2987" s="18">
        <f>F2987*Premissas!$C$5</f>
        <v>6898.6396709901928</v>
      </c>
      <c r="M2987" s="7" t="str">
        <f>Premissas!$E$5</f>
        <v>julho/19</v>
      </c>
      <c r="N2987" s="29">
        <f t="shared" si="4556"/>
        <v>214</v>
      </c>
      <c r="O2987" s="15">
        <f>Premissas!$I$5</f>
        <v>39.979999999999997</v>
      </c>
      <c r="P2987" s="16">
        <f t="shared" si="4551"/>
        <v>0</v>
      </c>
      <c r="Q2987" s="17">
        <f>P2987*Premissas!$C$13</f>
        <v>0</v>
      </c>
      <c r="R2987" s="15">
        <f t="shared" si="4552"/>
        <v>214</v>
      </c>
      <c r="S2987" s="18">
        <f>R2987*Premissas!$C$11</f>
        <v>10307.339449541285</v>
      </c>
      <c r="Y2987" s="7" t="str">
        <f>Premissas!$E$5</f>
        <v>julho/19</v>
      </c>
      <c r="Z2987" s="29">
        <f t="shared" si="4557"/>
        <v>214</v>
      </c>
      <c r="AA2987" s="15">
        <f>Premissas!$H$5</f>
        <v>63.17</v>
      </c>
      <c r="AB2987" s="16">
        <f t="shared" si="4554"/>
        <v>0</v>
      </c>
      <c r="AC2987" s="17">
        <f>AB2987*Premissas!$C$6</f>
        <v>0</v>
      </c>
      <c r="AD2987" s="15">
        <f t="shared" si="4555"/>
        <v>214</v>
      </c>
      <c r="AE2987" s="18">
        <f>AD2987*Premissas!$C$12</f>
        <v>6898.6396709901928</v>
      </c>
    </row>
    <row r="2988" spans="1:33" x14ac:dyDescent="0.25">
      <c r="A2988" s="7" t="str">
        <f>Premissas!$E$6</f>
        <v>junho/19</v>
      </c>
      <c r="B2988" s="29">
        <f t="shared" si="4558"/>
        <v>214</v>
      </c>
      <c r="C2988" s="15">
        <f>LARGE(Premissas!$H$6:$I$6,1)</f>
        <v>59.47</v>
      </c>
      <c r="D2988" s="16">
        <f t="shared" si="4548"/>
        <v>0</v>
      </c>
      <c r="E2988" s="17">
        <f>D2988*Premissas!$C$6</f>
        <v>0</v>
      </c>
      <c r="F2988" s="15">
        <f t="shared" si="4549"/>
        <v>214</v>
      </c>
      <c r="G2988" s="18">
        <f>F2988*Premissas!$C$5</f>
        <v>6898.6396709901928</v>
      </c>
      <c r="M2988" s="7" t="str">
        <f>Premissas!$E$6</f>
        <v>junho/19</v>
      </c>
      <c r="N2988" s="29">
        <f t="shared" si="4556"/>
        <v>214</v>
      </c>
      <c r="O2988" s="15">
        <f>Premissas!$I$6</f>
        <v>47.71</v>
      </c>
      <c r="P2988" s="16">
        <f t="shared" si="4551"/>
        <v>0</v>
      </c>
      <c r="Q2988" s="17">
        <f>P2988*Premissas!$C$13</f>
        <v>0</v>
      </c>
      <c r="R2988" s="15">
        <f t="shared" si="4552"/>
        <v>214</v>
      </c>
      <c r="S2988" s="18">
        <f>R2988*Premissas!$C$11</f>
        <v>10307.339449541285</v>
      </c>
      <c r="Y2988" s="7" t="str">
        <f>Premissas!$E$6</f>
        <v>junho/19</v>
      </c>
      <c r="Z2988" s="29">
        <f t="shared" si="4557"/>
        <v>214</v>
      </c>
      <c r="AA2988" s="15">
        <f>Premissas!$H$6</f>
        <v>59.47</v>
      </c>
      <c r="AB2988" s="16">
        <f t="shared" si="4554"/>
        <v>0</v>
      </c>
      <c r="AC2988" s="17">
        <f>AB2988*Premissas!$C$6</f>
        <v>0</v>
      </c>
      <c r="AD2988" s="15">
        <f t="shared" si="4555"/>
        <v>214</v>
      </c>
      <c r="AE2988" s="18">
        <f>AD2988*Premissas!$C$12</f>
        <v>6898.6396709901928</v>
      </c>
    </row>
    <row r="2989" spans="1:33" x14ac:dyDescent="0.25">
      <c r="A2989" s="7" t="str">
        <f>Premissas!$E$7</f>
        <v>maio/19</v>
      </c>
      <c r="B2989" s="29">
        <f t="shared" si="4558"/>
        <v>214</v>
      </c>
      <c r="C2989" s="15">
        <f>LARGE(Premissas!$H$7:$I$7,1)</f>
        <v>61.04</v>
      </c>
      <c r="D2989" s="20">
        <f t="shared" si="4548"/>
        <v>0</v>
      </c>
      <c r="E2989" s="17">
        <f>D2989*Premissas!$C$6</f>
        <v>0</v>
      </c>
      <c r="F2989" s="15">
        <f t="shared" si="4549"/>
        <v>214</v>
      </c>
      <c r="G2989" s="18">
        <f>F2989*Premissas!$C$5</f>
        <v>6898.6396709901928</v>
      </c>
      <c r="M2989" s="7" t="str">
        <f>Premissas!$E$7</f>
        <v>maio/19</v>
      </c>
      <c r="N2989" s="29">
        <f t="shared" si="4556"/>
        <v>214</v>
      </c>
      <c r="O2989" s="15">
        <f>Premissas!$I$7</f>
        <v>46.37</v>
      </c>
      <c r="P2989" s="20">
        <f t="shared" si="4551"/>
        <v>0</v>
      </c>
      <c r="Q2989" s="17">
        <f>P2989*Premissas!$C$13</f>
        <v>0</v>
      </c>
      <c r="R2989" s="15">
        <f t="shared" si="4552"/>
        <v>214</v>
      </c>
      <c r="S2989" s="18">
        <f>R2989*Premissas!$C$11</f>
        <v>10307.339449541285</v>
      </c>
      <c r="Y2989" s="7" t="str">
        <f>Premissas!$E$7</f>
        <v>maio/19</v>
      </c>
      <c r="Z2989" s="29">
        <f t="shared" si="4557"/>
        <v>214</v>
      </c>
      <c r="AA2989" s="15">
        <f>Premissas!$H$7</f>
        <v>61.04</v>
      </c>
      <c r="AB2989" s="20">
        <f t="shared" si="4554"/>
        <v>0</v>
      </c>
      <c r="AC2989" s="17">
        <f>AB2989*Premissas!$C$6</f>
        <v>0</v>
      </c>
      <c r="AD2989" s="15">
        <f t="shared" si="4555"/>
        <v>214</v>
      </c>
      <c r="AE2989" s="18">
        <f>AD2989*Premissas!$C$12</f>
        <v>6898.6396709901928</v>
      </c>
    </row>
    <row r="2990" spans="1:33" x14ac:dyDescent="0.25">
      <c r="A2990" s="7" t="str">
        <f>Premissas!$E$8</f>
        <v>abril/19</v>
      </c>
      <c r="B2990" s="29">
        <f t="shared" si="4558"/>
        <v>214</v>
      </c>
      <c r="C2990" s="15">
        <f>LARGE(Premissas!$H$8:$I$8,1)</f>
        <v>81.98</v>
      </c>
      <c r="D2990" s="20">
        <f t="shared" si="4548"/>
        <v>0</v>
      </c>
      <c r="E2990" s="17">
        <f>D2990*Premissas!$C$6</f>
        <v>0</v>
      </c>
      <c r="F2990" s="15">
        <f t="shared" si="4549"/>
        <v>214</v>
      </c>
      <c r="G2990" s="18">
        <f>F2990*Premissas!$C$5</f>
        <v>6898.6396709901928</v>
      </c>
      <c r="M2990" s="7" t="str">
        <f>Premissas!$E$8</f>
        <v>abril/19</v>
      </c>
      <c r="N2990" s="29">
        <f t="shared" si="4556"/>
        <v>214</v>
      </c>
      <c r="O2990" s="15">
        <f>Premissas!$I$8</f>
        <v>53.09</v>
      </c>
      <c r="P2990" s="20">
        <f t="shared" si="4551"/>
        <v>0</v>
      </c>
      <c r="Q2990" s="17">
        <f>P2990*Premissas!$C$13</f>
        <v>0</v>
      </c>
      <c r="R2990" s="15">
        <f t="shared" si="4552"/>
        <v>214</v>
      </c>
      <c r="S2990" s="18">
        <f>R2990*Premissas!$C$11</f>
        <v>10307.339449541285</v>
      </c>
      <c r="Y2990" s="7" t="str">
        <f>Premissas!$E$8</f>
        <v>abril/19</v>
      </c>
      <c r="Z2990" s="29">
        <f t="shared" si="4557"/>
        <v>214</v>
      </c>
      <c r="AA2990" s="15">
        <f>Premissas!$H$8</f>
        <v>81.98</v>
      </c>
      <c r="AB2990" s="20">
        <f t="shared" si="4554"/>
        <v>0</v>
      </c>
      <c r="AC2990" s="17">
        <f>AB2990*Premissas!$C$6</f>
        <v>0</v>
      </c>
      <c r="AD2990" s="15">
        <f t="shared" si="4555"/>
        <v>214</v>
      </c>
      <c r="AE2990" s="18">
        <f>AD2990*Premissas!$C$12</f>
        <v>6898.6396709901928</v>
      </c>
    </row>
    <row r="2991" spans="1:33" x14ac:dyDescent="0.25">
      <c r="A2991" s="7" t="str">
        <f>Premissas!$E$9</f>
        <v>março/19</v>
      </c>
      <c r="B2991" s="29">
        <f t="shared" si="4558"/>
        <v>214</v>
      </c>
      <c r="C2991" s="15">
        <f>LARGE(Premissas!$H$9:$I$9,1)</f>
        <v>77.73</v>
      </c>
      <c r="D2991" s="20">
        <f t="shared" si="4548"/>
        <v>0</v>
      </c>
      <c r="E2991" s="17">
        <f>D2991*Premissas!$C$6</f>
        <v>0</v>
      </c>
      <c r="F2991" s="15">
        <f t="shared" si="4549"/>
        <v>214</v>
      </c>
      <c r="G2991" s="18">
        <f>F2991*Premissas!$C$5</f>
        <v>6898.6396709901928</v>
      </c>
      <c r="M2991" s="7" t="str">
        <f>Premissas!$E$9</f>
        <v>março/19</v>
      </c>
      <c r="N2991" s="29">
        <f t="shared" si="4556"/>
        <v>214</v>
      </c>
      <c r="O2991" s="15">
        <f>Premissas!$I$9</f>
        <v>77.73</v>
      </c>
      <c r="P2991" s="20">
        <f t="shared" si="4551"/>
        <v>0</v>
      </c>
      <c r="Q2991" s="17">
        <f>P2991*Premissas!$C$13</f>
        <v>0</v>
      </c>
      <c r="R2991" s="15">
        <f t="shared" si="4552"/>
        <v>214</v>
      </c>
      <c r="S2991" s="18">
        <f>R2991*Premissas!$C$11</f>
        <v>10307.339449541285</v>
      </c>
      <c r="Y2991" s="7" t="str">
        <f>Premissas!$E$9</f>
        <v>março/19</v>
      </c>
      <c r="Z2991" s="29">
        <f t="shared" si="4557"/>
        <v>214</v>
      </c>
      <c r="AA2991" s="15">
        <f>Premissas!$H$9</f>
        <v>77.62</v>
      </c>
      <c r="AB2991" s="20">
        <f t="shared" si="4554"/>
        <v>0</v>
      </c>
      <c r="AC2991" s="17">
        <f>AB2991*Premissas!$C$6</f>
        <v>0</v>
      </c>
      <c r="AD2991" s="15">
        <f t="shared" si="4555"/>
        <v>214</v>
      </c>
      <c r="AE2991" s="18">
        <f>AD2991*Premissas!$C$12</f>
        <v>6898.6396709901928</v>
      </c>
    </row>
    <row r="2992" spans="1:33" x14ac:dyDescent="0.25">
      <c r="A2992" s="7" t="str">
        <f>Premissas!$E$10</f>
        <v>fevereiro/19</v>
      </c>
      <c r="B2992" s="29">
        <f t="shared" si="4558"/>
        <v>214</v>
      </c>
      <c r="C2992" s="15">
        <f>LARGE(Premissas!$H$10:$I$10,1)</f>
        <v>89.49</v>
      </c>
      <c r="D2992" s="20">
        <f t="shared" si="4548"/>
        <v>0</v>
      </c>
      <c r="E2992" s="17">
        <f>D2992*Premissas!$C$6</f>
        <v>0</v>
      </c>
      <c r="F2992" s="15">
        <f t="shared" si="4549"/>
        <v>214</v>
      </c>
      <c r="G2992" s="18">
        <f>F2992*Premissas!$C$5</f>
        <v>6898.6396709901928</v>
      </c>
      <c r="M2992" s="7" t="str">
        <f>Premissas!$E$10</f>
        <v>fevereiro/19</v>
      </c>
      <c r="N2992" s="29">
        <f t="shared" si="4556"/>
        <v>214</v>
      </c>
      <c r="O2992" s="15">
        <f>Premissas!$I$10</f>
        <v>61.82</v>
      </c>
      <c r="P2992" s="20">
        <f t="shared" si="4551"/>
        <v>0</v>
      </c>
      <c r="Q2992" s="17">
        <f>P2992*Premissas!$C$13</f>
        <v>0</v>
      </c>
      <c r="R2992" s="15">
        <f t="shared" si="4552"/>
        <v>214</v>
      </c>
      <c r="S2992" s="18">
        <f>R2992*Premissas!$C$11</f>
        <v>10307.339449541285</v>
      </c>
      <c r="Y2992" s="7" t="str">
        <f>Premissas!$E$10</f>
        <v>fevereiro/19</v>
      </c>
      <c r="Z2992" s="29">
        <f t="shared" si="4557"/>
        <v>214</v>
      </c>
      <c r="AA2992" s="15">
        <f>Premissas!$H$10</f>
        <v>89.49</v>
      </c>
      <c r="AB2992" s="20">
        <f t="shared" si="4554"/>
        <v>0</v>
      </c>
      <c r="AC2992" s="17">
        <f>AB2992*Premissas!$C$6</f>
        <v>0</v>
      </c>
      <c r="AD2992" s="15">
        <f t="shared" si="4555"/>
        <v>214</v>
      </c>
      <c r="AE2992" s="18">
        <f>AD2992*Premissas!$C$12</f>
        <v>6898.6396709901928</v>
      </c>
    </row>
    <row r="2993" spans="1:33" x14ac:dyDescent="0.25">
      <c r="A2993" s="7" t="str">
        <f>Premissas!$E$11</f>
        <v>janeiro/19</v>
      </c>
      <c r="B2993" s="29">
        <f t="shared" si="4558"/>
        <v>214</v>
      </c>
      <c r="C2993" s="15">
        <f>LARGE(Premissas!$H$11:$I$11,1)</f>
        <v>81.09</v>
      </c>
      <c r="D2993" s="16">
        <f t="shared" si="4548"/>
        <v>0</v>
      </c>
      <c r="E2993" s="17">
        <f>D2993*Premissas!$C$6</f>
        <v>0</v>
      </c>
      <c r="F2993" s="15">
        <f t="shared" si="4549"/>
        <v>214</v>
      </c>
      <c r="G2993" s="18">
        <f>F2993*Premissas!$C$5</f>
        <v>6898.6396709901928</v>
      </c>
      <c r="M2993" s="7" t="str">
        <f>Premissas!$E$11</f>
        <v>janeiro/19</v>
      </c>
      <c r="N2993" s="29">
        <f t="shared" si="4556"/>
        <v>214</v>
      </c>
      <c r="O2993" s="15">
        <f>Premissas!$I$11</f>
        <v>57.12</v>
      </c>
      <c r="P2993" s="16">
        <f t="shared" si="4551"/>
        <v>0</v>
      </c>
      <c r="Q2993" s="17">
        <f>P2993*Premissas!$C$13</f>
        <v>0</v>
      </c>
      <c r="R2993" s="15">
        <f t="shared" si="4552"/>
        <v>214</v>
      </c>
      <c r="S2993" s="18">
        <f>R2993*Premissas!$C$11</f>
        <v>10307.339449541285</v>
      </c>
      <c r="Y2993" s="7" t="str">
        <f>Premissas!$E$11</f>
        <v>janeiro/19</v>
      </c>
      <c r="Z2993" s="29">
        <f t="shared" si="4557"/>
        <v>214</v>
      </c>
      <c r="AA2993" s="15">
        <f>Premissas!$H$11</f>
        <v>81.09</v>
      </c>
      <c r="AB2993" s="16">
        <f t="shared" si="4554"/>
        <v>0</v>
      </c>
      <c r="AC2993" s="17">
        <f>AB2993*Premissas!$C$6</f>
        <v>0</v>
      </c>
      <c r="AD2993" s="15">
        <f t="shared" si="4555"/>
        <v>214</v>
      </c>
      <c r="AE2993" s="18">
        <f>AD2993*Premissas!$C$12</f>
        <v>6898.6396709901928</v>
      </c>
    </row>
    <row r="2994" spans="1:33" x14ac:dyDescent="0.25">
      <c r="A2994" s="7" t="str">
        <f>Premissas!$E$12</f>
        <v>dezembro/18</v>
      </c>
      <c r="B2994" s="29">
        <f t="shared" si="4558"/>
        <v>214</v>
      </c>
      <c r="C2994" s="15">
        <f>LARGE(Premissas!$H$12:$I$12,1)</f>
        <v>66.98</v>
      </c>
      <c r="D2994" s="16">
        <f t="shared" si="4548"/>
        <v>0</v>
      </c>
      <c r="E2994" s="17">
        <f>D2994*Premissas!$C$6</f>
        <v>0</v>
      </c>
      <c r="F2994" s="15">
        <f t="shared" si="4549"/>
        <v>214</v>
      </c>
      <c r="G2994" s="18">
        <f>F2994*Premissas!$C$5</f>
        <v>6898.6396709901928</v>
      </c>
      <c r="M2994" s="7" t="str">
        <f>Premissas!$E$12</f>
        <v>dezembro/18</v>
      </c>
      <c r="N2994" s="29">
        <f t="shared" si="4556"/>
        <v>214</v>
      </c>
      <c r="O2994" s="15">
        <f>Premissas!$I$12</f>
        <v>56.9</v>
      </c>
      <c r="P2994" s="16">
        <f t="shared" si="4551"/>
        <v>0</v>
      </c>
      <c r="Q2994" s="17">
        <f>P2994*Premissas!$C$13</f>
        <v>0</v>
      </c>
      <c r="R2994" s="15">
        <f t="shared" si="4552"/>
        <v>214</v>
      </c>
      <c r="S2994" s="18">
        <f>R2994*Premissas!$C$11</f>
        <v>10307.339449541285</v>
      </c>
      <c r="Y2994" s="7" t="str">
        <f>Premissas!$E$12</f>
        <v>dezembro/18</v>
      </c>
      <c r="Z2994" s="29">
        <f t="shared" si="4557"/>
        <v>214</v>
      </c>
      <c r="AA2994" s="15">
        <f>Premissas!$H$12</f>
        <v>66.98</v>
      </c>
      <c r="AB2994" s="16">
        <f t="shared" si="4554"/>
        <v>0</v>
      </c>
      <c r="AC2994" s="17">
        <f>AB2994*Premissas!$C$6</f>
        <v>0</v>
      </c>
      <c r="AD2994" s="15">
        <f t="shared" si="4555"/>
        <v>214</v>
      </c>
      <c r="AE2994" s="18">
        <f>AD2994*Premissas!$C$12</f>
        <v>6898.6396709901928</v>
      </c>
    </row>
    <row r="2995" spans="1:33" x14ac:dyDescent="0.25">
      <c r="A2995" s="7" t="str">
        <f>Premissas!$E$13</f>
        <v>novembro/18</v>
      </c>
      <c r="B2995" s="29">
        <f t="shared" si="4558"/>
        <v>214</v>
      </c>
      <c r="C2995" s="15">
        <f>LARGE(Premissas!$H$13:$I$13,1)</f>
        <v>66.42</v>
      </c>
      <c r="D2995" s="16">
        <f t="shared" si="4548"/>
        <v>0</v>
      </c>
      <c r="E2995" s="17">
        <f>D2995*Premissas!$C$6</f>
        <v>0</v>
      </c>
      <c r="F2995" s="15">
        <f t="shared" si="4549"/>
        <v>214</v>
      </c>
      <c r="G2995" s="18">
        <f>F2995*Premissas!$C$5</f>
        <v>6898.6396709901928</v>
      </c>
      <c r="M2995" s="7" t="str">
        <f>Premissas!$E$13</f>
        <v>novembro/18</v>
      </c>
      <c r="N2995" s="29">
        <f t="shared" si="4556"/>
        <v>214</v>
      </c>
      <c r="O2995" s="15">
        <f>Premissas!$I$13</f>
        <v>40.659999999999997</v>
      </c>
      <c r="P2995" s="16">
        <f t="shared" si="4551"/>
        <v>0</v>
      </c>
      <c r="Q2995" s="17">
        <f>P2995*Premissas!$C$13</f>
        <v>0</v>
      </c>
      <c r="R2995" s="15">
        <f t="shared" si="4552"/>
        <v>214</v>
      </c>
      <c r="S2995" s="18">
        <f>R2995*Premissas!$C$11</f>
        <v>10307.339449541285</v>
      </c>
      <c r="Y2995" s="7" t="str">
        <f>Premissas!$E$13</f>
        <v>novembro/18</v>
      </c>
      <c r="Z2995" s="29">
        <f t="shared" si="4557"/>
        <v>214</v>
      </c>
      <c r="AA2995" s="15">
        <f>Premissas!$H$13</f>
        <v>66.42</v>
      </c>
      <c r="AB2995" s="16">
        <f t="shared" si="4554"/>
        <v>0</v>
      </c>
      <c r="AC2995" s="17">
        <f>AB2995*Premissas!$C$6</f>
        <v>0</v>
      </c>
      <c r="AD2995" s="15">
        <f t="shared" si="4555"/>
        <v>214</v>
      </c>
      <c r="AE2995" s="18">
        <f>AD2995*Premissas!$C$12</f>
        <v>6898.6396709901928</v>
      </c>
    </row>
    <row r="2996" spans="1:33" x14ac:dyDescent="0.25">
      <c r="A2996" s="26" t="s">
        <v>35</v>
      </c>
      <c r="B2996" s="5"/>
      <c r="C2996" s="5">
        <f>LARGE(C2983:C2995,1)</f>
        <v>89.49</v>
      </c>
      <c r="D2996" s="5">
        <f>LARGE(D2983:D2995,1)</f>
        <v>0</v>
      </c>
      <c r="E2996" s="27">
        <f>SUM(E2984:E2995)</f>
        <v>0</v>
      </c>
      <c r="F2996" s="5">
        <f>LARGE(F2983:F2995,1)</f>
        <v>214</v>
      </c>
      <c r="G2996" s="27">
        <f t="shared" si="4514"/>
        <v>82783.676051882285</v>
      </c>
      <c r="H2996" s="50">
        <f>E2996+G2996</f>
        <v>82783.676051882285</v>
      </c>
      <c r="I2996">
        <f>B2984</f>
        <v>214</v>
      </c>
      <c r="M2996" s="26" t="s">
        <v>35</v>
      </c>
      <c r="N2996" s="5"/>
      <c r="O2996" s="5">
        <f t="shared" ref="O2996:P2996" si="4559">LARGE(O2983:O2995,1)</f>
        <v>77.73</v>
      </c>
      <c r="P2996" s="5">
        <f t="shared" si="4559"/>
        <v>0</v>
      </c>
      <c r="Q2996" s="27">
        <f t="shared" ref="Q2996" si="4560">SUM(Q2984:Q2995)</f>
        <v>0</v>
      </c>
      <c r="R2996" s="5">
        <f t="shared" ref="R2996" si="4561">LARGE(R2983:R2995,1)</f>
        <v>214</v>
      </c>
      <c r="S2996" s="27">
        <f t="shared" si="4518"/>
        <v>123688.0733944954</v>
      </c>
      <c r="T2996" s="50">
        <f t="shared" ref="T2996" si="4562">Q2996+S2996</f>
        <v>123688.0733944954</v>
      </c>
      <c r="U2996">
        <f t="shared" ref="U2996" si="4563">N2984</f>
        <v>214</v>
      </c>
      <c r="Y2996" s="26" t="s">
        <v>35</v>
      </c>
      <c r="Z2996" s="5"/>
      <c r="AA2996" s="5">
        <f t="shared" ref="AA2996:AB2996" si="4564">LARGE(AA2983:AA2995,1)</f>
        <v>89.49</v>
      </c>
      <c r="AB2996" s="5">
        <f t="shared" si="4564"/>
        <v>0</v>
      </c>
      <c r="AC2996" s="27">
        <f t="shared" ref="AC2996" si="4565">SUM(AC2984:AC2995)</f>
        <v>0</v>
      </c>
      <c r="AD2996" s="5">
        <f t="shared" ref="AD2996" si="4566">LARGE(AD2983:AD2995,1)</f>
        <v>214</v>
      </c>
      <c r="AE2996" s="27">
        <f t="shared" si="4524"/>
        <v>82783.676051882285</v>
      </c>
      <c r="AF2996" s="50">
        <f t="shared" ref="AF2996" si="4567">AC2996+AE2996</f>
        <v>82783.676051882285</v>
      </c>
      <c r="AG2996">
        <f t="shared" ref="AG2996" si="4568">Z2984</f>
        <v>214</v>
      </c>
    </row>
    <row r="2997" spans="1:33" x14ac:dyDescent="0.25">
      <c r="A2997" s="6" t="s">
        <v>12</v>
      </c>
      <c r="B2997" s="6" t="s">
        <v>18</v>
      </c>
      <c r="C2997" s="6" t="s">
        <v>19</v>
      </c>
      <c r="D2997" s="14" t="s">
        <v>20</v>
      </c>
      <c r="E2997" s="14" t="s">
        <v>21</v>
      </c>
      <c r="F2997" s="6" t="s">
        <v>22</v>
      </c>
      <c r="G2997" s="6" t="s">
        <v>23</v>
      </c>
      <c r="M2997" s="6" t="s">
        <v>12</v>
      </c>
      <c r="N2997" s="6" t="s">
        <v>18</v>
      </c>
      <c r="O2997" s="6" t="s">
        <v>19</v>
      </c>
      <c r="P2997" s="14" t="s">
        <v>20</v>
      </c>
      <c r="Q2997" s="14" t="s">
        <v>21</v>
      </c>
      <c r="R2997" s="6" t="s">
        <v>22</v>
      </c>
      <c r="S2997" s="6" t="s">
        <v>23</v>
      </c>
      <c r="Y2997" s="6" t="s">
        <v>12</v>
      </c>
      <c r="Z2997" s="6" t="s">
        <v>18</v>
      </c>
      <c r="AA2997" s="6" t="s">
        <v>19</v>
      </c>
      <c r="AB2997" s="14" t="s">
        <v>20</v>
      </c>
      <c r="AC2997" s="14" t="s">
        <v>21</v>
      </c>
      <c r="AD2997" s="6" t="s">
        <v>22</v>
      </c>
      <c r="AE2997" s="6" t="s">
        <v>23</v>
      </c>
    </row>
    <row r="2998" spans="1:33" x14ac:dyDescent="0.25">
      <c r="A2998" s="7" t="str">
        <f>Premissas!$E$2</f>
        <v>outubro/19</v>
      </c>
      <c r="B2998" s="29">
        <f>B2984+1</f>
        <v>215</v>
      </c>
      <c r="C2998" s="15">
        <f>LARGE(Premissas!$H$2:$I$2,1)</f>
        <v>63.39</v>
      </c>
      <c r="D2998" s="16">
        <f t="shared" ref="D2998:D3009" si="4569">IF(C2998&gt;105%*B2998,(C2998-B2998),0)</f>
        <v>0</v>
      </c>
      <c r="E2998" s="17">
        <f>D2998*Premissas!$C$6</f>
        <v>0</v>
      </c>
      <c r="F2998" s="15">
        <f t="shared" ref="F2998:F3009" si="4570">IF(C2998&gt;B2998,C2998,B2998)</f>
        <v>215</v>
      </c>
      <c r="G2998" s="18">
        <f>F2998*Premissas!$C$5</f>
        <v>6930.8763049667823</v>
      </c>
      <c r="M2998" s="7" t="str">
        <f>Premissas!$E$2</f>
        <v>outubro/19</v>
      </c>
      <c r="N2998" s="29">
        <f t="shared" ref="N2998" si="4571">N2984+1</f>
        <v>215</v>
      </c>
      <c r="O2998" s="15">
        <f>Premissas!$I$2</f>
        <v>63.39</v>
      </c>
      <c r="P2998" s="16">
        <f t="shared" ref="P2998:P3009" si="4572">IF(O2998&gt;105%*N2998,(O2998-N2998),0)</f>
        <v>0</v>
      </c>
      <c r="Q2998" s="17">
        <f>P2998*Premissas!$C$13</f>
        <v>0</v>
      </c>
      <c r="R2998" s="15">
        <f t="shared" ref="R2998:R3009" si="4573">IF(O2998&gt;N2998,O2998,N2998)</f>
        <v>215</v>
      </c>
      <c r="S2998" s="18">
        <f>R2998*Premissas!$C$11</f>
        <v>10355.504587155963</v>
      </c>
      <c r="Y2998" s="7" t="str">
        <f>Premissas!$E$2</f>
        <v>outubro/19</v>
      </c>
      <c r="Z2998" s="29">
        <f t="shared" ref="Z2998" si="4574">Z2984+1</f>
        <v>215</v>
      </c>
      <c r="AA2998" s="15">
        <f>Premissas!$H$2</f>
        <v>58.8</v>
      </c>
      <c r="AB2998" s="16">
        <f t="shared" ref="AB2998:AB3009" si="4575">IF(AA2998&gt;105%*Z2998,(AA2998-Z2998),0)</f>
        <v>0</v>
      </c>
      <c r="AC2998" s="17">
        <f>AB2998*Premissas!$C$6</f>
        <v>0</v>
      </c>
      <c r="AD2998" s="15">
        <f t="shared" ref="AD2998:AD3009" si="4576">IF(AA2998&gt;Z2998,AA2998,Z2998)</f>
        <v>215</v>
      </c>
      <c r="AE2998" s="18">
        <f>AD2998*Premissas!$C$12</f>
        <v>6930.8763049667823</v>
      </c>
    </row>
    <row r="2999" spans="1:33" x14ac:dyDescent="0.25">
      <c r="A2999" s="7" t="str">
        <f>Premissas!$E$3</f>
        <v>setembro/19</v>
      </c>
      <c r="B2999" s="29">
        <f>B2998</f>
        <v>215</v>
      </c>
      <c r="C2999" s="15">
        <f>LARGE(Premissas!$H$3:$I$3,1)</f>
        <v>58.91</v>
      </c>
      <c r="D2999" s="16">
        <f t="shared" si="4569"/>
        <v>0</v>
      </c>
      <c r="E2999" s="17">
        <f>D2999*Premissas!$C$6</f>
        <v>0</v>
      </c>
      <c r="F2999" s="15">
        <f t="shared" si="4570"/>
        <v>215</v>
      </c>
      <c r="G2999" s="18">
        <f>F2999*Premissas!$C$5</f>
        <v>6930.8763049667823</v>
      </c>
      <c r="M2999" s="7" t="str">
        <f>Premissas!$E$3</f>
        <v>setembro/19</v>
      </c>
      <c r="N2999" s="29">
        <f t="shared" ref="N2999:N3009" si="4577">N2998</f>
        <v>215</v>
      </c>
      <c r="O2999" s="15">
        <f>Premissas!$I$3</f>
        <v>52.19</v>
      </c>
      <c r="P2999" s="16">
        <f t="shared" si="4572"/>
        <v>0</v>
      </c>
      <c r="Q2999" s="17">
        <f>P2999*Premissas!$C$13</f>
        <v>0</v>
      </c>
      <c r="R2999" s="15">
        <f t="shared" si="4573"/>
        <v>215</v>
      </c>
      <c r="S2999" s="18">
        <f>R2999*Premissas!$C$11</f>
        <v>10355.504587155963</v>
      </c>
      <c r="Y2999" s="7" t="str">
        <f>Premissas!$E$3</f>
        <v>setembro/19</v>
      </c>
      <c r="Z2999" s="29">
        <f t="shared" ref="Z2999:Z3009" si="4578">Z2998</f>
        <v>215</v>
      </c>
      <c r="AA2999" s="15">
        <f>Premissas!$H$3</f>
        <v>58.91</v>
      </c>
      <c r="AB2999" s="16">
        <f t="shared" si="4575"/>
        <v>0</v>
      </c>
      <c r="AC2999" s="17">
        <f>AB2999*Premissas!$C$6</f>
        <v>0</v>
      </c>
      <c r="AD2999" s="15">
        <f t="shared" si="4576"/>
        <v>215</v>
      </c>
      <c r="AE2999" s="18">
        <f>AD2999*Premissas!$C$12</f>
        <v>6930.8763049667823</v>
      </c>
    </row>
    <row r="3000" spans="1:33" x14ac:dyDescent="0.25">
      <c r="A3000" s="7" t="str">
        <f>Premissas!$E$4</f>
        <v>agosto/19</v>
      </c>
      <c r="B3000" s="29">
        <f t="shared" ref="B3000:B3009" si="4579">B2999</f>
        <v>215</v>
      </c>
      <c r="C3000" s="15">
        <f>LARGE(Premissas!$H$4:$I$4,1)</f>
        <v>46.48</v>
      </c>
      <c r="D3000" s="16">
        <f t="shared" si="4569"/>
        <v>0</v>
      </c>
      <c r="E3000" s="17">
        <f>D3000*Premissas!$C$6</f>
        <v>0</v>
      </c>
      <c r="F3000" s="15">
        <f t="shared" si="4570"/>
        <v>215</v>
      </c>
      <c r="G3000" s="18">
        <f>F3000*Premissas!$C$5</f>
        <v>6930.8763049667823</v>
      </c>
      <c r="M3000" s="7" t="str">
        <f>Premissas!$E$4</f>
        <v>agosto/19</v>
      </c>
      <c r="N3000" s="29">
        <f t="shared" si="4577"/>
        <v>215</v>
      </c>
      <c r="O3000" s="15">
        <f>Premissas!$I$4</f>
        <v>20.16</v>
      </c>
      <c r="P3000" s="16">
        <f t="shared" si="4572"/>
        <v>0</v>
      </c>
      <c r="Q3000" s="17">
        <f>P3000*Premissas!$C$13</f>
        <v>0</v>
      </c>
      <c r="R3000" s="15">
        <f t="shared" si="4573"/>
        <v>215</v>
      </c>
      <c r="S3000" s="18">
        <f>R3000*Premissas!$C$11</f>
        <v>10355.504587155963</v>
      </c>
      <c r="Y3000" s="7" t="str">
        <f>Premissas!$E$4</f>
        <v>agosto/19</v>
      </c>
      <c r="Z3000" s="29">
        <f t="shared" si="4578"/>
        <v>215</v>
      </c>
      <c r="AA3000" s="15">
        <f>Premissas!$H$4</f>
        <v>46.48</v>
      </c>
      <c r="AB3000" s="16">
        <f t="shared" si="4575"/>
        <v>0</v>
      </c>
      <c r="AC3000" s="17">
        <f>AB3000*Premissas!$C$6</f>
        <v>0</v>
      </c>
      <c r="AD3000" s="15">
        <f t="shared" si="4576"/>
        <v>215</v>
      </c>
      <c r="AE3000" s="18">
        <f>AD3000*Premissas!$C$12</f>
        <v>6930.8763049667823</v>
      </c>
    </row>
    <row r="3001" spans="1:33" x14ac:dyDescent="0.25">
      <c r="A3001" s="7" t="str">
        <f>Premissas!$E$5</f>
        <v>julho/19</v>
      </c>
      <c r="B3001" s="29">
        <f t="shared" si="4579"/>
        <v>215</v>
      </c>
      <c r="C3001" s="15">
        <f>LARGE(Premissas!$H$5:$I$5,1)</f>
        <v>63.17</v>
      </c>
      <c r="D3001" s="16">
        <f t="shared" si="4569"/>
        <v>0</v>
      </c>
      <c r="E3001" s="17">
        <f>D3001*Premissas!$C$6</f>
        <v>0</v>
      </c>
      <c r="F3001" s="15">
        <f t="shared" si="4570"/>
        <v>215</v>
      </c>
      <c r="G3001" s="18">
        <f>F3001*Premissas!$C$5</f>
        <v>6930.8763049667823</v>
      </c>
      <c r="M3001" s="7" t="str">
        <f>Premissas!$E$5</f>
        <v>julho/19</v>
      </c>
      <c r="N3001" s="29">
        <f t="shared" si="4577"/>
        <v>215</v>
      </c>
      <c r="O3001" s="15">
        <f>Premissas!$I$5</f>
        <v>39.979999999999997</v>
      </c>
      <c r="P3001" s="16">
        <f t="shared" si="4572"/>
        <v>0</v>
      </c>
      <c r="Q3001" s="17">
        <f>P3001*Premissas!$C$13</f>
        <v>0</v>
      </c>
      <c r="R3001" s="15">
        <f t="shared" si="4573"/>
        <v>215</v>
      </c>
      <c r="S3001" s="18">
        <f>R3001*Premissas!$C$11</f>
        <v>10355.504587155963</v>
      </c>
      <c r="Y3001" s="7" t="str">
        <f>Premissas!$E$5</f>
        <v>julho/19</v>
      </c>
      <c r="Z3001" s="29">
        <f t="shared" si="4578"/>
        <v>215</v>
      </c>
      <c r="AA3001" s="15">
        <f>Premissas!$H$5</f>
        <v>63.17</v>
      </c>
      <c r="AB3001" s="16">
        <f t="shared" si="4575"/>
        <v>0</v>
      </c>
      <c r="AC3001" s="17">
        <f>AB3001*Premissas!$C$6</f>
        <v>0</v>
      </c>
      <c r="AD3001" s="15">
        <f t="shared" si="4576"/>
        <v>215</v>
      </c>
      <c r="AE3001" s="18">
        <f>AD3001*Premissas!$C$12</f>
        <v>6930.8763049667823</v>
      </c>
    </row>
    <row r="3002" spans="1:33" x14ac:dyDescent="0.25">
      <c r="A3002" s="7" t="str">
        <f>Premissas!$E$6</f>
        <v>junho/19</v>
      </c>
      <c r="B3002" s="29">
        <f t="shared" si="4579"/>
        <v>215</v>
      </c>
      <c r="C3002" s="15">
        <f>LARGE(Premissas!$H$6:$I$6,1)</f>
        <v>59.47</v>
      </c>
      <c r="D3002" s="16">
        <f t="shared" si="4569"/>
        <v>0</v>
      </c>
      <c r="E3002" s="17">
        <f>D3002*Premissas!$C$6</f>
        <v>0</v>
      </c>
      <c r="F3002" s="15">
        <f t="shared" si="4570"/>
        <v>215</v>
      </c>
      <c r="G3002" s="18">
        <f>F3002*Premissas!$C$5</f>
        <v>6930.8763049667823</v>
      </c>
      <c r="M3002" s="7" t="str">
        <f>Premissas!$E$6</f>
        <v>junho/19</v>
      </c>
      <c r="N3002" s="29">
        <f t="shared" si="4577"/>
        <v>215</v>
      </c>
      <c r="O3002" s="15">
        <f>Premissas!$I$6</f>
        <v>47.71</v>
      </c>
      <c r="P3002" s="16">
        <f t="shared" si="4572"/>
        <v>0</v>
      </c>
      <c r="Q3002" s="17">
        <f>P3002*Premissas!$C$13</f>
        <v>0</v>
      </c>
      <c r="R3002" s="15">
        <f t="shared" si="4573"/>
        <v>215</v>
      </c>
      <c r="S3002" s="18">
        <f>R3002*Premissas!$C$11</f>
        <v>10355.504587155963</v>
      </c>
      <c r="Y3002" s="7" t="str">
        <f>Premissas!$E$6</f>
        <v>junho/19</v>
      </c>
      <c r="Z3002" s="29">
        <f t="shared" si="4578"/>
        <v>215</v>
      </c>
      <c r="AA3002" s="15">
        <f>Premissas!$H$6</f>
        <v>59.47</v>
      </c>
      <c r="AB3002" s="16">
        <f t="shared" si="4575"/>
        <v>0</v>
      </c>
      <c r="AC3002" s="17">
        <f>AB3002*Premissas!$C$6</f>
        <v>0</v>
      </c>
      <c r="AD3002" s="15">
        <f t="shared" si="4576"/>
        <v>215</v>
      </c>
      <c r="AE3002" s="18">
        <f>AD3002*Premissas!$C$12</f>
        <v>6930.8763049667823</v>
      </c>
    </row>
    <row r="3003" spans="1:33" x14ac:dyDescent="0.25">
      <c r="A3003" s="7" t="str">
        <f>Premissas!$E$7</f>
        <v>maio/19</v>
      </c>
      <c r="B3003" s="29">
        <f t="shared" si="4579"/>
        <v>215</v>
      </c>
      <c r="C3003" s="15">
        <f>LARGE(Premissas!$H$7:$I$7,1)</f>
        <v>61.04</v>
      </c>
      <c r="D3003" s="20">
        <f t="shared" si="4569"/>
        <v>0</v>
      </c>
      <c r="E3003" s="17">
        <f>D3003*Premissas!$C$6</f>
        <v>0</v>
      </c>
      <c r="F3003" s="15">
        <f t="shared" si="4570"/>
        <v>215</v>
      </c>
      <c r="G3003" s="18">
        <f>F3003*Premissas!$C$5</f>
        <v>6930.8763049667823</v>
      </c>
      <c r="M3003" s="7" t="str">
        <f>Premissas!$E$7</f>
        <v>maio/19</v>
      </c>
      <c r="N3003" s="29">
        <f t="shared" si="4577"/>
        <v>215</v>
      </c>
      <c r="O3003" s="15">
        <f>Premissas!$I$7</f>
        <v>46.37</v>
      </c>
      <c r="P3003" s="20">
        <f t="shared" si="4572"/>
        <v>0</v>
      </c>
      <c r="Q3003" s="17">
        <f>P3003*Premissas!$C$13</f>
        <v>0</v>
      </c>
      <c r="R3003" s="15">
        <f t="shared" si="4573"/>
        <v>215</v>
      </c>
      <c r="S3003" s="18">
        <f>R3003*Premissas!$C$11</f>
        <v>10355.504587155963</v>
      </c>
      <c r="Y3003" s="7" t="str">
        <f>Premissas!$E$7</f>
        <v>maio/19</v>
      </c>
      <c r="Z3003" s="29">
        <f t="shared" si="4578"/>
        <v>215</v>
      </c>
      <c r="AA3003" s="15">
        <f>Premissas!$H$7</f>
        <v>61.04</v>
      </c>
      <c r="AB3003" s="20">
        <f t="shared" si="4575"/>
        <v>0</v>
      </c>
      <c r="AC3003" s="17">
        <f>AB3003*Premissas!$C$6</f>
        <v>0</v>
      </c>
      <c r="AD3003" s="15">
        <f t="shared" si="4576"/>
        <v>215</v>
      </c>
      <c r="AE3003" s="18">
        <f>AD3003*Premissas!$C$12</f>
        <v>6930.8763049667823</v>
      </c>
    </row>
    <row r="3004" spans="1:33" x14ac:dyDescent="0.25">
      <c r="A3004" s="7" t="str">
        <f>Premissas!$E$8</f>
        <v>abril/19</v>
      </c>
      <c r="B3004" s="29">
        <f t="shared" si="4579"/>
        <v>215</v>
      </c>
      <c r="C3004" s="15">
        <f>LARGE(Premissas!$H$8:$I$8,1)</f>
        <v>81.98</v>
      </c>
      <c r="D3004" s="20">
        <f t="shared" si="4569"/>
        <v>0</v>
      </c>
      <c r="E3004" s="17">
        <f>D3004*Premissas!$C$6</f>
        <v>0</v>
      </c>
      <c r="F3004" s="15">
        <f t="shared" si="4570"/>
        <v>215</v>
      </c>
      <c r="G3004" s="18">
        <f>F3004*Premissas!$C$5</f>
        <v>6930.8763049667823</v>
      </c>
      <c r="M3004" s="7" t="str">
        <f>Premissas!$E$8</f>
        <v>abril/19</v>
      </c>
      <c r="N3004" s="29">
        <f t="shared" si="4577"/>
        <v>215</v>
      </c>
      <c r="O3004" s="15">
        <f>Premissas!$I$8</f>
        <v>53.09</v>
      </c>
      <c r="P3004" s="20">
        <f t="shared" si="4572"/>
        <v>0</v>
      </c>
      <c r="Q3004" s="17">
        <f>P3004*Premissas!$C$13</f>
        <v>0</v>
      </c>
      <c r="R3004" s="15">
        <f t="shared" si="4573"/>
        <v>215</v>
      </c>
      <c r="S3004" s="18">
        <f>R3004*Premissas!$C$11</f>
        <v>10355.504587155963</v>
      </c>
      <c r="Y3004" s="7" t="str">
        <f>Premissas!$E$8</f>
        <v>abril/19</v>
      </c>
      <c r="Z3004" s="29">
        <f t="shared" si="4578"/>
        <v>215</v>
      </c>
      <c r="AA3004" s="15">
        <f>Premissas!$H$8</f>
        <v>81.98</v>
      </c>
      <c r="AB3004" s="20">
        <f t="shared" si="4575"/>
        <v>0</v>
      </c>
      <c r="AC3004" s="17">
        <f>AB3004*Premissas!$C$6</f>
        <v>0</v>
      </c>
      <c r="AD3004" s="15">
        <f t="shared" si="4576"/>
        <v>215</v>
      </c>
      <c r="AE3004" s="18">
        <f>AD3004*Premissas!$C$12</f>
        <v>6930.8763049667823</v>
      </c>
    </row>
    <row r="3005" spans="1:33" x14ac:dyDescent="0.25">
      <c r="A3005" s="7" t="str">
        <f>Premissas!$E$9</f>
        <v>março/19</v>
      </c>
      <c r="B3005" s="29">
        <f t="shared" si="4579"/>
        <v>215</v>
      </c>
      <c r="C3005" s="15">
        <f>LARGE(Premissas!$H$9:$I$9,1)</f>
        <v>77.73</v>
      </c>
      <c r="D3005" s="20">
        <f t="shared" si="4569"/>
        <v>0</v>
      </c>
      <c r="E3005" s="17">
        <f>D3005*Premissas!$C$6</f>
        <v>0</v>
      </c>
      <c r="F3005" s="15">
        <f t="shared" si="4570"/>
        <v>215</v>
      </c>
      <c r="G3005" s="18">
        <f>F3005*Premissas!$C$5</f>
        <v>6930.8763049667823</v>
      </c>
      <c r="M3005" s="7" t="str">
        <f>Premissas!$E$9</f>
        <v>março/19</v>
      </c>
      <c r="N3005" s="29">
        <f t="shared" si="4577"/>
        <v>215</v>
      </c>
      <c r="O3005" s="15">
        <f>Premissas!$I$9</f>
        <v>77.73</v>
      </c>
      <c r="P3005" s="20">
        <f t="shared" si="4572"/>
        <v>0</v>
      </c>
      <c r="Q3005" s="17">
        <f>P3005*Premissas!$C$13</f>
        <v>0</v>
      </c>
      <c r="R3005" s="15">
        <f t="shared" si="4573"/>
        <v>215</v>
      </c>
      <c r="S3005" s="18">
        <f>R3005*Premissas!$C$11</f>
        <v>10355.504587155963</v>
      </c>
      <c r="Y3005" s="7" t="str">
        <f>Premissas!$E$9</f>
        <v>março/19</v>
      </c>
      <c r="Z3005" s="29">
        <f t="shared" si="4578"/>
        <v>215</v>
      </c>
      <c r="AA3005" s="15">
        <f>Premissas!$H$9</f>
        <v>77.62</v>
      </c>
      <c r="AB3005" s="20">
        <f t="shared" si="4575"/>
        <v>0</v>
      </c>
      <c r="AC3005" s="17">
        <f>AB3005*Premissas!$C$6</f>
        <v>0</v>
      </c>
      <c r="AD3005" s="15">
        <f t="shared" si="4576"/>
        <v>215</v>
      </c>
      <c r="AE3005" s="18">
        <f>AD3005*Premissas!$C$12</f>
        <v>6930.8763049667823</v>
      </c>
    </row>
    <row r="3006" spans="1:33" x14ac:dyDescent="0.25">
      <c r="A3006" s="7" t="str">
        <f>Premissas!$E$10</f>
        <v>fevereiro/19</v>
      </c>
      <c r="B3006" s="29">
        <f t="shared" si="4579"/>
        <v>215</v>
      </c>
      <c r="C3006" s="15">
        <f>LARGE(Premissas!$H$10:$I$10,1)</f>
        <v>89.49</v>
      </c>
      <c r="D3006" s="20">
        <f t="shared" si="4569"/>
        <v>0</v>
      </c>
      <c r="E3006" s="17">
        <f>D3006*Premissas!$C$6</f>
        <v>0</v>
      </c>
      <c r="F3006" s="15">
        <f t="shared" si="4570"/>
        <v>215</v>
      </c>
      <c r="G3006" s="18">
        <f>F3006*Premissas!$C$5</f>
        <v>6930.8763049667823</v>
      </c>
      <c r="M3006" s="7" t="str">
        <f>Premissas!$E$10</f>
        <v>fevereiro/19</v>
      </c>
      <c r="N3006" s="29">
        <f t="shared" si="4577"/>
        <v>215</v>
      </c>
      <c r="O3006" s="15">
        <f>Premissas!$I$10</f>
        <v>61.82</v>
      </c>
      <c r="P3006" s="20">
        <f t="shared" si="4572"/>
        <v>0</v>
      </c>
      <c r="Q3006" s="17">
        <f>P3006*Premissas!$C$13</f>
        <v>0</v>
      </c>
      <c r="R3006" s="15">
        <f t="shared" si="4573"/>
        <v>215</v>
      </c>
      <c r="S3006" s="18">
        <f>R3006*Premissas!$C$11</f>
        <v>10355.504587155963</v>
      </c>
      <c r="Y3006" s="7" t="str">
        <f>Premissas!$E$10</f>
        <v>fevereiro/19</v>
      </c>
      <c r="Z3006" s="29">
        <f t="shared" si="4578"/>
        <v>215</v>
      </c>
      <c r="AA3006" s="15">
        <f>Premissas!$H$10</f>
        <v>89.49</v>
      </c>
      <c r="AB3006" s="20">
        <f t="shared" si="4575"/>
        <v>0</v>
      </c>
      <c r="AC3006" s="17">
        <f>AB3006*Premissas!$C$6</f>
        <v>0</v>
      </c>
      <c r="AD3006" s="15">
        <f t="shared" si="4576"/>
        <v>215</v>
      </c>
      <c r="AE3006" s="18">
        <f>AD3006*Premissas!$C$12</f>
        <v>6930.8763049667823</v>
      </c>
    </row>
    <row r="3007" spans="1:33" x14ac:dyDescent="0.25">
      <c r="A3007" s="7" t="str">
        <f>Premissas!$E$11</f>
        <v>janeiro/19</v>
      </c>
      <c r="B3007" s="29">
        <f t="shared" si="4579"/>
        <v>215</v>
      </c>
      <c r="C3007" s="15">
        <f>LARGE(Premissas!$H$11:$I$11,1)</f>
        <v>81.09</v>
      </c>
      <c r="D3007" s="16">
        <f t="shared" si="4569"/>
        <v>0</v>
      </c>
      <c r="E3007" s="17">
        <f>D3007*Premissas!$C$6</f>
        <v>0</v>
      </c>
      <c r="F3007" s="15">
        <f t="shared" si="4570"/>
        <v>215</v>
      </c>
      <c r="G3007" s="18">
        <f>F3007*Premissas!$C$5</f>
        <v>6930.8763049667823</v>
      </c>
      <c r="M3007" s="7" t="str">
        <f>Premissas!$E$11</f>
        <v>janeiro/19</v>
      </c>
      <c r="N3007" s="29">
        <f t="shared" si="4577"/>
        <v>215</v>
      </c>
      <c r="O3007" s="15">
        <f>Premissas!$I$11</f>
        <v>57.12</v>
      </c>
      <c r="P3007" s="16">
        <f t="shared" si="4572"/>
        <v>0</v>
      </c>
      <c r="Q3007" s="17">
        <f>P3007*Premissas!$C$13</f>
        <v>0</v>
      </c>
      <c r="R3007" s="15">
        <f t="shared" si="4573"/>
        <v>215</v>
      </c>
      <c r="S3007" s="18">
        <f>R3007*Premissas!$C$11</f>
        <v>10355.504587155963</v>
      </c>
      <c r="Y3007" s="7" t="str">
        <f>Premissas!$E$11</f>
        <v>janeiro/19</v>
      </c>
      <c r="Z3007" s="29">
        <f t="shared" si="4578"/>
        <v>215</v>
      </c>
      <c r="AA3007" s="15">
        <f>Premissas!$H$11</f>
        <v>81.09</v>
      </c>
      <c r="AB3007" s="16">
        <f t="shared" si="4575"/>
        <v>0</v>
      </c>
      <c r="AC3007" s="17">
        <f>AB3007*Premissas!$C$6</f>
        <v>0</v>
      </c>
      <c r="AD3007" s="15">
        <f t="shared" si="4576"/>
        <v>215</v>
      </c>
      <c r="AE3007" s="18">
        <f>AD3007*Premissas!$C$12</f>
        <v>6930.8763049667823</v>
      </c>
    </row>
    <row r="3008" spans="1:33" x14ac:dyDescent="0.25">
      <c r="A3008" s="7" t="str">
        <f>Premissas!$E$12</f>
        <v>dezembro/18</v>
      </c>
      <c r="B3008" s="29">
        <f t="shared" si="4579"/>
        <v>215</v>
      </c>
      <c r="C3008" s="15">
        <f>LARGE(Premissas!$H$12:$I$12,1)</f>
        <v>66.98</v>
      </c>
      <c r="D3008" s="16">
        <f t="shared" si="4569"/>
        <v>0</v>
      </c>
      <c r="E3008" s="17">
        <f>D3008*Premissas!$C$6</f>
        <v>0</v>
      </c>
      <c r="F3008" s="15">
        <f t="shared" si="4570"/>
        <v>215</v>
      </c>
      <c r="G3008" s="18">
        <f>F3008*Premissas!$C$5</f>
        <v>6930.8763049667823</v>
      </c>
      <c r="M3008" s="7" t="str">
        <f>Premissas!$E$12</f>
        <v>dezembro/18</v>
      </c>
      <c r="N3008" s="29">
        <f t="shared" si="4577"/>
        <v>215</v>
      </c>
      <c r="O3008" s="15">
        <f>Premissas!$I$12</f>
        <v>56.9</v>
      </c>
      <c r="P3008" s="16">
        <f t="shared" si="4572"/>
        <v>0</v>
      </c>
      <c r="Q3008" s="17">
        <f>P3008*Premissas!$C$13</f>
        <v>0</v>
      </c>
      <c r="R3008" s="15">
        <f t="shared" si="4573"/>
        <v>215</v>
      </c>
      <c r="S3008" s="18">
        <f>R3008*Premissas!$C$11</f>
        <v>10355.504587155963</v>
      </c>
      <c r="Y3008" s="7" t="str">
        <f>Premissas!$E$12</f>
        <v>dezembro/18</v>
      </c>
      <c r="Z3008" s="29">
        <f t="shared" si="4578"/>
        <v>215</v>
      </c>
      <c r="AA3008" s="15">
        <f>Premissas!$H$12</f>
        <v>66.98</v>
      </c>
      <c r="AB3008" s="16">
        <f t="shared" si="4575"/>
        <v>0</v>
      </c>
      <c r="AC3008" s="17">
        <f>AB3008*Premissas!$C$6</f>
        <v>0</v>
      </c>
      <c r="AD3008" s="15">
        <f t="shared" si="4576"/>
        <v>215</v>
      </c>
      <c r="AE3008" s="18">
        <f>AD3008*Premissas!$C$12</f>
        <v>6930.8763049667823</v>
      </c>
    </row>
    <row r="3009" spans="1:33" x14ac:dyDescent="0.25">
      <c r="A3009" s="7" t="str">
        <f>Premissas!$E$13</f>
        <v>novembro/18</v>
      </c>
      <c r="B3009" s="29">
        <f t="shared" si="4579"/>
        <v>215</v>
      </c>
      <c r="C3009" s="15">
        <f>LARGE(Premissas!$H$13:$I$13,1)</f>
        <v>66.42</v>
      </c>
      <c r="D3009" s="16">
        <f t="shared" si="4569"/>
        <v>0</v>
      </c>
      <c r="E3009" s="17">
        <f>D3009*Premissas!$C$6</f>
        <v>0</v>
      </c>
      <c r="F3009" s="15">
        <f t="shared" si="4570"/>
        <v>215</v>
      </c>
      <c r="G3009" s="18">
        <f>F3009*Premissas!$C$5</f>
        <v>6930.8763049667823</v>
      </c>
      <c r="M3009" s="7" t="str">
        <f>Premissas!$E$13</f>
        <v>novembro/18</v>
      </c>
      <c r="N3009" s="29">
        <f t="shared" si="4577"/>
        <v>215</v>
      </c>
      <c r="O3009" s="15">
        <f>Premissas!$I$13</f>
        <v>40.659999999999997</v>
      </c>
      <c r="P3009" s="16">
        <f t="shared" si="4572"/>
        <v>0</v>
      </c>
      <c r="Q3009" s="17">
        <f>P3009*Premissas!$C$13</f>
        <v>0</v>
      </c>
      <c r="R3009" s="15">
        <f t="shared" si="4573"/>
        <v>215</v>
      </c>
      <c r="S3009" s="18">
        <f>R3009*Premissas!$C$11</f>
        <v>10355.504587155963</v>
      </c>
      <c r="Y3009" s="7" t="str">
        <f>Premissas!$E$13</f>
        <v>novembro/18</v>
      </c>
      <c r="Z3009" s="29">
        <f t="shared" si="4578"/>
        <v>215</v>
      </c>
      <c r="AA3009" s="15">
        <f>Premissas!$H$13</f>
        <v>66.42</v>
      </c>
      <c r="AB3009" s="16">
        <f t="shared" si="4575"/>
        <v>0</v>
      </c>
      <c r="AC3009" s="17">
        <f>AB3009*Premissas!$C$6</f>
        <v>0</v>
      </c>
      <c r="AD3009" s="15">
        <f t="shared" si="4576"/>
        <v>215</v>
      </c>
      <c r="AE3009" s="18">
        <f>AD3009*Premissas!$C$12</f>
        <v>6930.8763049667823</v>
      </c>
    </row>
    <row r="3010" spans="1:33" x14ac:dyDescent="0.25">
      <c r="A3010" s="26" t="s">
        <v>35</v>
      </c>
      <c r="B3010" s="5"/>
      <c r="C3010" s="5">
        <f>LARGE(C2997:C3009,1)</f>
        <v>89.49</v>
      </c>
      <c r="D3010" s="5">
        <f>LARGE(D2997:D3009,1)</f>
        <v>0</v>
      </c>
      <c r="E3010" s="27">
        <f>SUM(E2998:E3009)</f>
        <v>0</v>
      </c>
      <c r="F3010" s="5">
        <f>LARGE(F2997:F3009,1)</f>
        <v>215</v>
      </c>
      <c r="G3010" s="27">
        <f t="shared" si="4514"/>
        <v>83170.515659601369</v>
      </c>
      <c r="H3010" s="50">
        <f>E3010+G3010</f>
        <v>83170.515659601369</v>
      </c>
      <c r="I3010">
        <f>B2998</f>
        <v>215</v>
      </c>
      <c r="M3010" s="26" t="s">
        <v>35</v>
      </c>
      <c r="N3010" s="5"/>
      <c r="O3010" s="5">
        <f t="shared" ref="O3010:P3010" si="4580">LARGE(O2997:O3009,1)</f>
        <v>77.73</v>
      </c>
      <c r="P3010" s="5">
        <f t="shared" si="4580"/>
        <v>0</v>
      </c>
      <c r="Q3010" s="27">
        <f t="shared" ref="Q3010" si="4581">SUM(Q2998:Q3009)</f>
        <v>0</v>
      </c>
      <c r="R3010" s="5">
        <f t="shared" ref="R3010" si="4582">LARGE(R2997:R3009,1)</f>
        <v>215</v>
      </c>
      <c r="S3010" s="27">
        <f t="shared" si="4518"/>
        <v>124266.05504587159</v>
      </c>
      <c r="T3010" s="50">
        <f t="shared" ref="T3010" si="4583">Q3010+S3010</f>
        <v>124266.05504587159</v>
      </c>
      <c r="U3010">
        <f t="shared" ref="U3010" si="4584">N2998</f>
        <v>215</v>
      </c>
      <c r="Y3010" s="26" t="s">
        <v>35</v>
      </c>
      <c r="Z3010" s="5"/>
      <c r="AA3010" s="5">
        <f t="shared" ref="AA3010:AB3010" si="4585">LARGE(AA2997:AA3009,1)</f>
        <v>89.49</v>
      </c>
      <c r="AB3010" s="5">
        <f t="shared" si="4585"/>
        <v>0</v>
      </c>
      <c r="AC3010" s="27">
        <f t="shared" ref="AC3010" si="4586">SUM(AC2998:AC3009)</f>
        <v>0</v>
      </c>
      <c r="AD3010" s="5">
        <f t="shared" ref="AD3010" si="4587">LARGE(AD2997:AD3009,1)</f>
        <v>215</v>
      </c>
      <c r="AE3010" s="27">
        <f t="shared" si="4524"/>
        <v>83170.515659601369</v>
      </c>
      <c r="AF3010" s="50">
        <f t="shared" ref="AF3010" si="4588">AC3010+AE3010</f>
        <v>83170.515659601369</v>
      </c>
      <c r="AG3010">
        <f t="shared" ref="AG3010" si="4589">Z2998</f>
        <v>215</v>
      </c>
    </row>
    <row r="3011" spans="1:33" x14ac:dyDescent="0.25">
      <c r="A3011" s="6" t="s">
        <v>12</v>
      </c>
      <c r="B3011" s="6" t="s">
        <v>18</v>
      </c>
      <c r="C3011" s="6" t="s">
        <v>19</v>
      </c>
      <c r="D3011" s="14" t="s">
        <v>20</v>
      </c>
      <c r="E3011" s="14" t="s">
        <v>21</v>
      </c>
      <c r="F3011" s="6" t="s">
        <v>22</v>
      </c>
      <c r="G3011" s="6" t="s">
        <v>23</v>
      </c>
      <c r="M3011" s="6" t="s">
        <v>12</v>
      </c>
      <c r="N3011" s="6" t="s">
        <v>18</v>
      </c>
      <c r="O3011" s="6" t="s">
        <v>19</v>
      </c>
      <c r="P3011" s="14" t="s">
        <v>20</v>
      </c>
      <c r="Q3011" s="14" t="s">
        <v>21</v>
      </c>
      <c r="R3011" s="6" t="s">
        <v>22</v>
      </c>
      <c r="S3011" s="6" t="s">
        <v>23</v>
      </c>
      <c r="Y3011" s="6" t="s">
        <v>12</v>
      </c>
      <c r="Z3011" s="6" t="s">
        <v>18</v>
      </c>
      <c r="AA3011" s="6" t="s">
        <v>19</v>
      </c>
      <c r="AB3011" s="14" t="s">
        <v>20</v>
      </c>
      <c r="AC3011" s="14" t="s">
        <v>21</v>
      </c>
      <c r="AD3011" s="6" t="s">
        <v>22</v>
      </c>
      <c r="AE3011" s="6" t="s">
        <v>23</v>
      </c>
    </row>
    <row r="3012" spans="1:33" x14ac:dyDescent="0.25">
      <c r="A3012" s="7" t="str">
        <f>Premissas!$E$2</f>
        <v>outubro/19</v>
      </c>
      <c r="B3012" s="29">
        <f>B2998+1</f>
        <v>216</v>
      </c>
      <c r="C3012" s="15">
        <f>LARGE(Premissas!$H$2:$I$2,1)</f>
        <v>63.39</v>
      </c>
      <c r="D3012" s="16">
        <f t="shared" ref="D3012:D3023" si="4590">IF(C3012&gt;105%*B3012,(C3012-B3012),0)</f>
        <v>0</v>
      </c>
      <c r="E3012" s="17">
        <f>D3012*Premissas!$C$6</f>
        <v>0</v>
      </c>
      <c r="F3012" s="15">
        <f t="shared" ref="F3012:F3023" si="4591">IF(C3012&gt;B3012,C3012,B3012)</f>
        <v>216</v>
      </c>
      <c r="G3012" s="18">
        <f>F3012*Premissas!$C$5</f>
        <v>6963.1129389433727</v>
      </c>
      <c r="M3012" s="7" t="str">
        <f>Premissas!$E$2</f>
        <v>outubro/19</v>
      </c>
      <c r="N3012" s="29">
        <f t="shared" ref="N3012" si="4592">N2998+1</f>
        <v>216</v>
      </c>
      <c r="O3012" s="15">
        <f>Premissas!$I$2</f>
        <v>63.39</v>
      </c>
      <c r="P3012" s="16">
        <f t="shared" ref="P3012:P3023" si="4593">IF(O3012&gt;105%*N3012,(O3012-N3012),0)</f>
        <v>0</v>
      </c>
      <c r="Q3012" s="17">
        <f>P3012*Premissas!$C$13</f>
        <v>0</v>
      </c>
      <c r="R3012" s="15">
        <f t="shared" ref="R3012:R3023" si="4594">IF(O3012&gt;N3012,O3012,N3012)</f>
        <v>216</v>
      </c>
      <c r="S3012" s="18">
        <f>R3012*Premissas!$C$11</f>
        <v>10403.669724770642</v>
      </c>
      <c r="Y3012" s="7" t="str">
        <f>Premissas!$E$2</f>
        <v>outubro/19</v>
      </c>
      <c r="Z3012" s="29">
        <f t="shared" ref="Z3012" si="4595">Z2998+1</f>
        <v>216</v>
      </c>
      <c r="AA3012" s="15">
        <f>Premissas!$H$2</f>
        <v>58.8</v>
      </c>
      <c r="AB3012" s="16">
        <f t="shared" ref="AB3012:AB3023" si="4596">IF(AA3012&gt;105%*Z3012,(AA3012-Z3012),0)</f>
        <v>0</v>
      </c>
      <c r="AC3012" s="17">
        <f>AB3012*Premissas!$C$6</f>
        <v>0</v>
      </c>
      <c r="AD3012" s="15">
        <f t="shared" ref="AD3012:AD3023" si="4597">IF(AA3012&gt;Z3012,AA3012,Z3012)</f>
        <v>216</v>
      </c>
      <c r="AE3012" s="18">
        <f>AD3012*Premissas!$C$12</f>
        <v>6963.1129389433727</v>
      </c>
    </row>
    <row r="3013" spans="1:33" x14ac:dyDescent="0.25">
      <c r="A3013" s="7" t="str">
        <f>Premissas!$E$3</f>
        <v>setembro/19</v>
      </c>
      <c r="B3013" s="29">
        <f>B3012</f>
        <v>216</v>
      </c>
      <c r="C3013" s="15">
        <f>LARGE(Premissas!$H$3:$I$3,1)</f>
        <v>58.91</v>
      </c>
      <c r="D3013" s="16">
        <f t="shared" si="4590"/>
        <v>0</v>
      </c>
      <c r="E3013" s="17">
        <f>D3013*Premissas!$C$6</f>
        <v>0</v>
      </c>
      <c r="F3013" s="15">
        <f t="shared" si="4591"/>
        <v>216</v>
      </c>
      <c r="G3013" s="18">
        <f>F3013*Premissas!$C$5</f>
        <v>6963.1129389433727</v>
      </c>
      <c r="M3013" s="7" t="str">
        <f>Premissas!$E$3</f>
        <v>setembro/19</v>
      </c>
      <c r="N3013" s="29">
        <f t="shared" ref="N3013:N3023" si="4598">N3012</f>
        <v>216</v>
      </c>
      <c r="O3013" s="15">
        <f>Premissas!$I$3</f>
        <v>52.19</v>
      </c>
      <c r="P3013" s="16">
        <f t="shared" si="4593"/>
        <v>0</v>
      </c>
      <c r="Q3013" s="17">
        <f>P3013*Premissas!$C$13</f>
        <v>0</v>
      </c>
      <c r="R3013" s="15">
        <f t="shared" si="4594"/>
        <v>216</v>
      </c>
      <c r="S3013" s="18">
        <f>R3013*Premissas!$C$11</f>
        <v>10403.669724770642</v>
      </c>
      <c r="Y3013" s="7" t="str">
        <f>Premissas!$E$3</f>
        <v>setembro/19</v>
      </c>
      <c r="Z3013" s="29">
        <f t="shared" ref="Z3013:Z3023" si="4599">Z3012</f>
        <v>216</v>
      </c>
      <c r="AA3013" s="15">
        <f>Premissas!$H$3</f>
        <v>58.91</v>
      </c>
      <c r="AB3013" s="16">
        <f t="shared" si="4596"/>
        <v>0</v>
      </c>
      <c r="AC3013" s="17">
        <f>AB3013*Premissas!$C$6</f>
        <v>0</v>
      </c>
      <c r="AD3013" s="15">
        <f t="shared" si="4597"/>
        <v>216</v>
      </c>
      <c r="AE3013" s="18">
        <f>AD3013*Premissas!$C$12</f>
        <v>6963.1129389433727</v>
      </c>
    </row>
    <row r="3014" spans="1:33" x14ac:dyDescent="0.25">
      <c r="A3014" s="7" t="str">
        <f>Premissas!$E$4</f>
        <v>agosto/19</v>
      </c>
      <c r="B3014" s="29">
        <f t="shared" ref="B3014:B3023" si="4600">B3013</f>
        <v>216</v>
      </c>
      <c r="C3014" s="15">
        <f>LARGE(Premissas!$H$4:$I$4,1)</f>
        <v>46.48</v>
      </c>
      <c r="D3014" s="16">
        <f t="shared" si="4590"/>
        <v>0</v>
      </c>
      <c r="E3014" s="17">
        <f>D3014*Premissas!$C$6</f>
        <v>0</v>
      </c>
      <c r="F3014" s="15">
        <f t="shared" si="4591"/>
        <v>216</v>
      </c>
      <c r="G3014" s="18">
        <f>F3014*Premissas!$C$5</f>
        <v>6963.1129389433727</v>
      </c>
      <c r="M3014" s="7" t="str">
        <f>Premissas!$E$4</f>
        <v>agosto/19</v>
      </c>
      <c r="N3014" s="29">
        <f t="shared" si="4598"/>
        <v>216</v>
      </c>
      <c r="O3014" s="15">
        <f>Premissas!$I$4</f>
        <v>20.16</v>
      </c>
      <c r="P3014" s="16">
        <f t="shared" si="4593"/>
        <v>0</v>
      </c>
      <c r="Q3014" s="17">
        <f>P3014*Premissas!$C$13</f>
        <v>0</v>
      </c>
      <c r="R3014" s="15">
        <f t="shared" si="4594"/>
        <v>216</v>
      </c>
      <c r="S3014" s="18">
        <f>R3014*Premissas!$C$11</f>
        <v>10403.669724770642</v>
      </c>
      <c r="Y3014" s="7" t="str">
        <f>Premissas!$E$4</f>
        <v>agosto/19</v>
      </c>
      <c r="Z3014" s="29">
        <f t="shared" si="4599"/>
        <v>216</v>
      </c>
      <c r="AA3014" s="15">
        <f>Premissas!$H$4</f>
        <v>46.48</v>
      </c>
      <c r="AB3014" s="16">
        <f t="shared" si="4596"/>
        <v>0</v>
      </c>
      <c r="AC3014" s="17">
        <f>AB3014*Premissas!$C$6</f>
        <v>0</v>
      </c>
      <c r="AD3014" s="15">
        <f t="shared" si="4597"/>
        <v>216</v>
      </c>
      <c r="AE3014" s="18">
        <f>AD3014*Premissas!$C$12</f>
        <v>6963.1129389433727</v>
      </c>
    </row>
    <row r="3015" spans="1:33" x14ac:dyDescent="0.25">
      <c r="A3015" s="7" t="str">
        <f>Premissas!$E$5</f>
        <v>julho/19</v>
      </c>
      <c r="B3015" s="29">
        <f t="shared" si="4600"/>
        <v>216</v>
      </c>
      <c r="C3015" s="15">
        <f>LARGE(Premissas!$H$5:$I$5,1)</f>
        <v>63.17</v>
      </c>
      <c r="D3015" s="16">
        <f t="shared" si="4590"/>
        <v>0</v>
      </c>
      <c r="E3015" s="17">
        <f>D3015*Premissas!$C$6</f>
        <v>0</v>
      </c>
      <c r="F3015" s="15">
        <f t="shared" si="4591"/>
        <v>216</v>
      </c>
      <c r="G3015" s="18">
        <f>F3015*Premissas!$C$5</f>
        <v>6963.1129389433727</v>
      </c>
      <c r="M3015" s="7" t="str">
        <f>Premissas!$E$5</f>
        <v>julho/19</v>
      </c>
      <c r="N3015" s="29">
        <f t="shared" si="4598"/>
        <v>216</v>
      </c>
      <c r="O3015" s="15">
        <f>Premissas!$I$5</f>
        <v>39.979999999999997</v>
      </c>
      <c r="P3015" s="16">
        <f t="shared" si="4593"/>
        <v>0</v>
      </c>
      <c r="Q3015" s="17">
        <f>P3015*Premissas!$C$13</f>
        <v>0</v>
      </c>
      <c r="R3015" s="15">
        <f t="shared" si="4594"/>
        <v>216</v>
      </c>
      <c r="S3015" s="18">
        <f>R3015*Premissas!$C$11</f>
        <v>10403.669724770642</v>
      </c>
      <c r="Y3015" s="7" t="str">
        <f>Premissas!$E$5</f>
        <v>julho/19</v>
      </c>
      <c r="Z3015" s="29">
        <f t="shared" si="4599"/>
        <v>216</v>
      </c>
      <c r="AA3015" s="15">
        <f>Premissas!$H$5</f>
        <v>63.17</v>
      </c>
      <c r="AB3015" s="16">
        <f t="shared" si="4596"/>
        <v>0</v>
      </c>
      <c r="AC3015" s="17">
        <f>AB3015*Premissas!$C$6</f>
        <v>0</v>
      </c>
      <c r="AD3015" s="15">
        <f t="shared" si="4597"/>
        <v>216</v>
      </c>
      <c r="AE3015" s="18">
        <f>AD3015*Premissas!$C$12</f>
        <v>6963.1129389433727</v>
      </c>
    </row>
    <row r="3016" spans="1:33" x14ac:dyDescent="0.25">
      <c r="A3016" s="7" t="str">
        <f>Premissas!$E$6</f>
        <v>junho/19</v>
      </c>
      <c r="B3016" s="29">
        <f t="shared" si="4600"/>
        <v>216</v>
      </c>
      <c r="C3016" s="15">
        <f>LARGE(Premissas!$H$6:$I$6,1)</f>
        <v>59.47</v>
      </c>
      <c r="D3016" s="16">
        <f t="shared" si="4590"/>
        <v>0</v>
      </c>
      <c r="E3016" s="17">
        <f>D3016*Premissas!$C$6</f>
        <v>0</v>
      </c>
      <c r="F3016" s="15">
        <f t="shared" si="4591"/>
        <v>216</v>
      </c>
      <c r="G3016" s="18">
        <f>F3016*Premissas!$C$5</f>
        <v>6963.1129389433727</v>
      </c>
      <c r="M3016" s="7" t="str">
        <f>Premissas!$E$6</f>
        <v>junho/19</v>
      </c>
      <c r="N3016" s="29">
        <f t="shared" si="4598"/>
        <v>216</v>
      </c>
      <c r="O3016" s="15">
        <f>Premissas!$I$6</f>
        <v>47.71</v>
      </c>
      <c r="P3016" s="16">
        <f t="shared" si="4593"/>
        <v>0</v>
      </c>
      <c r="Q3016" s="17">
        <f>P3016*Premissas!$C$13</f>
        <v>0</v>
      </c>
      <c r="R3016" s="15">
        <f t="shared" si="4594"/>
        <v>216</v>
      </c>
      <c r="S3016" s="18">
        <f>R3016*Premissas!$C$11</f>
        <v>10403.669724770642</v>
      </c>
      <c r="Y3016" s="7" t="str">
        <f>Premissas!$E$6</f>
        <v>junho/19</v>
      </c>
      <c r="Z3016" s="29">
        <f t="shared" si="4599"/>
        <v>216</v>
      </c>
      <c r="AA3016" s="15">
        <f>Premissas!$H$6</f>
        <v>59.47</v>
      </c>
      <c r="AB3016" s="16">
        <f t="shared" si="4596"/>
        <v>0</v>
      </c>
      <c r="AC3016" s="17">
        <f>AB3016*Premissas!$C$6</f>
        <v>0</v>
      </c>
      <c r="AD3016" s="15">
        <f t="shared" si="4597"/>
        <v>216</v>
      </c>
      <c r="AE3016" s="18">
        <f>AD3016*Premissas!$C$12</f>
        <v>6963.1129389433727</v>
      </c>
    </row>
    <row r="3017" spans="1:33" x14ac:dyDescent="0.25">
      <c r="A3017" s="7" t="str">
        <f>Premissas!$E$7</f>
        <v>maio/19</v>
      </c>
      <c r="B3017" s="29">
        <f t="shared" si="4600"/>
        <v>216</v>
      </c>
      <c r="C3017" s="15">
        <f>LARGE(Premissas!$H$7:$I$7,1)</f>
        <v>61.04</v>
      </c>
      <c r="D3017" s="20">
        <f t="shared" si="4590"/>
        <v>0</v>
      </c>
      <c r="E3017" s="17">
        <f>D3017*Premissas!$C$6</f>
        <v>0</v>
      </c>
      <c r="F3017" s="15">
        <f t="shared" si="4591"/>
        <v>216</v>
      </c>
      <c r="G3017" s="18">
        <f>F3017*Premissas!$C$5</f>
        <v>6963.1129389433727</v>
      </c>
      <c r="M3017" s="7" t="str">
        <f>Premissas!$E$7</f>
        <v>maio/19</v>
      </c>
      <c r="N3017" s="29">
        <f t="shared" si="4598"/>
        <v>216</v>
      </c>
      <c r="O3017" s="15">
        <f>Premissas!$I$7</f>
        <v>46.37</v>
      </c>
      <c r="P3017" s="20">
        <f t="shared" si="4593"/>
        <v>0</v>
      </c>
      <c r="Q3017" s="17">
        <f>P3017*Premissas!$C$13</f>
        <v>0</v>
      </c>
      <c r="R3017" s="15">
        <f t="shared" si="4594"/>
        <v>216</v>
      </c>
      <c r="S3017" s="18">
        <f>R3017*Premissas!$C$11</f>
        <v>10403.669724770642</v>
      </c>
      <c r="Y3017" s="7" t="str">
        <f>Premissas!$E$7</f>
        <v>maio/19</v>
      </c>
      <c r="Z3017" s="29">
        <f t="shared" si="4599"/>
        <v>216</v>
      </c>
      <c r="AA3017" s="15">
        <f>Premissas!$H$7</f>
        <v>61.04</v>
      </c>
      <c r="AB3017" s="20">
        <f t="shared" si="4596"/>
        <v>0</v>
      </c>
      <c r="AC3017" s="17">
        <f>AB3017*Premissas!$C$6</f>
        <v>0</v>
      </c>
      <c r="AD3017" s="15">
        <f t="shared" si="4597"/>
        <v>216</v>
      </c>
      <c r="AE3017" s="18">
        <f>AD3017*Premissas!$C$12</f>
        <v>6963.1129389433727</v>
      </c>
    </row>
    <row r="3018" spans="1:33" x14ac:dyDescent="0.25">
      <c r="A3018" s="7" t="str">
        <f>Premissas!$E$8</f>
        <v>abril/19</v>
      </c>
      <c r="B3018" s="29">
        <f t="shared" si="4600"/>
        <v>216</v>
      </c>
      <c r="C3018" s="15">
        <f>LARGE(Premissas!$H$8:$I$8,1)</f>
        <v>81.98</v>
      </c>
      <c r="D3018" s="20">
        <f t="shared" si="4590"/>
        <v>0</v>
      </c>
      <c r="E3018" s="17">
        <f>D3018*Premissas!$C$6</f>
        <v>0</v>
      </c>
      <c r="F3018" s="15">
        <f t="shared" si="4591"/>
        <v>216</v>
      </c>
      <c r="G3018" s="18">
        <f>F3018*Premissas!$C$5</f>
        <v>6963.1129389433727</v>
      </c>
      <c r="M3018" s="7" t="str">
        <f>Premissas!$E$8</f>
        <v>abril/19</v>
      </c>
      <c r="N3018" s="29">
        <f t="shared" si="4598"/>
        <v>216</v>
      </c>
      <c r="O3018" s="15">
        <f>Premissas!$I$8</f>
        <v>53.09</v>
      </c>
      <c r="P3018" s="20">
        <f t="shared" si="4593"/>
        <v>0</v>
      </c>
      <c r="Q3018" s="17">
        <f>P3018*Premissas!$C$13</f>
        <v>0</v>
      </c>
      <c r="R3018" s="15">
        <f t="shared" si="4594"/>
        <v>216</v>
      </c>
      <c r="S3018" s="18">
        <f>R3018*Premissas!$C$11</f>
        <v>10403.669724770642</v>
      </c>
      <c r="Y3018" s="7" t="str">
        <f>Premissas!$E$8</f>
        <v>abril/19</v>
      </c>
      <c r="Z3018" s="29">
        <f t="shared" si="4599"/>
        <v>216</v>
      </c>
      <c r="AA3018" s="15">
        <f>Premissas!$H$8</f>
        <v>81.98</v>
      </c>
      <c r="AB3018" s="20">
        <f t="shared" si="4596"/>
        <v>0</v>
      </c>
      <c r="AC3018" s="17">
        <f>AB3018*Premissas!$C$6</f>
        <v>0</v>
      </c>
      <c r="AD3018" s="15">
        <f t="shared" si="4597"/>
        <v>216</v>
      </c>
      <c r="AE3018" s="18">
        <f>AD3018*Premissas!$C$12</f>
        <v>6963.1129389433727</v>
      </c>
    </row>
    <row r="3019" spans="1:33" x14ac:dyDescent="0.25">
      <c r="A3019" s="7" t="str">
        <f>Premissas!$E$9</f>
        <v>março/19</v>
      </c>
      <c r="B3019" s="29">
        <f t="shared" si="4600"/>
        <v>216</v>
      </c>
      <c r="C3019" s="15">
        <f>LARGE(Premissas!$H$9:$I$9,1)</f>
        <v>77.73</v>
      </c>
      <c r="D3019" s="20">
        <f t="shared" si="4590"/>
        <v>0</v>
      </c>
      <c r="E3019" s="17">
        <f>D3019*Premissas!$C$6</f>
        <v>0</v>
      </c>
      <c r="F3019" s="15">
        <f t="shared" si="4591"/>
        <v>216</v>
      </c>
      <c r="G3019" s="18">
        <f>F3019*Premissas!$C$5</f>
        <v>6963.1129389433727</v>
      </c>
      <c r="M3019" s="7" t="str">
        <f>Premissas!$E$9</f>
        <v>março/19</v>
      </c>
      <c r="N3019" s="29">
        <f t="shared" si="4598"/>
        <v>216</v>
      </c>
      <c r="O3019" s="15">
        <f>Premissas!$I$9</f>
        <v>77.73</v>
      </c>
      <c r="P3019" s="20">
        <f t="shared" si="4593"/>
        <v>0</v>
      </c>
      <c r="Q3019" s="17">
        <f>P3019*Premissas!$C$13</f>
        <v>0</v>
      </c>
      <c r="R3019" s="15">
        <f t="shared" si="4594"/>
        <v>216</v>
      </c>
      <c r="S3019" s="18">
        <f>R3019*Premissas!$C$11</f>
        <v>10403.669724770642</v>
      </c>
      <c r="Y3019" s="7" t="str">
        <f>Premissas!$E$9</f>
        <v>março/19</v>
      </c>
      <c r="Z3019" s="29">
        <f t="shared" si="4599"/>
        <v>216</v>
      </c>
      <c r="AA3019" s="15">
        <f>Premissas!$H$9</f>
        <v>77.62</v>
      </c>
      <c r="AB3019" s="20">
        <f t="shared" si="4596"/>
        <v>0</v>
      </c>
      <c r="AC3019" s="17">
        <f>AB3019*Premissas!$C$6</f>
        <v>0</v>
      </c>
      <c r="AD3019" s="15">
        <f t="shared" si="4597"/>
        <v>216</v>
      </c>
      <c r="AE3019" s="18">
        <f>AD3019*Premissas!$C$12</f>
        <v>6963.1129389433727</v>
      </c>
    </row>
    <row r="3020" spans="1:33" x14ac:dyDescent="0.25">
      <c r="A3020" s="7" t="str">
        <f>Premissas!$E$10</f>
        <v>fevereiro/19</v>
      </c>
      <c r="B3020" s="29">
        <f t="shared" si="4600"/>
        <v>216</v>
      </c>
      <c r="C3020" s="15">
        <f>LARGE(Premissas!$H$10:$I$10,1)</f>
        <v>89.49</v>
      </c>
      <c r="D3020" s="20">
        <f t="shared" si="4590"/>
        <v>0</v>
      </c>
      <c r="E3020" s="17">
        <f>D3020*Premissas!$C$6</f>
        <v>0</v>
      </c>
      <c r="F3020" s="15">
        <f t="shared" si="4591"/>
        <v>216</v>
      </c>
      <c r="G3020" s="18">
        <f>F3020*Premissas!$C$5</f>
        <v>6963.1129389433727</v>
      </c>
      <c r="M3020" s="7" t="str">
        <f>Premissas!$E$10</f>
        <v>fevereiro/19</v>
      </c>
      <c r="N3020" s="29">
        <f t="shared" si="4598"/>
        <v>216</v>
      </c>
      <c r="O3020" s="15">
        <f>Premissas!$I$10</f>
        <v>61.82</v>
      </c>
      <c r="P3020" s="20">
        <f t="shared" si="4593"/>
        <v>0</v>
      </c>
      <c r="Q3020" s="17">
        <f>P3020*Premissas!$C$13</f>
        <v>0</v>
      </c>
      <c r="R3020" s="15">
        <f t="shared" si="4594"/>
        <v>216</v>
      </c>
      <c r="S3020" s="18">
        <f>R3020*Premissas!$C$11</f>
        <v>10403.669724770642</v>
      </c>
      <c r="Y3020" s="7" t="str">
        <f>Premissas!$E$10</f>
        <v>fevereiro/19</v>
      </c>
      <c r="Z3020" s="29">
        <f t="shared" si="4599"/>
        <v>216</v>
      </c>
      <c r="AA3020" s="15">
        <f>Premissas!$H$10</f>
        <v>89.49</v>
      </c>
      <c r="AB3020" s="20">
        <f t="shared" si="4596"/>
        <v>0</v>
      </c>
      <c r="AC3020" s="17">
        <f>AB3020*Premissas!$C$6</f>
        <v>0</v>
      </c>
      <c r="AD3020" s="15">
        <f t="shared" si="4597"/>
        <v>216</v>
      </c>
      <c r="AE3020" s="18">
        <f>AD3020*Premissas!$C$12</f>
        <v>6963.1129389433727</v>
      </c>
    </row>
    <row r="3021" spans="1:33" x14ac:dyDescent="0.25">
      <c r="A3021" s="7" t="str">
        <f>Premissas!$E$11</f>
        <v>janeiro/19</v>
      </c>
      <c r="B3021" s="29">
        <f t="shared" si="4600"/>
        <v>216</v>
      </c>
      <c r="C3021" s="15">
        <f>LARGE(Premissas!$H$11:$I$11,1)</f>
        <v>81.09</v>
      </c>
      <c r="D3021" s="16">
        <f t="shared" si="4590"/>
        <v>0</v>
      </c>
      <c r="E3021" s="17">
        <f>D3021*Premissas!$C$6</f>
        <v>0</v>
      </c>
      <c r="F3021" s="15">
        <f t="shared" si="4591"/>
        <v>216</v>
      </c>
      <c r="G3021" s="18">
        <f>F3021*Premissas!$C$5</f>
        <v>6963.1129389433727</v>
      </c>
      <c r="M3021" s="7" t="str">
        <f>Premissas!$E$11</f>
        <v>janeiro/19</v>
      </c>
      <c r="N3021" s="29">
        <f t="shared" si="4598"/>
        <v>216</v>
      </c>
      <c r="O3021" s="15">
        <f>Premissas!$I$11</f>
        <v>57.12</v>
      </c>
      <c r="P3021" s="16">
        <f t="shared" si="4593"/>
        <v>0</v>
      </c>
      <c r="Q3021" s="17">
        <f>P3021*Premissas!$C$13</f>
        <v>0</v>
      </c>
      <c r="R3021" s="15">
        <f t="shared" si="4594"/>
        <v>216</v>
      </c>
      <c r="S3021" s="18">
        <f>R3021*Premissas!$C$11</f>
        <v>10403.669724770642</v>
      </c>
      <c r="Y3021" s="7" t="str">
        <f>Premissas!$E$11</f>
        <v>janeiro/19</v>
      </c>
      <c r="Z3021" s="29">
        <f t="shared" si="4599"/>
        <v>216</v>
      </c>
      <c r="AA3021" s="15">
        <f>Premissas!$H$11</f>
        <v>81.09</v>
      </c>
      <c r="AB3021" s="16">
        <f t="shared" si="4596"/>
        <v>0</v>
      </c>
      <c r="AC3021" s="17">
        <f>AB3021*Premissas!$C$6</f>
        <v>0</v>
      </c>
      <c r="AD3021" s="15">
        <f t="shared" si="4597"/>
        <v>216</v>
      </c>
      <c r="AE3021" s="18">
        <f>AD3021*Premissas!$C$12</f>
        <v>6963.1129389433727</v>
      </c>
    </row>
    <row r="3022" spans="1:33" x14ac:dyDescent="0.25">
      <c r="A3022" s="7" t="str">
        <f>Premissas!$E$12</f>
        <v>dezembro/18</v>
      </c>
      <c r="B3022" s="29">
        <f t="shared" si="4600"/>
        <v>216</v>
      </c>
      <c r="C3022" s="15">
        <f>LARGE(Premissas!$H$12:$I$12,1)</f>
        <v>66.98</v>
      </c>
      <c r="D3022" s="16">
        <f t="shared" si="4590"/>
        <v>0</v>
      </c>
      <c r="E3022" s="17">
        <f>D3022*Premissas!$C$6</f>
        <v>0</v>
      </c>
      <c r="F3022" s="15">
        <f t="shared" si="4591"/>
        <v>216</v>
      </c>
      <c r="G3022" s="18">
        <f>F3022*Premissas!$C$5</f>
        <v>6963.1129389433727</v>
      </c>
      <c r="M3022" s="7" t="str">
        <f>Premissas!$E$12</f>
        <v>dezembro/18</v>
      </c>
      <c r="N3022" s="29">
        <f t="shared" si="4598"/>
        <v>216</v>
      </c>
      <c r="O3022" s="15">
        <f>Premissas!$I$12</f>
        <v>56.9</v>
      </c>
      <c r="P3022" s="16">
        <f t="shared" si="4593"/>
        <v>0</v>
      </c>
      <c r="Q3022" s="17">
        <f>P3022*Premissas!$C$13</f>
        <v>0</v>
      </c>
      <c r="R3022" s="15">
        <f t="shared" si="4594"/>
        <v>216</v>
      </c>
      <c r="S3022" s="18">
        <f>R3022*Premissas!$C$11</f>
        <v>10403.669724770642</v>
      </c>
      <c r="Y3022" s="7" t="str">
        <f>Premissas!$E$12</f>
        <v>dezembro/18</v>
      </c>
      <c r="Z3022" s="29">
        <f t="shared" si="4599"/>
        <v>216</v>
      </c>
      <c r="AA3022" s="15">
        <f>Premissas!$H$12</f>
        <v>66.98</v>
      </c>
      <c r="AB3022" s="16">
        <f t="shared" si="4596"/>
        <v>0</v>
      </c>
      <c r="AC3022" s="17">
        <f>AB3022*Premissas!$C$6</f>
        <v>0</v>
      </c>
      <c r="AD3022" s="15">
        <f t="shared" si="4597"/>
        <v>216</v>
      </c>
      <c r="AE3022" s="18">
        <f>AD3022*Premissas!$C$12</f>
        <v>6963.1129389433727</v>
      </c>
    </row>
    <row r="3023" spans="1:33" x14ac:dyDescent="0.25">
      <c r="A3023" s="7" t="str">
        <f>Premissas!$E$13</f>
        <v>novembro/18</v>
      </c>
      <c r="B3023" s="29">
        <f t="shared" si="4600"/>
        <v>216</v>
      </c>
      <c r="C3023" s="15">
        <f>LARGE(Premissas!$H$13:$I$13,1)</f>
        <v>66.42</v>
      </c>
      <c r="D3023" s="16">
        <f t="shared" si="4590"/>
        <v>0</v>
      </c>
      <c r="E3023" s="17">
        <f>D3023*Premissas!$C$6</f>
        <v>0</v>
      </c>
      <c r="F3023" s="15">
        <f t="shared" si="4591"/>
        <v>216</v>
      </c>
      <c r="G3023" s="18">
        <f>F3023*Premissas!$C$5</f>
        <v>6963.1129389433727</v>
      </c>
      <c r="M3023" s="7" t="str">
        <f>Premissas!$E$13</f>
        <v>novembro/18</v>
      </c>
      <c r="N3023" s="29">
        <f t="shared" si="4598"/>
        <v>216</v>
      </c>
      <c r="O3023" s="15">
        <f>Premissas!$I$13</f>
        <v>40.659999999999997</v>
      </c>
      <c r="P3023" s="16">
        <f t="shared" si="4593"/>
        <v>0</v>
      </c>
      <c r="Q3023" s="17">
        <f>P3023*Premissas!$C$13</f>
        <v>0</v>
      </c>
      <c r="R3023" s="15">
        <f t="shared" si="4594"/>
        <v>216</v>
      </c>
      <c r="S3023" s="18">
        <f>R3023*Premissas!$C$11</f>
        <v>10403.669724770642</v>
      </c>
      <c r="Y3023" s="7" t="str">
        <f>Premissas!$E$13</f>
        <v>novembro/18</v>
      </c>
      <c r="Z3023" s="29">
        <f t="shared" si="4599"/>
        <v>216</v>
      </c>
      <c r="AA3023" s="15">
        <f>Premissas!$H$13</f>
        <v>66.42</v>
      </c>
      <c r="AB3023" s="16">
        <f t="shared" si="4596"/>
        <v>0</v>
      </c>
      <c r="AC3023" s="17">
        <f>AB3023*Premissas!$C$6</f>
        <v>0</v>
      </c>
      <c r="AD3023" s="15">
        <f t="shared" si="4597"/>
        <v>216</v>
      </c>
      <c r="AE3023" s="18">
        <f>AD3023*Premissas!$C$12</f>
        <v>6963.1129389433727</v>
      </c>
    </row>
    <row r="3024" spans="1:33" x14ac:dyDescent="0.25">
      <c r="A3024" s="26" t="s">
        <v>35</v>
      </c>
      <c r="B3024" s="5"/>
      <c r="C3024" s="5">
        <f>LARGE(C3011:C3023,1)</f>
        <v>89.49</v>
      </c>
      <c r="D3024" s="5">
        <f>LARGE(D3011:D3023,1)</f>
        <v>0</v>
      </c>
      <c r="E3024" s="27">
        <f>SUM(E3012:E3023)</f>
        <v>0</v>
      </c>
      <c r="F3024" s="5">
        <f>LARGE(F3011:F3023,1)</f>
        <v>216</v>
      </c>
      <c r="G3024" s="27">
        <f t="shared" si="4514"/>
        <v>83557.355267320469</v>
      </c>
      <c r="H3024" s="50">
        <f>E3024+G3024</f>
        <v>83557.355267320469</v>
      </c>
      <c r="I3024">
        <f>B3012</f>
        <v>216</v>
      </c>
      <c r="M3024" s="26" t="s">
        <v>35</v>
      </c>
      <c r="N3024" s="5"/>
      <c r="O3024" s="5">
        <f t="shared" ref="O3024:P3024" si="4601">LARGE(O3011:O3023,1)</f>
        <v>77.73</v>
      </c>
      <c r="P3024" s="5">
        <f t="shared" si="4601"/>
        <v>0</v>
      </c>
      <c r="Q3024" s="27">
        <f t="shared" ref="Q3024" si="4602">SUM(Q3012:Q3023)</f>
        <v>0</v>
      </c>
      <c r="R3024" s="5">
        <f t="shared" ref="R3024" si="4603">LARGE(R3011:R3023,1)</f>
        <v>216</v>
      </c>
      <c r="S3024" s="27">
        <f t="shared" si="4518"/>
        <v>124844.03669724772</v>
      </c>
      <c r="T3024" s="50">
        <f t="shared" ref="T3024" si="4604">Q3024+S3024</f>
        <v>124844.03669724772</v>
      </c>
      <c r="U3024">
        <f t="shared" ref="U3024" si="4605">N3012</f>
        <v>216</v>
      </c>
      <c r="Y3024" s="26" t="s">
        <v>35</v>
      </c>
      <c r="Z3024" s="5"/>
      <c r="AA3024" s="5">
        <f t="shared" ref="AA3024:AB3024" si="4606">LARGE(AA3011:AA3023,1)</f>
        <v>89.49</v>
      </c>
      <c r="AB3024" s="5">
        <f t="shared" si="4606"/>
        <v>0</v>
      </c>
      <c r="AC3024" s="27">
        <f t="shared" ref="AC3024" si="4607">SUM(AC3012:AC3023)</f>
        <v>0</v>
      </c>
      <c r="AD3024" s="5">
        <f t="shared" ref="AD3024" si="4608">LARGE(AD3011:AD3023,1)</f>
        <v>216</v>
      </c>
      <c r="AE3024" s="27">
        <f t="shared" si="4524"/>
        <v>83557.355267320469</v>
      </c>
      <c r="AF3024" s="50">
        <f t="shared" ref="AF3024" si="4609">AC3024+AE3024</f>
        <v>83557.355267320469</v>
      </c>
      <c r="AG3024">
        <f t="shared" ref="AG3024" si="4610">Z3012</f>
        <v>216</v>
      </c>
    </row>
    <row r="3025" spans="1:33" x14ac:dyDescent="0.25">
      <c r="A3025" s="6" t="s">
        <v>12</v>
      </c>
      <c r="B3025" s="6" t="s">
        <v>18</v>
      </c>
      <c r="C3025" s="6" t="s">
        <v>19</v>
      </c>
      <c r="D3025" s="14" t="s">
        <v>20</v>
      </c>
      <c r="E3025" s="14" t="s">
        <v>21</v>
      </c>
      <c r="F3025" s="6" t="s">
        <v>22</v>
      </c>
      <c r="G3025" s="6" t="s">
        <v>23</v>
      </c>
      <c r="M3025" s="6" t="s">
        <v>12</v>
      </c>
      <c r="N3025" s="6" t="s">
        <v>18</v>
      </c>
      <c r="O3025" s="6" t="s">
        <v>19</v>
      </c>
      <c r="P3025" s="14" t="s">
        <v>20</v>
      </c>
      <c r="Q3025" s="14" t="s">
        <v>21</v>
      </c>
      <c r="R3025" s="6" t="s">
        <v>22</v>
      </c>
      <c r="S3025" s="6" t="s">
        <v>23</v>
      </c>
      <c r="Y3025" s="6" t="s">
        <v>12</v>
      </c>
      <c r="Z3025" s="6" t="s">
        <v>18</v>
      </c>
      <c r="AA3025" s="6" t="s">
        <v>19</v>
      </c>
      <c r="AB3025" s="14" t="s">
        <v>20</v>
      </c>
      <c r="AC3025" s="14" t="s">
        <v>21</v>
      </c>
      <c r="AD3025" s="6" t="s">
        <v>22</v>
      </c>
      <c r="AE3025" s="6" t="s">
        <v>23</v>
      </c>
    </row>
    <row r="3026" spans="1:33" x14ac:dyDescent="0.25">
      <c r="A3026" s="7" t="str">
        <f>Premissas!$E$2</f>
        <v>outubro/19</v>
      </c>
      <c r="B3026" s="29">
        <f>B3012+1</f>
        <v>217</v>
      </c>
      <c r="C3026" s="15">
        <f>LARGE(Premissas!$H$2:$I$2,1)</f>
        <v>63.39</v>
      </c>
      <c r="D3026" s="16">
        <f t="shared" ref="D3026:D3037" si="4611">IF(C3026&gt;105%*B3026,(C3026-B3026),0)</f>
        <v>0</v>
      </c>
      <c r="E3026" s="17">
        <f>D3026*Premissas!$C$6</f>
        <v>0</v>
      </c>
      <c r="F3026" s="15">
        <f t="shared" ref="F3026:F3037" si="4612">IF(C3026&gt;B3026,C3026,B3026)</f>
        <v>217</v>
      </c>
      <c r="G3026" s="18">
        <f>F3026*Premissas!$C$5</f>
        <v>6995.3495729199622</v>
      </c>
      <c r="M3026" s="7" t="str">
        <f>Premissas!$E$2</f>
        <v>outubro/19</v>
      </c>
      <c r="N3026" s="29">
        <f t="shared" ref="N3026" si="4613">N3012+1</f>
        <v>217</v>
      </c>
      <c r="O3026" s="15">
        <f>Premissas!$I$2</f>
        <v>63.39</v>
      </c>
      <c r="P3026" s="16">
        <f t="shared" ref="P3026:P3037" si="4614">IF(O3026&gt;105%*N3026,(O3026-N3026),0)</f>
        <v>0</v>
      </c>
      <c r="Q3026" s="17">
        <f>P3026*Premissas!$C$13</f>
        <v>0</v>
      </c>
      <c r="R3026" s="15">
        <f t="shared" ref="R3026:R3037" si="4615">IF(O3026&gt;N3026,O3026,N3026)</f>
        <v>217</v>
      </c>
      <c r="S3026" s="18">
        <f>R3026*Premissas!$C$11</f>
        <v>10451.834862385322</v>
      </c>
      <c r="Y3026" s="7" t="str">
        <f>Premissas!$E$2</f>
        <v>outubro/19</v>
      </c>
      <c r="Z3026" s="29">
        <f t="shared" ref="Z3026" si="4616">Z3012+1</f>
        <v>217</v>
      </c>
      <c r="AA3026" s="15">
        <f>Premissas!$H$2</f>
        <v>58.8</v>
      </c>
      <c r="AB3026" s="16">
        <f t="shared" ref="AB3026:AB3037" si="4617">IF(AA3026&gt;105%*Z3026,(AA3026-Z3026),0)</f>
        <v>0</v>
      </c>
      <c r="AC3026" s="17">
        <f>AB3026*Premissas!$C$6</f>
        <v>0</v>
      </c>
      <c r="AD3026" s="15">
        <f t="shared" ref="AD3026:AD3037" si="4618">IF(AA3026&gt;Z3026,AA3026,Z3026)</f>
        <v>217</v>
      </c>
      <c r="AE3026" s="18">
        <f>AD3026*Premissas!$C$12</f>
        <v>6995.3495729199622</v>
      </c>
    </row>
    <row r="3027" spans="1:33" x14ac:dyDescent="0.25">
      <c r="A3027" s="7" t="str">
        <f>Premissas!$E$3</f>
        <v>setembro/19</v>
      </c>
      <c r="B3027" s="29">
        <f>B3026</f>
        <v>217</v>
      </c>
      <c r="C3027" s="15">
        <f>LARGE(Premissas!$H$3:$I$3,1)</f>
        <v>58.91</v>
      </c>
      <c r="D3027" s="16">
        <f t="shared" si="4611"/>
        <v>0</v>
      </c>
      <c r="E3027" s="17">
        <f>D3027*Premissas!$C$6</f>
        <v>0</v>
      </c>
      <c r="F3027" s="15">
        <f t="shared" si="4612"/>
        <v>217</v>
      </c>
      <c r="G3027" s="18">
        <f>F3027*Premissas!$C$5</f>
        <v>6995.3495729199622</v>
      </c>
      <c r="M3027" s="7" t="str">
        <f>Premissas!$E$3</f>
        <v>setembro/19</v>
      </c>
      <c r="N3027" s="29">
        <f t="shared" ref="N3027:N3037" si="4619">N3026</f>
        <v>217</v>
      </c>
      <c r="O3027" s="15">
        <f>Premissas!$I$3</f>
        <v>52.19</v>
      </c>
      <c r="P3027" s="16">
        <f t="shared" si="4614"/>
        <v>0</v>
      </c>
      <c r="Q3027" s="17">
        <f>P3027*Premissas!$C$13</f>
        <v>0</v>
      </c>
      <c r="R3027" s="15">
        <f t="shared" si="4615"/>
        <v>217</v>
      </c>
      <c r="S3027" s="18">
        <f>R3027*Premissas!$C$11</f>
        <v>10451.834862385322</v>
      </c>
      <c r="Y3027" s="7" t="str">
        <f>Premissas!$E$3</f>
        <v>setembro/19</v>
      </c>
      <c r="Z3027" s="29">
        <f t="shared" ref="Z3027:Z3037" si="4620">Z3026</f>
        <v>217</v>
      </c>
      <c r="AA3027" s="15">
        <f>Premissas!$H$3</f>
        <v>58.91</v>
      </c>
      <c r="AB3027" s="16">
        <f t="shared" si="4617"/>
        <v>0</v>
      </c>
      <c r="AC3027" s="17">
        <f>AB3027*Premissas!$C$6</f>
        <v>0</v>
      </c>
      <c r="AD3027" s="15">
        <f t="shared" si="4618"/>
        <v>217</v>
      </c>
      <c r="AE3027" s="18">
        <f>AD3027*Premissas!$C$12</f>
        <v>6995.3495729199622</v>
      </c>
    </row>
    <row r="3028" spans="1:33" x14ac:dyDescent="0.25">
      <c r="A3028" s="7" t="str">
        <f>Premissas!$E$4</f>
        <v>agosto/19</v>
      </c>
      <c r="B3028" s="29">
        <f t="shared" ref="B3028:B3037" si="4621">B3027</f>
        <v>217</v>
      </c>
      <c r="C3028" s="15">
        <f>LARGE(Premissas!$H$4:$I$4,1)</f>
        <v>46.48</v>
      </c>
      <c r="D3028" s="16">
        <f t="shared" si="4611"/>
        <v>0</v>
      </c>
      <c r="E3028" s="17">
        <f>D3028*Premissas!$C$6</f>
        <v>0</v>
      </c>
      <c r="F3028" s="15">
        <f t="shared" si="4612"/>
        <v>217</v>
      </c>
      <c r="G3028" s="18">
        <f>F3028*Premissas!$C$5</f>
        <v>6995.3495729199622</v>
      </c>
      <c r="M3028" s="7" t="str">
        <f>Premissas!$E$4</f>
        <v>agosto/19</v>
      </c>
      <c r="N3028" s="29">
        <f t="shared" si="4619"/>
        <v>217</v>
      </c>
      <c r="O3028" s="15">
        <f>Premissas!$I$4</f>
        <v>20.16</v>
      </c>
      <c r="P3028" s="16">
        <f t="shared" si="4614"/>
        <v>0</v>
      </c>
      <c r="Q3028" s="17">
        <f>P3028*Premissas!$C$13</f>
        <v>0</v>
      </c>
      <c r="R3028" s="15">
        <f t="shared" si="4615"/>
        <v>217</v>
      </c>
      <c r="S3028" s="18">
        <f>R3028*Premissas!$C$11</f>
        <v>10451.834862385322</v>
      </c>
      <c r="Y3028" s="7" t="str">
        <f>Premissas!$E$4</f>
        <v>agosto/19</v>
      </c>
      <c r="Z3028" s="29">
        <f t="shared" si="4620"/>
        <v>217</v>
      </c>
      <c r="AA3028" s="15">
        <f>Premissas!$H$4</f>
        <v>46.48</v>
      </c>
      <c r="AB3028" s="16">
        <f t="shared" si="4617"/>
        <v>0</v>
      </c>
      <c r="AC3028" s="17">
        <f>AB3028*Premissas!$C$6</f>
        <v>0</v>
      </c>
      <c r="AD3028" s="15">
        <f t="shared" si="4618"/>
        <v>217</v>
      </c>
      <c r="AE3028" s="18">
        <f>AD3028*Premissas!$C$12</f>
        <v>6995.3495729199622</v>
      </c>
    </row>
    <row r="3029" spans="1:33" x14ac:dyDescent="0.25">
      <c r="A3029" s="7" t="str">
        <f>Premissas!$E$5</f>
        <v>julho/19</v>
      </c>
      <c r="B3029" s="29">
        <f t="shared" si="4621"/>
        <v>217</v>
      </c>
      <c r="C3029" s="15">
        <f>LARGE(Premissas!$H$5:$I$5,1)</f>
        <v>63.17</v>
      </c>
      <c r="D3029" s="16">
        <f t="shared" si="4611"/>
        <v>0</v>
      </c>
      <c r="E3029" s="17">
        <f>D3029*Premissas!$C$6</f>
        <v>0</v>
      </c>
      <c r="F3029" s="15">
        <f t="shared" si="4612"/>
        <v>217</v>
      </c>
      <c r="G3029" s="18">
        <f>F3029*Premissas!$C$5</f>
        <v>6995.3495729199622</v>
      </c>
      <c r="M3029" s="7" t="str">
        <f>Premissas!$E$5</f>
        <v>julho/19</v>
      </c>
      <c r="N3029" s="29">
        <f t="shared" si="4619"/>
        <v>217</v>
      </c>
      <c r="O3029" s="15">
        <f>Premissas!$I$5</f>
        <v>39.979999999999997</v>
      </c>
      <c r="P3029" s="16">
        <f t="shared" si="4614"/>
        <v>0</v>
      </c>
      <c r="Q3029" s="17">
        <f>P3029*Premissas!$C$13</f>
        <v>0</v>
      </c>
      <c r="R3029" s="15">
        <f t="shared" si="4615"/>
        <v>217</v>
      </c>
      <c r="S3029" s="18">
        <f>R3029*Premissas!$C$11</f>
        <v>10451.834862385322</v>
      </c>
      <c r="Y3029" s="7" t="str">
        <f>Premissas!$E$5</f>
        <v>julho/19</v>
      </c>
      <c r="Z3029" s="29">
        <f t="shared" si="4620"/>
        <v>217</v>
      </c>
      <c r="AA3029" s="15">
        <f>Premissas!$H$5</f>
        <v>63.17</v>
      </c>
      <c r="AB3029" s="16">
        <f t="shared" si="4617"/>
        <v>0</v>
      </c>
      <c r="AC3029" s="17">
        <f>AB3029*Premissas!$C$6</f>
        <v>0</v>
      </c>
      <c r="AD3029" s="15">
        <f t="shared" si="4618"/>
        <v>217</v>
      </c>
      <c r="AE3029" s="18">
        <f>AD3029*Premissas!$C$12</f>
        <v>6995.3495729199622</v>
      </c>
    </row>
    <row r="3030" spans="1:33" x14ac:dyDescent="0.25">
      <c r="A3030" s="7" t="str">
        <f>Premissas!$E$6</f>
        <v>junho/19</v>
      </c>
      <c r="B3030" s="29">
        <f t="shared" si="4621"/>
        <v>217</v>
      </c>
      <c r="C3030" s="15">
        <f>LARGE(Premissas!$H$6:$I$6,1)</f>
        <v>59.47</v>
      </c>
      <c r="D3030" s="16">
        <f t="shared" si="4611"/>
        <v>0</v>
      </c>
      <c r="E3030" s="17">
        <f>D3030*Premissas!$C$6</f>
        <v>0</v>
      </c>
      <c r="F3030" s="15">
        <f t="shared" si="4612"/>
        <v>217</v>
      </c>
      <c r="G3030" s="18">
        <f>F3030*Premissas!$C$5</f>
        <v>6995.3495729199622</v>
      </c>
      <c r="M3030" s="7" t="str">
        <f>Premissas!$E$6</f>
        <v>junho/19</v>
      </c>
      <c r="N3030" s="29">
        <f t="shared" si="4619"/>
        <v>217</v>
      </c>
      <c r="O3030" s="15">
        <f>Premissas!$I$6</f>
        <v>47.71</v>
      </c>
      <c r="P3030" s="16">
        <f t="shared" si="4614"/>
        <v>0</v>
      </c>
      <c r="Q3030" s="17">
        <f>P3030*Premissas!$C$13</f>
        <v>0</v>
      </c>
      <c r="R3030" s="15">
        <f t="shared" si="4615"/>
        <v>217</v>
      </c>
      <c r="S3030" s="18">
        <f>R3030*Premissas!$C$11</f>
        <v>10451.834862385322</v>
      </c>
      <c r="Y3030" s="7" t="str">
        <f>Premissas!$E$6</f>
        <v>junho/19</v>
      </c>
      <c r="Z3030" s="29">
        <f t="shared" si="4620"/>
        <v>217</v>
      </c>
      <c r="AA3030" s="15">
        <f>Premissas!$H$6</f>
        <v>59.47</v>
      </c>
      <c r="AB3030" s="16">
        <f t="shared" si="4617"/>
        <v>0</v>
      </c>
      <c r="AC3030" s="17">
        <f>AB3030*Premissas!$C$6</f>
        <v>0</v>
      </c>
      <c r="AD3030" s="15">
        <f t="shared" si="4618"/>
        <v>217</v>
      </c>
      <c r="AE3030" s="18">
        <f>AD3030*Premissas!$C$12</f>
        <v>6995.3495729199622</v>
      </c>
    </row>
    <row r="3031" spans="1:33" x14ac:dyDescent="0.25">
      <c r="A3031" s="7" t="str">
        <f>Premissas!$E$7</f>
        <v>maio/19</v>
      </c>
      <c r="B3031" s="29">
        <f t="shared" si="4621"/>
        <v>217</v>
      </c>
      <c r="C3031" s="15">
        <f>LARGE(Premissas!$H$7:$I$7,1)</f>
        <v>61.04</v>
      </c>
      <c r="D3031" s="20">
        <f t="shared" si="4611"/>
        <v>0</v>
      </c>
      <c r="E3031" s="17">
        <f>D3031*Premissas!$C$6</f>
        <v>0</v>
      </c>
      <c r="F3031" s="15">
        <f t="shared" si="4612"/>
        <v>217</v>
      </c>
      <c r="G3031" s="18">
        <f>F3031*Premissas!$C$5</f>
        <v>6995.3495729199622</v>
      </c>
      <c r="M3031" s="7" t="str">
        <f>Premissas!$E$7</f>
        <v>maio/19</v>
      </c>
      <c r="N3031" s="29">
        <f t="shared" si="4619"/>
        <v>217</v>
      </c>
      <c r="O3031" s="15">
        <f>Premissas!$I$7</f>
        <v>46.37</v>
      </c>
      <c r="P3031" s="20">
        <f t="shared" si="4614"/>
        <v>0</v>
      </c>
      <c r="Q3031" s="17">
        <f>P3031*Premissas!$C$13</f>
        <v>0</v>
      </c>
      <c r="R3031" s="15">
        <f t="shared" si="4615"/>
        <v>217</v>
      </c>
      <c r="S3031" s="18">
        <f>R3031*Premissas!$C$11</f>
        <v>10451.834862385322</v>
      </c>
      <c r="Y3031" s="7" t="str">
        <f>Premissas!$E$7</f>
        <v>maio/19</v>
      </c>
      <c r="Z3031" s="29">
        <f t="shared" si="4620"/>
        <v>217</v>
      </c>
      <c r="AA3031" s="15">
        <f>Premissas!$H$7</f>
        <v>61.04</v>
      </c>
      <c r="AB3031" s="20">
        <f t="shared" si="4617"/>
        <v>0</v>
      </c>
      <c r="AC3031" s="17">
        <f>AB3031*Premissas!$C$6</f>
        <v>0</v>
      </c>
      <c r="AD3031" s="15">
        <f t="shared" si="4618"/>
        <v>217</v>
      </c>
      <c r="AE3031" s="18">
        <f>AD3031*Premissas!$C$12</f>
        <v>6995.3495729199622</v>
      </c>
    </row>
    <row r="3032" spans="1:33" x14ac:dyDescent="0.25">
      <c r="A3032" s="7" t="str">
        <f>Premissas!$E$8</f>
        <v>abril/19</v>
      </c>
      <c r="B3032" s="29">
        <f t="shared" si="4621"/>
        <v>217</v>
      </c>
      <c r="C3032" s="15">
        <f>LARGE(Premissas!$H$8:$I$8,1)</f>
        <v>81.98</v>
      </c>
      <c r="D3032" s="20">
        <f t="shared" si="4611"/>
        <v>0</v>
      </c>
      <c r="E3032" s="17">
        <f>D3032*Premissas!$C$6</f>
        <v>0</v>
      </c>
      <c r="F3032" s="15">
        <f t="shared" si="4612"/>
        <v>217</v>
      </c>
      <c r="G3032" s="18">
        <f>F3032*Premissas!$C$5</f>
        <v>6995.3495729199622</v>
      </c>
      <c r="M3032" s="7" t="str">
        <f>Premissas!$E$8</f>
        <v>abril/19</v>
      </c>
      <c r="N3032" s="29">
        <f t="shared" si="4619"/>
        <v>217</v>
      </c>
      <c r="O3032" s="15">
        <f>Premissas!$I$8</f>
        <v>53.09</v>
      </c>
      <c r="P3032" s="20">
        <f t="shared" si="4614"/>
        <v>0</v>
      </c>
      <c r="Q3032" s="17">
        <f>P3032*Premissas!$C$13</f>
        <v>0</v>
      </c>
      <c r="R3032" s="15">
        <f t="shared" si="4615"/>
        <v>217</v>
      </c>
      <c r="S3032" s="18">
        <f>R3032*Premissas!$C$11</f>
        <v>10451.834862385322</v>
      </c>
      <c r="Y3032" s="7" t="str">
        <f>Premissas!$E$8</f>
        <v>abril/19</v>
      </c>
      <c r="Z3032" s="29">
        <f t="shared" si="4620"/>
        <v>217</v>
      </c>
      <c r="AA3032" s="15">
        <f>Premissas!$H$8</f>
        <v>81.98</v>
      </c>
      <c r="AB3032" s="20">
        <f t="shared" si="4617"/>
        <v>0</v>
      </c>
      <c r="AC3032" s="17">
        <f>AB3032*Premissas!$C$6</f>
        <v>0</v>
      </c>
      <c r="AD3032" s="15">
        <f t="shared" si="4618"/>
        <v>217</v>
      </c>
      <c r="AE3032" s="18">
        <f>AD3032*Premissas!$C$12</f>
        <v>6995.3495729199622</v>
      </c>
    </row>
    <row r="3033" spans="1:33" x14ac:dyDescent="0.25">
      <c r="A3033" s="7" t="str">
        <f>Premissas!$E$9</f>
        <v>março/19</v>
      </c>
      <c r="B3033" s="29">
        <f t="shared" si="4621"/>
        <v>217</v>
      </c>
      <c r="C3033" s="15">
        <f>LARGE(Premissas!$H$9:$I$9,1)</f>
        <v>77.73</v>
      </c>
      <c r="D3033" s="20">
        <f t="shared" si="4611"/>
        <v>0</v>
      </c>
      <c r="E3033" s="17">
        <f>D3033*Premissas!$C$6</f>
        <v>0</v>
      </c>
      <c r="F3033" s="15">
        <f t="shared" si="4612"/>
        <v>217</v>
      </c>
      <c r="G3033" s="18">
        <f>F3033*Premissas!$C$5</f>
        <v>6995.3495729199622</v>
      </c>
      <c r="M3033" s="7" t="str">
        <f>Premissas!$E$9</f>
        <v>março/19</v>
      </c>
      <c r="N3033" s="29">
        <f t="shared" si="4619"/>
        <v>217</v>
      </c>
      <c r="O3033" s="15">
        <f>Premissas!$I$9</f>
        <v>77.73</v>
      </c>
      <c r="P3033" s="20">
        <f t="shared" si="4614"/>
        <v>0</v>
      </c>
      <c r="Q3033" s="17">
        <f>P3033*Premissas!$C$13</f>
        <v>0</v>
      </c>
      <c r="R3033" s="15">
        <f t="shared" si="4615"/>
        <v>217</v>
      </c>
      <c r="S3033" s="18">
        <f>R3033*Premissas!$C$11</f>
        <v>10451.834862385322</v>
      </c>
      <c r="Y3033" s="7" t="str">
        <f>Premissas!$E$9</f>
        <v>março/19</v>
      </c>
      <c r="Z3033" s="29">
        <f t="shared" si="4620"/>
        <v>217</v>
      </c>
      <c r="AA3033" s="15">
        <f>Premissas!$H$9</f>
        <v>77.62</v>
      </c>
      <c r="AB3033" s="20">
        <f t="shared" si="4617"/>
        <v>0</v>
      </c>
      <c r="AC3033" s="17">
        <f>AB3033*Premissas!$C$6</f>
        <v>0</v>
      </c>
      <c r="AD3033" s="15">
        <f t="shared" si="4618"/>
        <v>217</v>
      </c>
      <c r="AE3033" s="18">
        <f>AD3033*Premissas!$C$12</f>
        <v>6995.3495729199622</v>
      </c>
    </row>
    <row r="3034" spans="1:33" x14ac:dyDescent="0.25">
      <c r="A3034" s="7" t="str">
        <f>Premissas!$E$10</f>
        <v>fevereiro/19</v>
      </c>
      <c r="B3034" s="29">
        <f t="shared" si="4621"/>
        <v>217</v>
      </c>
      <c r="C3034" s="15">
        <f>LARGE(Premissas!$H$10:$I$10,1)</f>
        <v>89.49</v>
      </c>
      <c r="D3034" s="20">
        <f t="shared" si="4611"/>
        <v>0</v>
      </c>
      <c r="E3034" s="17">
        <f>D3034*Premissas!$C$6</f>
        <v>0</v>
      </c>
      <c r="F3034" s="15">
        <f t="shared" si="4612"/>
        <v>217</v>
      </c>
      <c r="G3034" s="18">
        <f>F3034*Premissas!$C$5</f>
        <v>6995.3495729199622</v>
      </c>
      <c r="M3034" s="7" t="str">
        <f>Premissas!$E$10</f>
        <v>fevereiro/19</v>
      </c>
      <c r="N3034" s="29">
        <f t="shared" si="4619"/>
        <v>217</v>
      </c>
      <c r="O3034" s="15">
        <f>Premissas!$I$10</f>
        <v>61.82</v>
      </c>
      <c r="P3034" s="20">
        <f t="shared" si="4614"/>
        <v>0</v>
      </c>
      <c r="Q3034" s="17">
        <f>P3034*Premissas!$C$13</f>
        <v>0</v>
      </c>
      <c r="R3034" s="15">
        <f t="shared" si="4615"/>
        <v>217</v>
      </c>
      <c r="S3034" s="18">
        <f>R3034*Premissas!$C$11</f>
        <v>10451.834862385322</v>
      </c>
      <c r="Y3034" s="7" t="str">
        <f>Premissas!$E$10</f>
        <v>fevereiro/19</v>
      </c>
      <c r="Z3034" s="29">
        <f t="shared" si="4620"/>
        <v>217</v>
      </c>
      <c r="AA3034" s="15">
        <f>Premissas!$H$10</f>
        <v>89.49</v>
      </c>
      <c r="AB3034" s="20">
        <f t="shared" si="4617"/>
        <v>0</v>
      </c>
      <c r="AC3034" s="17">
        <f>AB3034*Premissas!$C$6</f>
        <v>0</v>
      </c>
      <c r="AD3034" s="15">
        <f t="shared" si="4618"/>
        <v>217</v>
      </c>
      <c r="AE3034" s="18">
        <f>AD3034*Premissas!$C$12</f>
        <v>6995.3495729199622</v>
      </c>
    </row>
    <row r="3035" spans="1:33" x14ac:dyDescent="0.25">
      <c r="A3035" s="7" t="str">
        <f>Premissas!$E$11</f>
        <v>janeiro/19</v>
      </c>
      <c r="B3035" s="29">
        <f t="shared" si="4621"/>
        <v>217</v>
      </c>
      <c r="C3035" s="15">
        <f>LARGE(Premissas!$H$11:$I$11,1)</f>
        <v>81.09</v>
      </c>
      <c r="D3035" s="16">
        <f t="shared" si="4611"/>
        <v>0</v>
      </c>
      <c r="E3035" s="17">
        <f>D3035*Premissas!$C$6</f>
        <v>0</v>
      </c>
      <c r="F3035" s="15">
        <f t="shared" si="4612"/>
        <v>217</v>
      </c>
      <c r="G3035" s="18">
        <f>F3035*Premissas!$C$5</f>
        <v>6995.3495729199622</v>
      </c>
      <c r="M3035" s="7" t="str">
        <f>Premissas!$E$11</f>
        <v>janeiro/19</v>
      </c>
      <c r="N3035" s="29">
        <f t="shared" si="4619"/>
        <v>217</v>
      </c>
      <c r="O3035" s="15">
        <f>Premissas!$I$11</f>
        <v>57.12</v>
      </c>
      <c r="P3035" s="16">
        <f t="shared" si="4614"/>
        <v>0</v>
      </c>
      <c r="Q3035" s="17">
        <f>P3035*Premissas!$C$13</f>
        <v>0</v>
      </c>
      <c r="R3035" s="15">
        <f t="shared" si="4615"/>
        <v>217</v>
      </c>
      <c r="S3035" s="18">
        <f>R3035*Premissas!$C$11</f>
        <v>10451.834862385322</v>
      </c>
      <c r="Y3035" s="7" t="str">
        <f>Premissas!$E$11</f>
        <v>janeiro/19</v>
      </c>
      <c r="Z3035" s="29">
        <f t="shared" si="4620"/>
        <v>217</v>
      </c>
      <c r="AA3035" s="15">
        <f>Premissas!$H$11</f>
        <v>81.09</v>
      </c>
      <c r="AB3035" s="16">
        <f t="shared" si="4617"/>
        <v>0</v>
      </c>
      <c r="AC3035" s="17">
        <f>AB3035*Premissas!$C$6</f>
        <v>0</v>
      </c>
      <c r="AD3035" s="15">
        <f t="shared" si="4618"/>
        <v>217</v>
      </c>
      <c r="AE3035" s="18">
        <f>AD3035*Premissas!$C$12</f>
        <v>6995.3495729199622</v>
      </c>
    </row>
    <row r="3036" spans="1:33" x14ac:dyDescent="0.25">
      <c r="A3036" s="7" t="str">
        <f>Premissas!$E$12</f>
        <v>dezembro/18</v>
      </c>
      <c r="B3036" s="29">
        <f t="shared" si="4621"/>
        <v>217</v>
      </c>
      <c r="C3036" s="15">
        <f>LARGE(Premissas!$H$12:$I$12,1)</f>
        <v>66.98</v>
      </c>
      <c r="D3036" s="16">
        <f t="shared" si="4611"/>
        <v>0</v>
      </c>
      <c r="E3036" s="17">
        <f>D3036*Premissas!$C$6</f>
        <v>0</v>
      </c>
      <c r="F3036" s="15">
        <f t="shared" si="4612"/>
        <v>217</v>
      </c>
      <c r="G3036" s="18">
        <f>F3036*Premissas!$C$5</f>
        <v>6995.3495729199622</v>
      </c>
      <c r="M3036" s="7" t="str">
        <f>Premissas!$E$12</f>
        <v>dezembro/18</v>
      </c>
      <c r="N3036" s="29">
        <f t="shared" si="4619"/>
        <v>217</v>
      </c>
      <c r="O3036" s="15">
        <f>Premissas!$I$12</f>
        <v>56.9</v>
      </c>
      <c r="P3036" s="16">
        <f t="shared" si="4614"/>
        <v>0</v>
      </c>
      <c r="Q3036" s="17">
        <f>P3036*Premissas!$C$13</f>
        <v>0</v>
      </c>
      <c r="R3036" s="15">
        <f t="shared" si="4615"/>
        <v>217</v>
      </c>
      <c r="S3036" s="18">
        <f>R3036*Premissas!$C$11</f>
        <v>10451.834862385322</v>
      </c>
      <c r="Y3036" s="7" t="str">
        <f>Premissas!$E$12</f>
        <v>dezembro/18</v>
      </c>
      <c r="Z3036" s="29">
        <f t="shared" si="4620"/>
        <v>217</v>
      </c>
      <c r="AA3036" s="15">
        <f>Premissas!$H$12</f>
        <v>66.98</v>
      </c>
      <c r="AB3036" s="16">
        <f t="shared" si="4617"/>
        <v>0</v>
      </c>
      <c r="AC3036" s="17">
        <f>AB3036*Premissas!$C$6</f>
        <v>0</v>
      </c>
      <c r="AD3036" s="15">
        <f t="shared" si="4618"/>
        <v>217</v>
      </c>
      <c r="AE3036" s="18">
        <f>AD3036*Premissas!$C$12</f>
        <v>6995.3495729199622</v>
      </c>
    </row>
    <row r="3037" spans="1:33" x14ac:dyDescent="0.25">
      <c r="A3037" s="7" t="str">
        <f>Premissas!$E$13</f>
        <v>novembro/18</v>
      </c>
      <c r="B3037" s="29">
        <f t="shared" si="4621"/>
        <v>217</v>
      </c>
      <c r="C3037" s="15">
        <f>LARGE(Premissas!$H$13:$I$13,1)</f>
        <v>66.42</v>
      </c>
      <c r="D3037" s="16">
        <f t="shared" si="4611"/>
        <v>0</v>
      </c>
      <c r="E3037" s="17">
        <f>D3037*Premissas!$C$6</f>
        <v>0</v>
      </c>
      <c r="F3037" s="15">
        <f t="shared" si="4612"/>
        <v>217</v>
      </c>
      <c r="G3037" s="18">
        <f>F3037*Premissas!$C$5</f>
        <v>6995.3495729199622</v>
      </c>
      <c r="M3037" s="7" t="str">
        <f>Premissas!$E$13</f>
        <v>novembro/18</v>
      </c>
      <c r="N3037" s="29">
        <f t="shared" si="4619"/>
        <v>217</v>
      </c>
      <c r="O3037" s="15">
        <f>Premissas!$I$13</f>
        <v>40.659999999999997</v>
      </c>
      <c r="P3037" s="16">
        <f t="shared" si="4614"/>
        <v>0</v>
      </c>
      <c r="Q3037" s="17">
        <f>P3037*Premissas!$C$13</f>
        <v>0</v>
      </c>
      <c r="R3037" s="15">
        <f t="shared" si="4615"/>
        <v>217</v>
      </c>
      <c r="S3037" s="18">
        <f>R3037*Premissas!$C$11</f>
        <v>10451.834862385322</v>
      </c>
      <c r="Y3037" s="7" t="str">
        <f>Premissas!$E$13</f>
        <v>novembro/18</v>
      </c>
      <c r="Z3037" s="29">
        <f t="shared" si="4620"/>
        <v>217</v>
      </c>
      <c r="AA3037" s="15">
        <f>Premissas!$H$13</f>
        <v>66.42</v>
      </c>
      <c r="AB3037" s="16">
        <f t="shared" si="4617"/>
        <v>0</v>
      </c>
      <c r="AC3037" s="17">
        <f>AB3037*Premissas!$C$6</f>
        <v>0</v>
      </c>
      <c r="AD3037" s="15">
        <f t="shared" si="4618"/>
        <v>217</v>
      </c>
      <c r="AE3037" s="18">
        <f>AD3037*Premissas!$C$12</f>
        <v>6995.3495729199622</v>
      </c>
    </row>
    <row r="3038" spans="1:33" x14ac:dyDescent="0.25">
      <c r="A3038" s="26" t="s">
        <v>35</v>
      </c>
      <c r="B3038" s="5"/>
      <c r="C3038" s="5">
        <f>LARGE(C3025:C3037,1)</f>
        <v>89.49</v>
      </c>
      <c r="D3038" s="5">
        <f>LARGE(D3025:D3037,1)</f>
        <v>0</v>
      </c>
      <c r="E3038" s="27">
        <f>SUM(E3026:E3037)</f>
        <v>0</v>
      </c>
      <c r="F3038" s="5">
        <f>LARGE(F3025:F3037,1)</f>
        <v>217</v>
      </c>
      <c r="G3038" s="27">
        <f t="shared" ref="G3038:G3094" si="4622">SUM(G3026:G3037)</f>
        <v>83944.194875039553</v>
      </c>
      <c r="H3038" s="50">
        <f>E3038+G3038</f>
        <v>83944.194875039553</v>
      </c>
      <c r="I3038">
        <f>B3026</f>
        <v>217</v>
      </c>
      <c r="M3038" s="26" t="s">
        <v>35</v>
      </c>
      <c r="N3038" s="5"/>
      <c r="O3038" s="5">
        <f t="shared" ref="O3038:P3038" si="4623">LARGE(O3025:O3037,1)</f>
        <v>77.73</v>
      </c>
      <c r="P3038" s="5">
        <f t="shared" si="4623"/>
        <v>0</v>
      </c>
      <c r="Q3038" s="27">
        <f t="shared" ref="Q3038" si="4624">SUM(Q3026:Q3037)</f>
        <v>0</v>
      </c>
      <c r="R3038" s="5">
        <f t="shared" ref="R3038" si="4625">LARGE(R3025:R3037,1)</f>
        <v>217</v>
      </c>
      <c r="S3038" s="27">
        <f t="shared" ref="S3038:S3094" si="4626">SUM(S3026:S3037)</f>
        <v>125422.01834862387</v>
      </c>
      <c r="T3038" s="50">
        <f t="shared" ref="T3038" si="4627">Q3038+S3038</f>
        <v>125422.01834862387</v>
      </c>
      <c r="U3038">
        <f t="shared" ref="U3038" si="4628">N3026</f>
        <v>217</v>
      </c>
      <c r="Y3038" s="26" t="s">
        <v>35</v>
      </c>
      <c r="Z3038" s="5"/>
      <c r="AA3038" s="5">
        <f t="shared" ref="AA3038:AB3038" si="4629">LARGE(AA3025:AA3037,1)</f>
        <v>89.49</v>
      </c>
      <c r="AB3038" s="5">
        <f t="shared" si="4629"/>
        <v>0</v>
      </c>
      <c r="AC3038" s="27">
        <f t="shared" ref="AC3038" si="4630">SUM(AC3026:AC3037)</f>
        <v>0</v>
      </c>
      <c r="AD3038" s="5">
        <f t="shared" ref="AD3038" si="4631">LARGE(AD3025:AD3037,1)</f>
        <v>217</v>
      </c>
      <c r="AE3038" s="27">
        <f t="shared" ref="AE3038:AE3094" si="4632">SUM(AE3026:AE3037)</f>
        <v>83944.194875039553</v>
      </c>
      <c r="AF3038" s="50">
        <f t="shared" ref="AF3038" si="4633">AC3038+AE3038</f>
        <v>83944.194875039553</v>
      </c>
      <c r="AG3038">
        <f t="shared" ref="AG3038" si="4634">Z3026</f>
        <v>217</v>
      </c>
    </row>
    <row r="3039" spans="1:33" x14ac:dyDescent="0.25">
      <c r="A3039" s="6" t="s">
        <v>12</v>
      </c>
      <c r="B3039" s="6" t="s">
        <v>18</v>
      </c>
      <c r="C3039" s="6" t="s">
        <v>19</v>
      </c>
      <c r="D3039" s="14" t="s">
        <v>20</v>
      </c>
      <c r="E3039" s="14" t="s">
        <v>21</v>
      </c>
      <c r="F3039" s="6" t="s">
        <v>22</v>
      </c>
      <c r="G3039" s="6" t="s">
        <v>23</v>
      </c>
      <c r="M3039" s="6" t="s">
        <v>12</v>
      </c>
      <c r="N3039" s="6" t="s">
        <v>18</v>
      </c>
      <c r="O3039" s="6" t="s">
        <v>19</v>
      </c>
      <c r="P3039" s="14" t="s">
        <v>20</v>
      </c>
      <c r="Q3039" s="14" t="s">
        <v>21</v>
      </c>
      <c r="R3039" s="6" t="s">
        <v>22</v>
      </c>
      <c r="S3039" s="6" t="s">
        <v>23</v>
      </c>
      <c r="Y3039" s="6" t="s">
        <v>12</v>
      </c>
      <c r="Z3039" s="6" t="s">
        <v>18</v>
      </c>
      <c r="AA3039" s="6" t="s">
        <v>19</v>
      </c>
      <c r="AB3039" s="14" t="s">
        <v>20</v>
      </c>
      <c r="AC3039" s="14" t="s">
        <v>21</v>
      </c>
      <c r="AD3039" s="6" t="s">
        <v>22</v>
      </c>
      <c r="AE3039" s="6" t="s">
        <v>23</v>
      </c>
    </row>
    <row r="3040" spans="1:33" x14ac:dyDescent="0.25">
      <c r="A3040" s="7" t="str">
        <f>Premissas!$E$2</f>
        <v>outubro/19</v>
      </c>
      <c r="B3040" s="29">
        <f>B3026+1</f>
        <v>218</v>
      </c>
      <c r="C3040" s="15">
        <f>LARGE(Premissas!$H$2:$I$2,1)</f>
        <v>63.39</v>
      </c>
      <c r="D3040" s="16">
        <f t="shared" ref="D3040:D3051" si="4635">IF(C3040&gt;105%*B3040,(C3040-B3040),0)</f>
        <v>0</v>
      </c>
      <c r="E3040" s="17">
        <f>D3040*Premissas!$C$6</f>
        <v>0</v>
      </c>
      <c r="F3040" s="15">
        <f t="shared" ref="F3040:F3051" si="4636">IF(C3040&gt;B3040,C3040,B3040)</f>
        <v>218</v>
      </c>
      <c r="G3040" s="18">
        <f>F3040*Premissas!$C$5</f>
        <v>7027.5862068965516</v>
      </c>
      <c r="M3040" s="7" t="str">
        <f>Premissas!$E$2</f>
        <v>outubro/19</v>
      </c>
      <c r="N3040" s="29">
        <f t="shared" ref="N3040" si="4637">N3026+1</f>
        <v>218</v>
      </c>
      <c r="O3040" s="15">
        <f>Premissas!$I$2</f>
        <v>63.39</v>
      </c>
      <c r="P3040" s="16">
        <f t="shared" ref="P3040:P3051" si="4638">IF(O3040&gt;105%*N3040,(O3040-N3040),0)</f>
        <v>0</v>
      </c>
      <c r="Q3040" s="17">
        <f>P3040*Premissas!$C$13</f>
        <v>0</v>
      </c>
      <c r="R3040" s="15">
        <f t="shared" ref="R3040:R3051" si="4639">IF(O3040&gt;N3040,O3040,N3040)</f>
        <v>218</v>
      </c>
      <c r="S3040" s="18">
        <f>R3040*Premissas!$C$11</f>
        <v>10500</v>
      </c>
      <c r="Y3040" s="7" t="str">
        <f>Premissas!$E$2</f>
        <v>outubro/19</v>
      </c>
      <c r="Z3040" s="29">
        <f t="shared" ref="Z3040" si="4640">Z3026+1</f>
        <v>218</v>
      </c>
      <c r="AA3040" s="15">
        <f>Premissas!$H$2</f>
        <v>58.8</v>
      </c>
      <c r="AB3040" s="16">
        <f t="shared" ref="AB3040:AB3051" si="4641">IF(AA3040&gt;105%*Z3040,(AA3040-Z3040),0)</f>
        <v>0</v>
      </c>
      <c r="AC3040" s="17">
        <f>AB3040*Premissas!$C$6</f>
        <v>0</v>
      </c>
      <c r="AD3040" s="15">
        <f t="shared" ref="AD3040:AD3051" si="4642">IF(AA3040&gt;Z3040,AA3040,Z3040)</f>
        <v>218</v>
      </c>
      <c r="AE3040" s="18">
        <f>AD3040*Premissas!$C$12</f>
        <v>7027.5862068965516</v>
      </c>
    </row>
    <row r="3041" spans="1:33" x14ac:dyDescent="0.25">
      <c r="A3041" s="7" t="str">
        <f>Premissas!$E$3</f>
        <v>setembro/19</v>
      </c>
      <c r="B3041" s="29">
        <f>B3040</f>
        <v>218</v>
      </c>
      <c r="C3041" s="15">
        <f>LARGE(Premissas!$H$3:$I$3,1)</f>
        <v>58.91</v>
      </c>
      <c r="D3041" s="16">
        <f t="shared" si="4635"/>
        <v>0</v>
      </c>
      <c r="E3041" s="17">
        <f>D3041*Premissas!$C$6</f>
        <v>0</v>
      </c>
      <c r="F3041" s="15">
        <f t="shared" si="4636"/>
        <v>218</v>
      </c>
      <c r="G3041" s="18">
        <f>F3041*Premissas!$C$5</f>
        <v>7027.5862068965516</v>
      </c>
      <c r="M3041" s="7" t="str">
        <f>Premissas!$E$3</f>
        <v>setembro/19</v>
      </c>
      <c r="N3041" s="29">
        <f t="shared" ref="N3041:N3051" si="4643">N3040</f>
        <v>218</v>
      </c>
      <c r="O3041" s="15">
        <f>Premissas!$I$3</f>
        <v>52.19</v>
      </c>
      <c r="P3041" s="16">
        <f t="shared" si="4638"/>
        <v>0</v>
      </c>
      <c r="Q3041" s="17">
        <f>P3041*Premissas!$C$13</f>
        <v>0</v>
      </c>
      <c r="R3041" s="15">
        <f t="shared" si="4639"/>
        <v>218</v>
      </c>
      <c r="S3041" s="18">
        <f>R3041*Premissas!$C$11</f>
        <v>10500</v>
      </c>
      <c r="Y3041" s="7" t="str">
        <f>Premissas!$E$3</f>
        <v>setembro/19</v>
      </c>
      <c r="Z3041" s="29">
        <f t="shared" ref="Z3041:Z3051" si="4644">Z3040</f>
        <v>218</v>
      </c>
      <c r="AA3041" s="15">
        <f>Premissas!$H$3</f>
        <v>58.91</v>
      </c>
      <c r="AB3041" s="16">
        <f t="shared" si="4641"/>
        <v>0</v>
      </c>
      <c r="AC3041" s="17">
        <f>AB3041*Premissas!$C$6</f>
        <v>0</v>
      </c>
      <c r="AD3041" s="15">
        <f t="shared" si="4642"/>
        <v>218</v>
      </c>
      <c r="AE3041" s="18">
        <f>AD3041*Premissas!$C$12</f>
        <v>7027.5862068965516</v>
      </c>
    </row>
    <row r="3042" spans="1:33" x14ac:dyDescent="0.25">
      <c r="A3042" s="7" t="str">
        <f>Premissas!$E$4</f>
        <v>agosto/19</v>
      </c>
      <c r="B3042" s="29">
        <f t="shared" ref="B3042:B3051" si="4645">B3041</f>
        <v>218</v>
      </c>
      <c r="C3042" s="15">
        <f>LARGE(Premissas!$H$4:$I$4,1)</f>
        <v>46.48</v>
      </c>
      <c r="D3042" s="16">
        <f t="shared" si="4635"/>
        <v>0</v>
      </c>
      <c r="E3042" s="17">
        <f>D3042*Premissas!$C$6</f>
        <v>0</v>
      </c>
      <c r="F3042" s="15">
        <f t="shared" si="4636"/>
        <v>218</v>
      </c>
      <c r="G3042" s="18">
        <f>F3042*Premissas!$C$5</f>
        <v>7027.5862068965516</v>
      </c>
      <c r="M3042" s="7" t="str">
        <f>Premissas!$E$4</f>
        <v>agosto/19</v>
      </c>
      <c r="N3042" s="29">
        <f t="shared" si="4643"/>
        <v>218</v>
      </c>
      <c r="O3042" s="15">
        <f>Premissas!$I$4</f>
        <v>20.16</v>
      </c>
      <c r="P3042" s="16">
        <f t="shared" si="4638"/>
        <v>0</v>
      </c>
      <c r="Q3042" s="17">
        <f>P3042*Premissas!$C$13</f>
        <v>0</v>
      </c>
      <c r="R3042" s="15">
        <f t="shared" si="4639"/>
        <v>218</v>
      </c>
      <c r="S3042" s="18">
        <f>R3042*Premissas!$C$11</f>
        <v>10500</v>
      </c>
      <c r="Y3042" s="7" t="str">
        <f>Premissas!$E$4</f>
        <v>agosto/19</v>
      </c>
      <c r="Z3042" s="29">
        <f t="shared" si="4644"/>
        <v>218</v>
      </c>
      <c r="AA3042" s="15">
        <f>Premissas!$H$4</f>
        <v>46.48</v>
      </c>
      <c r="AB3042" s="16">
        <f t="shared" si="4641"/>
        <v>0</v>
      </c>
      <c r="AC3042" s="17">
        <f>AB3042*Premissas!$C$6</f>
        <v>0</v>
      </c>
      <c r="AD3042" s="15">
        <f t="shared" si="4642"/>
        <v>218</v>
      </c>
      <c r="AE3042" s="18">
        <f>AD3042*Premissas!$C$12</f>
        <v>7027.5862068965516</v>
      </c>
    </row>
    <row r="3043" spans="1:33" x14ac:dyDescent="0.25">
      <c r="A3043" s="7" t="str">
        <f>Premissas!$E$5</f>
        <v>julho/19</v>
      </c>
      <c r="B3043" s="29">
        <f t="shared" si="4645"/>
        <v>218</v>
      </c>
      <c r="C3043" s="15">
        <f>LARGE(Premissas!$H$5:$I$5,1)</f>
        <v>63.17</v>
      </c>
      <c r="D3043" s="16">
        <f t="shared" si="4635"/>
        <v>0</v>
      </c>
      <c r="E3043" s="17">
        <f>D3043*Premissas!$C$6</f>
        <v>0</v>
      </c>
      <c r="F3043" s="15">
        <f t="shared" si="4636"/>
        <v>218</v>
      </c>
      <c r="G3043" s="18">
        <f>F3043*Premissas!$C$5</f>
        <v>7027.5862068965516</v>
      </c>
      <c r="M3043" s="7" t="str">
        <f>Premissas!$E$5</f>
        <v>julho/19</v>
      </c>
      <c r="N3043" s="29">
        <f t="shared" si="4643"/>
        <v>218</v>
      </c>
      <c r="O3043" s="15">
        <f>Premissas!$I$5</f>
        <v>39.979999999999997</v>
      </c>
      <c r="P3043" s="16">
        <f t="shared" si="4638"/>
        <v>0</v>
      </c>
      <c r="Q3043" s="17">
        <f>P3043*Premissas!$C$13</f>
        <v>0</v>
      </c>
      <c r="R3043" s="15">
        <f t="shared" si="4639"/>
        <v>218</v>
      </c>
      <c r="S3043" s="18">
        <f>R3043*Premissas!$C$11</f>
        <v>10500</v>
      </c>
      <c r="Y3043" s="7" t="str">
        <f>Premissas!$E$5</f>
        <v>julho/19</v>
      </c>
      <c r="Z3043" s="29">
        <f t="shared" si="4644"/>
        <v>218</v>
      </c>
      <c r="AA3043" s="15">
        <f>Premissas!$H$5</f>
        <v>63.17</v>
      </c>
      <c r="AB3043" s="16">
        <f t="shared" si="4641"/>
        <v>0</v>
      </c>
      <c r="AC3043" s="17">
        <f>AB3043*Premissas!$C$6</f>
        <v>0</v>
      </c>
      <c r="AD3043" s="15">
        <f t="shared" si="4642"/>
        <v>218</v>
      </c>
      <c r="AE3043" s="18">
        <f>AD3043*Premissas!$C$12</f>
        <v>7027.5862068965516</v>
      </c>
    </row>
    <row r="3044" spans="1:33" x14ac:dyDescent="0.25">
      <c r="A3044" s="7" t="str">
        <f>Premissas!$E$6</f>
        <v>junho/19</v>
      </c>
      <c r="B3044" s="29">
        <f t="shared" si="4645"/>
        <v>218</v>
      </c>
      <c r="C3044" s="15">
        <f>LARGE(Premissas!$H$6:$I$6,1)</f>
        <v>59.47</v>
      </c>
      <c r="D3044" s="16">
        <f t="shared" si="4635"/>
        <v>0</v>
      </c>
      <c r="E3044" s="17">
        <f>D3044*Premissas!$C$6</f>
        <v>0</v>
      </c>
      <c r="F3044" s="15">
        <f t="shared" si="4636"/>
        <v>218</v>
      </c>
      <c r="G3044" s="18">
        <f>F3044*Premissas!$C$5</f>
        <v>7027.5862068965516</v>
      </c>
      <c r="M3044" s="7" t="str">
        <f>Premissas!$E$6</f>
        <v>junho/19</v>
      </c>
      <c r="N3044" s="29">
        <f t="shared" si="4643"/>
        <v>218</v>
      </c>
      <c r="O3044" s="15">
        <f>Premissas!$I$6</f>
        <v>47.71</v>
      </c>
      <c r="P3044" s="16">
        <f t="shared" si="4638"/>
        <v>0</v>
      </c>
      <c r="Q3044" s="17">
        <f>P3044*Premissas!$C$13</f>
        <v>0</v>
      </c>
      <c r="R3044" s="15">
        <f t="shared" si="4639"/>
        <v>218</v>
      </c>
      <c r="S3044" s="18">
        <f>R3044*Premissas!$C$11</f>
        <v>10500</v>
      </c>
      <c r="Y3044" s="7" t="str">
        <f>Premissas!$E$6</f>
        <v>junho/19</v>
      </c>
      <c r="Z3044" s="29">
        <f t="shared" si="4644"/>
        <v>218</v>
      </c>
      <c r="AA3044" s="15">
        <f>Premissas!$H$6</f>
        <v>59.47</v>
      </c>
      <c r="AB3044" s="16">
        <f t="shared" si="4641"/>
        <v>0</v>
      </c>
      <c r="AC3044" s="17">
        <f>AB3044*Premissas!$C$6</f>
        <v>0</v>
      </c>
      <c r="AD3044" s="15">
        <f t="shared" si="4642"/>
        <v>218</v>
      </c>
      <c r="AE3044" s="18">
        <f>AD3044*Premissas!$C$12</f>
        <v>7027.5862068965516</v>
      </c>
    </row>
    <row r="3045" spans="1:33" x14ac:dyDescent="0.25">
      <c r="A3045" s="7" t="str">
        <f>Premissas!$E$7</f>
        <v>maio/19</v>
      </c>
      <c r="B3045" s="29">
        <f t="shared" si="4645"/>
        <v>218</v>
      </c>
      <c r="C3045" s="15">
        <f>LARGE(Premissas!$H$7:$I$7,1)</f>
        <v>61.04</v>
      </c>
      <c r="D3045" s="20">
        <f t="shared" si="4635"/>
        <v>0</v>
      </c>
      <c r="E3045" s="17">
        <f>D3045*Premissas!$C$6</f>
        <v>0</v>
      </c>
      <c r="F3045" s="15">
        <f t="shared" si="4636"/>
        <v>218</v>
      </c>
      <c r="G3045" s="18">
        <f>F3045*Premissas!$C$5</f>
        <v>7027.5862068965516</v>
      </c>
      <c r="M3045" s="7" t="str">
        <f>Premissas!$E$7</f>
        <v>maio/19</v>
      </c>
      <c r="N3045" s="29">
        <f t="shared" si="4643"/>
        <v>218</v>
      </c>
      <c r="O3045" s="15">
        <f>Premissas!$I$7</f>
        <v>46.37</v>
      </c>
      <c r="P3045" s="20">
        <f t="shared" si="4638"/>
        <v>0</v>
      </c>
      <c r="Q3045" s="17">
        <f>P3045*Premissas!$C$13</f>
        <v>0</v>
      </c>
      <c r="R3045" s="15">
        <f t="shared" si="4639"/>
        <v>218</v>
      </c>
      <c r="S3045" s="18">
        <f>R3045*Premissas!$C$11</f>
        <v>10500</v>
      </c>
      <c r="Y3045" s="7" t="str">
        <f>Premissas!$E$7</f>
        <v>maio/19</v>
      </c>
      <c r="Z3045" s="29">
        <f t="shared" si="4644"/>
        <v>218</v>
      </c>
      <c r="AA3045" s="15">
        <f>Premissas!$H$7</f>
        <v>61.04</v>
      </c>
      <c r="AB3045" s="20">
        <f t="shared" si="4641"/>
        <v>0</v>
      </c>
      <c r="AC3045" s="17">
        <f>AB3045*Premissas!$C$6</f>
        <v>0</v>
      </c>
      <c r="AD3045" s="15">
        <f t="shared" si="4642"/>
        <v>218</v>
      </c>
      <c r="AE3045" s="18">
        <f>AD3045*Premissas!$C$12</f>
        <v>7027.5862068965516</v>
      </c>
    </row>
    <row r="3046" spans="1:33" x14ac:dyDescent="0.25">
      <c r="A3046" s="7" t="str">
        <f>Premissas!$E$8</f>
        <v>abril/19</v>
      </c>
      <c r="B3046" s="29">
        <f t="shared" si="4645"/>
        <v>218</v>
      </c>
      <c r="C3046" s="15">
        <f>LARGE(Premissas!$H$8:$I$8,1)</f>
        <v>81.98</v>
      </c>
      <c r="D3046" s="20">
        <f t="shared" si="4635"/>
        <v>0</v>
      </c>
      <c r="E3046" s="17">
        <f>D3046*Premissas!$C$6</f>
        <v>0</v>
      </c>
      <c r="F3046" s="15">
        <f t="shared" si="4636"/>
        <v>218</v>
      </c>
      <c r="G3046" s="18">
        <f>F3046*Premissas!$C$5</f>
        <v>7027.5862068965516</v>
      </c>
      <c r="M3046" s="7" t="str">
        <f>Premissas!$E$8</f>
        <v>abril/19</v>
      </c>
      <c r="N3046" s="29">
        <f t="shared" si="4643"/>
        <v>218</v>
      </c>
      <c r="O3046" s="15">
        <f>Premissas!$I$8</f>
        <v>53.09</v>
      </c>
      <c r="P3046" s="20">
        <f t="shared" si="4638"/>
        <v>0</v>
      </c>
      <c r="Q3046" s="17">
        <f>P3046*Premissas!$C$13</f>
        <v>0</v>
      </c>
      <c r="R3046" s="15">
        <f t="shared" si="4639"/>
        <v>218</v>
      </c>
      <c r="S3046" s="18">
        <f>R3046*Premissas!$C$11</f>
        <v>10500</v>
      </c>
      <c r="Y3046" s="7" t="str">
        <f>Premissas!$E$8</f>
        <v>abril/19</v>
      </c>
      <c r="Z3046" s="29">
        <f t="shared" si="4644"/>
        <v>218</v>
      </c>
      <c r="AA3046" s="15">
        <f>Premissas!$H$8</f>
        <v>81.98</v>
      </c>
      <c r="AB3046" s="20">
        <f t="shared" si="4641"/>
        <v>0</v>
      </c>
      <c r="AC3046" s="17">
        <f>AB3046*Premissas!$C$6</f>
        <v>0</v>
      </c>
      <c r="AD3046" s="15">
        <f t="shared" si="4642"/>
        <v>218</v>
      </c>
      <c r="AE3046" s="18">
        <f>AD3046*Premissas!$C$12</f>
        <v>7027.5862068965516</v>
      </c>
    </row>
    <row r="3047" spans="1:33" x14ac:dyDescent="0.25">
      <c r="A3047" s="7" t="str">
        <f>Premissas!$E$9</f>
        <v>março/19</v>
      </c>
      <c r="B3047" s="29">
        <f t="shared" si="4645"/>
        <v>218</v>
      </c>
      <c r="C3047" s="15">
        <f>LARGE(Premissas!$H$9:$I$9,1)</f>
        <v>77.73</v>
      </c>
      <c r="D3047" s="20">
        <f t="shared" si="4635"/>
        <v>0</v>
      </c>
      <c r="E3047" s="17">
        <f>D3047*Premissas!$C$6</f>
        <v>0</v>
      </c>
      <c r="F3047" s="15">
        <f t="shared" si="4636"/>
        <v>218</v>
      </c>
      <c r="G3047" s="18">
        <f>F3047*Premissas!$C$5</f>
        <v>7027.5862068965516</v>
      </c>
      <c r="M3047" s="7" t="str">
        <f>Premissas!$E$9</f>
        <v>março/19</v>
      </c>
      <c r="N3047" s="29">
        <f t="shared" si="4643"/>
        <v>218</v>
      </c>
      <c r="O3047" s="15">
        <f>Premissas!$I$9</f>
        <v>77.73</v>
      </c>
      <c r="P3047" s="20">
        <f t="shared" si="4638"/>
        <v>0</v>
      </c>
      <c r="Q3047" s="17">
        <f>P3047*Premissas!$C$13</f>
        <v>0</v>
      </c>
      <c r="R3047" s="15">
        <f t="shared" si="4639"/>
        <v>218</v>
      </c>
      <c r="S3047" s="18">
        <f>R3047*Premissas!$C$11</f>
        <v>10500</v>
      </c>
      <c r="Y3047" s="7" t="str">
        <f>Premissas!$E$9</f>
        <v>março/19</v>
      </c>
      <c r="Z3047" s="29">
        <f t="shared" si="4644"/>
        <v>218</v>
      </c>
      <c r="AA3047" s="15">
        <f>Premissas!$H$9</f>
        <v>77.62</v>
      </c>
      <c r="AB3047" s="20">
        <f t="shared" si="4641"/>
        <v>0</v>
      </c>
      <c r="AC3047" s="17">
        <f>AB3047*Premissas!$C$6</f>
        <v>0</v>
      </c>
      <c r="AD3047" s="15">
        <f t="shared" si="4642"/>
        <v>218</v>
      </c>
      <c r="AE3047" s="18">
        <f>AD3047*Premissas!$C$12</f>
        <v>7027.5862068965516</v>
      </c>
    </row>
    <row r="3048" spans="1:33" x14ac:dyDescent="0.25">
      <c r="A3048" s="7" t="str">
        <f>Premissas!$E$10</f>
        <v>fevereiro/19</v>
      </c>
      <c r="B3048" s="29">
        <f t="shared" si="4645"/>
        <v>218</v>
      </c>
      <c r="C3048" s="15">
        <f>LARGE(Premissas!$H$10:$I$10,1)</f>
        <v>89.49</v>
      </c>
      <c r="D3048" s="20">
        <f t="shared" si="4635"/>
        <v>0</v>
      </c>
      <c r="E3048" s="17">
        <f>D3048*Premissas!$C$6</f>
        <v>0</v>
      </c>
      <c r="F3048" s="15">
        <f t="shared" si="4636"/>
        <v>218</v>
      </c>
      <c r="G3048" s="18">
        <f>F3048*Premissas!$C$5</f>
        <v>7027.5862068965516</v>
      </c>
      <c r="M3048" s="7" t="str">
        <f>Premissas!$E$10</f>
        <v>fevereiro/19</v>
      </c>
      <c r="N3048" s="29">
        <f t="shared" si="4643"/>
        <v>218</v>
      </c>
      <c r="O3048" s="15">
        <f>Premissas!$I$10</f>
        <v>61.82</v>
      </c>
      <c r="P3048" s="20">
        <f t="shared" si="4638"/>
        <v>0</v>
      </c>
      <c r="Q3048" s="17">
        <f>P3048*Premissas!$C$13</f>
        <v>0</v>
      </c>
      <c r="R3048" s="15">
        <f t="shared" si="4639"/>
        <v>218</v>
      </c>
      <c r="S3048" s="18">
        <f>R3048*Premissas!$C$11</f>
        <v>10500</v>
      </c>
      <c r="Y3048" s="7" t="str">
        <f>Premissas!$E$10</f>
        <v>fevereiro/19</v>
      </c>
      <c r="Z3048" s="29">
        <f t="shared" si="4644"/>
        <v>218</v>
      </c>
      <c r="AA3048" s="15">
        <f>Premissas!$H$10</f>
        <v>89.49</v>
      </c>
      <c r="AB3048" s="20">
        <f t="shared" si="4641"/>
        <v>0</v>
      </c>
      <c r="AC3048" s="17">
        <f>AB3048*Premissas!$C$6</f>
        <v>0</v>
      </c>
      <c r="AD3048" s="15">
        <f t="shared" si="4642"/>
        <v>218</v>
      </c>
      <c r="AE3048" s="18">
        <f>AD3048*Premissas!$C$12</f>
        <v>7027.5862068965516</v>
      </c>
    </row>
    <row r="3049" spans="1:33" x14ac:dyDescent="0.25">
      <c r="A3049" s="7" t="str">
        <f>Premissas!$E$11</f>
        <v>janeiro/19</v>
      </c>
      <c r="B3049" s="29">
        <f t="shared" si="4645"/>
        <v>218</v>
      </c>
      <c r="C3049" s="15">
        <f>LARGE(Premissas!$H$11:$I$11,1)</f>
        <v>81.09</v>
      </c>
      <c r="D3049" s="16">
        <f t="shared" si="4635"/>
        <v>0</v>
      </c>
      <c r="E3049" s="17">
        <f>D3049*Premissas!$C$6</f>
        <v>0</v>
      </c>
      <c r="F3049" s="15">
        <f t="shared" si="4636"/>
        <v>218</v>
      </c>
      <c r="G3049" s="18">
        <f>F3049*Premissas!$C$5</f>
        <v>7027.5862068965516</v>
      </c>
      <c r="M3049" s="7" t="str">
        <f>Premissas!$E$11</f>
        <v>janeiro/19</v>
      </c>
      <c r="N3049" s="29">
        <f t="shared" si="4643"/>
        <v>218</v>
      </c>
      <c r="O3049" s="15">
        <f>Premissas!$I$11</f>
        <v>57.12</v>
      </c>
      <c r="P3049" s="16">
        <f t="shared" si="4638"/>
        <v>0</v>
      </c>
      <c r="Q3049" s="17">
        <f>P3049*Premissas!$C$13</f>
        <v>0</v>
      </c>
      <c r="R3049" s="15">
        <f t="shared" si="4639"/>
        <v>218</v>
      </c>
      <c r="S3049" s="18">
        <f>R3049*Premissas!$C$11</f>
        <v>10500</v>
      </c>
      <c r="Y3049" s="7" t="str">
        <f>Premissas!$E$11</f>
        <v>janeiro/19</v>
      </c>
      <c r="Z3049" s="29">
        <f t="shared" si="4644"/>
        <v>218</v>
      </c>
      <c r="AA3049" s="15">
        <f>Premissas!$H$11</f>
        <v>81.09</v>
      </c>
      <c r="AB3049" s="16">
        <f t="shared" si="4641"/>
        <v>0</v>
      </c>
      <c r="AC3049" s="17">
        <f>AB3049*Premissas!$C$6</f>
        <v>0</v>
      </c>
      <c r="AD3049" s="15">
        <f t="shared" si="4642"/>
        <v>218</v>
      </c>
      <c r="AE3049" s="18">
        <f>AD3049*Premissas!$C$12</f>
        <v>7027.5862068965516</v>
      </c>
    </row>
    <row r="3050" spans="1:33" x14ac:dyDescent="0.25">
      <c r="A3050" s="7" t="str">
        <f>Premissas!$E$12</f>
        <v>dezembro/18</v>
      </c>
      <c r="B3050" s="29">
        <f t="shared" si="4645"/>
        <v>218</v>
      </c>
      <c r="C3050" s="15">
        <f>LARGE(Premissas!$H$12:$I$12,1)</f>
        <v>66.98</v>
      </c>
      <c r="D3050" s="16">
        <f t="shared" si="4635"/>
        <v>0</v>
      </c>
      <c r="E3050" s="17">
        <f>D3050*Premissas!$C$6</f>
        <v>0</v>
      </c>
      <c r="F3050" s="15">
        <f t="shared" si="4636"/>
        <v>218</v>
      </c>
      <c r="G3050" s="18">
        <f>F3050*Premissas!$C$5</f>
        <v>7027.5862068965516</v>
      </c>
      <c r="M3050" s="7" t="str">
        <f>Premissas!$E$12</f>
        <v>dezembro/18</v>
      </c>
      <c r="N3050" s="29">
        <f t="shared" si="4643"/>
        <v>218</v>
      </c>
      <c r="O3050" s="15">
        <f>Premissas!$I$12</f>
        <v>56.9</v>
      </c>
      <c r="P3050" s="16">
        <f t="shared" si="4638"/>
        <v>0</v>
      </c>
      <c r="Q3050" s="17">
        <f>P3050*Premissas!$C$13</f>
        <v>0</v>
      </c>
      <c r="R3050" s="15">
        <f t="shared" si="4639"/>
        <v>218</v>
      </c>
      <c r="S3050" s="18">
        <f>R3050*Premissas!$C$11</f>
        <v>10500</v>
      </c>
      <c r="Y3050" s="7" t="str">
        <f>Premissas!$E$12</f>
        <v>dezembro/18</v>
      </c>
      <c r="Z3050" s="29">
        <f t="shared" si="4644"/>
        <v>218</v>
      </c>
      <c r="AA3050" s="15">
        <f>Premissas!$H$12</f>
        <v>66.98</v>
      </c>
      <c r="AB3050" s="16">
        <f t="shared" si="4641"/>
        <v>0</v>
      </c>
      <c r="AC3050" s="17">
        <f>AB3050*Premissas!$C$6</f>
        <v>0</v>
      </c>
      <c r="AD3050" s="15">
        <f t="shared" si="4642"/>
        <v>218</v>
      </c>
      <c r="AE3050" s="18">
        <f>AD3050*Premissas!$C$12</f>
        <v>7027.5862068965516</v>
      </c>
    </row>
    <row r="3051" spans="1:33" x14ac:dyDescent="0.25">
      <c r="A3051" s="7" t="str">
        <f>Premissas!$E$13</f>
        <v>novembro/18</v>
      </c>
      <c r="B3051" s="29">
        <f t="shared" si="4645"/>
        <v>218</v>
      </c>
      <c r="C3051" s="15">
        <f>LARGE(Premissas!$H$13:$I$13,1)</f>
        <v>66.42</v>
      </c>
      <c r="D3051" s="16">
        <f t="shared" si="4635"/>
        <v>0</v>
      </c>
      <c r="E3051" s="17">
        <f>D3051*Premissas!$C$6</f>
        <v>0</v>
      </c>
      <c r="F3051" s="15">
        <f t="shared" si="4636"/>
        <v>218</v>
      </c>
      <c r="G3051" s="18">
        <f>F3051*Premissas!$C$5</f>
        <v>7027.5862068965516</v>
      </c>
      <c r="M3051" s="7" t="str">
        <f>Premissas!$E$13</f>
        <v>novembro/18</v>
      </c>
      <c r="N3051" s="29">
        <f t="shared" si="4643"/>
        <v>218</v>
      </c>
      <c r="O3051" s="15">
        <f>Premissas!$I$13</f>
        <v>40.659999999999997</v>
      </c>
      <c r="P3051" s="16">
        <f t="shared" si="4638"/>
        <v>0</v>
      </c>
      <c r="Q3051" s="17">
        <f>P3051*Premissas!$C$13</f>
        <v>0</v>
      </c>
      <c r="R3051" s="15">
        <f t="shared" si="4639"/>
        <v>218</v>
      </c>
      <c r="S3051" s="18">
        <f>R3051*Premissas!$C$11</f>
        <v>10500</v>
      </c>
      <c r="Y3051" s="7" t="str">
        <f>Premissas!$E$13</f>
        <v>novembro/18</v>
      </c>
      <c r="Z3051" s="29">
        <f t="shared" si="4644"/>
        <v>218</v>
      </c>
      <c r="AA3051" s="15">
        <f>Premissas!$H$13</f>
        <v>66.42</v>
      </c>
      <c r="AB3051" s="16">
        <f t="shared" si="4641"/>
        <v>0</v>
      </c>
      <c r="AC3051" s="17">
        <f>AB3051*Premissas!$C$6</f>
        <v>0</v>
      </c>
      <c r="AD3051" s="15">
        <f t="shared" si="4642"/>
        <v>218</v>
      </c>
      <c r="AE3051" s="18">
        <f>AD3051*Premissas!$C$12</f>
        <v>7027.5862068965516</v>
      </c>
    </row>
    <row r="3052" spans="1:33" x14ac:dyDescent="0.25">
      <c r="A3052" s="26" t="s">
        <v>35</v>
      </c>
      <c r="B3052" s="5"/>
      <c r="C3052" s="5">
        <f>LARGE(C3039:C3051,1)</f>
        <v>89.49</v>
      </c>
      <c r="D3052" s="5">
        <f>LARGE(D3039:D3051,1)</f>
        <v>0</v>
      </c>
      <c r="E3052" s="27">
        <f>SUM(E3040:E3051)</f>
        <v>0</v>
      </c>
      <c r="F3052" s="5">
        <f>LARGE(F3039:F3051,1)</f>
        <v>218</v>
      </c>
      <c r="G3052" s="27">
        <f t="shared" si="4622"/>
        <v>84331.034482758623</v>
      </c>
      <c r="H3052" s="50">
        <f>E3052+G3052</f>
        <v>84331.034482758623</v>
      </c>
      <c r="I3052">
        <f>B3040</f>
        <v>218</v>
      </c>
      <c r="M3052" s="26" t="s">
        <v>35</v>
      </c>
      <c r="N3052" s="5"/>
      <c r="O3052" s="5">
        <f t="shared" ref="O3052:P3052" si="4646">LARGE(O3039:O3051,1)</f>
        <v>77.73</v>
      </c>
      <c r="P3052" s="5">
        <f t="shared" si="4646"/>
        <v>0</v>
      </c>
      <c r="Q3052" s="27">
        <f t="shared" ref="Q3052" si="4647">SUM(Q3040:Q3051)</f>
        <v>0</v>
      </c>
      <c r="R3052" s="5">
        <f t="shared" ref="R3052" si="4648">LARGE(R3039:R3051,1)</f>
        <v>218</v>
      </c>
      <c r="S3052" s="27">
        <f t="shared" si="4626"/>
        <v>126000</v>
      </c>
      <c r="T3052" s="50">
        <f t="shared" ref="T3052" si="4649">Q3052+S3052</f>
        <v>126000</v>
      </c>
      <c r="U3052">
        <f t="shared" ref="U3052" si="4650">N3040</f>
        <v>218</v>
      </c>
      <c r="Y3052" s="26" t="s">
        <v>35</v>
      </c>
      <c r="Z3052" s="5"/>
      <c r="AA3052" s="5">
        <f t="shared" ref="AA3052:AB3052" si="4651">LARGE(AA3039:AA3051,1)</f>
        <v>89.49</v>
      </c>
      <c r="AB3052" s="5">
        <f t="shared" si="4651"/>
        <v>0</v>
      </c>
      <c r="AC3052" s="27">
        <f t="shared" ref="AC3052" si="4652">SUM(AC3040:AC3051)</f>
        <v>0</v>
      </c>
      <c r="AD3052" s="5">
        <f t="shared" ref="AD3052" si="4653">LARGE(AD3039:AD3051,1)</f>
        <v>218</v>
      </c>
      <c r="AE3052" s="27">
        <f t="shared" si="4632"/>
        <v>84331.034482758623</v>
      </c>
      <c r="AF3052" s="50">
        <f t="shared" ref="AF3052" si="4654">AC3052+AE3052</f>
        <v>84331.034482758623</v>
      </c>
      <c r="AG3052">
        <f t="shared" ref="AG3052" si="4655">Z3040</f>
        <v>218</v>
      </c>
    </row>
    <row r="3053" spans="1:33" x14ac:dyDescent="0.25">
      <c r="A3053" s="6" t="s">
        <v>12</v>
      </c>
      <c r="B3053" s="6" t="s">
        <v>18</v>
      </c>
      <c r="C3053" s="6" t="s">
        <v>19</v>
      </c>
      <c r="D3053" s="14" t="s">
        <v>20</v>
      </c>
      <c r="E3053" s="14" t="s">
        <v>21</v>
      </c>
      <c r="F3053" s="6" t="s">
        <v>22</v>
      </c>
      <c r="G3053" s="6" t="s">
        <v>23</v>
      </c>
      <c r="M3053" s="6" t="s">
        <v>12</v>
      </c>
      <c r="N3053" s="6" t="s">
        <v>18</v>
      </c>
      <c r="O3053" s="6" t="s">
        <v>19</v>
      </c>
      <c r="P3053" s="14" t="s">
        <v>20</v>
      </c>
      <c r="Q3053" s="14" t="s">
        <v>21</v>
      </c>
      <c r="R3053" s="6" t="s">
        <v>22</v>
      </c>
      <c r="S3053" s="6" t="s">
        <v>23</v>
      </c>
      <c r="Y3053" s="6" t="s">
        <v>12</v>
      </c>
      <c r="Z3053" s="6" t="s">
        <v>18</v>
      </c>
      <c r="AA3053" s="6" t="s">
        <v>19</v>
      </c>
      <c r="AB3053" s="14" t="s">
        <v>20</v>
      </c>
      <c r="AC3053" s="14" t="s">
        <v>21</v>
      </c>
      <c r="AD3053" s="6" t="s">
        <v>22</v>
      </c>
      <c r="AE3053" s="6" t="s">
        <v>23</v>
      </c>
    </row>
    <row r="3054" spans="1:33" x14ac:dyDescent="0.25">
      <c r="A3054" s="7" t="str">
        <f>Premissas!$E$2</f>
        <v>outubro/19</v>
      </c>
      <c r="B3054" s="29">
        <f>B3040+1</f>
        <v>219</v>
      </c>
      <c r="C3054" s="15">
        <f>LARGE(Premissas!$H$2:$I$2,1)</f>
        <v>63.39</v>
      </c>
      <c r="D3054" s="16">
        <f t="shared" ref="D3054:D3065" si="4656">IF(C3054&gt;105%*B3054,(C3054-B3054),0)</f>
        <v>0</v>
      </c>
      <c r="E3054" s="17">
        <f>D3054*Premissas!$C$6</f>
        <v>0</v>
      </c>
      <c r="F3054" s="15">
        <f t="shared" ref="F3054:F3065" si="4657">IF(C3054&gt;B3054,C3054,B3054)</f>
        <v>219</v>
      </c>
      <c r="G3054" s="18">
        <f>F3054*Premissas!$C$5</f>
        <v>7059.8228408731411</v>
      </c>
      <c r="M3054" s="7" t="str">
        <f>Premissas!$E$2</f>
        <v>outubro/19</v>
      </c>
      <c r="N3054" s="29">
        <f t="shared" ref="N3054" si="4658">N3040+1</f>
        <v>219</v>
      </c>
      <c r="O3054" s="15">
        <f>Premissas!$I$2</f>
        <v>63.39</v>
      </c>
      <c r="P3054" s="16">
        <f t="shared" ref="P3054:P3065" si="4659">IF(O3054&gt;105%*N3054,(O3054-N3054),0)</f>
        <v>0</v>
      </c>
      <c r="Q3054" s="17">
        <f>P3054*Premissas!$C$13</f>
        <v>0</v>
      </c>
      <c r="R3054" s="15">
        <f t="shared" ref="R3054:R3065" si="4660">IF(O3054&gt;N3054,O3054,N3054)</f>
        <v>219</v>
      </c>
      <c r="S3054" s="18">
        <f>R3054*Premissas!$C$11</f>
        <v>10548.165137614678</v>
      </c>
      <c r="Y3054" s="7" t="str">
        <f>Premissas!$E$2</f>
        <v>outubro/19</v>
      </c>
      <c r="Z3054" s="29">
        <f t="shared" ref="Z3054" si="4661">Z3040+1</f>
        <v>219</v>
      </c>
      <c r="AA3054" s="15">
        <f>Premissas!$H$2</f>
        <v>58.8</v>
      </c>
      <c r="AB3054" s="16">
        <f t="shared" ref="AB3054:AB3065" si="4662">IF(AA3054&gt;105%*Z3054,(AA3054-Z3054),0)</f>
        <v>0</v>
      </c>
      <c r="AC3054" s="17">
        <f>AB3054*Premissas!$C$6</f>
        <v>0</v>
      </c>
      <c r="AD3054" s="15">
        <f t="shared" ref="AD3054:AD3065" si="4663">IF(AA3054&gt;Z3054,AA3054,Z3054)</f>
        <v>219</v>
      </c>
      <c r="AE3054" s="18">
        <f>AD3054*Premissas!$C$12</f>
        <v>7059.8228408731411</v>
      </c>
    </row>
    <row r="3055" spans="1:33" x14ac:dyDescent="0.25">
      <c r="A3055" s="7" t="str">
        <f>Premissas!$E$3</f>
        <v>setembro/19</v>
      </c>
      <c r="B3055" s="29">
        <f>B3054</f>
        <v>219</v>
      </c>
      <c r="C3055" s="15">
        <f>LARGE(Premissas!$H$3:$I$3,1)</f>
        <v>58.91</v>
      </c>
      <c r="D3055" s="16">
        <f t="shared" si="4656"/>
        <v>0</v>
      </c>
      <c r="E3055" s="17">
        <f>D3055*Premissas!$C$6</f>
        <v>0</v>
      </c>
      <c r="F3055" s="15">
        <f t="shared" si="4657"/>
        <v>219</v>
      </c>
      <c r="G3055" s="18">
        <f>F3055*Premissas!$C$5</f>
        <v>7059.8228408731411</v>
      </c>
      <c r="M3055" s="7" t="str">
        <f>Premissas!$E$3</f>
        <v>setembro/19</v>
      </c>
      <c r="N3055" s="29">
        <f t="shared" ref="N3055:N3065" si="4664">N3054</f>
        <v>219</v>
      </c>
      <c r="O3055" s="15">
        <f>Premissas!$I$3</f>
        <v>52.19</v>
      </c>
      <c r="P3055" s="16">
        <f t="shared" si="4659"/>
        <v>0</v>
      </c>
      <c r="Q3055" s="17">
        <f>P3055*Premissas!$C$13</f>
        <v>0</v>
      </c>
      <c r="R3055" s="15">
        <f t="shared" si="4660"/>
        <v>219</v>
      </c>
      <c r="S3055" s="18">
        <f>R3055*Premissas!$C$11</f>
        <v>10548.165137614678</v>
      </c>
      <c r="Y3055" s="7" t="str">
        <f>Premissas!$E$3</f>
        <v>setembro/19</v>
      </c>
      <c r="Z3055" s="29">
        <f t="shared" ref="Z3055:Z3065" si="4665">Z3054</f>
        <v>219</v>
      </c>
      <c r="AA3055" s="15">
        <f>Premissas!$H$3</f>
        <v>58.91</v>
      </c>
      <c r="AB3055" s="16">
        <f t="shared" si="4662"/>
        <v>0</v>
      </c>
      <c r="AC3055" s="17">
        <f>AB3055*Premissas!$C$6</f>
        <v>0</v>
      </c>
      <c r="AD3055" s="15">
        <f t="shared" si="4663"/>
        <v>219</v>
      </c>
      <c r="AE3055" s="18">
        <f>AD3055*Premissas!$C$12</f>
        <v>7059.8228408731411</v>
      </c>
    </row>
    <row r="3056" spans="1:33" x14ac:dyDescent="0.25">
      <c r="A3056" s="7" t="str">
        <f>Premissas!$E$4</f>
        <v>agosto/19</v>
      </c>
      <c r="B3056" s="29">
        <f t="shared" ref="B3056:B3065" si="4666">B3055</f>
        <v>219</v>
      </c>
      <c r="C3056" s="15">
        <f>LARGE(Premissas!$H$4:$I$4,1)</f>
        <v>46.48</v>
      </c>
      <c r="D3056" s="16">
        <f t="shared" si="4656"/>
        <v>0</v>
      </c>
      <c r="E3056" s="17">
        <f>D3056*Premissas!$C$6</f>
        <v>0</v>
      </c>
      <c r="F3056" s="15">
        <f t="shared" si="4657"/>
        <v>219</v>
      </c>
      <c r="G3056" s="18">
        <f>F3056*Premissas!$C$5</f>
        <v>7059.8228408731411</v>
      </c>
      <c r="M3056" s="7" t="str">
        <f>Premissas!$E$4</f>
        <v>agosto/19</v>
      </c>
      <c r="N3056" s="29">
        <f t="shared" si="4664"/>
        <v>219</v>
      </c>
      <c r="O3056" s="15">
        <f>Premissas!$I$4</f>
        <v>20.16</v>
      </c>
      <c r="P3056" s="16">
        <f t="shared" si="4659"/>
        <v>0</v>
      </c>
      <c r="Q3056" s="17">
        <f>P3056*Premissas!$C$13</f>
        <v>0</v>
      </c>
      <c r="R3056" s="15">
        <f t="shared" si="4660"/>
        <v>219</v>
      </c>
      <c r="S3056" s="18">
        <f>R3056*Premissas!$C$11</f>
        <v>10548.165137614678</v>
      </c>
      <c r="Y3056" s="7" t="str">
        <f>Premissas!$E$4</f>
        <v>agosto/19</v>
      </c>
      <c r="Z3056" s="29">
        <f t="shared" si="4665"/>
        <v>219</v>
      </c>
      <c r="AA3056" s="15">
        <f>Premissas!$H$4</f>
        <v>46.48</v>
      </c>
      <c r="AB3056" s="16">
        <f t="shared" si="4662"/>
        <v>0</v>
      </c>
      <c r="AC3056" s="17">
        <f>AB3056*Premissas!$C$6</f>
        <v>0</v>
      </c>
      <c r="AD3056" s="15">
        <f t="shared" si="4663"/>
        <v>219</v>
      </c>
      <c r="AE3056" s="18">
        <f>AD3056*Premissas!$C$12</f>
        <v>7059.8228408731411</v>
      </c>
    </row>
    <row r="3057" spans="1:33" x14ac:dyDescent="0.25">
      <c r="A3057" s="7" t="str">
        <f>Premissas!$E$5</f>
        <v>julho/19</v>
      </c>
      <c r="B3057" s="29">
        <f t="shared" si="4666"/>
        <v>219</v>
      </c>
      <c r="C3057" s="15">
        <f>LARGE(Premissas!$H$5:$I$5,1)</f>
        <v>63.17</v>
      </c>
      <c r="D3057" s="16">
        <f t="shared" si="4656"/>
        <v>0</v>
      </c>
      <c r="E3057" s="17">
        <f>D3057*Premissas!$C$6</f>
        <v>0</v>
      </c>
      <c r="F3057" s="15">
        <f t="shared" si="4657"/>
        <v>219</v>
      </c>
      <c r="G3057" s="18">
        <f>F3057*Premissas!$C$5</f>
        <v>7059.8228408731411</v>
      </c>
      <c r="M3057" s="7" t="str">
        <f>Premissas!$E$5</f>
        <v>julho/19</v>
      </c>
      <c r="N3057" s="29">
        <f t="shared" si="4664"/>
        <v>219</v>
      </c>
      <c r="O3057" s="15">
        <f>Premissas!$I$5</f>
        <v>39.979999999999997</v>
      </c>
      <c r="P3057" s="16">
        <f t="shared" si="4659"/>
        <v>0</v>
      </c>
      <c r="Q3057" s="17">
        <f>P3057*Premissas!$C$13</f>
        <v>0</v>
      </c>
      <c r="R3057" s="15">
        <f t="shared" si="4660"/>
        <v>219</v>
      </c>
      <c r="S3057" s="18">
        <f>R3057*Premissas!$C$11</f>
        <v>10548.165137614678</v>
      </c>
      <c r="Y3057" s="7" t="str">
        <f>Premissas!$E$5</f>
        <v>julho/19</v>
      </c>
      <c r="Z3057" s="29">
        <f t="shared" si="4665"/>
        <v>219</v>
      </c>
      <c r="AA3057" s="15">
        <f>Premissas!$H$5</f>
        <v>63.17</v>
      </c>
      <c r="AB3057" s="16">
        <f t="shared" si="4662"/>
        <v>0</v>
      </c>
      <c r="AC3057" s="17">
        <f>AB3057*Premissas!$C$6</f>
        <v>0</v>
      </c>
      <c r="AD3057" s="15">
        <f t="shared" si="4663"/>
        <v>219</v>
      </c>
      <c r="AE3057" s="18">
        <f>AD3057*Premissas!$C$12</f>
        <v>7059.8228408731411</v>
      </c>
    </row>
    <row r="3058" spans="1:33" x14ac:dyDescent="0.25">
      <c r="A3058" s="7" t="str">
        <f>Premissas!$E$6</f>
        <v>junho/19</v>
      </c>
      <c r="B3058" s="29">
        <f t="shared" si="4666"/>
        <v>219</v>
      </c>
      <c r="C3058" s="15">
        <f>LARGE(Premissas!$H$6:$I$6,1)</f>
        <v>59.47</v>
      </c>
      <c r="D3058" s="16">
        <f t="shared" si="4656"/>
        <v>0</v>
      </c>
      <c r="E3058" s="17">
        <f>D3058*Premissas!$C$6</f>
        <v>0</v>
      </c>
      <c r="F3058" s="15">
        <f t="shared" si="4657"/>
        <v>219</v>
      </c>
      <c r="G3058" s="18">
        <f>F3058*Premissas!$C$5</f>
        <v>7059.8228408731411</v>
      </c>
      <c r="M3058" s="7" t="str">
        <f>Premissas!$E$6</f>
        <v>junho/19</v>
      </c>
      <c r="N3058" s="29">
        <f t="shared" si="4664"/>
        <v>219</v>
      </c>
      <c r="O3058" s="15">
        <f>Premissas!$I$6</f>
        <v>47.71</v>
      </c>
      <c r="P3058" s="16">
        <f t="shared" si="4659"/>
        <v>0</v>
      </c>
      <c r="Q3058" s="17">
        <f>P3058*Premissas!$C$13</f>
        <v>0</v>
      </c>
      <c r="R3058" s="15">
        <f t="shared" si="4660"/>
        <v>219</v>
      </c>
      <c r="S3058" s="18">
        <f>R3058*Premissas!$C$11</f>
        <v>10548.165137614678</v>
      </c>
      <c r="Y3058" s="7" t="str">
        <f>Premissas!$E$6</f>
        <v>junho/19</v>
      </c>
      <c r="Z3058" s="29">
        <f t="shared" si="4665"/>
        <v>219</v>
      </c>
      <c r="AA3058" s="15">
        <f>Premissas!$H$6</f>
        <v>59.47</v>
      </c>
      <c r="AB3058" s="16">
        <f t="shared" si="4662"/>
        <v>0</v>
      </c>
      <c r="AC3058" s="17">
        <f>AB3058*Premissas!$C$6</f>
        <v>0</v>
      </c>
      <c r="AD3058" s="15">
        <f t="shared" si="4663"/>
        <v>219</v>
      </c>
      <c r="AE3058" s="18">
        <f>AD3058*Premissas!$C$12</f>
        <v>7059.8228408731411</v>
      </c>
    </row>
    <row r="3059" spans="1:33" x14ac:dyDescent="0.25">
      <c r="A3059" s="7" t="str">
        <f>Premissas!$E$7</f>
        <v>maio/19</v>
      </c>
      <c r="B3059" s="29">
        <f t="shared" si="4666"/>
        <v>219</v>
      </c>
      <c r="C3059" s="15">
        <f>LARGE(Premissas!$H$7:$I$7,1)</f>
        <v>61.04</v>
      </c>
      <c r="D3059" s="20">
        <f t="shared" si="4656"/>
        <v>0</v>
      </c>
      <c r="E3059" s="17">
        <f>D3059*Premissas!$C$6</f>
        <v>0</v>
      </c>
      <c r="F3059" s="15">
        <f t="shared" si="4657"/>
        <v>219</v>
      </c>
      <c r="G3059" s="18">
        <f>F3059*Premissas!$C$5</f>
        <v>7059.8228408731411</v>
      </c>
      <c r="M3059" s="7" t="str">
        <f>Premissas!$E$7</f>
        <v>maio/19</v>
      </c>
      <c r="N3059" s="29">
        <f t="shared" si="4664"/>
        <v>219</v>
      </c>
      <c r="O3059" s="15">
        <f>Premissas!$I$7</f>
        <v>46.37</v>
      </c>
      <c r="P3059" s="20">
        <f t="shared" si="4659"/>
        <v>0</v>
      </c>
      <c r="Q3059" s="17">
        <f>P3059*Premissas!$C$13</f>
        <v>0</v>
      </c>
      <c r="R3059" s="15">
        <f t="shared" si="4660"/>
        <v>219</v>
      </c>
      <c r="S3059" s="18">
        <f>R3059*Premissas!$C$11</f>
        <v>10548.165137614678</v>
      </c>
      <c r="Y3059" s="7" t="str">
        <f>Premissas!$E$7</f>
        <v>maio/19</v>
      </c>
      <c r="Z3059" s="29">
        <f t="shared" si="4665"/>
        <v>219</v>
      </c>
      <c r="AA3059" s="15">
        <f>Premissas!$H$7</f>
        <v>61.04</v>
      </c>
      <c r="AB3059" s="20">
        <f t="shared" si="4662"/>
        <v>0</v>
      </c>
      <c r="AC3059" s="17">
        <f>AB3059*Premissas!$C$6</f>
        <v>0</v>
      </c>
      <c r="AD3059" s="15">
        <f t="shared" si="4663"/>
        <v>219</v>
      </c>
      <c r="AE3059" s="18">
        <f>AD3059*Premissas!$C$12</f>
        <v>7059.8228408731411</v>
      </c>
    </row>
    <row r="3060" spans="1:33" x14ac:dyDescent="0.25">
      <c r="A3060" s="7" t="str">
        <f>Premissas!$E$8</f>
        <v>abril/19</v>
      </c>
      <c r="B3060" s="29">
        <f t="shared" si="4666"/>
        <v>219</v>
      </c>
      <c r="C3060" s="15">
        <f>LARGE(Premissas!$H$8:$I$8,1)</f>
        <v>81.98</v>
      </c>
      <c r="D3060" s="20">
        <f t="shared" si="4656"/>
        <v>0</v>
      </c>
      <c r="E3060" s="17">
        <f>D3060*Premissas!$C$6</f>
        <v>0</v>
      </c>
      <c r="F3060" s="15">
        <f t="shared" si="4657"/>
        <v>219</v>
      </c>
      <c r="G3060" s="18">
        <f>F3060*Premissas!$C$5</f>
        <v>7059.8228408731411</v>
      </c>
      <c r="M3060" s="7" t="str">
        <f>Premissas!$E$8</f>
        <v>abril/19</v>
      </c>
      <c r="N3060" s="29">
        <f t="shared" si="4664"/>
        <v>219</v>
      </c>
      <c r="O3060" s="15">
        <f>Premissas!$I$8</f>
        <v>53.09</v>
      </c>
      <c r="P3060" s="20">
        <f t="shared" si="4659"/>
        <v>0</v>
      </c>
      <c r="Q3060" s="17">
        <f>P3060*Premissas!$C$13</f>
        <v>0</v>
      </c>
      <c r="R3060" s="15">
        <f t="shared" si="4660"/>
        <v>219</v>
      </c>
      <c r="S3060" s="18">
        <f>R3060*Premissas!$C$11</f>
        <v>10548.165137614678</v>
      </c>
      <c r="Y3060" s="7" t="str">
        <f>Premissas!$E$8</f>
        <v>abril/19</v>
      </c>
      <c r="Z3060" s="29">
        <f t="shared" si="4665"/>
        <v>219</v>
      </c>
      <c r="AA3060" s="15">
        <f>Premissas!$H$8</f>
        <v>81.98</v>
      </c>
      <c r="AB3060" s="20">
        <f t="shared" si="4662"/>
        <v>0</v>
      </c>
      <c r="AC3060" s="17">
        <f>AB3060*Premissas!$C$6</f>
        <v>0</v>
      </c>
      <c r="AD3060" s="15">
        <f t="shared" si="4663"/>
        <v>219</v>
      </c>
      <c r="AE3060" s="18">
        <f>AD3060*Premissas!$C$12</f>
        <v>7059.8228408731411</v>
      </c>
    </row>
    <row r="3061" spans="1:33" x14ac:dyDescent="0.25">
      <c r="A3061" s="7" t="str">
        <f>Premissas!$E$9</f>
        <v>março/19</v>
      </c>
      <c r="B3061" s="29">
        <f t="shared" si="4666"/>
        <v>219</v>
      </c>
      <c r="C3061" s="15">
        <f>LARGE(Premissas!$H$9:$I$9,1)</f>
        <v>77.73</v>
      </c>
      <c r="D3061" s="20">
        <f t="shared" si="4656"/>
        <v>0</v>
      </c>
      <c r="E3061" s="17">
        <f>D3061*Premissas!$C$6</f>
        <v>0</v>
      </c>
      <c r="F3061" s="15">
        <f t="shared" si="4657"/>
        <v>219</v>
      </c>
      <c r="G3061" s="18">
        <f>F3061*Premissas!$C$5</f>
        <v>7059.8228408731411</v>
      </c>
      <c r="M3061" s="7" t="str">
        <f>Premissas!$E$9</f>
        <v>março/19</v>
      </c>
      <c r="N3061" s="29">
        <f t="shared" si="4664"/>
        <v>219</v>
      </c>
      <c r="O3061" s="15">
        <f>Premissas!$I$9</f>
        <v>77.73</v>
      </c>
      <c r="P3061" s="20">
        <f t="shared" si="4659"/>
        <v>0</v>
      </c>
      <c r="Q3061" s="17">
        <f>P3061*Premissas!$C$13</f>
        <v>0</v>
      </c>
      <c r="R3061" s="15">
        <f t="shared" si="4660"/>
        <v>219</v>
      </c>
      <c r="S3061" s="18">
        <f>R3061*Premissas!$C$11</f>
        <v>10548.165137614678</v>
      </c>
      <c r="Y3061" s="7" t="str">
        <f>Premissas!$E$9</f>
        <v>março/19</v>
      </c>
      <c r="Z3061" s="29">
        <f t="shared" si="4665"/>
        <v>219</v>
      </c>
      <c r="AA3061" s="15">
        <f>Premissas!$H$9</f>
        <v>77.62</v>
      </c>
      <c r="AB3061" s="20">
        <f t="shared" si="4662"/>
        <v>0</v>
      </c>
      <c r="AC3061" s="17">
        <f>AB3061*Premissas!$C$6</f>
        <v>0</v>
      </c>
      <c r="AD3061" s="15">
        <f t="shared" si="4663"/>
        <v>219</v>
      </c>
      <c r="AE3061" s="18">
        <f>AD3061*Premissas!$C$12</f>
        <v>7059.8228408731411</v>
      </c>
    </row>
    <row r="3062" spans="1:33" x14ac:dyDescent="0.25">
      <c r="A3062" s="7" t="str">
        <f>Premissas!$E$10</f>
        <v>fevereiro/19</v>
      </c>
      <c r="B3062" s="29">
        <f t="shared" si="4666"/>
        <v>219</v>
      </c>
      <c r="C3062" s="15">
        <f>LARGE(Premissas!$H$10:$I$10,1)</f>
        <v>89.49</v>
      </c>
      <c r="D3062" s="20">
        <f t="shared" si="4656"/>
        <v>0</v>
      </c>
      <c r="E3062" s="17">
        <f>D3062*Premissas!$C$6</f>
        <v>0</v>
      </c>
      <c r="F3062" s="15">
        <f t="shared" si="4657"/>
        <v>219</v>
      </c>
      <c r="G3062" s="18">
        <f>F3062*Premissas!$C$5</f>
        <v>7059.8228408731411</v>
      </c>
      <c r="M3062" s="7" t="str">
        <f>Premissas!$E$10</f>
        <v>fevereiro/19</v>
      </c>
      <c r="N3062" s="29">
        <f t="shared" si="4664"/>
        <v>219</v>
      </c>
      <c r="O3062" s="15">
        <f>Premissas!$I$10</f>
        <v>61.82</v>
      </c>
      <c r="P3062" s="20">
        <f t="shared" si="4659"/>
        <v>0</v>
      </c>
      <c r="Q3062" s="17">
        <f>P3062*Premissas!$C$13</f>
        <v>0</v>
      </c>
      <c r="R3062" s="15">
        <f t="shared" si="4660"/>
        <v>219</v>
      </c>
      <c r="S3062" s="18">
        <f>R3062*Premissas!$C$11</f>
        <v>10548.165137614678</v>
      </c>
      <c r="Y3062" s="7" t="str">
        <f>Premissas!$E$10</f>
        <v>fevereiro/19</v>
      </c>
      <c r="Z3062" s="29">
        <f t="shared" si="4665"/>
        <v>219</v>
      </c>
      <c r="AA3062" s="15">
        <f>Premissas!$H$10</f>
        <v>89.49</v>
      </c>
      <c r="AB3062" s="20">
        <f t="shared" si="4662"/>
        <v>0</v>
      </c>
      <c r="AC3062" s="17">
        <f>AB3062*Premissas!$C$6</f>
        <v>0</v>
      </c>
      <c r="AD3062" s="15">
        <f t="shared" si="4663"/>
        <v>219</v>
      </c>
      <c r="AE3062" s="18">
        <f>AD3062*Premissas!$C$12</f>
        <v>7059.8228408731411</v>
      </c>
    </row>
    <row r="3063" spans="1:33" x14ac:dyDescent="0.25">
      <c r="A3063" s="7" t="str">
        <f>Premissas!$E$11</f>
        <v>janeiro/19</v>
      </c>
      <c r="B3063" s="29">
        <f t="shared" si="4666"/>
        <v>219</v>
      </c>
      <c r="C3063" s="15">
        <f>LARGE(Premissas!$H$11:$I$11,1)</f>
        <v>81.09</v>
      </c>
      <c r="D3063" s="16">
        <f t="shared" si="4656"/>
        <v>0</v>
      </c>
      <c r="E3063" s="17">
        <f>D3063*Premissas!$C$6</f>
        <v>0</v>
      </c>
      <c r="F3063" s="15">
        <f t="shared" si="4657"/>
        <v>219</v>
      </c>
      <c r="G3063" s="18">
        <f>F3063*Premissas!$C$5</f>
        <v>7059.8228408731411</v>
      </c>
      <c r="M3063" s="7" t="str">
        <f>Premissas!$E$11</f>
        <v>janeiro/19</v>
      </c>
      <c r="N3063" s="29">
        <f t="shared" si="4664"/>
        <v>219</v>
      </c>
      <c r="O3063" s="15">
        <f>Premissas!$I$11</f>
        <v>57.12</v>
      </c>
      <c r="P3063" s="16">
        <f t="shared" si="4659"/>
        <v>0</v>
      </c>
      <c r="Q3063" s="17">
        <f>P3063*Premissas!$C$13</f>
        <v>0</v>
      </c>
      <c r="R3063" s="15">
        <f t="shared" si="4660"/>
        <v>219</v>
      </c>
      <c r="S3063" s="18">
        <f>R3063*Premissas!$C$11</f>
        <v>10548.165137614678</v>
      </c>
      <c r="Y3063" s="7" t="str">
        <f>Premissas!$E$11</f>
        <v>janeiro/19</v>
      </c>
      <c r="Z3063" s="29">
        <f t="shared" si="4665"/>
        <v>219</v>
      </c>
      <c r="AA3063" s="15">
        <f>Premissas!$H$11</f>
        <v>81.09</v>
      </c>
      <c r="AB3063" s="16">
        <f t="shared" si="4662"/>
        <v>0</v>
      </c>
      <c r="AC3063" s="17">
        <f>AB3063*Premissas!$C$6</f>
        <v>0</v>
      </c>
      <c r="AD3063" s="15">
        <f t="shared" si="4663"/>
        <v>219</v>
      </c>
      <c r="AE3063" s="18">
        <f>AD3063*Premissas!$C$12</f>
        <v>7059.8228408731411</v>
      </c>
    </row>
    <row r="3064" spans="1:33" x14ac:dyDescent="0.25">
      <c r="A3064" s="7" t="str">
        <f>Premissas!$E$12</f>
        <v>dezembro/18</v>
      </c>
      <c r="B3064" s="29">
        <f t="shared" si="4666"/>
        <v>219</v>
      </c>
      <c r="C3064" s="15">
        <f>LARGE(Premissas!$H$12:$I$12,1)</f>
        <v>66.98</v>
      </c>
      <c r="D3064" s="16">
        <f t="shared" si="4656"/>
        <v>0</v>
      </c>
      <c r="E3064" s="17">
        <f>D3064*Premissas!$C$6</f>
        <v>0</v>
      </c>
      <c r="F3064" s="15">
        <f t="shared" si="4657"/>
        <v>219</v>
      </c>
      <c r="G3064" s="18">
        <f>F3064*Premissas!$C$5</f>
        <v>7059.8228408731411</v>
      </c>
      <c r="M3064" s="7" t="str">
        <f>Premissas!$E$12</f>
        <v>dezembro/18</v>
      </c>
      <c r="N3064" s="29">
        <f t="shared" si="4664"/>
        <v>219</v>
      </c>
      <c r="O3064" s="15">
        <f>Premissas!$I$12</f>
        <v>56.9</v>
      </c>
      <c r="P3064" s="16">
        <f t="shared" si="4659"/>
        <v>0</v>
      </c>
      <c r="Q3064" s="17">
        <f>P3064*Premissas!$C$13</f>
        <v>0</v>
      </c>
      <c r="R3064" s="15">
        <f t="shared" si="4660"/>
        <v>219</v>
      </c>
      <c r="S3064" s="18">
        <f>R3064*Premissas!$C$11</f>
        <v>10548.165137614678</v>
      </c>
      <c r="Y3064" s="7" t="str">
        <f>Premissas!$E$12</f>
        <v>dezembro/18</v>
      </c>
      <c r="Z3064" s="29">
        <f t="shared" si="4665"/>
        <v>219</v>
      </c>
      <c r="AA3064" s="15">
        <f>Premissas!$H$12</f>
        <v>66.98</v>
      </c>
      <c r="AB3064" s="16">
        <f t="shared" si="4662"/>
        <v>0</v>
      </c>
      <c r="AC3064" s="17">
        <f>AB3064*Premissas!$C$6</f>
        <v>0</v>
      </c>
      <c r="AD3064" s="15">
        <f t="shared" si="4663"/>
        <v>219</v>
      </c>
      <c r="AE3064" s="18">
        <f>AD3064*Premissas!$C$12</f>
        <v>7059.8228408731411</v>
      </c>
    </row>
    <row r="3065" spans="1:33" x14ac:dyDescent="0.25">
      <c r="A3065" s="7" t="str">
        <f>Premissas!$E$13</f>
        <v>novembro/18</v>
      </c>
      <c r="B3065" s="29">
        <f t="shared" si="4666"/>
        <v>219</v>
      </c>
      <c r="C3065" s="15">
        <f>LARGE(Premissas!$H$13:$I$13,1)</f>
        <v>66.42</v>
      </c>
      <c r="D3065" s="16">
        <f t="shared" si="4656"/>
        <v>0</v>
      </c>
      <c r="E3065" s="17">
        <f>D3065*Premissas!$C$6</f>
        <v>0</v>
      </c>
      <c r="F3065" s="15">
        <f t="shared" si="4657"/>
        <v>219</v>
      </c>
      <c r="G3065" s="18">
        <f>F3065*Premissas!$C$5</f>
        <v>7059.8228408731411</v>
      </c>
      <c r="M3065" s="7" t="str">
        <f>Premissas!$E$13</f>
        <v>novembro/18</v>
      </c>
      <c r="N3065" s="29">
        <f t="shared" si="4664"/>
        <v>219</v>
      </c>
      <c r="O3065" s="15">
        <f>Premissas!$I$13</f>
        <v>40.659999999999997</v>
      </c>
      <c r="P3065" s="16">
        <f t="shared" si="4659"/>
        <v>0</v>
      </c>
      <c r="Q3065" s="17">
        <f>P3065*Premissas!$C$13</f>
        <v>0</v>
      </c>
      <c r="R3065" s="15">
        <f t="shared" si="4660"/>
        <v>219</v>
      </c>
      <c r="S3065" s="18">
        <f>R3065*Premissas!$C$11</f>
        <v>10548.165137614678</v>
      </c>
      <c r="Y3065" s="7" t="str">
        <f>Premissas!$E$13</f>
        <v>novembro/18</v>
      </c>
      <c r="Z3065" s="29">
        <f t="shared" si="4665"/>
        <v>219</v>
      </c>
      <c r="AA3065" s="15">
        <f>Premissas!$H$13</f>
        <v>66.42</v>
      </c>
      <c r="AB3065" s="16">
        <f t="shared" si="4662"/>
        <v>0</v>
      </c>
      <c r="AC3065" s="17">
        <f>AB3065*Premissas!$C$6</f>
        <v>0</v>
      </c>
      <c r="AD3065" s="15">
        <f t="shared" si="4663"/>
        <v>219</v>
      </c>
      <c r="AE3065" s="18">
        <f>AD3065*Premissas!$C$12</f>
        <v>7059.8228408731411</v>
      </c>
    </row>
    <row r="3066" spans="1:33" x14ac:dyDescent="0.25">
      <c r="A3066" s="26" t="s">
        <v>35</v>
      </c>
      <c r="B3066" s="5"/>
      <c r="C3066" s="5">
        <f>LARGE(C3053:C3065,1)</f>
        <v>89.49</v>
      </c>
      <c r="D3066" s="5">
        <f>LARGE(D3053:D3065,1)</f>
        <v>0</v>
      </c>
      <c r="E3066" s="27">
        <f>SUM(E3054:E3065)</f>
        <v>0</v>
      </c>
      <c r="F3066" s="5">
        <f>LARGE(F3053:F3065,1)</f>
        <v>219</v>
      </c>
      <c r="G3066" s="27">
        <f t="shared" si="4622"/>
        <v>84717.874090477664</v>
      </c>
      <c r="H3066" s="50">
        <f>E3066+G3066</f>
        <v>84717.874090477664</v>
      </c>
      <c r="I3066">
        <f>B3054</f>
        <v>219</v>
      </c>
      <c r="M3066" s="26" t="s">
        <v>35</v>
      </c>
      <c r="N3066" s="5"/>
      <c r="O3066" s="5">
        <f t="shared" ref="O3066:P3066" si="4667">LARGE(O3053:O3065,1)</f>
        <v>77.73</v>
      </c>
      <c r="P3066" s="5">
        <f t="shared" si="4667"/>
        <v>0</v>
      </c>
      <c r="Q3066" s="27">
        <f t="shared" ref="Q3066" si="4668">SUM(Q3054:Q3065)</f>
        <v>0</v>
      </c>
      <c r="R3066" s="5">
        <f t="shared" ref="R3066" si="4669">LARGE(R3053:R3065,1)</f>
        <v>219</v>
      </c>
      <c r="S3066" s="27">
        <f t="shared" si="4626"/>
        <v>126577.98165137613</v>
      </c>
      <c r="T3066" s="50">
        <f t="shared" ref="T3066" si="4670">Q3066+S3066</f>
        <v>126577.98165137613</v>
      </c>
      <c r="U3066">
        <f t="shared" ref="U3066" si="4671">N3054</f>
        <v>219</v>
      </c>
      <c r="Y3066" s="26" t="s">
        <v>35</v>
      </c>
      <c r="Z3066" s="5"/>
      <c r="AA3066" s="5">
        <f t="shared" ref="AA3066:AB3066" si="4672">LARGE(AA3053:AA3065,1)</f>
        <v>89.49</v>
      </c>
      <c r="AB3066" s="5">
        <f t="shared" si="4672"/>
        <v>0</v>
      </c>
      <c r="AC3066" s="27">
        <f t="shared" ref="AC3066" si="4673">SUM(AC3054:AC3065)</f>
        <v>0</v>
      </c>
      <c r="AD3066" s="5">
        <f t="shared" ref="AD3066" si="4674">LARGE(AD3053:AD3065,1)</f>
        <v>219</v>
      </c>
      <c r="AE3066" s="27">
        <f t="shared" si="4632"/>
        <v>84717.874090477664</v>
      </c>
      <c r="AF3066" s="50">
        <f t="shared" ref="AF3066" si="4675">AC3066+AE3066</f>
        <v>84717.874090477664</v>
      </c>
      <c r="AG3066">
        <f t="shared" ref="AG3066" si="4676">Z3054</f>
        <v>219</v>
      </c>
    </row>
    <row r="3067" spans="1:33" x14ac:dyDescent="0.25">
      <c r="A3067" s="6" t="s">
        <v>12</v>
      </c>
      <c r="B3067" s="6" t="s">
        <v>18</v>
      </c>
      <c r="C3067" s="6" t="s">
        <v>19</v>
      </c>
      <c r="D3067" s="14" t="s">
        <v>20</v>
      </c>
      <c r="E3067" s="14" t="s">
        <v>21</v>
      </c>
      <c r="F3067" s="6" t="s">
        <v>22</v>
      </c>
      <c r="G3067" s="6" t="s">
        <v>23</v>
      </c>
      <c r="M3067" s="6" t="s">
        <v>12</v>
      </c>
      <c r="N3067" s="6" t="s">
        <v>18</v>
      </c>
      <c r="O3067" s="6" t="s">
        <v>19</v>
      </c>
      <c r="P3067" s="14" t="s">
        <v>20</v>
      </c>
      <c r="Q3067" s="14" t="s">
        <v>21</v>
      </c>
      <c r="R3067" s="6" t="s">
        <v>22</v>
      </c>
      <c r="S3067" s="6" t="s">
        <v>23</v>
      </c>
      <c r="Y3067" s="6" t="s">
        <v>12</v>
      </c>
      <c r="Z3067" s="6" t="s">
        <v>18</v>
      </c>
      <c r="AA3067" s="6" t="s">
        <v>19</v>
      </c>
      <c r="AB3067" s="14" t="s">
        <v>20</v>
      </c>
      <c r="AC3067" s="14" t="s">
        <v>21</v>
      </c>
      <c r="AD3067" s="6" t="s">
        <v>22</v>
      </c>
      <c r="AE3067" s="6" t="s">
        <v>23</v>
      </c>
    </row>
    <row r="3068" spans="1:33" x14ac:dyDescent="0.25">
      <c r="A3068" s="7" t="str">
        <f>Premissas!$E$2</f>
        <v>outubro/19</v>
      </c>
      <c r="B3068" s="29">
        <f>B3054+1</f>
        <v>220</v>
      </c>
      <c r="C3068" s="15">
        <f>LARGE(Premissas!$H$2:$I$2,1)</f>
        <v>63.39</v>
      </c>
      <c r="D3068" s="16">
        <f t="shared" ref="D3068:D3079" si="4677">IF(C3068&gt;105%*B3068,(C3068-B3068),0)</f>
        <v>0</v>
      </c>
      <c r="E3068" s="17">
        <f>D3068*Premissas!$C$6</f>
        <v>0</v>
      </c>
      <c r="F3068" s="15">
        <f t="shared" ref="F3068:F3079" si="4678">IF(C3068&gt;B3068,C3068,B3068)</f>
        <v>220</v>
      </c>
      <c r="G3068" s="18">
        <f>F3068*Premissas!$C$5</f>
        <v>7092.0594748497315</v>
      </c>
      <c r="M3068" s="7" t="str">
        <f>Premissas!$E$2</f>
        <v>outubro/19</v>
      </c>
      <c r="N3068" s="29">
        <f t="shared" ref="N3068" si="4679">N3054+1</f>
        <v>220</v>
      </c>
      <c r="O3068" s="15">
        <f>Premissas!$I$2</f>
        <v>63.39</v>
      </c>
      <c r="P3068" s="16">
        <f t="shared" ref="P3068:P3079" si="4680">IF(O3068&gt;105%*N3068,(O3068-N3068),0)</f>
        <v>0</v>
      </c>
      <c r="Q3068" s="17">
        <f>P3068*Premissas!$C$13</f>
        <v>0</v>
      </c>
      <c r="R3068" s="15">
        <f t="shared" ref="R3068:R3079" si="4681">IF(O3068&gt;N3068,O3068,N3068)</f>
        <v>220</v>
      </c>
      <c r="S3068" s="18">
        <f>R3068*Premissas!$C$11</f>
        <v>10596.330275229357</v>
      </c>
      <c r="Y3068" s="7" t="str">
        <f>Premissas!$E$2</f>
        <v>outubro/19</v>
      </c>
      <c r="Z3068" s="29">
        <f t="shared" ref="Z3068" si="4682">Z3054+1</f>
        <v>220</v>
      </c>
      <c r="AA3068" s="15">
        <f>Premissas!$H$2</f>
        <v>58.8</v>
      </c>
      <c r="AB3068" s="16">
        <f t="shared" ref="AB3068:AB3079" si="4683">IF(AA3068&gt;105%*Z3068,(AA3068-Z3068),0)</f>
        <v>0</v>
      </c>
      <c r="AC3068" s="17">
        <f>AB3068*Premissas!$C$6</f>
        <v>0</v>
      </c>
      <c r="AD3068" s="15">
        <f t="shared" ref="AD3068:AD3079" si="4684">IF(AA3068&gt;Z3068,AA3068,Z3068)</f>
        <v>220</v>
      </c>
      <c r="AE3068" s="18">
        <f>AD3068*Premissas!$C$12</f>
        <v>7092.0594748497315</v>
      </c>
    </row>
    <row r="3069" spans="1:33" x14ac:dyDescent="0.25">
      <c r="A3069" s="7" t="str">
        <f>Premissas!$E$3</f>
        <v>setembro/19</v>
      </c>
      <c r="B3069" s="29">
        <f>B3068</f>
        <v>220</v>
      </c>
      <c r="C3069" s="15">
        <f>LARGE(Premissas!$H$3:$I$3,1)</f>
        <v>58.91</v>
      </c>
      <c r="D3069" s="16">
        <f t="shared" si="4677"/>
        <v>0</v>
      </c>
      <c r="E3069" s="17">
        <f>D3069*Premissas!$C$6</f>
        <v>0</v>
      </c>
      <c r="F3069" s="15">
        <f t="shared" si="4678"/>
        <v>220</v>
      </c>
      <c r="G3069" s="18">
        <f>F3069*Premissas!$C$5</f>
        <v>7092.0594748497315</v>
      </c>
      <c r="M3069" s="7" t="str">
        <f>Premissas!$E$3</f>
        <v>setembro/19</v>
      </c>
      <c r="N3069" s="29">
        <f t="shared" ref="N3069:N3079" si="4685">N3068</f>
        <v>220</v>
      </c>
      <c r="O3069" s="15">
        <f>Premissas!$I$3</f>
        <v>52.19</v>
      </c>
      <c r="P3069" s="16">
        <f t="shared" si="4680"/>
        <v>0</v>
      </c>
      <c r="Q3069" s="17">
        <f>P3069*Premissas!$C$13</f>
        <v>0</v>
      </c>
      <c r="R3069" s="15">
        <f t="shared" si="4681"/>
        <v>220</v>
      </c>
      <c r="S3069" s="18">
        <f>R3069*Premissas!$C$11</f>
        <v>10596.330275229357</v>
      </c>
      <c r="Y3069" s="7" t="str">
        <f>Premissas!$E$3</f>
        <v>setembro/19</v>
      </c>
      <c r="Z3069" s="29">
        <f t="shared" ref="Z3069:Z3079" si="4686">Z3068</f>
        <v>220</v>
      </c>
      <c r="AA3069" s="15">
        <f>Premissas!$H$3</f>
        <v>58.91</v>
      </c>
      <c r="AB3069" s="16">
        <f t="shared" si="4683"/>
        <v>0</v>
      </c>
      <c r="AC3069" s="17">
        <f>AB3069*Premissas!$C$6</f>
        <v>0</v>
      </c>
      <c r="AD3069" s="15">
        <f t="shared" si="4684"/>
        <v>220</v>
      </c>
      <c r="AE3069" s="18">
        <f>AD3069*Premissas!$C$12</f>
        <v>7092.0594748497315</v>
      </c>
    </row>
    <row r="3070" spans="1:33" x14ac:dyDescent="0.25">
      <c r="A3070" s="7" t="str">
        <f>Premissas!$E$4</f>
        <v>agosto/19</v>
      </c>
      <c r="B3070" s="29">
        <f t="shared" ref="B3070:B3079" si="4687">B3069</f>
        <v>220</v>
      </c>
      <c r="C3070" s="15">
        <f>LARGE(Premissas!$H$4:$I$4,1)</f>
        <v>46.48</v>
      </c>
      <c r="D3070" s="16">
        <f t="shared" si="4677"/>
        <v>0</v>
      </c>
      <c r="E3070" s="17">
        <f>D3070*Premissas!$C$6</f>
        <v>0</v>
      </c>
      <c r="F3070" s="15">
        <f t="shared" si="4678"/>
        <v>220</v>
      </c>
      <c r="G3070" s="18">
        <f>F3070*Premissas!$C$5</f>
        <v>7092.0594748497315</v>
      </c>
      <c r="M3070" s="7" t="str">
        <f>Premissas!$E$4</f>
        <v>agosto/19</v>
      </c>
      <c r="N3070" s="29">
        <f t="shared" si="4685"/>
        <v>220</v>
      </c>
      <c r="O3070" s="15">
        <f>Premissas!$I$4</f>
        <v>20.16</v>
      </c>
      <c r="P3070" s="16">
        <f t="shared" si="4680"/>
        <v>0</v>
      </c>
      <c r="Q3070" s="17">
        <f>P3070*Premissas!$C$13</f>
        <v>0</v>
      </c>
      <c r="R3070" s="15">
        <f t="shared" si="4681"/>
        <v>220</v>
      </c>
      <c r="S3070" s="18">
        <f>R3070*Premissas!$C$11</f>
        <v>10596.330275229357</v>
      </c>
      <c r="Y3070" s="7" t="str">
        <f>Premissas!$E$4</f>
        <v>agosto/19</v>
      </c>
      <c r="Z3070" s="29">
        <f t="shared" si="4686"/>
        <v>220</v>
      </c>
      <c r="AA3070" s="15">
        <f>Premissas!$H$4</f>
        <v>46.48</v>
      </c>
      <c r="AB3070" s="16">
        <f t="shared" si="4683"/>
        <v>0</v>
      </c>
      <c r="AC3070" s="17">
        <f>AB3070*Premissas!$C$6</f>
        <v>0</v>
      </c>
      <c r="AD3070" s="15">
        <f t="shared" si="4684"/>
        <v>220</v>
      </c>
      <c r="AE3070" s="18">
        <f>AD3070*Premissas!$C$12</f>
        <v>7092.0594748497315</v>
      </c>
    </row>
    <row r="3071" spans="1:33" x14ac:dyDescent="0.25">
      <c r="A3071" s="7" t="str">
        <f>Premissas!$E$5</f>
        <v>julho/19</v>
      </c>
      <c r="B3071" s="29">
        <f t="shared" si="4687"/>
        <v>220</v>
      </c>
      <c r="C3071" s="15">
        <f>LARGE(Premissas!$H$5:$I$5,1)</f>
        <v>63.17</v>
      </c>
      <c r="D3071" s="16">
        <f t="shared" si="4677"/>
        <v>0</v>
      </c>
      <c r="E3071" s="17">
        <f>D3071*Premissas!$C$6</f>
        <v>0</v>
      </c>
      <c r="F3071" s="15">
        <f t="shared" si="4678"/>
        <v>220</v>
      </c>
      <c r="G3071" s="18">
        <f>F3071*Premissas!$C$5</f>
        <v>7092.0594748497315</v>
      </c>
      <c r="M3071" s="7" t="str">
        <f>Premissas!$E$5</f>
        <v>julho/19</v>
      </c>
      <c r="N3071" s="29">
        <f t="shared" si="4685"/>
        <v>220</v>
      </c>
      <c r="O3071" s="15">
        <f>Premissas!$I$5</f>
        <v>39.979999999999997</v>
      </c>
      <c r="P3071" s="16">
        <f t="shared" si="4680"/>
        <v>0</v>
      </c>
      <c r="Q3071" s="17">
        <f>P3071*Premissas!$C$13</f>
        <v>0</v>
      </c>
      <c r="R3071" s="15">
        <f t="shared" si="4681"/>
        <v>220</v>
      </c>
      <c r="S3071" s="18">
        <f>R3071*Premissas!$C$11</f>
        <v>10596.330275229357</v>
      </c>
      <c r="Y3071" s="7" t="str">
        <f>Premissas!$E$5</f>
        <v>julho/19</v>
      </c>
      <c r="Z3071" s="29">
        <f t="shared" si="4686"/>
        <v>220</v>
      </c>
      <c r="AA3071" s="15">
        <f>Premissas!$H$5</f>
        <v>63.17</v>
      </c>
      <c r="AB3071" s="16">
        <f t="shared" si="4683"/>
        <v>0</v>
      </c>
      <c r="AC3071" s="17">
        <f>AB3071*Premissas!$C$6</f>
        <v>0</v>
      </c>
      <c r="AD3071" s="15">
        <f t="shared" si="4684"/>
        <v>220</v>
      </c>
      <c r="AE3071" s="18">
        <f>AD3071*Premissas!$C$12</f>
        <v>7092.0594748497315</v>
      </c>
    </row>
    <row r="3072" spans="1:33" x14ac:dyDescent="0.25">
      <c r="A3072" s="7" t="str">
        <f>Premissas!$E$6</f>
        <v>junho/19</v>
      </c>
      <c r="B3072" s="29">
        <f t="shared" si="4687"/>
        <v>220</v>
      </c>
      <c r="C3072" s="15">
        <f>LARGE(Premissas!$H$6:$I$6,1)</f>
        <v>59.47</v>
      </c>
      <c r="D3072" s="16">
        <f t="shared" si="4677"/>
        <v>0</v>
      </c>
      <c r="E3072" s="17">
        <f>D3072*Premissas!$C$6</f>
        <v>0</v>
      </c>
      <c r="F3072" s="15">
        <f t="shared" si="4678"/>
        <v>220</v>
      </c>
      <c r="G3072" s="18">
        <f>F3072*Premissas!$C$5</f>
        <v>7092.0594748497315</v>
      </c>
      <c r="M3072" s="7" t="str">
        <f>Premissas!$E$6</f>
        <v>junho/19</v>
      </c>
      <c r="N3072" s="29">
        <f t="shared" si="4685"/>
        <v>220</v>
      </c>
      <c r="O3072" s="15">
        <f>Premissas!$I$6</f>
        <v>47.71</v>
      </c>
      <c r="P3072" s="16">
        <f t="shared" si="4680"/>
        <v>0</v>
      </c>
      <c r="Q3072" s="17">
        <f>P3072*Premissas!$C$13</f>
        <v>0</v>
      </c>
      <c r="R3072" s="15">
        <f t="shared" si="4681"/>
        <v>220</v>
      </c>
      <c r="S3072" s="18">
        <f>R3072*Premissas!$C$11</f>
        <v>10596.330275229357</v>
      </c>
      <c r="Y3072" s="7" t="str">
        <f>Premissas!$E$6</f>
        <v>junho/19</v>
      </c>
      <c r="Z3072" s="29">
        <f t="shared" si="4686"/>
        <v>220</v>
      </c>
      <c r="AA3072" s="15">
        <f>Premissas!$H$6</f>
        <v>59.47</v>
      </c>
      <c r="AB3072" s="16">
        <f t="shared" si="4683"/>
        <v>0</v>
      </c>
      <c r="AC3072" s="17">
        <f>AB3072*Premissas!$C$6</f>
        <v>0</v>
      </c>
      <c r="AD3072" s="15">
        <f t="shared" si="4684"/>
        <v>220</v>
      </c>
      <c r="AE3072" s="18">
        <f>AD3072*Premissas!$C$12</f>
        <v>7092.0594748497315</v>
      </c>
    </row>
    <row r="3073" spans="1:33" x14ac:dyDescent="0.25">
      <c r="A3073" s="7" t="str">
        <f>Premissas!$E$7</f>
        <v>maio/19</v>
      </c>
      <c r="B3073" s="29">
        <f t="shared" si="4687"/>
        <v>220</v>
      </c>
      <c r="C3073" s="15">
        <f>LARGE(Premissas!$H$7:$I$7,1)</f>
        <v>61.04</v>
      </c>
      <c r="D3073" s="20">
        <f t="shared" si="4677"/>
        <v>0</v>
      </c>
      <c r="E3073" s="17">
        <f>D3073*Premissas!$C$6</f>
        <v>0</v>
      </c>
      <c r="F3073" s="15">
        <f t="shared" si="4678"/>
        <v>220</v>
      </c>
      <c r="G3073" s="18">
        <f>F3073*Premissas!$C$5</f>
        <v>7092.0594748497315</v>
      </c>
      <c r="M3073" s="7" t="str">
        <f>Premissas!$E$7</f>
        <v>maio/19</v>
      </c>
      <c r="N3073" s="29">
        <f t="shared" si="4685"/>
        <v>220</v>
      </c>
      <c r="O3073" s="15">
        <f>Premissas!$I$7</f>
        <v>46.37</v>
      </c>
      <c r="P3073" s="20">
        <f t="shared" si="4680"/>
        <v>0</v>
      </c>
      <c r="Q3073" s="17">
        <f>P3073*Premissas!$C$13</f>
        <v>0</v>
      </c>
      <c r="R3073" s="15">
        <f t="shared" si="4681"/>
        <v>220</v>
      </c>
      <c r="S3073" s="18">
        <f>R3073*Premissas!$C$11</f>
        <v>10596.330275229357</v>
      </c>
      <c r="Y3073" s="7" t="str">
        <f>Premissas!$E$7</f>
        <v>maio/19</v>
      </c>
      <c r="Z3073" s="29">
        <f t="shared" si="4686"/>
        <v>220</v>
      </c>
      <c r="AA3073" s="15">
        <f>Premissas!$H$7</f>
        <v>61.04</v>
      </c>
      <c r="AB3073" s="20">
        <f t="shared" si="4683"/>
        <v>0</v>
      </c>
      <c r="AC3073" s="17">
        <f>AB3073*Premissas!$C$6</f>
        <v>0</v>
      </c>
      <c r="AD3073" s="15">
        <f t="shared" si="4684"/>
        <v>220</v>
      </c>
      <c r="AE3073" s="18">
        <f>AD3073*Premissas!$C$12</f>
        <v>7092.0594748497315</v>
      </c>
    </row>
    <row r="3074" spans="1:33" x14ac:dyDescent="0.25">
      <c r="A3074" s="7" t="str">
        <f>Premissas!$E$8</f>
        <v>abril/19</v>
      </c>
      <c r="B3074" s="29">
        <f t="shared" si="4687"/>
        <v>220</v>
      </c>
      <c r="C3074" s="15">
        <f>LARGE(Premissas!$H$8:$I$8,1)</f>
        <v>81.98</v>
      </c>
      <c r="D3074" s="20">
        <f t="shared" si="4677"/>
        <v>0</v>
      </c>
      <c r="E3074" s="17">
        <f>D3074*Premissas!$C$6</f>
        <v>0</v>
      </c>
      <c r="F3074" s="15">
        <f t="shared" si="4678"/>
        <v>220</v>
      </c>
      <c r="G3074" s="18">
        <f>F3074*Premissas!$C$5</f>
        <v>7092.0594748497315</v>
      </c>
      <c r="M3074" s="7" t="str">
        <f>Premissas!$E$8</f>
        <v>abril/19</v>
      </c>
      <c r="N3074" s="29">
        <f t="shared" si="4685"/>
        <v>220</v>
      </c>
      <c r="O3074" s="15">
        <f>Premissas!$I$8</f>
        <v>53.09</v>
      </c>
      <c r="P3074" s="20">
        <f t="shared" si="4680"/>
        <v>0</v>
      </c>
      <c r="Q3074" s="17">
        <f>P3074*Premissas!$C$13</f>
        <v>0</v>
      </c>
      <c r="R3074" s="15">
        <f t="shared" si="4681"/>
        <v>220</v>
      </c>
      <c r="S3074" s="18">
        <f>R3074*Premissas!$C$11</f>
        <v>10596.330275229357</v>
      </c>
      <c r="Y3074" s="7" t="str">
        <f>Premissas!$E$8</f>
        <v>abril/19</v>
      </c>
      <c r="Z3074" s="29">
        <f t="shared" si="4686"/>
        <v>220</v>
      </c>
      <c r="AA3074" s="15">
        <f>Premissas!$H$8</f>
        <v>81.98</v>
      </c>
      <c r="AB3074" s="20">
        <f t="shared" si="4683"/>
        <v>0</v>
      </c>
      <c r="AC3074" s="17">
        <f>AB3074*Premissas!$C$6</f>
        <v>0</v>
      </c>
      <c r="AD3074" s="15">
        <f t="shared" si="4684"/>
        <v>220</v>
      </c>
      <c r="AE3074" s="18">
        <f>AD3074*Premissas!$C$12</f>
        <v>7092.0594748497315</v>
      </c>
    </row>
    <row r="3075" spans="1:33" x14ac:dyDescent="0.25">
      <c r="A3075" s="7" t="str">
        <f>Premissas!$E$9</f>
        <v>março/19</v>
      </c>
      <c r="B3075" s="29">
        <f t="shared" si="4687"/>
        <v>220</v>
      </c>
      <c r="C3075" s="15">
        <f>LARGE(Premissas!$H$9:$I$9,1)</f>
        <v>77.73</v>
      </c>
      <c r="D3075" s="20">
        <f t="shared" si="4677"/>
        <v>0</v>
      </c>
      <c r="E3075" s="17">
        <f>D3075*Premissas!$C$6</f>
        <v>0</v>
      </c>
      <c r="F3075" s="15">
        <f t="shared" si="4678"/>
        <v>220</v>
      </c>
      <c r="G3075" s="18">
        <f>F3075*Premissas!$C$5</f>
        <v>7092.0594748497315</v>
      </c>
      <c r="M3075" s="7" t="str">
        <f>Premissas!$E$9</f>
        <v>março/19</v>
      </c>
      <c r="N3075" s="29">
        <f t="shared" si="4685"/>
        <v>220</v>
      </c>
      <c r="O3075" s="15">
        <f>Premissas!$I$9</f>
        <v>77.73</v>
      </c>
      <c r="P3075" s="20">
        <f t="shared" si="4680"/>
        <v>0</v>
      </c>
      <c r="Q3075" s="17">
        <f>P3075*Premissas!$C$13</f>
        <v>0</v>
      </c>
      <c r="R3075" s="15">
        <f t="shared" si="4681"/>
        <v>220</v>
      </c>
      <c r="S3075" s="18">
        <f>R3075*Premissas!$C$11</f>
        <v>10596.330275229357</v>
      </c>
      <c r="Y3075" s="7" t="str">
        <f>Premissas!$E$9</f>
        <v>março/19</v>
      </c>
      <c r="Z3075" s="29">
        <f t="shared" si="4686"/>
        <v>220</v>
      </c>
      <c r="AA3075" s="15">
        <f>Premissas!$H$9</f>
        <v>77.62</v>
      </c>
      <c r="AB3075" s="20">
        <f t="shared" si="4683"/>
        <v>0</v>
      </c>
      <c r="AC3075" s="17">
        <f>AB3075*Premissas!$C$6</f>
        <v>0</v>
      </c>
      <c r="AD3075" s="15">
        <f t="shared" si="4684"/>
        <v>220</v>
      </c>
      <c r="AE3075" s="18">
        <f>AD3075*Premissas!$C$12</f>
        <v>7092.0594748497315</v>
      </c>
    </row>
    <row r="3076" spans="1:33" x14ac:dyDescent="0.25">
      <c r="A3076" s="7" t="str">
        <f>Premissas!$E$10</f>
        <v>fevereiro/19</v>
      </c>
      <c r="B3076" s="29">
        <f t="shared" si="4687"/>
        <v>220</v>
      </c>
      <c r="C3076" s="15">
        <f>LARGE(Premissas!$H$10:$I$10,1)</f>
        <v>89.49</v>
      </c>
      <c r="D3076" s="20">
        <f t="shared" si="4677"/>
        <v>0</v>
      </c>
      <c r="E3076" s="17">
        <f>D3076*Premissas!$C$6</f>
        <v>0</v>
      </c>
      <c r="F3076" s="15">
        <f t="shared" si="4678"/>
        <v>220</v>
      </c>
      <c r="G3076" s="18">
        <f>F3076*Premissas!$C$5</f>
        <v>7092.0594748497315</v>
      </c>
      <c r="M3076" s="7" t="str">
        <f>Premissas!$E$10</f>
        <v>fevereiro/19</v>
      </c>
      <c r="N3076" s="29">
        <f t="shared" si="4685"/>
        <v>220</v>
      </c>
      <c r="O3076" s="15">
        <f>Premissas!$I$10</f>
        <v>61.82</v>
      </c>
      <c r="P3076" s="20">
        <f t="shared" si="4680"/>
        <v>0</v>
      </c>
      <c r="Q3076" s="17">
        <f>P3076*Premissas!$C$13</f>
        <v>0</v>
      </c>
      <c r="R3076" s="15">
        <f t="shared" si="4681"/>
        <v>220</v>
      </c>
      <c r="S3076" s="18">
        <f>R3076*Premissas!$C$11</f>
        <v>10596.330275229357</v>
      </c>
      <c r="Y3076" s="7" t="str">
        <f>Premissas!$E$10</f>
        <v>fevereiro/19</v>
      </c>
      <c r="Z3076" s="29">
        <f t="shared" si="4686"/>
        <v>220</v>
      </c>
      <c r="AA3076" s="15">
        <f>Premissas!$H$10</f>
        <v>89.49</v>
      </c>
      <c r="AB3076" s="20">
        <f t="shared" si="4683"/>
        <v>0</v>
      </c>
      <c r="AC3076" s="17">
        <f>AB3076*Premissas!$C$6</f>
        <v>0</v>
      </c>
      <c r="AD3076" s="15">
        <f t="shared" si="4684"/>
        <v>220</v>
      </c>
      <c r="AE3076" s="18">
        <f>AD3076*Premissas!$C$12</f>
        <v>7092.0594748497315</v>
      </c>
    </row>
    <row r="3077" spans="1:33" x14ac:dyDescent="0.25">
      <c r="A3077" s="7" t="str">
        <f>Premissas!$E$11</f>
        <v>janeiro/19</v>
      </c>
      <c r="B3077" s="29">
        <f t="shared" si="4687"/>
        <v>220</v>
      </c>
      <c r="C3077" s="15">
        <f>LARGE(Premissas!$H$11:$I$11,1)</f>
        <v>81.09</v>
      </c>
      <c r="D3077" s="16">
        <f t="shared" si="4677"/>
        <v>0</v>
      </c>
      <c r="E3077" s="17">
        <f>D3077*Premissas!$C$6</f>
        <v>0</v>
      </c>
      <c r="F3077" s="15">
        <f t="shared" si="4678"/>
        <v>220</v>
      </c>
      <c r="G3077" s="18">
        <f>F3077*Premissas!$C$5</f>
        <v>7092.0594748497315</v>
      </c>
      <c r="M3077" s="7" t="str">
        <f>Premissas!$E$11</f>
        <v>janeiro/19</v>
      </c>
      <c r="N3077" s="29">
        <f t="shared" si="4685"/>
        <v>220</v>
      </c>
      <c r="O3077" s="15">
        <f>Premissas!$I$11</f>
        <v>57.12</v>
      </c>
      <c r="P3077" s="16">
        <f t="shared" si="4680"/>
        <v>0</v>
      </c>
      <c r="Q3077" s="17">
        <f>P3077*Premissas!$C$13</f>
        <v>0</v>
      </c>
      <c r="R3077" s="15">
        <f t="shared" si="4681"/>
        <v>220</v>
      </c>
      <c r="S3077" s="18">
        <f>R3077*Premissas!$C$11</f>
        <v>10596.330275229357</v>
      </c>
      <c r="Y3077" s="7" t="str">
        <f>Premissas!$E$11</f>
        <v>janeiro/19</v>
      </c>
      <c r="Z3077" s="29">
        <f t="shared" si="4686"/>
        <v>220</v>
      </c>
      <c r="AA3077" s="15">
        <f>Premissas!$H$11</f>
        <v>81.09</v>
      </c>
      <c r="AB3077" s="16">
        <f t="shared" si="4683"/>
        <v>0</v>
      </c>
      <c r="AC3077" s="17">
        <f>AB3077*Premissas!$C$6</f>
        <v>0</v>
      </c>
      <c r="AD3077" s="15">
        <f t="shared" si="4684"/>
        <v>220</v>
      </c>
      <c r="AE3077" s="18">
        <f>AD3077*Premissas!$C$12</f>
        <v>7092.0594748497315</v>
      </c>
    </row>
    <row r="3078" spans="1:33" x14ac:dyDescent="0.25">
      <c r="A3078" s="7" t="str">
        <f>Premissas!$E$12</f>
        <v>dezembro/18</v>
      </c>
      <c r="B3078" s="29">
        <f t="shared" si="4687"/>
        <v>220</v>
      </c>
      <c r="C3078" s="15">
        <f>LARGE(Premissas!$H$12:$I$12,1)</f>
        <v>66.98</v>
      </c>
      <c r="D3078" s="16">
        <f t="shared" si="4677"/>
        <v>0</v>
      </c>
      <c r="E3078" s="17">
        <f>D3078*Premissas!$C$6</f>
        <v>0</v>
      </c>
      <c r="F3078" s="15">
        <f t="shared" si="4678"/>
        <v>220</v>
      </c>
      <c r="G3078" s="18">
        <f>F3078*Premissas!$C$5</f>
        <v>7092.0594748497315</v>
      </c>
      <c r="M3078" s="7" t="str">
        <f>Premissas!$E$12</f>
        <v>dezembro/18</v>
      </c>
      <c r="N3078" s="29">
        <f t="shared" si="4685"/>
        <v>220</v>
      </c>
      <c r="O3078" s="15">
        <f>Premissas!$I$12</f>
        <v>56.9</v>
      </c>
      <c r="P3078" s="16">
        <f t="shared" si="4680"/>
        <v>0</v>
      </c>
      <c r="Q3078" s="17">
        <f>P3078*Premissas!$C$13</f>
        <v>0</v>
      </c>
      <c r="R3078" s="15">
        <f t="shared" si="4681"/>
        <v>220</v>
      </c>
      <c r="S3078" s="18">
        <f>R3078*Premissas!$C$11</f>
        <v>10596.330275229357</v>
      </c>
      <c r="Y3078" s="7" t="str">
        <f>Premissas!$E$12</f>
        <v>dezembro/18</v>
      </c>
      <c r="Z3078" s="29">
        <f t="shared" si="4686"/>
        <v>220</v>
      </c>
      <c r="AA3078" s="15">
        <f>Premissas!$H$12</f>
        <v>66.98</v>
      </c>
      <c r="AB3078" s="16">
        <f t="shared" si="4683"/>
        <v>0</v>
      </c>
      <c r="AC3078" s="17">
        <f>AB3078*Premissas!$C$6</f>
        <v>0</v>
      </c>
      <c r="AD3078" s="15">
        <f t="shared" si="4684"/>
        <v>220</v>
      </c>
      <c r="AE3078" s="18">
        <f>AD3078*Premissas!$C$12</f>
        <v>7092.0594748497315</v>
      </c>
    </row>
    <row r="3079" spans="1:33" x14ac:dyDescent="0.25">
      <c r="A3079" s="7" t="str">
        <f>Premissas!$E$13</f>
        <v>novembro/18</v>
      </c>
      <c r="B3079" s="29">
        <f t="shared" si="4687"/>
        <v>220</v>
      </c>
      <c r="C3079" s="15">
        <f>LARGE(Premissas!$H$13:$I$13,1)</f>
        <v>66.42</v>
      </c>
      <c r="D3079" s="16">
        <f t="shared" si="4677"/>
        <v>0</v>
      </c>
      <c r="E3079" s="17">
        <f>D3079*Premissas!$C$6</f>
        <v>0</v>
      </c>
      <c r="F3079" s="15">
        <f t="shared" si="4678"/>
        <v>220</v>
      </c>
      <c r="G3079" s="18">
        <f>F3079*Premissas!$C$5</f>
        <v>7092.0594748497315</v>
      </c>
      <c r="M3079" s="7" t="str">
        <f>Premissas!$E$13</f>
        <v>novembro/18</v>
      </c>
      <c r="N3079" s="29">
        <f t="shared" si="4685"/>
        <v>220</v>
      </c>
      <c r="O3079" s="15">
        <f>Premissas!$I$13</f>
        <v>40.659999999999997</v>
      </c>
      <c r="P3079" s="16">
        <f t="shared" si="4680"/>
        <v>0</v>
      </c>
      <c r="Q3079" s="17">
        <f>P3079*Premissas!$C$13</f>
        <v>0</v>
      </c>
      <c r="R3079" s="15">
        <f t="shared" si="4681"/>
        <v>220</v>
      </c>
      <c r="S3079" s="18">
        <f>R3079*Premissas!$C$11</f>
        <v>10596.330275229357</v>
      </c>
      <c r="Y3079" s="7" t="str">
        <f>Premissas!$E$13</f>
        <v>novembro/18</v>
      </c>
      <c r="Z3079" s="29">
        <f t="shared" si="4686"/>
        <v>220</v>
      </c>
      <c r="AA3079" s="15">
        <f>Premissas!$H$13</f>
        <v>66.42</v>
      </c>
      <c r="AB3079" s="16">
        <f t="shared" si="4683"/>
        <v>0</v>
      </c>
      <c r="AC3079" s="17">
        <f>AB3079*Premissas!$C$6</f>
        <v>0</v>
      </c>
      <c r="AD3079" s="15">
        <f t="shared" si="4684"/>
        <v>220</v>
      </c>
      <c r="AE3079" s="18">
        <f>AD3079*Premissas!$C$12</f>
        <v>7092.0594748497315</v>
      </c>
    </row>
    <row r="3080" spans="1:33" x14ac:dyDescent="0.25">
      <c r="A3080" s="26" t="s">
        <v>35</v>
      </c>
      <c r="B3080" s="5"/>
      <c r="C3080" s="5">
        <f>LARGE(C3067:C3079,1)</f>
        <v>89.49</v>
      </c>
      <c r="D3080" s="5">
        <f>LARGE(D3067:D3079,1)</f>
        <v>0</v>
      </c>
      <c r="E3080" s="27">
        <f>SUM(E3068:E3079)</f>
        <v>0</v>
      </c>
      <c r="F3080" s="5">
        <f>LARGE(F3067:F3079,1)</f>
        <v>220</v>
      </c>
      <c r="G3080" s="27">
        <f t="shared" si="4622"/>
        <v>85104.713698196778</v>
      </c>
      <c r="H3080" s="50">
        <f>E3080+G3080</f>
        <v>85104.713698196778</v>
      </c>
      <c r="I3080">
        <f>B3068</f>
        <v>220</v>
      </c>
      <c r="M3080" s="26" t="s">
        <v>35</v>
      </c>
      <c r="N3080" s="5"/>
      <c r="O3080" s="5">
        <f t="shared" ref="O3080:P3080" si="4688">LARGE(O3067:O3079,1)</f>
        <v>77.73</v>
      </c>
      <c r="P3080" s="5">
        <f t="shared" si="4688"/>
        <v>0</v>
      </c>
      <c r="Q3080" s="27">
        <f t="shared" ref="Q3080" si="4689">SUM(Q3068:Q3079)</f>
        <v>0</v>
      </c>
      <c r="R3080" s="5">
        <f t="shared" ref="R3080" si="4690">LARGE(R3067:R3079,1)</f>
        <v>220</v>
      </c>
      <c r="S3080" s="27">
        <f t="shared" si="4626"/>
        <v>127155.96330275225</v>
      </c>
      <c r="T3080" s="50">
        <f t="shared" ref="T3080" si="4691">Q3080+S3080</f>
        <v>127155.96330275225</v>
      </c>
      <c r="U3080">
        <f t="shared" ref="U3080" si="4692">N3068</f>
        <v>220</v>
      </c>
      <c r="Y3080" s="26" t="s">
        <v>35</v>
      </c>
      <c r="Z3080" s="5"/>
      <c r="AA3080" s="5">
        <f t="shared" ref="AA3080:AB3080" si="4693">LARGE(AA3067:AA3079,1)</f>
        <v>89.49</v>
      </c>
      <c r="AB3080" s="5">
        <f t="shared" si="4693"/>
        <v>0</v>
      </c>
      <c r="AC3080" s="27">
        <f t="shared" ref="AC3080" si="4694">SUM(AC3068:AC3079)</f>
        <v>0</v>
      </c>
      <c r="AD3080" s="5">
        <f t="shared" ref="AD3080" si="4695">LARGE(AD3067:AD3079,1)</f>
        <v>220</v>
      </c>
      <c r="AE3080" s="27">
        <f t="shared" si="4632"/>
        <v>85104.713698196778</v>
      </c>
      <c r="AF3080" s="50">
        <f t="shared" ref="AF3080" si="4696">AC3080+AE3080</f>
        <v>85104.713698196778</v>
      </c>
      <c r="AG3080">
        <f t="shared" ref="AG3080" si="4697">Z3068</f>
        <v>220</v>
      </c>
    </row>
    <row r="3081" spans="1:33" x14ac:dyDescent="0.25">
      <c r="A3081" s="6" t="s">
        <v>12</v>
      </c>
      <c r="B3081" s="6" t="s">
        <v>18</v>
      </c>
      <c r="C3081" s="6" t="s">
        <v>19</v>
      </c>
      <c r="D3081" s="14" t="s">
        <v>20</v>
      </c>
      <c r="E3081" s="14" t="s">
        <v>21</v>
      </c>
      <c r="F3081" s="6" t="s">
        <v>22</v>
      </c>
      <c r="G3081" s="6" t="s">
        <v>23</v>
      </c>
      <c r="M3081" s="6" t="s">
        <v>12</v>
      </c>
      <c r="N3081" s="6" t="s">
        <v>18</v>
      </c>
      <c r="O3081" s="6" t="s">
        <v>19</v>
      </c>
      <c r="P3081" s="14" t="s">
        <v>20</v>
      </c>
      <c r="Q3081" s="14" t="s">
        <v>21</v>
      </c>
      <c r="R3081" s="6" t="s">
        <v>22</v>
      </c>
      <c r="S3081" s="6" t="s">
        <v>23</v>
      </c>
      <c r="Y3081" s="6" t="s">
        <v>12</v>
      </c>
      <c r="Z3081" s="6" t="s">
        <v>18</v>
      </c>
      <c r="AA3081" s="6" t="s">
        <v>19</v>
      </c>
      <c r="AB3081" s="14" t="s">
        <v>20</v>
      </c>
      <c r="AC3081" s="14" t="s">
        <v>21</v>
      </c>
      <c r="AD3081" s="6" t="s">
        <v>22</v>
      </c>
      <c r="AE3081" s="6" t="s">
        <v>23</v>
      </c>
    </row>
    <row r="3082" spans="1:33" x14ac:dyDescent="0.25">
      <c r="A3082" s="7" t="str">
        <f>Premissas!$E$2</f>
        <v>outubro/19</v>
      </c>
      <c r="B3082" s="29">
        <f>B3068+1</f>
        <v>221</v>
      </c>
      <c r="C3082" s="15">
        <f>LARGE(Premissas!$H$2:$I$2,1)</f>
        <v>63.39</v>
      </c>
      <c r="D3082" s="16">
        <f t="shared" ref="D3082:D3093" si="4698">IF(C3082&gt;105%*B3082,(C3082-B3082),0)</f>
        <v>0</v>
      </c>
      <c r="E3082" s="17">
        <f>D3082*Premissas!$C$6</f>
        <v>0</v>
      </c>
      <c r="F3082" s="15">
        <f t="shared" ref="F3082:F3093" si="4699">IF(C3082&gt;B3082,C3082,B3082)</f>
        <v>221</v>
      </c>
      <c r="G3082" s="18">
        <f>F3082*Premissas!$C$5</f>
        <v>7124.296108826321</v>
      </c>
      <c r="M3082" s="7" t="str">
        <f>Premissas!$E$2</f>
        <v>outubro/19</v>
      </c>
      <c r="N3082" s="29">
        <f t="shared" ref="N3082" si="4700">N3068+1</f>
        <v>221</v>
      </c>
      <c r="O3082" s="15">
        <f>Premissas!$I$2</f>
        <v>63.39</v>
      </c>
      <c r="P3082" s="16">
        <f t="shared" ref="P3082:P3093" si="4701">IF(O3082&gt;105%*N3082,(O3082-N3082),0)</f>
        <v>0</v>
      </c>
      <c r="Q3082" s="17">
        <f>P3082*Premissas!$C$13</f>
        <v>0</v>
      </c>
      <c r="R3082" s="15">
        <f t="shared" ref="R3082:R3093" si="4702">IF(O3082&gt;N3082,O3082,N3082)</f>
        <v>221</v>
      </c>
      <c r="S3082" s="18">
        <f>R3082*Premissas!$C$11</f>
        <v>10644.495412844037</v>
      </c>
      <c r="Y3082" s="7" t="str">
        <f>Premissas!$E$2</f>
        <v>outubro/19</v>
      </c>
      <c r="Z3082" s="29">
        <f t="shared" ref="Z3082" si="4703">Z3068+1</f>
        <v>221</v>
      </c>
      <c r="AA3082" s="15">
        <f>Premissas!$H$2</f>
        <v>58.8</v>
      </c>
      <c r="AB3082" s="16">
        <f t="shared" ref="AB3082:AB3093" si="4704">IF(AA3082&gt;105%*Z3082,(AA3082-Z3082),0)</f>
        <v>0</v>
      </c>
      <c r="AC3082" s="17">
        <f>AB3082*Premissas!$C$6</f>
        <v>0</v>
      </c>
      <c r="AD3082" s="15">
        <f t="shared" ref="AD3082:AD3093" si="4705">IF(AA3082&gt;Z3082,AA3082,Z3082)</f>
        <v>221</v>
      </c>
      <c r="AE3082" s="18">
        <f>AD3082*Premissas!$C$12</f>
        <v>7124.296108826321</v>
      </c>
    </row>
    <row r="3083" spans="1:33" x14ac:dyDescent="0.25">
      <c r="A3083" s="7" t="str">
        <f>Premissas!$E$3</f>
        <v>setembro/19</v>
      </c>
      <c r="B3083" s="29">
        <f>B3082</f>
        <v>221</v>
      </c>
      <c r="C3083" s="15">
        <f>LARGE(Premissas!$H$3:$I$3,1)</f>
        <v>58.91</v>
      </c>
      <c r="D3083" s="16">
        <f t="shared" si="4698"/>
        <v>0</v>
      </c>
      <c r="E3083" s="17">
        <f>D3083*Premissas!$C$6</f>
        <v>0</v>
      </c>
      <c r="F3083" s="15">
        <f t="shared" si="4699"/>
        <v>221</v>
      </c>
      <c r="G3083" s="18">
        <f>F3083*Premissas!$C$5</f>
        <v>7124.296108826321</v>
      </c>
      <c r="M3083" s="7" t="str">
        <f>Premissas!$E$3</f>
        <v>setembro/19</v>
      </c>
      <c r="N3083" s="29">
        <f t="shared" ref="N3083:N3093" si="4706">N3082</f>
        <v>221</v>
      </c>
      <c r="O3083" s="15">
        <f>Premissas!$I$3</f>
        <v>52.19</v>
      </c>
      <c r="P3083" s="16">
        <f t="shared" si="4701"/>
        <v>0</v>
      </c>
      <c r="Q3083" s="17">
        <f>P3083*Premissas!$C$13</f>
        <v>0</v>
      </c>
      <c r="R3083" s="15">
        <f t="shared" si="4702"/>
        <v>221</v>
      </c>
      <c r="S3083" s="18">
        <f>R3083*Premissas!$C$11</f>
        <v>10644.495412844037</v>
      </c>
      <c r="Y3083" s="7" t="str">
        <f>Premissas!$E$3</f>
        <v>setembro/19</v>
      </c>
      <c r="Z3083" s="29">
        <f t="shared" ref="Z3083:Z3093" si="4707">Z3082</f>
        <v>221</v>
      </c>
      <c r="AA3083" s="15">
        <f>Premissas!$H$3</f>
        <v>58.91</v>
      </c>
      <c r="AB3083" s="16">
        <f t="shared" si="4704"/>
        <v>0</v>
      </c>
      <c r="AC3083" s="17">
        <f>AB3083*Premissas!$C$6</f>
        <v>0</v>
      </c>
      <c r="AD3083" s="15">
        <f t="shared" si="4705"/>
        <v>221</v>
      </c>
      <c r="AE3083" s="18">
        <f>AD3083*Premissas!$C$12</f>
        <v>7124.296108826321</v>
      </c>
    </row>
    <row r="3084" spans="1:33" x14ac:dyDescent="0.25">
      <c r="A3084" s="7" t="str">
        <f>Premissas!$E$4</f>
        <v>agosto/19</v>
      </c>
      <c r="B3084" s="29">
        <f t="shared" ref="B3084:B3093" si="4708">B3083</f>
        <v>221</v>
      </c>
      <c r="C3084" s="15">
        <f>LARGE(Premissas!$H$4:$I$4,1)</f>
        <v>46.48</v>
      </c>
      <c r="D3084" s="16">
        <f t="shared" si="4698"/>
        <v>0</v>
      </c>
      <c r="E3084" s="17">
        <f>D3084*Premissas!$C$6</f>
        <v>0</v>
      </c>
      <c r="F3084" s="15">
        <f t="shared" si="4699"/>
        <v>221</v>
      </c>
      <c r="G3084" s="18">
        <f>F3084*Premissas!$C$5</f>
        <v>7124.296108826321</v>
      </c>
      <c r="M3084" s="7" t="str">
        <f>Premissas!$E$4</f>
        <v>agosto/19</v>
      </c>
      <c r="N3084" s="29">
        <f t="shared" si="4706"/>
        <v>221</v>
      </c>
      <c r="O3084" s="15">
        <f>Premissas!$I$4</f>
        <v>20.16</v>
      </c>
      <c r="P3084" s="16">
        <f t="shared" si="4701"/>
        <v>0</v>
      </c>
      <c r="Q3084" s="17">
        <f>P3084*Premissas!$C$13</f>
        <v>0</v>
      </c>
      <c r="R3084" s="15">
        <f t="shared" si="4702"/>
        <v>221</v>
      </c>
      <c r="S3084" s="18">
        <f>R3084*Premissas!$C$11</f>
        <v>10644.495412844037</v>
      </c>
      <c r="Y3084" s="7" t="str">
        <f>Premissas!$E$4</f>
        <v>agosto/19</v>
      </c>
      <c r="Z3084" s="29">
        <f t="shared" si="4707"/>
        <v>221</v>
      </c>
      <c r="AA3084" s="15">
        <f>Premissas!$H$4</f>
        <v>46.48</v>
      </c>
      <c r="AB3084" s="16">
        <f t="shared" si="4704"/>
        <v>0</v>
      </c>
      <c r="AC3084" s="17">
        <f>AB3084*Premissas!$C$6</f>
        <v>0</v>
      </c>
      <c r="AD3084" s="15">
        <f t="shared" si="4705"/>
        <v>221</v>
      </c>
      <c r="AE3084" s="18">
        <f>AD3084*Premissas!$C$12</f>
        <v>7124.296108826321</v>
      </c>
    </row>
    <row r="3085" spans="1:33" x14ac:dyDescent="0.25">
      <c r="A3085" s="7" t="str">
        <f>Premissas!$E$5</f>
        <v>julho/19</v>
      </c>
      <c r="B3085" s="29">
        <f t="shared" si="4708"/>
        <v>221</v>
      </c>
      <c r="C3085" s="15">
        <f>LARGE(Premissas!$H$5:$I$5,1)</f>
        <v>63.17</v>
      </c>
      <c r="D3085" s="16">
        <f t="shared" si="4698"/>
        <v>0</v>
      </c>
      <c r="E3085" s="17">
        <f>D3085*Premissas!$C$6</f>
        <v>0</v>
      </c>
      <c r="F3085" s="15">
        <f t="shared" si="4699"/>
        <v>221</v>
      </c>
      <c r="G3085" s="18">
        <f>F3085*Premissas!$C$5</f>
        <v>7124.296108826321</v>
      </c>
      <c r="M3085" s="7" t="str">
        <f>Premissas!$E$5</f>
        <v>julho/19</v>
      </c>
      <c r="N3085" s="29">
        <f t="shared" si="4706"/>
        <v>221</v>
      </c>
      <c r="O3085" s="15">
        <f>Premissas!$I$5</f>
        <v>39.979999999999997</v>
      </c>
      <c r="P3085" s="16">
        <f t="shared" si="4701"/>
        <v>0</v>
      </c>
      <c r="Q3085" s="17">
        <f>P3085*Premissas!$C$13</f>
        <v>0</v>
      </c>
      <c r="R3085" s="15">
        <f t="shared" si="4702"/>
        <v>221</v>
      </c>
      <c r="S3085" s="18">
        <f>R3085*Premissas!$C$11</f>
        <v>10644.495412844037</v>
      </c>
      <c r="Y3085" s="7" t="str">
        <f>Premissas!$E$5</f>
        <v>julho/19</v>
      </c>
      <c r="Z3085" s="29">
        <f t="shared" si="4707"/>
        <v>221</v>
      </c>
      <c r="AA3085" s="15">
        <f>Premissas!$H$5</f>
        <v>63.17</v>
      </c>
      <c r="AB3085" s="16">
        <f t="shared" si="4704"/>
        <v>0</v>
      </c>
      <c r="AC3085" s="17">
        <f>AB3085*Premissas!$C$6</f>
        <v>0</v>
      </c>
      <c r="AD3085" s="15">
        <f t="shared" si="4705"/>
        <v>221</v>
      </c>
      <c r="AE3085" s="18">
        <f>AD3085*Premissas!$C$12</f>
        <v>7124.296108826321</v>
      </c>
    </row>
    <row r="3086" spans="1:33" x14ac:dyDescent="0.25">
      <c r="A3086" s="7" t="str">
        <f>Premissas!$E$6</f>
        <v>junho/19</v>
      </c>
      <c r="B3086" s="29">
        <f t="shared" si="4708"/>
        <v>221</v>
      </c>
      <c r="C3086" s="15">
        <f>LARGE(Premissas!$H$6:$I$6,1)</f>
        <v>59.47</v>
      </c>
      <c r="D3086" s="16">
        <f t="shared" si="4698"/>
        <v>0</v>
      </c>
      <c r="E3086" s="17">
        <f>D3086*Premissas!$C$6</f>
        <v>0</v>
      </c>
      <c r="F3086" s="15">
        <f t="shared" si="4699"/>
        <v>221</v>
      </c>
      <c r="G3086" s="18">
        <f>F3086*Premissas!$C$5</f>
        <v>7124.296108826321</v>
      </c>
      <c r="M3086" s="7" t="str">
        <f>Premissas!$E$6</f>
        <v>junho/19</v>
      </c>
      <c r="N3086" s="29">
        <f t="shared" si="4706"/>
        <v>221</v>
      </c>
      <c r="O3086" s="15">
        <f>Premissas!$I$6</f>
        <v>47.71</v>
      </c>
      <c r="P3086" s="16">
        <f t="shared" si="4701"/>
        <v>0</v>
      </c>
      <c r="Q3086" s="17">
        <f>P3086*Premissas!$C$13</f>
        <v>0</v>
      </c>
      <c r="R3086" s="15">
        <f t="shared" si="4702"/>
        <v>221</v>
      </c>
      <c r="S3086" s="18">
        <f>R3086*Premissas!$C$11</f>
        <v>10644.495412844037</v>
      </c>
      <c r="Y3086" s="7" t="str">
        <f>Premissas!$E$6</f>
        <v>junho/19</v>
      </c>
      <c r="Z3086" s="29">
        <f t="shared" si="4707"/>
        <v>221</v>
      </c>
      <c r="AA3086" s="15">
        <f>Premissas!$H$6</f>
        <v>59.47</v>
      </c>
      <c r="AB3086" s="16">
        <f t="shared" si="4704"/>
        <v>0</v>
      </c>
      <c r="AC3086" s="17">
        <f>AB3086*Premissas!$C$6</f>
        <v>0</v>
      </c>
      <c r="AD3086" s="15">
        <f t="shared" si="4705"/>
        <v>221</v>
      </c>
      <c r="AE3086" s="18">
        <f>AD3086*Premissas!$C$12</f>
        <v>7124.296108826321</v>
      </c>
    </row>
    <row r="3087" spans="1:33" x14ac:dyDescent="0.25">
      <c r="A3087" s="7" t="str">
        <f>Premissas!$E$7</f>
        <v>maio/19</v>
      </c>
      <c r="B3087" s="29">
        <f t="shared" si="4708"/>
        <v>221</v>
      </c>
      <c r="C3087" s="15">
        <f>LARGE(Premissas!$H$7:$I$7,1)</f>
        <v>61.04</v>
      </c>
      <c r="D3087" s="20">
        <f t="shared" si="4698"/>
        <v>0</v>
      </c>
      <c r="E3087" s="17">
        <f>D3087*Premissas!$C$6</f>
        <v>0</v>
      </c>
      <c r="F3087" s="15">
        <f t="shared" si="4699"/>
        <v>221</v>
      </c>
      <c r="G3087" s="18">
        <f>F3087*Premissas!$C$5</f>
        <v>7124.296108826321</v>
      </c>
      <c r="M3087" s="7" t="str">
        <f>Premissas!$E$7</f>
        <v>maio/19</v>
      </c>
      <c r="N3087" s="29">
        <f t="shared" si="4706"/>
        <v>221</v>
      </c>
      <c r="O3087" s="15">
        <f>Premissas!$I$7</f>
        <v>46.37</v>
      </c>
      <c r="P3087" s="20">
        <f t="shared" si="4701"/>
        <v>0</v>
      </c>
      <c r="Q3087" s="17">
        <f>P3087*Premissas!$C$13</f>
        <v>0</v>
      </c>
      <c r="R3087" s="15">
        <f t="shared" si="4702"/>
        <v>221</v>
      </c>
      <c r="S3087" s="18">
        <f>R3087*Premissas!$C$11</f>
        <v>10644.495412844037</v>
      </c>
      <c r="Y3087" s="7" t="str">
        <f>Premissas!$E$7</f>
        <v>maio/19</v>
      </c>
      <c r="Z3087" s="29">
        <f t="shared" si="4707"/>
        <v>221</v>
      </c>
      <c r="AA3087" s="15">
        <f>Premissas!$H$7</f>
        <v>61.04</v>
      </c>
      <c r="AB3087" s="20">
        <f t="shared" si="4704"/>
        <v>0</v>
      </c>
      <c r="AC3087" s="17">
        <f>AB3087*Premissas!$C$6</f>
        <v>0</v>
      </c>
      <c r="AD3087" s="15">
        <f t="shared" si="4705"/>
        <v>221</v>
      </c>
      <c r="AE3087" s="18">
        <f>AD3087*Premissas!$C$12</f>
        <v>7124.296108826321</v>
      </c>
    </row>
    <row r="3088" spans="1:33" x14ac:dyDescent="0.25">
      <c r="A3088" s="7" t="str">
        <f>Premissas!$E$8</f>
        <v>abril/19</v>
      </c>
      <c r="B3088" s="29">
        <f t="shared" si="4708"/>
        <v>221</v>
      </c>
      <c r="C3088" s="15">
        <f>LARGE(Premissas!$H$8:$I$8,1)</f>
        <v>81.98</v>
      </c>
      <c r="D3088" s="20">
        <f t="shared" si="4698"/>
        <v>0</v>
      </c>
      <c r="E3088" s="17">
        <f>D3088*Premissas!$C$6</f>
        <v>0</v>
      </c>
      <c r="F3088" s="15">
        <f t="shared" si="4699"/>
        <v>221</v>
      </c>
      <c r="G3088" s="18">
        <f>F3088*Premissas!$C$5</f>
        <v>7124.296108826321</v>
      </c>
      <c r="M3088" s="7" t="str">
        <f>Premissas!$E$8</f>
        <v>abril/19</v>
      </c>
      <c r="N3088" s="29">
        <f t="shared" si="4706"/>
        <v>221</v>
      </c>
      <c r="O3088" s="15">
        <f>Premissas!$I$8</f>
        <v>53.09</v>
      </c>
      <c r="P3088" s="20">
        <f t="shared" si="4701"/>
        <v>0</v>
      </c>
      <c r="Q3088" s="17">
        <f>P3088*Premissas!$C$13</f>
        <v>0</v>
      </c>
      <c r="R3088" s="15">
        <f t="shared" si="4702"/>
        <v>221</v>
      </c>
      <c r="S3088" s="18">
        <f>R3088*Premissas!$C$11</f>
        <v>10644.495412844037</v>
      </c>
      <c r="Y3088" s="7" t="str">
        <f>Premissas!$E$8</f>
        <v>abril/19</v>
      </c>
      <c r="Z3088" s="29">
        <f t="shared" si="4707"/>
        <v>221</v>
      </c>
      <c r="AA3088" s="15">
        <f>Premissas!$H$8</f>
        <v>81.98</v>
      </c>
      <c r="AB3088" s="20">
        <f t="shared" si="4704"/>
        <v>0</v>
      </c>
      <c r="AC3088" s="17">
        <f>AB3088*Premissas!$C$6</f>
        <v>0</v>
      </c>
      <c r="AD3088" s="15">
        <f t="shared" si="4705"/>
        <v>221</v>
      </c>
      <c r="AE3088" s="18">
        <f>AD3088*Premissas!$C$12</f>
        <v>7124.296108826321</v>
      </c>
    </row>
    <row r="3089" spans="1:33" x14ac:dyDescent="0.25">
      <c r="A3089" s="7" t="str">
        <f>Premissas!$E$9</f>
        <v>março/19</v>
      </c>
      <c r="B3089" s="29">
        <f t="shared" si="4708"/>
        <v>221</v>
      </c>
      <c r="C3089" s="15">
        <f>LARGE(Premissas!$H$9:$I$9,1)</f>
        <v>77.73</v>
      </c>
      <c r="D3089" s="20">
        <f t="shared" si="4698"/>
        <v>0</v>
      </c>
      <c r="E3089" s="17">
        <f>D3089*Premissas!$C$6</f>
        <v>0</v>
      </c>
      <c r="F3089" s="15">
        <f t="shared" si="4699"/>
        <v>221</v>
      </c>
      <c r="G3089" s="18">
        <f>F3089*Premissas!$C$5</f>
        <v>7124.296108826321</v>
      </c>
      <c r="M3089" s="7" t="str">
        <f>Premissas!$E$9</f>
        <v>março/19</v>
      </c>
      <c r="N3089" s="29">
        <f t="shared" si="4706"/>
        <v>221</v>
      </c>
      <c r="O3089" s="15">
        <f>Premissas!$I$9</f>
        <v>77.73</v>
      </c>
      <c r="P3089" s="20">
        <f t="shared" si="4701"/>
        <v>0</v>
      </c>
      <c r="Q3089" s="17">
        <f>P3089*Premissas!$C$13</f>
        <v>0</v>
      </c>
      <c r="R3089" s="15">
        <f t="shared" si="4702"/>
        <v>221</v>
      </c>
      <c r="S3089" s="18">
        <f>R3089*Premissas!$C$11</f>
        <v>10644.495412844037</v>
      </c>
      <c r="Y3089" s="7" t="str">
        <f>Premissas!$E$9</f>
        <v>março/19</v>
      </c>
      <c r="Z3089" s="29">
        <f t="shared" si="4707"/>
        <v>221</v>
      </c>
      <c r="AA3089" s="15">
        <f>Premissas!$H$9</f>
        <v>77.62</v>
      </c>
      <c r="AB3089" s="20">
        <f t="shared" si="4704"/>
        <v>0</v>
      </c>
      <c r="AC3089" s="17">
        <f>AB3089*Premissas!$C$6</f>
        <v>0</v>
      </c>
      <c r="AD3089" s="15">
        <f t="shared" si="4705"/>
        <v>221</v>
      </c>
      <c r="AE3089" s="18">
        <f>AD3089*Premissas!$C$12</f>
        <v>7124.296108826321</v>
      </c>
    </row>
    <row r="3090" spans="1:33" x14ac:dyDescent="0.25">
      <c r="A3090" s="7" t="str">
        <f>Premissas!$E$10</f>
        <v>fevereiro/19</v>
      </c>
      <c r="B3090" s="29">
        <f t="shared" si="4708"/>
        <v>221</v>
      </c>
      <c r="C3090" s="15">
        <f>LARGE(Premissas!$H$10:$I$10,1)</f>
        <v>89.49</v>
      </c>
      <c r="D3090" s="20">
        <f t="shared" si="4698"/>
        <v>0</v>
      </c>
      <c r="E3090" s="17">
        <f>D3090*Premissas!$C$6</f>
        <v>0</v>
      </c>
      <c r="F3090" s="15">
        <f t="shared" si="4699"/>
        <v>221</v>
      </c>
      <c r="G3090" s="18">
        <f>F3090*Premissas!$C$5</f>
        <v>7124.296108826321</v>
      </c>
      <c r="M3090" s="7" t="str">
        <f>Premissas!$E$10</f>
        <v>fevereiro/19</v>
      </c>
      <c r="N3090" s="29">
        <f t="shared" si="4706"/>
        <v>221</v>
      </c>
      <c r="O3090" s="15">
        <f>Premissas!$I$10</f>
        <v>61.82</v>
      </c>
      <c r="P3090" s="20">
        <f t="shared" si="4701"/>
        <v>0</v>
      </c>
      <c r="Q3090" s="17">
        <f>P3090*Premissas!$C$13</f>
        <v>0</v>
      </c>
      <c r="R3090" s="15">
        <f t="shared" si="4702"/>
        <v>221</v>
      </c>
      <c r="S3090" s="18">
        <f>R3090*Premissas!$C$11</f>
        <v>10644.495412844037</v>
      </c>
      <c r="Y3090" s="7" t="str">
        <f>Premissas!$E$10</f>
        <v>fevereiro/19</v>
      </c>
      <c r="Z3090" s="29">
        <f t="shared" si="4707"/>
        <v>221</v>
      </c>
      <c r="AA3090" s="15">
        <f>Premissas!$H$10</f>
        <v>89.49</v>
      </c>
      <c r="AB3090" s="20">
        <f t="shared" si="4704"/>
        <v>0</v>
      </c>
      <c r="AC3090" s="17">
        <f>AB3090*Premissas!$C$6</f>
        <v>0</v>
      </c>
      <c r="AD3090" s="15">
        <f t="shared" si="4705"/>
        <v>221</v>
      </c>
      <c r="AE3090" s="18">
        <f>AD3090*Premissas!$C$12</f>
        <v>7124.296108826321</v>
      </c>
    </row>
    <row r="3091" spans="1:33" x14ac:dyDescent="0.25">
      <c r="A3091" s="7" t="str">
        <f>Premissas!$E$11</f>
        <v>janeiro/19</v>
      </c>
      <c r="B3091" s="29">
        <f t="shared" si="4708"/>
        <v>221</v>
      </c>
      <c r="C3091" s="15">
        <f>LARGE(Premissas!$H$11:$I$11,1)</f>
        <v>81.09</v>
      </c>
      <c r="D3091" s="16">
        <f t="shared" si="4698"/>
        <v>0</v>
      </c>
      <c r="E3091" s="17">
        <f>D3091*Premissas!$C$6</f>
        <v>0</v>
      </c>
      <c r="F3091" s="15">
        <f t="shared" si="4699"/>
        <v>221</v>
      </c>
      <c r="G3091" s="18">
        <f>F3091*Premissas!$C$5</f>
        <v>7124.296108826321</v>
      </c>
      <c r="M3091" s="7" t="str">
        <f>Premissas!$E$11</f>
        <v>janeiro/19</v>
      </c>
      <c r="N3091" s="29">
        <f t="shared" si="4706"/>
        <v>221</v>
      </c>
      <c r="O3091" s="15">
        <f>Premissas!$I$11</f>
        <v>57.12</v>
      </c>
      <c r="P3091" s="16">
        <f t="shared" si="4701"/>
        <v>0</v>
      </c>
      <c r="Q3091" s="17">
        <f>P3091*Premissas!$C$13</f>
        <v>0</v>
      </c>
      <c r="R3091" s="15">
        <f t="shared" si="4702"/>
        <v>221</v>
      </c>
      <c r="S3091" s="18">
        <f>R3091*Premissas!$C$11</f>
        <v>10644.495412844037</v>
      </c>
      <c r="Y3091" s="7" t="str">
        <f>Premissas!$E$11</f>
        <v>janeiro/19</v>
      </c>
      <c r="Z3091" s="29">
        <f t="shared" si="4707"/>
        <v>221</v>
      </c>
      <c r="AA3091" s="15">
        <f>Premissas!$H$11</f>
        <v>81.09</v>
      </c>
      <c r="AB3091" s="16">
        <f t="shared" si="4704"/>
        <v>0</v>
      </c>
      <c r="AC3091" s="17">
        <f>AB3091*Premissas!$C$6</f>
        <v>0</v>
      </c>
      <c r="AD3091" s="15">
        <f t="shared" si="4705"/>
        <v>221</v>
      </c>
      <c r="AE3091" s="18">
        <f>AD3091*Premissas!$C$12</f>
        <v>7124.296108826321</v>
      </c>
    </row>
    <row r="3092" spans="1:33" x14ac:dyDescent="0.25">
      <c r="A3092" s="7" t="str">
        <f>Premissas!$E$12</f>
        <v>dezembro/18</v>
      </c>
      <c r="B3092" s="29">
        <f t="shared" si="4708"/>
        <v>221</v>
      </c>
      <c r="C3092" s="15">
        <f>LARGE(Premissas!$H$12:$I$12,1)</f>
        <v>66.98</v>
      </c>
      <c r="D3092" s="16">
        <f t="shared" si="4698"/>
        <v>0</v>
      </c>
      <c r="E3092" s="17">
        <f>D3092*Premissas!$C$6</f>
        <v>0</v>
      </c>
      <c r="F3092" s="15">
        <f t="shared" si="4699"/>
        <v>221</v>
      </c>
      <c r="G3092" s="18">
        <f>F3092*Premissas!$C$5</f>
        <v>7124.296108826321</v>
      </c>
      <c r="M3092" s="7" t="str">
        <f>Premissas!$E$12</f>
        <v>dezembro/18</v>
      </c>
      <c r="N3092" s="29">
        <f t="shared" si="4706"/>
        <v>221</v>
      </c>
      <c r="O3092" s="15">
        <f>Premissas!$I$12</f>
        <v>56.9</v>
      </c>
      <c r="P3092" s="16">
        <f t="shared" si="4701"/>
        <v>0</v>
      </c>
      <c r="Q3092" s="17">
        <f>P3092*Premissas!$C$13</f>
        <v>0</v>
      </c>
      <c r="R3092" s="15">
        <f t="shared" si="4702"/>
        <v>221</v>
      </c>
      <c r="S3092" s="18">
        <f>R3092*Premissas!$C$11</f>
        <v>10644.495412844037</v>
      </c>
      <c r="Y3092" s="7" t="str">
        <f>Premissas!$E$12</f>
        <v>dezembro/18</v>
      </c>
      <c r="Z3092" s="29">
        <f t="shared" si="4707"/>
        <v>221</v>
      </c>
      <c r="AA3092" s="15">
        <f>Premissas!$H$12</f>
        <v>66.98</v>
      </c>
      <c r="AB3092" s="16">
        <f t="shared" si="4704"/>
        <v>0</v>
      </c>
      <c r="AC3092" s="17">
        <f>AB3092*Premissas!$C$6</f>
        <v>0</v>
      </c>
      <c r="AD3092" s="15">
        <f t="shared" si="4705"/>
        <v>221</v>
      </c>
      <c r="AE3092" s="18">
        <f>AD3092*Premissas!$C$12</f>
        <v>7124.296108826321</v>
      </c>
    </row>
    <row r="3093" spans="1:33" x14ac:dyDescent="0.25">
      <c r="A3093" s="7" t="str">
        <f>Premissas!$E$13</f>
        <v>novembro/18</v>
      </c>
      <c r="B3093" s="29">
        <f t="shared" si="4708"/>
        <v>221</v>
      </c>
      <c r="C3093" s="15">
        <f>LARGE(Premissas!$H$13:$I$13,1)</f>
        <v>66.42</v>
      </c>
      <c r="D3093" s="16">
        <f t="shared" si="4698"/>
        <v>0</v>
      </c>
      <c r="E3093" s="17">
        <f>D3093*Premissas!$C$6</f>
        <v>0</v>
      </c>
      <c r="F3093" s="15">
        <f t="shared" si="4699"/>
        <v>221</v>
      </c>
      <c r="G3093" s="18">
        <f>F3093*Premissas!$C$5</f>
        <v>7124.296108826321</v>
      </c>
      <c r="M3093" s="7" t="str">
        <f>Premissas!$E$13</f>
        <v>novembro/18</v>
      </c>
      <c r="N3093" s="29">
        <f t="shared" si="4706"/>
        <v>221</v>
      </c>
      <c r="O3093" s="15">
        <f>Premissas!$I$13</f>
        <v>40.659999999999997</v>
      </c>
      <c r="P3093" s="16">
        <f t="shared" si="4701"/>
        <v>0</v>
      </c>
      <c r="Q3093" s="17">
        <f>P3093*Premissas!$C$13</f>
        <v>0</v>
      </c>
      <c r="R3093" s="15">
        <f t="shared" si="4702"/>
        <v>221</v>
      </c>
      <c r="S3093" s="18">
        <f>R3093*Premissas!$C$11</f>
        <v>10644.495412844037</v>
      </c>
      <c r="Y3093" s="7" t="str">
        <f>Premissas!$E$13</f>
        <v>novembro/18</v>
      </c>
      <c r="Z3093" s="29">
        <f t="shared" si="4707"/>
        <v>221</v>
      </c>
      <c r="AA3093" s="15">
        <f>Premissas!$H$13</f>
        <v>66.42</v>
      </c>
      <c r="AB3093" s="16">
        <f t="shared" si="4704"/>
        <v>0</v>
      </c>
      <c r="AC3093" s="17">
        <f>AB3093*Premissas!$C$6</f>
        <v>0</v>
      </c>
      <c r="AD3093" s="15">
        <f t="shared" si="4705"/>
        <v>221</v>
      </c>
      <c r="AE3093" s="18">
        <f>AD3093*Premissas!$C$12</f>
        <v>7124.296108826321</v>
      </c>
    </row>
    <row r="3094" spans="1:33" x14ac:dyDescent="0.25">
      <c r="A3094" s="26" t="s">
        <v>35</v>
      </c>
      <c r="B3094" s="5"/>
      <c r="C3094" s="5">
        <f>LARGE(C3081:C3093,1)</f>
        <v>89.49</v>
      </c>
      <c r="D3094" s="5">
        <f>LARGE(D3081:D3093,1)</f>
        <v>0</v>
      </c>
      <c r="E3094" s="27">
        <f>SUM(E3082:E3093)</f>
        <v>0</v>
      </c>
      <c r="F3094" s="5">
        <f>LARGE(F3081:F3093,1)</f>
        <v>221</v>
      </c>
      <c r="G3094" s="27">
        <f t="shared" si="4622"/>
        <v>85491.553305915848</v>
      </c>
      <c r="H3094" s="50">
        <f>E3094+G3094</f>
        <v>85491.553305915848</v>
      </c>
      <c r="I3094">
        <f>B3082</f>
        <v>221</v>
      </c>
      <c r="M3094" s="26" t="s">
        <v>35</v>
      </c>
      <c r="N3094" s="5"/>
      <c r="O3094" s="5">
        <f t="shared" ref="O3094:P3094" si="4709">LARGE(O3081:O3093,1)</f>
        <v>77.73</v>
      </c>
      <c r="P3094" s="5">
        <f t="shared" si="4709"/>
        <v>0</v>
      </c>
      <c r="Q3094" s="27">
        <f t="shared" ref="Q3094" si="4710">SUM(Q3082:Q3093)</f>
        <v>0</v>
      </c>
      <c r="R3094" s="5">
        <f t="shared" ref="R3094" si="4711">LARGE(R3081:R3093,1)</f>
        <v>221</v>
      </c>
      <c r="S3094" s="27">
        <f t="shared" si="4626"/>
        <v>127733.94495412841</v>
      </c>
      <c r="T3094" s="50">
        <f t="shared" ref="T3094" si="4712">Q3094+S3094</f>
        <v>127733.94495412841</v>
      </c>
      <c r="U3094">
        <f t="shared" ref="U3094" si="4713">N3082</f>
        <v>221</v>
      </c>
      <c r="Y3094" s="26" t="s">
        <v>35</v>
      </c>
      <c r="Z3094" s="5"/>
      <c r="AA3094" s="5">
        <f t="shared" ref="AA3094:AB3094" si="4714">LARGE(AA3081:AA3093,1)</f>
        <v>89.49</v>
      </c>
      <c r="AB3094" s="5">
        <f t="shared" si="4714"/>
        <v>0</v>
      </c>
      <c r="AC3094" s="27">
        <f t="shared" ref="AC3094" si="4715">SUM(AC3082:AC3093)</f>
        <v>0</v>
      </c>
      <c r="AD3094" s="5">
        <f t="shared" ref="AD3094" si="4716">LARGE(AD3081:AD3093,1)</f>
        <v>221</v>
      </c>
      <c r="AE3094" s="27">
        <f t="shared" si="4632"/>
        <v>85491.553305915848</v>
      </c>
      <c r="AF3094" s="50">
        <f t="shared" ref="AF3094" si="4717">AC3094+AE3094</f>
        <v>85491.553305915848</v>
      </c>
      <c r="AG3094">
        <f t="shared" ref="AG3094" si="4718">Z3082</f>
        <v>221</v>
      </c>
    </row>
    <row r="3095" spans="1:33" x14ac:dyDescent="0.25">
      <c r="A3095" s="6" t="s">
        <v>12</v>
      </c>
      <c r="B3095" s="6" t="s">
        <v>18</v>
      </c>
      <c r="C3095" s="6" t="s">
        <v>19</v>
      </c>
      <c r="D3095" s="14" t="s">
        <v>20</v>
      </c>
      <c r="E3095" s="14" t="s">
        <v>21</v>
      </c>
      <c r="F3095" s="6" t="s">
        <v>22</v>
      </c>
      <c r="G3095" s="6" t="s">
        <v>23</v>
      </c>
      <c r="M3095" s="6" t="s">
        <v>12</v>
      </c>
      <c r="N3095" s="6" t="s">
        <v>18</v>
      </c>
      <c r="O3095" s="6" t="s">
        <v>19</v>
      </c>
      <c r="P3095" s="14" t="s">
        <v>20</v>
      </c>
      <c r="Q3095" s="14" t="s">
        <v>21</v>
      </c>
      <c r="R3095" s="6" t="s">
        <v>22</v>
      </c>
      <c r="S3095" s="6" t="s">
        <v>23</v>
      </c>
      <c r="Y3095" s="6" t="s">
        <v>12</v>
      </c>
      <c r="Z3095" s="6" t="s">
        <v>18</v>
      </c>
      <c r="AA3095" s="6" t="s">
        <v>19</v>
      </c>
      <c r="AB3095" s="14" t="s">
        <v>20</v>
      </c>
      <c r="AC3095" s="14" t="s">
        <v>21</v>
      </c>
      <c r="AD3095" s="6" t="s">
        <v>22</v>
      </c>
      <c r="AE3095" s="6" t="s">
        <v>23</v>
      </c>
    </row>
    <row r="3096" spans="1:33" x14ac:dyDescent="0.25">
      <c r="A3096" s="7" t="str">
        <f>Premissas!$E$2</f>
        <v>outubro/19</v>
      </c>
      <c r="B3096" s="29">
        <f>B3082+1</f>
        <v>222</v>
      </c>
      <c r="C3096" s="15">
        <f>LARGE(Premissas!$H$2:$I$2,1)</f>
        <v>63.39</v>
      </c>
      <c r="D3096" s="16">
        <f t="shared" ref="D3096:D3107" si="4719">IF(C3096&gt;105%*B3096,(C3096-B3096),0)</f>
        <v>0</v>
      </c>
      <c r="E3096" s="17">
        <f>D3096*Premissas!$C$6</f>
        <v>0</v>
      </c>
      <c r="F3096" s="15">
        <f t="shared" ref="F3096:F3107" si="4720">IF(C3096&gt;B3096,C3096,B3096)</f>
        <v>222</v>
      </c>
      <c r="G3096" s="18">
        <f>F3096*Premissas!$C$5</f>
        <v>7156.5327428029104</v>
      </c>
      <c r="M3096" s="7" t="str">
        <f>Premissas!$E$2</f>
        <v>outubro/19</v>
      </c>
      <c r="N3096" s="29">
        <f t="shared" ref="N3096" si="4721">N3082+1</f>
        <v>222</v>
      </c>
      <c r="O3096" s="15">
        <f>Premissas!$I$2</f>
        <v>63.39</v>
      </c>
      <c r="P3096" s="16">
        <f t="shared" ref="P3096:P3107" si="4722">IF(O3096&gt;105%*N3096,(O3096-N3096),0)</f>
        <v>0</v>
      </c>
      <c r="Q3096" s="17">
        <f>P3096*Premissas!$C$13</f>
        <v>0</v>
      </c>
      <c r="R3096" s="15">
        <f t="shared" ref="R3096:R3107" si="4723">IF(O3096&gt;N3096,O3096,N3096)</f>
        <v>222</v>
      </c>
      <c r="S3096" s="18">
        <f>R3096*Premissas!$C$11</f>
        <v>10692.660550458715</v>
      </c>
      <c r="Y3096" s="7" t="str">
        <f>Premissas!$E$2</f>
        <v>outubro/19</v>
      </c>
      <c r="Z3096" s="29">
        <f t="shared" ref="Z3096" si="4724">Z3082+1</f>
        <v>222</v>
      </c>
      <c r="AA3096" s="15">
        <f>Premissas!$H$2</f>
        <v>58.8</v>
      </c>
      <c r="AB3096" s="16">
        <f t="shared" ref="AB3096:AB3107" si="4725">IF(AA3096&gt;105%*Z3096,(AA3096-Z3096),0)</f>
        <v>0</v>
      </c>
      <c r="AC3096" s="17">
        <f>AB3096*Premissas!$C$6</f>
        <v>0</v>
      </c>
      <c r="AD3096" s="15">
        <f t="shared" ref="AD3096:AD3107" si="4726">IF(AA3096&gt;Z3096,AA3096,Z3096)</f>
        <v>222</v>
      </c>
      <c r="AE3096" s="18">
        <f>AD3096*Premissas!$C$12</f>
        <v>7156.5327428029104</v>
      </c>
    </row>
    <row r="3097" spans="1:33" x14ac:dyDescent="0.25">
      <c r="A3097" s="7" t="str">
        <f>Premissas!$E$3</f>
        <v>setembro/19</v>
      </c>
      <c r="B3097" s="29">
        <f>B3096</f>
        <v>222</v>
      </c>
      <c r="C3097" s="15">
        <f>LARGE(Premissas!$H$3:$I$3,1)</f>
        <v>58.91</v>
      </c>
      <c r="D3097" s="16">
        <f t="shared" si="4719"/>
        <v>0</v>
      </c>
      <c r="E3097" s="17">
        <f>D3097*Premissas!$C$6</f>
        <v>0</v>
      </c>
      <c r="F3097" s="15">
        <f t="shared" si="4720"/>
        <v>222</v>
      </c>
      <c r="G3097" s="18">
        <f>F3097*Premissas!$C$5</f>
        <v>7156.5327428029104</v>
      </c>
      <c r="M3097" s="7" t="str">
        <f>Premissas!$E$3</f>
        <v>setembro/19</v>
      </c>
      <c r="N3097" s="29">
        <f t="shared" ref="N3097:N3107" si="4727">N3096</f>
        <v>222</v>
      </c>
      <c r="O3097" s="15">
        <f>Premissas!$I$3</f>
        <v>52.19</v>
      </c>
      <c r="P3097" s="16">
        <f t="shared" si="4722"/>
        <v>0</v>
      </c>
      <c r="Q3097" s="17">
        <f>P3097*Premissas!$C$13</f>
        <v>0</v>
      </c>
      <c r="R3097" s="15">
        <f t="shared" si="4723"/>
        <v>222</v>
      </c>
      <c r="S3097" s="18">
        <f>R3097*Premissas!$C$11</f>
        <v>10692.660550458715</v>
      </c>
      <c r="Y3097" s="7" t="str">
        <f>Premissas!$E$3</f>
        <v>setembro/19</v>
      </c>
      <c r="Z3097" s="29">
        <f t="shared" ref="Z3097:Z3107" si="4728">Z3096</f>
        <v>222</v>
      </c>
      <c r="AA3097" s="15">
        <f>Premissas!$H$3</f>
        <v>58.91</v>
      </c>
      <c r="AB3097" s="16">
        <f t="shared" si="4725"/>
        <v>0</v>
      </c>
      <c r="AC3097" s="17">
        <f>AB3097*Premissas!$C$6</f>
        <v>0</v>
      </c>
      <c r="AD3097" s="15">
        <f t="shared" si="4726"/>
        <v>222</v>
      </c>
      <c r="AE3097" s="18">
        <f>AD3097*Premissas!$C$12</f>
        <v>7156.5327428029104</v>
      </c>
    </row>
    <row r="3098" spans="1:33" x14ac:dyDescent="0.25">
      <c r="A3098" s="7" t="str">
        <f>Premissas!$E$4</f>
        <v>agosto/19</v>
      </c>
      <c r="B3098" s="29">
        <f t="shared" ref="B3098:B3107" si="4729">B3097</f>
        <v>222</v>
      </c>
      <c r="C3098" s="15">
        <f>LARGE(Premissas!$H$4:$I$4,1)</f>
        <v>46.48</v>
      </c>
      <c r="D3098" s="16">
        <f t="shared" si="4719"/>
        <v>0</v>
      </c>
      <c r="E3098" s="17">
        <f>D3098*Premissas!$C$6</f>
        <v>0</v>
      </c>
      <c r="F3098" s="15">
        <f t="shared" si="4720"/>
        <v>222</v>
      </c>
      <c r="G3098" s="18">
        <f>F3098*Premissas!$C$5</f>
        <v>7156.5327428029104</v>
      </c>
      <c r="M3098" s="7" t="str">
        <f>Premissas!$E$4</f>
        <v>agosto/19</v>
      </c>
      <c r="N3098" s="29">
        <f t="shared" si="4727"/>
        <v>222</v>
      </c>
      <c r="O3098" s="15">
        <f>Premissas!$I$4</f>
        <v>20.16</v>
      </c>
      <c r="P3098" s="16">
        <f t="shared" si="4722"/>
        <v>0</v>
      </c>
      <c r="Q3098" s="17">
        <f>P3098*Premissas!$C$13</f>
        <v>0</v>
      </c>
      <c r="R3098" s="15">
        <f t="shared" si="4723"/>
        <v>222</v>
      </c>
      <c r="S3098" s="18">
        <f>R3098*Premissas!$C$11</f>
        <v>10692.660550458715</v>
      </c>
      <c r="Y3098" s="7" t="str">
        <f>Premissas!$E$4</f>
        <v>agosto/19</v>
      </c>
      <c r="Z3098" s="29">
        <f t="shared" si="4728"/>
        <v>222</v>
      </c>
      <c r="AA3098" s="15">
        <f>Premissas!$H$4</f>
        <v>46.48</v>
      </c>
      <c r="AB3098" s="16">
        <f t="shared" si="4725"/>
        <v>0</v>
      </c>
      <c r="AC3098" s="17">
        <f>AB3098*Premissas!$C$6</f>
        <v>0</v>
      </c>
      <c r="AD3098" s="15">
        <f t="shared" si="4726"/>
        <v>222</v>
      </c>
      <c r="AE3098" s="18">
        <f>AD3098*Premissas!$C$12</f>
        <v>7156.5327428029104</v>
      </c>
    </row>
    <row r="3099" spans="1:33" x14ac:dyDescent="0.25">
      <c r="A3099" s="7" t="str">
        <f>Premissas!$E$5</f>
        <v>julho/19</v>
      </c>
      <c r="B3099" s="29">
        <f t="shared" si="4729"/>
        <v>222</v>
      </c>
      <c r="C3099" s="15">
        <f>LARGE(Premissas!$H$5:$I$5,1)</f>
        <v>63.17</v>
      </c>
      <c r="D3099" s="16">
        <f t="shared" si="4719"/>
        <v>0</v>
      </c>
      <c r="E3099" s="17">
        <f>D3099*Premissas!$C$6</f>
        <v>0</v>
      </c>
      <c r="F3099" s="15">
        <f t="shared" si="4720"/>
        <v>222</v>
      </c>
      <c r="G3099" s="18">
        <f>F3099*Premissas!$C$5</f>
        <v>7156.5327428029104</v>
      </c>
      <c r="M3099" s="7" t="str">
        <f>Premissas!$E$5</f>
        <v>julho/19</v>
      </c>
      <c r="N3099" s="29">
        <f t="shared" si="4727"/>
        <v>222</v>
      </c>
      <c r="O3099" s="15">
        <f>Premissas!$I$5</f>
        <v>39.979999999999997</v>
      </c>
      <c r="P3099" s="16">
        <f t="shared" si="4722"/>
        <v>0</v>
      </c>
      <c r="Q3099" s="17">
        <f>P3099*Premissas!$C$13</f>
        <v>0</v>
      </c>
      <c r="R3099" s="15">
        <f t="shared" si="4723"/>
        <v>222</v>
      </c>
      <c r="S3099" s="18">
        <f>R3099*Premissas!$C$11</f>
        <v>10692.660550458715</v>
      </c>
      <c r="Y3099" s="7" t="str">
        <f>Premissas!$E$5</f>
        <v>julho/19</v>
      </c>
      <c r="Z3099" s="29">
        <f t="shared" si="4728"/>
        <v>222</v>
      </c>
      <c r="AA3099" s="15">
        <f>Premissas!$H$5</f>
        <v>63.17</v>
      </c>
      <c r="AB3099" s="16">
        <f t="shared" si="4725"/>
        <v>0</v>
      </c>
      <c r="AC3099" s="17">
        <f>AB3099*Premissas!$C$6</f>
        <v>0</v>
      </c>
      <c r="AD3099" s="15">
        <f t="shared" si="4726"/>
        <v>222</v>
      </c>
      <c r="AE3099" s="18">
        <f>AD3099*Premissas!$C$12</f>
        <v>7156.5327428029104</v>
      </c>
    </row>
    <row r="3100" spans="1:33" x14ac:dyDescent="0.25">
      <c r="A3100" s="7" t="str">
        <f>Premissas!$E$6</f>
        <v>junho/19</v>
      </c>
      <c r="B3100" s="29">
        <f t="shared" si="4729"/>
        <v>222</v>
      </c>
      <c r="C3100" s="15">
        <f>LARGE(Premissas!$H$6:$I$6,1)</f>
        <v>59.47</v>
      </c>
      <c r="D3100" s="16">
        <f t="shared" si="4719"/>
        <v>0</v>
      </c>
      <c r="E3100" s="17">
        <f>D3100*Premissas!$C$6</f>
        <v>0</v>
      </c>
      <c r="F3100" s="15">
        <f t="shared" si="4720"/>
        <v>222</v>
      </c>
      <c r="G3100" s="18">
        <f>F3100*Premissas!$C$5</f>
        <v>7156.5327428029104</v>
      </c>
      <c r="M3100" s="7" t="str">
        <f>Premissas!$E$6</f>
        <v>junho/19</v>
      </c>
      <c r="N3100" s="29">
        <f t="shared" si="4727"/>
        <v>222</v>
      </c>
      <c r="O3100" s="15">
        <f>Premissas!$I$6</f>
        <v>47.71</v>
      </c>
      <c r="P3100" s="16">
        <f t="shared" si="4722"/>
        <v>0</v>
      </c>
      <c r="Q3100" s="17">
        <f>P3100*Premissas!$C$13</f>
        <v>0</v>
      </c>
      <c r="R3100" s="15">
        <f t="shared" si="4723"/>
        <v>222</v>
      </c>
      <c r="S3100" s="18">
        <f>R3100*Premissas!$C$11</f>
        <v>10692.660550458715</v>
      </c>
      <c r="Y3100" s="7" t="str">
        <f>Premissas!$E$6</f>
        <v>junho/19</v>
      </c>
      <c r="Z3100" s="29">
        <f t="shared" si="4728"/>
        <v>222</v>
      </c>
      <c r="AA3100" s="15">
        <f>Premissas!$H$6</f>
        <v>59.47</v>
      </c>
      <c r="AB3100" s="16">
        <f t="shared" si="4725"/>
        <v>0</v>
      </c>
      <c r="AC3100" s="17">
        <f>AB3100*Premissas!$C$6</f>
        <v>0</v>
      </c>
      <c r="AD3100" s="15">
        <f t="shared" si="4726"/>
        <v>222</v>
      </c>
      <c r="AE3100" s="18">
        <f>AD3100*Premissas!$C$12</f>
        <v>7156.5327428029104</v>
      </c>
    </row>
    <row r="3101" spans="1:33" x14ac:dyDescent="0.25">
      <c r="A3101" s="7" t="str">
        <f>Premissas!$E$7</f>
        <v>maio/19</v>
      </c>
      <c r="B3101" s="29">
        <f t="shared" si="4729"/>
        <v>222</v>
      </c>
      <c r="C3101" s="15">
        <f>LARGE(Premissas!$H$7:$I$7,1)</f>
        <v>61.04</v>
      </c>
      <c r="D3101" s="20">
        <f t="shared" si="4719"/>
        <v>0</v>
      </c>
      <c r="E3101" s="17">
        <f>D3101*Premissas!$C$6</f>
        <v>0</v>
      </c>
      <c r="F3101" s="15">
        <f t="shared" si="4720"/>
        <v>222</v>
      </c>
      <c r="G3101" s="18">
        <f>F3101*Premissas!$C$5</f>
        <v>7156.5327428029104</v>
      </c>
      <c r="M3101" s="7" t="str">
        <f>Premissas!$E$7</f>
        <v>maio/19</v>
      </c>
      <c r="N3101" s="29">
        <f t="shared" si="4727"/>
        <v>222</v>
      </c>
      <c r="O3101" s="15">
        <f>Premissas!$I$7</f>
        <v>46.37</v>
      </c>
      <c r="P3101" s="20">
        <f t="shared" si="4722"/>
        <v>0</v>
      </c>
      <c r="Q3101" s="17">
        <f>P3101*Premissas!$C$13</f>
        <v>0</v>
      </c>
      <c r="R3101" s="15">
        <f t="shared" si="4723"/>
        <v>222</v>
      </c>
      <c r="S3101" s="18">
        <f>R3101*Premissas!$C$11</f>
        <v>10692.660550458715</v>
      </c>
      <c r="Y3101" s="7" t="str">
        <f>Premissas!$E$7</f>
        <v>maio/19</v>
      </c>
      <c r="Z3101" s="29">
        <f t="shared" si="4728"/>
        <v>222</v>
      </c>
      <c r="AA3101" s="15">
        <f>Premissas!$H$7</f>
        <v>61.04</v>
      </c>
      <c r="AB3101" s="20">
        <f t="shared" si="4725"/>
        <v>0</v>
      </c>
      <c r="AC3101" s="17">
        <f>AB3101*Premissas!$C$6</f>
        <v>0</v>
      </c>
      <c r="AD3101" s="15">
        <f t="shared" si="4726"/>
        <v>222</v>
      </c>
      <c r="AE3101" s="18">
        <f>AD3101*Premissas!$C$12</f>
        <v>7156.5327428029104</v>
      </c>
    </row>
    <row r="3102" spans="1:33" x14ac:dyDescent="0.25">
      <c r="A3102" s="7" t="str">
        <f>Premissas!$E$8</f>
        <v>abril/19</v>
      </c>
      <c r="B3102" s="29">
        <f t="shared" si="4729"/>
        <v>222</v>
      </c>
      <c r="C3102" s="15">
        <f>LARGE(Premissas!$H$8:$I$8,1)</f>
        <v>81.98</v>
      </c>
      <c r="D3102" s="20">
        <f t="shared" si="4719"/>
        <v>0</v>
      </c>
      <c r="E3102" s="17">
        <f>D3102*Premissas!$C$6</f>
        <v>0</v>
      </c>
      <c r="F3102" s="15">
        <f t="shared" si="4720"/>
        <v>222</v>
      </c>
      <c r="G3102" s="18">
        <f>F3102*Premissas!$C$5</f>
        <v>7156.5327428029104</v>
      </c>
      <c r="M3102" s="7" t="str">
        <f>Premissas!$E$8</f>
        <v>abril/19</v>
      </c>
      <c r="N3102" s="29">
        <f t="shared" si="4727"/>
        <v>222</v>
      </c>
      <c r="O3102" s="15">
        <f>Premissas!$I$8</f>
        <v>53.09</v>
      </c>
      <c r="P3102" s="20">
        <f t="shared" si="4722"/>
        <v>0</v>
      </c>
      <c r="Q3102" s="17">
        <f>P3102*Premissas!$C$13</f>
        <v>0</v>
      </c>
      <c r="R3102" s="15">
        <f t="shared" si="4723"/>
        <v>222</v>
      </c>
      <c r="S3102" s="18">
        <f>R3102*Premissas!$C$11</f>
        <v>10692.660550458715</v>
      </c>
      <c r="Y3102" s="7" t="str">
        <f>Premissas!$E$8</f>
        <v>abril/19</v>
      </c>
      <c r="Z3102" s="29">
        <f t="shared" si="4728"/>
        <v>222</v>
      </c>
      <c r="AA3102" s="15">
        <f>Premissas!$H$8</f>
        <v>81.98</v>
      </c>
      <c r="AB3102" s="20">
        <f t="shared" si="4725"/>
        <v>0</v>
      </c>
      <c r="AC3102" s="17">
        <f>AB3102*Premissas!$C$6</f>
        <v>0</v>
      </c>
      <c r="AD3102" s="15">
        <f t="shared" si="4726"/>
        <v>222</v>
      </c>
      <c r="AE3102" s="18">
        <f>AD3102*Premissas!$C$12</f>
        <v>7156.5327428029104</v>
      </c>
    </row>
    <row r="3103" spans="1:33" x14ac:dyDescent="0.25">
      <c r="A3103" s="7" t="str">
        <f>Premissas!$E$9</f>
        <v>março/19</v>
      </c>
      <c r="B3103" s="29">
        <f t="shared" si="4729"/>
        <v>222</v>
      </c>
      <c r="C3103" s="15">
        <f>LARGE(Premissas!$H$9:$I$9,1)</f>
        <v>77.73</v>
      </c>
      <c r="D3103" s="20">
        <f t="shared" si="4719"/>
        <v>0</v>
      </c>
      <c r="E3103" s="17">
        <f>D3103*Premissas!$C$6</f>
        <v>0</v>
      </c>
      <c r="F3103" s="15">
        <f t="shared" si="4720"/>
        <v>222</v>
      </c>
      <c r="G3103" s="18">
        <f>F3103*Premissas!$C$5</f>
        <v>7156.5327428029104</v>
      </c>
      <c r="M3103" s="7" t="str">
        <f>Premissas!$E$9</f>
        <v>março/19</v>
      </c>
      <c r="N3103" s="29">
        <f t="shared" si="4727"/>
        <v>222</v>
      </c>
      <c r="O3103" s="15">
        <f>Premissas!$I$9</f>
        <v>77.73</v>
      </c>
      <c r="P3103" s="20">
        <f t="shared" si="4722"/>
        <v>0</v>
      </c>
      <c r="Q3103" s="17">
        <f>P3103*Premissas!$C$13</f>
        <v>0</v>
      </c>
      <c r="R3103" s="15">
        <f t="shared" si="4723"/>
        <v>222</v>
      </c>
      <c r="S3103" s="18">
        <f>R3103*Premissas!$C$11</f>
        <v>10692.660550458715</v>
      </c>
      <c r="Y3103" s="7" t="str">
        <f>Premissas!$E$9</f>
        <v>março/19</v>
      </c>
      <c r="Z3103" s="29">
        <f t="shared" si="4728"/>
        <v>222</v>
      </c>
      <c r="AA3103" s="15">
        <f>Premissas!$H$9</f>
        <v>77.62</v>
      </c>
      <c r="AB3103" s="20">
        <f t="shared" si="4725"/>
        <v>0</v>
      </c>
      <c r="AC3103" s="17">
        <f>AB3103*Premissas!$C$6</f>
        <v>0</v>
      </c>
      <c r="AD3103" s="15">
        <f t="shared" si="4726"/>
        <v>222</v>
      </c>
      <c r="AE3103" s="18">
        <f>AD3103*Premissas!$C$12</f>
        <v>7156.5327428029104</v>
      </c>
    </row>
    <row r="3104" spans="1:33" x14ac:dyDescent="0.25">
      <c r="A3104" s="7" t="str">
        <f>Premissas!$E$10</f>
        <v>fevereiro/19</v>
      </c>
      <c r="B3104" s="29">
        <f t="shared" si="4729"/>
        <v>222</v>
      </c>
      <c r="C3104" s="15">
        <f>LARGE(Premissas!$H$10:$I$10,1)</f>
        <v>89.49</v>
      </c>
      <c r="D3104" s="20">
        <f t="shared" si="4719"/>
        <v>0</v>
      </c>
      <c r="E3104" s="17">
        <f>D3104*Premissas!$C$6</f>
        <v>0</v>
      </c>
      <c r="F3104" s="15">
        <f t="shared" si="4720"/>
        <v>222</v>
      </c>
      <c r="G3104" s="18">
        <f>F3104*Premissas!$C$5</f>
        <v>7156.5327428029104</v>
      </c>
      <c r="M3104" s="7" t="str">
        <f>Premissas!$E$10</f>
        <v>fevereiro/19</v>
      </c>
      <c r="N3104" s="29">
        <f t="shared" si="4727"/>
        <v>222</v>
      </c>
      <c r="O3104" s="15">
        <f>Premissas!$I$10</f>
        <v>61.82</v>
      </c>
      <c r="P3104" s="20">
        <f t="shared" si="4722"/>
        <v>0</v>
      </c>
      <c r="Q3104" s="17">
        <f>P3104*Premissas!$C$13</f>
        <v>0</v>
      </c>
      <c r="R3104" s="15">
        <f t="shared" si="4723"/>
        <v>222</v>
      </c>
      <c r="S3104" s="18">
        <f>R3104*Premissas!$C$11</f>
        <v>10692.660550458715</v>
      </c>
      <c r="Y3104" s="7" t="str">
        <f>Premissas!$E$10</f>
        <v>fevereiro/19</v>
      </c>
      <c r="Z3104" s="29">
        <f t="shared" si="4728"/>
        <v>222</v>
      </c>
      <c r="AA3104" s="15">
        <f>Premissas!$H$10</f>
        <v>89.49</v>
      </c>
      <c r="AB3104" s="20">
        <f t="shared" si="4725"/>
        <v>0</v>
      </c>
      <c r="AC3104" s="17">
        <f>AB3104*Premissas!$C$6</f>
        <v>0</v>
      </c>
      <c r="AD3104" s="15">
        <f t="shared" si="4726"/>
        <v>222</v>
      </c>
      <c r="AE3104" s="18">
        <f>AD3104*Premissas!$C$12</f>
        <v>7156.5327428029104</v>
      </c>
    </row>
    <row r="3105" spans="1:33" x14ac:dyDescent="0.25">
      <c r="A3105" s="7" t="str">
        <f>Premissas!$E$11</f>
        <v>janeiro/19</v>
      </c>
      <c r="B3105" s="29">
        <f t="shared" si="4729"/>
        <v>222</v>
      </c>
      <c r="C3105" s="15">
        <f>LARGE(Premissas!$H$11:$I$11,1)</f>
        <v>81.09</v>
      </c>
      <c r="D3105" s="16">
        <f t="shared" si="4719"/>
        <v>0</v>
      </c>
      <c r="E3105" s="17">
        <f>D3105*Premissas!$C$6</f>
        <v>0</v>
      </c>
      <c r="F3105" s="15">
        <f t="shared" si="4720"/>
        <v>222</v>
      </c>
      <c r="G3105" s="18">
        <f>F3105*Premissas!$C$5</f>
        <v>7156.5327428029104</v>
      </c>
      <c r="M3105" s="7" t="str">
        <f>Premissas!$E$11</f>
        <v>janeiro/19</v>
      </c>
      <c r="N3105" s="29">
        <f t="shared" si="4727"/>
        <v>222</v>
      </c>
      <c r="O3105" s="15">
        <f>Premissas!$I$11</f>
        <v>57.12</v>
      </c>
      <c r="P3105" s="16">
        <f t="shared" si="4722"/>
        <v>0</v>
      </c>
      <c r="Q3105" s="17">
        <f>P3105*Premissas!$C$13</f>
        <v>0</v>
      </c>
      <c r="R3105" s="15">
        <f t="shared" si="4723"/>
        <v>222</v>
      </c>
      <c r="S3105" s="18">
        <f>R3105*Premissas!$C$11</f>
        <v>10692.660550458715</v>
      </c>
      <c r="Y3105" s="7" t="str">
        <f>Premissas!$E$11</f>
        <v>janeiro/19</v>
      </c>
      <c r="Z3105" s="29">
        <f t="shared" si="4728"/>
        <v>222</v>
      </c>
      <c r="AA3105" s="15">
        <f>Premissas!$H$11</f>
        <v>81.09</v>
      </c>
      <c r="AB3105" s="16">
        <f t="shared" si="4725"/>
        <v>0</v>
      </c>
      <c r="AC3105" s="17">
        <f>AB3105*Premissas!$C$6</f>
        <v>0</v>
      </c>
      <c r="AD3105" s="15">
        <f t="shared" si="4726"/>
        <v>222</v>
      </c>
      <c r="AE3105" s="18">
        <f>AD3105*Premissas!$C$12</f>
        <v>7156.5327428029104</v>
      </c>
    </row>
    <row r="3106" spans="1:33" x14ac:dyDescent="0.25">
      <c r="A3106" s="7" t="str">
        <f>Premissas!$E$12</f>
        <v>dezembro/18</v>
      </c>
      <c r="B3106" s="29">
        <f t="shared" si="4729"/>
        <v>222</v>
      </c>
      <c r="C3106" s="15">
        <f>LARGE(Premissas!$H$12:$I$12,1)</f>
        <v>66.98</v>
      </c>
      <c r="D3106" s="16">
        <f t="shared" si="4719"/>
        <v>0</v>
      </c>
      <c r="E3106" s="17">
        <f>D3106*Premissas!$C$6</f>
        <v>0</v>
      </c>
      <c r="F3106" s="15">
        <f t="shared" si="4720"/>
        <v>222</v>
      </c>
      <c r="G3106" s="18">
        <f>F3106*Premissas!$C$5</f>
        <v>7156.5327428029104</v>
      </c>
      <c r="M3106" s="7" t="str">
        <f>Premissas!$E$12</f>
        <v>dezembro/18</v>
      </c>
      <c r="N3106" s="29">
        <f t="shared" si="4727"/>
        <v>222</v>
      </c>
      <c r="O3106" s="15">
        <f>Premissas!$I$12</f>
        <v>56.9</v>
      </c>
      <c r="P3106" s="16">
        <f t="shared" si="4722"/>
        <v>0</v>
      </c>
      <c r="Q3106" s="17">
        <f>P3106*Premissas!$C$13</f>
        <v>0</v>
      </c>
      <c r="R3106" s="15">
        <f t="shared" si="4723"/>
        <v>222</v>
      </c>
      <c r="S3106" s="18">
        <f>R3106*Premissas!$C$11</f>
        <v>10692.660550458715</v>
      </c>
      <c r="Y3106" s="7" t="str">
        <f>Premissas!$E$12</f>
        <v>dezembro/18</v>
      </c>
      <c r="Z3106" s="29">
        <f t="shared" si="4728"/>
        <v>222</v>
      </c>
      <c r="AA3106" s="15">
        <f>Premissas!$H$12</f>
        <v>66.98</v>
      </c>
      <c r="AB3106" s="16">
        <f t="shared" si="4725"/>
        <v>0</v>
      </c>
      <c r="AC3106" s="17">
        <f>AB3106*Premissas!$C$6</f>
        <v>0</v>
      </c>
      <c r="AD3106" s="15">
        <f t="shared" si="4726"/>
        <v>222</v>
      </c>
      <c r="AE3106" s="18">
        <f>AD3106*Premissas!$C$12</f>
        <v>7156.5327428029104</v>
      </c>
    </row>
    <row r="3107" spans="1:33" x14ac:dyDescent="0.25">
      <c r="A3107" s="7" t="str">
        <f>Premissas!$E$13</f>
        <v>novembro/18</v>
      </c>
      <c r="B3107" s="29">
        <f t="shared" si="4729"/>
        <v>222</v>
      </c>
      <c r="C3107" s="15">
        <f>LARGE(Premissas!$H$13:$I$13,1)</f>
        <v>66.42</v>
      </c>
      <c r="D3107" s="16">
        <f t="shared" si="4719"/>
        <v>0</v>
      </c>
      <c r="E3107" s="17">
        <f>D3107*Premissas!$C$6</f>
        <v>0</v>
      </c>
      <c r="F3107" s="15">
        <f t="shared" si="4720"/>
        <v>222</v>
      </c>
      <c r="G3107" s="18">
        <f>F3107*Premissas!$C$5</f>
        <v>7156.5327428029104</v>
      </c>
      <c r="M3107" s="7" t="str">
        <f>Premissas!$E$13</f>
        <v>novembro/18</v>
      </c>
      <c r="N3107" s="29">
        <f t="shared" si="4727"/>
        <v>222</v>
      </c>
      <c r="O3107" s="15">
        <f>Premissas!$I$13</f>
        <v>40.659999999999997</v>
      </c>
      <c r="P3107" s="16">
        <f t="shared" si="4722"/>
        <v>0</v>
      </c>
      <c r="Q3107" s="17">
        <f>P3107*Premissas!$C$13</f>
        <v>0</v>
      </c>
      <c r="R3107" s="15">
        <f t="shared" si="4723"/>
        <v>222</v>
      </c>
      <c r="S3107" s="18">
        <f>R3107*Premissas!$C$11</f>
        <v>10692.660550458715</v>
      </c>
      <c r="Y3107" s="7" t="str">
        <f>Premissas!$E$13</f>
        <v>novembro/18</v>
      </c>
      <c r="Z3107" s="29">
        <f t="shared" si="4728"/>
        <v>222</v>
      </c>
      <c r="AA3107" s="15">
        <f>Premissas!$H$13</f>
        <v>66.42</v>
      </c>
      <c r="AB3107" s="16">
        <f t="shared" si="4725"/>
        <v>0</v>
      </c>
      <c r="AC3107" s="17">
        <f>AB3107*Premissas!$C$6</f>
        <v>0</v>
      </c>
      <c r="AD3107" s="15">
        <f t="shared" si="4726"/>
        <v>222</v>
      </c>
      <c r="AE3107" s="18">
        <f>AD3107*Premissas!$C$12</f>
        <v>7156.5327428029104</v>
      </c>
    </row>
    <row r="3108" spans="1:33" x14ac:dyDescent="0.25">
      <c r="A3108" s="26" t="s">
        <v>35</v>
      </c>
      <c r="B3108" s="5"/>
      <c r="C3108" s="5">
        <f>LARGE(C3095:C3107,1)</f>
        <v>89.49</v>
      </c>
      <c r="D3108" s="5">
        <f>LARGE(D3095:D3107,1)</f>
        <v>0</v>
      </c>
      <c r="E3108" s="27">
        <f>SUM(E3096:E3107)</f>
        <v>0</v>
      </c>
      <c r="F3108" s="5">
        <f>LARGE(F3095:F3107,1)</f>
        <v>222</v>
      </c>
      <c r="G3108" s="27">
        <f t="shared" ref="G3108:G3164" si="4730">SUM(G3096:G3107)</f>
        <v>85878.392913634932</v>
      </c>
      <c r="H3108" s="50">
        <f>E3108+G3108</f>
        <v>85878.392913634932</v>
      </c>
      <c r="I3108">
        <f>B3096</f>
        <v>222</v>
      </c>
      <c r="M3108" s="26" t="s">
        <v>35</v>
      </c>
      <c r="N3108" s="5"/>
      <c r="O3108" s="5">
        <f t="shared" ref="O3108:P3108" si="4731">LARGE(O3095:O3107,1)</f>
        <v>77.73</v>
      </c>
      <c r="P3108" s="5">
        <f t="shared" si="4731"/>
        <v>0</v>
      </c>
      <c r="Q3108" s="27">
        <f t="shared" ref="Q3108" si="4732">SUM(Q3096:Q3107)</f>
        <v>0</v>
      </c>
      <c r="R3108" s="5">
        <f t="shared" ref="R3108" si="4733">LARGE(R3095:R3107,1)</f>
        <v>222</v>
      </c>
      <c r="S3108" s="27">
        <f t="shared" ref="S3108:S3164" si="4734">SUM(S3096:S3107)</f>
        <v>128311.9266055046</v>
      </c>
      <c r="T3108" s="50">
        <f t="shared" ref="T3108" si="4735">Q3108+S3108</f>
        <v>128311.9266055046</v>
      </c>
      <c r="U3108">
        <f t="shared" ref="U3108" si="4736">N3096</f>
        <v>222</v>
      </c>
      <c r="Y3108" s="26" t="s">
        <v>35</v>
      </c>
      <c r="Z3108" s="5"/>
      <c r="AA3108" s="5">
        <f t="shared" ref="AA3108:AB3108" si="4737">LARGE(AA3095:AA3107,1)</f>
        <v>89.49</v>
      </c>
      <c r="AB3108" s="5">
        <f t="shared" si="4737"/>
        <v>0</v>
      </c>
      <c r="AC3108" s="27">
        <f t="shared" ref="AC3108" si="4738">SUM(AC3096:AC3107)</f>
        <v>0</v>
      </c>
      <c r="AD3108" s="5">
        <f t="shared" ref="AD3108" si="4739">LARGE(AD3095:AD3107,1)</f>
        <v>222</v>
      </c>
      <c r="AE3108" s="27">
        <f t="shared" ref="AE3108:AE3164" si="4740">SUM(AE3096:AE3107)</f>
        <v>85878.392913634932</v>
      </c>
      <c r="AF3108" s="50">
        <f t="shared" ref="AF3108" si="4741">AC3108+AE3108</f>
        <v>85878.392913634932</v>
      </c>
      <c r="AG3108">
        <f t="shared" ref="AG3108" si="4742">Z3096</f>
        <v>222</v>
      </c>
    </row>
    <row r="3109" spans="1:33" x14ac:dyDescent="0.25">
      <c r="A3109" s="6" t="s">
        <v>12</v>
      </c>
      <c r="B3109" s="6" t="s">
        <v>18</v>
      </c>
      <c r="C3109" s="6" t="s">
        <v>19</v>
      </c>
      <c r="D3109" s="14" t="s">
        <v>20</v>
      </c>
      <c r="E3109" s="14" t="s">
        <v>21</v>
      </c>
      <c r="F3109" s="6" t="s">
        <v>22</v>
      </c>
      <c r="G3109" s="6" t="s">
        <v>23</v>
      </c>
      <c r="M3109" s="6" t="s">
        <v>12</v>
      </c>
      <c r="N3109" s="6" t="s">
        <v>18</v>
      </c>
      <c r="O3109" s="6" t="s">
        <v>19</v>
      </c>
      <c r="P3109" s="14" t="s">
        <v>20</v>
      </c>
      <c r="Q3109" s="14" t="s">
        <v>21</v>
      </c>
      <c r="R3109" s="6" t="s">
        <v>22</v>
      </c>
      <c r="S3109" s="6" t="s">
        <v>23</v>
      </c>
      <c r="Y3109" s="6" t="s">
        <v>12</v>
      </c>
      <c r="Z3109" s="6" t="s">
        <v>18</v>
      </c>
      <c r="AA3109" s="6" t="s">
        <v>19</v>
      </c>
      <c r="AB3109" s="14" t="s">
        <v>20</v>
      </c>
      <c r="AC3109" s="14" t="s">
        <v>21</v>
      </c>
      <c r="AD3109" s="6" t="s">
        <v>22</v>
      </c>
      <c r="AE3109" s="6" t="s">
        <v>23</v>
      </c>
    </row>
    <row r="3110" spans="1:33" x14ac:dyDescent="0.25">
      <c r="A3110" s="7" t="str">
        <f>Premissas!$E$2</f>
        <v>outubro/19</v>
      </c>
      <c r="B3110" s="29">
        <f>B3096+1</f>
        <v>223</v>
      </c>
      <c r="C3110" s="15">
        <f>LARGE(Premissas!$H$2:$I$2,1)</f>
        <v>63.39</v>
      </c>
      <c r="D3110" s="16">
        <f t="shared" ref="D3110:D3121" si="4743">IF(C3110&gt;105%*B3110,(C3110-B3110),0)</f>
        <v>0</v>
      </c>
      <c r="E3110" s="17">
        <f>D3110*Premissas!$C$6</f>
        <v>0</v>
      </c>
      <c r="F3110" s="15">
        <f t="shared" ref="F3110:F3121" si="4744">IF(C3110&gt;B3110,C3110,B3110)</f>
        <v>223</v>
      </c>
      <c r="G3110" s="18">
        <f>F3110*Premissas!$C$5</f>
        <v>7188.7693767794999</v>
      </c>
      <c r="M3110" s="7" t="str">
        <f>Premissas!$E$2</f>
        <v>outubro/19</v>
      </c>
      <c r="N3110" s="29">
        <f t="shared" ref="N3110" si="4745">N3096+1</f>
        <v>223</v>
      </c>
      <c r="O3110" s="15">
        <f>Premissas!$I$2</f>
        <v>63.39</v>
      </c>
      <c r="P3110" s="16">
        <f t="shared" ref="P3110:P3121" si="4746">IF(O3110&gt;105%*N3110,(O3110-N3110),0)</f>
        <v>0</v>
      </c>
      <c r="Q3110" s="17">
        <f>P3110*Premissas!$C$13</f>
        <v>0</v>
      </c>
      <c r="R3110" s="15">
        <f t="shared" ref="R3110:R3121" si="4747">IF(O3110&gt;N3110,O3110,N3110)</f>
        <v>223</v>
      </c>
      <c r="S3110" s="18">
        <f>R3110*Premissas!$C$11</f>
        <v>10740.825688073393</v>
      </c>
      <c r="Y3110" s="7" t="str">
        <f>Premissas!$E$2</f>
        <v>outubro/19</v>
      </c>
      <c r="Z3110" s="29">
        <f t="shared" ref="Z3110" si="4748">Z3096+1</f>
        <v>223</v>
      </c>
      <c r="AA3110" s="15">
        <f>Premissas!$H$2</f>
        <v>58.8</v>
      </c>
      <c r="AB3110" s="16">
        <f t="shared" ref="AB3110:AB3121" si="4749">IF(AA3110&gt;105%*Z3110,(AA3110-Z3110),0)</f>
        <v>0</v>
      </c>
      <c r="AC3110" s="17">
        <f>AB3110*Premissas!$C$6</f>
        <v>0</v>
      </c>
      <c r="AD3110" s="15">
        <f t="shared" ref="AD3110:AD3121" si="4750">IF(AA3110&gt;Z3110,AA3110,Z3110)</f>
        <v>223</v>
      </c>
      <c r="AE3110" s="18">
        <f>AD3110*Premissas!$C$12</f>
        <v>7188.7693767794999</v>
      </c>
    </row>
    <row r="3111" spans="1:33" x14ac:dyDescent="0.25">
      <c r="A3111" s="7" t="str">
        <f>Premissas!$E$3</f>
        <v>setembro/19</v>
      </c>
      <c r="B3111" s="29">
        <f>B3110</f>
        <v>223</v>
      </c>
      <c r="C3111" s="15">
        <f>LARGE(Premissas!$H$3:$I$3,1)</f>
        <v>58.91</v>
      </c>
      <c r="D3111" s="16">
        <f t="shared" si="4743"/>
        <v>0</v>
      </c>
      <c r="E3111" s="17">
        <f>D3111*Premissas!$C$6</f>
        <v>0</v>
      </c>
      <c r="F3111" s="15">
        <f t="shared" si="4744"/>
        <v>223</v>
      </c>
      <c r="G3111" s="18">
        <f>F3111*Premissas!$C$5</f>
        <v>7188.7693767794999</v>
      </c>
      <c r="M3111" s="7" t="str">
        <f>Premissas!$E$3</f>
        <v>setembro/19</v>
      </c>
      <c r="N3111" s="29">
        <f t="shared" ref="N3111:N3121" si="4751">N3110</f>
        <v>223</v>
      </c>
      <c r="O3111" s="15">
        <f>Premissas!$I$3</f>
        <v>52.19</v>
      </c>
      <c r="P3111" s="16">
        <f t="shared" si="4746"/>
        <v>0</v>
      </c>
      <c r="Q3111" s="17">
        <f>P3111*Premissas!$C$13</f>
        <v>0</v>
      </c>
      <c r="R3111" s="15">
        <f t="shared" si="4747"/>
        <v>223</v>
      </c>
      <c r="S3111" s="18">
        <f>R3111*Premissas!$C$11</f>
        <v>10740.825688073393</v>
      </c>
      <c r="Y3111" s="7" t="str">
        <f>Premissas!$E$3</f>
        <v>setembro/19</v>
      </c>
      <c r="Z3111" s="29">
        <f t="shared" ref="Z3111:Z3121" si="4752">Z3110</f>
        <v>223</v>
      </c>
      <c r="AA3111" s="15">
        <f>Premissas!$H$3</f>
        <v>58.91</v>
      </c>
      <c r="AB3111" s="16">
        <f t="shared" si="4749"/>
        <v>0</v>
      </c>
      <c r="AC3111" s="17">
        <f>AB3111*Premissas!$C$6</f>
        <v>0</v>
      </c>
      <c r="AD3111" s="15">
        <f t="shared" si="4750"/>
        <v>223</v>
      </c>
      <c r="AE3111" s="18">
        <f>AD3111*Premissas!$C$12</f>
        <v>7188.7693767794999</v>
      </c>
    </row>
    <row r="3112" spans="1:33" x14ac:dyDescent="0.25">
      <c r="A3112" s="7" t="str">
        <f>Premissas!$E$4</f>
        <v>agosto/19</v>
      </c>
      <c r="B3112" s="29">
        <f t="shared" ref="B3112:B3121" si="4753">B3111</f>
        <v>223</v>
      </c>
      <c r="C3112" s="15">
        <f>LARGE(Premissas!$H$4:$I$4,1)</f>
        <v>46.48</v>
      </c>
      <c r="D3112" s="16">
        <f t="shared" si="4743"/>
        <v>0</v>
      </c>
      <c r="E3112" s="17">
        <f>D3112*Premissas!$C$6</f>
        <v>0</v>
      </c>
      <c r="F3112" s="15">
        <f t="shared" si="4744"/>
        <v>223</v>
      </c>
      <c r="G3112" s="18">
        <f>F3112*Premissas!$C$5</f>
        <v>7188.7693767794999</v>
      </c>
      <c r="M3112" s="7" t="str">
        <f>Premissas!$E$4</f>
        <v>agosto/19</v>
      </c>
      <c r="N3112" s="29">
        <f t="shared" si="4751"/>
        <v>223</v>
      </c>
      <c r="O3112" s="15">
        <f>Premissas!$I$4</f>
        <v>20.16</v>
      </c>
      <c r="P3112" s="16">
        <f t="shared" si="4746"/>
        <v>0</v>
      </c>
      <c r="Q3112" s="17">
        <f>P3112*Premissas!$C$13</f>
        <v>0</v>
      </c>
      <c r="R3112" s="15">
        <f t="shared" si="4747"/>
        <v>223</v>
      </c>
      <c r="S3112" s="18">
        <f>R3112*Premissas!$C$11</f>
        <v>10740.825688073393</v>
      </c>
      <c r="Y3112" s="7" t="str">
        <f>Premissas!$E$4</f>
        <v>agosto/19</v>
      </c>
      <c r="Z3112" s="29">
        <f t="shared" si="4752"/>
        <v>223</v>
      </c>
      <c r="AA3112" s="15">
        <f>Premissas!$H$4</f>
        <v>46.48</v>
      </c>
      <c r="AB3112" s="16">
        <f t="shared" si="4749"/>
        <v>0</v>
      </c>
      <c r="AC3112" s="17">
        <f>AB3112*Premissas!$C$6</f>
        <v>0</v>
      </c>
      <c r="AD3112" s="15">
        <f t="shared" si="4750"/>
        <v>223</v>
      </c>
      <c r="AE3112" s="18">
        <f>AD3112*Premissas!$C$12</f>
        <v>7188.7693767794999</v>
      </c>
    </row>
    <row r="3113" spans="1:33" x14ac:dyDescent="0.25">
      <c r="A3113" s="7" t="str">
        <f>Premissas!$E$5</f>
        <v>julho/19</v>
      </c>
      <c r="B3113" s="29">
        <f t="shared" si="4753"/>
        <v>223</v>
      </c>
      <c r="C3113" s="15">
        <f>LARGE(Premissas!$H$5:$I$5,1)</f>
        <v>63.17</v>
      </c>
      <c r="D3113" s="16">
        <f t="shared" si="4743"/>
        <v>0</v>
      </c>
      <c r="E3113" s="17">
        <f>D3113*Premissas!$C$6</f>
        <v>0</v>
      </c>
      <c r="F3113" s="15">
        <f t="shared" si="4744"/>
        <v>223</v>
      </c>
      <c r="G3113" s="18">
        <f>F3113*Premissas!$C$5</f>
        <v>7188.7693767794999</v>
      </c>
      <c r="M3113" s="7" t="str">
        <f>Premissas!$E$5</f>
        <v>julho/19</v>
      </c>
      <c r="N3113" s="29">
        <f t="shared" si="4751"/>
        <v>223</v>
      </c>
      <c r="O3113" s="15">
        <f>Premissas!$I$5</f>
        <v>39.979999999999997</v>
      </c>
      <c r="P3113" s="16">
        <f t="shared" si="4746"/>
        <v>0</v>
      </c>
      <c r="Q3113" s="17">
        <f>P3113*Premissas!$C$13</f>
        <v>0</v>
      </c>
      <c r="R3113" s="15">
        <f t="shared" si="4747"/>
        <v>223</v>
      </c>
      <c r="S3113" s="18">
        <f>R3113*Premissas!$C$11</f>
        <v>10740.825688073393</v>
      </c>
      <c r="Y3113" s="7" t="str">
        <f>Premissas!$E$5</f>
        <v>julho/19</v>
      </c>
      <c r="Z3113" s="29">
        <f t="shared" si="4752"/>
        <v>223</v>
      </c>
      <c r="AA3113" s="15">
        <f>Premissas!$H$5</f>
        <v>63.17</v>
      </c>
      <c r="AB3113" s="16">
        <f t="shared" si="4749"/>
        <v>0</v>
      </c>
      <c r="AC3113" s="17">
        <f>AB3113*Premissas!$C$6</f>
        <v>0</v>
      </c>
      <c r="AD3113" s="15">
        <f t="shared" si="4750"/>
        <v>223</v>
      </c>
      <c r="AE3113" s="18">
        <f>AD3113*Premissas!$C$12</f>
        <v>7188.7693767794999</v>
      </c>
    </row>
    <row r="3114" spans="1:33" x14ac:dyDescent="0.25">
      <c r="A3114" s="7" t="str">
        <f>Premissas!$E$6</f>
        <v>junho/19</v>
      </c>
      <c r="B3114" s="29">
        <f t="shared" si="4753"/>
        <v>223</v>
      </c>
      <c r="C3114" s="15">
        <f>LARGE(Premissas!$H$6:$I$6,1)</f>
        <v>59.47</v>
      </c>
      <c r="D3114" s="16">
        <f t="shared" si="4743"/>
        <v>0</v>
      </c>
      <c r="E3114" s="17">
        <f>D3114*Premissas!$C$6</f>
        <v>0</v>
      </c>
      <c r="F3114" s="15">
        <f t="shared" si="4744"/>
        <v>223</v>
      </c>
      <c r="G3114" s="18">
        <f>F3114*Premissas!$C$5</f>
        <v>7188.7693767794999</v>
      </c>
      <c r="M3114" s="7" t="str">
        <f>Premissas!$E$6</f>
        <v>junho/19</v>
      </c>
      <c r="N3114" s="29">
        <f t="shared" si="4751"/>
        <v>223</v>
      </c>
      <c r="O3114" s="15">
        <f>Premissas!$I$6</f>
        <v>47.71</v>
      </c>
      <c r="P3114" s="16">
        <f t="shared" si="4746"/>
        <v>0</v>
      </c>
      <c r="Q3114" s="17">
        <f>P3114*Premissas!$C$13</f>
        <v>0</v>
      </c>
      <c r="R3114" s="15">
        <f t="shared" si="4747"/>
        <v>223</v>
      </c>
      <c r="S3114" s="18">
        <f>R3114*Premissas!$C$11</f>
        <v>10740.825688073393</v>
      </c>
      <c r="Y3114" s="7" t="str">
        <f>Premissas!$E$6</f>
        <v>junho/19</v>
      </c>
      <c r="Z3114" s="29">
        <f t="shared" si="4752"/>
        <v>223</v>
      </c>
      <c r="AA3114" s="15">
        <f>Premissas!$H$6</f>
        <v>59.47</v>
      </c>
      <c r="AB3114" s="16">
        <f t="shared" si="4749"/>
        <v>0</v>
      </c>
      <c r="AC3114" s="17">
        <f>AB3114*Premissas!$C$6</f>
        <v>0</v>
      </c>
      <c r="AD3114" s="15">
        <f t="shared" si="4750"/>
        <v>223</v>
      </c>
      <c r="AE3114" s="18">
        <f>AD3114*Premissas!$C$12</f>
        <v>7188.7693767794999</v>
      </c>
    </row>
    <row r="3115" spans="1:33" x14ac:dyDescent="0.25">
      <c r="A3115" s="7" t="str">
        <f>Premissas!$E$7</f>
        <v>maio/19</v>
      </c>
      <c r="B3115" s="29">
        <f t="shared" si="4753"/>
        <v>223</v>
      </c>
      <c r="C3115" s="15">
        <f>LARGE(Premissas!$H$7:$I$7,1)</f>
        <v>61.04</v>
      </c>
      <c r="D3115" s="20">
        <f t="shared" si="4743"/>
        <v>0</v>
      </c>
      <c r="E3115" s="17">
        <f>D3115*Premissas!$C$6</f>
        <v>0</v>
      </c>
      <c r="F3115" s="15">
        <f t="shared" si="4744"/>
        <v>223</v>
      </c>
      <c r="G3115" s="18">
        <f>F3115*Premissas!$C$5</f>
        <v>7188.7693767794999</v>
      </c>
      <c r="M3115" s="7" t="str">
        <f>Premissas!$E$7</f>
        <v>maio/19</v>
      </c>
      <c r="N3115" s="29">
        <f t="shared" si="4751"/>
        <v>223</v>
      </c>
      <c r="O3115" s="15">
        <f>Premissas!$I$7</f>
        <v>46.37</v>
      </c>
      <c r="P3115" s="20">
        <f t="shared" si="4746"/>
        <v>0</v>
      </c>
      <c r="Q3115" s="17">
        <f>P3115*Premissas!$C$13</f>
        <v>0</v>
      </c>
      <c r="R3115" s="15">
        <f t="shared" si="4747"/>
        <v>223</v>
      </c>
      <c r="S3115" s="18">
        <f>R3115*Premissas!$C$11</f>
        <v>10740.825688073393</v>
      </c>
      <c r="Y3115" s="7" t="str">
        <f>Premissas!$E$7</f>
        <v>maio/19</v>
      </c>
      <c r="Z3115" s="29">
        <f t="shared" si="4752"/>
        <v>223</v>
      </c>
      <c r="AA3115" s="15">
        <f>Premissas!$H$7</f>
        <v>61.04</v>
      </c>
      <c r="AB3115" s="20">
        <f t="shared" si="4749"/>
        <v>0</v>
      </c>
      <c r="AC3115" s="17">
        <f>AB3115*Premissas!$C$6</f>
        <v>0</v>
      </c>
      <c r="AD3115" s="15">
        <f t="shared" si="4750"/>
        <v>223</v>
      </c>
      <c r="AE3115" s="18">
        <f>AD3115*Premissas!$C$12</f>
        <v>7188.7693767794999</v>
      </c>
    </row>
    <row r="3116" spans="1:33" x14ac:dyDescent="0.25">
      <c r="A3116" s="7" t="str">
        <f>Premissas!$E$8</f>
        <v>abril/19</v>
      </c>
      <c r="B3116" s="29">
        <f t="shared" si="4753"/>
        <v>223</v>
      </c>
      <c r="C3116" s="15">
        <f>LARGE(Premissas!$H$8:$I$8,1)</f>
        <v>81.98</v>
      </c>
      <c r="D3116" s="20">
        <f t="shared" si="4743"/>
        <v>0</v>
      </c>
      <c r="E3116" s="17">
        <f>D3116*Premissas!$C$6</f>
        <v>0</v>
      </c>
      <c r="F3116" s="15">
        <f t="shared" si="4744"/>
        <v>223</v>
      </c>
      <c r="G3116" s="18">
        <f>F3116*Premissas!$C$5</f>
        <v>7188.7693767794999</v>
      </c>
      <c r="M3116" s="7" t="str">
        <f>Premissas!$E$8</f>
        <v>abril/19</v>
      </c>
      <c r="N3116" s="29">
        <f t="shared" si="4751"/>
        <v>223</v>
      </c>
      <c r="O3116" s="15">
        <f>Premissas!$I$8</f>
        <v>53.09</v>
      </c>
      <c r="P3116" s="20">
        <f t="shared" si="4746"/>
        <v>0</v>
      </c>
      <c r="Q3116" s="17">
        <f>P3116*Premissas!$C$13</f>
        <v>0</v>
      </c>
      <c r="R3116" s="15">
        <f t="shared" si="4747"/>
        <v>223</v>
      </c>
      <c r="S3116" s="18">
        <f>R3116*Premissas!$C$11</f>
        <v>10740.825688073393</v>
      </c>
      <c r="Y3116" s="7" t="str">
        <f>Premissas!$E$8</f>
        <v>abril/19</v>
      </c>
      <c r="Z3116" s="29">
        <f t="shared" si="4752"/>
        <v>223</v>
      </c>
      <c r="AA3116" s="15">
        <f>Premissas!$H$8</f>
        <v>81.98</v>
      </c>
      <c r="AB3116" s="20">
        <f t="shared" si="4749"/>
        <v>0</v>
      </c>
      <c r="AC3116" s="17">
        <f>AB3116*Premissas!$C$6</f>
        <v>0</v>
      </c>
      <c r="AD3116" s="15">
        <f t="shared" si="4750"/>
        <v>223</v>
      </c>
      <c r="AE3116" s="18">
        <f>AD3116*Premissas!$C$12</f>
        <v>7188.7693767794999</v>
      </c>
    </row>
    <row r="3117" spans="1:33" x14ac:dyDescent="0.25">
      <c r="A3117" s="7" t="str">
        <f>Premissas!$E$9</f>
        <v>março/19</v>
      </c>
      <c r="B3117" s="29">
        <f t="shared" si="4753"/>
        <v>223</v>
      </c>
      <c r="C3117" s="15">
        <f>LARGE(Premissas!$H$9:$I$9,1)</f>
        <v>77.73</v>
      </c>
      <c r="D3117" s="20">
        <f t="shared" si="4743"/>
        <v>0</v>
      </c>
      <c r="E3117" s="17">
        <f>D3117*Premissas!$C$6</f>
        <v>0</v>
      </c>
      <c r="F3117" s="15">
        <f t="shared" si="4744"/>
        <v>223</v>
      </c>
      <c r="G3117" s="18">
        <f>F3117*Premissas!$C$5</f>
        <v>7188.7693767794999</v>
      </c>
      <c r="M3117" s="7" t="str">
        <f>Premissas!$E$9</f>
        <v>março/19</v>
      </c>
      <c r="N3117" s="29">
        <f t="shared" si="4751"/>
        <v>223</v>
      </c>
      <c r="O3117" s="15">
        <f>Premissas!$I$9</f>
        <v>77.73</v>
      </c>
      <c r="P3117" s="20">
        <f t="shared" si="4746"/>
        <v>0</v>
      </c>
      <c r="Q3117" s="17">
        <f>P3117*Premissas!$C$13</f>
        <v>0</v>
      </c>
      <c r="R3117" s="15">
        <f t="shared" si="4747"/>
        <v>223</v>
      </c>
      <c r="S3117" s="18">
        <f>R3117*Premissas!$C$11</f>
        <v>10740.825688073393</v>
      </c>
      <c r="Y3117" s="7" t="str">
        <f>Premissas!$E$9</f>
        <v>março/19</v>
      </c>
      <c r="Z3117" s="29">
        <f t="shared" si="4752"/>
        <v>223</v>
      </c>
      <c r="AA3117" s="15">
        <f>Premissas!$H$9</f>
        <v>77.62</v>
      </c>
      <c r="AB3117" s="20">
        <f t="shared" si="4749"/>
        <v>0</v>
      </c>
      <c r="AC3117" s="17">
        <f>AB3117*Premissas!$C$6</f>
        <v>0</v>
      </c>
      <c r="AD3117" s="15">
        <f t="shared" si="4750"/>
        <v>223</v>
      </c>
      <c r="AE3117" s="18">
        <f>AD3117*Premissas!$C$12</f>
        <v>7188.7693767794999</v>
      </c>
    </row>
    <row r="3118" spans="1:33" x14ac:dyDescent="0.25">
      <c r="A3118" s="7" t="str">
        <f>Premissas!$E$10</f>
        <v>fevereiro/19</v>
      </c>
      <c r="B3118" s="29">
        <f t="shared" si="4753"/>
        <v>223</v>
      </c>
      <c r="C3118" s="15">
        <f>LARGE(Premissas!$H$10:$I$10,1)</f>
        <v>89.49</v>
      </c>
      <c r="D3118" s="20">
        <f t="shared" si="4743"/>
        <v>0</v>
      </c>
      <c r="E3118" s="17">
        <f>D3118*Premissas!$C$6</f>
        <v>0</v>
      </c>
      <c r="F3118" s="15">
        <f t="shared" si="4744"/>
        <v>223</v>
      </c>
      <c r="G3118" s="18">
        <f>F3118*Premissas!$C$5</f>
        <v>7188.7693767794999</v>
      </c>
      <c r="M3118" s="7" t="str">
        <f>Premissas!$E$10</f>
        <v>fevereiro/19</v>
      </c>
      <c r="N3118" s="29">
        <f t="shared" si="4751"/>
        <v>223</v>
      </c>
      <c r="O3118" s="15">
        <f>Premissas!$I$10</f>
        <v>61.82</v>
      </c>
      <c r="P3118" s="20">
        <f t="shared" si="4746"/>
        <v>0</v>
      </c>
      <c r="Q3118" s="17">
        <f>P3118*Premissas!$C$13</f>
        <v>0</v>
      </c>
      <c r="R3118" s="15">
        <f t="shared" si="4747"/>
        <v>223</v>
      </c>
      <c r="S3118" s="18">
        <f>R3118*Premissas!$C$11</f>
        <v>10740.825688073393</v>
      </c>
      <c r="Y3118" s="7" t="str">
        <f>Premissas!$E$10</f>
        <v>fevereiro/19</v>
      </c>
      <c r="Z3118" s="29">
        <f t="shared" si="4752"/>
        <v>223</v>
      </c>
      <c r="AA3118" s="15">
        <f>Premissas!$H$10</f>
        <v>89.49</v>
      </c>
      <c r="AB3118" s="20">
        <f t="shared" si="4749"/>
        <v>0</v>
      </c>
      <c r="AC3118" s="17">
        <f>AB3118*Premissas!$C$6</f>
        <v>0</v>
      </c>
      <c r="AD3118" s="15">
        <f t="shared" si="4750"/>
        <v>223</v>
      </c>
      <c r="AE3118" s="18">
        <f>AD3118*Premissas!$C$12</f>
        <v>7188.7693767794999</v>
      </c>
    </row>
    <row r="3119" spans="1:33" x14ac:dyDescent="0.25">
      <c r="A3119" s="7" t="str">
        <f>Premissas!$E$11</f>
        <v>janeiro/19</v>
      </c>
      <c r="B3119" s="29">
        <f t="shared" si="4753"/>
        <v>223</v>
      </c>
      <c r="C3119" s="15">
        <f>LARGE(Premissas!$H$11:$I$11,1)</f>
        <v>81.09</v>
      </c>
      <c r="D3119" s="16">
        <f t="shared" si="4743"/>
        <v>0</v>
      </c>
      <c r="E3119" s="17">
        <f>D3119*Premissas!$C$6</f>
        <v>0</v>
      </c>
      <c r="F3119" s="15">
        <f t="shared" si="4744"/>
        <v>223</v>
      </c>
      <c r="G3119" s="18">
        <f>F3119*Premissas!$C$5</f>
        <v>7188.7693767794999</v>
      </c>
      <c r="M3119" s="7" t="str">
        <f>Premissas!$E$11</f>
        <v>janeiro/19</v>
      </c>
      <c r="N3119" s="29">
        <f t="shared" si="4751"/>
        <v>223</v>
      </c>
      <c r="O3119" s="15">
        <f>Premissas!$I$11</f>
        <v>57.12</v>
      </c>
      <c r="P3119" s="16">
        <f t="shared" si="4746"/>
        <v>0</v>
      </c>
      <c r="Q3119" s="17">
        <f>P3119*Premissas!$C$13</f>
        <v>0</v>
      </c>
      <c r="R3119" s="15">
        <f t="shared" si="4747"/>
        <v>223</v>
      </c>
      <c r="S3119" s="18">
        <f>R3119*Premissas!$C$11</f>
        <v>10740.825688073393</v>
      </c>
      <c r="Y3119" s="7" t="str">
        <f>Premissas!$E$11</f>
        <v>janeiro/19</v>
      </c>
      <c r="Z3119" s="29">
        <f t="shared" si="4752"/>
        <v>223</v>
      </c>
      <c r="AA3119" s="15">
        <f>Premissas!$H$11</f>
        <v>81.09</v>
      </c>
      <c r="AB3119" s="16">
        <f t="shared" si="4749"/>
        <v>0</v>
      </c>
      <c r="AC3119" s="17">
        <f>AB3119*Premissas!$C$6</f>
        <v>0</v>
      </c>
      <c r="AD3119" s="15">
        <f t="shared" si="4750"/>
        <v>223</v>
      </c>
      <c r="AE3119" s="18">
        <f>AD3119*Premissas!$C$12</f>
        <v>7188.7693767794999</v>
      </c>
    </row>
    <row r="3120" spans="1:33" x14ac:dyDescent="0.25">
      <c r="A3120" s="7" t="str">
        <f>Premissas!$E$12</f>
        <v>dezembro/18</v>
      </c>
      <c r="B3120" s="29">
        <f t="shared" si="4753"/>
        <v>223</v>
      </c>
      <c r="C3120" s="15">
        <f>LARGE(Premissas!$H$12:$I$12,1)</f>
        <v>66.98</v>
      </c>
      <c r="D3120" s="16">
        <f t="shared" si="4743"/>
        <v>0</v>
      </c>
      <c r="E3120" s="17">
        <f>D3120*Premissas!$C$6</f>
        <v>0</v>
      </c>
      <c r="F3120" s="15">
        <f t="shared" si="4744"/>
        <v>223</v>
      </c>
      <c r="G3120" s="18">
        <f>F3120*Premissas!$C$5</f>
        <v>7188.7693767794999</v>
      </c>
      <c r="M3120" s="7" t="str">
        <f>Premissas!$E$12</f>
        <v>dezembro/18</v>
      </c>
      <c r="N3120" s="29">
        <f t="shared" si="4751"/>
        <v>223</v>
      </c>
      <c r="O3120" s="15">
        <f>Premissas!$I$12</f>
        <v>56.9</v>
      </c>
      <c r="P3120" s="16">
        <f t="shared" si="4746"/>
        <v>0</v>
      </c>
      <c r="Q3120" s="17">
        <f>P3120*Premissas!$C$13</f>
        <v>0</v>
      </c>
      <c r="R3120" s="15">
        <f t="shared" si="4747"/>
        <v>223</v>
      </c>
      <c r="S3120" s="18">
        <f>R3120*Premissas!$C$11</f>
        <v>10740.825688073393</v>
      </c>
      <c r="Y3120" s="7" t="str">
        <f>Premissas!$E$12</f>
        <v>dezembro/18</v>
      </c>
      <c r="Z3120" s="29">
        <f t="shared" si="4752"/>
        <v>223</v>
      </c>
      <c r="AA3120" s="15">
        <f>Premissas!$H$12</f>
        <v>66.98</v>
      </c>
      <c r="AB3120" s="16">
        <f t="shared" si="4749"/>
        <v>0</v>
      </c>
      <c r="AC3120" s="17">
        <f>AB3120*Premissas!$C$6</f>
        <v>0</v>
      </c>
      <c r="AD3120" s="15">
        <f t="shared" si="4750"/>
        <v>223</v>
      </c>
      <c r="AE3120" s="18">
        <f>AD3120*Premissas!$C$12</f>
        <v>7188.7693767794999</v>
      </c>
    </row>
    <row r="3121" spans="1:33" x14ac:dyDescent="0.25">
      <c r="A3121" s="7" t="str">
        <f>Premissas!$E$13</f>
        <v>novembro/18</v>
      </c>
      <c r="B3121" s="29">
        <f t="shared" si="4753"/>
        <v>223</v>
      </c>
      <c r="C3121" s="15">
        <f>LARGE(Premissas!$H$13:$I$13,1)</f>
        <v>66.42</v>
      </c>
      <c r="D3121" s="16">
        <f t="shared" si="4743"/>
        <v>0</v>
      </c>
      <c r="E3121" s="17">
        <f>D3121*Premissas!$C$6</f>
        <v>0</v>
      </c>
      <c r="F3121" s="15">
        <f t="shared" si="4744"/>
        <v>223</v>
      </c>
      <c r="G3121" s="18">
        <f>F3121*Premissas!$C$5</f>
        <v>7188.7693767794999</v>
      </c>
      <c r="M3121" s="7" t="str">
        <f>Premissas!$E$13</f>
        <v>novembro/18</v>
      </c>
      <c r="N3121" s="29">
        <f t="shared" si="4751"/>
        <v>223</v>
      </c>
      <c r="O3121" s="15">
        <f>Premissas!$I$13</f>
        <v>40.659999999999997</v>
      </c>
      <c r="P3121" s="16">
        <f t="shared" si="4746"/>
        <v>0</v>
      </c>
      <c r="Q3121" s="17">
        <f>P3121*Premissas!$C$13</f>
        <v>0</v>
      </c>
      <c r="R3121" s="15">
        <f t="shared" si="4747"/>
        <v>223</v>
      </c>
      <c r="S3121" s="18">
        <f>R3121*Premissas!$C$11</f>
        <v>10740.825688073393</v>
      </c>
      <c r="Y3121" s="7" t="str">
        <f>Premissas!$E$13</f>
        <v>novembro/18</v>
      </c>
      <c r="Z3121" s="29">
        <f t="shared" si="4752"/>
        <v>223</v>
      </c>
      <c r="AA3121" s="15">
        <f>Premissas!$H$13</f>
        <v>66.42</v>
      </c>
      <c r="AB3121" s="16">
        <f t="shared" si="4749"/>
        <v>0</v>
      </c>
      <c r="AC3121" s="17">
        <f>AB3121*Premissas!$C$6</f>
        <v>0</v>
      </c>
      <c r="AD3121" s="15">
        <f t="shared" si="4750"/>
        <v>223</v>
      </c>
      <c r="AE3121" s="18">
        <f>AD3121*Premissas!$C$12</f>
        <v>7188.7693767794999</v>
      </c>
    </row>
    <row r="3122" spans="1:33" x14ac:dyDescent="0.25">
      <c r="A3122" s="26" t="s">
        <v>35</v>
      </c>
      <c r="B3122" s="5"/>
      <c r="C3122" s="5">
        <f>LARGE(C3109:C3121,1)</f>
        <v>89.49</v>
      </c>
      <c r="D3122" s="5">
        <f>LARGE(D3109:D3121,1)</f>
        <v>0</v>
      </c>
      <c r="E3122" s="27">
        <f>SUM(E3110:E3121)</f>
        <v>0</v>
      </c>
      <c r="F3122" s="5">
        <f>LARGE(F3109:F3121,1)</f>
        <v>223</v>
      </c>
      <c r="G3122" s="27">
        <f t="shared" si="4730"/>
        <v>86265.232521354003</v>
      </c>
      <c r="H3122" s="50">
        <f>E3122+G3122</f>
        <v>86265.232521354003</v>
      </c>
      <c r="I3122">
        <f>B3110</f>
        <v>223</v>
      </c>
      <c r="M3122" s="26" t="s">
        <v>35</v>
      </c>
      <c r="N3122" s="5"/>
      <c r="O3122" s="5">
        <f t="shared" ref="O3122:P3122" si="4754">LARGE(O3109:O3121,1)</f>
        <v>77.73</v>
      </c>
      <c r="P3122" s="5">
        <f t="shared" si="4754"/>
        <v>0</v>
      </c>
      <c r="Q3122" s="27">
        <f t="shared" ref="Q3122" si="4755">SUM(Q3110:Q3121)</f>
        <v>0</v>
      </c>
      <c r="R3122" s="5">
        <f t="shared" ref="R3122" si="4756">LARGE(R3109:R3121,1)</f>
        <v>223</v>
      </c>
      <c r="S3122" s="27">
        <f t="shared" si="4734"/>
        <v>128889.90825688075</v>
      </c>
      <c r="T3122" s="50">
        <f t="shared" ref="T3122" si="4757">Q3122+S3122</f>
        <v>128889.90825688075</v>
      </c>
      <c r="U3122">
        <f t="shared" ref="U3122" si="4758">N3110</f>
        <v>223</v>
      </c>
      <c r="Y3122" s="26" t="s">
        <v>35</v>
      </c>
      <c r="Z3122" s="5"/>
      <c r="AA3122" s="5">
        <f t="shared" ref="AA3122:AB3122" si="4759">LARGE(AA3109:AA3121,1)</f>
        <v>89.49</v>
      </c>
      <c r="AB3122" s="5">
        <f t="shared" si="4759"/>
        <v>0</v>
      </c>
      <c r="AC3122" s="27">
        <f t="shared" ref="AC3122" si="4760">SUM(AC3110:AC3121)</f>
        <v>0</v>
      </c>
      <c r="AD3122" s="5">
        <f t="shared" ref="AD3122" si="4761">LARGE(AD3109:AD3121,1)</f>
        <v>223</v>
      </c>
      <c r="AE3122" s="27">
        <f t="shared" si="4740"/>
        <v>86265.232521354003</v>
      </c>
      <c r="AF3122" s="50">
        <f t="shared" ref="AF3122" si="4762">AC3122+AE3122</f>
        <v>86265.232521354003</v>
      </c>
      <c r="AG3122">
        <f t="shared" ref="AG3122" si="4763">Z3110</f>
        <v>223</v>
      </c>
    </row>
    <row r="3123" spans="1:33" x14ac:dyDescent="0.25">
      <c r="A3123" s="6" t="s">
        <v>12</v>
      </c>
      <c r="B3123" s="6" t="s">
        <v>18</v>
      </c>
      <c r="C3123" s="6" t="s">
        <v>19</v>
      </c>
      <c r="D3123" s="14" t="s">
        <v>20</v>
      </c>
      <c r="E3123" s="14" t="s">
        <v>21</v>
      </c>
      <c r="F3123" s="6" t="s">
        <v>22</v>
      </c>
      <c r="G3123" s="6" t="s">
        <v>23</v>
      </c>
      <c r="M3123" s="6" t="s">
        <v>12</v>
      </c>
      <c r="N3123" s="6" t="s">
        <v>18</v>
      </c>
      <c r="O3123" s="6" t="s">
        <v>19</v>
      </c>
      <c r="P3123" s="14" t="s">
        <v>20</v>
      </c>
      <c r="Q3123" s="14" t="s">
        <v>21</v>
      </c>
      <c r="R3123" s="6" t="s">
        <v>22</v>
      </c>
      <c r="S3123" s="6" t="s">
        <v>23</v>
      </c>
      <c r="Y3123" s="6" t="s">
        <v>12</v>
      </c>
      <c r="Z3123" s="6" t="s">
        <v>18</v>
      </c>
      <c r="AA3123" s="6" t="s">
        <v>19</v>
      </c>
      <c r="AB3123" s="14" t="s">
        <v>20</v>
      </c>
      <c r="AC3123" s="14" t="s">
        <v>21</v>
      </c>
      <c r="AD3123" s="6" t="s">
        <v>22</v>
      </c>
      <c r="AE3123" s="6" t="s">
        <v>23</v>
      </c>
    </row>
    <row r="3124" spans="1:33" x14ac:dyDescent="0.25">
      <c r="A3124" s="7" t="str">
        <f>Premissas!$E$2</f>
        <v>outubro/19</v>
      </c>
      <c r="B3124" s="29">
        <f>B3110+1</f>
        <v>224</v>
      </c>
      <c r="C3124" s="15">
        <f>LARGE(Premissas!$H$2:$I$2,1)</f>
        <v>63.39</v>
      </c>
      <c r="D3124" s="16">
        <f t="shared" ref="D3124:D3135" si="4764">IF(C3124&gt;105%*B3124,(C3124-B3124),0)</f>
        <v>0</v>
      </c>
      <c r="E3124" s="17">
        <f>D3124*Premissas!$C$6</f>
        <v>0</v>
      </c>
      <c r="F3124" s="15">
        <f t="shared" ref="F3124:F3135" si="4765">IF(C3124&gt;B3124,C3124,B3124)</f>
        <v>224</v>
      </c>
      <c r="G3124" s="18">
        <f>F3124*Premissas!$C$5</f>
        <v>7221.0060107560894</v>
      </c>
      <c r="M3124" s="7" t="str">
        <f>Premissas!$E$2</f>
        <v>outubro/19</v>
      </c>
      <c r="N3124" s="29">
        <f t="shared" ref="N3124" si="4766">N3110+1</f>
        <v>224</v>
      </c>
      <c r="O3124" s="15">
        <f>Premissas!$I$2</f>
        <v>63.39</v>
      </c>
      <c r="P3124" s="16">
        <f t="shared" ref="P3124:P3135" si="4767">IF(O3124&gt;105%*N3124,(O3124-N3124),0)</f>
        <v>0</v>
      </c>
      <c r="Q3124" s="17">
        <f>P3124*Premissas!$C$13</f>
        <v>0</v>
      </c>
      <c r="R3124" s="15">
        <f t="shared" ref="R3124:R3135" si="4768">IF(O3124&gt;N3124,O3124,N3124)</f>
        <v>224</v>
      </c>
      <c r="S3124" s="18">
        <f>R3124*Premissas!$C$11</f>
        <v>10788.990825688074</v>
      </c>
      <c r="Y3124" s="7" t="str">
        <f>Premissas!$E$2</f>
        <v>outubro/19</v>
      </c>
      <c r="Z3124" s="29">
        <f t="shared" ref="Z3124" si="4769">Z3110+1</f>
        <v>224</v>
      </c>
      <c r="AA3124" s="15">
        <f>Premissas!$H$2</f>
        <v>58.8</v>
      </c>
      <c r="AB3124" s="16">
        <f t="shared" ref="AB3124:AB3135" si="4770">IF(AA3124&gt;105%*Z3124,(AA3124-Z3124),0)</f>
        <v>0</v>
      </c>
      <c r="AC3124" s="17">
        <f>AB3124*Premissas!$C$6</f>
        <v>0</v>
      </c>
      <c r="AD3124" s="15">
        <f t="shared" ref="AD3124:AD3135" si="4771">IF(AA3124&gt;Z3124,AA3124,Z3124)</f>
        <v>224</v>
      </c>
      <c r="AE3124" s="18">
        <f>AD3124*Premissas!$C$12</f>
        <v>7221.0060107560894</v>
      </c>
    </row>
    <row r="3125" spans="1:33" x14ac:dyDescent="0.25">
      <c r="A3125" s="7" t="str">
        <f>Premissas!$E$3</f>
        <v>setembro/19</v>
      </c>
      <c r="B3125" s="29">
        <f>B3124</f>
        <v>224</v>
      </c>
      <c r="C3125" s="15">
        <f>LARGE(Premissas!$H$3:$I$3,1)</f>
        <v>58.91</v>
      </c>
      <c r="D3125" s="16">
        <f t="shared" si="4764"/>
        <v>0</v>
      </c>
      <c r="E3125" s="17">
        <f>D3125*Premissas!$C$6</f>
        <v>0</v>
      </c>
      <c r="F3125" s="15">
        <f t="shared" si="4765"/>
        <v>224</v>
      </c>
      <c r="G3125" s="18">
        <f>F3125*Premissas!$C$5</f>
        <v>7221.0060107560894</v>
      </c>
      <c r="M3125" s="7" t="str">
        <f>Premissas!$E$3</f>
        <v>setembro/19</v>
      </c>
      <c r="N3125" s="29">
        <f t="shared" ref="N3125:N3135" si="4772">N3124</f>
        <v>224</v>
      </c>
      <c r="O3125" s="15">
        <f>Premissas!$I$3</f>
        <v>52.19</v>
      </c>
      <c r="P3125" s="16">
        <f t="shared" si="4767"/>
        <v>0</v>
      </c>
      <c r="Q3125" s="17">
        <f>P3125*Premissas!$C$13</f>
        <v>0</v>
      </c>
      <c r="R3125" s="15">
        <f t="shared" si="4768"/>
        <v>224</v>
      </c>
      <c r="S3125" s="18">
        <f>R3125*Premissas!$C$11</f>
        <v>10788.990825688074</v>
      </c>
      <c r="Y3125" s="7" t="str">
        <f>Premissas!$E$3</f>
        <v>setembro/19</v>
      </c>
      <c r="Z3125" s="29">
        <f t="shared" ref="Z3125:Z3135" si="4773">Z3124</f>
        <v>224</v>
      </c>
      <c r="AA3125" s="15">
        <f>Premissas!$H$3</f>
        <v>58.91</v>
      </c>
      <c r="AB3125" s="16">
        <f t="shared" si="4770"/>
        <v>0</v>
      </c>
      <c r="AC3125" s="17">
        <f>AB3125*Premissas!$C$6</f>
        <v>0</v>
      </c>
      <c r="AD3125" s="15">
        <f t="shared" si="4771"/>
        <v>224</v>
      </c>
      <c r="AE3125" s="18">
        <f>AD3125*Premissas!$C$12</f>
        <v>7221.0060107560894</v>
      </c>
    </row>
    <row r="3126" spans="1:33" x14ac:dyDescent="0.25">
      <c r="A3126" s="7" t="str">
        <f>Premissas!$E$4</f>
        <v>agosto/19</v>
      </c>
      <c r="B3126" s="29">
        <f t="shared" ref="B3126:B3135" si="4774">B3125</f>
        <v>224</v>
      </c>
      <c r="C3126" s="15">
        <f>LARGE(Premissas!$H$4:$I$4,1)</f>
        <v>46.48</v>
      </c>
      <c r="D3126" s="16">
        <f t="shared" si="4764"/>
        <v>0</v>
      </c>
      <c r="E3126" s="17">
        <f>D3126*Premissas!$C$6</f>
        <v>0</v>
      </c>
      <c r="F3126" s="15">
        <f t="shared" si="4765"/>
        <v>224</v>
      </c>
      <c r="G3126" s="18">
        <f>F3126*Premissas!$C$5</f>
        <v>7221.0060107560894</v>
      </c>
      <c r="M3126" s="7" t="str">
        <f>Premissas!$E$4</f>
        <v>agosto/19</v>
      </c>
      <c r="N3126" s="29">
        <f t="shared" si="4772"/>
        <v>224</v>
      </c>
      <c r="O3126" s="15">
        <f>Premissas!$I$4</f>
        <v>20.16</v>
      </c>
      <c r="P3126" s="16">
        <f t="shared" si="4767"/>
        <v>0</v>
      </c>
      <c r="Q3126" s="17">
        <f>P3126*Premissas!$C$13</f>
        <v>0</v>
      </c>
      <c r="R3126" s="15">
        <f t="shared" si="4768"/>
        <v>224</v>
      </c>
      <c r="S3126" s="18">
        <f>R3126*Premissas!$C$11</f>
        <v>10788.990825688074</v>
      </c>
      <c r="Y3126" s="7" t="str">
        <f>Premissas!$E$4</f>
        <v>agosto/19</v>
      </c>
      <c r="Z3126" s="29">
        <f t="shared" si="4773"/>
        <v>224</v>
      </c>
      <c r="AA3126" s="15">
        <f>Premissas!$H$4</f>
        <v>46.48</v>
      </c>
      <c r="AB3126" s="16">
        <f t="shared" si="4770"/>
        <v>0</v>
      </c>
      <c r="AC3126" s="17">
        <f>AB3126*Premissas!$C$6</f>
        <v>0</v>
      </c>
      <c r="AD3126" s="15">
        <f t="shared" si="4771"/>
        <v>224</v>
      </c>
      <c r="AE3126" s="18">
        <f>AD3126*Premissas!$C$12</f>
        <v>7221.0060107560894</v>
      </c>
    </row>
    <row r="3127" spans="1:33" x14ac:dyDescent="0.25">
      <c r="A3127" s="7" t="str">
        <f>Premissas!$E$5</f>
        <v>julho/19</v>
      </c>
      <c r="B3127" s="29">
        <f t="shared" si="4774"/>
        <v>224</v>
      </c>
      <c r="C3127" s="15">
        <f>LARGE(Premissas!$H$5:$I$5,1)</f>
        <v>63.17</v>
      </c>
      <c r="D3127" s="16">
        <f t="shared" si="4764"/>
        <v>0</v>
      </c>
      <c r="E3127" s="17">
        <f>D3127*Premissas!$C$6</f>
        <v>0</v>
      </c>
      <c r="F3127" s="15">
        <f t="shared" si="4765"/>
        <v>224</v>
      </c>
      <c r="G3127" s="18">
        <f>F3127*Premissas!$C$5</f>
        <v>7221.0060107560894</v>
      </c>
      <c r="M3127" s="7" t="str">
        <f>Premissas!$E$5</f>
        <v>julho/19</v>
      </c>
      <c r="N3127" s="29">
        <f t="shared" si="4772"/>
        <v>224</v>
      </c>
      <c r="O3127" s="15">
        <f>Premissas!$I$5</f>
        <v>39.979999999999997</v>
      </c>
      <c r="P3127" s="16">
        <f t="shared" si="4767"/>
        <v>0</v>
      </c>
      <c r="Q3127" s="17">
        <f>P3127*Premissas!$C$13</f>
        <v>0</v>
      </c>
      <c r="R3127" s="15">
        <f t="shared" si="4768"/>
        <v>224</v>
      </c>
      <c r="S3127" s="18">
        <f>R3127*Premissas!$C$11</f>
        <v>10788.990825688074</v>
      </c>
      <c r="Y3127" s="7" t="str">
        <f>Premissas!$E$5</f>
        <v>julho/19</v>
      </c>
      <c r="Z3127" s="29">
        <f t="shared" si="4773"/>
        <v>224</v>
      </c>
      <c r="AA3127" s="15">
        <f>Premissas!$H$5</f>
        <v>63.17</v>
      </c>
      <c r="AB3127" s="16">
        <f t="shared" si="4770"/>
        <v>0</v>
      </c>
      <c r="AC3127" s="17">
        <f>AB3127*Premissas!$C$6</f>
        <v>0</v>
      </c>
      <c r="AD3127" s="15">
        <f t="shared" si="4771"/>
        <v>224</v>
      </c>
      <c r="AE3127" s="18">
        <f>AD3127*Premissas!$C$12</f>
        <v>7221.0060107560894</v>
      </c>
    </row>
    <row r="3128" spans="1:33" x14ac:dyDescent="0.25">
      <c r="A3128" s="7" t="str">
        <f>Premissas!$E$6</f>
        <v>junho/19</v>
      </c>
      <c r="B3128" s="29">
        <f t="shared" si="4774"/>
        <v>224</v>
      </c>
      <c r="C3128" s="15">
        <f>LARGE(Premissas!$H$6:$I$6,1)</f>
        <v>59.47</v>
      </c>
      <c r="D3128" s="16">
        <f t="shared" si="4764"/>
        <v>0</v>
      </c>
      <c r="E3128" s="17">
        <f>D3128*Premissas!$C$6</f>
        <v>0</v>
      </c>
      <c r="F3128" s="15">
        <f t="shared" si="4765"/>
        <v>224</v>
      </c>
      <c r="G3128" s="18">
        <f>F3128*Premissas!$C$5</f>
        <v>7221.0060107560894</v>
      </c>
      <c r="M3128" s="7" t="str">
        <f>Premissas!$E$6</f>
        <v>junho/19</v>
      </c>
      <c r="N3128" s="29">
        <f t="shared" si="4772"/>
        <v>224</v>
      </c>
      <c r="O3128" s="15">
        <f>Premissas!$I$6</f>
        <v>47.71</v>
      </c>
      <c r="P3128" s="16">
        <f t="shared" si="4767"/>
        <v>0</v>
      </c>
      <c r="Q3128" s="17">
        <f>P3128*Premissas!$C$13</f>
        <v>0</v>
      </c>
      <c r="R3128" s="15">
        <f t="shared" si="4768"/>
        <v>224</v>
      </c>
      <c r="S3128" s="18">
        <f>R3128*Premissas!$C$11</f>
        <v>10788.990825688074</v>
      </c>
      <c r="Y3128" s="7" t="str">
        <f>Premissas!$E$6</f>
        <v>junho/19</v>
      </c>
      <c r="Z3128" s="29">
        <f t="shared" si="4773"/>
        <v>224</v>
      </c>
      <c r="AA3128" s="15">
        <f>Premissas!$H$6</f>
        <v>59.47</v>
      </c>
      <c r="AB3128" s="16">
        <f t="shared" si="4770"/>
        <v>0</v>
      </c>
      <c r="AC3128" s="17">
        <f>AB3128*Premissas!$C$6</f>
        <v>0</v>
      </c>
      <c r="AD3128" s="15">
        <f t="shared" si="4771"/>
        <v>224</v>
      </c>
      <c r="AE3128" s="18">
        <f>AD3128*Premissas!$C$12</f>
        <v>7221.0060107560894</v>
      </c>
    </row>
    <row r="3129" spans="1:33" x14ac:dyDescent="0.25">
      <c r="A3129" s="7" t="str">
        <f>Premissas!$E$7</f>
        <v>maio/19</v>
      </c>
      <c r="B3129" s="29">
        <f t="shared" si="4774"/>
        <v>224</v>
      </c>
      <c r="C3129" s="15">
        <f>LARGE(Premissas!$H$7:$I$7,1)</f>
        <v>61.04</v>
      </c>
      <c r="D3129" s="20">
        <f t="shared" si="4764"/>
        <v>0</v>
      </c>
      <c r="E3129" s="17">
        <f>D3129*Premissas!$C$6</f>
        <v>0</v>
      </c>
      <c r="F3129" s="15">
        <f t="shared" si="4765"/>
        <v>224</v>
      </c>
      <c r="G3129" s="18">
        <f>F3129*Premissas!$C$5</f>
        <v>7221.0060107560894</v>
      </c>
      <c r="M3129" s="7" t="str">
        <f>Premissas!$E$7</f>
        <v>maio/19</v>
      </c>
      <c r="N3129" s="29">
        <f t="shared" si="4772"/>
        <v>224</v>
      </c>
      <c r="O3129" s="15">
        <f>Premissas!$I$7</f>
        <v>46.37</v>
      </c>
      <c r="P3129" s="20">
        <f t="shared" si="4767"/>
        <v>0</v>
      </c>
      <c r="Q3129" s="17">
        <f>P3129*Premissas!$C$13</f>
        <v>0</v>
      </c>
      <c r="R3129" s="15">
        <f t="shared" si="4768"/>
        <v>224</v>
      </c>
      <c r="S3129" s="18">
        <f>R3129*Premissas!$C$11</f>
        <v>10788.990825688074</v>
      </c>
      <c r="Y3129" s="7" t="str">
        <f>Premissas!$E$7</f>
        <v>maio/19</v>
      </c>
      <c r="Z3129" s="29">
        <f t="shared" si="4773"/>
        <v>224</v>
      </c>
      <c r="AA3129" s="15">
        <f>Premissas!$H$7</f>
        <v>61.04</v>
      </c>
      <c r="AB3129" s="20">
        <f t="shared" si="4770"/>
        <v>0</v>
      </c>
      <c r="AC3129" s="17">
        <f>AB3129*Premissas!$C$6</f>
        <v>0</v>
      </c>
      <c r="AD3129" s="15">
        <f t="shared" si="4771"/>
        <v>224</v>
      </c>
      <c r="AE3129" s="18">
        <f>AD3129*Premissas!$C$12</f>
        <v>7221.0060107560894</v>
      </c>
    </row>
    <row r="3130" spans="1:33" x14ac:dyDescent="0.25">
      <c r="A3130" s="7" t="str">
        <f>Premissas!$E$8</f>
        <v>abril/19</v>
      </c>
      <c r="B3130" s="29">
        <f t="shared" si="4774"/>
        <v>224</v>
      </c>
      <c r="C3130" s="15">
        <f>LARGE(Premissas!$H$8:$I$8,1)</f>
        <v>81.98</v>
      </c>
      <c r="D3130" s="20">
        <f t="shared" si="4764"/>
        <v>0</v>
      </c>
      <c r="E3130" s="17">
        <f>D3130*Premissas!$C$6</f>
        <v>0</v>
      </c>
      <c r="F3130" s="15">
        <f t="shared" si="4765"/>
        <v>224</v>
      </c>
      <c r="G3130" s="18">
        <f>F3130*Premissas!$C$5</f>
        <v>7221.0060107560894</v>
      </c>
      <c r="M3130" s="7" t="str">
        <f>Premissas!$E$8</f>
        <v>abril/19</v>
      </c>
      <c r="N3130" s="29">
        <f t="shared" si="4772"/>
        <v>224</v>
      </c>
      <c r="O3130" s="15">
        <f>Premissas!$I$8</f>
        <v>53.09</v>
      </c>
      <c r="P3130" s="20">
        <f t="shared" si="4767"/>
        <v>0</v>
      </c>
      <c r="Q3130" s="17">
        <f>P3130*Premissas!$C$13</f>
        <v>0</v>
      </c>
      <c r="R3130" s="15">
        <f t="shared" si="4768"/>
        <v>224</v>
      </c>
      <c r="S3130" s="18">
        <f>R3130*Premissas!$C$11</f>
        <v>10788.990825688074</v>
      </c>
      <c r="Y3130" s="7" t="str">
        <f>Premissas!$E$8</f>
        <v>abril/19</v>
      </c>
      <c r="Z3130" s="29">
        <f t="shared" si="4773"/>
        <v>224</v>
      </c>
      <c r="AA3130" s="15">
        <f>Premissas!$H$8</f>
        <v>81.98</v>
      </c>
      <c r="AB3130" s="20">
        <f t="shared" si="4770"/>
        <v>0</v>
      </c>
      <c r="AC3130" s="17">
        <f>AB3130*Premissas!$C$6</f>
        <v>0</v>
      </c>
      <c r="AD3130" s="15">
        <f t="shared" si="4771"/>
        <v>224</v>
      </c>
      <c r="AE3130" s="18">
        <f>AD3130*Premissas!$C$12</f>
        <v>7221.0060107560894</v>
      </c>
    </row>
    <row r="3131" spans="1:33" x14ac:dyDescent="0.25">
      <c r="A3131" s="7" t="str">
        <f>Premissas!$E$9</f>
        <v>março/19</v>
      </c>
      <c r="B3131" s="29">
        <f t="shared" si="4774"/>
        <v>224</v>
      </c>
      <c r="C3131" s="15">
        <f>LARGE(Premissas!$H$9:$I$9,1)</f>
        <v>77.73</v>
      </c>
      <c r="D3131" s="20">
        <f t="shared" si="4764"/>
        <v>0</v>
      </c>
      <c r="E3131" s="17">
        <f>D3131*Premissas!$C$6</f>
        <v>0</v>
      </c>
      <c r="F3131" s="15">
        <f t="shared" si="4765"/>
        <v>224</v>
      </c>
      <c r="G3131" s="18">
        <f>F3131*Premissas!$C$5</f>
        <v>7221.0060107560894</v>
      </c>
      <c r="M3131" s="7" t="str">
        <f>Premissas!$E$9</f>
        <v>março/19</v>
      </c>
      <c r="N3131" s="29">
        <f t="shared" si="4772"/>
        <v>224</v>
      </c>
      <c r="O3131" s="15">
        <f>Premissas!$I$9</f>
        <v>77.73</v>
      </c>
      <c r="P3131" s="20">
        <f t="shared" si="4767"/>
        <v>0</v>
      </c>
      <c r="Q3131" s="17">
        <f>P3131*Premissas!$C$13</f>
        <v>0</v>
      </c>
      <c r="R3131" s="15">
        <f t="shared" si="4768"/>
        <v>224</v>
      </c>
      <c r="S3131" s="18">
        <f>R3131*Premissas!$C$11</f>
        <v>10788.990825688074</v>
      </c>
      <c r="Y3131" s="7" t="str">
        <f>Premissas!$E$9</f>
        <v>março/19</v>
      </c>
      <c r="Z3131" s="29">
        <f t="shared" si="4773"/>
        <v>224</v>
      </c>
      <c r="AA3131" s="15">
        <f>Premissas!$H$9</f>
        <v>77.62</v>
      </c>
      <c r="AB3131" s="20">
        <f t="shared" si="4770"/>
        <v>0</v>
      </c>
      <c r="AC3131" s="17">
        <f>AB3131*Premissas!$C$6</f>
        <v>0</v>
      </c>
      <c r="AD3131" s="15">
        <f t="shared" si="4771"/>
        <v>224</v>
      </c>
      <c r="AE3131" s="18">
        <f>AD3131*Premissas!$C$12</f>
        <v>7221.0060107560894</v>
      </c>
    </row>
    <row r="3132" spans="1:33" x14ac:dyDescent="0.25">
      <c r="A3132" s="7" t="str">
        <f>Premissas!$E$10</f>
        <v>fevereiro/19</v>
      </c>
      <c r="B3132" s="29">
        <f t="shared" si="4774"/>
        <v>224</v>
      </c>
      <c r="C3132" s="15">
        <f>LARGE(Premissas!$H$10:$I$10,1)</f>
        <v>89.49</v>
      </c>
      <c r="D3132" s="20">
        <f t="shared" si="4764"/>
        <v>0</v>
      </c>
      <c r="E3132" s="17">
        <f>D3132*Premissas!$C$6</f>
        <v>0</v>
      </c>
      <c r="F3132" s="15">
        <f t="shared" si="4765"/>
        <v>224</v>
      </c>
      <c r="G3132" s="18">
        <f>F3132*Premissas!$C$5</f>
        <v>7221.0060107560894</v>
      </c>
      <c r="M3132" s="7" t="str">
        <f>Premissas!$E$10</f>
        <v>fevereiro/19</v>
      </c>
      <c r="N3132" s="29">
        <f t="shared" si="4772"/>
        <v>224</v>
      </c>
      <c r="O3132" s="15">
        <f>Premissas!$I$10</f>
        <v>61.82</v>
      </c>
      <c r="P3132" s="20">
        <f t="shared" si="4767"/>
        <v>0</v>
      </c>
      <c r="Q3132" s="17">
        <f>P3132*Premissas!$C$13</f>
        <v>0</v>
      </c>
      <c r="R3132" s="15">
        <f t="shared" si="4768"/>
        <v>224</v>
      </c>
      <c r="S3132" s="18">
        <f>R3132*Premissas!$C$11</f>
        <v>10788.990825688074</v>
      </c>
      <c r="Y3132" s="7" t="str">
        <f>Premissas!$E$10</f>
        <v>fevereiro/19</v>
      </c>
      <c r="Z3132" s="29">
        <f t="shared" si="4773"/>
        <v>224</v>
      </c>
      <c r="AA3132" s="15">
        <f>Premissas!$H$10</f>
        <v>89.49</v>
      </c>
      <c r="AB3132" s="20">
        <f t="shared" si="4770"/>
        <v>0</v>
      </c>
      <c r="AC3132" s="17">
        <f>AB3132*Premissas!$C$6</f>
        <v>0</v>
      </c>
      <c r="AD3132" s="15">
        <f t="shared" si="4771"/>
        <v>224</v>
      </c>
      <c r="AE3132" s="18">
        <f>AD3132*Premissas!$C$12</f>
        <v>7221.0060107560894</v>
      </c>
    </row>
    <row r="3133" spans="1:33" x14ac:dyDescent="0.25">
      <c r="A3133" s="7" t="str">
        <f>Premissas!$E$11</f>
        <v>janeiro/19</v>
      </c>
      <c r="B3133" s="29">
        <f t="shared" si="4774"/>
        <v>224</v>
      </c>
      <c r="C3133" s="15">
        <f>LARGE(Premissas!$H$11:$I$11,1)</f>
        <v>81.09</v>
      </c>
      <c r="D3133" s="16">
        <f t="shared" si="4764"/>
        <v>0</v>
      </c>
      <c r="E3133" s="17">
        <f>D3133*Premissas!$C$6</f>
        <v>0</v>
      </c>
      <c r="F3133" s="15">
        <f t="shared" si="4765"/>
        <v>224</v>
      </c>
      <c r="G3133" s="18">
        <f>F3133*Premissas!$C$5</f>
        <v>7221.0060107560894</v>
      </c>
      <c r="M3133" s="7" t="str">
        <f>Premissas!$E$11</f>
        <v>janeiro/19</v>
      </c>
      <c r="N3133" s="29">
        <f t="shared" si="4772"/>
        <v>224</v>
      </c>
      <c r="O3133" s="15">
        <f>Premissas!$I$11</f>
        <v>57.12</v>
      </c>
      <c r="P3133" s="16">
        <f t="shared" si="4767"/>
        <v>0</v>
      </c>
      <c r="Q3133" s="17">
        <f>P3133*Premissas!$C$13</f>
        <v>0</v>
      </c>
      <c r="R3133" s="15">
        <f t="shared" si="4768"/>
        <v>224</v>
      </c>
      <c r="S3133" s="18">
        <f>R3133*Premissas!$C$11</f>
        <v>10788.990825688074</v>
      </c>
      <c r="Y3133" s="7" t="str">
        <f>Premissas!$E$11</f>
        <v>janeiro/19</v>
      </c>
      <c r="Z3133" s="29">
        <f t="shared" si="4773"/>
        <v>224</v>
      </c>
      <c r="AA3133" s="15">
        <f>Premissas!$H$11</f>
        <v>81.09</v>
      </c>
      <c r="AB3133" s="16">
        <f t="shared" si="4770"/>
        <v>0</v>
      </c>
      <c r="AC3133" s="17">
        <f>AB3133*Premissas!$C$6</f>
        <v>0</v>
      </c>
      <c r="AD3133" s="15">
        <f t="shared" si="4771"/>
        <v>224</v>
      </c>
      <c r="AE3133" s="18">
        <f>AD3133*Premissas!$C$12</f>
        <v>7221.0060107560894</v>
      </c>
    </row>
    <row r="3134" spans="1:33" x14ac:dyDescent="0.25">
      <c r="A3134" s="7" t="str">
        <f>Premissas!$E$12</f>
        <v>dezembro/18</v>
      </c>
      <c r="B3134" s="29">
        <f t="shared" si="4774"/>
        <v>224</v>
      </c>
      <c r="C3134" s="15">
        <f>LARGE(Premissas!$H$12:$I$12,1)</f>
        <v>66.98</v>
      </c>
      <c r="D3134" s="16">
        <f t="shared" si="4764"/>
        <v>0</v>
      </c>
      <c r="E3134" s="17">
        <f>D3134*Premissas!$C$6</f>
        <v>0</v>
      </c>
      <c r="F3134" s="15">
        <f t="shared" si="4765"/>
        <v>224</v>
      </c>
      <c r="G3134" s="18">
        <f>F3134*Premissas!$C$5</f>
        <v>7221.0060107560894</v>
      </c>
      <c r="M3134" s="7" t="str">
        <f>Premissas!$E$12</f>
        <v>dezembro/18</v>
      </c>
      <c r="N3134" s="29">
        <f t="shared" si="4772"/>
        <v>224</v>
      </c>
      <c r="O3134" s="15">
        <f>Premissas!$I$12</f>
        <v>56.9</v>
      </c>
      <c r="P3134" s="16">
        <f t="shared" si="4767"/>
        <v>0</v>
      </c>
      <c r="Q3134" s="17">
        <f>P3134*Premissas!$C$13</f>
        <v>0</v>
      </c>
      <c r="R3134" s="15">
        <f t="shared" si="4768"/>
        <v>224</v>
      </c>
      <c r="S3134" s="18">
        <f>R3134*Premissas!$C$11</f>
        <v>10788.990825688074</v>
      </c>
      <c r="Y3134" s="7" t="str">
        <f>Premissas!$E$12</f>
        <v>dezembro/18</v>
      </c>
      <c r="Z3134" s="29">
        <f t="shared" si="4773"/>
        <v>224</v>
      </c>
      <c r="AA3134" s="15">
        <f>Premissas!$H$12</f>
        <v>66.98</v>
      </c>
      <c r="AB3134" s="16">
        <f t="shared" si="4770"/>
        <v>0</v>
      </c>
      <c r="AC3134" s="17">
        <f>AB3134*Premissas!$C$6</f>
        <v>0</v>
      </c>
      <c r="AD3134" s="15">
        <f t="shared" si="4771"/>
        <v>224</v>
      </c>
      <c r="AE3134" s="18">
        <f>AD3134*Premissas!$C$12</f>
        <v>7221.0060107560894</v>
      </c>
    </row>
    <row r="3135" spans="1:33" x14ac:dyDescent="0.25">
      <c r="A3135" s="7" t="str">
        <f>Premissas!$E$13</f>
        <v>novembro/18</v>
      </c>
      <c r="B3135" s="29">
        <f t="shared" si="4774"/>
        <v>224</v>
      </c>
      <c r="C3135" s="15">
        <f>LARGE(Premissas!$H$13:$I$13,1)</f>
        <v>66.42</v>
      </c>
      <c r="D3135" s="16">
        <f t="shared" si="4764"/>
        <v>0</v>
      </c>
      <c r="E3135" s="17">
        <f>D3135*Premissas!$C$6</f>
        <v>0</v>
      </c>
      <c r="F3135" s="15">
        <f t="shared" si="4765"/>
        <v>224</v>
      </c>
      <c r="G3135" s="18">
        <f>F3135*Premissas!$C$5</f>
        <v>7221.0060107560894</v>
      </c>
      <c r="M3135" s="7" t="str">
        <f>Premissas!$E$13</f>
        <v>novembro/18</v>
      </c>
      <c r="N3135" s="29">
        <f t="shared" si="4772"/>
        <v>224</v>
      </c>
      <c r="O3135" s="15">
        <f>Premissas!$I$13</f>
        <v>40.659999999999997</v>
      </c>
      <c r="P3135" s="16">
        <f t="shared" si="4767"/>
        <v>0</v>
      </c>
      <c r="Q3135" s="17">
        <f>P3135*Premissas!$C$13</f>
        <v>0</v>
      </c>
      <c r="R3135" s="15">
        <f t="shared" si="4768"/>
        <v>224</v>
      </c>
      <c r="S3135" s="18">
        <f>R3135*Premissas!$C$11</f>
        <v>10788.990825688074</v>
      </c>
      <c r="Y3135" s="7" t="str">
        <f>Premissas!$E$13</f>
        <v>novembro/18</v>
      </c>
      <c r="Z3135" s="29">
        <f t="shared" si="4773"/>
        <v>224</v>
      </c>
      <c r="AA3135" s="15">
        <f>Premissas!$H$13</f>
        <v>66.42</v>
      </c>
      <c r="AB3135" s="16">
        <f t="shared" si="4770"/>
        <v>0</v>
      </c>
      <c r="AC3135" s="17">
        <f>AB3135*Premissas!$C$6</f>
        <v>0</v>
      </c>
      <c r="AD3135" s="15">
        <f t="shared" si="4771"/>
        <v>224</v>
      </c>
      <c r="AE3135" s="18">
        <f>AD3135*Premissas!$C$12</f>
        <v>7221.0060107560894</v>
      </c>
    </row>
    <row r="3136" spans="1:33" x14ac:dyDescent="0.25">
      <c r="A3136" s="26" t="s">
        <v>35</v>
      </c>
      <c r="B3136" s="5"/>
      <c r="C3136" s="5">
        <f>LARGE(C3123:C3135,1)</f>
        <v>89.49</v>
      </c>
      <c r="D3136" s="5">
        <f>LARGE(D3123:D3135,1)</f>
        <v>0</v>
      </c>
      <c r="E3136" s="27">
        <f>SUM(E3124:E3135)</f>
        <v>0</v>
      </c>
      <c r="F3136" s="5">
        <f>LARGE(F3123:F3135,1)</f>
        <v>224</v>
      </c>
      <c r="G3136" s="27">
        <f t="shared" si="4730"/>
        <v>86652.072129073043</v>
      </c>
      <c r="H3136" s="50">
        <f>E3136+G3136</f>
        <v>86652.072129073043</v>
      </c>
      <c r="I3136">
        <f>B3124</f>
        <v>224</v>
      </c>
      <c r="M3136" s="26" t="s">
        <v>35</v>
      </c>
      <c r="N3136" s="5"/>
      <c r="O3136" s="5">
        <f t="shared" ref="O3136:P3136" si="4775">LARGE(O3123:O3135,1)</f>
        <v>77.73</v>
      </c>
      <c r="P3136" s="5">
        <f t="shared" si="4775"/>
        <v>0</v>
      </c>
      <c r="Q3136" s="27">
        <f t="shared" ref="Q3136" si="4776">SUM(Q3124:Q3135)</f>
        <v>0</v>
      </c>
      <c r="R3136" s="5">
        <f t="shared" ref="R3136" si="4777">LARGE(R3123:R3135,1)</f>
        <v>224</v>
      </c>
      <c r="S3136" s="27">
        <f t="shared" si="4734"/>
        <v>129467.88990825688</v>
      </c>
      <c r="T3136" s="50">
        <f t="shared" ref="T3136" si="4778">Q3136+S3136</f>
        <v>129467.88990825688</v>
      </c>
      <c r="U3136">
        <f t="shared" ref="U3136" si="4779">N3124</f>
        <v>224</v>
      </c>
      <c r="Y3136" s="26" t="s">
        <v>35</v>
      </c>
      <c r="Z3136" s="5"/>
      <c r="AA3136" s="5">
        <f t="shared" ref="AA3136:AB3136" si="4780">LARGE(AA3123:AA3135,1)</f>
        <v>89.49</v>
      </c>
      <c r="AB3136" s="5">
        <f t="shared" si="4780"/>
        <v>0</v>
      </c>
      <c r="AC3136" s="27">
        <f t="shared" ref="AC3136" si="4781">SUM(AC3124:AC3135)</f>
        <v>0</v>
      </c>
      <c r="AD3136" s="5">
        <f t="shared" ref="AD3136" si="4782">LARGE(AD3123:AD3135,1)</f>
        <v>224</v>
      </c>
      <c r="AE3136" s="27">
        <f t="shared" si="4740"/>
        <v>86652.072129073043</v>
      </c>
      <c r="AF3136" s="50">
        <f t="shared" ref="AF3136" si="4783">AC3136+AE3136</f>
        <v>86652.072129073043</v>
      </c>
      <c r="AG3136">
        <f t="shared" ref="AG3136" si="4784">Z3124</f>
        <v>224</v>
      </c>
    </row>
    <row r="3137" spans="1:33" x14ac:dyDescent="0.25">
      <c r="A3137" s="6" t="s">
        <v>12</v>
      </c>
      <c r="B3137" s="6" t="s">
        <v>18</v>
      </c>
      <c r="C3137" s="6" t="s">
        <v>19</v>
      </c>
      <c r="D3137" s="14" t="s">
        <v>20</v>
      </c>
      <c r="E3137" s="14" t="s">
        <v>21</v>
      </c>
      <c r="F3137" s="6" t="s">
        <v>22</v>
      </c>
      <c r="G3137" s="6" t="s">
        <v>23</v>
      </c>
      <c r="M3137" s="6" t="s">
        <v>12</v>
      </c>
      <c r="N3137" s="6" t="s">
        <v>18</v>
      </c>
      <c r="O3137" s="6" t="s">
        <v>19</v>
      </c>
      <c r="P3137" s="14" t="s">
        <v>20</v>
      </c>
      <c r="Q3137" s="14" t="s">
        <v>21</v>
      </c>
      <c r="R3137" s="6" t="s">
        <v>22</v>
      </c>
      <c r="S3137" s="6" t="s">
        <v>23</v>
      </c>
      <c r="Y3137" s="6" t="s">
        <v>12</v>
      </c>
      <c r="Z3137" s="6" t="s">
        <v>18</v>
      </c>
      <c r="AA3137" s="6" t="s">
        <v>19</v>
      </c>
      <c r="AB3137" s="14" t="s">
        <v>20</v>
      </c>
      <c r="AC3137" s="14" t="s">
        <v>21</v>
      </c>
      <c r="AD3137" s="6" t="s">
        <v>22</v>
      </c>
      <c r="AE3137" s="6" t="s">
        <v>23</v>
      </c>
    </row>
    <row r="3138" spans="1:33" x14ac:dyDescent="0.25">
      <c r="A3138" s="7" t="str">
        <f>Premissas!$E$2</f>
        <v>outubro/19</v>
      </c>
      <c r="B3138" s="29">
        <f>B3124+1</f>
        <v>225</v>
      </c>
      <c r="C3138" s="15">
        <f>LARGE(Premissas!$H$2:$I$2,1)</f>
        <v>63.39</v>
      </c>
      <c r="D3138" s="16">
        <f t="shared" ref="D3138:D3149" si="4785">IF(C3138&gt;105%*B3138,(C3138-B3138),0)</f>
        <v>0</v>
      </c>
      <c r="E3138" s="17">
        <f>D3138*Premissas!$C$6</f>
        <v>0</v>
      </c>
      <c r="F3138" s="15">
        <f t="shared" ref="F3138:F3149" si="4786">IF(C3138&gt;B3138,C3138,B3138)</f>
        <v>225</v>
      </c>
      <c r="G3138" s="18">
        <f>F3138*Premissas!$C$5</f>
        <v>7253.2426447326798</v>
      </c>
      <c r="M3138" s="7" t="str">
        <f>Premissas!$E$2</f>
        <v>outubro/19</v>
      </c>
      <c r="N3138" s="29">
        <f t="shared" ref="N3138" si="4787">N3124+1</f>
        <v>225</v>
      </c>
      <c r="O3138" s="15">
        <f>Premissas!$I$2</f>
        <v>63.39</v>
      </c>
      <c r="P3138" s="16">
        <f t="shared" ref="P3138:P3149" si="4788">IF(O3138&gt;105%*N3138,(O3138-N3138),0)</f>
        <v>0</v>
      </c>
      <c r="Q3138" s="17">
        <f>P3138*Premissas!$C$13</f>
        <v>0</v>
      </c>
      <c r="R3138" s="15">
        <f t="shared" ref="R3138:R3149" si="4789">IF(O3138&gt;N3138,O3138,N3138)</f>
        <v>225</v>
      </c>
      <c r="S3138" s="18">
        <f>R3138*Premissas!$C$11</f>
        <v>10837.155963302752</v>
      </c>
      <c r="Y3138" s="7" t="str">
        <f>Premissas!$E$2</f>
        <v>outubro/19</v>
      </c>
      <c r="Z3138" s="29">
        <f t="shared" ref="Z3138" si="4790">Z3124+1</f>
        <v>225</v>
      </c>
      <c r="AA3138" s="15">
        <f>Premissas!$H$2</f>
        <v>58.8</v>
      </c>
      <c r="AB3138" s="16">
        <f t="shared" ref="AB3138:AB3149" si="4791">IF(AA3138&gt;105%*Z3138,(AA3138-Z3138),0)</f>
        <v>0</v>
      </c>
      <c r="AC3138" s="17">
        <f>AB3138*Premissas!$C$6</f>
        <v>0</v>
      </c>
      <c r="AD3138" s="15">
        <f t="shared" ref="AD3138:AD3149" si="4792">IF(AA3138&gt;Z3138,AA3138,Z3138)</f>
        <v>225</v>
      </c>
      <c r="AE3138" s="18">
        <f>AD3138*Premissas!$C$12</f>
        <v>7253.2426447326798</v>
      </c>
    </row>
    <row r="3139" spans="1:33" x14ac:dyDescent="0.25">
      <c r="A3139" s="7" t="str">
        <f>Premissas!$E$3</f>
        <v>setembro/19</v>
      </c>
      <c r="B3139" s="29">
        <f>B3138</f>
        <v>225</v>
      </c>
      <c r="C3139" s="15">
        <f>LARGE(Premissas!$H$3:$I$3,1)</f>
        <v>58.91</v>
      </c>
      <c r="D3139" s="16">
        <f t="shared" si="4785"/>
        <v>0</v>
      </c>
      <c r="E3139" s="17">
        <f>D3139*Premissas!$C$6</f>
        <v>0</v>
      </c>
      <c r="F3139" s="15">
        <f t="shared" si="4786"/>
        <v>225</v>
      </c>
      <c r="G3139" s="18">
        <f>F3139*Premissas!$C$5</f>
        <v>7253.2426447326798</v>
      </c>
      <c r="M3139" s="7" t="str">
        <f>Premissas!$E$3</f>
        <v>setembro/19</v>
      </c>
      <c r="N3139" s="29">
        <f t="shared" ref="N3139:N3149" si="4793">N3138</f>
        <v>225</v>
      </c>
      <c r="O3139" s="15">
        <f>Premissas!$I$3</f>
        <v>52.19</v>
      </c>
      <c r="P3139" s="16">
        <f t="shared" si="4788"/>
        <v>0</v>
      </c>
      <c r="Q3139" s="17">
        <f>P3139*Premissas!$C$13</f>
        <v>0</v>
      </c>
      <c r="R3139" s="15">
        <f t="shared" si="4789"/>
        <v>225</v>
      </c>
      <c r="S3139" s="18">
        <f>R3139*Premissas!$C$11</f>
        <v>10837.155963302752</v>
      </c>
      <c r="Y3139" s="7" t="str">
        <f>Premissas!$E$3</f>
        <v>setembro/19</v>
      </c>
      <c r="Z3139" s="29">
        <f t="shared" ref="Z3139:Z3149" si="4794">Z3138</f>
        <v>225</v>
      </c>
      <c r="AA3139" s="15">
        <f>Premissas!$H$3</f>
        <v>58.91</v>
      </c>
      <c r="AB3139" s="16">
        <f t="shared" si="4791"/>
        <v>0</v>
      </c>
      <c r="AC3139" s="17">
        <f>AB3139*Premissas!$C$6</f>
        <v>0</v>
      </c>
      <c r="AD3139" s="15">
        <f t="shared" si="4792"/>
        <v>225</v>
      </c>
      <c r="AE3139" s="18">
        <f>AD3139*Premissas!$C$12</f>
        <v>7253.2426447326798</v>
      </c>
    </row>
    <row r="3140" spans="1:33" x14ac:dyDescent="0.25">
      <c r="A3140" s="7" t="str">
        <f>Premissas!$E$4</f>
        <v>agosto/19</v>
      </c>
      <c r="B3140" s="29">
        <f t="shared" ref="B3140:B3149" si="4795">B3139</f>
        <v>225</v>
      </c>
      <c r="C3140" s="15">
        <f>LARGE(Premissas!$H$4:$I$4,1)</f>
        <v>46.48</v>
      </c>
      <c r="D3140" s="16">
        <f t="shared" si="4785"/>
        <v>0</v>
      </c>
      <c r="E3140" s="17">
        <f>D3140*Premissas!$C$6</f>
        <v>0</v>
      </c>
      <c r="F3140" s="15">
        <f t="shared" si="4786"/>
        <v>225</v>
      </c>
      <c r="G3140" s="18">
        <f>F3140*Premissas!$C$5</f>
        <v>7253.2426447326798</v>
      </c>
      <c r="M3140" s="7" t="str">
        <f>Premissas!$E$4</f>
        <v>agosto/19</v>
      </c>
      <c r="N3140" s="29">
        <f t="shared" si="4793"/>
        <v>225</v>
      </c>
      <c r="O3140" s="15">
        <f>Premissas!$I$4</f>
        <v>20.16</v>
      </c>
      <c r="P3140" s="16">
        <f t="shared" si="4788"/>
        <v>0</v>
      </c>
      <c r="Q3140" s="17">
        <f>P3140*Premissas!$C$13</f>
        <v>0</v>
      </c>
      <c r="R3140" s="15">
        <f t="shared" si="4789"/>
        <v>225</v>
      </c>
      <c r="S3140" s="18">
        <f>R3140*Premissas!$C$11</f>
        <v>10837.155963302752</v>
      </c>
      <c r="Y3140" s="7" t="str">
        <f>Premissas!$E$4</f>
        <v>agosto/19</v>
      </c>
      <c r="Z3140" s="29">
        <f t="shared" si="4794"/>
        <v>225</v>
      </c>
      <c r="AA3140" s="15">
        <f>Premissas!$H$4</f>
        <v>46.48</v>
      </c>
      <c r="AB3140" s="16">
        <f t="shared" si="4791"/>
        <v>0</v>
      </c>
      <c r="AC3140" s="17">
        <f>AB3140*Premissas!$C$6</f>
        <v>0</v>
      </c>
      <c r="AD3140" s="15">
        <f t="shared" si="4792"/>
        <v>225</v>
      </c>
      <c r="AE3140" s="18">
        <f>AD3140*Premissas!$C$12</f>
        <v>7253.2426447326798</v>
      </c>
    </row>
    <row r="3141" spans="1:33" x14ac:dyDescent="0.25">
      <c r="A3141" s="7" t="str">
        <f>Premissas!$E$5</f>
        <v>julho/19</v>
      </c>
      <c r="B3141" s="29">
        <f t="shared" si="4795"/>
        <v>225</v>
      </c>
      <c r="C3141" s="15">
        <f>LARGE(Premissas!$H$5:$I$5,1)</f>
        <v>63.17</v>
      </c>
      <c r="D3141" s="16">
        <f t="shared" si="4785"/>
        <v>0</v>
      </c>
      <c r="E3141" s="17">
        <f>D3141*Premissas!$C$6</f>
        <v>0</v>
      </c>
      <c r="F3141" s="15">
        <f t="shared" si="4786"/>
        <v>225</v>
      </c>
      <c r="G3141" s="18">
        <f>F3141*Premissas!$C$5</f>
        <v>7253.2426447326798</v>
      </c>
      <c r="M3141" s="7" t="str">
        <f>Premissas!$E$5</f>
        <v>julho/19</v>
      </c>
      <c r="N3141" s="29">
        <f t="shared" si="4793"/>
        <v>225</v>
      </c>
      <c r="O3141" s="15">
        <f>Premissas!$I$5</f>
        <v>39.979999999999997</v>
      </c>
      <c r="P3141" s="16">
        <f t="shared" si="4788"/>
        <v>0</v>
      </c>
      <c r="Q3141" s="17">
        <f>P3141*Premissas!$C$13</f>
        <v>0</v>
      </c>
      <c r="R3141" s="15">
        <f t="shared" si="4789"/>
        <v>225</v>
      </c>
      <c r="S3141" s="18">
        <f>R3141*Premissas!$C$11</f>
        <v>10837.155963302752</v>
      </c>
      <c r="Y3141" s="7" t="str">
        <f>Premissas!$E$5</f>
        <v>julho/19</v>
      </c>
      <c r="Z3141" s="29">
        <f t="shared" si="4794"/>
        <v>225</v>
      </c>
      <c r="AA3141" s="15">
        <f>Premissas!$H$5</f>
        <v>63.17</v>
      </c>
      <c r="AB3141" s="16">
        <f t="shared" si="4791"/>
        <v>0</v>
      </c>
      <c r="AC3141" s="17">
        <f>AB3141*Premissas!$C$6</f>
        <v>0</v>
      </c>
      <c r="AD3141" s="15">
        <f t="shared" si="4792"/>
        <v>225</v>
      </c>
      <c r="AE3141" s="18">
        <f>AD3141*Premissas!$C$12</f>
        <v>7253.2426447326798</v>
      </c>
    </row>
    <row r="3142" spans="1:33" x14ac:dyDescent="0.25">
      <c r="A3142" s="7" t="str">
        <f>Premissas!$E$6</f>
        <v>junho/19</v>
      </c>
      <c r="B3142" s="29">
        <f t="shared" si="4795"/>
        <v>225</v>
      </c>
      <c r="C3142" s="15">
        <f>LARGE(Premissas!$H$6:$I$6,1)</f>
        <v>59.47</v>
      </c>
      <c r="D3142" s="16">
        <f t="shared" si="4785"/>
        <v>0</v>
      </c>
      <c r="E3142" s="17">
        <f>D3142*Premissas!$C$6</f>
        <v>0</v>
      </c>
      <c r="F3142" s="15">
        <f t="shared" si="4786"/>
        <v>225</v>
      </c>
      <c r="G3142" s="18">
        <f>F3142*Premissas!$C$5</f>
        <v>7253.2426447326798</v>
      </c>
      <c r="M3142" s="7" t="str">
        <f>Premissas!$E$6</f>
        <v>junho/19</v>
      </c>
      <c r="N3142" s="29">
        <f t="shared" si="4793"/>
        <v>225</v>
      </c>
      <c r="O3142" s="15">
        <f>Premissas!$I$6</f>
        <v>47.71</v>
      </c>
      <c r="P3142" s="16">
        <f t="shared" si="4788"/>
        <v>0</v>
      </c>
      <c r="Q3142" s="17">
        <f>P3142*Premissas!$C$13</f>
        <v>0</v>
      </c>
      <c r="R3142" s="15">
        <f t="shared" si="4789"/>
        <v>225</v>
      </c>
      <c r="S3142" s="18">
        <f>R3142*Premissas!$C$11</f>
        <v>10837.155963302752</v>
      </c>
      <c r="Y3142" s="7" t="str">
        <f>Premissas!$E$6</f>
        <v>junho/19</v>
      </c>
      <c r="Z3142" s="29">
        <f t="shared" si="4794"/>
        <v>225</v>
      </c>
      <c r="AA3142" s="15">
        <f>Premissas!$H$6</f>
        <v>59.47</v>
      </c>
      <c r="AB3142" s="16">
        <f t="shared" si="4791"/>
        <v>0</v>
      </c>
      <c r="AC3142" s="17">
        <f>AB3142*Premissas!$C$6</f>
        <v>0</v>
      </c>
      <c r="AD3142" s="15">
        <f t="shared" si="4792"/>
        <v>225</v>
      </c>
      <c r="AE3142" s="18">
        <f>AD3142*Premissas!$C$12</f>
        <v>7253.2426447326798</v>
      </c>
    </row>
    <row r="3143" spans="1:33" x14ac:dyDescent="0.25">
      <c r="A3143" s="7" t="str">
        <f>Premissas!$E$7</f>
        <v>maio/19</v>
      </c>
      <c r="B3143" s="29">
        <f t="shared" si="4795"/>
        <v>225</v>
      </c>
      <c r="C3143" s="15">
        <f>LARGE(Premissas!$H$7:$I$7,1)</f>
        <v>61.04</v>
      </c>
      <c r="D3143" s="20">
        <f t="shared" si="4785"/>
        <v>0</v>
      </c>
      <c r="E3143" s="17">
        <f>D3143*Premissas!$C$6</f>
        <v>0</v>
      </c>
      <c r="F3143" s="15">
        <f t="shared" si="4786"/>
        <v>225</v>
      </c>
      <c r="G3143" s="18">
        <f>F3143*Premissas!$C$5</f>
        <v>7253.2426447326798</v>
      </c>
      <c r="M3143" s="7" t="str">
        <f>Premissas!$E$7</f>
        <v>maio/19</v>
      </c>
      <c r="N3143" s="29">
        <f t="shared" si="4793"/>
        <v>225</v>
      </c>
      <c r="O3143" s="15">
        <f>Premissas!$I$7</f>
        <v>46.37</v>
      </c>
      <c r="P3143" s="20">
        <f t="shared" si="4788"/>
        <v>0</v>
      </c>
      <c r="Q3143" s="17">
        <f>P3143*Premissas!$C$13</f>
        <v>0</v>
      </c>
      <c r="R3143" s="15">
        <f t="shared" si="4789"/>
        <v>225</v>
      </c>
      <c r="S3143" s="18">
        <f>R3143*Premissas!$C$11</f>
        <v>10837.155963302752</v>
      </c>
      <c r="Y3143" s="7" t="str">
        <f>Premissas!$E$7</f>
        <v>maio/19</v>
      </c>
      <c r="Z3143" s="29">
        <f t="shared" si="4794"/>
        <v>225</v>
      </c>
      <c r="AA3143" s="15">
        <f>Premissas!$H$7</f>
        <v>61.04</v>
      </c>
      <c r="AB3143" s="20">
        <f t="shared" si="4791"/>
        <v>0</v>
      </c>
      <c r="AC3143" s="17">
        <f>AB3143*Premissas!$C$6</f>
        <v>0</v>
      </c>
      <c r="AD3143" s="15">
        <f t="shared" si="4792"/>
        <v>225</v>
      </c>
      <c r="AE3143" s="18">
        <f>AD3143*Premissas!$C$12</f>
        <v>7253.2426447326798</v>
      </c>
    </row>
    <row r="3144" spans="1:33" x14ac:dyDescent="0.25">
      <c r="A3144" s="7" t="str">
        <f>Premissas!$E$8</f>
        <v>abril/19</v>
      </c>
      <c r="B3144" s="29">
        <f t="shared" si="4795"/>
        <v>225</v>
      </c>
      <c r="C3144" s="15">
        <f>LARGE(Premissas!$H$8:$I$8,1)</f>
        <v>81.98</v>
      </c>
      <c r="D3144" s="20">
        <f t="shared" si="4785"/>
        <v>0</v>
      </c>
      <c r="E3144" s="17">
        <f>D3144*Premissas!$C$6</f>
        <v>0</v>
      </c>
      <c r="F3144" s="15">
        <f t="shared" si="4786"/>
        <v>225</v>
      </c>
      <c r="G3144" s="18">
        <f>F3144*Premissas!$C$5</f>
        <v>7253.2426447326798</v>
      </c>
      <c r="M3144" s="7" t="str">
        <f>Premissas!$E$8</f>
        <v>abril/19</v>
      </c>
      <c r="N3144" s="29">
        <f t="shared" si="4793"/>
        <v>225</v>
      </c>
      <c r="O3144" s="15">
        <f>Premissas!$I$8</f>
        <v>53.09</v>
      </c>
      <c r="P3144" s="20">
        <f t="shared" si="4788"/>
        <v>0</v>
      </c>
      <c r="Q3144" s="17">
        <f>P3144*Premissas!$C$13</f>
        <v>0</v>
      </c>
      <c r="R3144" s="15">
        <f t="shared" si="4789"/>
        <v>225</v>
      </c>
      <c r="S3144" s="18">
        <f>R3144*Premissas!$C$11</f>
        <v>10837.155963302752</v>
      </c>
      <c r="Y3144" s="7" t="str">
        <f>Premissas!$E$8</f>
        <v>abril/19</v>
      </c>
      <c r="Z3144" s="29">
        <f t="shared" si="4794"/>
        <v>225</v>
      </c>
      <c r="AA3144" s="15">
        <f>Premissas!$H$8</f>
        <v>81.98</v>
      </c>
      <c r="AB3144" s="20">
        <f t="shared" si="4791"/>
        <v>0</v>
      </c>
      <c r="AC3144" s="17">
        <f>AB3144*Premissas!$C$6</f>
        <v>0</v>
      </c>
      <c r="AD3144" s="15">
        <f t="shared" si="4792"/>
        <v>225</v>
      </c>
      <c r="AE3144" s="18">
        <f>AD3144*Premissas!$C$12</f>
        <v>7253.2426447326798</v>
      </c>
    </row>
    <row r="3145" spans="1:33" x14ac:dyDescent="0.25">
      <c r="A3145" s="7" t="str">
        <f>Premissas!$E$9</f>
        <v>março/19</v>
      </c>
      <c r="B3145" s="29">
        <f t="shared" si="4795"/>
        <v>225</v>
      </c>
      <c r="C3145" s="15">
        <f>LARGE(Premissas!$H$9:$I$9,1)</f>
        <v>77.73</v>
      </c>
      <c r="D3145" s="20">
        <f t="shared" si="4785"/>
        <v>0</v>
      </c>
      <c r="E3145" s="17">
        <f>D3145*Premissas!$C$6</f>
        <v>0</v>
      </c>
      <c r="F3145" s="15">
        <f t="shared" si="4786"/>
        <v>225</v>
      </c>
      <c r="G3145" s="18">
        <f>F3145*Premissas!$C$5</f>
        <v>7253.2426447326798</v>
      </c>
      <c r="M3145" s="7" t="str">
        <f>Premissas!$E$9</f>
        <v>março/19</v>
      </c>
      <c r="N3145" s="29">
        <f t="shared" si="4793"/>
        <v>225</v>
      </c>
      <c r="O3145" s="15">
        <f>Premissas!$I$9</f>
        <v>77.73</v>
      </c>
      <c r="P3145" s="20">
        <f t="shared" si="4788"/>
        <v>0</v>
      </c>
      <c r="Q3145" s="17">
        <f>P3145*Premissas!$C$13</f>
        <v>0</v>
      </c>
      <c r="R3145" s="15">
        <f t="shared" si="4789"/>
        <v>225</v>
      </c>
      <c r="S3145" s="18">
        <f>R3145*Premissas!$C$11</f>
        <v>10837.155963302752</v>
      </c>
      <c r="Y3145" s="7" t="str">
        <f>Premissas!$E$9</f>
        <v>março/19</v>
      </c>
      <c r="Z3145" s="29">
        <f t="shared" si="4794"/>
        <v>225</v>
      </c>
      <c r="AA3145" s="15">
        <f>Premissas!$H$9</f>
        <v>77.62</v>
      </c>
      <c r="AB3145" s="20">
        <f t="shared" si="4791"/>
        <v>0</v>
      </c>
      <c r="AC3145" s="17">
        <f>AB3145*Premissas!$C$6</f>
        <v>0</v>
      </c>
      <c r="AD3145" s="15">
        <f t="shared" si="4792"/>
        <v>225</v>
      </c>
      <c r="AE3145" s="18">
        <f>AD3145*Premissas!$C$12</f>
        <v>7253.2426447326798</v>
      </c>
    </row>
    <row r="3146" spans="1:33" x14ac:dyDescent="0.25">
      <c r="A3146" s="7" t="str">
        <f>Premissas!$E$10</f>
        <v>fevereiro/19</v>
      </c>
      <c r="B3146" s="29">
        <f t="shared" si="4795"/>
        <v>225</v>
      </c>
      <c r="C3146" s="15">
        <f>LARGE(Premissas!$H$10:$I$10,1)</f>
        <v>89.49</v>
      </c>
      <c r="D3146" s="20">
        <f t="shared" si="4785"/>
        <v>0</v>
      </c>
      <c r="E3146" s="17">
        <f>D3146*Premissas!$C$6</f>
        <v>0</v>
      </c>
      <c r="F3146" s="15">
        <f t="shared" si="4786"/>
        <v>225</v>
      </c>
      <c r="G3146" s="18">
        <f>F3146*Premissas!$C$5</f>
        <v>7253.2426447326798</v>
      </c>
      <c r="M3146" s="7" t="str">
        <f>Premissas!$E$10</f>
        <v>fevereiro/19</v>
      </c>
      <c r="N3146" s="29">
        <f t="shared" si="4793"/>
        <v>225</v>
      </c>
      <c r="O3146" s="15">
        <f>Premissas!$I$10</f>
        <v>61.82</v>
      </c>
      <c r="P3146" s="20">
        <f t="shared" si="4788"/>
        <v>0</v>
      </c>
      <c r="Q3146" s="17">
        <f>P3146*Premissas!$C$13</f>
        <v>0</v>
      </c>
      <c r="R3146" s="15">
        <f t="shared" si="4789"/>
        <v>225</v>
      </c>
      <c r="S3146" s="18">
        <f>R3146*Premissas!$C$11</f>
        <v>10837.155963302752</v>
      </c>
      <c r="Y3146" s="7" t="str">
        <f>Premissas!$E$10</f>
        <v>fevereiro/19</v>
      </c>
      <c r="Z3146" s="29">
        <f t="shared" si="4794"/>
        <v>225</v>
      </c>
      <c r="AA3146" s="15">
        <f>Premissas!$H$10</f>
        <v>89.49</v>
      </c>
      <c r="AB3146" s="20">
        <f t="shared" si="4791"/>
        <v>0</v>
      </c>
      <c r="AC3146" s="17">
        <f>AB3146*Premissas!$C$6</f>
        <v>0</v>
      </c>
      <c r="AD3146" s="15">
        <f t="shared" si="4792"/>
        <v>225</v>
      </c>
      <c r="AE3146" s="18">
        <f>AD3146*Premissas!$C$12</f>
        <v>7253.2426447326798</v>
      </c>
    </row>
    <row r="3147" spans="1:33" x14ac:dyDescent="0.25">
      <c r="A3147" s="7" t="str">
        <f>Premissas!$E$11</f>
        <v>janeiro/19</v>
      </c>
      <c r="B3147" s="29">
        <f t="shared" si="4795"/>
        <v>225</v>
      </c>
      <c r="C3147" s="15">
        <f>LARGE(Premissas!$H$11:$I$11,1)</f>
        <v>81.09</v>
      </c>
      <c r="D3147" s="16">
        <f t="shared" si="4785"/>
        <v>0</v>
      </c>
      <c r="E3147" s="17">
        <f>D3147*Premissas!$C$6</f>
        <v>0</v>
      </c>
      <c r="F3147" s="15">
        <f t="shared" si="4786"/>
        <v>225</v>
      </c>
      <c r="G3147" s="18">
        <f>F3147*Premissas!$C$5</f>
        <v>7253.2426447326798</v>
      </c>
      <c r="M3147" s="7" t="str">
        <f>Premissas!$E$11</f>
        <v>janeiro/19</v>
      </c>
      <c r="N3147" s="29">
        <f t="shared" si="4793"/>
        <v>225</v>
      </c>
      <c r="O3147" s="15">
        <f>Premissas!$I$11</f>
        <v>57.12</v>
      </c>
      <c r="P3147" s="16">
        <f t="shared" si="4788"/>
        <v>0</v>
      </c>
      <c r="Q3147" s="17">
        <f>P3147*Premissas!$C$13</f>
        <v>0</v>
      </c>
      <c r="R3147" s="15">
        <f t="shared" si="4789"/>
        <v>225</v>
      </c>
      <c r="S3147" s="18">
        <f>R3147*Premissas!$C$11</f>
        <v>10837.155963302752</v>
      </c>
      <c r="Y3147" s="7" t="str">
        <f>Premissas!$E$11</f>
        <v>janeiro/19</v>
      </c>
      <c r="Z3147" s="29">
        <f t="shared" si="4794"/>
        <v>225</v>
      </c>
      <c r="AA3147" s="15">
        <f>Premissas!$H$11</f>
        <v>81.09</v>
      </c>
      <c r="AB3147" s="16">
        <f t="shared" si="4791"/>
        <v>0</v>
      </c>
      <c r="AC3147" s="17">
        <f>AB3147*Premissas!$C$6</f>
        <v>0</v>
      </c>
      <c r="AD3147" s="15">
        <f t="shared" si="4792"/>
        <v>225</v>
      </c>
      <c r="AE3147" s="18">
        <f>AD3147*Premissas!$C$12</f>
        <v>7253.2426447326798</v>
      </c>
    </row>
    <row r="3148" spans="1:33" x14ac:dyDescent="0.25">
      <c r="A3148" s="7" t="str">
        <f>Premissas!$E$12</f>
        <v>dezembro/18</v>
      </c>
      <c r="B3148" s="29">
        <f t="shared" si="4795"/>
        <v>225</v>
      </c>
      <c r="C3148" s="15">
        <f>LARGE(Premissas!$H$12:$I$12,1)</f>
        <v>66.98</v>
      </c>
      <c r="D3148" s="16">
        <f t="shared" si="4785"/>
        <v>0</v>
      </c>
      <c r="E3148" s="17">
        <f>D3148*Premissas!$C$6</f>
        <v>0</v>
      </c>
      <c r="F3148" s="15">
        <f t="shared" si="4786"/>
        <v>225</v>
      </c>
      <c r="G3148" s="18">
        <f>F3148*Premissas!$C$5</f>
        <v>7253.2426447326798</v>
      </c>
      <c r="M3148" s="7" t="str">
        <f>Premissas!$E$12</f>
        <v>dezembro/18</v>
      </c>
      <c r="N3148" s="29">
        <f t="shared" si="4793"/>
        <v>225</v>
      </c>
      <c r="O3148" s="15">
        <f>Premissas!$I$12</f>
        <v>56.9</v>
      </c>
      <c r="P3148" s="16">
        <f t="shared" si="4788"/>
        <v>0</v>
      </c>
      <c r="Q3148" s="17">
        <f>P3148*Premissas!$C$13</f>
        <v>0</v>
      </c>
      <c r="R3148" s="15">
        <f t="shared" si="4789"/>
        <v>225</v>
      </c>
      <c r="S3148" s="18">
        <f>R3148*Premissas!$C$11</f>
        <v>10837.155963302752</v>
      </c>
      <c r="Y3148" s="7" t="str">
        <f>Premissas!$E$12</f>
        <v>dezembro/18</v>
      </c>
      <c r="Z3148" s="29">
        <f t="shared" si="4794"/>
        <v>225</v>
      </c>
      <c r="AA3148" s="15">
        <f>Premissas!$H$12</f>
        <v>66.98</v>
      </c>
      <c r="AB3148" s="16">
        <f t="shared" si="4791"/>
        <v>0</v>
      </c>
      <c r="AC3148" s="17">
        <f>AB3148*Premissas!$C$6</f>
        <v>0</v>
      </c>
      <c r="AD3148" s="15">
        <f t="shared" si="4792"/>
        <v>225</v>
      </c>
      <c r="AE3148" s="18">
        <f>AD3148*Premissas!$C$12</f>
        <v>7253.2426447326798</v>
      </c>
    </row>
    <row r="3149" spans="1:33" x14ac:dyDescent="0.25">
      <c r="A3149" s="7" t="str">
        <f>Premissas!$E$13</f>
        <v>novembro/18</v>
      </c>
      <c r="B3149" s="29">
        <f t="shared" si="4795"/>
        <v>225</v>
      </c>
      <c r="C3149" s="15">
        <f>LARGE(Premissas!$H$13:$I$13,1)</f>
        <v>66.42</v>
      </c>
      <c r="D3149" s="16">
        <f t="shared" si="4785"/>
        <v>0</v>
      </c>
      <c r="E3149" s="17">
        <f>D3149*Premissas!$C$6</f>
        <v>0</v>
      </c>
      <c r="F3149" s="15">
        <f t="shared" si="4786"/>
        <v>225</v>
      </c>
      <c r="G3149" s="18">
        <f>F3149*Premissas!$C$5</f>
        <v>7253.2426447326798</v>
      </c>
      <c r="M3149" s="7" t="str">
        <f>Premissas!$E$13</f>
        <v>novembro/18</v>
      </c>
      <c r="N3149" s="29">
        <f t="shared" si="4793"/>
        <v>225</v>
      </c>
      <c r="O3149" s="15">
        <f>Premissas!$I$13</f>
        <v>40.659999999999997</v>
      </c>
      <c r="P3149" s="16">
        <f t="shared" si="4788"/>
        <v>0</v>
      </c>
      <c r="Q3149" s="17">
        <f>P3149*Premissas!$C$13</f>
        <v>0</v>
      </c>
      <c r="R3149" s="15">
        <f t="shared" si="4789"/>
        <v>225</v>
      </c>
      <c r="S3149" s="18">
        <f>R3149*Premissas!$C$11</f>
        <v>10837.155963302752</v>
      </c>
      <c r="Y3149" s="7" t="str">
        <f>Premissas!$E$13</f>
        <v>novembro/18</v>
      </c>
      <c r="Z3149" s="29">
        <f t="shared" si="4794"/>
        <v>225</v>
      </c>
      <c r="AA3149" s="15">
        <f>Premissas!$H$13</f>
        <v>66.42</v>
      </c>
      <c r="AB3149" s="16">
        <f t="shared" si="4791"/>
        <v>0</v>
      </c>
      <c r="AC3149" s="17">
        <f>AB3149*Premissas!$C$6</f>
        <v>0</v>
      </c>
      <c r="AD3149" s="15">
        <f t="shared" si="4792"/>
        <v>225</v>
      </c>
      <c r="AE3149" s="18">
        <f>AD3149*Premissas!$C$12</f>
        <v>7253.2426447326798</v>
      </c>
    </row>
    <row r="3150" spans="1:33" x14ac:dyDescent="0.25">
      <c r="A3150" s="26" t="s">
        <v>35</v>
      </c>
      <c r="B3150" s="5"/>
      <c r="C3150" s="5">
        <f>LARGE(C3137:C3149,1)</f>
        <v>89.49</v>
      </c>
      <c r="D3150" s="5">
        <f>LARGE(D3137:D3149,1)</f>
        <v>0</v>
      </c>
      <c r="E3150" s="27">
        <f>SUM(E3138:E3149)</f>
        <v>0</v>
      </c>
      <c r="F3150" s="5">
        <f>LARGE(F3137:F3149,1)</f>
        <v>225</v>
      </c>
      <c r="G3150" s="27">
        <f t="shared" si="4730"/>
        <v>87038.911736792157</v>
      </c>
      <c r="H3150" s="50">
        <f>E3150+G3150</f>
        <v>87038.911736792157</v>
      </c>
      <c r="I3150">
        <f>B3138</f>
        <v>225</v>
      </c>
      <c r="M3150" s="26" t="s">
        <v>35</v>
      </c>
      <c r="N3150" s="5"/>
      <c r="O3150" s="5">
        <f t="shared" ref="O3150:P3150" si="4796">LARGE(O3137:O3149,1)</f>
        <v>77.73</v>
      </c>
      <c r="P3150" s="5">
        <f t="shared" si="4796"/>
        <v>0</v>
      </c>
      <c r="Q3150" s="27">
        <f t="shared" ref="Q3150" si="4797">SUM(Q3138:Q3149)</f>
        <v>0</v>
      </c>
      <c r="R3150" s="5">
        <f t="shared" ref="R3150" si="4798">LARGE(R3137:R3149,1)</f>
        <v>225</v>
      </c>
      <c r="S3150" s="27">
        <f t="shared" si="4734"/>
        <v>130045.87155963301</v>
      </c>
      <c r="T3150" s="50">
        <f t="shared" ref="T3150" si="4799">Q3150+S3150</f>
        <v>130045.87155963301</v>
      </c>
      <c r="U3150">
        <f t="shared" ref="U3150" si="4800">N3138</f>
        <v>225</v>
      </c>
      <c r="Y3150" s="26" t="s">
        <v>35</v>
      </c>
      <c r="Z3150" s="5"/>
      <c r="AA3150" s="5">
        <f t="shared" ref="AA3150:AB3150" si="4801">LARGE(AA3137:AA3149,1)</f>
        <v>89.49</v>
      </c>
      <c r="AB3150" s="5">
        <f t="shared" si="4801"/>
        <v>0</v>
      </c>
      <c r="AC3150" s="27">
        <f t="shared" ref="AC3150" si="4802">SUM(AC3138:AC3149)</f>
        <v>0</v>
      </c>
      <c r="AD3150" s="5">
        <f t="shared" ref="AD3150" si="4803">LARGE(AD3137:AD3149,1)</f>
        <v>225</v>
      </c>
      <c r="AE3150" s="27">
        <f t="shared" si="4740"/>
        <v>87038.911736792157</v>
      </c>
      <c r="AF3150" s="50">
        <f t="shared" ref="AF3150" si="4804">AC3150+AE3150</f>
        <v>87038.911736792157</v>
      </c>
      <c r="AG3150">
        <f t="shared" ref="AG3150" si="4805">Z3138</f>
        <v>225</v>
      </c>
    </row>
    <row r="3151" spans="1:33" x14ac:dyDescent="0.25">
      <c r="A3151" s="6" t="s">
        <v>12</v>
      </c>
      <c r="B3151" s="6" t="s">
        <v>18</v>
      </c>
      <c r="C3151" s="6" t="s">
        <v>19</v>
      </c>
      <c r="D3151" s="14" t="s">
        <v>20</v>
      </c>
      <c r="E3151" s="14" t="s">
        <v>21</v>
      </c>
      <c r="F3151" s="6" t="s">
        <v>22</v>
      </c>
      <c r="G3151" s="6" t="s">
        <v>23</v>
      </c>
      <c r="M3151" s="6" t="s">
        <v>12</v>
      </c>
      <c r="N3151" s="6" t="s">
        <v>18</v>
      </c>
      <c r="O3151" s="6" t="s">
        <v>19</v>
      </c>
      <c r="P3151" s="14" t="s">
        <v>20</v>
      </c>
      <c r="Q3151" s="14" t="s">
        <v>21</v>
      </c>
      <c r="R3151" s="6" t="s">
        <v>22</v>
      </c>
      <c r="S3151" s="6" t="s">
        <v>23</v>
      </c>
      <c r="Y3151" s="6" t="s">
        <v>12</v>
      </c>
      <c r="Z3151" s="6" t="s">
        <v>18</v>
      </c>
      <c r="AA3151" s="6" t="s">
        <v>19</v>
      </c>
      <c r="AB3151" s="14" t="s">
        <v>20</v>
      </c>
      <c r="AC3151" s="14" t="s">
        <v>21</v>
      </c>
      <c r="AD3151" s="6" t="s">
        <v>22</v>
      </c>
      <c r="AE3151" s="6" t="s">
        <v>23</v>
      </c>
    </row>
    <row r="3152" spans="1:33" x14ac:dyDescent="0.25">
      <c r="A3152" s="7" t="str">
        <f>Premissas!$E$2</f>
        <v>outubro/19</v>
      </c>
      <c r="B3152" s="29">
        <f>B3138+1</f>
        <v>226</v>
      </c>
      <c r="C3152" s="15">
        <f>LARGE(Premissas!$H$2:$I$2,1)</f>
        <v>63.39</v>
      </c>
      <c r="D3152" s="16">
        <f t="shared" ref="D3152:D3163" si="4806">IF(C3152&gt;105%*B3152,(C3152-B3152),0)</f>
        <v>0</v>
      </c>
      <c r="E3152" s="17">
        <f>D3152*Premissas!$C$6</f>
        <v>0</v>
      </c>
      <c r="F3152" s="15">
        <f t="shared" ref="F3152:F3163" si="4807">IF(C3152&gt;B3152,C3152,B3152)</f>
        <v>226</v>
      </c>
      <c r="G3152" s="18">
        <f>F3152*Premissas!$C$5</f>
        <v>7285.4792787092692</v>
      </c>
      <c r="M3152" s="7" t="str">
        <f>Premissas!$E$2</f>
        <v>outubro/19</v>
      </c>
      <c r="N3152" s="29">
        <f t="shared" ref="N3152" si="4808">N3138+1</f>
        <v>226</v>
      </c>
      <c r="O3152" s="15">
        <f>Premissas!$I$2</f>
        <v>63.39</v>
      </c>
      <c r="P3152" s="16">
        <f t="shared" ref="P3152:P3163" si="4809">IF(O3152&gt;105%*N3152,(O3152-N3152),0)</f>
        <v>0</v>
      </c>
      <c r="Q3152" s="17">
        <f>P3152*Premissas!$C$13</f>
        <v>0</v>
      </c>
      <c r="R3152" s="15">
        <f t="shared" ref="R3152:R3163" si="4810">IF(O3152&gt;N3152,O3152,N3152)</f>
        <v>226</v>
      </c>
      <c r="S3152" s="18">
        <f>R3152*Premissas!$C$11</f>
        <v>10885.32110091743</v>
      </c>
      <c r="Y3152" s="7" t="str">
        <f>Premissas!$E$2</f>
        <v>outubro/19</v>
      </c>
      <c r="Z3152" s="29">
        <f t="shared" ref="Z3152" si="4811">Z3138+1</f>
        <v>226</v>
      </c>
      <c r="AA3152" s="15">
        <f>Premissas!$H$2</f>
        <v>58.8</v>
      </c>
      <c r="AB3152" s="16">
        <f t="shared" ref="AB3152:AB3163" si="4812">IF(AA3152&gt;105%*Z3152,(AA3152-Z3152),0)</f>
        <v>0</v>
      </c>
      <c r="AC3152" s="17">
        <f>AB3152*Premissas!$C$6</f>
        <v>0</v>
      </c>
      <c r="AD3152" s="15">
        <f t="shared" ref="AD3152:AD3163" si="4813">IF(AA3152&gt;Z3152,AA3152,Z3152)</f>
        <v>226</v>
      </c>
      <c r="AE3152" s="18">
        <f>AD3152*Premissas!$C$12</f>
        <v>7285.4792787092692</v>
      </c>
    </row>
    <row r="3153" spans="1:33" x14ac:dyDescent="0.25">
      <c r="A3153" s="7" t="str">
        <f>Premissas!$E$3</f>
        <v>setembro/19</v>
      </c>
      <c r="B3153" s="29">
        <f>B3152</f>
        <v>226</v>
      </c>
      <c r="C3153" s="15">
        <f>LARGE(Premissas!$H$3:$I$3,1)</f>
        <v>58.91</v>
      </c>
      <c r="D3153" s="16">
        <f t="shared" si="4806"/>
        <v>0</v>
      </c>
      <c r="E3153" s="17">
        <f>D3153*Premissas!$C$6</f>
        <v>0</v>
      </c>
      <c r="F3153" s="15">
        <f t="shared" si="4807"/>
        <v>226</v>
      </c>
      <c r="G3153" s="18">
        <f>F3153*Premissas!$C$5</f>
        <v>7285.4792787092692</v>
      </c>
      <c r="M3153" s="7" t="str">
        <f>Premissas!$E$3</f>
        <v>setembro/19</v>
      </c>
      <c r="N3153" s="29">
        <f t="shared" ref="N3153:N3163" si="4814">N3152</f>
        <v>226</v>
      </c>
      <c r="O3153" s="15">
        <f>Premissas!$I$3</f>
        <v>52.19</v>
      </c>
      <c r="P3153" s="16">
        <f t="shared" si="4809"/>
        <v>0</v>
      </c>
      <c r="Q3153" s="17">
        <f>P3153*Premissas!$C$13</f>
        <v>0</v>
      </c>
      <c r="R3153" s="15">
        <f t="shared" si="4810"/>
        <v>226</v>
      </c>
      <c r="S3153" s="18">
        <f>R3153*Premissas!$C$11</f>
        <v>10885.32110091743</v>
      </c>
      <c r="Y3153" s="7" t="str">
        <f>Premissas!$E$3</f>
        <v>setembro/19</v>
      </c>
      <c r="Z3153" s="29">
        <f t="shared" ref="Z3153:Z3163" si="4815">Z3152</f>
        <v>226</v>
      </c>
      <c r="AA3153" s="15">
        <f>Premissas!$H$3</f>
        <v>58.91</v>
      </c>
      <c r="AB3153" s="16">
        <f t="shared" si="4812"/>
        <v>0</v>
      </c>
      <c r="AC3153" s="17">
        <f>AB3153*Premissas!$C$6</f>
        <v>0</v>
      </c>
      <c r="AD3153" s="15">
        <f t="shared" si="4813"/>
        <v>226</v>
      </c>
      <c r="AE3153" s="18">
        <f>AD3153*Premissas!$C$12</f>
        <v>7285.4792787092692</v>
      </c>
    </row>
    <row r="3154" spans="1:33" x14ac:dyDescent="0.25">
      <c r="A3154" s="7" t="str">
        <f>Premissas!$E$4</f>
        <v>agosto/19</v>
      </c>
      <c r="B3154" s="29">
        <f t="shared" ref="B3154:B3163" si="4816">B3153</f>
        <v>226</v>
      </c>
      <c r="C3154" s="15">
        <f>LARGE(Premissas!$H$4:$I$4,1)</f>
        <v>46.48</v>
      </c>
      <c r="D3154" s="16">
        <f t="shared" si="4806"/>
        <v>0</v>
      </c>
      <c r="E3154" s="17">
        <f>D3154*Premissas!$C$6</f>
        <v>0</v>
      </c>
      <c r="F3154" s="15">
        <f t="shared" si="4807"/>
        <v>226</v>
      </c>
      <c r="G3154" s="18">
        <f>F3154*Premissas!$C$5</f>
        <v>7285.4792787092692</v>
      </c>
      <c r="M3154" s="7" t="str">
        <f>Premissas!$E$4</f>
        <v>agosto/19</v>
      </c>
      <c r="N3154" s="29">
        <f t="shared" si="4814"/>
        <v>226</v>
      </c>
      <c r="O3154" s="15">
        <f>Premissas!$I$4</f>
        <v>20.16</v>
      </c>
      <c r="P3154" s="16">
        <f t="shared" si="4809"/>
        <v>0</v>
      </c>
      <c r="Q3154" s="17">
        <f>P3154*Premissas!$C$13</f>
        <v>0</v>
      </c>
      <c r="R3154" s="15">
        <f t="shared" si="4810"/>
        <v>226</v>
      </c>
      <c r="S3154" s="18">
        <f>R3154*Premissas!$C$11</f>
        <v>10885.32110091743</v>
      </c>
      <c r="Y3154" s="7" t="str">
        <f>Premissas!$E$4</f>
        <v>agosto/19</v>
      </c>
      <c r="Z3154" s="29">
        <f t="shared" si="4815"/>
        <v>226</v>
      </c>
      <c r="AA3154" s="15">
        <f>Premissas!$H$4</f>
        <v>46.48</v>
      </c>
      <c r="AB3154" s="16">
        <f t="shared" si="4812"/>
        <v>0</v>
      </c>
      <c r="AC3154" s="17">
        <f>AB3154*Premissas!$C$6</f>
        <v>0</v>
      </c>
      <c r="AD3154" s="15">
        <f t="shared" si="4813"/>
        <v>226</v>
      </c>
      <c r="AE3154" s="18">
        <f>AD3154*Premissas!$C$12</f>
        <v>7285.4792787092692</v>
      </c>
    </row>
    <row r="3155" spans="1:33" x14ac:dyDescent="0.25">
      <c r="A3155" s="7" t="str">
        <f>Premissas!$E$5</f>
        <v>julho/19</v>
      </c>
      <c r="B3155" s="29">
        <f t="shared" si="4816"/>
        <v>226</v>
      </c>
      <c r="C3155" s="15">
        <f>LARGE(Premissas!$H$5:$I$5,1)</f>
        <v>63.17</v>
      </c>
      <c r="D3155" s="16">
        <f t="shared" si="4806"/>
        <v>0</v>
      </c>
      <c r="E3155" s="17">
        <f>D3155*Premissas!$C$6</f>
        <v>0</v>
      </c>
      <c r="F3155" s="15">
        <f t="shared" si="4807"/>
        <v>226</v>
      </c>
      <c r="G3155" s="18">
        <f>F3155*Premissas!$C$5</f>
        <v>7285.4792787092692</v>
      </c>
      <c r="M3155" s="7" t="str">
        <f>Premissas!$E$5</f>
        <v>julho/19</v>
      </c>
      <c r="N3155" s="29">
        <f t="shared" si="4814"/>
        <v>226</v>
      </c>
      <c r="O3155" s="15">
        <f>Premissas!$I$5</f>
        <v>39.979999999999997</v>
      </c>
      <c r="P3155" s="16">
        <f t="shared" si="4809"/>
        <v>0</v>
      </c>
      <c r="Q3155" s="17">
        <f>P3155*Premissas!$C$13</f>
        <v>0</v>
      </c>
      <c r="R3155" s="15">
        <f t="shared" si="4810"/>
        <v>226</v>
      </c>
      <c r="S3155" s="18">
        <f>R3155*Premissas!$C$11</f>
        <v>10885.32110091743</v>
      </c>
      <c r="Y3155" s="7" t="str">
        <f>Premissas!$E$5</f>
        <v>julho/19</v>
      </c>
      <c r="Z3155" s="29">
        <f t="shared" si="4815"/>
        <v>226</v>
      </c>
      <c r="AA3155" s="15">
        <f>Premissas!$H$5</f>
        <v>63.17</v>
      </c>
      <c r="AB3155" s="16">
        <f t="shared" si="4812"/>
        <v>0</v>
      </c>
      <c r="AC3155" s="17">
        <f>AB3155*Premissas!$C$6</f>
        <v>0</v>
      </c>
      <c r="AD3155" s="15">
        <f t="shared" si="4813"/>
        <v>226</v>
      </c>
      <c r="AE3155" s="18">
        <f>AD3155*Premissas!$C$12</f>
        <v>7285.4792787092692</v>
      </c>
    </row>
    <row r="3156" spans="1:33" x14ac:dyDescent="0.25">
      <c r="A3156" s="7" t="str">
        <f>Premissas!$E$6</f>
        <v>junho/19</v>
      </c>
      <c r="B3156" s="29">
        <f t="shared" si="4816"/>
        <v>226</v>
      </c>
      <c r="C3156" s="15">
        <f>LARGE(Premissas!$H$6:$I$6,1)</f>
        <v>59.47</v>
      </c>
      <c r="D3156" s="16">
        <f t="shared" si="4806"/>
        <v>0</v>
      </c>
      <c r="E3156" s="17">
        <f>D3156*Premissas!$C$6</f>
        <v>0</v>
      </c>
      <c r="F3156" s="15">
        <f t="shared" si="4807"/>
        <v>226</v>
      </c>
      <c r="G3156" s="18">
        <f>F3156*Premissas!$C$5</f>
        <v>7285.4792787092692</v>
      </c>
      <c r="M3156" s="7" t="str">
        <f>Premissas!$E$6</f>
        <v>junho/19</v>
      </c>
      <c r="N3156" s="29">
        <f t="shared" si="4814"/>
        <v>226</v>
      </c>
      <c r="O3156" s="15">
        <f>Premissas!$I$6</f>
        <v>47.71</v>
      </c>
      <c r="P3156" s="16">
        <f t="shared" si="4809"/>
        <v>0</v>
      </c>
      <c r="Q3156" s="17">
        <f>P3156*Premissas!$C$13</f>
        <v>0</v>
      </c>
      <c r="R3156" s="15">
        <f t="shared" si="4810"/>
        <v>226</v>
      </c>
      <c r="S3156" s="18">
        <f>R3156*Premissas!$C$11</f>
        <v>10885.32110091743</v>
      </c>
      <c r="Y3156" s="7" t="str">
        <f>Premissas!$E$6</f>
        <v>junho/19</v>
      </c>
      <c r="Z3156" s="29">
        <f t="shared" si="4815"/>
        <v>226</v>
      </c>
      <c r="AA3156" s="15">
        <f>Premissas!$H$6</f>
        <v>59.47</v>
      </c>
      <c r="AB3156" s="16">
        <f t="shared" si="4812"/>
        <v>0</v>
      </c>
      <c r="AC3156" s="17">
        <f>AB3156*Premissas!$C$6</f>
        <v>0</v>
      </c>
      <c r="AD3156" s="15">
        <f t="shared" si="4813"/>
        <v>226</v>
      </c>
      <c r="AE3156" s="18">
        <f>AD3156*Premissas!$C$12</f>
        <v>7285.4792787092692</v>
      </c>
    </row>
    <row r="3157" spans="1:33" x14ac:dyDescent="0.25">
      <c r="A3157" s="7" t="str">
        <f>Premissas!$E$7</f>
        <v>maio/19</v>
      </c>
      <c r="B3157" s="29">
        <f t="shared" si="4816"/>
        <v>226</v>
      </c>
      <c r="C3157" s="15">
        <f>LARGE(Premissas!$H$7:$I$7,1)</f>
        <v>61.04</v>
      </c>
      <c r="D3157" s="20">
        <f t="shared" si="4806"/>
        <v>0</v>
      </c>
      <c r="E3157" s="17">
        <f>D3157*Premissas!$C$6</f>
        <v>0</v>
      </c>
      <c r="F3157" s="15">
        <f t="shared" si="4807"/>
        <v>226</v>
      </c>
      <c r="G3157" s="18">
        <f>F3157*Premissas!$C$5</f>
        <v>7285.4792787092692</v>
      </c>
      <c r="M3157" s="7" t="str">
        <f>Premissas!$E$7</f>
        <v>maio/19</v>
      </c>
      <c r="N3157" s="29">
        <f t="shared" si="4814"/>
        <v>226</v>
      </c>
      <c r="O3157" s="15">
        <f>Premissas!$I$7</f>
        <v>46.37</v>
      </c>
      <c r="P3157" s="20">
        <f t="shared" si="4809"/>
        <v>0</v>
      </c>
      <c r="Q3157" s="17">
        <f>P3157*Premissas!$C$13</f>
        <v>0</v>
      </c>
      <c r="R3157" s="15">
        <f t="shared" si="4810"/>
        <v>226</v>
      </c>
      <c r="S3157" s="18">
        <f>R3157*Premissas!$C$11</f>
        <v>10885.32110091743</v>
      </c>
      <c r="Y3157" s="7" t="str">
        <f>Premissas!$E$7</f>
        <v>maio/19</v>
      </c>
      <c r="Z3157" s="29">
        <f t="shared" si="4815"/>
        <v>226</v>
      </c>
      <c r="AA3157" s="15">
        <f>Premissas!$H$7</f>
        <v>61.04</v>
      </c>
      <c r="AB3157" s="20">
        <f t="shared" si="4812"/>
        <v>0</v>
      </c>
      <c r="AC3157" s="17">
        <f>AB3157*Premissas!$C$6</f>
        <v>0</v>
      </c>
      <c r="AD3157" s="15">
        <f t="shared" si="4813"/>
        <v>226</v>
      </c>
      <c r="AE3157" s="18">
        <f>AD3157*Premissas!$C$12</f>
        <v>7285.4792787092692</v>
      </c>
    </row>
    <row r="3158" spans="1:33" x14ac:dyDescent="0.25">
      <c r="A3158" s="7" t="str">
        <f>Premissas!$E$8</f>
        <v>abril/19</v>
      </c>
      <c r="B3158" s="29">
        <f t="shared" si="4816"/>
        <v>226</v>
      </c>
      <c r="C3158" s="15">
        <f>LARGE(Premissas!$H$8:$I$8,1)</f>
        <v>81.98</v>
      </c>
      <c r="D3158" s="20">
        <f t="shared" si="4806"/>
        <v>0</v>
      </c>
      <c r="E3158" s="17">
        <f>D3158*Premissas!$C$6</f>
        <v>0</v>
      </c>
      <c r="F3158" s="15">
        <f t="shared" si="4807"/>
        <v>226</v>
      </c>
      <c r="G3158" s="18">
        <f>F3158*Premissas!$C$5</f>
        <v>7285.4792787092692</v>
      </c>
      <c r="M3158" s="7" t="str">
        <f>Premissas!$E$8</f>
        <v>abril/19</v>
      </c>
      <c r="N3158" s="29">
        <f t="shared" si="4814"/>
        <v>226</v>
      </c>
      <c r="O3158" s="15">
        <f>Premissas!$I$8</f>
        <v>53.09</v>
      </c>
      <c r="P3158" s="20">
        <f t="shared" si="4809"/>
        <v>0</v>
      </c>
      <c r="Q3158" s="17">
        <f>P3158*Premissas!$C$13</f>
        <v>0</v>
      </c>
      <c r="R3158" s="15">
        <f t="shared" si="4810"/>
        <v>226</v>
      </c>
      <c r="S3158" s="18">
        <f>R3158*Premissas!$C$11</f>
        <v>10885.32110091743</v>
      </c>
      <c r="Y3158" s="7" t="str">
        <f>Premissas!$E$8</f>
        <v>abril/19</v>
      </c>
      <c r="Z3158" s="29">
        <f t="shared" si="4815"/>
        <v>226</v>
      </c>
      <c r="AA3158" s="15">
        <f>Premissas!$H$8</f>
        <v>81.98</v>
      </c>
      <c r="AB3158" s="20">
        <f t="shared" si="4812"/>
        <v>0</v>
      </c>
      <c r="AC3158" s="17">
        <f>AB3158*Premissas!$C$6</f>
        <v>0</v>
      </c>
      <c r="AD3158" s="15">
        <f t="shared" si="4813"/>
        <v>226</v>
      </c>
      <c r="AE3158" s="18">
        <f>AD3158*Premissas!$C$12</f>
        <v>7285.4792787092692</v>
      </c>
    </row>
    <row r="3159" spans="1:33" x14ac:dyDescent="0.25">
      <c r="A3159" s="7" t="str">
        <f>Premissas!$E$9</f>
        <v>março/19</v>
      </c>
      <c r="B3159" s="29">
        <f t="shared" si="4816"/>
        <v>226</v>
      </c>
      <c r="C3159" s="15">
        <f>LARGE(Premissas!$H$9:$I$9,1)</f>
        <v>77.73</v>
      </c>
      <c r="D3159" s="20">
        <f t="shared" si="4806"/>
        <v>0</v>
      </c>
      <c r="E3159" s="17">
        <f>D3159*Premissas!$C$6</f>
        <v>0</v>
      </c>
      <c r="F3159" s="15">
        <f t="shared" si="4807"/>
        <v>226</v>
      </c>
      <c r="G3159" s="18">
        <f>F3159*Premissas!$C$5</f>
        <v>7285.4792787092692</v>
      </c>
      <c r="M3159" s="7" t="str">
        <f>Premissas!$E$9</f>
        <v>março/19</v>
      </c>
      <c r="N3159" s="29">
        <f t="shared" si="4814"/>
        <v>226</v>
      </c>
      <c r="O3159" s="15">
        <f>Premissas!$I$9</f>
        <v>77.73</v>
      </c>
      <c r="P3159" s="20">
        <f t="shared" si="4809"/>
        <v>0</v>
      </c>
      <c r="Q3159" s="17">
        <f>P3159*Premissas!$C$13</f>
        <v>0</v>
      </c>
      <c r="R3159" s="15">
        <f t="shared" si="4810"/>
        <v>226</v>
      </c>
      <c r="S3159" s="18">
        <f>R3159*Premissas!$C$11</f>
        <v>10885.32110091743</v>
      </c>
      <c r="Y3159" s="7" t="str">
        <f>Premissas!$E$9</f>
        <v>março/19</v>
      </c>
      <c r="Z3159" s="29">
        <f t="shared" si="4815"/>
        <v>226</v>
      </c>
      <c r="AA3159" s="15">
        <f>Premissas!$H$9</f>
        <v>77.62</v>
      </c>
      <c r="AB3159" s="20">
        <f t="shared" si="4812"/>
        <v>0</v>
      </c>
      <c r="AC3159" s="17">
        <f>AB3159*Premissas!$C$6</f>
        <v>0</v>
      </c>
      <c r="AD3159" s="15">
        <f t="shared" si="4813"/>
        <v>226</v>
      </c>
      <c r="AE3159" s="18">
        <f>AD3159*Premissas!$C$12</f>
        <v>7285.4792787092692</v>
      </c>
    </row>
    <row r="3160" spans="1:33" x14ac:dyDescent="0.25">
      <c r="A3160" s="7" t="str">
        <f>Premissas!$E$10</f>
        <v>fevereiro/19</v>
      </c>
      <c r="B3160" s="29">
        <f t="shared" si="4816"/>
        <v>226</v>
      </c>
      <c r="C3160" s="15">
        <f>LARGE(Premissas!$H$10:$I$10,1)</f>
        <v>89.49</v>
      </c>
      <c r="D3160" s="20">
        <f t="shared" si="4806"/>
        <v>0</v>
      </c>
      <c r="E3160" s="17">
        <f>D3160*Premissas!$C$6</f>
        <v>0</v>
      </c>
      <c r="F3160" s="15">
        <f t="shared" si="4807"/>
        <v>226</v>
      </c>
      <c r="G3160" s="18">
        <f>F3160*Premissas!$C$5</f>
        <v>7285.4792787092692</v>
      </c>
      <c r="M3160" s="7" t="str">
        <f>Premissas!$E$10</f>
        <v>fevereiro/19</v>
      </c>
      <c r="N3160" s="29">
        <f t="shared" si="4814"/>
        <v>226</v>
      </c>
      <c r="O3160" s="15">
        <f>Premissas!$I$10</f>
        <v>61.82</v>
      </c>
      <c r="P3160" s="20">
        <f t="shared" si="4809"/>
        <v>0</v>
      </c>
      <c r="Q3160" s="17">
        <f>P3160*Premissas!$C$13</f>
        <v>0</v>
      </c>
      <c r="R3160" s="15">
        <f t="shared" si="4810"/>
        <v>226</v>
      </c>
      <c r="S3160" s="18">
        <f>R3160*Premissas!$C$11</f>
        <v>10885.32110091743</v>
      </c>
      <c r="Y3160" s="7" t="str">
        <f>Premissas!$E$10</f>
        <v>fevereiro/19</v>
      </c>
      <c r="Z3160" s="29">
        <f t="shared" si="4815"/>
        <v>226</v>
      </c>
      <c r="AA3160" s="15">
        <f>Premissas!$H$10</f>
        <v>89.49</v>
      </c>
      <c r="AB3160" s="20">
        <f t="shared" si="4812"/>
        <v>0</v>
      </c>
      <c r="AC3160" s="17">
        <f>AB3160*Premissas!$C$6</f>
        <v>0</v>
      </c>
      <c r="AD3160" s="15">
        <f t="shared" si="4813"/>
        <v>226</v>
      </c>
      <c r="AE3160" s="18">
        <f>AD3160*Premissas!$C$12</f>
        <v>7285.4792787092692</v>
      </c>
    </row>
    <row r="3161" spans="1:33" x14ac:dyDescent="0.25">
      <c r="A3161" s="7" t="str">
        <f>Premissas!$E$11</f>
        <v>janeiro/19</v>
      </c>
      <c r="B3161" s="29">
        <f t="shared" si="4816"/>
        <v>226</v>
      </c>
      <c r="C3161" s="15">
        <f>LARGE(Premissas!$H$11:$I$11,1)</f>
        <v>81.09</v>
      </c>
      <c r="D3161" s="16">
        <f t="shared" si="4806"/>
        <v>0</v>
      </c>
      <c r="E3161" s="17">
        <f>D3161*Premissas!$C$6</f>
        <v>0</v>
      </c>
      <c r="F3161" s="15">
        <f t="shared" si="4807"/>
        <v>226</v>
      </c>
      <c r="G3161" s="18">
        <f>F3161*Premissas!$C$5</f>
        <v>7285.4792787092692</v>
      </c>
      <c r="M3161" s="7" t="str">
        <f>Premissas!$E$11</f>
        <v>janeiro/19</v>
      </c>
      <c r="N3161" s="29">
        <f t="shared" si="4814"/>
        <v>226</v>
      </c>
      <c r="O3161" s="15">
        <f>Premissas!$I$11</f>
        <v>57.12</v>
      </c>
      <c r="P3161" s="16">
        <f t="shared" si="4809"/>
        <v>0</v>
      </c>
      <c r="Q3161" s="17">
        <f>P3161*Premissas!$C$13</f>
        <v>0</v>
      </c>
      <c r="R3161" s="15">
        <f t="shared" si="4810"/>
        <v>226</v>
      </c>
      <c r="S3161" s="18">
        <f>R3161*Premissas!$C$11</f>
        <v>10885.32110091743</v>
      </c>
      <c r="Y3161" s="7" t="str">
        <f>Premissas!$E$11</f>
        <v>janeiro/19</v>
      </c>
      <c r="Z3161" s="29">
        <f t="shared" si="4815"/>
        <v>226</v>
      </c>
      <c r="AA3161" s="15">
        <f>Premissas!$H$11</f>
        <v>81.09</v>
      </c>
      <c r="AB3161" s="16">
        <f t="shared" si="4812"/>
        <v>0</v>
      </c>
      <c r="AC3161" s="17">
        <f>AB3161*Premissas!$C$6</f>
        <v>0</v>
      </c>
      <c r="AD3161" s="15">
        <f t="shared" si="4813"/>
        <v>226</v>
      </c>
      <c r="AE3161" s="18">
        <f>AD3161*Premissas!$C$12</f>
        <v>7285.4792787092692</v>
      </c>
    </row>
    <row r="3162" spans="1:33" x14ac:dyDescent="0.25">
      <c r="A3162" s="7" t="str">
        <f>Premissas!$E$12</f>
        <v>dezembro/18</v>
      </c>
      <c r="B3162" s="29">
        <f t="shared" si="4816"/>
        <v>226</v>
      </c>
      <c r="C3162" s="15">
        <f>LARGE(Premissas!$H$12:$I$12,1)</f>
        <v>66.98</v>
      </c>
      <c r="D3162" s="16">
        <f t="shared" si="4806"/>
        <v>0</v>
      </c>
      <c r="E3162" s="17">
        <f>D3162*Premissas!$C$6</f>
        <v>0</v>
      </c>
      <c r="F3162" s="15">
        <f t="shared" si="4807"/>
        <v>226</v>
      </c>
      <c r="G3162" s="18">
        <f>F3162*Premissas!$C$5</f>
        <v>7285.4792787092692</v>
      </c>
      <c r="M3162" s="7" t="str">
        <f>Premissas!$E$12</f>
        <v>dezembro/18</v>
      </c>
      <c r="N3162" s="29">
        <f t="shared" si="4814"/>
        <v>226</v>
      </c>
      <c r="O3162" s="15">
        <f>Premissas!$I$12</f>
        <v>56.9</v>
      </c>
      <c r="P3162" s="16">
        <f t="shared" si="4809"/>
        <v>0</v>
      </c>
      <c r="Q3162" s="17">
        <f>P3162*Premissas!$C$13</f>
        <v>0</v>
      </c>
      <c r="R3162" s="15">
        <f t="shared" si="4810"/>
        <v>226</v>
      </c>
      <c r="S3162" s="18">
        <f>R3162*Premissas!$C$11</f>
        <v>10885.32110091743</v>
      </c>
      <c r="Y3162" s="7" t="str">
        <f>Premissas!$E$12</f>
        <v>dezembro/18</v>
      </c>
      <c r="Z3162" s="29">
        <f t="shared" si="4815"/>
        <v>226</v>
      </c>
      <c r="AA3162" s="15">
        <f>Premissas!$H$12</f>
        <v>66.98</v>
      </c>
      <c r="AB3162" s="16">
        <f t="shared" si="4812"/>
        <v>0</v>
      </c>
      <c r="AC3162" s="17">
        <f>AB3162*Premissas!$C$6</f>
        <v>0</v>
      </c>
      <c r="AD3162" s="15">
        <f t="shared" si="4813"/>
        <v>226</v>
      </c>
      <c r="AE3162" s="18">
        <f>AD3162*Premissas!$C$12</f>
        <v>7285.4792787092692</v>
      </c>
    </row>
    <row r="3163" spans="1:33" x14ac:dyDescent="0.25">
      <c r="A3163" s="7" t="str">
        <f>Premissas!$E$13</f>
        <v>novembro/18</v>
      </c>
      <c r="B3163" s="29">
        <f t="shared" si="4816"/>
        <v>226</v>
      </c>
      <c r="C3163" s="15">
        <f>LARGE(Premissas!$H$13:$I$13,1)</f>
        <v>66.42</v>
      </c>
      <c r="D3163" s="16">
        <f t="shared" si="4806"/>
        <v>0</v>
      </c>
      <c r="E3163" s="17">
        <f>D3163*Premissas!$C$6</f>
        <v>0</v>
      </c>
      <c r="F3163" s="15">
        <f t="shared" si="4807"/>
        <v>226</v>
      </c>
      <c r="G3163" s="18">
        <f>F3163*Premissas!$C$5</f>
        <v>7285.4792787092692</v>
      </c>
      <c r="M3163" s="7" t="str">
        <f>Premissas!$E$13</f>
        <v>novembro/18</v>
      </c>
      <c r="N3163" s="29">
        <f t="shared" si="4814"/>
        <v>226</v>
      </c>
      <c r="O3163" s="15">
        <f>Premissas!$I$13</f>
        <v>40.659999999999997</v>
      </c>
      <c r="P3163" s="16">
        <f t="shared" si="4809"/>
        <v>0</v>
      </c>
      <c r="Q3163" s="17">
        <f>P3163*Premissas!$C$13</f>
        <v>0</v>
      </c>
      <c r="R3163" s="15">
        <f t="shared" si="4810"/>
        <v>226</v>
      </c>
      <c r="S3163" s="18">
        <f>R3163*Premissas!$C$11</f>
        <v>10885.32110091743</v>
      </c>
      <c r="Y3163" s="7" t="str">
        <f>Premissas!$E$13</f>
        <v>novembro/18</v>
      </c>
      <c r="Z3163" s="29">
        <f t="shared" si="4815"/>
        <v>226</v>
      </c>
      <c r="AA3163" s="15">
        <f>Premissas!$H$13</f>
        <v>66.42</v>
      </c>
      <c r="AB3163" s="16">
        <f t="shared" si="4812"/>
        <v>0</v>
      </c>
      <c r="AC3163" s="17">
        <f>AB3163*Premissas!$C$6</f>
        <v>0</v>
      </c>
      <c r="AD3163" s="15">
        <f t="shared" si="4813"/>
        <v>226</v>
      </c>
      <c r="AE3163" s="18">
        <f>AD3163*Premissas!$C$12</f>
        <v>7285.4792787092692</v>
      </c>
    </row>
    <row r="3164" spans="1:33" x14ac:dyDescent="0.25">
      <c r="A3164" s="26" t="s">
        <v>35</v>
      </c>
      <c r="B3164" s="5"/>
      <c r="C3164" s="5">
        <f>LARGE(C3151:C3163,1)</f>
        <v>89.49</v>
      </c>
      <c r="D3164" s="5">
        <f>LARGE(D3151:D3163,1)</f>
        <v>0</v>
      </c>
      <c r="E3164" s="27">
        <f>SUM(E3152:E3163)</f>
        <v>0</v>
      </c>
      <c r="F3164" s="5">
        <f>LARGE(F3151:F3163,1)</f>
        <v>226</v>
      </c>
      <c r="G3164" s="27">
        <f t="shared" si="4730"/>
        <v>87425.751344511242</v>
      </c>
      <c r="H3164" s="50">
        <f>E3164+G3164</f>
        <v>87425.751344511242</v>
      </c>
      <c r="I3164">
        <f>B3152</f>
        <v>226</v>
      </c>
      <c r="M3164" s="26" t="s">
        <v>35</v>
      </c>
      <c r="N3164" s="5"/>
      <c r="O3164" s="5">
        <f t="shared" ref="O3164:P3164" si="4817">LARGE(O3151:O3163,1)</f>
        <v>77.73</v>
      </c>
      <c r="P3164" s="5">
        <f t="shared" si="4817"/>
        <v>0</v>
      </c>
      <c r="Q3164" s="27">
        <f t="shared" ref="Q3164" si="4818">SUM(Q3152:Q3163)</f>
        <v>0</v>
      </c>
      <c r="R3164" s="5">
        <f t="shared" ref="R3164" si="4819">LARGE(R3151:R3163,1)</f>
        <v>226</v>
      </c>
      <c r="S3164" s="27">
        <f t="shared" si="4734"/>
        <v>130623.85321100913</v>
      </c>
      <c r="T3164" s="50">
        <f t="shared" ref="T3164" si="4820">Q3164+S3164</f>
        <v>130623.85321100913</v>
      </c>
      <c r="U3164">
        <f t="shared" ref="U3164" si="4821">N3152</f>
        <v>226</v>
      </c>
      <c r="Y3164" s="26" t="s">
        <v>35</v>
      </c>
      <c r="Z3164" s="5"/>
      <c r="AA3164" s="5">
        <f t="shared" ref="AA3164:AB3164" si="4822">LARGE(AA3151:AA3163,1)</f>
        <v>89.49</v>
      </c>
      <c r="AB3164" s="5">
        <f t="shared" si="4822"/>
        <v>0</v>
      </c>
      <c r="AC3164" s="27">
        <f t="shared" ref="AC3164" si="4823">SUM(AC3152:AC3163)</f>
        <v>0</v>
      </c>
      <c r="AD3164" s="5">
        <f t="shared" ref="AD3164" si="4824">LARGE(AD3151:AD3163,1)</f>
        <v>226</v>
      </c>
      <c r="AE3164" s="27">
        <f t="shared" si="4740"/>
        <v>87425.751344511242</v>
      </c>
      <c r="AF3164" s="50">
        <f t="shared" ref="AF3164" si="4825">AC3164+AE3164</f>
        <v>87425.751344511242</v>
      </c>
      <c r="AG3164">
        <f t="shared" ref="AG3164" si="4826">Z3152</f>
        <v>226</v>
      </c>
    </row>
    <row r="3165" spans="1:33" x14ac:dyDescent="0.25">
      <c r="A3165" s="6" t="s">
        <v>12</v>
      </c>
      <c r="B3165" s="6" t="s">
        <v>18</v>
      </c>
      <c r="C3165" s="6" t="s">
        <v>19</v>
      </c>
      <c r="D3165" s="14" t="s">
        <v>20</v>
      </c>
      <c r="E3165" s="14" t="s">
        <v>21</v>
      </c>
      <c r="F3165" s="6" t="s">
        <v>22</v>
      </c>
      <c r="G3165" s="6" t="s">
        <v>23</v>
      </c>
      <c r="M3165" s="6" t="s">
        <v>12</v>
      </c>
      <c r="N3165" s="6" t="s">
        <v>18</v>
      </c>
      <c r="O3165" s="6" t="s">
        <v>19</v>
      </c>
      <c r="P3165" s="14" t="s">
        <v>20</v>
      </c>
      <c r="Q3165" s="14" t="s">
        <v>21</v>
      </c>
      <c r="R3165" s="6" t="s">
        <v>22</v>
      </c>
      <c r="S3165" s="6" t="s">
        <v>23</v>
      </c>
      <c r="Y3165" s="6" t="s">
        <v>12</v>
      </c>
      <c r="Z3165" s="6" t="s">
        <v>18</v>
      </c>
      <c r="AA3165" s="6" t="s">
        <v>19</v>
      </c>
      <c r="AB3165" s="14" t="s">
        <v>20</v>
      </c>
      <c r="AC3165" s="14" t="s">
        <v>21</v>
      </c>
      <c r="AD3165" s="6" t="s">
        <v>22</v>
      </c>
      <c r="AE3165" s="6" t="s">
        <v>23</v>
      </c>
    </row>
    <row r="3166" spans="1:33" x14ac:dyDescent="0.25">
      <c r="A3166" s="7" t="str">
        <f>Premissas!$E$2</f>
        <v>outubro/19</v>
      </c>
      <c r="B3166" s="29">
        <f>B3152+1</f>
        <v>227</v>
      </c>
      <c r="C3166" s="15">
        <f>LARGE(Premissas!$H$2:$I$2,1)</f>
        <v>63.39</v>
      </c>
      <c r="D3166" s="16">
        <f t="shared" ref="D3166:D3177" si="4827">IF(C3166&gt;105%*B3166,(C3166-B3166),0)</f>
        <v>0</v>
      </c>
      <c r="E3166" s="17">
        <f>D3166*Premissas!$C$6</f>
        <v>0</v>
      </c>
      <c r="F3166" s="15">
        <f t="shared" ref="F3166:F3177" si="4828">IF(C3166&gt;B3166,C3166,B3166)</f>
        <v>227</v>
      </c>
      <c r="G3166" s="18">
        <f>F3166*Premissas!$C$5</f>
        <v>7317.7159126858587</v>
      </c>
      <c r="M3166" s="7" t="str">
        <f>Premissas!$E$2</f>
        <v>outubro/19</v>
      </c>
      <c r="N3166" s="29">
        <f t="shared" ref="N3166" si="4829">N3152+1</f>
        <v>227</v>
      </c>
      <c r="O3166" s="15">
        <f>Premissas!$I$2</f>
        <v>63.39</v>
      </c>
      <c r="P3166" s="16">
        <f t="shared" ref="P3166:P3177" si="4830">IF(O3166&gt;105%*N3166,(O3166-N3166),0)</f>
        <v>0</v>
      </c>
      <c r="Q3166" s="17">
        <f>P3166*Premissas!$C$13</f>
        <v>0</v>
      </c>
      <c r="R3166" s="15">
        <f t="shared" ref="R3166:R3177" si="4831">IF(O3166&gt;N3166,O3166,N3166)</f>
        <v>227</v>
      </c>
      <c r="S3166" s="18">
        <f>R3166*Premissas!$C$11</f>
        <v>10933.48623853211</v>
      </c>
      <c r="Y3166" s="7" t="str">
        <f>Premissas!$E$2</f>
        <v>outubro/19</v>
      </c>
      <c r="Z3166" s="29">
        <f t="shared" ref="Z3166" si="4832">Z3152+1</f>
        <v>227</v>
      </c>
      <c r="AA3166" s="15">
        <f>Premissas!$H$2</f>
        <v>58.8</v>
      </c>
      <c r="AB3166" s="16">
        <f t="shared" ref="AB3166:AB3177" si="4833">IF(AA3166&gt;105%*Z3166,(AA3166-Z3166),0)</f>
        <v>0</v>
      </c>
      <c r="AC3166" s="17">
        <f>AB3166*Premissas!$C$6</f>
        <v>0</v>
      </c>
      <c r="AD3166" s="15">
        <f t="shared" ref="AD3166:AD3177" si="4834">IF(AA3166&gt;Z3166,AA3166,Z3166)</f>
        <v>227</v>
      </c>
      <c r="AE3166" s="18">
        <f>AD3166*Premissas!$C$12</f>
        <v>7317.7159126858587</v>
      </c>
    </row>
    <row r="3167" spans="1:33" x14ac:dyDescent="0.25">
      <c r="A3167" s="7" t="str">
        <f>Premissas!$E$3</f>
        <v>setembro/19</v>
      </c>
      <c r="B3167" s="29">
        <f>B3166</f>
        <v>227</v>
      </c>
      <c r="C3167" s="15">
        <f>LARGE(Premissas!$H$3:$I$3,1)</f>
        <v>58.91</v>
      </c>
      <c r="D3167" s="16">
        <f t="shared" si="4827"/>
        <v>0</v>
      </c>
      <c r="E3167" s="17">
        <f>D3167*Premissas!$C$6</f>
        <v>0</v>
      </c>
      <c r="F3167" s="15">
        <f t="shared" si="4828"/>
        <v>227</v>
      </c>
      <c r="G3167" s="18">
        <f>F3167*Premissas!$C$5</f>
        <v>7317.7159126858587</v>
      </c>
      <c r="M3167" s="7" t="str">
        <f>Premissas!$E$3</f>
        <v>setembro/19</v>
      </c>
      <c r="N3167" s="29">
        <f t="shared" ref="N3167:N3177" si="4835">N3166</f>
        <v>227</v>
      </c>
      <c r="O3167" s="15">
        <f>Premissas!$I$3</f>
        <v>52.19</v>
      </c>
      <c r="P3167" s="16">
        <f t="shared" si="4830"/>
        <v>0</v>
      </c>
      <c r="Q3167" s="17">
        <f>P3167*Premissas!$C$13</f>
        <v>0</v>
      </c>
      <c r="R3167" s="15">
        <f t="shared" si="4831"/>
        <v>227</v>
      </c>
      <c r="S3167" s="18">
        <f>R3167*Premissas!$C$11</f>
        <v>10933.48623853211</v>
      </c>
      <c r="Y3167" s="7" t="str">
        <f>Premissas!$E$3</f>
        <v>setembro/19</v>
      </c>
      <c r="Z3167" s="29">
        <f t="shared" ref="Z3167:Z3177" si="4836">Z3166</f>
        <v>227</v>
      </c>
      <c r="AA3167" s="15">
        <f>Premissas!$H$3</f>
        <v>58.91</v>
      </c>
      <c r="AB3167" s="16">
        <f t="shared" si="4833"/>
        <v>0</v>
      </c>
      <c r="AC3167" s="17">
        <f>AB3167*Premissas!$C$6</f>
        <v>0</v>
      </c>
      <c r="AD3167" s="15">
        <f t="shared" si="4834"/>
        <v>227</v>
      </c>
      <c r="AE3167" s="18">
        <f>AD3167*Premissas!$C$12</f>
        <v>7317.7159126858587</v>
      </c>
    </row>
    <row r="3168" spans="1:33" x14ac:dyDescent="0.25">
      <c r="A3168" s="7" t="str">
        <f>Premissas!$E$4</f>
        <v>agosto/19</v>
      </c>
      <c r="B3168" s="29">
        <f t="shared" ref="B3168:B3177" si="4837">B3167</f>
        <v>227</v>
      </c>
      <c r="C3168" s="15">
        <f>LARGE(Premissas!$H$4:$I$4,1)</f>
        <v>46.48</v>
      </c>
      <c r="D3168" s="16">
        <f t="shared" si="4827"/>
        <v>0</v>
      </c>
      <c r="E3168" s="17">
        <f>D3168*Premissas!$C$6</f>
        <v>0</v>
      </c>
      <c r="F3168" s="15">
        <f t="shared" si="4828"/>
        <v>227</v>
      </c>
      <c r="G3168" s="18">
        <f>F3168*Premissas!$C$5</f>
        <v>7317.7159126858587</v>
      </c>
      <c r="M3168" s="7" t="str">
        <f>Premissas!$E$4</f>
        <v>agosto/19</v>
      </c>
      <c r="N3168" s="29">
        <f t="shared" si="4835"/>
        <v>227</v>
      </c>
      <c r="O3168" s="15">
        <f>Premissas!$I$4</f>
        <v>20.16</v>
      </c>
      <c r="P3168" s="16">
        <f t="shared" si="4830"/>
        <v>0</v>
      </c>
      <c r="Q3168" s="17">
        <f>P3168*Premissas!$C$13</f>
        <v>0</v>
      </c>
      <c r="R3168" s="15">
        <f t="shared" si="4831"/>
        <v>227</v>
      </c>
      <c r="S3168" s="18">
        <f>R3168*Premissas!$C$11</f>
        <v>10933.48623853211</v>
      </c>
      <c r="Y3168" s="7" t="str">
        <f>Premissas!$E$4</f>
        <v>agosto/19</v>
      </c>
      <c r="Z3168" s="29">
        <f t="shared" si="4836"/>
        <v>227</v>
      </c>
      <c r="AA3168" s="15">
        <f>Premissas!$H$4</f>
        <v>46.48</v>
      </c>
      <c r="AB3168" s="16">
        <f t="shared" si="4833"/>
        <v>0</v>
      </c>
      <c r="AC3168" s="17">
        <f>AB3168*Premissas!$C$6</f>
        <v>0</v>
      </c>
      <c r="AD3168" s="15">
        <f t="shared" si="4834"/>
        <v>227</v>
      </c>
      <c r="AE3168" s="18">
        <f>AD3168*Premissas!$C$12</f>
        <v>7317.7159126858587</v>
      </c>
    </row>
    <row r="3169" spans="1:33" x14ac:dyDescent="0.25">
      <c r="A3169" s="7" t="str">
        <f>Premissas!$E$5</f>
        <v>julho/19</v>
      </c>
      <c r="B3169" s="29">
        <f t="shared" si="4837"/>
        <v>227</v>
      </c>
      <c r="C3169" s="15">
        <f>LARGE(Premissas!$H$5:$I$5,1)</f>
        <v>63.17</v>
      </c>
      <c r="D3169" s="16">
        <f t="shared" si="4827"/>
        <v>0</v>
      </c>
      <c r="E3169" s="17">
        <f>D3169*Premissas!$C$6</f>
        <v>0</v>
      </c>
      <c r="F3169" s="15">
        <f t="shared" si="4828"/>
        <v>227</v>
      </c>
      <c r="G3169" s="18">
        <f>F3169*Premissas!$C$5</f>
        <v>7317.7159126858587</v>
      </c>
      <c r="M3169" s="7" t="str">
        <f>Premissas!$E$5</f>
        <v>julho/19</v>
      </c>
      <c r="N3169" s="29">
        <f t="shared" si="4835"/>
        <v>227</v>
      </c>
      <c r="O3169" s="15">
        <f>Premissas!$I$5</f>
        <v>39.979999999999997</v>
      </c>
      <c r="P3169" s="16">
        <f t="shared" si="4830"/>
        <v>0</v>
      </c>
      <c r="Q3169" s="17">
        <f>P3169*Premissas!$C$13</f>
        <v>0</v>
      </c>
      <c r="R3169" s="15">
        <f t="shared" si="4831"/>
        <v>227</v>
      </c>
      <c r="S3169" s="18">
        <f>R3169*Premissas!$C$11</f>
        <v>10933.48623853211</v>
      </c>
      <c r="Y3169" s="7" t="str">
        <f>Premissas!$E$5</f>
        <v>julho/19</v>
      </c>
      <c r="Z3169" s="29">
        <f t="shared" si="4836"/>
        <v>227</v>
      </c>
      <c r="AA3169" s="15">
        <f>Premissas!$H$5</f>
        <v>63.17</v>
      </c>
      <c r="AB3169" s="16">
        <f t="shared" si="4833"/>
        <v>0</v>
      </c>
      <c r="AC3169" s="17">
        <f>AB3169*Premissas!$C$6</f>
        <v>0</v>
      </c>
      <c r="AD3169" s="15">
        <f t="shared" si="4834"/>
        <v>227</v>
      </c>
      <c r="AE3169" s="18">
        <f>AD3169*Premissas!$C$12</f>
        <v>7317.7159126858587</v>
      </c>
    </row>
    <row r="3170" spans="1:33" x14ac:dyDescent="0.25">
      <c r="A3170" s="7" t="str">
        <f>Premissas!$E$6</f>
        <v>junho/19</v>
      </c>
      <c r="B3170" s="29">
        <f t="shared" si="4837"/>
        <v>227</v>
      </c>
      <c r="C3170" s="15">
        <f>LARGE(Premissas!$H$6:$I$6,1)</f>
        <v>59.47</v>
      </c>
      <c r="D3170" s="16">
        <f t="shared" si="4827"/>
        <v>0</v>
      </c>
      <c r="E3170" s="17">
        <f>D3170*Premissas!$C$6</f>
        <v>0</v>
      </c>
      <c r="F3170" s="15">
        <f t="shared" si="4828"/>
        <v>227</v>
      </c>
      <c r="G3170" s="18">
        <f>F3170*Premissas!$C$5</f>
        <v>7317.7159126858587</v>
      </c>
      <c r="M3170" s="7" t="str">
        <f>Premissas!$E$6</f>
        <v>junho/19</v>
      </c>
      <c r="N3170" s="29">
        <f t="shared" si="4835"/>
        <v>227</v>
      </c>
      <c r="O3170" s="15">
        <f>Premissas!$I$6</f>
        <v>47.71</v>
      </c>
      <c r="P3170" s="16">
        <f t="shared" si="4830"/>
        <v>0</v>
      </c>
      <c r="Q3170" s="17">
        <f>P3170*Premissas!$C$13</f>
        <v>0</v>
      </c>
      <c r="R3170" s="15">
        <f t="shared" si="4831"/>
        <v>227</v>
      </c>
      <c r="S3170" s="18">
        <f>R3170*Premissas!$C$11</f>
        <v>10933.48623853211</v>
      </c>
      <c r="Y3170" s="7" t="str">
        <f>Premissas!$E$6</f>
        <v>junho/19</v>
      </c>
      <c r="Z3170" s="29">
        <f t="shared" si="4836"/>
        <v>227</v>
      </c>
      <c r="AA3170" s="15">
        <f>Premissas!$H$6</f>
        <v>59.47</v>
      </c>
      <c r="AB3170" s="16">
        <f t="shared" si="4833"/>
        <v>0</v>
      </c>
      <c r="AC3170" s="17">
        <f>AB3170*Premissas!$C$6</f>
        <v>0</v>
      </c>
      <c r="AD3170" s="15">
        <f t="shared" si="4834"/>
        <v>227</v>
      </c>
      <c r="AE3170" s="18">
        <f>AD3170*Premissas!$C$12</f>
        <v>7317.7159126858587</v>
      </c>
    </row>
    <row r="3171" spans="1:33" x14ac:dyDescent="0.25">
      <c r="A3171" s="7" t="str">
        <f>Premissas!$E$7</f>
        <v>maio/19</v>
      </c>
      <c r="B3171" s="29">
        <f t="shared" si="4837"/>
        <v>227</v>
      </c>
      <c r="C3171" s="15">
        <f>LARGE(Premissas!$H$7:$I$7,1)</f>
        <v>61.04</v>
      </c>
      <c r="D3171" s="20">
        <f t="shared" si="4827"/>
        <v>0</v>
      </c>
      <c r="E3171" s="17">
        <f>D3171*Premissas!$C$6</f>
        <v>0</v>
      </c>
      <c r="F3171" s="15">
        <f t="shared" si="4828"/>
        <v>227</v>
      </c>
      <c r="G3171" s="18">
        <f>F3171*Premissas!$C$5</f>
        <v>7317.7159126858587</v>
      </c>
      <c r="M3171" s="7" t="str">
        <f>Premissas!$E$7</f>
        <v>maio/19</v>
      </c>
      <c r="N3171" s="29">
        <f t="shared" si="4835"/>
        <v>227</v>
      </c>
      <c r="O3171" s="15">
        <f>Premissas!$I$7</f>
        <v>46.37</v>
      </c>
      <c r="P3171" s="20">
        <f t="shared" si="4830"/>
        <v>0</v>
      </c>
      <c r="Q3171" s="17">
        <f>P3171*Premissas!$C$13</f>
        <v>0</v>
      </c>
      <c r="R3171" s="15">
        <f t="shared" si="4831"/>
        <v>227</v>
      </c>
      <c r="S3171" s="18">
        <f>R3171*Premissas!$C$11</f>
        <v>10933.48623853211</v>
      </c>
      <c r="Y3171" s="7" t="str">
        <f>Premissas!$E$7</f>
        <v>maio/19</v>
      </c>
      <c r="Z3171" s="29">
        <f t="shared" si="4836"/>
        <v>227</v>
      </c>
      <c r="AA3171" s="15">
        <f>Premissas!$H$7</f>
        <v>61.04</v>
      </c>
      <c r="AB3171" s="20">
        <f t="shared" si="4833"/>
        <v>0</v>
      </c>
      <c r="AC3171" s="17">
        <f>AB3171*Premissas!$C$6</f>
        <v>0</v>
      </c>
      <c r="AD3171" s="15">
        <f t="shared" si="4834"/>
        <v>227</v>
      </c>
      <c r="AE3171" s="18">
        <f>AD3171*Premissas!$C$12</f>
        <v>7317.7159126858587</v>
      </c>
    </row>
    <row r="3172" spans="1:33" x14ac:dyDescent="0.25">
      <c r="A3172" s="7" t="str">
        <f>Premissas!$E$8</f>
        <v>abril/19</v>
      </c>
      <c r="B3172" s="29">
        <f t="shared" si="4837"/>
        <v>227</v>
      </c>
      <c r="C3172" s="15">
        <f>LARGE(Premissas!$H$8:$I$8,1)</f>
        <v>81.98</v>
      </c>
      <c r="D3172" s="20">
        <f t="shared" si="4827"/>
        <v>0</v>
      </c>
      <c r="E3172" s="17">
        <f>D3172*Premissas!$C$6</f>
        <v>0</v>
      </c>
      <c r="F3172" s="15">
        <f t="shared" si="4828"/>
        <v>227</v>
      </c>
      <c r="G3172" s="18">
        <f>F3172*Premissas!$C$5</f>
        <v>7317.7159126858587</v>
      </c>
      <c r="M3172" s="7" t="str">
        <f>Premissas!$E$8</f>
        <v>abril/19</v>
      </c>
      <c r="N3172" s="29">
        <f t="shared" si="4835"/>
        <v>227</v>
      </c>
      <c r="O3172" s="15">
        <f>Premissas!$I$8</f>
        <v>53.09</v>
      </c>
      <c r="P3172" s="20">
        <f t="shared" si="4830"/>
        <v>0</v>
      </c>
      <c r="Q3172" s="17">
        <f>P3172*Premissas!$C$13</f>
        <v>0</v>
      </c>
      <c r="R3172" s="15">
        <f t="shared" si="4831"/>
        <v>227</v>
      </c>
      <c r="S3172" s="18">
        <f>R3172*Premissas!$C$11</f>
        <v>10933.48623853211</v>
      </c>
      <c r="Y3172" s="7" t="str">
        <f>Premissas!$E$8</f>
        <v>abril/19</v>
      </c>
      <c r="Z3172" s="29">
        <f t="shared" si="4836"/>
        <v>227</v>
      </c>
      <c r="AA3172" s="15">
        <f>Premissas!$H$8</f>
        <v>81.98</v>
      </c>
      <c r="AB3172" s="20">
        <f t="shared" si="4833"/>
        <v>0</v>
      </c>
      <c r="AC3172" s="17">
        <f>AB3172*Premissas!$C$6</f>
        <v>0</v>
      </c>
      <c r="AD3172" s="15">
        <f t="shared" si="4834"/>
        <v>227</v>
      </c>
      <c r="AE3172" s="18">
        <f>AD3172*Premissas!$C$12</f>
        <v>7317.7159126858587</v>
      </c>
    </row>
    <row r="3173" spans="1:33" x14ac:dyDescent="0.25">
      <c r="A3173" s="7" t="str">
        <f>Premissas!$E$9</f>
        <v>março/19</v>
      </c>
      <c r="B3173" s="29">
        <f t="shared" si="4837"/>
        <v>227</v>
      </c>
      <c r="C3173" s="15">
        <f>LARGE(Premissas!$H$9:$I$9,1)</f>
        <v>77.73</v>
      </c>
      <c r="D3173" s="20">
        <f t="shared" si="4827"/>
        <v>0</v>
      </c>
      <c r="E3173" s="17">
        <f>D3173*Premissas!$C$6</f>
        <v>0</v>
      </c>
      <c r="F3173" s="15">
        <f t="shared" si="4828"/>
        <v>227</v>
      </c>
      <c r="G3173" s="18">
        <f>F3173*Premissas!$C$5</f>
        <v>7317.7159126858587</v>
      </c>
      <c r="M3173" s="7" t="str">
        <f>Premissas!$E$9</f>
        <v>março/19</v>
      </c>
      <c r="N3173" s="29">
        <f t="shared" si="4835"/>
        <v>227</v>
      </c>
      <c r="O3173" s="15">
        <f>Premissas!$I$9</f>
        <v>77.73</v>
      </c>
      <c r="P3173" s="20">
        <f t="shared" si="4830"/>
        <v>0</v>
      </c>
      <c r="Q3173" s="17">
        <f>P3173*Premissas!$C$13</f>
        <v>0</v>
      </c>
      <c r="R3173" s="15">
        <f t="shared" si="4831"/>
        <v>227</v>
      </c>
      <c r="S3173" s="18">
        <f>R3173*Premissas!$C$11</f>
        <v>10933.48623853211</v>
      </c>
      <c r="Y3173" s="7" t="str">
        <f>Premissas!$E$9</f>
        <v>março/19</v>
      </c>
      <c r="Z3173" s="29">
        <f t="shared" si="4836"/>
        <v>227</v>
      </c>
      <c r="AA3173" s="15">
        <f>Premissas!$H$9</f>
        <v>77.62</v>
      </c>
      <c r="AB3173" s="20">
        <f t="shared" si="4833"/>
        <v>0</v>
      </c>
      <c r="AC3173" s="17">
        <f>AB3173*Premissas!$C$6</f>
        <v>0</v>
      </c>
      <c r="AD3173" s="15">
        <f t="shared" si="4834"/>
        <v>227</v>
      </c>
      <c r="AE3173" s="18">
        <f>AD3173*Premissas!$C$12</f>
        <v>7317.7159126858587</v>
      </c>
    </row>
    <row r="3174" spans="1:33" x14ac:dyDescent="0.25">
      <c r="A3174" s="7" t="str">
        <f>Premissas!$E$10</f>
        <v>fevereiro/19</v>
      </c>
      <c r="B3174" s="29">
        <f t="shared" si="4837"/>
        <v>227</v>
      </c>
      <c r="C3174" s="15">
        <f>LARGE(Premissas!$H$10:$I$10,1)</f>
        <v>89.49</v>
      </c>
      <c r="D3174" s="20">
        <f t="shared" si="4827"/>
        <v>0</v>
      </c>
      <c r="E3174" s="17">
        <f>D3174*Premissas!$C$6</f>
        <v>0</v>
      </c>
      <c r="F3174" s="15">
        <f t="shared" si="4828"/>
        <v>227</v>
      </c>
      <c r="G3174" s="18">
        <f>F3174*Premissas!$C$5</f>
        <v>7317.7159126858587</v>
      </c>
      <c r="M3174" s="7" t="str">
        <f>Premissas!$E$10</f>
        <v>fevereiro/19</v>
      </c>
      <c r="N3174" s="29">
        <f t="shared" si="4835"/>
        <v>227</v>
      </c>
      <c r="O3174" s="15">
        <f>Premissas!$I$10</f>
        <v>61.82</v>
      </c>
      <c r="P3174" s="20">
        <f t="shared" si="4830"/>
        <v>0</v>
      </c>
      <c r="Q3174" s="17">
        <f>P3174*Premissas!$C$13</f>
        <v>0</v>
      </c>
      <c r="R3174" s="15">
        <f t="shared" si="4831"/>
        <v>227</v>
      </c>
      <c r="S3174" s="18">
        <f>R3174*Premissas!$C$11</f>
        <v>10933.48623853211</v>
      </c>
      <c r="Y3174" s="7" t="str">
        <f>Premissas!$E$10</f>
        <v>fevereiro/19</v>
      </c>
      <c r="Z3174" s="29">
        <f t="shared" si="4836"/>
        <v>227</v>
      </c>
      <c r="AA3174" s="15">
        <f>Premissas!$H$10</f>
        <v>89.49</v>
      </c>
      <c r="AB3174" s="20">
        <f t="shared" si="4833"/>
        <v>0</v>
      </c>
      <c r="AC3174" s="17">
        <f>AB3174*Premissas!$C$6</f>
        <v>0</v>
      </c>
      <c r="AD3174" s="15">
        <f t="shared" si="4834"/>
        <v>227</v>
      </c>
      <c r="AE3174" s="18">
        <f>AD3174*Premissas!$C$12</f>
        <v>7317.7159126858587</v>
      </c>
    </row>
    <row r="3175" spans="1:33" x14ac:dyDescent="0.25">
      <c r="A3175" s="7" t="str">
        <f>Premissas!$E$11</f>
        <v>janeiro/19</v>
      </c>
      <c r="B3175" s="29">
        <f t="shared" si="4837"/>
        <v>227</v>
      </c>
      <c r="C3175" s="15">
        <f>LARGE(Premissas!$H$11:$I$11,1)</f>
        <v>81.09</v>
      </c>
      <c r="D3175" s="16">
        <f t="shared" si="4827"/>
        <v>0</v>
      </c>
      <c r="E3175" s="17">
        <f>D3175*Premissas!$C$6</f>
        <v>0</v>
      </c>
      <c r="F3175" s="15">
        <f t="shared" si="4828"/>
        <v>227</v>
      </c>
      <c r="G3175" s="18">
        <f>F3175*Premissas!$C$5</f>
        <v>7317.7159126858587</v>
      </c>
      <c r="M3175" s="7" t="str">
        <f>Premissas!$E$11</f>
        <v>janeiro/19</v>
      </c>
      <c r="N3175" s="29">
        <f t="shared" si="4835"/>
        <v>227</v>
      </c>
      <c r="O3175" s="15">
        <f>Premissas!$I$11</f>
        <v>57.12</v>
      </c>
      <c r="P3175" s="16">
        <f t="shared" si="4830"/>
        <v>0</v>
      </c>
      <c r="Q3175" s="17">
        <f>P3175*Premissas!$C$13</f>
        <v>0</v>
      </c>
      <c r="R3175" s="15">
        <f t="shared" si="4831"/>
        <v>227</v>
      </c>
      <c r="S3175" s="18">
        <f>R3175*Premissas!$C$11</f>
        <v>10933.48623853211</v>
      </c>
      <c r="Y3175" s="7" t="str">
        <f>Premissas!$E$11</f>
        <v>janeiro/19</v>
      </c>
      <c r="Z3175" s="29">
        <f t="shared" si="4836"/>
        <v>227</v>
      </c>
      <c r="AA3175" s="15">
        <f>Premissas!$H$11</f>
        <v>81.09</v>
      </c>
      <c r="AB3175" s="16">
        <f t="shared" si="4833"/>
        <v>0</v>
      </c>
      <c r="AC3175" s="17">
        <f>AB3175*Premissas!$C$6</f>
        <v>0</v>
      </c>
      <c r="AD3175" s="15">
        <f t="shared" si="4834"/>
        <v>227</v>
      </c>
      <c r="AE3175" s="18">
        <f>AD3175*Premissas!$C$12</f>
        <v>7317.7159126858587</v>
      </c>
    </row>
    <row r="3176" spans="1:33" x14ac:dyDescent="0.25">
      <c r="A3176" s="7" t="str">
        <f>Premissas!$E$12</f>
        <v>dezembro/18</v>
      </c>
      <c r="B3176" s="29">
        <f t="shared" si="4837"/>
        <v>227</v>
      </c>
      <c r="C3176" s="15">
        <f>LARGE(Premissas!$H$12:$I$12,1)</f>
        <v>66.98</v>
      </c>
      <c r="D3176" s="16">
        <f t="shared" si="4827"/>
        <v>0</v>
      </c>
      <c r="E3176" s="17">
        <f>D3176*Premissas!$C$6</f>
        <v>0</v>
      </c>
      <c r="F3176" s="15">
        <f t="shared" si="4828"/>
        <v>227</v>
      </c>
      <c r="G3176" s="18">
        <f>F3176*Premissas!$C$5</f>
        <v>7317.7159126858587</v>
      </c>
      <c r="M3176" s="7" t="str">
        <f>Premissas!$E$12</f>
        <v>dezembro/18</v>
      </c>
      <c r="N3176" s="29">
        <f t="shared" si="4835"/>
        <v>227</v>
      </c>
      <c r="O3176" s="15">
        <f>Premissas!$I$12</f>
        <v>56.9</v>
      </c>
      <c r="P3176" s="16">
        <f t="shared" si="4830"/>
        <v>0</v>
      </c>
      <c r="Q3176" s="17">
        <f>P3176*Premissas!$C$13</f>
        <v>0</v>
      </c>
      <c r="R3176" s="15">
        <f t="shared" si="4831"/>
        <v>227</v>
      </c>
      <c r="S3176" s="18">
        <f>R3176*Premissas!$C$11</f>
        <v>10933.48623853211</v>
      </c>
      <c r="Y3176" s="7" t="str">
        <f>Premissas!$E$12</f>
        <v>dezembro/18</v>
      </c>
      <c r="Z3176" s="29">
        <f t="shared" si="4836"/>
        <v>227</v>
      </c>
      <c r="AA3176" s="15">
        <f>Premissas!$H$12</f>
        <v>66.98</v>
      </c>
      <c r="AB3176" s="16">
        <f t="shared" si="4833"/>
        <v>0</v>
      </c>
      <c r="AC3176" s="17">
        <f>AB3176*Premissas!$C$6</f>
        <v>0</v>
      </c>
      <c r="AD3176" s="15">
        <f t="shared" si="4834"/>
        <v>227</v>
      </c>
      <c r="AE3176" s="18">
        <f>AD3176*Premissas!$C$12</f>
        <v>7317.7159126858587</v>
      </c>
    </row>
    <row r="3177" spans="1:33" x14ac:dyDescent="0.25">
      <c r="A3177" s="7" t="str">
        <f>Premissas!$E$13</f>
        <v>novembro/18</v>
      </c>
      <c r="B3177" s="29">
        <f t="shared" si="4837"/>
        <v>227</v>
      </c>
      <c r="C3177" s="15">
        <f>LARGE(Premissas!$H$13:$I$13,1)</f>
        <v>66.42</v>
      </c>
      <c r="D3177" s="16">
        <f t="shared" si="4827"/>
        <v>0</v>
      </c>
      <c r="E3177" s="17">
        <f>D3177*Premissas!$C$6</f>
        <v>0</v>
      </c>
      <c r="F3177" s="15">
        <f t="shared" si="4828"/>
        <v>227</v>
      </c>
      <c r="G3177" s="18">
        <f>F3177*Premissas!$C$5</f>
        <v>7317.7159126858587</v>
      </c>
      <c r="M3177" s="7" t="str">
        <f>Premissas!$E$13</f>
        <v>novembro/18</v>
      </c>
      <c r="N3177" s="29">
        <f t="shared" si="4835"/>
        <v>227</v>
      </c>
      <c r="O3177" s="15">
        <f>Premissas!$I$13</f>
        <v>40.659999999999997</v>
      </c>
      <c r="P3177" s="16">
        <f t="shared" si="4830"/>
        <v>0</v>
      </c>
      <c r="Q3177" s="17">
        <f>P3177*Premissas!$C$13</f>
        <v>0</v>
      </c>
      <c r="R3177" s="15">
        <f t="shared" si="4831"/>
        <v>227</v>
      </c>
      <c r="S3177" s="18">
        <f>R3177*Premissas!$C$11</f>
        <v>10933.48623853211</v>
      </c>
      <c r="Y3177" s="7" t="str">
        <f>Premissas!$E$13</f>
        <v>novembro/18</v>
      </c>
      <c r="Z3177" s="29">
        <f t="shared" si="4836"/>
        <v>227</v>
      </c>
      <c r="AA3177" s="15">
        <f>Premissas!$H$13</f>
        <v>66.42</v>
      </c>
      <c r="AB3177" s="16">
        <f t="shared" si="4833"/>
        <v>0</v>
      </c>
      <c r="AC3177" s="17">
        <f>AB3177*Premissas!$C$6</f>
        <v>0</v>
      </c>
      <c r="AD3177" s="15">
        <f t="shared" si="4834"/>
        <v>227</v>
      </c>
      <c r="AE3177" s="18">
        <f>AD3177*Premissas!$C$12</f>
        <v>7317.7159126858587</v>
      </c>
    </row>
    <row r="3178" spans="1:33" x14ac:dyDescent="0.25">
      <c r="A3178" s="26" t="s">
        <v>35</v>
      </c>
      <c r="B3178" s="5"/>
      <c r="C3178" s="5">
        <f>LARGE(C3165:C3177,1)</f>
        <v>89.49</v>
      </c>
      <c r="D3178" s="5">
        <f>LARGE(D3165:D3177,1)</f>
        <v>0</v>
      </c>
      <c r="E3178" s="27">
        <f>SUM(E3166:E3177)</f>
        <v>0</v>
      </c>
      <c r="F3178" s="5">
        <f>LARGE(F3165:F3177,1)</f>
        <v>227</v>
      </c>
      <c r="G3178" s="27">
        <f t="shared" ref="G3178:G3234" si="4838">SUM(G3166:G3177)</f>
        <v>87812.590952230312</v>
      </c>
      <c r="H3178" s="50">
        <f>E3178+G3178</f>
        <v>87812.590952230312</v>
      </c>
      <c r="I3178">
        <f>B3166</f>
        <v>227</v>
      </c>
      <c r="M3178" s="26" t="s">
        <v>35</v>
      </c>
      <c r="N3178" s="5"/>
      <c r="O3178" s="5">
        <f t="shared" ref="O3178:P3178" si="4839">LARGE(O3165:O3177,1)</f>
        <v>77.73</v>
      </c>
      <c r="P3178" s="5">
        <f t="shared" si="4839"/>
        <v>0</v>
      </c>
      <c r="Q3178" s="27">
        <f t="shared" ref="Q3178" si="4840">SUM(Q3166:Q3177)</f>
        <v>0</v>
      </c>
      <c r="R3178" s="5">
        <f t="shared" ref="R3178" si="4841">LARGE(R3165:R3177,1)</f>
        <v>227</v>
      </c>
      <c r="S3178" s="27">
        <f t="shared" ref="S3178:S3234" si="4842">SUM(S3166:S3177)</f>
        <v>131201.83486238535</v>
      </c>
      <c r="T3178" s="50">
        <f t="shared" ref="T3178" si="4843">Q3178+S3178</f>
        <v>131201.83486238535</v>
      </c>
      <c r="U3178">
        <f t="shared" ref="U3178" si="4844">N3166</f>
        <v>227</v>
      </c>
      <c r="Y3178" s="26" t="s">
        <v>35</v>
      </c>
      <c r="Z3178" s="5"/>
      <c r="AA3178" s="5">
        <f t="shared" ref="AA3178:AB3178" si="4845">LARGE(AA3165:AA3177,1)</f>
        <v>89.49</v>
      </c>
      <c r="AB3178" s="5">
        <f t="shared" si="4845"/>
        <v>0</v>
      </c>
      <c r="AC3178" s="27">
        <f t="shared" ref="AC3178" si="4846">SUM(AC3166:AC3177)</f>
        <v>0</v>
      </c>
      <c r="AD3178" s="5">
        <f t="shared" ref="AD3178" si="4847">LARGE(AD3165:AD3177,1)</f>
        <v>227</v>
      </c>
      <c r="AE3178" s="27">
        <f t="shared" ref="AE3178:AE3234" si="4848">SUM(AE3166:AE3177)</f>
        <v>87812.590952230312</v>
      </c>
      <c r="AF3178" s="50">
        <f t="shared" ref="AF3178" si="4849">AC3178+AE3178</f>
        <v>87812.590952230312</v>
      </c>
      <c r="AG3178">
        <f t="shared" ref="AG3178" si="4850">Z3166</f>
        <v>227</v>
      </c>
    </row>
    <row r="3179" spans="1:33" x14ac:dyDescent="0.25">
      <c r="A3179" s="6" t="s">
        <v>12</v>
      </c>
      <c r="B3179" s="6" t="s">
        <v>18</v>
      </c>
      <c r="C3179" s="6" t="s">
        <v>19</v>
      </c>
      <c r="D3179" s="14" t="s">
        <v>20</v>
      </c>
      <c r="E3179" s="14" t="s">
        <v>21</v>
      </c>
      <c r="F3179" s="6" t="s">
        <v>22</v>
      </c>
      <c r="G3179" s="6" t="s">
        <v>23</v>
      </c>
      <c r="M3179" s="6" t="s">
        <v>12</v>
      </c>
      <c r="N3179" s="6" t="s">
        <v>18</v>
      </c>
      <c r="O3179" s="6" t="s">
        <v>19</v>
      </c>
      <c r="P3179" s="14" t="s">
        <v>20</v>
      </c>
      <c r="Q3179" s="14" t="s">
        <v>21</v>
      </c>
      <c r="R3179" s="6" t="s">
        <v>22</v>
      </c>
      <c r="S3179" s="6" t="s">
        <v>23</v>
      </c>
      <c r="Y3179" s="6" t="s">
        <v>12</v>
      </c>
      <c r="Z3179" s="6" t="s">
        <v>18</v>
      </c>
      <c r="AA3179" s="6" t="s">
        <v>19</v>
      </c>
      <c r="AB3179" s="14" t="s">
        <v>20</v>
      </c>
      <c r="AC3179" s="14" t="s">
        <v>21</v>
      </c>
      <c r="AD3179" s="6" t="s">
        <v>22</v>
      </c>
      <c r="AE3179" s="6" t="s">
        <v>23</v>
      </c>
    </row>
    <row r="3180" spans="1:33" x14ac:dyDescent="0.25">
      <c r="A3180" s="7" t="str">
        <f>Premissas!$E$2</f>
        <v>outubro/19</v>
      </c>
      <c r="B3180" s="29">
        <f>B3166+1</f>
        <v>228</v>
      </c>
      <c r="C3180" s="15">
        <f>LARGE(Premissas!$H$2:$I$2,1)</f>
        <v>63.39</v>
      </c>
      <c r="D3180" s="16">
        <f t="shared" ref="D3180:D3191" si="4851">IF(C3180&gt;105%*B3180,(C3180-B3180),0)</f>
        <v>0</v>
      </c>
      <c r="E3180" s="17">
        <f>D3180*Premissas!$C$6</f>
        <v>0</v>
      </c>
      <c r="F3180" s="15">
        <f t="shared" ref="F3180:F3191" si="4852">IF(C3180&gt;B3180,C3180,B3180)</f>
        <v>228</v>
      </c>
      <c r="G3180" s="18">
        <f>F3180*Premissas!$C$5</f>
        <v>7349.9525466624482</v>
      </c>
      <c r="M3180" s="7" t="str">
        <f>Premissas!$E$2</f>
        <v>outubro/19</v>
      </c>
      <c r="N3180" s="29">
        <f t="shared" ref="N3180" si="4853">N3166+1</f>
        <v>228</v>
      </c>
      <c r="O3180" s="15">
        <f>Premissas!$I$2</f>
        <v>63.39</v>
      </c>
      <c r="P3180" s="16">
        <f t="shared" ref="P3180:P3191" si="4854">IF(O3180&gt;105%*N3180,(O3180-N3180),0)</f>
        <v>0</v>
      </c>
      <c r="Q3180" s="17">
        <f>P3180*Premissas!$C$13</f>
        <v>0</v>
      </c>
      <c r="R3180" s="15">
        <f t="shared" ref="R3180:R3191" si="4855">IF(O3180&gt;N3180,O3180,N3180)</f>
        <v>228</v>
      </c>
      <c r="S3180" s="18">
        <f>R3180*Premissas!$C$11</f>
        <v>10981.651376146789</v>
      </c>
      <c r="Y3180" s="7" t="str">
        <f>Premissas!$E$2</f>
        <v>outubro/19</v>
      </c>
      <c r="Z3180" s="29">
        <f t="shared" ref="Z3180" si="4856">Z3166+1</f>
        <v>228</v>
      </c>
      <c r="AA3180" s="15">
        <f>Premissas!$H$2</f>
        <v>58.8</v>
      </c>
      <c r="AB3180" s="16">
        <f t="shared" ref="AB3180:AB3191" si="4857">IF(AA3180&gt;105%*Z3180,(AA3180-Z3180),0)</f>
        <v>0</v>
      </c>
      <c r="AC3180" s="17">
        <f>AB3180*Premissas!$C$6</f>
        <v>0</v>
      </c>
      <c r="AD3180" s="15">
        <f t="shared" ref="AD3180:AD3191" si="4858">IF(AA3180&gt;Z3180,AA3180,Z3180)</f>
        <v>228</v>
      </c>
      <c r="AE3180" s="18">
        <f>AD3180*Premissas!$C$12</f>
        <v>7349.9525466624482</v>
      </c>
    </row>
    <row r="3181" spans="1:33" x14ac:dyDescent="0.25">
      <c r="A3181" s="7" t="str">
        <f>Premissas!$E$3</f>
        <v>setembro/19</v>
      </c>
      <c r="B3181" s="29">
        <f>B3180</f>
        <v>228</v>
      </c>
      <c r="C3181" s="15">
        <f>LARGE(Premissas!$H$3:$I$3,1)</f>
        <v>58.91</v>
      </c>
      <c r="D3181" s="16">
        <f t="shared" si="4851"/>
        <v>0</v>
      </c>
      <c r="E3181" s="17">
        <f>D3181*Premissas!$C$6</f>
        <v>0</v>
      </c>
      <c r="F3181" s="15">
        <f t="shared" si="4852"/>
        <v>228</v>
      </c>
      <c r="G3181" s="18">
        <f>F3181*Premissas!$C$5</f>
        <v>7349.9525466624482</v>
      </c>
      <c r="M3181" s="7" t="str">
        <f>Premissas!$E$3</f>
        <v>setembro/19</v>
      </c>
      <c r="N3181" s="29">
        <f t="shared" ref="N3181:N3191" si="4859">N3180</f>
        <v>228</v>
      </c>
      <c r="O3181" s="15">
        <f>Premissas!$I$3</f>
        <v>52.19</v>
      </c>
      <c r="P3181" s="16">
        <f t="shared" si="4854"/>
        <v>0</v>
      </c>
      <c r="Q3181" s="17">
        <f>P3181*Premissas!$C$13</f>
        <v>0</v>
      </c>
      <c r="R3181" s="15">
        <f t="shared" si="4855"/>
        <v>228</v>
      </c>
      <c r="S3181" s="18">
        <f>R3181*Premissas!$C$11</f>
        <v>10981.651376146789</v>
      </c>
      <c r="Y3181" s="7" t="str">
        <f>Premissas!$E$3</f>
        <v>setembro/19</v>
      </c>
      <c r="Z3181" s="29">
        <f t="shared" ref="Z3181:Z3191" si="4860">Z3180</f>
        <v>228</v>
      </c>
      <c r="AA3181" s="15">
        <f>Premissas!$H$3</f>
        <v>58.91</v>
      </c>
      <c r="AB3181" s="16">
        <f t="shared" si="4857"/>
        <v>0</v>
      </c>
      <c r="AC3181" s="17">
        <f>AB3181*Premissas!$C$6</f>
        <v>0</v>
      </c>
      <c r="AD3181" s="15">
        <f t="shared" si="4858"/>
        <v>228</v>
      </c>
      <c r="AE3181" s="18">
        <f>AD3181*Premissas!$C$12</f>
        <v>7349.9525466624482</v>
      </c>
    </row>
    <row r="3182" spans="1:33" x14ac:dyDescent="0.25">
      <c r="A3182" s="7" t="str">
        <f>Premissas!$E$4</f>
        <v>agosto/19</v>
      </c>
      <c r="B3182" s="29">
        <f t="shared" ref="B3182:B3191" si="4861">B3181</f>
        <v>228</v>
      </c>
      <c r="C3182" s="15">
        <f>LARGE(Premissas!$H$4:$I$4,1)</f>
        <v>46.48</v>
      </c>
      <c r="D3182" s="16">
        <f t="shared" si="4851"/>
        <v>0</v>
      </c>
      <c r="E3182" s="17">
        <f>D3182*Premissas!$C$6</f>
        <v>0</v>
      </c>
      <c r="F3182" s="15">
        <f t="shared" si="4852"/>
        <v>228</v>
      </c>
      <c r="G3182" s="18">
        <f>F3182*Premissas!$C$5</f>
        <v>7349.9525466624482</v>
      </c>
      <c r="M3182" s="7" t="str">
        <f>Premissas!$E$4</f>
        <v>agosto/19</v>
      </c>
      <c r="N3182" s="29">
        <f t="shared" si="4859"/>
        <v>228</v>
      </c>
      <c r="O3182" s="15">
        <f>Premissas!$I$4</f>
        <v>20.16</v>
      </c>
      <c r="P3182" s="16">
        <f t="shared" si="4854"/>
        <v>0</v>
      </c>
      <c r="Q3182" s="17">
        <f>P3182*Premissas!$C$13</f>
        <v>0</v>
      </c>
      <c r="R3182" s="15">
        <f t="shared" si="4855"/>
        <v>228</v>
      </c>
      <c r="S3182" s="18">
        <f>R3182*Premissas!$C$11</f>
        <v>10981.651376146789</v>
      </c>
      <c r="Y3182" s="7" t="str">
        <f>Premissas!$E$4</f>
        <v>agosto/19</v>
      </c>
      <c r="Z3182" s="29">
        <f t="shared" si="4860"/>
        <v>228</v>
      </c>
      <c r="AA3182" s="15">
        <f>Premissas!$H$4</f>
        <v>46.48</v>
      </c>
      <c r="AB3182" s="16">
        <f t="shared" si="4857"/>
        <v>0</v>
      </c>
      <c r="AC3182" s="17">
        <f>AB3182*Premissas!$C$6</f>
        <v>0</v>
      </c>
      <c r="AD3182" s="15">
        <f t="shared" si="4858"/>
        <v>228</v>
      </c>
      <c r="AE3182" s="18">
        <f>AD3182*Premissas!$C$12</f>
        <v>7349.9525466624482</v>
      </c>
    </row>
    <row r="3183" spans="1:33" x14ac:dyDescent="0.25">
      <c r="A3183" s="7" t="str">
        <f>Premissas!$E$5</f>
        <v>julho/19</v>
      </c>
      <c r="B3183" s="29">
        <f t="shared" si="4861"/>
        <v>228</v>
      </c>
      <c r="C3183" s="15">
        <f>LARGE(Premissas!$H$5:$I$5,1)</f>
        <v>63.17</v>
      </c>
      <c r="D3183" s="16">
        <f t="shared" si="4851"/>
        <v>0</v>
      </c>
      <c r="E3183" s="17">
        <f>D3183*Premissas!$C$6</f>
        <v>0</v>
      </c>
      <c r="F3183" s="15">
        <f t="shared" si="4852"/>
        <v>228</v>
      </c>
      <c r="G3183" s="18">
        <f>F3183*Premissas!$C$5</f>
        <v>7349.9525466624482</v>
      </c>
      <c r="M3183" s="7" t="str">
        <f>Premissas!$E$5</f>
        <v>julho/19</v>
      </c>
      <c r="N3183" s="29">
        <f t="shared" si="4859"/>
        <v>228</v>
      </c>
      <c r="O3183" s="15">
        <f>Premissas!$I$5</f>
        <v>39.979999999999997</v>
      </c>
      <c r="P3183" s="16">
        <f t="shared" si="4854"/>
        <v>0</v>
      </c>
      <c r="Q3183" s="17">
        <f>P3183*Premissas!$C$13</f>
        <v>0</v>
      </c>
      <c r="R3183" s="15">
        <f t="shared" si="4855"/>
        <v>228</v>
      </c>
      <c r="S3183" s="18">
        <f>R3183*Premissas!$C$11</f>
        <v>10981.651376146789</v>
      </c>
      <c r="Y3183" s="7" t="str">
        <f>Premissas!$E$5</f>
        <v>julho/19</v>
      </c>
      <c r="Z3183" s="29">
        <f t="shared" si="4860"/>
        <v>228</v>
      </c>
      <c r="AA3183" s="15">
        <f>Premissas!$H$5</f>
        <v>63.17</v>
      </c>
      <c r="AB3183" s="16">
        <f t="shared" si="4857"/>
        <v>0</v>
      </c>
      <c r="AC3183" s="17">
        <f>AB3183*Premissas!$C$6</f>
        <v>0</v>
      </c>
      <c r="AD3183" s="15">
        <f t="shared" si="4858"/>
        <v>228</v>
      </c>
      <c r="AE3183" s="18">
        <f>AD3183*Premissas!$C$12</f>
        <v>7349.9525466624482</v>
      </c>
    </row>
    <row r="3184" spans="1:33" x14ac:dyDescent="0.25">
      <c r="A3184" s="7" t="str">
        <f>Premissas!$E$6</f>
        <v>junho/19</v>
      </c>
      <c r="B3184" s="29">
        <f t="shared" si="4861"/>
        <v>228</v>
      </c>
      <c r="C3184" s="15">
        <f>LARGE(Premissas!$H$6:$I$6,1)</f>
        <v>59.47</v>
      </c>
      <c r="D3184" s="16">
        <f t="shared" si="4851"/>
        <v>0</v>
      </c>
      <c r="E3184" s="17">
        <f>D3184*Premissas!$C$6</f>
        <v>0</v>
      </c>
      <c r="F3184" s="15">
        <f t="shared" si="4852"/>
        <v>228</v>
      </c>
      <c r="G3184" s="18">
        <f>F3184*Premissas!$C$5</f>
        <v>7349.9525466624482</v>
      </c>
      <c r="M3184" s="7" t="str">
        <f>Premissas!$E$6</f>
        <v>junho/19</v>
      </c>
      <c r="N3184" s="29">
        <f t="shared" si="4859"/>
        <v>228</v>
      </c>
      <c r="O3184" s="15">
        <f>Premissas!$I$6</f>
        <v>47.71</v>
      </c>
      <c r="P3184" s="16">
        <f t="shared" si="4854"/>
        <v>0</v>
      </c>
      <c r="Q3184" s="17">
        <f>P3184*Premissas!$C$13</f>
        <v>0</v>
      </c>
      <c r="R3184" s="15">
        <f t="shared" si="4855"/>
        <v>228</v>
      </c>
      <c r="S3184" s="18">
        <f>R3184*Premissas!$C$11</f>
        <v>10981.651376146789</v>
      </c>
      <c r="Y3184" s="7" t="str">
        <f>Premissas!$E$6</f>
        <v>junho/19</v>
      </c>
      <c r="Z3184" s="29">
        <f t="shared" si="4860"/>
        <v>228</v>
      </c>
      <c r="AA3184" s="15">
        <f>Premissas!$H$6</f>
        <v>59.47</v>
      </c>
      <c r="AB3184" s="16">
        <f t="shared" si="4857"/>
        <v>0</v>
      </c>
      <c r="AC3184" s="17">
        <f>AB3184*Premissas!$C$6</f>
        <v>0</v>
      </c>
      <c r="AD3184" s="15">
        <f t="shared" si="4858"/>
        <v>228</v>
      </c>
      <c r="AE3184" s="18">
        <f>AD3184*Premissas!$C$12</f>
        <v>7349.9525466624482</v>
      </c>
    </row>
    <row r="3185" spans="1:33" x14ac:dyDescent="0.25">
      <c r="A3185" s="7" t="str">
        <f>Premissas!$E$7</f>
        <v>maio/19</v>
      </c>
      <c r="B3185" s="29">
        <f t="shared" si="4861"/>
        <v>228</v>
      </c>
      <c r="C3185" s="15">
        <f>LARGE(Premissas!$H$7:$I$7,1)</f>
        <v>61.04</v>
      </c>
      <c r="D3185" s="20">
        <f t="shared" si="4851"/>
        <v>0</v>
      </c>
      <c r="E3185" s="17">
        <f>D3185*Premissas!$C$6</f>
        <v>0</v>
      </c>
      <c r="F3185" s="15">
        <f t="shared" si="4852"/>
        <v>228</v>
      </c>
      <c r="G3185" s="18">
        <f>F3185*Premissas!$C$5</f>
        <v>7349.9525466624482</v>
      </c>
      <c r="M3185" s="7" t="str">
        <f>Premissas!$E$7</f>
        <v>maio/19</v>
      </c>
      <c r="N3185" s="29">
        <f t="shared" si="4859"/>
        <v>228</v>
      </c>
      <c r="O3185" s="15">
        <f>Premissas!$I$7</f>
        <v>46.37</v>
      </c>
      <c r="P3185" s="20">
        <f t="shared" si="4854"/>
        <v>0</v>
      </c>
      <c r="Q3185" s="17">
        <f>P3185*Premissas!$C$13</f>
        <v>0</v>
      </c>
      <c r="R3185" s="15">
        <f t="shared" si="4855"/>
        <v>228</v>
      </c>
      <c r="S3185" s="18">
        <f>R3185*Premissas!$C$11</f>
        <v>10981.651376146789</v>
      </c>
      <c r="Y3185" s="7" t="str">
        <f>Premissas!$E$7</f>
        <v>maio/19</v>
      </c>
      <c r="Z3185" s="29">
        <f t="shared" si="4860"/>
        <v>228</v>
      </c>
      <c r="AA3185" s="15">
        <f>Premissas!$H$7</f>
        <v>61.04</v>
      </c>
      <c r="AB3185" s="20">
        <f t="shared" si="4857"/>
        <v>0</v>
      </c>
      <c r="AC3185" s="17">
        <f>AB3185*Premissas!$C$6</f>
        <v>0</v>
      </c>
      <c r="AD3185" s="15">
        <f t="shared" si="4858"/>
        <v>228</v>
      </c>
      <c r="AE3185" s="18">
        <f>AD3185*Premissas!$C$12</f>
        <v>7349.9525466624482</v>
      </c>
    </row>
    <row r="3186" spans="1:33" x14ac:dyDescent="0.25">
      <c r="A3186" s="7" t="str">
        <f>Premissas!$E$8</f>
        <v>abril/19</v>
      </c>
      <c r="B3186" s="29">
        <f t="shared" si="4861"/>
        <v>228</v>
      </c>
      <c r="C3186" s="15">
        <f>LARGE(Premissas!$H$8:$I$8,1)</f>
        <v>81.98</v>
      </c>
      <c r="D3186" s="20">
        <f t="shared" si="4851"/>
        <v>0</v>
      </c>
      <c r="E3186" s="17">
        <f>D3186*Premissas!$C$6</f>
        <v>0</v>
      </c>
      <c r="F3186" s="15">
        <f t="shared" si="4852"/>
        <v>228</v>
      </c>
      <c r="G3186" s="18">
        <f>F3186*Premissas!$C$5</f>
        <v>7349.9525466624482</v>
      </c>
      <c r="M3186" s="7" t="str">
        <f>Premissas!$E$8</f>
        <v>abril/19</v>
      </c>
      <c r="N3186" s="29">
        <f t="shared" si="4859"/>
        <v>228</v>
      </c>
      <c r="O3186" s="15">
        <f>Premissas!$I$8</f>
        <v>53.09</v>
      </c>
      <c r="P3186" s="20">
        <f t="shared" si="4854"/>
        <v>0</v>
      </c>
      <c r="Q3186" s="17">
        <f>P3186*Premissas!$C$13</f>
        <v>0</v>
      </c>
      <c r="R3186" s="15">
        <f t="shared" si="4855"/>
        <v>228</v>
      </c>
      <c r="S3186" s="18">
        <f>R3186*Premissas!$C$11</f>
        <v>10981.651376146789</v>
      </c>
      <c r="Y3186" s="7" t="str">
        <f>Premissas!$E$8</f>
        <v>abril/19</v>
      </c>
      <c r="Z3186" s="29">
        <f t="shared" si="4860"/>
        <v>228</v>
      </c>
      <c r="AA3186" s="15">
        <f>Premissas!$H$8</f>
        <v>81.98</v>
      </c>
      <c r="AB3186" s="20">
        <f t="shared" si="4857"/>
        <v>0</v>
      </c>
      <c r="AC3186" s="17">
        <f>AB3186*Premissas!$C$6</f>
        <v>0</v>
      </c>
      <c r="AD3186" s="15">
        <f t="shared" si="4858"/>
        <v>228</v>
      </c>
      <c r="AE3186" s="18">
        <f>AD3186*Premissas!$C$12</f>
        <v>7349.9525466624482</v>
      </c>
    </row>
    <row r="3187" spans="1:33" x14ac:dyDescent="0.25">
      <c r="A3187" s="7" t="str">
        <f>Premissas!$E$9</f>
        <v>março/19</v>
      </c>
      <c r="B3187" s="29">
        <f t="shared" si="4861"/>
        <v>228</v>
      </c>
      <c r="C3187" s="15">
        <f>LARGE(Premissas!$H$9:$I$9,1)</f>
        <v>77.73</v>
      </c>
      <c r="D3187" s="20">
        <f t="shared" si="4851"/>
        <v>0</v>
      </c>
      <c r="E3187" s="17">
        <f>D3187*Premissas!$C$6</f>
        <v>0</v>
      </c>
      <c r="F3187" s="15">
        <f t="shared" si="4852"/>
        <v>228</v>
      </c>
      <c r="G3187" s="18">
        <f>F3187*Premissas!$C$5</f>
        <v>7349.9525466624482</v>
      </c>
      <c r="M3187" s="7" t="str">
        <f>Premissas!$E$9</f>
        <v>março/19</v>
      </c>
      <c r="N3187" s="29">
        <f t="shared" si="4859"/>
        <v>228</v>
      </c>
      <c r="O3187" s="15">
        <f>Premissas!$I$9</f>
        <v>77.73</v>
      </c>
      <c r="P3187" s="20">
        <f t="shared" si="4854"/>
        <v>0</v>
      </c>
      <c r="Q3187" s="17">
        <f>P3187*Premissas!$C$13</f>
        <v>0</v>
      </c>
      <c r="R3187" s="15">
        <f t="shared" si="4855"/>
        <v>228</v>
      </c>
      <c r="S3187" s="18">
        <f>R3187*Premissas!$C$11</f>
        <v>10981.651376146789</v>
      </c>
      <c r="Y3187" s="7" t="str">
        <f>Premissas!$E$9</f>
        <v>março/19</v>
      </c>
      <c r="Z3187" s="29">
        <f t="shared" si="4860"/>
        <v>228</v>
      </c>
      <c r="AA3187" s="15">
        <f>Premissas!$H$9</f>
        <v>77.62</v>
      </c>
      <c r="AB3187" s="20">
        <f t="shared" si="4857"/>
        <v>0</v>
      </c>
      <c r="AC3187" s="17">
        <f>AB3187*Premissas!$C$6</f>
        <v>0</v>
      </c>
      <c r="AD3187" s="15">
        <f t="shared" si="4858"/>
        <v>228</v>
      </c>
      <c r="AE3187" s="18">
        <f>AD3187*Premissas!$C$12</f>
        <v>7349.9525466624482</v>
      </c>
    </row>
    <row r="3188" spans="1:33" x14ac:dyDescent="0.25">
      <c r="A3188" s="7" t="str">
        <f>Premissas!$E$10</f>
        <v>fevereiro/19</v>
      </c>
      <c r="B3188" s="29">
        <f t="shared" si="4861"/>
        <v>228</v>
      </c>
      <c r="C3188" s="15">
        <f>LARGE(Premissas!$H$10:$I$10,1)</f>
        <v>89.49</v>
      </c>
      <c r="D3188" s="20">
        <f t="shared" si="4851"/>
        <v>0</v>
      </c>
      <c r="E3188" s="17">
        <f>D3188*Premissas!$C$6</f>
        <v>0</v>
      </c>
      <c r="F3188" s="15">
        <f t="shared" si="4852"/>
        <v>228</v>
      </c>
      <c r="G3188" s="18">
        <f>F3188*Premissas!$C$5</f>
        <v>7349.9525466624482</v>
      </c>
      <c r="M3188" s="7" t="str">
        <f>Premissas!$E$10</f>
        <v>fevereiro/19</v>
      </c>
      <c r="N3188" s="29">
        <f t="shared" si="4859"/>
        <v>228</v>
      </c>
      <c r="O3188" s="15">
        <f>Premissas!$I$10</f>
        <v>61.82</v>
      </c>
      <c r="P3188" s="20">
        <f t="shared" si="4854"/>
        <v>0</v>
      </c>
      <c r="Q3188" s="17">
        <f>P3188*Premissas!$C$13</f>
        <v>0</v>
      </c>
      <c r="R3188" s="15">
        <f t="shared" si="4855"/>
        <v>228</v>
      </c>
      <c r="S3188" s="18">
        <f>R3188*Premissas!$C$11</f>
        <v>10981.651376146789</v>
      </c>
      <c r="Y3188" s="7" t="str">
        <f>Premissas!$E$10</f>
        <v>fevereiro/19</v>
      </c>
      <c r="Z3188" s="29">
        <f t="shared" si="4860"/>
        <v>228</v>
      </c>
      <c r="AA3188" s="15">
        <f>Premissas!$H$10</f>
        <v>89.49</v>
      </c>
      <c r="AB3188" s="20">
        <f t="shared" si="4857"/>
        <v>0</v>
      </c>
      <c r="AC3188" s="17">
        <f>AB3188*Premissas!$C$6</f>
        <v>0</v>
      </c>
      <c r="AD3188" s="15">
        <f t="shared" si="4858"/>
        <v>228</v>
      </c>
      <c r="AE3188" s="18">
        <f>AD3188*Premissas!$C$12</f>
        <v>7349.9525466624482</v>
      </c>
    </row>
    <row r="3189" spans="1:33" x14ac:dyDescent="0.25">
      <c r="A3189" s="7" t="str">
        <f>Premissas!$E$11</f>
        <v>janeiro/19</v>
      </c>
      <c r="B3189" s="29">
        <f t="shared" si="4861"/>
        <v>228</v>
      </c>
      <c r="C3189" s="15">
        <f>LARGE(Premissas!$H$11:$I$11,1)</f>
        <v>81.09</v>
      </c>
      <c r="D3189" s="16">
        <f t="shared" si="4851"/>
        <v>0</v>
      </c>
      <c r="E3189" s="17">
        <f>D3189*Premissas!$C$6</f>
        <v>0</v>
      </c>
      <c r="F3189" s="15">
        <f t="shared" si="4852"/>
        <v>228</v>
      </c>
      <c r="G3189" s="18">
        <f>F3189*Premissas!$C$5</f>
        <v>7349.9525466624482</v>
      </c>
      <c r="M3189" s="7" t="str">
        <f>Premissas!$E$11</f>
        <v>janeiro/19</v>
      </c>
      <c r="N3189" s="29">
        <f t="shared" si="4859"/>
        <v>228</v>
      </c>
      <c r="O3189" s="15">
        <f>Premissas!$I$11</f>
        <v>57.12</v>
      </c>
      <c r="P3189" s="16">
        <f t="shared" si="4854"/>
        <v>0</v>
      </c>
      <c r="Q3189" s="17">
        <f>P3189*Premissas!$C$13</f>
        <v>0</v>
      </c>
      <c r="R3189" s="15">
        <f t="shared" si="4855"/>
        <v>228</v>
      </c>
      <c r="S3189" s="18">
        <f>R3189*Premissas!$C$11</f>
        <v>10981.651376146789</v>
      </c>
      <c r="Y3189" s="7" t="str">
        <f>Premissas!$E$11</f>
        <v>janeiro/19</v>
      </c>
      <c r="Z3189" s="29">
        <f t="shared" si="4860"/>
        <v>228</v>
      </c>
      <c r="AA3189" s="15">
        <f>Premissas!$H$11</f>
        <v>81.09</v>
      </c>
      <c r="AB3189" s="16">
        <f t="shared" si="4857"/>
        <v>0</v>
      </c>
      <c r="AC3189" s="17">
        <f>AB3189*Premissas!$C$6</f>
        <v>0</v>
      </c>
      <c r="AD3189" s="15">
        <f t="shared" si="4858"/>
        <v>228</v>
      </c>
      <c r="AE3189" s="18">
        <f>AD3189*Premissas!$C$12</f>
        <v>7349.9525466624482</v>
      </c>
    </row>
    <row r="3190" spans="1:33" x14ac:dyDescent="0.25">
      <c r="A3190" s="7" t="str">
        <f>Premissas!$E$12</f>
        <v>dezembro/18</v>
      </c>
      <c r="B3190" s="29">
        <f t="shared" si="4861"/>
        <v>228</v>
      </c>
      <c r="C3190" s="15">
        <f>LARGE(Premissas!$H$12:$I$12,1)</f>
        <v>66.98</v>
      </c>
      <c r="D3190" s="16">
        <f t="shared" si="4851"/>
        <v>0</v>
      </c>
      <c r="E3190" s="17">
        <f>D3190*Premissas!$C$6</f>
        <v>0</v>
      </c>
      <c r="F3190" s="15">
        <f t="shared" si="4852"/>
        <v>228</v>
      </c>
      <c r="G3190" s="18">
        <f>F3190*Premissas!$C$5</f>
        <v>7349.9525466624482</v>
      </c>
      <c r="M3190" s="7" t="str">
        <f>Premissas!$E$12</f>
        <v>dezembro/18</v>
      </c>
      <c r="N3190" s="29">
        <f t="shared" si="4859"/>
        <v>228</v>
      </c>
      <c r="O3190" s="15">
        <f>Premissas!$I$12</f>
        <v>56.9</v>
      </c>
      <c r="P3190" s="16">
        <f t="shared" si="4854"/>
        <v>0</v>
      </c>
      <c r="Q3190" s="17">
        <f>P3190*Premissas!$C$13</f>
        <v>0</v>
      </c>
      <c r="R3190" s="15">
        <f t="shared" si="4855"/>
        <v>228</v>
      </c>
      <c r="S3190" s="18">
        <f>R3190*Premissas!$C$11</f>
        <v>10981.651376146789</v>
      </c>
      <c r="Y3190" s="7" t="str">
        <f>Premissas!$E$12</f>
        <v>dezembro/18</v>
      </c>
      <c r="Z3190" s="29">
        <f t="shared" si="4860"/>
        <v>228</v>
      </c>
      <c r="AA3190" s="15">
        <f>Premissas!$H$12</f>
        <v>66.98</v>
      </c>
      <c r="AB3190" s="16">
        <f t="shared" si="4857"/>
        <v>0</v>
      </c>
      <c r="AC3190" s="17">
        <f>AB3190*Premissas!$C$6</f>
        <v>0</v>
      </c>
      <c r="AD3190" s="15">
        <f t="shared" si="4858"/>
        <v>228</v>
      </c>
      <c r="AE3190" s="18">
        <f>AD3190*Premissas!$C$12</f>
        <v>7349.9525466624482</v>
      </c>
    </row>
    <row r="3191" spans="1:33" x14ac:dyDescent="0.25">
      <c r="A3191" s="7" t="str">
        <f>Premissas!$E$13</f>
        <v>novembro/18</v>
      </c>
      <c r="B3191" s="29">
        <f t="shared" si="4861"/>
        <v>228</v>
      </c>
      <c r="C3191" s="15">
        <f>LARGE(Premissas!$H$13:$I$13,1)</f>
        <v>66.42</v>
      </c>
      <c r="D3191" s="16">
        <f t="shared" si="4851"/>
        <v>0</v>
      </c>
      <c r="E3191" s="17">
        <f>D3191*Premissas!$C$6</f>
        <v>0</v>
      </c>
      <c r="F3191" s="15">
        <f t="shared" si="4852"/>
        <v>228</v>
      </c>
      <c r="G3191" s="18">
        <f>F3191*Premissas!$C$5</f>
        <v>7349.9525466624482</v>
      </c>
      <c r="M3191" s="7" t="str">
        <f>Premissas!$E$13</f>
        <v>novembro/18</v>
      </c>
      <c r="N3191" s="29">
        <f t="shared" si="4859"/>
        <v>228</v>
      </c>
      <c r="O3191" s="15">
        <f>Premissas!$I$13</f>
        <v>40.659999999999997</v>
      </c>
      <c r="P3191" s="16">
        <f t="shared" si="4854"/>
        <v>0</v>
      </c>
      <c r="Q3191" s="17">
        <f>P3191*Premissas!$C$13</f>
        <v>0</v>
      </c>
      <c r="R3191" s="15">
        <f t="shared" si="4855"/>
        <v>228</v>
      </c>
      <c r="S3191" s="18">
        <f>R3191*Premissas!$C$11</f>
        <v>10981.651376146789</v>
      </c>
      <c r="Y3191" s="7" t="str">
        <f>Premissas!$E$13</f>
        <v>novembro/18</v>
      </c>
      <c r="Z3191" s="29">
        <f t="shared" si="4860"/>
        <v>228</v>
      </c>
      <c r="AA3191" s="15">
        <f>Premissas!$H$13</f>
        <v>66.42</v>
      </c>
      <c r="AB3191" s="16">
        <f t="shared" si="4857"/>
        <v>0</v>
      </c>
      <c r="AC3191" s="17">
        <f>AB3191*Premissas!$C$6</f>
        <v>0</v>
      </c>
      <c r="AD3191" s="15">
        <f t="shared" si="4858"/>
        <v>228</v>
      </c>
      <c r="AE3191" s="18">
        <f>AD3191*Premissas!$C$12</f>
        <v>7349.9525466624482</v>
      </c>
    </row>
    <row r="3192" spans="1:33" x14ac:dyDescent="0.25">
      <c r="A3192" s="26" t="s">
        <v>35</v>
      </c>
      <c r="B3192" s="5"/>
      <c r="C3192" s="5">
        <f>LARGE(C3179:C3191,1)</f>
        <v>89.49</v>
      </c>
      <c r="D3192" s="5">
        <f>LARGE(D3179:D3191,1)</f>
        <v>0</v>
      </c>
      <c r="E3192" s="27">
        <f>SUM(E3180:E3191)</f>
        <v>0</v>
      </c>
      <c r="F3192" s="5">
        <f>LARGE(F3179:F3191,1)</f>
        <v>228</v>
      </c>
      <c r="G3192" s="27">
        <f t="shared" si="4838"/>
        <v>88199.430559949382</v>
      </c>
      <c r="H3192" s="50">
        <f>E3192+G3192</f>
        <v>88199.430559949382</v>
      </c>
      <c r="I3192">
        <f>B3180</f>
        <v>228</v>
      </c>
      <c r="M3192" s="26" t="s">
        <v>35</v>
      </c>
      <c r="N3192" s="5"/>
      <c r="O3192" s="5">
        <f t="shared" ref="O3192:P3192" si="4862">LARGE(O3179:O3191,1)</f>
        <v>77.73</v>
      </c>
      <c r="P3192" s="5">
        <f t="shared" si="4862"/>
        <v>0</v>
      </c>
      <c r="Q3192" s="27">
        <f t="shared" ref="Q3192" si="4863">SUM(Q3180:Q3191)</f>
        <v>0</v>
      </c>
      <c r="R3192" s="5">
        <f t="shared" ref="R3192" si="4864">LARGE(R3179:R3191,1)</f>
        <v>228</v>
      </c>
      <c r="S3192" s="27">
        <f t="shared" si="4842"/>
        <v>131779.8165137615</v>
      </c>
      <c r="T3192" s="50">
        <f t="shared" ref="T3192" si="4865">Q3192+S3192</f>
        <v>131779.8165137615</v>
      </c>
      <c r="U3192">
        <f t="shared" ref="U3192" si="4866">N3180</f>
        <v>228</v>
      </c>
      <c r="Y3192" s="26" t="s">
        <v>35</v>
      </c>
      <c r="Z3192" s="5"/>
      <c r="AA3192" s="5">
        <f t="shared" ref="AA3192:AB3192" si="4867">LARGE(AA3179:AA3191,1)</f>
        <v>89.49</v>
      </c>
      <c r="AB3192" s="5">
        <f t="shared" si="4867"/>
        <v>0</v>
      </c>
      <c r="AC3192" s="27">
        <f t="shared" ref="AC3192" si="4868">SUM(AC3180:AC3191)</f>
        <v>0</v>
      </c>
      <c r="AD3192" s="5">
        <f t="shared" ref="AD3192" si="4869">LARGE(AD3179:AD3191,1)</f>
        <v>228</v>
      </c>
      <c r="AE3192" s="27">
        <f t="shared" si="4848"/>
        <v>88199.430559949382</v>
      </c>
      <c r="AF3192" s="50">
        <f t="shared" ref="AF3192" si="4870">AC3192+AE3192</f>
        <v>88199.430559949382</v>
      </c>
      <c r="AG3192">
        <f t="shared" ref="AG3192" si="4871">Z3180</f>
        <v>228</v>
      </c>
    </row>
    <row r="3193" spans="1:33" x14ac:dyDescent="0.25">
      <c r="A3193" s="6" t="s">
        <v>12</v>
      </c>
      <c r="B3193" s="6" t="s">
        <v>18</v>
      </c>
      <c r="C3193" s="6" t="s">
        <v>19</v>
      </c>
      <c r="D3193" s="14" t="s">
        <v>20</v>
      </c>
      <c r="E3193" s="14" t="s">
        <v>21</v>
      </c>
      <c r="F3193" s="6" t="s">
        <v>22</v>
      </c>
      <c r="G3193" s="6" t="s">
        <v>23</v>
      </c>
      <c r="M3193" s="6" t="s">
        <v>12</v>
      </c>
      <c r="N3193" s="6" t="s">
        <v>18</v>
      </c>
      <c r="O3193" s="6" t="s">
        <v>19</v>
      </c>
      <c r="P3193" s="14" t="s">
        <v>20</v>
      </c>
      <c r="Q3193" s="14" t="s">
        <v>21</v>
      </c>
      <c r="R3193" s="6" t="s">
        <v>22</v>
      </c>
      <c r="S3193" s="6" t="s">
        <v>23</v>
      </c>
      <c r="Y3193" s="6" t="s">
        <v>12</v>
      </c>
      <c r="Z3193" s="6" t="s">
        <v>18</v>
      </c>
      <c r="AA3193" s="6" t="s">
        <v>19</v>
      </c>
      <c r="AB3193" s="14" t="s">
        <v>20</v>
      </c>
      <c r="AC3193" s="14" t="s">
        <v>21</v>
      </c>
      <c r="AD3193" s="6" t="s">
        <v>22</v>
      </c>
      <c r="AE3193" s="6" t="s">
        <v>23</v>
      </c>
    </row>
    <row r="3194" spans="1:33" x14ac:dyDescent="0.25">
      <c r="A3194" s="7" t="str">
        <f>Premissas!$E$2</f>
        <v>outubro/19</v>
      </c>
      <c r="B3194" s="29">
        <f>B3180+1</f>
        <v>229</v>
      </c>
      <c r="C3194" s="15">
        <f>LARGE(Premissas!$H$2:$I$2,1)</f>
        <v>63.39</v>
      </c>
      <c r="D3194" s="16">
        <f t="shared" ref="D3194:D3205" si="4872">IF(C3194&gt;105%*B3194,(C3194-B3194),0)</f>
        <v>0</v>
      </c>
      <c r="E3194" s="17">
        <f>D3194*Premissas!$C$6</f>
        <v>0</v>
      </c>
      <c r="F3194" s="15">
        <f t="shared" ref="F3194:F3205" si="4873">IF(C3194&gt;B3194,C3194,B3194)</f>
        <v>229</v>
      </c>
      <c r="G3194" s="18">
        <f>F3194*Premissas!$C$5</f>
        <v>7382.1891806390386</v>
      </c>
      <c r="M3194" s="7" t="str">
        <f>Premissas!$E$2</f>
        <v>outubro/19</v>
      </c>
      <c r="N3194" s="29">
        <f t="shared" ref="N3194" si="4874">N3180+1</f>
        <v>229</v>
      </c>
      <c r="O3194" s="15">
        <f>Premissas!$I$2</f>
        <v>63.39</v>
      </c>
      <c r="P3194" s="16">
        <f t="shared" ref="P3194:P3205" si="4875">IF(O3194&gt;105%*N3194,(O3194-N3194),0)</f>
        <v>0</v>
      </c>
      <c r="Q3194" s="17">
        <f>P3194*Premissas!$C$13</f>
        <v>0</v>
      </c>
      <c r="R3194" s="15">
        <f t="shared" ref="R3194:R3205" si="4876">IF(O3194&gt;N3194,O3194,N3194)</f>
        <v>229</v>
      </c>
      <c r="S3194" s="18">
        <f>R3194*Premissas!$C$11</f>
        <v>11029.816513761467</v>
      </c>
      <c r="Y3194" s="7" t="str">
        <f>Premissas!$E$2</f>
        <v>outubro/19</v>
      </c>
      <c r="Z3194" s="29">
        <f t="shared" ref="Z3194" si="4877">Z3180+1</f>
        <v>229</v>
      </c>
      <c r="AA3194" s="15">
        <f>Premissas!$H$2</f>
        <v>58.8</v>
      </c>
      <c r="AB3194" s="16">
        <f t="shared" ref="AB3194:AB3205" si="4878">IF(AA3194&gt;105%*Z3194,(AA3194-Z3194),0)</f>
        <v>0</v>
      </c>
      <c r="AC3194" s="17">
        <f>AB3194*Premissas!$C$6</f>
        <v>0</v>
      </c>
      <c r="AD3194" s="15">
        <f t="shared" ref="AD3194:AD3205" si="4879">IF(AA3194&gt;Z3194,AA3194,Z3194)</f>
        <v>229</v>
      </c>
      <c r="AE3194" s="18">
        <f>AD3194*Premissas!$C$12</f>
        <v>7382.1891806390386</v>
      </c>
    </row>
    <row r="3195" spans="1:33" x14ac:dyDescent="0.25">
      <c r="A3195" s="7" t="str">
        <f>Premissas!$E$3</f>
        <v>setembro/19</v>
      </c>
      <c r="B3195" s="29">
        <f>B3194</f>
        <v>229</v>
      </c>
      <c r="C3195" s="15">
        <f>LARGE(Premissas!$H$3:$I$3,1)</f>
        <v>58.91</v>
      </c>
      <c r="D3195" s="16">
        <f t="shared" si="4872"/>
        <v>0</v>
      </c>
      <c r="E3195" s="17">
        <f>D3195*Premissas!$C$6</f>
        <v>0</v>
      </c>
      <c r="F3195" s="15">
        <f t="shared" si="4873"/>
        <v>229</v>
      </c>
      <c r="G3195" s="18">
        <f>F3195*Premissas!$C$5</f>
        <v>7382.1891806390386</v>
      </c>
      <c r="M3195" s="7" t="str">
        <f>Premissas!$E$3</f>
        <v>setembro/19</v>
      </c>
      <c r="N3195" s="29">
        <f t="shared" ref="N3195:N3205" si="4880">N3194</f>
        <v>229</v>
      </c>
      <c r="O3195" s="15">
        <f>Premissas!$I$3</f>
        <v>52.19</v>
      </c>
      <c r="P3195" s="16">
        <f t="shared" si="4875"/>
        <v>0</v>
      </c>
      <c r="Q3195" s="17">
        <f>P3195*Premissas!$C$13</f>
        <v>0</v>
      </c>
      <c r="R3195" s="15">
        <f t="shared" si="4876"/>
        <v>229</v>
      </c>
      <c r="S3195" s="18">
        <f>R3195*Premissas!$C$11</f>
        <v>11029.816513761467</v>
      </c>
      <c r="Y3195" s="7" t="str">
        <f>Premissas!$E$3</f>
        <v>setembro/19</v>
      </c>
      <c r="Z3195" s="29">
        <f t="shared" ref="Z3195:Z3205" si="4881">Z3194</f>
        <v>229</v>
      </c>
      <c r="AA3195" s="15">
        <f>Premissas!$H$3</f>
        <v>58.91</v>
      </c>
      <c r="AB3195" s="16">
        <f t="shared" si="4878"/>
        <v>0</v>
      </c>
      <c r="AC3195" s="17">
        <f>AB3195*Premissas!$C$6</f>
        <v>0</v>
      </c>
      <c r="AD3195" s="15">
        <f t="shared" si="4879"/>
        <v>229</v>
      </c>
      <c r="AE3195" s="18">
        <f>AD3195*Premissas!$C$12</f>
        <v>7382.1891806390386</v>
      </c>
    </row>
    <row r="3196" spans="1:33" x14ac:dyDescent="0.25">
      <c r="A3196" s="7" t="str">
        <f>Premissas!$E$4</f>
        <v>agosto/19</v>
      </c>
      <c r="B3196" s="29">
        <f t="shared" ref="B3196:B3205" si="4882">B3195</f>
        <v>229</v>
      </c>
      <c r="C3196" s="15">
        <f>LARGE(Premissas!$H$4:$I$4,1)</f>
        <v>46.48</v>
      </c>
      <c r="D3196" s="16">
        <f t="shared" si="4872"/>
        <v>0</v>
      </c>
      <c r="E3196" s="17">
        <f>D3196*Premissas!$C$6</f>
        <v>0</v>
      </c>
      <c r="F3196" s="15">
        <f t="shared" si="4873"/>
        <v>229</v>
      </c>
      <c r="G3196" s="18">
        <f>F3196*Premissas!$C$5</f>
        <v>7382.1891806390386</v>
      </c>
      <c r="M3196" s="7" t="str">
        <f>Premissas!$E$4</f>
        <v>agosto/19</v>
      </c>
      <c r="N3196" s="29">
        <f t="shared" si="4880"/>
        <v>229</v>
      </c>
      <c r="O3196" s="15">
        <f>Premissas!$I$4</f>
        <v>20.16</v>
      </c>
      <c r="P3196" s="16">
        <f t="shared" si="4875"/>
        <v>0</v>
      </c>
      <c r="Q3196" s="17">
        <f>P3196*Premissas!$C$13</f>
        <v>0</v>
      </c>
      <c r="R3196" s="15">
        <f t="shared" si="4876"/>
        <v>229</v>
      </c>
      <c r="S3196" s="18">
        <f>R3196*Premissas!$C$11</f>
        <v>11029.816513761467</v>
      </c>
      <c r="Y3196" s="7" t="str">
        <f>Premissas!$E$4</f>
        <v>agosto/19</v>
      </c>
      <c r="Z3196" s="29">
        <f t="shared" si="4881"/>
        <v>229</v>
      </c>
      <c r="AA3196" s="15">
        <f>Premissas!$H$4</f>
        <v>46.48</v>
      </c>
      <c r="AB3196" s="16">
        <f t="shared" si="4878"/>
        <v>0</v>
      </c>
      <c r="AC3196" s="17">
        <f>AB3196*Premissas!$C$6</f>
        <v>0</v>
      </c>
      <c r="AD3196" s="15">
        <f t="shared" si="4879"/>
        <v>229</v>
      </c>
      <c r="AE3196" s="18">
        <f>AD3196*Premissas!$C$12</f>
        <v>7382.1891806390386</v>
      </c>
    </row>
    <row r="3197" spans="1:33" x14ac:dyDescent="0.25">
      <c r="A3197" s="7" t="str">
        <f>Premissas!$E$5</f>
        <v>julho/19</v>
      </c>
      <c r="B3197" s="29">
        <f t="shared" si="4882"/>
        <v>229</v>
      </c>
      <c r="C3197" s="15">
        <f>LARGE(Premissas!$H$5:$I$5,1)</f>
        <v>63.17</v>
      </c>
      <c r="D3197" s="16">
        <f t="shared" si="4872"/>
        <v>0</v>
      </c>
      <c r="E3197" s="17">
        <f>D3197*Premissas!$C$6</f>
        <v>0</v>
      </c>
      <c r="F3197" s="15">
        <f t="shared" si="4873"/>
        <v>229</v>
      </c>
      <c r="G3197" s="18">
        <f>F3197*Premissas!$C$5</f>
        <v>7382.1891806390386</v>
      </c>
      <c r="M3197" s="7" t="str">
        <f>Premissas!$E$5</f>
        <v>julho/19</v>
      </c>
      <c r="N3197" s="29">
        <f t="shared" si="4880"/>
        <v>229</v>
      </c>
      <c r="O3197" s="15">
        <f>Premissas!$I$5</f>
        <v>39.979999999999997</v>
      </c>
      <c r="P3197" s="16">
        <f t="shared" si="4875"/>
        <v>0</v>
      </c>
      <c r="Q3197" s="17">
        <f>P3197*Premissas!$C$13</f>
        <v>0</v>
      </c>
      <c r="R3197" s="15">
        <f t="shared" si="4876"/>
        <v>229</v>
      </c>
      <c r="S3197" s="18">
        <f>R3197*Premissas!$C$11</f>
        <v>11029.816513761467</v>
      </c>
      <c r="Y3197" s="7" t="str">
        <f>Premissas!$E$5</f>
        <v>julho/19</v>
      </c>
      <c r="Z3197" s="29">
        <f t="shared" si="4881"/>
        <v>229</v>
      </c>
      <c r="AA3197" s="15">
        <f>Premissas!$H$5</f>
        <v>63.17</v>
      </c>
      <c r="AB3197" s="16">
        <f t="shared" si="4878"/>
        <v>0</v>
      </c>
      <c r="AC3197" s="17">
        <f>AB3197*Premissas!$C$6</f>
        <v>0</v>
      </c>
      <c r="AD3197" s="15">
        <f t="shared" si="4879"/>
        <v>229</v>
      </c>
      <c r="AE3197" s="18">
        <f>AD3197*Premissas!$C$12</f>
        <v>7382.1891806390386</v>
      </c>
    </row>
    <row r="3198" spans="1:33" x14ac:dyDescent="0.25">
      <c r="A3198" s="7" t="str">
        <f>Premissas!$E$6</f>
        <v>junho/19</v>
      </c>
      <c r="B3198" s="29">
        <f t="shared" si="4882"/>
        <v>229</v>
      </c>
      <c r="C3198" s="15">
        <f>LARGE(Premissas!$H$6:$I$6,1)</f>
        <v>59.47</v>
      </c>
      <c r="D3198" s="16">
        <f t="shared" si="4872"/>
        <v>0</v>
      </c>
      <c r="E3198" s="17">
        <f>D3198*Premissas!$C$6</f>
        <v>0</v>
      </c>
      <c r="F3198" s="15">
        <f t="shared" si="4873"/>
        <v>229</v>
      </c>
      <c r="G3198" s="18">
        <f>F3198*Premissas!$C$5</f>
        <v>7382.1891806390386</v>
      </c>
      <c r="M3198" s="7" t="str">
        <f>Premissas!$E$6</f>
        <v>junho/19</v>
      </c>
      <c r="N3198" s="29">
        <f t="shared" si="4880"/>
        <v>229</v>
      </c>
      <c r="O3198" s="15">
        <f>Premissas!$I$6</f>
        <v>47.71</v>
      </c>
      <c r="P3198" s="16">
        <f t="shared" si="4875"/>
        <v>0</v>
      </c>
      <c r="Q3198" s="17">
        <f>P3198*Premissas!$C$13</f>
        <v>0</v>
      </c>
      <c r="R3198" s="15">
        <f t="shared" si="4876"/>
        <v>229</v>
      </c>
      <c r="S3198" s="18">
        <f>R3198*Premissas!$C$11</f>
        <v>11029.816513761467</v>
      </c>
      <c r="Y3198" s="7" t="str">
        <f>Premissas!$E$6</f>
        <v>junho/19</v>
      </c>
      <c r="Z3198" s="29">
        <f t="shared" si="4881"/>
        <v>229</v>
      </c>
      <c r="AA3198" s="15">
        <f>Premissas!$H$6</f>
        <v>59.47</v>
      </c>
      <c r="AB3198" s="16">
        <f t="shared" si="4878"/>
        <v>0</v>
      </c>
      <c r="AC3198" s="17">
        <f>AB3198*Premissas!$C$6</f>
        <v>0</v>
      </c>
      <c r="AD3198" s="15">
        <f t="shared" si="4879"/>
        <v>229</v>
      </c>
      <c r="AE3198" s="18">
        <f>AD3198*Premissas!$C$12</f>
        <v>7382.1891806390386</v>
      </c>
    </row>
    <row r="3199" spans="1:33" x14ac:dyDescent="0.25">
      <c r="A3199" s="7" t="str">
        <f>Premissas!$E$7</f>
        <v>maio/19</v>
      </c>
      <c r="B3199" s="29">
        <f t="shared" si="4882"/>
        <v>229</v>
      </c>
      <c r="C3199" s="15">
        <f>LARGE(Premissas!$H$7:$I$7,1)</f>
        <v>61.04</v>
      </c>
      <c r="D3199" s="20">
        <f t="shared" si="4872"/>
        <v>0</v>
      </c>
      <c r="E3199" s="17">
        <f>D3199*Premissas!$C$6</f>
        <v>0</v>
      </c>
      <c r="F3199" s="15">
        <f t="shared" si="4873"/>
        <v>229</v>
      </c>
      <c r="G3199" s="18">
        <f>F3199*Premissas!$C$5</f>
        <v>7382.1891806390386</v>
      </c>
      <c r="M3199" s="7" t="str">
        <f>Premissas!$E$7</f>
        <v>maio/19</v>
      </c>
      <c r="N3199" s="29">
        <f t="shared" si="4880"/>
        <v>229</v>
      </c>
      <c r="O3199" s="15">
        <f>Premissas!$I$7</f>
        <v>46.37</v>
      </c>
      <c r="P3199" s="20">
        <f t="shared" si="4875"/>
        <v>0</v>
      </c>
      <c r="Q3199" s="17">
        <f>P3199*Premissas!$C$13</f>
        <v>0</v>
      </c>
      <c r="R3199" s="15">
        <f t="shared" si="4876"/>
        <v>229</v>
      </c>
      <c r="S3199" s="18">
        <f>R3199*Premissas!$C$11</f>
        <v>11029.816513761467</v>
      </c>
      <c r="Y3199" s="7" t="str">
        <f>Premissas!$E$7</f>
        <v>maio/19</v>
      </c>
      <c r="Z3199" s="29">
        <f t="shared" si="4881"/>
        <v>229</v>
      </c>
      <c r="AA3199" s="15">
        <f>Premissas!$H$7</f>
        <v>61.04</v>
      </c>
      <c r="AB3199" s="20">
        <f t="shared" si="4878"/>
        <v>0</v>
      </c>
      <c r="AC3199" s="17">
        <f>AB3199*Premissas!$C$6</f>
        <v>0</v>
      </c>
      <c r="AD3199" s="15">
        <f t="shared" si="4879"/>
        <v>229</v>
      </c>
      <c r="AE3199" s="18">
        <f>AD3199*Premissas!$C$12</f>
        <v>7382.1891806390386</v>
      </c>
    </row>
    <row r="3200" spans="1:33" x14ac:dyDescent="0.25">
      <c r="A3200" s="7" t="str">
        <f>Premissas!$E$8</f>
        <v>abril/19</v>
      </c>
      <c r="B3200" s="29">
        <f t="shared" si="4882"/>
        <v>229</v>
      </c>
      <c r="C3200" s="15">
        <f>LARGE(Premissas!$H$8:$I$8,1)</f>
        <v>81.98</v>
      </c>
      <c r="D3200" s="20">
        <f t="shared" si="4872"/>
        <v>0</v>
      </c>
      <c r="E3200" s="17">
        <f>D3200*Premissas!$C$6</f>
        <v>0</v>
      </c>
      <c r="F3200" s="15">
        <f t="shared" si="4873"/>
        <v>229</v>
      </c>
      <c r="G3200" s="18">
        <f>F3200*Premissas!$C$5</f>
        <v>7382.1891806390386</v>
      </c>
      <c r="M3200" s="7" t="str">
        <f>Premissas!$E$8</f>
        <v>abril/19</v>
      </c>
      <c r="N3200" s="29">
        <f t="shared" si="4880"/>
        <v>229</v>
      </c>
      <c r="O3200" s="15">
        <f>Premissas!$I$8</f>
        <v>53.09</v>
      </c>
      <c r="P3200" s="20">
        <f t="shared" si="4875"/>
        <v>0</v>
      </c>
      <c r="Q3200" s="17">
        <f>P3200*Premissas!$C$13</f>
        <v>0</v>
      </c>
      <c r="R3200" s="15">
        <f t="shared" si="4876"/>
        <v>229</v>
      </c>
      <c r="S3200" s="18">
        <f>R3200*Premissas!$C$11</f>
        <v>11029.816513761467</v>
      </c>
      <c r="Y3200" s="7" t="str">
        <f>Premissas!$E$8</f>
        <v>abril/19</v>
      </c>
      <c r="Z3200" s="29">
        <f t="shared" si="4881"/>
        <v>229</v>
      </c>
      <c r="AA3200" s="15">
        <f>Premissas!$H$8</f>
        <v>81.98</v>
      </c>
      <c r="AB3200" s="20">
        <f t="shared" si="4878"/>
        <v>0</v>
      </c>
      <c r="AC3200" s="17">
        <f>AB3200*Premissas!$C$6</f>
        <v>0</v>
      </c>
      <c r="AD3200" s="15">
        <f t="shared" si="4879"/>
        <v>229</v>
      </c>
      <c r="AE3200" s="18">
        <f>AD3200*Premissas!$C$12</f>
        <v>7382.1891806390386</v>
      </c>
    </row>
    <row r="3201" spans="1:33" x14ac:dyDescent="0.25">
      <c r="A3201" s="7" t="str">
        <f>Premissas!$E$9</f>
        <v>março/19</v>
      </c>
      <c r="B3201" s="29">
        <f t="shared" si="4882"/>
        <v>229</v>
      </c>
      <c r="C3201" s="15">
        <f>LARGE(Premissas!$H$9:$I$9,1)</f>
        <v>77.73</v>
      </c>
      <c r="D3201" s="20">
        <f t="shared" si="4872"/>
        <v>0</v>
      </c>
      <c r="E3201" s="17">
        <f>D3201*Premissas!$C$6</f>
        <v>0</v>
      </c>
      <c r="F3201" s="15">
        <f t="shared" si="4873"/>
        <v>229</v>
      </c>
      <c r="G3201" s="18">
        <f>F3201*Premissas!$C$5</f>
        <v>7382.1891806390386</v>
      </c>
      <c r="M3201" s="7" t="str">
        <f>Premissas!$E$9</f>
        <v>março/19</v>
      </c>
      <c r="N3201" s="29">
        <f t="shared" si="4880"/>
        <v>229</v>
      </c>
      <c r="O3201" s="15">
        <f>Premissas!$I$9</f>
        <v>77.73</v>
      </c>
      <c r="P3201" s="20">
        <f t="shared" si="4875"/>
        <v>0</v>
      </c>
      <c r="Q3201" s="17">
        <f>P3201*Premissas!$C$13</f>
        <v>0</v>
      </c>
      <c r="R3201" s="15">
        <f t="shared" si="4876"/>
        <v>229</v>
      </c>
      <c r="S3201" s="18">
        <f>R3201*Premissas!$C$11</f>
        <v>11029.816513761467</v>
      </c>
      <c r="Y3201" s="7" t="str">
        <f>Premissas!$E$9</f>
        <v>março/19</v>
      </c>
      <c r="Z3201" s="29">
        <f t="shared" si="4881"/>
        <v>229</v>
      </c>
      <c r="AA3201" s="15">
        <f>Premissas!$H$9</f>
        <v>77.62</v>
      </c>
      <c r="AB3201" s="20">
        <f t="shared" si="4878"/>
        <v>0</v>
      </c>
      <c r="AC3201" s="17">
        <f>AB3201*Premissas!$C$6</f>
        <v>0</v>
      </c>
      <c r="AD3201" s="15">
        <f t="shared" si="4879"/>
        <v>229</v>
      </c>
      <c r="AE3201" s="18">
        <f>AD3201*Premissas!$C$12</f>
        <v>7382.1891806390386</v>
      </c>
    </row>
    <row r="3202" spans="1:33" x14ac:dyDescent="0.25">
      <c r="A3202" s="7" t="str">
        <f>Premissas!$E$10</f>
        <v>fevereiro/19</v>
      </c>
      <c r="B3202" s="29">
        <f t="shared" si="4882"/>
        <v>229</v>
      </c>
      <c r="C3202" s="15">
        <f>LARGE(Premissas!$H$10:$I$10,1)</f>
        <v>89.49</v>
      </c>
      <c r="D3202" s="20">
        <f t="shared" si="4872"/>
        <v>0</v>
      </c>
      <c r="E3202" s="17">
        <f>D3202*Premissas!$C$6</f>
        <v>0</v>
      </c>
      <c r="F3202" s="15">
        <f t="shared" si="4873"/>
        <v>229</v>
      </c>
      <c r="G3202" s="18">
        <f>F3202*Premissas!$C$5</f>
        <v>7382.1891806390386</v>
      </c>
      <c r="M3202" s="7" t="str">
        <f>Premissas!$E$10</f>
        <v>fevereiro/19</v>
      </c>
      <c r="N3202" s="29">
        <f t="shared" si="4880"/>
        <v>229</v>
      </c>
      <c r="O3202" s="15">
        <f>Premissas!$I$10</f>
        <v>61.82</v>
      </c>
      <c r="P3202" s="20">
        <f t="shared" si="4875"/>
        <v>0</v>
      </c>
      <c r="Q3202" s="17">
        <f>P3202*Premissas!$C$13</f>
        <v>0</v>
      </c>
      <c r="R3202" s="15">
        <f t="shared" si="4876"/>
        <v>229</v>
      </c>
      <c r="S3202" s="18">
        <f>R3202*Premissas!$C$11</f>
        <v>11029.816513761467</v>
      </c>
      <c r="Y3202" s="7" t="str">
        <f>Premissas!$E$10</f>
        <v>fevereiro/19</v>
      </c>
      <c r="Z3202" s="29">
        <f t="shared" si="4881"/>
        <v>229</v>
      </c>
      <c r="AA3202" s="15">
        <f>Premissas!$H$10</f>
        <v>89.49</v>
      </c>
      <c r="AB3202" s="20">
        <f t="shared" si="4878"/>
        <v>0</v>
      </c>
      <c r="AC3202" s="17">
        <f>AB3202*Premissas!$C$6</f>
        <v>0</v>
      </c>
      <c r="AD3202" s="15">
        <f t="shared" si="4879"/>
        <v>229</v>
      </c>
      <c r="AE3202" s="18">
        <f>AD3202*Premissas!$C$12</f>
        <v>7382.1891806390386</v>
      </c>
    </row>
    <row r="3203" spans="1:33" x14ac:dyDescent="0.25">
      <c r="A3203" s="7" t="str">
        <f>Premissas!$E$11</f>
        <v>janeiro/19</v>
      </c>
      <c r="B3203" s="29">
        <f t="shared" si="4882"/>
        <v>229</v>
      </c>
      <c r="C3203" s="15">
        <f>LARGE(Premissas!$H$11:$I$11,1)</f>
        <v>81.09</v>
      </c>
      <c r="D3203" s="16">
        <f t="shared" si="4872"/>
        <v>0</v>
      </c>
      <c r="E3203" s="17">
        <f>D3203*Premissas!$C$6</f>
        <v>0</v>
      </c>
      <c r="F3203" s="15">
        <f t="shared" si="4873"/>
        <v>229</v>
      </c>
      <c r="G3203" s="18">
        <f>F3203*Premissas!$C$5</f>
        <v>7382.1891806390386</v>
      </c>
      <c r="M3203" s="7" t="str">
        <f>Premissas!$E$11</f>
        <v>janeiro/19</v>
      </c>
      <c r="N3203" s="29">
        <f t="shared" si="4880"/>
        <v>229</v>
      </c>
      <c r="O3203" s="15">
        <f>Premissas!$I$11</f>
        <v>57.12</v>
      </c>
      <c r="P3203" s="16">
        <f t="shared" si="4875"/>
        <v>0</v>
      </c>
      <c r="Q3203" s="17">
        <f>P3203*Premissas!$C$13</f>
        <v>0</v>
      </c>
      <c r="R3203" s="15">
        <f t="shared" si="4876"/>
        <v>229</v>
      </c>
      <c r="S3203" s="18">
        <f>R3203*Premissas!$C$11</f>
        <v>11029.816513761467</v>
      </c>
      <c r="Y3203" s="7" t="str">
        <f>Premissas!$E$11</f>
        <v>janeiro/19</v>
      </c>
      <c r="Z3203" s="29">
        <f t="shared" si="4881"/>
        <v>229</v>
      </c>
      <c r="AA3203" s="15">
        <f>Premissas!$H$11</f>
        <v>81.09</v>
      </c>
      <c r="AB3203" s="16">
        <f t="shared" si="4878"/>
        <v>0</v>
      </c>
      <c r="AC3203" s="17">
        <f>AB3203*Premissas!$C$6</f>
        <v>0</v>
      </c>
      <c r="AD3203" s="15">
        <f t="shared" si="4879"/>
        <v>229</v>
      </c>
      <c r="AE3203" s="18">
        <f>AD3203*Premissas!$C$12</f>
        <v>7382.1891806390386</v>
      </c>
    </row>
    <row r="3204" spans="1:33" x14ac:dyDescent="0.25">
      <c r="A3204" s="7" t="str">
        <f>Premissas!$E$12</f>
        <v>dezembro/18</v>
      </c>
      <c r="B3204" s="29">
        <f t="shared" si="4882"/>
        <v>229</v>
      </c>
      <c r="C3204" s="15">
        <f>LARGE(Premissas!$H$12:$I$12,1)</f>
        <v>66.98</v>
      </c>
      <c r="D3204" s="16">
        <f t="shared" si="4872"/>
        <v>0</v>
      </c>
      <c r="E3204" s="17">
        <f>D3204*Premissas!$C$6</f>
        <v>0</v>
      </c>
      <c r="F3204" s="15">
        <f t="shared" si="4873"/>
        <v>229</v>
      </c>
      <c r="G3204" s="18">
        <f>F3204*Premissas!$C$5</f>
        <v>7382.1891806390386</v>
      </c>
      <c r="M3204" s="7" t="str">
        <f>Premissas!$E$12</f>
        <v>dezembro/18</v>
      </c>
      <c r="N3204" s="29">
        <f t="shared" si="4880"/>
        <v>229</v>
      </c>
      <c r="O3204" s="15">
        <f>Premissas!$I$12</f>
        <v>56.9</v>
      </c>
      <c r="P3204" s="16">
        <f t="shared" si="4875"/>
        <v>0</v>
      </c>
      <c r="Q3204" s="17">
        <f>P3204*Premissas!$C$13</f>
        <v>0</v>
      </c>
      <c r="R3204" s="15">
        <f t="shared" si="4876"/>
        <v>229</v>
      </c>
      <c r="S3204" s="18">
        <f>R3204*Premissas!$C$11</f>
        <v>11029.816513761467</v>
      </c>
      <c r="Y3204" s="7" t="str">
        <f>Premissas!$E$12</f>
        <v>dezembro/18</v>
      </c>
      <c r="Z3204" s="29">
        <f t="shared" si="4881"/>
        <v>229</v>
      </c>
      <c r="AA3204" s="15">
        <f>Premissas!$H$12</f>
        <v>66.98</v>
      </c>
      <c r="AB3204" s="16">
        <f t="shared" si="4878"/>
        <v>0</v>
      </c>
      <c r="AC3204" s="17">
        <f>AB3204*Premissas!$C$6</f>
        <v>0</v>
      </c>
      <c r="AD3204" s="15">
        <f t="shared" si="4879"/>
        <v>229</v>
      </c>
      <c r="AE3204" s="18">
        <f>AD3204*Premissas!$C$12</f>
        <v>7382.1891806390386</v>
      </c>
    </row>
    <row r="3205" spans="1:33" x14ac:dyDescent="0.25">
      <c r="A3205" s="7" t="str">
        <f>Premissas!$E$13</f>
        <v>novembro/18</v>
      </c>
      <c r="B3205" s="29">
        <f t="shared" si="4882"/>
        <v>229</v>
      </c>
      <c r="C3205" s="15">
        <f>LARGE(Premissas!$H$13:$I$13,1)</f>
        <v>66.42</v>
      </c>
      <c r="D3205" s="16">
        <f t="shared" si="4872"/>
        <v>0</v>
      </c>
      <c r="E3205" s="17">
        <f>D3205*Premissas!$C$6</f>
        <v>0</v>
      </c>
      <c r="F3205" s="15">
        <f t="shared" si="4873"/>
        <v>229</v>
      </c>
      <c r="G3205" s="18">
        <f>F3205*Premissas!$C$5</f>
        <v>7382.1891806390386</v>
      </c>
      <c r="M3205" s="7" t="str">
        <f>Premissas!$E$13</f>
        <v>novembro/18</v>
      </c>
      <c r="N3205" s="29">
        <f t="shared" si="4880"/>
        <v>229</v>
      </c>
      <c r="O3205" s="15">
        <f>Premissas!$I$13</f>
        <v>40.659999999999997</v>
      </c>
      <c r="P3205" s="16">
        <f t="shared" si="4875"/>
        <v>0</v>
      </c>
      <c r="Q3205" s="17">
        <f>P3205*Premissas!$C$13</f>
        <v>0</v>
      </c>
      <c r="R3205" s="15">
        <f t="shared" si="4876"/>
        <v>229</v>
      </c>
      <c r="S3205" s="18">
        <f>R3205*Premissas!$C$11</f>
        <v>11029.816513761467</v>
      </c>
      <c r="Y3205" s="7" t="str">
        <f>Premissas!$E$13</f>
        <v>novembro/18</v>
      </c>
      <c r="Z3205" s="29">
        <f t="shared" si="4881"/>
        <v>229</v>
      </c>
      <c r="AA3205" s="15">
        <f>Premissas!$H$13</f>
        <v>66.42</v>
      </c>
      <c r="AB3205" s="16">
        <f t="shared" si="4878"/>
        <v>0</v>
      </c>
      <c r="AC3205" s="17">
        <f>AB3205*Premissas!$C$6</f>
        <v>0</v>
      </c>
      <c r="AD3205" s="15">
        <f t="shared" si="4879"/>
        <v>229</v>
      </c>
      <c r="AE3205" s="18">
        <f>AD3205*Premissas!$C$12</f>
        <v>7382.1891806390386</v>
      </c>
    </row>
    <row r="3206" spans="1:33" x14ac:dyDescent="0.25">
      <c r="A3206" s="26" t="s">
        <v>35</v>
      </c>
      <c r="B3206" s="5"/>
      <c r="C3206" s="5">
        <f>LARGE(C3193:C3205,1)</f>
        <v>89.49</v>
      </c>
      <c r="D3206" s="5">
        <f>LARGE(D3193:D3205,1)</f>
        <v>0</v>
      </c>
      <c r="E3206" s="27">
        <f>SUM(E3194:E3205)</f>
        <v>0</v>
      </c>
      <c r="F3206" s="5">
        <f>LARGE(F3193:F3205,1)</f>
        <v>229</v>
      </c>
      <c r="G3206" s="27">
        <f t="shared" si="4838"/>
        <v>88586.270167668452</v>
      </c>
      <c r="H3206" s="50">
        <f>E3206+G3206</f>
        <v>88586.270167668452</v>
      </c>
      <c r="I3206">
        <f>B3194</f>
        <v>229</v>
      </c>
      <c r="M3206" s="26" t="s">
        <v>35</v>
      </c>
      <c r="N3206" s="5"/>
      <c r="O3206" s="5">
        <f t="shared" ref="O3206:P3206" si="4883">LARGE(O3193:O3205,1)</f>
        <v>77.73</v>
      </c>
      <c r="P3206" s="5">
        <f t="shared" si="4883"/>
        <v>0</v>
      </c>
      <c r="Q3206" s="27">
        <f t="shared" ref="Q3206" si="4884">SUM(Q3194:Q3205)</f>
        <v>0</v>
      </c>
      <c r="R3206" s="5">
        <f t="shared" ref="R3206" si="4885">LARGE(R3193:R3205,1)</f>
        <v>229</v>
      </c>
      <c r="S3206" s="27">
        <f t="shared" si="4842"/>
        <v>132357.79816513762</v>
      </c>
      <c r="T3206" s="50">
        <f t="shared" ref="T3206" si="4886">Q3206+S3206</f>
        <v>132357.79816513762</v>
      </c>
      <c r="U3206">
        <f t="shared" ref="U3206" si="4887">N3194</f>
        <v>229</v>
      </c>
      <c r="Y3206" s="26" t="s">
        <v>35</v>
      </c>
      <c r="Z3206" s="5"/>
      <c r="AA3206" s="5">
        <f t="shared" ref="AA3206:AB3206" si="4888">LARGE(AA3193:AA3205,1)</f>
        <v>89.49</v>
      </c>
      <c r="AB3206" s="5">
        <f t="shared" si="4888"/>
        <v>0</v>
      </c>
      <c r="AC3206" s="27">
        <f t="shared" ref="AC3206" si="4889">SUM(AC3194:AC3205)</f>
        <v>0</v>
      </c>
      <c r="AD3206" s="5">
        <f t="shared" ref="AD3206" si="4890">LARGE(AD3193:AD3205,1)</f>
        <v>229</v>
      </c>
      <c r="AE3206" s="27">
        <f t="shared" si="4848"/>
        <v>88586.270167668452</v>
      </c>
      <c r="AF3206" s="50">
        <f t="shared" ref="AF3206" si="4891">AC3206+AE3206</f>
        <v>88586.270167668452</v>
      </c>
      <c r="AG3206">
        <f t="shared" ref="AG3206" si="4892">Z3194</f>
        <v>229</v>
      </c>
    </row>
    <row r="3207" spans="1:33" x14ac:dyDescent="0.25">
      <c r="A3207" s="6" t="s">
        <v>12</v>
      </c>
      <c r="B3207" s="6" t="s">
        <v>18</v>
      </c>
      <c r="C3207" s="6" t="s">
        <v>19</v>
      </c>
      <c r="D3207" s="14" t="s">
        <v>20</v>
      </c>
      <c r="E3207" s="14" t="s">
        <v>21</v>
      </c>
      <c r="F3207" s="6" t="s">
        <v>22</v>
      </c>
      <c r="G3207" s="6" t="s">
        <v>23</v>
      </c>
      <c r="M3207" s="6" t="s">
        <v>12</v>
      </c>
      <c r="N3207" s="6" t="s">
        <v>18</v>
      </c>
      <c r="O3207" s="6" t="s">
        <v>19</v>
      </c>
      <c r="P3207" s="14" t="s">
        <v>20</v>
      </c>
      <c r="Q3207" s="14" t="s">
        <v>21</v>
      </c>
      <c r="R3207" s="6" t="s">
        <v>22</v>
      </c>
      <c r="S3207" s="6" t="s">
        <v>23</v>
      </c>
      <c r="Y3207" s="6" t="s">
        <v>12</v>
      </c>
      <c r="Z3207" s="6" t="s">
        <v>18</v>
      </c>
      <c r="AA3207" s="6" t="s">
        <v>19</v>
      </c>
      <c r="AB3207" s="14" t="s">
        <v>20</v>
      </c>
      <c r="AC3207" s="14" t="s">
        <v>21</v>
      </c>
      <c r="AD3207" s="6" t="s">
        <v>22</v>
      </c>
      <c r="AE3207" s="6" t="s">
        <v>23</v>
      </c>
    </row>
    <row r="3208" spans="1:33" x14ac:dyDescent="0.25">
      <c r="A3208" s="7" t="str">
        <f>Premissas!$E$2</f>
        <v>outubro/19</v>
      </c>
      <c r="B3208" s="29">
        <f>B3194+1</f>
        <v>230</v>
      </c>
      <c r="C3208" s="15">
        <f>LARGE(Premissas!$H$2:$I$2,1)</f>
        <v>63.39</v>
      </c>
      <c r="D3208" s="16">
        <f t="shared" ref="D3208:D3219" si="4893">IF(C3208&gt;105%*B3208,(C3208-B3208),0)</f>
        <v>0</v>
      </c>
      <c r="E3208" s="17">
        <f>D3208*Premissas!$C$6</f>
        <v>0</v>
      </c>
      <c r="F3208" s="15">
        <f t="shared" ref="F3208:F3219" si="4894">IF(C3208&gt;B3208,C3208,B3208)</f>
        <v>230</v>
      </c>
      <c r="G3208" s="18">
        <f>F3208*Premissas!$C$5</f>
        <v>7414.425814615628</v>
      </c>
      <c r="M3208" s="7" t="str">
        <f>Premissas!$E$2</f>
        <v>outubro/19</v>
      </c>
      <c r="N3208" s="29">
        <f t="shared" ref="N3208" si="4895">N3194+1</f>
        <v>230</v>
      </c>
      <c r="O3208" s="15">
        <f>Premissas!$I$2</f>
        <v>63.39</v>
      </c>
      <c r="P3208" s="16">
        <f t="shared" ref="P3208:P3219" si="4896">IF(O3208&gt;105%*N3208,(O3208-N3208),0)</f>
        <v>0</v>
      </c>
      <c r="Q3208" s="17">
        <f>P3208*Premissas!$C$13</f>
        <v>0</v>
      </c>
      <c r="R3208" s="15">
        <f t="shared" ref="R3208:R3219" si="4897">IF(O3208&gt;N3208,O3208,N3208)</f>
        <v>230</v>
      </c>
      <c r="S3208" s="18">
        <f>R3208*Premissas!$C$11</f>
        <v>11077.981651376147</v>
      </c>
      <c r="Y3208" s="7" t="str">
        <f>Premissas!$E$2</f>
        <v>outubro/19</v>
      </c>
      <c r="Z3208" s="29">
        <f t="shared" ref="Z3208" si="4898">Z3194+1</f>
        <v>230</v>
      </c>
      <c r="AA3208" s="15">
        <f>Premissas!$H$2</f>
        <v>58.8</v>
      </c>
      <c r="AB3208" s="16">
        <f t="shared" ref="AB3208:AB3219" si="4899">IF(AA3208&gt;105%*Z3208,(AA3208-Z3208),0)</f>
        <v>0</v>
      </c>
      <c r="AC3208" s="17">
        <f>AB3208*Premissas!$C$6</f>
        <v>0</v>
      </c>
      <c r="AD3208" s="15">
        <f t="shared" ref="AD3208:AD3219" si="4900">IF(AA3208&gt;Z3208,AA3208,Z3208)</f>
        <v>230</v>
      </c>
      <c r="AE3208" s="18">
        <f>AD3208*Premissas!$C$12</f>
        <v>7414.425814615628</v>
      </c>
    </row>
    <row r="3209" spans="1:33" x14ac:dyDescent="0.25">
      <c r="A3209" s="7" t="str">
        <f>Premissas!$E$3</f>
        <v>setembro/19</v>
      </c>
      <c r="B3209" s="29">
        <f>B3208</f>
        <v>230</v>
      </c>
      <c r="C3209" s="15">
        <f>LARGE(Premissas!$H$3:$I$3,1)</f>
        <v>58.91</v>
      </c>
      <c r="D3209" s="16">
        <f t="shared" si="4893"/>
        <v>0</v>
      </c>
      <c r="E3209" s="17">
        <f>D3209*Premissas!$C$6</f>
        <v>0</v>
      </c>
      <c r="F3209" s="15">
        <f t="shared" si="4894"/>
        <v>230</v>
      </c>
      <c r="G3209" s="18">
        <f>F3209*Premissas!$C$5</f>
        <v>7414.425814615628</v>
      </c>
      <c r="M3209" s="7" t="str">
        <f>Premissas!$E$3</f>
        <v>setembro/19</v>
      </c>
      <c r="N3209" s="29">
        <f t="shared" ref="N3209:N3219" si="4901">N3208</f>
        <v>230</v>
      </c>
      <c r="O3209" s="15">
        <f>Premissas!$I$3</f>
        <v>52.19</v>
      </c>
      <c r="P3209" s="16">
        <f t="shared" si="4896"/>
        <v>0</v>
      </c>
      <c r="Q3209" s="17">
        <f>P3209*Premissas!$C$13</f>
        <v>0</v>
      </c>
      <c r="R3209" s="15">
        <f t="shared" si="4897"/>
        <v>230</v>
      </c>
      <c r="S3209" s="18">
        <f>R3209*Premissas!$C$11</f>
        <v>11077.981651376147</v>
      </c>
      <c r="Y3209" s="7" t="str">
        <f>Premissas!$E$3</f>
        <v>setembro/19</v>
      </c>
      <c r="Z3209" s="29">
        <f t="shared" ref="Z3209:Z3219" si="4902">Z3208</f>
        <v>230</v>
      </c>
      <c r="AA3209" s="15">
        <f>Premissas!$H$3</f>
        <v>58.91</v>
      </c>
      <c r="AB3209" s="16">
        <f t="shared" si="4899"/>
        <v>0</v>
      </c>
      <c r="AC3209" s="17">
        <f>AB3209*Premissas!$C$6</f>
        <v>0</v>
      </c>
      <c r="AD3209" s="15">
        <f t="shared" si="4900"/>
        <v>230</v>
      </c>
      <c r="AE3209" s="18">
        <f>AD3209*Premissas!$C$12</f>
        <v>7414.425814615628</v>
      </c>
    </row>
    <row r="3210" spans="1:33" x14ac:dyDescent="0.25">
      <c r="A3210" s="7" t="str">
        <f>Premissas!$E$4</f>
        <v>agosto/19</v>
      </c>
      <c r="B3210" s="29">
        <f t="shared" ref="B3210:B3219" si="4903">B3209</f>
        <v>230</v>
      </c>
      <c r="C3210" s="15">
        <f>LARGE(Premissas!$H$4:$I$4,1)</f>
        <v>46.48</v>
      </c>
      <c r="D3210" s="16">
        <f t="shared" si="4893"/>
        <v>0</v>
      </c>
      <c r="E3210" s="17">
        <f>D3210*Premissas!$C$6</f>
        <v>0</v>
      </c>
      <c r="F3210" s="15">
        <f t="shared" si="4894"/>
        <v>230</v>
      </c>
      <c r="G3210" s="18">
        <f>F3210*Premissas!$C$5</f>
        <v>7414.425814615628</v>
      </c>
      <c r="M3210" s="7" t="str">
        <f>Premissas!$E$4</f>
        <v>agosto/19</v>
      </c>
      <c r="N3210" s="29">
        <f t="shared" si="4901"/>
        <v>230</v>
      </c>
      <c r="O3210" s="15">
        <f>Premissas!$I$4</f>
        <v>20.16</v>
      </c>
      <c r="P3210" s="16">
        <f t="shared" si="4896"/>
        <v>0</v>
      </c>
      <c r="Q3210" s="17">
        <f>P3210*Premissas!$C$13</f>
        <v>0</v>
      </c>
      <c r="R3210" s="15">
        <f t="shared" si="4897"/>
        <v>230</v>
      </c>
      <c r="S3210" s="18">
        <f>R3210*Premissas!$C$11</f>
        <v>11077.981651376147</v>
      </c>
      <c r="Y3210" s="7" t="str">
        <f>Premissas!$E$4</f>
        <v>agosto/19</v>
      </c>
      <c r="Z3210" s="29">
        <f t="shared" si="4902"/>
        <v>230</v>
      </c>
      <c r="AA3210" s="15">
        <f>Premissas!$H$4</f>
        <v>46.48</v>
      </c>
      <c r="AB3210" s="16">
        <f t="shared" si="4899"/>
        <v>0</v>
      </c>
      <c r="AC3210" s="17">
        <f>AB3210*Premissas!$C$6</f>
        <v>0</v>
      </c>
      <c r="AD3210" s="15">
        <f t="shared" si="4900"/>
        <v>230</v>
      </c>
      <c r="AE3210" s="18">
        <f>AD3210*Premissas!$C$12</f>
        <v>7414.425814615628</v>
      </c>
    </row>
    <row r="3211" spans="1:33" x14ac:dyDescent="0.25">
      <c r="A3211" s="7" t="str">
        <f>Premissas!$E$5</f>
        <v>julho/19</v>
      </c>
      <c r="B3211" s="29">
        <f t="shared" si="4903"/>
        <v>230</v>
      </c>
      <c r="C3211" s="15">
        <f>LARGE(Premissas!$H$5:$I$5,1)</f>
        <v>63.17</v>
      </c>
      <c r="D3211" s="16">
        <f t="shared" si="4893"/>
        <v>0</v>
      </c>
      <c r="E3211" s="17">
        <f>D3211*Premissas!$C$6</f>
        <v>0</v>
      </c>
      <c r="F3211" s="15">
        <f t="shared" si="4894"/>
        <v>230</v>
      </c>
      <c r="G3211" s="18">
        <f>F3211*Premissas!$C$5</f>
        <v>7414.425814615628</v>
      </c>
      <c r="M3211" s="7" t="str">
        <f>Premissas!$E$5</f>
        <v>julho/19</v>
      </c>
      <c r="N3211" s="29">
        <f t="shared" si="4901"/>
        <v>230</v>
      </c>
      <c r="O3211" s="15">
        <f>Premissas!$I$5</f>
        <v>39.979999999999997</v>
      </c>
      <c r="P3211" s="16">
        <f t="shared" si="4896"/>
        <v>0</v>
      </c>
      <c r="Q3211" s="17">
        <f>P3211*Premissas!$C$13</f>
        <v>0</v>
      </c>
      <c r="R3211" s="15">
        <f t="shared" si="4897"/>
        <v>230</v>
      </c>
      <c r="S3211" s="18">
        <f>R3211*Premissas!$C$11</f>
        <v>11077.981651376147</v>
      </c>
      <c r="Y3211" s="7" t="str">
        <f>Premissas!$E$5</f>
        <v>julho/19</v>
      </c>
      <c r="Z3211" s="29">
        <f t="shared" si="4902"/>
        <v>230</v>
      </c>
      <c r="AA3211" s="15">
        <f>Premissas!$H$5</f>
        <v>63.17</v>
      </c>
      <c r="AB3211" s="16">
        <f t="shared" si="4899"/>
        <v>0</v>
      </c>
      <c r="AC3211" s="17">
        <f>AB3211*Premissas!$C$6</f>
        <v>0</v>
      </c>
      <c r="AD3211" s="15">
        <f t="shared" si="4900"/>
        <v>230</v>
      </c>
      <c r="AE3211" s="18">
        <f>AD3211*Premissas!$C$12</f>
        <v>7414.425814615628</v>
      </c>
    </row>
    <row r="3212" spans="1:33" x14ac:dyDescent="0.25">
      <c r="A3212" s="7" t="str">
        <f>Premissas!$E$6</f>
        <v>junho/19</v>
      </c>
      <c r="B3212" s="29">
        <f t="shared" si="4903"/>
        <v>230</v>
      </c>
      <c r="C3212" s="15">
        <f>LARGE(Premissas!$H$6:$I$6,1)</f>
        <v>59.47</v>
      </c>
      <c r="D3212" s="16">
        <f t="shared" si="4893"/>
        <v>0</v>
      </c>
      <c r="E3212" s="17">
        <f>D3212*Premissas!$C$6</f>
        <v>0</v>
      </c>
      <c r="F3212" s="15">
        <f t="shared" si="4894"/>
        <v>230</v>
      </c>
      <c r="G3212" s="18">
        <f>F3212*Premissas!$C$5</f>
        <v>7414.425814615628</v>
      </c>
      <c r="M3212" s="7" t="str">
        <f>Premissas!$E$6</f>
        <v>junho/19</v>
      </c>
      <c r="N3212" s="29">
        <f t="shared" si="4901"/>
        <v>230</v>
      </c>
      <c r="O3212" s="15">
        <f>Premissas!$I$6</f>
        <v>47.71</v>
      </c>
      <c r="P3212" s="16">
        <f t="shared" si="4896"/>
        <v>0</v>
      </c>
      <c r="Q3212" s="17">
        <f>P3212*Premissas!$C$13</f>
        <v>0</v>
      </c>
      <c r="R3212" s="15">
        <f t="shared" si="4897"/>
        <v>230</v>
      </c>
      <c r="S3212" s="18">
        <f>R3212*Premissas!$C$11</f>
        <v>11077.981651376147</v>
      </c>
      <c r="Y3212" s="7" t="str">
        <f>Premissas!$E$6</f>
        <v>junho/19</v>
      </c>
      <c r="Z3212" s="29">
        <f t="shared" si="4902"/>
        <v>230</v>
      </c>
      <c r="AA3212" s="15">
        <f>Premissas!$H$6</f>
        <v>59.47</v>
      </c>
      <c r="AB3212" s="16">
        <f t="shared" si="4899"/>
        <v>0</v>
      </c>
      <c r="AC3212" s="17">
        <f>AB3212*Premissas!$C$6</f>
        <v>0</v>
      </c>
      <c r="AD3212" s="15">
        <f t="shared" si="4900"/>
        <v>230</v>
      </c>
      <c r="AE3212" s="18">
        <f>AD3212*Premissas!$C$12</f>
        <v>7414.425814615628</v>
      </c>
    </row>
    <row r="3213" spans="1:33" x14ac:dyDescent="0.25">
      <c r="A3213" s="7" t="str">
        <f>Premissas!$E$7</f>
        <v>maio/19</v>
      </c>
      <c r="B3213" s="29">
        <f t="shared" si="4903"/>
        <v>230</v>
      </c>
      <c r="C3213" s="15">
        <f>LARGE(Premissas!$H$7:$I$7,1)</f>
        <v>61.04</v>
      </c>
      <c r="D3213" s="20">
        <f t="shared" si="4893"/>
        <v>0</v>
      </c>
      <c r="E3213" s="17">
        <f>D3213*Premissas!$C$6</f>
        <v>0</v>
      </c>
      <c r="F3213" s="15">
        <f t="shared" si="4894"/>
        <v>230</v>
      </c>
      <c r="G3213" s="18">
        <f>F3213*Premissas!$C$5</f>
        <v>7414.425814615628</v>
      </c>
      <c r="M3213" s="7" t="str">
        <f>Premissas!$E$7</f>
        <v>maio/19</v>
      </c>
      <c r="N3213" s="29">
        <f t="shared" si="4901"/>
        <v>230</v>
      </c>
      <c r="O3213" s="15">
        <f>Premissas!$I$7</f>
        <v>46.37</v>
      </c>
      <c r="P3213" s="20">
        <f t="shared" si="4896"/>
        <v>0</v>
      </c>
      <c r="Q3213" s="17">
        <f>P3213*Premissas!$C$13</f>
        <v>0</v>
      </c>
      <c r="R3213" s="15">
        <f t="shared" si="4897"/>
        <v>230</v>
      </c>
      <c r="S3213" s="18">
        <f>R3213*Premissas!$C$11</f>
        <v>11077.981651376147</v>
      </c>
      <c r="Y3213" s="7" t="str">
        <f>Premissas!$E$7</f>
        <v>maio/19</v>
      </c>
      <c r="Z3213" s="29">
        <f t="shared" si="4902"/>
        <v>230</v>
      </c>
      <c r="AA3213" s="15">
        <f>Premissas!$H$7</f>
        <v>61.04</v>
      </c>
      <c r="AB3213" s="20">
        <f t="shared" si="4899"/>
        <v>0</v>
      </c>
      <c r="AC3213" s="17">
        <f>AB3213*Premissas!$C$6</f>
        <v>0</v>
      </c>
      <c r="AD3213" s="15">
        <f t="shared" si="4900"/>
        <v>230</v>
      </c>
      <c r="AE3213" s="18">
        <f>AD3213*Premissas!$C$12</f>
        <v>7414.425814615628</v>
      </c>
    </row>
    <row r="3214" spans="1:33" x14ac:dyDescent="0.25">
      <c r="A3214" s="7" t="str">
        <f>Premissas!$E$8</f>
        <v>abril/19</v>
      </c>
      <c r="B3214" s="29">
        <f t="shared" si="4903"/>
        <v>230</v>
      </c>
      <c r="C3214" s="15">
        <f>LARGE(Premissas!$H$8:$I$8,1)</f>
        <v>81.98</v>
      </c>
      <c r="D3214" s="20">
        <f t="shared" si="4893"/>
        <v>0</v>
      </c>
      <c r="E3214" s="17">
        <f>D3214*Premissas!$C$6</f>
        <v>0</v>
      </c>
      <c r="F3214" s="15">
        <f t="shared" si="4894"/>
        <v>230</v>
      </c>
      <c r="G3214" s="18">
        <f>F3214*Premissas!$C$5</f>
        <v>7414.425814615628</v>
      </c>
      <c r="M3214" s="7" t="str">
        <f>Premissas!$E$8</f>
        <v>abril/19</v>
      </c>
      <c r="N3214" s="29">
        <f t="shared" si="4901"/>
        <v>230</v>
      </c>
      <c r="O3214" s="15">
        <f>Premissas!$I$8</f>
        <v>53.09</v>
      </c>
      <c r="P3214" s="20">
        <f t="shared" si="4896"/>
        <v>0</v>
      </c>
      <c r="Q3214" s="17">
        <f>P3214*Premissas!$C$13</f>
        <v>0</v>
      </c>
      <c r="R3214" s="15">
        <f t="shared" si="4897"/>
        <v>230</v>
      </c>
      <c r="S3214" s="18">
        <f>R3214*Premissas!$C$11</f>
        <v>11077.981651376147</v>
      </c>
      <c r="Y3214" s="7" t="str">
        <f>Premissas!$E$8</f>
        <v>abril/19</v>
      </c>
      <c r="Z3214" s="29">
        <f t="shared" si="4902"/>
        <v>230</v>
      </c>
      <c r="AA3214" s="15">
        <f>Premissas!$H$8</f>
        <v>81.98</v>
      </c>
      <c r="AB3214" s="20">
        <f t="shared" si="4899"/>
        <v>0</v>
      </c>
      <c r="AC3214" s="17">
        <f>AB3214*Premissas!$C$6</f>
        <v>0</v>
      </c>
      <c r="AD3214" s="15">
        <f t="shared" si="4900"/>
        <v>230</v>
      </c>
      <c r="AE3214" s="18">
        <f>AD3214*Premissas!$C$12</f>
        <v>7414.425814615628</v>
      </c>
    </row>
    <row r="3215" spans="1:33" x14ac:dyDescent="0.25">
      <c r="A3215" s="7" t="str">
        <f>Premissas!$E$9</f>
        <v>março/19</v>
      </c>
      <c r="B3215" s="29">
        <f t="shared" si="4903"/>
        <v>230</v>
      </c>
      <c r="C3215" s="15">
        <f>LARGE(Premissas!$H$9:$I$9,1)</f>
        <v>77.73</v>
      </c>
      <c r="D3215" s="20">
        <f t="shared" si="4893"/>
        <v>0</v>
      </c>
      <c r="E3215" s="17">
        <f>D3215*Premissas!$C$6</f>
        <v>0</v>
      </c>
      <c r="F3215" s="15">
        <f t="shared" si="4894"/>
        <v>230</v>
      </c>
      <c r="G3215" s="18">
        <f>F3215*Premissas!$C$5</f>
        <v>7414.425814615628</v>
      </c>
      <c r="M3215" s="7" t="str">
        <f>Premissas!$E$9</f>
        <v>março/19</v>
      </c>
      <c r="N3215" s="29">
        <f t="shared" si="4901"/>
        <v>230</v>
      </c>
      <c r="O3215" s="15">
        <f>Premissas!$I$9</f>
        <v>77.73</v>
      </c>
      <c r="P3215" s="20">
        <f t="shared" si="4896"/>
        <v>0</v>
      </c>
      <c r="Q3215" s="17">
        <f>P3215*Premissas!$C$13</f>
        <v>0</v>
      </c>
      <c r="R3215" s="15">
        <f t="shared" si="4897"/>
        <v>230</v>
      </c>
      <c r="S3215" s="18">
        <f>R3215*Premissas!$C$11</f>
        <v>11077.981651376147</v>
      </c>
      <c r="Y3215" s="7" t="str">
        <f>Premissas!$E$9</f>
        <v>março/19</v>
      </c>
      <c r="Z3215" s="29">
        <f t="shared" si="4902"/>
        <v>230</v>
      </c>
      <c r="AA3215" s="15">
        <f>Premissas!$H$9</f>
        <v>77.62</v>
      </c>
      <c r="AB3215" s="20">
        <f t="shared" si="4899"/>
        <v>0</v>
      </c>
      <c r="AC3215" s="17">
        <f>AB3215*Premissas!$C$6</f>
        <v>0</v>
      </c>
      <c r="AD3215" s="15">
        <f t="shared" si="4900"/>
        <v>230</v>
      </c>
      <c r="AE3215" s="18">
        <f>AD3215*Premissas!$C$12</f>
        <v>7414.425814615628</v>
      </c>
    </row>
    <row r="3216" spans="1:33" x14ac:dyDescent="0.25">
      <c r="A3216" s="7" t="str">
        <f>Premissas!$E$10</f>
        <v>fevereiro/19</v>
      </c>
      <c r="B3216" s="29">
        <f t="shared" si="4903"/>
        <v>230</v>
      </c>
      <c r="C3216" s="15">
        <f>LARGE(Premissas!$H$10:$I$10,1)</f>
        <v>89.49</v>
      </c>
      <c r="D3216" s="20">
        <f t="shared" si="4893"/>
        <v>0</v>
      </c>
      <c r="E3216" s="17">
        <f>D3216*Premissas!$C$6</f>
        <v>0</v>
      </c>
      <c r="F3216" s="15">
        <f t="shared" si="4894"/>
        <v>230</v>
      </c>
      <c r="G3216" s="18">
        <f>F3216*Premissas!$C$5</f>
        <v>7414.425814615628</v>
      </c>
      <c r="M3216" s="7" t="str">
        <f>Premissas!$E$10</f>
        <v>fevereiro/19</v>
      </c>
      <c r="N3216" s="29">
        <f t="shared" si="4901"/>
        <v>230</v>
      </c>
      <c r="O3216" s="15">
        <f>Premissas!$I$10</f>
        <v>61.82</v>
      </c>
      <c r="P3216" s="20">
        <f t="shared" si="4896"/>
        <v>0</v>
      </c>
      <c r="Q3216" s="17">
        <f>P3216*Premissas!$C$13</f>
        <v>0</v>
      </c>
      <c r="R3216" s="15">
        <f t="shared" si="4897"/>
        <v>230</v>
      </c>
      <c r="S3216" s="18">
        <f>R3216*Premissas!$C$11</f>
        <v>11077.981651376147</v>
      </c>
      <c r="Y3216" s="7" t="str">
        <f>Premissas!$E$10</f>
        <v>fevereiro/19</v>
      </c>
      <c r="Z3216" s="29">
        <f t="shared" si="4902"/>
        <v>230</v>
      </c>
      <c r="AA3216" s="15">
        <f>Premissas!$H$10</f>
        <v>89.49</v>
      </c>
      <c r="AB3216" s="20">
        <f t="shared" si="4899"/>
        <v>0</v>
      </c>
      <c r="AC3216" s="17">
        <f>AB3216*Premissas!$C$6</f>
        <v>0</v>
      </c>
      <c r="AD3216" s="15">
        <f t="shared" si="4900"/>
        <v>230</v>
      </c>
      <c r="AE3216" s="18">
        <f>AD3216*Premissas!$C$12</f>
        <v>7414.425814615628</v>
      </c>
    </row>
    <row r="3217" spans="1:33" x14ac:dyDescent="0.25">
      <c r="A3217" s="7" t="str">
        <f>Premissas!$E$11</f>
        <v>janeiro/19</v>
      </c>
      <c r="B3217" s="29">
        <f t="shared" si="4903"/>
        <v>230</v>
      </c>
      <c r="C3217" s="15">
        <f>LARGE(Premissas!$H$11:$I$11,1)</f>
        <v>81.09</v>
      </c>
      <c r="D3217" s="16">
        <f t="shared" si="4893"/>
        <v>0</v>
      </c>
      <c r="E3217" s="17">
        <f>D3217*Premissas!$C$6</f>
        <v>0</v>
      </c>
      <c r="F3217" s="15">
        <f t="shared" si="4894"/>
        <v>230</v>
      </c>
      <c r="G3217" s="18">
        <f>F3217*Premissas!$C$5</f>
        <v>7414.425814615628</v>
      </c>
      <c r="M3217" s="7" t="str">
        <f>Premissas!$E$11</f>
        <v>janeiro/19</v>
      </c>
      <c r="N3217" s="29">
        <f t="shared" si="4901"/>
        <v>230</v>
      </c>
      <c r="O3217" s="15">
        <f>Premissas!$I$11</f>
        <v>57.12</v>
      </c>
      <c r="P3217" s="16">
        <f t="shared" si="4896"/>
        <v>0</v>
      </c>
      <c r="Q3217" s="17">
        <f>P3217*Premissas!$C$13</f>
        <v>0</v>
      </c>
      <c r="R3217" s="15">
        <f t="shared" si="4897"/>
        <v>230</v>
      </c>
      <c r="S3217" s="18">
        <f>R3217*Premissas!$C$11</f>
        <v>11077.981651376147</v>
      </c>
      <c r="Y3217" s="7" t="str">
        <f>Premissas!$E$11</f>
        <v>janeiro/19</v>
      </c>
      <c r="Z3217" s="29">
        <f t="shared" si="4902"/>
        <v>230</v>
      </c>
      <c r="AA3217" s="15">
        <f>Premissas!$H$11</f>
        <v>81.09</v>
      </c>
      <c r="AB3217" s="16">
        <f t="shared" si="4899"/>
        <v>0</v>
      </c>
      <c r="AC3217" s="17">
        <f>AB3217*Premissas!$C$6</f>
        <v>0</v>
      </c>
      <c r="AD3217" s="15">
        <f t="shared" si="4900"/>
        <v>230</v>
      </c>
      <c r="AE3217" s="18">
        <f>AD3217*Premissas!$C$12</f>
        <v>7414.425814615628</v>
      </c>
    </row>
    <row r="3218" spans="1:33" x14ac:dyDescent="0.25">
      <c r="A3218" s="7" t="str">
        <f>Premissas!$E$12</f>
        <v>dezembro/18</v>
      </c>
      <c r="B3218" s="29">
        <f t="shared" si="4903"/>
        <v>230</v>
      </c>
      <c r="C3218" s="15">
        <f>LARGE(Premissas!$H$12:$I$12,1)</f>
        <v>66.98</v>
      </c>
      <c r="D3218" s="16">
        <f t="shared" si="4893"/>
        <v>0</v>
      </c>
      <c r="E3218" s="17">
        <f>D3218*Premissas!$C$6</f>
        <v>0</v>
      </c>
      <c r="F3218" s="15">
        <f t="shared" si="4894"/>
        <v>230</v>
      </c>
      <c r="G3218" s="18">
        <f>F3218*Premissas!$C$5</f>
        <v>7414.425814615628</v>
      </c>
      <c r="M3218" s="7" t="str">
        <f>Premissas!$E$12</f>
        <v>dezembro/18</v>
      </c>
      <c r="N3218" s="29">
        <f t="shared" si="4901"/>
        <v>230</v>
      </c>
      <c r="O3218" s="15">
        <f>Premissas!$I$12</f>
        <v>56.9</v>
      </c>
      <c r="P3218" s="16">
        <f t="shared" si="4896"/>
        <v>0</v>
      </c>
      <c r="Q3218" s="17">
        <f>P3218*Premissas!$C$13</f>
        <v>0</v>
      </c>
      <c r="R3218" s="15">
        <f t="shared" si="4897"/>
        <v>230</v>
      </c>
      <c r="S3218" s="18">
        <f>R3218*Premissas!$C$11</f>
        <v>11077.981651376147</v>
      </c>
      <c r="Y3218" s="7" t="str">
        <f>Premissas!$E$12</f>
        <v>dezembro/18</v>
      </c>
      <c r="Z3218" s="29">
        <f t="shared" si="4902"/>
        <v>230</v>
      </c>
      <c r="AA3218" s="15">
        <f>Premissas!$H$12</f>
        <v>66.98</v>
      </c>
      <c r="AB3218" s="16">
        <f t="shared" si="4899"/>
        <v>0</v>
      </c>
      <c r="AC3218" s="17">
        <f>AB3218*Premissas!$C$6</f>
        <v>0</v>
      </c>
      <c r="AD3218" s="15">
        <f t="shared" si="4900"/>
        <v>230</v>
      </c>
      <c r="AE3218" s="18">
        <f>AD3218*Premissas!$C$12</f>
        <v>7414.425814615628</v>
      </c>
    </row>
    <row r="3219" spans="1:33" x14ac:dyDescent="0.25">
      <c r="A3219" s="7" t="str">
        <f>Premissas!$E$13</f>
        <v>novembro/18</v>
      </c>
      <c r="B3219" s="29">
        <f t="shared" si="4903"/>
        <v>230</v>
      </c>
      <c r="C3219" s="15">
        <f>LARGE(Premissas!$H$13:$I$13,1)</f>
        <v>66.42</v>
      </c>
      <c r="D3219" s="16">
        <f t="shared" si="4893"/>
        <v>0</v>
      </c>
      <c r="E3219" s="17">
        <f>D3219*Premissas!$C$6</f>
        <v>0</v>
      </c>
      <c r="F3219" s="15">
        <f t="shared" si="4894"/>
        <v>230</v>
      </c>
      <c r="G3219" s="18">
        <f>F3219*Premissas!$C$5</f>
        <v>7414.425814615628</v>
      </c>
      <c r="M3219" s="7" t="str">
        <f>Premissas!$E$13</f>
        <v>novembro/18</v>
      </c>
      <c r="N3219" s="29">
        <f t="shared" si="4901"/>
        <v>230</v>
      </c>
      <c r="O3219" s="15">
        <f>Premissas!$I$13</f>
        <v>40.659999999999997</v>
      </c>
      <c r="P3219" s="16">
        <f t="shared" si="4896"/>
        <v>0</v>
      </c>
      <c r="Q3219" s="17">
        <f>P3219*Premissas!$C$13</f>
        <v>0</v>
      </c>
      <c r="R3219" s="15">
        <f t="shared" si="4897"/>
        <v>230</v>
      </c>
      <c r="S3219" s="18">
        <f>R3219*Premissas!$C$11</f>
        <v>11077.981651376147</v>
      </c>
      <c r="Y3219" s="7" t="str">
        <f>Premissas!$E$13</f>
        <v>novembro/18</v>
      </c>
      <c r="Z3219" s="29">
        <f t="shared" si="4902"/>
        <v>230</v>
      </c>
      <c r="AA3219" s="15">
        <f>Premissas!$H$13</f>
        <v>66.42</v>
      </c>
      <c r="AB3219" s="16">
        <f t="shared" si="4899"/>
        <v>0</v>
      </c>
      <c r="AC3219" s="17">
        <f>AB3219*Premissas!$C$6</f>
        <v>0</v>
      </c>
      <c r="AD3219" s="15">
        <f t="shared" si="4900"/>
        <v>230</v>
      </c>
      <c r="AE3219" s="18">
        <f>AD3219*Premissas!$C$12</f>
        <v>7414.425814615628</v>
      </c>
    </row>
    <row r="3220" spans="1:33" x14ac:dyDescent="0.25">
      <c r="A3220" s="26" t="s">
        <v>35</v>
      </c>
      <c r="B3220" s="5"/>
      <c r="C3220" s="5">
        <f>LARGE(C3207:C3219,1)</f>
        <v>89.49</v>
      </c>
      <c r="D3220" s="5">
        <f>LARGE(D3207:D3219,1)</f>
        <v>0</v>
      </c>
      <c r="E3220" s="27">
        <f>SUM(E3208:E3219)</f>
        <v>0</v>
      </c>
      <c r="F3220" s="5">
        <f>LARGE(F3207:F3219,1)</f>
        <v>230</v>
      </c>
      <c r="G3220" s="27">
        <f t="shared" si="4838"/>
        <v>88973.109775387507</v>
      </c>
      <c r="H3220" s="50">
        <f>E3220+G3220</f>
        <v>88973.109775387507</v>
      </c>
      <c r="I3220">
        <f>B3208</f>
        <v>230</v>
      </c>
      <c r="M3220" s="26" t="s">
        <v>35</v>
      </c>
      <c r="N3220" s="5"/>
      <c r="O3220" s="5">
        <f t="shared" ref="O3220:P3220" si="4904">LARGE(O3207:O3219,1)</f>
        <v>77.73</v>
      </c>
      <c r="P3220" s="5">
        <f t="shared" si="4904"/>
        <v>0</v>
      </c>
      <c r="Q3220" s="27">
        <f t="shared" ref="Q3220" si="4905">SUM(Q3208:Q3219)</f>
        <v>0</v>
      </c>
      <c r="R3220" s="5">
        <f t="shared" ref="R3220" si="4906">LARGE(R3207:R3219,1)</f>
        <v>230</v>
      </c>
      <c r="S3220" s="27">
        <f t="shared" si="4842"/>
        <v>132935.77981651376</v>
      </c>
      <c r="T3220" s="50">
        <f t="shared" ref="T3220" si="4907">Q3220+S3220</f>
        <v>132935.77981651376</v>
      </c>
      <c r="U3220">
        <f t="shared" ref="U3220" si="4908">N3208</f>
        <v>230</v>
      </c>
      <c r="Y3220" s="26" t="s">
        <v>35</v>
      </c>
      <c r="Z3220" s="5"/>
      <c r="AA3220" s="5">
        <f t="shared" ref="AA3220:AB3220" si="4909">LARGE(AA3207:AA3219,1)</f>
        <v>89.49</v>
      </c>
      <c r="AB3220" s="5">
        <f t="shared" si="4909"/>
        <v>0</v>
      </c>
      <c r="AC3220" s="27">
        <f t="shared" ref="AC3220" si="4910">SUM(AC3208:AC3219)</f>
        <v>0</v>
      </c>
      <c r="AD3220" s="5">
        <f t="shared" ref="AD3220" si="4911">LARGE(AD3207:AD3219,1)</f>
        <v>230</v>
      </c>
      <c r="AE3220" s="27">
        <f t="shared" si="4848"/>
        <v>88973.109775387507</v>
      </c>
      <c r="AF3220" s="50">
        <f t="shared" ref="AF3220" si="4912">AC3220+AE3220</f>
        <v>88973.109775387507</v>
      </c>
      <c r="AG3220">
        <f t="shared" ref="AG3220" si="4913">Z3208</f>
        <v>230</v>
      </c>
    </row>
    <row r="3221" spans="1:33" x14ac:dyDescent="0.25">
      <c r="A3221" s="6" t="s">
        <v>12</v>
      </c>
      <c r="B3221" s="6" t="s">
        <v>18</v>
      </c>
      <c r="C3221" s="6" t="s">
        <v>19</v>
      </c>
      <c r="D3221" s="14" t="s">
        <v>20</v>
      </c>
      <c r="E3221" s="14" t="s">
        <v>21</v>
      </c>
      <c r="F3221" s="6" t="s">
        <v>22</v>
      </c>
      <c r="G3221" s="6" t="s">
        <v>23</v>
      </c>
      <c r="M3221" s="6" t="s">
        <v>12</v>
      </c>
      <c r="N3221" s="6" t="s">
        <v>18</v>
      </c>
      <c r="O3221" s="6" t="s">
        <v>19</v>
      </c>
      <c r="P3221" s="14" t="s">
        <v>20</v>
      </c>
      <c r="Q3221" s="14" t="s">
        <v>21</v>
      </c>
      <c r="R3221" s="6" t="s">
        <v>22</v>
      </c>
      <c r="S3221" s="6" t="s">
        <v>23</v>
      </c>
      <c r="Y3221" s="6" t="s">
        <v>12</v>
      </c>
      <c r="Z3221" s="6" t="s">
        <v>18</v>
      </c>
      <c r="AA3221" s="6" t="s">
        <v>19</v>
      </c>
      <c r="AB3221" s="14" t="s">
        <v>20</v>
      </c>
      <c r="AC3221" s="14" t="s">
        <v>21</v>
      </c>
      <c r="AD3221" s="6" t="s">
        <v>22</v>
      </c>
      <c r="AE3221" s="6" t="s">
        <v>23</v>
      </c>
    </row>
    <row r="3222" spans="1:33" x14ac:dyDescent="0.25">
      <c r="A3222" s="7" t="str">
        <f>Premissas!$E$2</f>
        <v>outubro/19</v>
      </c>
      <c r="B3222" s="29">
        <f>B3208+1</f>
        <v>231</v>
      </c>
      <c r="C3222" s="15">
        <f>LARGE(Premissas!$H$2:$I$2,1)</f>
        <v>63.39</v>
      </c>
      <c r="D3222" s="16">
        <f t="shared" ref="D3222:D3233" si="4914">IF(C3222&gt;105%*B3222,(C3222-B3222),0)</f>
        <v>0</v>
      </c>
      <c r="E3222" s="17">
        <f>D3222*Premissas!$C$6</f>
        <v>0</v>
      </c>
      <c r="F3222" s="15">
        <f t="shared" ref="F3222:F3233" si="4915">IF(C3222&gt;B3222,C3222,B3222)</f>
        <v>231</v>
      </c>
      <c r="G3222" s="18">
        <f>F3222*Premissas!$C$5</f>
        <v>7446.6624485922175</v>
      </c>
      <c r="M3222" s="7" t="str">
        <f>Premissas!$E$2</f>
        <v>outubro/19</v>
      </c>
      <c r="N3222" s="29">
        <f t="shared" ref="N3222" si="4916">N3208+1</f>
        <v>231</v>
      </c>
      <c r="O3222" s="15">
        <f>Premissas!$I$2</f>
        <v>63.39</v>
      </c>
      <c r="P3222" s="16">
        <f t="shared" ref="P3222:P3233" si="4917">IF(O3222&gt;105%*N3222,(O3222-N3222),0)</f>
        <v>0</v>
      </c>
      <c r="Q3222" s="17">
        <f>P3222*Premissas!$C$13</f>
        <v>0</v>
      </c>
      <c r="R3222" s="15">
        <f t="shared" ref="R3222:R3233" si="4918">IF(O3222&gt;N3222,O3222,N3222)</f>
        <v>231</v>
      </c>
      <c r="S3222" s="18">
        <f>R3222*Premissas!$C$11</f>
        <v>11126.146788990825</v>
      </c>
      <c r="Y3222" s="7" t="str">
        <f>Premissas!$E$2</f>
        <v>outubro/19</v>
      </c>
      <c r="Z3222" s="29">
        <f t="shared" ref="Z3222" si="4919">Z3208+1</f>
        <v>231</v>
      </c>
      <c r="AA3222" s="15">
        <f>Premissas!$H$2</f>
        <v>58.8</v>
      </c>
      <c r="AB3222" s="16">
        <f t="shared" ref="AB3222:AB3233" si="4920">IF(AA3222&gt;105%*Z3222,(AA3222-Z3222),0)</f>
        <v>0</v>
      </c>
      <c r="AC3222" s="17">
        <f>AB3222*Premissas!$C$6</f>
        <v>0</v>
      </c>
      <c r="AD3222" s="15">
        <f t="shared" ref="AD3222:AD3233" si="4921">IF(AA3222&gt;Z3222,AA3222,Z3222)</f>
        <v>231</v>
      </c>
      <c r="AE3222" s="18">
        <f>AD3222*Premissas!$C$12</f>
        <v>7446.6624485922175</v>
      </c>
    </row>
    <row r="3223" spans="1:33" x14ac:dyDescent="0.25">
      <c r="A3223" s="7" t="str">
        <f>Premissas!$E$3</f>
        <v>setembro/19</v>
      </c>
      <c r="B3223" s="29">
        <f>B3222</f>
        <v>231</v>
      </c>
      <c r="C3223" s="15">
        <f>LARGE(Premissas!$H$3:$I$3,1)</f>
        <v>58.91</v>
      </c>
      <c r="D3223" s="16">
        <f t="shared" si="4914"/>
        <v>0</v>
      </c>
      <c r="E3223" s="17">
        <f>D3223*Premissas!$C$6</f>
        <v>0</v>
      </c>
      <c r="F3223" s="15">
        <f t="shared" si="4915"/>
        <v>231</v>
      </c>
      <c r="G3223" s="18">
        <f>F3223*Premissas!$C$5</f>
        <v>7446.6624485922175</v>
      </c>
      <c r="M3223" s="7" t="str">
        <f>Premissas!$E$3</f>
        <v>setembro/19</v>
      </c>
      <c r="N3223" s="29">
        <f t="shared" ref="N3223:N3233" si="4922">N3222</f>
        <v>231</v>
      </c>
      <c r="O3223" s="15">
        <f>Premissas!$I$3</f>
        <v>52.19</v>
      </c>
      <c r="P3223" s="16">
        <f t="shared" si="4917"/>
        <v>0</v>
      </c>
      <c r="Q3223" s="17">
        <f>P3223*Premissas!$C$13</f>
        <v>0</v>
      </c>
      <c r="R3223" s="15">
        <f t="shared" si="4918"/>
        <v>231</v>
      </c>
      <c r="S3223" s="18">
        <f>R3223*Premissas!$C$11</f>
        <v>11126.146788990825</v>
      </c>
      <c r="Y3223" s="7" t="str">
        <f>Premissas!$E$3</f>
        <v>setembro/19</v>
      </c>
      <c r="Z3223" s="29">
        <f t="shared" ref="Z3223:Z3233" si="4923">Z3222</f>
        <v>231</v>
      </c>
      <c r="AA3223" s="15">
        <f>Premissas!$H$3</f>
        <v>58.91</v>
      </c>
      <c r="AB3223" s="16">
        <f t="shared" si="4920"/>
        <v>0</v>
      </c>
      <c r="AC3223" s="17">
        <f>AB3223*Premissas!$C$6</f>
        <v>0</v>
      </c>
      <c r="AD3223" s="15">
        <f t="shared" si="4921"/>
        <v>231</v>
      </c>
      <c r="AE3223" s="18">
        <f>AD3223*Premissas!$C$12</f>
        <v>7446.6624485922175</v>
      </c>
    </row>
    <row r="3224" spans="1:33" x14ac:dyDescent="0.25">
      <c r="A3224" s="7" t="str">
        <f>Premissas!$E$4</f>
        <v>agosto/19</v>
      </c>
      <c r="B3224" s="29">
        <f t="shared" ref="B3224:B3233" si="4924">B3223</f>
        <v>231</v>
      </c>
      <c r="C3224" s="15">
        <f>LARGE(Premissas!$H$4:$I$4,1)</f>
        <v>46.48</v>
      </c>
      <c r="D3224" s="16">
        <f t="shared" si="4914"/>
        <v>0</v>
      </c>
      <c r="E3224" s="17">
        <f>D3224*Premissas!$C$6</f>
        <v>0</v>
      </c>
      <c r="F3224" s="15">
        <f t="shared" si="4915"/>
        <v>231</v>
      </c>
      <c r="G3224" s="18">
        <f>F3224*Premissas!$C$5</f>
        <v>7446.6624485922175</v>
      </c>
      <c r="M3224" s="7" t="str">
        <f>Premissas!$E$4</f>
        <v>agosto/19</v>
      </c>
      <c r="N3224" s="29">
        <f t="shared" si="4922"/>
        <v>231</v>
      </c>
      <c r="O3224" s="15">
        <f>Premissas!$I$4</f>
        <v>20.16</v>
      </c>
      <c r="P3224" s="16">
        <f t="shared" si="4917"/>
        <v>0</v>
      </c>
      <c r="Q3224" s="17">
        <f>P3224*Premissas!$C$13</f>
        <v>0</v>
      </c>
      <c r="R3224" s="15">
        <f t="shared" si="4918"/>
        <v>231</v>
      </c>
      <c r="S3224" s="18">
        <f>R3224*Premissas!$C$11</f>
        <v>11126.146788990825</v>
      </c>
      <c r="Y3224" s="7" t="str">
        <f>Premissas!$E$4</f>
        <v>agosto/19</v>
      </c>
      <c r="Z3224" s="29">
        <f t="shared" si="4923"/>
        <v>231</v>
      </c>
      <c r="AA3224" s="15">
        <f>Premissas!$H$4</f>
        <v>46.48</v>
      </c>
      <c r="AB3224" s="16">
        <f t="shared" si="4920"/>
        <v>0</v>
      </c>
      <c r="AC3224" s="17">
        <f>AB3224*Premissas!$C$6</f>
        <v>0</v>
      </c>
      <c r="AD3224" s="15">
        <f t="shared" si="4921"/>
        <v>231</v>
      </c>
      <c r="AE3224" s="18">
        <f>AD3224*Premissas!$C$12</f>
        <v>7446.6624485922175</v>
      </c>
    </row>
    <row r="3225" spans="1:33" x14ac:dyDescent="0.25">
      <c r="A3225" s="7" t="str">
        <f>Premissas!$E$5</f>
        <v>julho/19</v>
      </c>
      <c r="B3225" s="29">
        <f t="shared" si="4924"/>
        <v>231</v>
      </c>
      <c r="C3225" s="15">
        <f>LARGE(Premissas!$H$5:$I$5,1)</f>
        <v>63.17</v>
      </c>
      <c r="D3225" s="16">
        <f t="shared" si="4914"/>
        <v>0</v>
      </c>
      <c r="E3225" s="17">
        <f>D3225*Premissas!$C$6</f>
        <v>0</v>
      </c>
      <c r="F3225" s="15">
        <f t="shared" si="4915"/>
        <v>231</v>
      </c>
      <c r="G3225" s="18">
        <f>F3225*Premissas!$C$5</f>
        <v>7446.6624485922175</v>
      </c>
      <c r="M3225" s="7" t="str">
        <f>Premissas!$E$5</f>
        <v>julho/19</v>
      </c>
      <c r="N3225" s="29">
        <f t="shared" si="4922"/>
        <v>231</v>
      </c>
      <c r="O3225" s="15">
        <f>Premissas!$I$5</f>
        <v>39.979999999999997</v>
      </c>
      <c r="P3225" s="16">
        <f t="shared" si="4917"/>
        <v>0</v>
      </c>
      <c r="Q3225" s="17">
        <f>P3225*Premissas!$C$13</f>
        <v>0</v>
      </c>
      <c r="R3225" s="15">
        <f t="shared" si="4918"/>
        <v>231</v>
      </c>
      <c r="S3225" s="18">
        <f>R3225*Premissas!$C$11</f>
        <v>11126.146788990825</v>
      </c>
      <c r="Y3225" s="7" t="str">
        <f>Premissas!$E$5</f>
        <v>julho/19</v>
      </c>
      <c r="Z3225" s="29">
        <f t="shared" si="4923"/>
        <v>231</v>
      </c>
      <c r="AA3225" s="15">
        <f>Premissas!$H$5</f>
        <v>63.17</v>
      </c>
      <c r="AB3225" s="16">
        <f t="shared" si="4920"/>
        <v>0</v>
      </c>
      <c r="AC3225" s="17">
        <f>AB3225*Premissas!$C$6</f>
        <v>0</v>
      </c>
      <c r="AD3225" s="15">
        <f t="shared" si="4921"/>
        <v>231</v>
      </c>
      <c r="AE3225" s="18">
        <f>AD3225*Premissas!$C$12</f>
        <v>7446.6624485922175</v>
      </c>
    </row>
    <row r="3226" spans="1:33" x14ac:dyDescent="0.25">
      <c r="A3226" s="7" t="str">
        <f>Premissas!$E$6</f>
        <v>junho/19</v>
      </c>
      <c r="B3226" s="29">
        <f t="shared" si="4924"/>
        <v>231</v>
      </c>
      <c r="C3226" s="15">
        <f>LARGE(Premissas!$H$6:$I$6,1)</f>
        <v>59.47</v>
      </c>
      <c r="D3226" s="16">
        <f t="shared" si="4914"/>
        <v>0</v>
      </c>
      <c r="E3226" s="17">
        <f>D3226*Premissas!$C$6</f>
        <v>0</v>
      </c>
      <c r="F3226" s="15">
        <f t="shared" si="4915"/>
        <v>231</v>
      </c>
      <c r="G3226" s="18">
        <f>F3226*Premissas!$C$5</f>
        <v>7446.6624485922175</v>
      </c>
      <c r="M3226" s="7" t="str">
        <f>Premissas!$E$6</f>
        <v>junho/19</v>
      </c>
      <c r="N3226" s="29">
        <f t="shared" si="4922"/>
        <v>231</v>
      </c>
      <c r="O3226" s="15">
        <f>Premissas!$I$6</f>
        <v>47.71</v>
      </c>
      <c r="P3226" s="16">
        <f t="shared" si="4917"/>
        <v>0</v>
      </c>
      <c r="Q3226" s="17">
        <f>P3226*Premissas!$C$13</f>
        <v>0</v>
      </c>
      <c r="R3226" s="15">
        <f t="shared" si="4918"/>
        <v>231</v>
      </c>
      <c r="S3226" s="18">
        <f>R3226*Premissas!$C$11</f>
        <v>11126.146788990825</v>
      </c>
      <c r="Y3226" s="7" t="str">
        <f>Premissas!$E$6</f>
        <v>junho/19</v>
      </c>
      <c r="Z3226" s="29">
        <f t="shared" si="4923"/>
        <v>231</v>
      </c>
      <c r="AA3226" s="15">
        <f>Premissas!$H$6</f>
        <v>59.47</v>
      </c>
      <c r="AB3226" s="16">
        <f t="shared" si="4920"/>
        <v>0</v>
      </c>
      <c r="AC3226" s="17">
        <f>AB3226*Premissas!$C$6</f>
        <v>0</v>
      </c>
      <c r="AD3226" s="15">
        <f t="shared" si="4921"/>
        <v>231</v>
      </c>
      <c r="AE3226" s="18">
        <f>AD3226*Premissas!$C$12</f>
        <v>7446.6624485922175</v>
      </c>
    </row>
    <row r="3227" spans="1:33" x14ac:dyDescent="0.25">
      <c r="A3227" s="7" t="str">
        <f>Premissas!$E$7</f>
        <v>maio/19</v>
      </c>
      <c r="B3227" s="29">
        <f t="shared" si="4924"/>
        <v>231</v>
      </c>
      <c r="C3227" s="15">
        <f>LARGE(Premissas!$H$7:$I$7,1)</f>
        <v>61.04</v>
      </c>
      <c r="D3227" s="20">
        <f t="shared" si="4914"/>
        <v>0</v>
      </c>
      <c r="E3227" s="17">
        <f>D3227*Premissas!$C$6</f>
        <v>0</v>
      </c>
      <c r="F3227" s="15">
        <f t="shared" si="4915"/>
        <v>231</v>
      </c>
      <c r="G3227" s="18">
        <f>F3227*Premissas!$C$5</f>
        <v>7446.6624485922175</v>
      </c>
      <c r="M3227" s="7" t="str">
        <f>Premissas!$E$7</f>
        <v>maio/19</v>
      </c>
      <c r="N3227" s="29">
        <f t="shared" si="4922"/>
        <v>231</v>
      </c>
      <c r="O3227" s="15">
        <f>Premissas!$I$7</f>
        <v>46.37</v>
      </c>
      <c r="P3227" s="20">
        <f t="shared" si="4917"/>
        <v>0</v>
      </c>
      <c r="Q3227" s="17">
        <f>P3227*Premissas!$C$13</f>
        <v>0</v>
      </c>
      <c r="R3227" s="15">
        <f t="shared" si="4918"/>
        <v>231</v>
      </c>
      <c r="S3227" s="18">
        <f>R3227*Premissas!$C$11</f>
        <v>11126.146788990825</v>
      </c>
      <c r="Y3227" s="7" t="str">
        <f>Premissas!$E$7</f>
        <v>maio/19</v>
      </c>
      <c r="Z3227" s="29">
        <f t="shared" si="4923"/>
        <v>231</v>
      </c>
      <c r="AA3227" s="15">
        <f>Premissas!$H$7</f>
        <v>61.04</v>
      </c>
      <c r="AB3227" s="20">
        <f t="shared" si="4920"/>
        <v>0</v>
      </c>
      <c r="AC3227" s="17">
        <f>AB3227*Premissas!$C$6</f>
        <v>0</v>
      </c>
      <c r="AD3227" s="15">
        <f t="shared" si="4921"/>
        <v>231</v>
      </c>
      <c r="AE3227" s="18">
        <f>AD3227*Premissas!$C$12</f>
        <v>7446.6624485922175</v>
      </c>
    </row>
    <row r="3228" spans="1:33" x14ac:dyDescent="0.25">
      <c r="A3228" s="7" t="str">
        <f>Premissas!$E$8</f>
        <v>abril/19</v>
      </c>
      <c r="B3228" s="29">
        <f t="shared" si="4924"/>
        <v>231</v>
      </c>
      <c r="C3228" s="15">
        <f>LARGE(Premissas!$H$8:$I$8,1)</f>
        <v>81.98</v>
      </c>
      <c r="D3228" s="20">
        <f t="shared" si="4914"/>
        <v>0</v>
      </c>
      <c r="E3228" s="17">
        <f>D3228*Premissas!$C$6</f>
        <v>0</v>
      </c>
      <c r="F3228" s="15">
        <f t="shared" si="4915"/>
        <v>231</v>
      </c>
      <c r="G3228" s="18">
        <f>F3228*Premissas!$C$5</f>
        <v>7446.6624485922175</v>
      </c>
      <c r="M3228" s="7" t="str">
        <f>Premissas!$E$8</f>
        <v>abril/19</v>
      </c>
      <c r="N3228" s="29">
        <f t="shared" si="4922"/>
        <v>231</v>
      </c>
      <c r="O3228" s="15">
        <f>Premissas!$I$8</f>
        <v>53.09</v>
      </c>
      <c r="P3228" s="20">
        <f t="shared" si="4917"/>
        <v>0</v>
      </c>
      <c r="Q3228" s="17">
        <f>P3228*Premissas!$C$13</f>
        <v>0</v>
      </c>
      <c r="R3228" s="15">
        <f t="shared" si="4918"/>
        <v>231</v>
      </c>
      <c r="S3228" s="18">
        <f>R3228*Premissas!$C$11</f>
        <v>11126.146788990825</v>
      </c>
      <c r="Y3228" s="7" t="str">
        <f>Premissas!$E$8</f>
        <v>abril/19</v>
      </c>
      <c r="Z3228" s="29">
        <f t="shared" si="4923"/>
        <v>231</v>
      </c>
      <c r="AA3228" s="15">
        <f>Premissas!$H$8</f>
        <v>81.98</v>
      </c>
      <c r="AB3228" s="20">
        <f t="shared" si="4920"/>
        <v>0</v>
      </c>
      <c r="AC3228" s="17">
        <f>AB3228*Premissas!$C$6</f>
        <v>0</v>
      </c>
      <c r="AD3228" s="15">
        <f t="shared" si="4921"/>
        <v>231</v>
      </c>
      <c r="AE3228" s="18">
        <f>AD3228*Premissas!$C$12</f>
        <v>7446.6624485922175</v>
      </c>
    </row>
    <row r="3229" spans="1:33" x14ac:dyDescent="0.25">
      <c r="A3229" s="7" t="str">
        <f>Premissas!$E$9</f>
        <v>março/19</v>
      </c>
      <c r="B3229" s="29">
        <f t="shared" si="4924"/>
        <v>231</v>
      </c>
      <c r="C3229" s="15">
        <f>LARGE(Premissas!$H$9:$I$9,1)</f>
        <v>77.73</v>
      </c>
      <c r="D3229" s="20">
        <f t="shared" si="4914"/>
        <v>0</v>
      </c>
      <c r="E3229" s="17">
        <f>D3229*Premissas!$C$6</f>
        <v>0</v>
      </c>
      <c r="F3229" s="15">
        <f t="shared" si="4915"/>
        <v>231</v>
      </c>
      <c r="G3229" s="18">
        <f>F3229*Premissas!$C$5</f>
        <v>7446.6624485922175</v>
      </c>
      <c r="M3229" s="7" t="str">
        <f>Premissas!$E$9</f>
        <v>março/19</v>
      </c>
      <c r="N3229" s="29">
        <f t="shared" si="4922"/>
        <v>231</v>
      </c>
      <c r="O3229" s="15">
        <f>Premissas!$I$9</f>
        <v>77.73</v>
      </c>
      <c r="P3229" s="20">
        <f t="shared" si="4917"/>
        <v>0</v>
      </c>
      <c r="Q3229" s="17">
        <f>P3229*Premissas!$C$13</f>
        <v>0</v>
      </c>
      <c r="R3229" s="15">
        <f t="shared" si="4918"/>
        <v>231</v>
      </c>
      <c r="S3229" s="18">
        <f>R3229*Premissas!$C$11</f>
        <v>11126.146788990825</v>
      </c>
      <c r="Y3229" s="7" t="str">
        <f>Premissas!$E$9</f>
        <v>março/19</v>
      </c>
      <c r="Z3229" s="29">
        <f t="shared" si="4923"/>
        <v>231</v>
      </c>
      <c r="AA3229" s="15">
        <f>Premissas!$H$9</f>
        <v>77.62</v>
      </c>
      <c r="AB3229" s="20">
        <f t="shared" si="4920"/>
        <v>0</v>
      </c>
      <c r="AC3229" s="17">
        <f>AB3229*Premissas!$C$6</f>
        <v>0</v>
      </c>
      <c r="AD3229" s="15">
        <f t="shared" si="4921"/>
        <v>231</v>
      </c>
      <c r="AE3229" s="18">
        <f>AD3229*Premissas!$C$12</f>
        <v>7446.6624485922175</v>
      </c>
    </row>
    <row r="3230" spans="1:33" x14ac:dyDescent="0.25">
      <c r="A3230" s="7" t="str">
        <f>Premissas!$E$10</f>
        <v>fevereiro/19</v>
      </c>
      <c r="B3230" s="29">
        <f t="shared" si="4924"/>
        <v>231</v>
      </c>
      <c r="C3230" s="15">
        <f>LARGE(Premissas!$H$10:$I$10,1)</f>
        <v>89.49</v>
      </c>
      <c r="D3230" s="20">
        <f t="shared" si="4914"/>
        <v>0</v>
      </c>
      <c r="E3230" s="17">
        <f>D3230*Premissas!$C$6</f>
        <v>0</v>
      </c>
      <c r="F3230" s="15">
        <f t="shared" si="4915"/>
        <v>231</v>
      </c>
      <c r="G3230" s="18">
        <f>F3230*Premissas!$C$5</f>
        <v>7446.6624485922175</v>
      </c>
      <c r="M3230" s="7" t="str">
        <f>Premissas!$E$10</f>
        <v>fevereiro/19</v>
      </c>
      <c r="N3230" s="29">
        <f t="shared" si="4922"/>
        <v>231</v>
      </c>
      <c r="O3230" s="15">
        <f>Premissas!$I$10</f>
        <v>61.82</v>
      </c>
      <c r="P3230" s="20">
        <f t="shared" si="4917"/>
        <v>0</v>
      </c>
      <c r="Q3230" s="17">
        <f>P3230*Premissas!$C$13</f>
        <v>0</v>
      </c>
      <c r="R3230" s="15">
        <f t="shared" si="4918"/>
        <v>231</v>
      </c>
      <c r="S3230" s="18">
        <f>R3230*Premissas!$C$11</f>
        <v>11126.146788990825</v>
      </c>
      <c r="Y3230" s="7" t="str">
        <f>Premissas!$E$10</f>
        <v>fevereiro/19</v>
      </c>
      <c r="Z3230" s="29">
        <f t="shared" si="4923"/>
        <v>231</v>
      </c>
      <c r="AA3230" s="15">
        <f>Premissas!$H$10</f>
        <v>89.49</v>
      </c>
      <c r="AB3230" s="20">
        <f t="shared" si="4920"/>
        <v>0</v>
      </c>
      <c r="AC3230" s="17">
        <f>AB3230*Premissas!$C$6</f>
        <v>0</v>
      </c>
      <c r="AD3230" s="15">
        <f t="shared" si="4921"/>
        <v>231</v>
      </c>
      <c r="AE3230" s="18">
        <f>AD3230*Premissas!$C$12</f>
        <v>7446.6624485922175</v>
      </c>
    </row>
    <row r="3231" spans="1:33" x14ac:dyDescent="0.25">
      <c r="A3231" s="7" t="str">
        <f>Premissas!$E$11</f>
        <v>janeiro/19</v>
      </c>
      <c r="B3231" s="29">
        <f t="shared" si="4924"/>
        <v>231</v>
      </c>
      <c r="C3231" s="15">
        <f>LARGE(Premissas!$H$11:$I$11,1)</f>
        <v>81.09</v>
      </c>
      <c r="D3231" s="16">
        <f t="shared" si="4914"/>
        <v>0</v>
      </c>
      <c r="E3231" s="17">
        <f>D3231*Premissas!$C$6</f>
        <v>0</v>
      </c>
      <c r="F3231" s="15">
        <f t="shared" si="4915"/>
        <v>231</v>
      </c>
      <c r="G3231" s="18">
        <f>F3231*Premissas!$C$5</f>
        <v>7446.6624485922175</v>
      </c>
      <c r="M3231" s="7" t="str">
        <f>Premissas!$E$11</f>
        <v>janeiro/19</v>
      </c>
      <c r="N3231" s="29">
        <f t="shared" si="4922"/>
        <v>231</v>
      </c>
      <c r="O3231" s="15">
        <f>Premissas!$I$11</f>
        <v>57.12</v>
      </c>
      <c r="P3231" s="16">
        <f t="shared" si="4917"/>
        <v>0</v>
      </c>
      <c r="Q3231" s="17">
        <f>P3231*Premissas!$C$13</f>
        <v>0</v>
      </c>
      <c r="R3231" s="15">
        <f t="shared" si="4918"/>
        <v>231</v>
      </c>
      <c r="S3231" s="18">
        <f>R3231*Premissas!$C$11</f>
        <v>11126.146788990825</v>
      </c>
      <c r="Y3231" s="7" t="str">
        <f>Premissas!$E$11</f>
        <v>janeiro/19</v>
      </c>
      <c r="Z3231" s="29">
        <f t="shared" si="4923"/>
        <v>231</v>
      </c>
      <c r="AA3231" s="15">
        <f>Premissas!$H$11</f>
        <v>81.09</v>
      </c>
      <c r="AB3231" s="16">
        <f t="shared" si="4920"/>
        <v>0</v>
      </c>
      <c r="AC3231" s="17">
        <f>AB3231*Premissas!$C$6</f>
        <v>0</v>
      </c>
      <c r="AD3231" s="15">
        <f t="shared" si="4921"/>
        <v>231</v>
      </c>
      <c r="AE3231" s="18">
        <f>AD3231*Premissas!$C$12</f>
        <v>7446.6624485922175</v>
      </c>
    </row>
    <row r="3232" spans="1:33" x14ac:dyDescent="0.25">
      <c r="A3232" s="7" t="str">
        <f>Premissas!$E$12</f>
        <v>dezembro/18</v>
      </c>
      <c r="B3232" s="29">
        <f t="shared" si="4924"/>
        <v>231</v>
      </c>
      <c r="C3232" s="15">
        <f>LARGE(Premissas!$H$12:$I$12,1)</f>
        <v>66.98</v>
      </c>
      <c r="D3232" s="16">
        <f t="shared" si="4914"/>
        <v>0</v>
      </c>
      <c r="E3232" s="17">
        <f>D3232*Premissas!$C$6</f>
        <v>0</v>
      </c>
      <c r="F3232" s="15">
        <f t="shared" si="4915"/>
        <v>231</v>
      </c>
      <c r="G3232" s="18">
        <f>F3232*Premissas!$C$5</f>
        <v>7446.6624485922175</v>
      </c>
      <c r="M3232" s="7" t="str">
        <f>Premissas!$E$12</f>
        <v>dezembro/18</v>
      </c>
      <c r="N3232" s="29">
        <f t="shared" si="4922"/>
        <v>231</v>
      </c>
      <c r="O3232" s="15">
        <f>Premissas!$I$12</f>
        <v>56.9</v>
      </c>
      <c r="P3232" s="16">
        <f t="shared" si="4917"/>
        <v>0</v>
      </c>
      <c r="Q3232" s="17">
        <f>P3232*Premissas!$C$13</f>
        <v>0</v>
      </c>
      <c r="R3232" s="15">
        <f t="shared" si="4918"/>
        <v>231</v>
      </c>
      <c r="S3232" s="18">
        <f>R3232*Premissas!$C$11</f>
        <v>11126.146788990825</v>
      </c>
      <c r="Y3232" s="7" t="str">
        <f>Premissas!$E$12</f>
        <v>dezembro/18</v>
      </c>
      <c r="Z3232" s="29">
        <f t="shared" si="4923"/>
        <v>231</v>
      </c>
      <c r="AA3232" s="15">
        <f>Premissas!$H$12</f>
        <v>66.98</v>
      </c>
      <c r="AB3232" s="16">
        <f t="shared" si="4920"/>
        <v>0</v>
      </c>
      <c r="AC3232" s="17">
        <f>AB3232*Premissas!$C$6</f>
        <v>0</v>
      </c>
      <c r="AD3232" s="15">
        <f t="shared" si="4921"/>
        <v>231</v>
      </c>
      <c r="AE3232" s="18">
        <f>AD3232*Premissas!$C$12</f>
        <v>7446.6624485922175</v>
      </c>
    </row>
    <row r="3233" spans="1:33" x14ac:dyDescent="0.25">
      <c r="A3233" s="7" t="str">
        <f>Premissas!$E$13</f>
        <v>novembro/18</v>
      </c>
      <c r="B3233" s="29">
        <f t="shared" si="4924"/>
        <v>231</v>
      </c>
      <c r="C3233" s="15">
        <f>LARGE(Premissas!$H$13:$I$13,1)</f>
        <v>66.42</v>
      </c>
      <c r="D3233" s="16">
        <f t="shared" si="4914"/>
        <v>0</v>
      </c>
      <c r="E3233" s="17">
        <f>D3233*Premissas!$C$6</f>
        <v>0</v>
      </c>
      <c r="F3233" s="15">
        <f t="shared" si="4915"/>
        <v>231</v>
      </c>
      <c r="G3233" s="18">
        <f>F3233*Premissas!$C$5</f>
        <v>7446.6624485922175</v>
      </c>
      <c r="M3233" s="7" t="str">
        <f>Premissas!$E$13</f>
        <v>novembro/18</v>
      </c>
      <c r="N3233" s="29">
        <f t="shared" si="4922"/>
        <v>231</v>
      </c>
      <c r="O3233" s="15">
        <f>Premissas!$I$13</f>
        <v>40.659999999999997</v>
      </c>
      <c r="P3233" s="16">
        <f t="shared" si="4917"/>
        <v>0</v>
      </c>
      <c r="Q3233" s="17">
        <f>P3233*Premissas!$C$13</f>
        <v>0</v>
      </c>
      <c r="R3233" s="15">
        <f t="shared" si="4918"/>
        <v>231</v>
      </c>
      <c r="S3233" s="18">
        <f>R3233*Premissas!$C$11</f>
        <v>11126.146788990825</v>
      </c>
      <c r="Y3233" s="7" t="str">
        <f>Premissas!$E$13</f>
        <v>novembro/18</v>
      </c>
      <c r="Z3233" s="29">
        <f t="shared" si="4923"/>
        <v>231</v>
      </c>
      <c r="AA3233" s="15">
        <f>Premissas!$H$13</f>
        <v>66.42</v>
      </c>
      <c r="AB3233" s="16">
        <f t="shared" si="4920"/>
        <v>0</v>
      </c>
      <c r="AC3233" s="17">
        <f>AB3233*Premissas!$C$6</f>
        <v>0</v>
      </c>
      <c r="AD3233" s="15">
        <f t="shared" si="4921"/>
        <v>231</v>
      </c>
      <c r="AE3233" s="18">
        <f>AD3233*Premissas!$C$12</f>
        <v>7446.6624485922175</v>
      </c>
    </row>
    <row r="3234" spans="1:33" x14ac:dyDescent="0.25">
      <c r="A3234" s="26" t="s">
        <v>35</v>
      </c>
      <c r="B3234" s="5"/>
      <c r="C3234" s="5">
        <f>LARGE(C3221:C3233,1)</f>
        <v>89.49</v>
      </c>
      <c r="D3234" s="5">
        <f>LARGE(D3221:D3233,1)</f>
        <v>0</v>
      </c>
      <c r="E3234" s="27">
        <f>SUM(E3222:E3233)</f>
        <v>0</v>
      </c>
      <c r="F3234" s="5">
        <f>LARGE(F3221:F3233,1)</f>
        <v>231</v>
      </c>
      <c r="G3234" s="27">
        <f t="shared" si="4838"/>
        <v>89359.949383106621</v>
      </c>
      <c r="H3234" s="50">
        <f>E3234+G3234</f>
        <v>89359.949383106621</v>
      </c>
      <c r="I3234">
        <f>B3222</f>
        <v>231</v>
      </c>
      <c r="M3234" s="26" t="s">
        <v>35</v>
      </c>
      <c r="N3234" s="5"/>
      <c r="O3234" s="5">
        <f t="shared" ref="O3234:P3234" si="4925">LARGE(O3221:O3233,1)</f>
        <v>77.73</v>
      </c>
      <c r="P3234" s="5">
        <f t="shared" si="4925"/>
        <v>0</v>
      </c>
      <c r="Q3234" s="27">
        <f t="shared" ref="Q3234" si="4926">SUM(Q3222:Q3233)</f>
        <v>0</v>
      </c>
      <c r="R3234" s="5">
        <f t="shared" ref="R3234" si="4927">LARGE(R3221:R3233,1)</f>
        <v>231</v>
      </c>
      <c r="S3234" s="27">
        <f t="shared" si="4842"/>
        <v>133513.76146788991</v>
      </c>
      <c r="T3234" s="50">
        <f t="shared" ref="T3234" si="4928">Q3234+S3234</f>
        <v>133513.76146788991</v>
      </c>
      <c r="U3234">
        <f t="shared" ref="U3234" si="4929">N3222</f>
        <v>231</v>
      </c>
      <c r="Y3234" s="26" t="s">
        <v>35</v>
      </c>
      <c r="Z3234" s="5"/>
      <c r="AA3234" s="5">
        <f t="shared" ref="AA3234:AB3234" si="4930">LARGE(AA3221:AA3233,1)</f>
        <v>89.49</v>
      </c>
      <c r="AB3234" s="5">
        <f t="shared" si="4930"/>
        <v>0</v>
      </c>
      <c r="AC3234" s="27">
        <f t="shared" ref="AC3234" si="4931">SUM(AC3222:AC3233)</f>
        <v>0</v>
      </c>
      <c r="AD3234" s="5">
        <f t="shared" ref="AD3234" si="4932">LARGE(AD3221:AD3233,1)</f>
        <v>231</v>
      </c>
      <c r="AE3234" s="27">
        <f t="shared" si="4848"/>
        <v>89359.949383106621</v>
      </c>
      <c r="AF3234" s="50">
        <f t="shared" ref="AF3234" si="4933">AC3234+AE3234</f>
        <v>89359.949383106621</v>
      </c>
      <c r="AG3234">
        <f t="shared" ref="AG3234" si="4934">Z3222</f>
        <v>231</v>
      </c>
    </row>
    <row r="3235" spans="1:33" x14ac:dyDescent="0.25">
      <c r="A3235" s="6" t="s">
        <v>12</v>
      </c>
      <c r="B3235" s="6" t="s">
        <v>18</v>
      </c>
      <c r="C3235" s="6" t="s">
        <v>19</v>
      </c>
      <c r="D3235" s="14" t="s">
        <v>20</v>
      </c>
      <c r="E3235" s="14" t="s">
        <v>21</v>
      </c>
      <c r="F3235" s="6" t="s">
        <v>22</v>
      </c>
      <c r="G3235" s="6" t="s">
        <v>23</v>
      </c>
      <c r="M3235" s="6" t="s">
        <v>12</v>
      </c>
      <c r="N3235" s="6" t="s">
        <v>18</v>
      </c>
      <c r="O3235" s="6" t="s">
        <v>19</v>
      </c>
      <c r="P3235" s="14" t="s">
        <v>20</v>
      </c>
      <c r="Q3235" s="14" t="s">
        <v>21</v>
      </c>
      <c r="R3235" s="6" t="s">
        <v>22</v>
      </c>
      <c r="S3235" s="6" t="s">
        <v>23</v>
      </c>
      <c r="Y3235" s="6" t="s">
        <v>12</v>
      </c>
      <c r="Z3235" s="6" t="s">
        <v>18</v>
      </c>
      <c r="AA3235" s="6" t="s">
        <v>19</v>
      </c>
      <c r="AB3235" s="14" t="s">
        <v>20</v>
      </c>
      <c r="AC3235" s="14" t="s">
        <v>21</v>
      </c>
      <c r="AD3235" s="6" t="s">
        <v>22</v>
      </c>
      <c r="AE3235" s="6" t="s">
        <v>23</v>
      </c>
    </row>
    <row r="3236" spans="1:33" x14ac:dyDescent="0.25">
      <c r="A3236" s="7" t="str">
        <f>Premissas!$E$2</f>
        <v>outubro/19</v>
      </c>
      <c r="B3236" s="29">
        <f>B3222+1</f>
        <v>232</v>
      </c>
      <c r="C3236" s="15">
        <f>LARGE(Premissas!$H$2:$I$2,1)</f>
        <v>63.39</v>
      </c>
      <c r="D3236" s="16">
        <f t="shared" ref="D3236:D3247" si="4935">IF(C3236&gt;105%*B3236,(C3236-B3236),0)</f>
        <v>0</v>
      </c>
      <c r="E3236" s="17">
        <f>D3236*Premissas!$C$6</f>
        <v>0</v>
      </c>
      <c r="F3236" s="15">
        <f t="shared" ref="F3236:F3247" si="4936">IF(C3236&gt;B3236,C3236,B3236)</f>
        <v>232</v>
      </c>
      <c r="G3236" s="18">
        <f>F3236*Premissas!$C$5</f>
        <v>7478.899082568807</v>
      </c>
      <c r="M3236" s="7" t="str">
        <f>Premissas!$E$2</f>
        <v>outubro/19</v>
      </c>
      <c r="N3236" s="29">
        <f t="shared" ref="N3236" si="4937">N3222+1</f>
        <v>232</v>
      </c>
      <c r="O3236" s="15">
        <f>Premissas!$I$2</f>
        <v>63.39</v>
      </c>
      <c r="P3236" s="16">
        <f t="shared" ref="P3236:P3247" si="4938">IF(O3236&gt;105%*N3236,(O3236-N3236),0)</f>
        <v>0</v>
      </c>
      <c r="Q3236" s="17">
        <f>P3236*Premissas!$C$13</f>
        <v>0</v>
      </c>
      <c r="R3236" s="15">
        <f t="shared" ref="R3236:R3247" si="4939">IF(O3236&gt;N3236,O3236,N3236)</f>
        <v>232</v>
      </c>
      <c r="S3236" s="18">
        <f>R3236*Premissas!$C$11</f>
        <v>11174.311926605504</v>
      </c>
      <c r="Y3236" s="7" t="str">
        <f>Premissas!$E$2</f>
        <v>outubro/19</v>
      </c>
      <c r="Z3236" s="29">
        <f t="shared" ref="Z3236" si="4940">Z3222+1</f>
        <v>232</v>
      </c>
      <c r="AA3236" s="15">
        <f>Premissas!$H$2</f>
        <v>58.8</v>
      </c>
      <c r="AB3236" s="16">
        <f t="shared" ref="AB3236:AB3247" si="4941">IF(AA3236&gt;105%*Z3236,(AA3236-Z3236),0)</f>
        <v>0</v>
      </c>
      <c r="AC3236" s="17">
        <f>AB3236*Premissas!$C$6</f>
        <v>0</v>
      </c>
      <c r="AD3236" s="15">
        <f t="shared" ref="AD3236:AD3247" si="4942">IF(AA3236&gt;Z3236,AA3236,Z3236)</f>
        <v>232</v>
      </c>
      <c r="AE3236" s="18">
        <f>AD3236*Premissas!$C$12</f>
        <v>7478.899082568807</v>
      </c>
    </row>
    <row r="3237" spans="1:33" x14ac:dyDescent="0.25">
      <c r="A3237" s="7" t="str">
        <f>Premissas!$E$3</f>
        <v>setembro/19</v>
      </c>
      <c r="B3237" s="29">
        <f>B3236</f>
        <v>232</v>
      </c>
      <c r="C3237" s="15">
        <f>LARGE(Premissas!$H$3:$I$3,1)</f>
        <v>58.91</v>
      </c>
      <c r="D3237" s="16">
        <f t="shared" si="4935"/>
        <v>0</v>
      </c>
      <c r="E3237" s="17">
        <f>D3237*Premissas!$C$6</f>
        <v>0</v>
      </c>
      <c r="F3237" s="15">
        <f t="shared" si="4936"/>
        <v>232</v>
      </c>
      <c r="G3237" s="18">
        <f>F3237*Premissas!$C$5</f>
        <v>7478.899082568807</v>
      </c>
      <c r="M3237" s="7" t="str">
        <f>Premissas!$E$3</f>
        <v>setembro/19</v>
      </c>
      <c r="N3237" s="29">
        <f t="shared" ref="N3237:N3247" si="4943">N3236</f>
        <v>232</v>
      </c>
      <c r="O3237" s="15">
        <f>Premissas!$I$3</f>
        <v>52.19</v>
      </c>
      <c r="P3237" s="16">
        <f t="shared" si="4938"/>
        <v>0</v>
      </c>
      <c r="Q3237" s="17">
        <f>P3237*Premissas!$C$13</f>
        <v>0</v>
      </c>
      <c r="R3237" s="15">
        <f t="shared" si="4939"/>
        <v>232</v>
      </c>
      <c r="S3237" s="18">
        <f>R3237*Premissas!$C$11</f>
        <v>11174.311926605504</v>
      </c>
      <c r="Y3237" s="7" t="str">
        <f>Premissas!$E$3</f>
        <v>setembro/19</v>
      </c>
      <c r="Z3237" s="29">
        <f t="shared" ref="Z3237:Z3247" si="4944">Z3236</f>
        <v>232</v>
      </c>
      <c r="AA3237" s="15">
        <f>Premissas!$H$3</f>
        <v>58.91</v>
      </c>
      <c r="AB3237" s="16">
        <f t="shared" si="4941"/>
        <v>0</v>
      </c>
      <c r="AC3237" s="17">
        <f>AB3237*Premissas!$C$6</f>
        <v>0</v>
      </c>
      <c r="AD3237" s="15">
        <f t="shared" si="4942"/>
        <v>232</v>
      </c>
      <c r="AE3237" s="18">
        <f>AD3237*Premissas!$C$12</f>
        <v>7478.899082568807</v>
      </c>
    </row>
    <row r="3238" spans="1:33" x14ac:dyDescent="0.25">
      <c r="A3238" s="7" t="str">
        <f>Premissas!$E$4</f>
        <v>agosto/19</v>
      </c>
      <c r="B3238" s="29">
        <f t="shared" ref="B3238:B3247" si="4945">B3237</f>
        <v>232</v>
      </c>
      <c r="C3238" s="15">
        <f>LARGE(Premissas!$H$4:$I$4,1)</f>
        <v>46.48</v>
      </c>
      <c r="D3238" s="16">
        <f t="shared" si="4935"/>
        <v>0</v>
      </c>
      <c r="E3238" s="17">
        <f>D3238*Premissas!$C$6</f>
        <v>0</v>
      </c>
      <c r="F3238" s="15">
        <f t="shared" si="4936"/>
        <v>232</v>
      </c>
      <c r="G3238" s="18">
        <f>F3238*Premissas!$C$5</f>
        <v>7478.899082568807</v>
      </c>
      <c r="M3238" s="7" t="str">
        <f>Premissas!$E$4</f>
        <v>agosto/19</v>
      </c>
      <c r="N3238" s="29">
        <f t="shared" si="4943"/>
        <v>232</v>
      </c>
      <c r="O3238" s="15">
        <f>Premissas!$I$4</f>
        <v>20.16</v>
      </c>
      <c r="P3238" s="16">
        <f t="shared" si="4938"/>
        <v>0</v>
      </c>
      <c r="Q3238" s="17">
        <f>P3238*Premissas!$C$13</f>
        <v>0</v>
      </c>
      <c r="R3238" s="15">
        <f t="shared" si="4939"/>
        <v>232</v>
      </c>
      <c r="S3238" s="18">
        <f>R3238*Premissas!$C$11</f>
        <v>11174.311926605504</v>
      </c>
      <c r="Y3238" s="7" t="str">
        <f>Premissas!$E$4</f>
        <v>agosto/19</v>
      </c>
      <c r="Z3238" s="29">
        <f t="shared" si="4944"/>
        <v>232</v>
      </c>
      <c r="AA3238" s="15">
        <f>Premissas!$H$4</f>
        <v>46.48</v>
      </c>
      <c r="AB3238" s="16">
        <f t="shared" si="4941"/>
        <v>0</v>
      </c>
      <c r="AC3238" s="17">
        <f>AB3238*Premissas!$C$6</f>
        <v>0</v>
      </c>
      <c r="AD3238" s="15">
        <f t="shared" si="4942"/>
        <v>232</v>
      </c>
      <c r="AE3238" s="18">
        <f>AD3238*Premissas!$C$12</f>
        <v>7478.899082568807</v>
      </c>
    </row>
    <row r="3239" spans="1:33" x14ac:dyDescent="0.25">
      <c r="A3239" s="7" t="str">
        <f>Premissas!$E$5</f>
        <v>julho/19</v>
      </c>
      <c r="B3239" s="29">
        <f t="shared" si="4945"/>
        <v>232</v>
      </c>
      <c r="C3239" s="15">
        <f>LARGE(Premissas!$H$5:$I$5,1)</f>
        <v>63.17</v>
      </c>
      <c r="D3239" s="16">
        <f t="shared" si="4935"/>
        <v>0</v>
      </c>
      <c r="E3239" s="17">
        <f>D3239*Premissas!$C$6</f>
        <v>0</v>
      </c>
      <c r="F3239" s="15">
        <f t="shared" si="4936"/>
        <v>232</v>
      </c>
      <c r="G3239" s="18">
        <f>F3239*Premissas!$C$5</f>
        <v>7478.899082568807</v>
      </c>
      <c r="M3239" s="7" t="str">
        <f>Premissas!$E$5</f>
        <v>julho/19</v>
      </c>
      <c r="N3239" s="29">
        <f t="shared" si="4943"/>
        <v>232</v>
      </c>
      <c r="O3239" s="15">
        <f>Premissas!$I$5</f>
        <v>39.979999999999997</v>
      </c>
      <c r="P3239" s="16">
        <f t="shared" si="4938"/>
        <v>0</v>
      </c>
      <c r="Q3239" s="17">
        <f>P3239*Premissas!$C$13</f>
        <v>0</v>
      </c>
      <c r="R3239" s="15">
        <f t="shared" si="4939"/>
        <v>232</v>
      </c>
      <c r="S3239" s="18">
        <f>R3239*Premissas!$C$11</f>
        <v>11174.311926605504</v>
      </c>
      <c r="Y3239" s="7" t="str">
        <f>Premissas!$E$5</f>
        <v>julho/19</v>
      </c>
      <c r="Z3239" s="29">
        <f t="shared" si="4944"/>
        <v>232</v>
      </c>
      <c r="AA3239" s="15">
        <f>Premissas!$H$5</f>
        <v>63.17</v>
      </c>
      <c r="AB3239" s="16">
        <f t="shared" si="4941"/>
        <v>0</v>
      </c>
      <c r="AC3239" s="17">
        <f>AB3239*Premissas!$C$6</f>
        <v>0</v>
      </c>
      <c r="AD3239" s="15">
        <f t="shared" si="4942"/>
        <v>232</v>
      </c>
      <c r="AE3239" s="18">
        <f>AD3239*Premissas!$C$12</f>
        <v>7478.899082568807</v>
      </c>
    </row>
    <row r="3240" spans="1:33" x14ac:dyDescent="0.25">
      <c r="A3240" s="7" t="str">
        <f>Premissas!$E$6</f>
        <v>junho/19</v>
      </c>
      <c r="B3240" s="29">
        <f t="shared" si="4945"/>
        <v>232</v>
      </c>
      <c r="C3240" s="15">
        <f>LARGE(Premissas!$H$6:$I$6,1)</f>
        <v>59.47</v>
      </c>
      <c r="D3240" s="16">
        <f t="shared" si="4935"/>
        <v>0</v>
      </c>
      <c r="E3240" s="17">
        <f>D3240*Premissas!$C$6</f>
        <v>0</v>
      </c>
      <c r="F3240" s="15">
        <f t="shared" si="4936"/>
        <v>232</v>
      </c>
      <c r="G3240" s="18">
        <f>F3240*Premissas!$C$5</f>
        <v>7478.899082568807</v>
      </c>
      <c r="M3240" s="7" t="str">
        <f>Premissas!$E$6</f>
        <v>junho/19</v>
      </c>
      <c r="N3240" s="29">
        <f t="shared" si="4943"/>
        <v>232</v>
      </c>
      <c r="O3240" s="15">
        <f>Premissas!$I$6</f>
        <v>47.71</v>
      </c>
      <c r="P3240" s="16">
        <f t="shared" si="4938"/>
        <v>0</v>
      </c>
      <c r="Q3240" s="17">
        <f>P3240*Premissas!$C$13</f>
        <v>0</v>
      </c>
      <c r="R3240" s="15">
        <f t="shared" si="4939"/>
        <v>232</v>
      </c>
      <c r="S3240" s="18">
        <f>R3240*Premissas!$C$11</f>
        <v>11174.311926605504</v>
      </c>
      <c r="Y3240" s="7" t="str">
        <f>Premissas!$E$6</f>
        <v>junho/19</v>
      </c>
      <c r="Z3240" s="29">
        <f t="shared" si="4944"/>
        <v>232</v>
      </c>
      <c r="AA3240" s="15">
        <f>Premissas!$H$6</f>
        <v>59.47</v>
      </c>
      <c r="AB3240" s="16">
        <f t="shared" si="4941"/>
        <v>0</v>
      </c>
      <c r="AC3240" s="17">
        <f>AB3240*Premissas!$C$6</f>
        <v>0</v>
      </c>
      <c r="AD3240" s="15">
        <f t="shared" si="4942"/>
        <v>232</v>
      </c>
      <c r="AE3240" s="18">
        <f>AD3240*Premissas!$C$12</f>
        <v>7478.899082568807</v>
      </c>
    </row>
    <row r="3241" spans="1:33" x14ac:dyDescent="0.25">
      <c r="A3241" s="7" t="str">
        <f>Premissas!$E$7</f>
        <v>maio/19</v>
      </c>
      <c r="B3241" s="29">
        <f t="shared" si="4945"/>
        <v>232</v>
      </c>
      <c r="C3241" s="15">
        <f>LARGE(Premissas!$H$7:$I$7,1)</f>
        <v>61.04</v>
      </c>
      <c r="D3241" s="20">
        <f t="shared" si="4935"/>
        <v>0</v>
      </c>
      <c r="E3241" s="17">
        <f>D3241*Premissas!$C$6</f>
        <v>0</v>
      </c>
      <c r="F3241" s="15">
        <f t="shared" si="4936"/>
        <v>232</v>
      </c>
      <c r="G3241" s="18">
        <f>F3241*Premissas!$C$5</f>
        <v>7478.899082568807</v>
      </c>
      <c r="M3241" s="7" t="str">
        <f>Premissas!$E$7</f>
        <v>maio/19</v>
      </c>
      <c r="N3241" s="29">
        <f t="shared" si="4943"/>
        <v>232</v>
      </c>
      <c r="O3241" s="15">
        <f>Premissas!$I$7</f>
        <v>46.37</v>
      </c>
      <c r="P3241" s="20">
        <f t="shared" si="4938"/>
        <v>0</v>
      </c>
      <c r="Q3241" s="17">
        <f>P3241*Premissas!$C$13</f>
        <v>0</v>
      </c>
      <c r="R3241" s="15">
        <f t="shared" si="4939"/>
        <v>232</v>
      </c>
      <c r="S3241" s="18">
        <f>R3241*Premissas!$C$11</f>
        <v>11174.311926605504</v>
      </c>
      <c r="Y3241" s="7" t="str">
        <f>Premissas!$E$7</f>
        <v>maio/19</v>
      </c>
      <c r="Z3241" s="29">
        <f t="shared" si="4944"/>
        <v>232</v>
      </c>
      <c r="AA3241" s="15">
        <f>Premissas!$H$7</f>
        <v>61.04</v>
      </c>
      <c r="AB3241" s="20">
        <f t="shared" si="4941"/>
        <v>0</v>
      </c>
      <c r="AC3241" s="17">
        <f>AB3241*Premissas!$C$6</f>
        <v>0</v>
      </c>
      <c r="AD3241" s="15">
        <f t="shared" si="4942"/>
        <v>232</v>
      </c>
      <c r="AE3241" s="18">
        <f>AD3241*Premissas!$C$12</f>
        <v>7478.899082568807</v>
      </c>
    </row>
    <row r="3242" spans="1:33" x14ac:dyDescent="0.25">
      <c r="A3242" s="7" t="str">
        <f>Premissas!$E$8</f>
        <v>abril/19</v>
      </c>
      <c r="B3242" s="29">
        <f t="shared" si="4945"/>
        <v>232</v>
      </c>
      <c r="C3242" s="15">
        <f>LARGE(Premissas!$H$8:$I$8,1)</f>
        <v>81.98</v>
      </c>
      <c r="D3242" s="20">
        <f t="shared" si="4935"/>
        <v>0</v>
      </c>
      <c r="E3242" s="17">
        <f>D3242*Premissas!$C$6</f>
        <v>0</v>
      </c>
      <c r="F3242" s="15">
        <f t="shared" si="4936"/>
        <v>232</v>
      </c>
      <c r="G3242" s="18">
        <f>F3242*Premissas!$C$5</f>
        <v>7478.899082568807</v>
      </c>
      <c r="M3242" s="7" t="str">
        <f>Premissas!$E$8</f>
        <v>abril/19</v>
      </c>
      <c r="N3242" s="29">
        <f t="shared" si="4943"/>
        <v>232</v>
      </c>
      <c r="O3242" s="15">
        <f>Premissas!$I$8</f>
        <v>53.09</v>
      </c>
      <c r="P3242" s="20">
        <f t="shared" si="4938"/>
        <v>0</v>
      </c>
      <c r="Q3242" s="17">
        <f>P3242*Premissas!$C$13</f>
        <v>0</v>
      </c>
      <c r="R3242" s="15">
        <f t="shared" si="4939"/>
        <v>232</v>
      </c>
      <c r="S3242" s="18">
        <f>R3242*Premissas!$C$11</f>
        <v>11174.311926605504</v>
      </c>
      <c r="Y3242" s="7" t="str">
        <f>Premissas!$E$8</f>
        <v>abril/19</v>
      </c>
      <c r="Z3242" s="29">
        <f t="shared" si="4944"/>
        <v>232</v>
      </c>
      <c r="AA3242" s="15">
        <f>Premissas!$H$8</f>
        <v>81.98</v>
      </c>
      <c r="AB3242" s="20">
        <f t="shared" si="4941"/>
        <v>0</v>
      </c>
      <c r="AC3242" s="17">
        <f>AB3242*Premissas!$C$6</f>
        <v>0</v>
      </c>
      <c r="AD3242" s="15">
        <f t="shared" si="4942"/>
        <v>232</v>
      </c>
      <c r="AE3242" s="18">
        <f>AD3242*Premissas!$C$12</f>
        <v>7478.899082568807</v>
      </c>
    </row>
    <row r="3243" spans="1:33" x14ac:dyDescent="0.25">
      <c r="A3243" s="7" t="str">
        <f>Premissas!$E$9</f>
        <v>março/19</v>
      </c>
      <c r="B3243" s="29">
        <f t="shared" si="4945"/>
        <v>232</v>
      </c>
      <c r="C3243" s="15">
        <f>LARGE(Premissas!$H$9:$I$9,1)</f>
        <v>77.73</v>
      </c>
      <c r="D3243" s="20">
        <f t="shared" si="4935"/>
        <v>0</v>
      </c>
      <c r="E3243" s="17">
        <f>D3243*Premissas!$C$6</f>
        <v>0</v>
      </c>
      <c r="F3243" s="15">
        <f t="shared" si="4936"/>
        <v>232</v>
      </c>
      <c r="G3243" s="18">
        <f>F3243*Premissas!$C$5</f>
        <v>7478.899082568807</v>
      </c>
      <c r="M3243" s="7" t="str">
        <f>Premissas!$E$9</f>
        <v>março/19</v>
      </c>
      <c r="N3243" s="29">
        <f t="shared" si="4943"/>
        <v>232</v>
      </c>
      <c r="O3243" s="15">
        <f>Premissas!$I$9</f>
        <v>77.73</v>
      </c>
      <c r="P3243" s="20">
        <f t="shared" si="4938"/>
        <v>0</v>
      </c>
      <c r="Q3243" s="17">
        <f>P3243*Premissas!$C$13</f>
        <v>0</v>
      </c>
      <c r="R3243" s="15">
        <f t="shared" si="4939"/>
        <v>232</v>
      </c>
      <c r="S3243" s="18">
        <f>R3243*Premissas!$C$11</f>
        <v>11174.311926605504</v>
      </c>
      <c r="Y3243" s="7" t="str">
        <f>Premissas!$E$9</f>
        <v>março/19</v>
      </c>
      <c r="Z3243" s="29">
        <f t="shared" si="4944"/>
        <v>232</v>
      </c>
      <c r="AA3243" s="15">
        <f>Premissas!$H$9</f>
        <v>77.62</v>
      </c>
      <c r="AB3243" s="20">
        <f t="shared" si="4941"/>
        <v>0</v>
      </c>
      <c r="AC3243" s="17">
        <f>AB3243*Premissas!$C$6</f>
        <v>0</v>
      </c>
      <c r="AD3243" s="15">
        <f t="shared" si="4942"/>
        <v>232</v>
      </c>
      <c r="AE3243" s="18">
        <f>AD3243*Premissas!$C$12</f>
        <v>7478.899082568807</v>
      </c>
    </row>
    <row r="3244" spans="1:33" x14ac:dyDescent="0.25">
      <c r="A3244" s="7" t="str">
        <f>Premissas!$E$10</f>
        <v>fevereiro/19</v>
      </c>
      <c r="B3244" s="29">
        <f t="shared" si="4945"/>
        <v>232</v>
      </c>
      <c r="C3244" s="15">
        <f>LARGE(Premissas!$H$10:$I$10,1)</f>
        <v>89.49</v>
      </c>
      <c r="D3244" s="20">
        <f t="shared" si="4935"/>
        <v>0</v>
      </c>
      <c r="E3244" s="17">
        <f>D3244*Premissas!$C$6</f>
        <v>0</v>
      </c>
      <c r="F3244" s="15">
        <f t="shared" si="4936"/>
        <v>232</v>
      </c>
      <c r="G3244" s="18">
        <f>F3244*Premissas!$C$5</f>
        <v>7478.899082568807</v>
      </c>
      <c r="M3244" s="7" t="str">
        <f>Premissas!$E$10</f>
        <v>fevereiro/19</v>
      </c>
      <c r="N3244" s="29">
        <f t="shared" si="4943"/>
        <v>232</v>
      </c>
      <c r="O3244" s="15">
        <f>Premissas!$I$10</f>
        <v>61.82</v>
      </c>
      <c r="P3244" s="20">
        <f t="shared" si="4938"/>
        <v>0</v>
      </c>
      <c r="Q3244" s="17">
        <f>P3244*Premissas!$C$13</f>
        <v>0</v>
      </c>
      <c r="R3244" s="15">
        <f t="shared" si="4939"/>
        <v>232</v>
      </c>
      <c r="S3244" s="18">
        <f>R3244*Premissas!$C$11</f>
        <v>11174.311926605504</v>
      </c>
      <c r="Y3244" s="7" t="str">
        <f>Premissas!$E$10</f>
        <v>fevereiro/19</v>
      </c>
      <c r="Z3244" s="29">
        <f t="shared" si="4944"/>
        <v>232</v>
      </c>
      <c r="AA3244" s="15">
        <f>Premissas!$H$10</f>
        <v>89.49</v>
      </c>
      <c r="AB3244" s="20">
        <f t="shared" si="4941"/>
        <v>0</v>
      </c>
      <c r="AC3244" s="17">
        <f>AB3244*Premissas!$C$6</f>
        <v>0</v>
      </c>
      <c r="AD3244" s="15">
        <f t="shared" si="4942"/>
        <v>232</v>
      </c>
      <c r="AE3244" s="18">
        <f>AD3244*Premissas!$C$12</f>
        <v>7478.899082568807</v>
      </c>
    </row>
    <row r="3245" spans="1:33" x14ac:dyDescent="0.25">
      <c r="A3245" s="7" t="str">
        <f>Premissas!$E$11</f>
        <v>janeiro/19</v>
      </c>
      <c r="B3245" s="29">
        <f t="shared" si="4945"/>
        <v>232</v>
      </c>
      <c r="C3245" s="15">
        <f>LARGE(Premissas!$H$11:$I$11,1)</f>
        <v>81.09</v>
      </c>
      <c r="D3245" s="16">
        <f t="shared" si="4935"/>
        <v>0</v>
      </c>
      <c r="E3245" s="17">
        <f>D3245*Premissas!$C$6</f>
        <v>0</v>
      </c>
      <c r="F3245" s="15">
        <f t="shared" si="4936"/>
        <v>232</v>
      </c>
      <c r="G3245" s="18">
        <f>F3245*Premissas!$C$5</f>
        <v>7478.899082568807</v>
      </c>
      <c r="M3245" s="7" t="str">
        <f>Premissas!$E$11</f>
        <v>janeiro/19</v>
      </c>
      <c r="N3245" s="29">
        <f t="shared" si="4943"/>
        <v>232</v>
      </c>
      <c r="O3245" s="15">
        <f>Premissas!$I$11</f>
        <v>57.12</v>
      </c>
      <c r="P3245" s="16">
        <f t="shared" si="4938"/>
        <v>0</v>
      </c>
      <c r="Q3245" s="17">
        <f>P3245*Premissas!$C$13</f>
        <v>0</v>
      </c>
      <c r="R3245" s="15">
        <f t="shared" si="4939"/>
        <v>232</v>
      </c>
      <c r="S3245" s="18">
        <f>R3245*Premissas!$C$11</f>
        <v>11174.311926605504</v>
      </c>
      <c r="Y3245" s="7" t="str">
        <f>Premissas!$E$11</f>
        <v>janeiro/19</v>
      </c>
      <c r="Z3245" s="29">
        <f t="shared" si="4944"/>
        <v>232</v>
      </c>
      <c r="AA3245" s="15">
        <f>Premissas!$H$11</f>
        <v>81.09</v>
      </c>
      <c r="AB3245" s="16">
        <f t="shared" si="4941"/>
        <v>0</v>
      </c>
      <c r="AC3245" s="17">
        <f>AB3245*Premissas!$C$6</f>
        <v>0</v>
      </c>
      <c r="AD3245" s="15">
        <f t="shared" si="4942"/>
        <v>232</v>
      </c>
      <c r="AE3245" s="18">
        <f>AD3245*Premissas!$C$12</f>
        <v>7478.899082568807</v>
      </c>
    </row>
    <row r="3246" spans="1:33" x14ac:dyDescent="0.25">
      <c r="A3246" s="7" t="str">
        <f>Premissas!$E$12</f>
        <v>dezembro/18</v>
      </c>
      <c r="B3246" s="29">
        <f t="shared" si="4945"/>
        <v>232</v>
      </c>
      <c r="C3246" s="15">
        <f>LARGE(Premissas!$H$12:$I$12,1)</f>
        <v>66.98</v>
      </c>
      <c r="D3246" s="16">
        <f t="shared" si="4935"/>
        <v>0</v>
      </c>
      <c r="E3246" s="17">
        <f>D3246*Premissas!$C$6</f>
        <v>0</v>
      </c>
      <c r="F3246" s="15">
        <f t="shared" si="4936"/>
        <v>232</v>
      </c>
      <c r="G3246" s="18">
        <f>F3246*Premissas!$C$5</f>
        <v>7478.899082568807</v>
      </c>
      <c r="M3246" s="7" t="str">
        <f>Premissas!$E$12</f>
        <v>dezembro/18</v>
      </c>
      <c r="N3246" s="29">
        <f t="shared" si="4943"/>
        <v>232</v>
      </c>
      <c r="O3246" s="15">
        <f>Premissas!$I$12</f>
        <v>56.9</v>
      </c>
      <c r="P3246" s="16">
        <f t="shared" si="4938"/>
        <v>0</v>
      </c>
      <c r="Q3246" s="17">
        <f>P3246*Premissas!$C$13</f>
        <v>0</v>
      </c>
      <c r="R3246" s="15">
        <f t="shared" si="4939"/>
        <v>232</v>
      </c>
      <c r="S3246" s="18">
        <f>R3246*Premissas!$C$11</f>
        <v>11174.311926605504</v>
      </c>
      <c r="Y3246" s="7" t="str">
        <f>Premissas!$E$12</f>
        <v>dezembro/18</v>
      </c>
      <c r="Z3246" s="29">
        <f t="shared" si="4944"/>
        <v>232</v>
      </c>
      <c r="AA3246" s="15">
        <f>Premissas!$H$12</f>
        <v>66.98</v>
      </c>
      <c r="AB3246" s="16">
        <f t="shared" si="4941"/>
        <v>0</v>
      </c>
      <c r="AC3246" s="17">
        <f>AB3246*Premissas!$C$6</f>
        <v>0</v>
      </c>
      <c r="AD3246" s="15">
        <f t="shared" si="4942"/>
        <v>232</v>
      </c>
      <c r="AE3246" s="18">
        <f>AD3246*Premissas!$C$12</f>
        <v>7478.899082568807</v>
      </c>
    </row>
    <row r="3247" spans="1:33" x14ac:dyDescent="0.25">
      <c r="A3247" s="7" t="str">
        <f>Premissas!$E$13</f>
        <v>novembro/18</v>
      </c>
      <c r="B3247" s="29">
        <f t="shared" si="4945"/>
        <v>232</v>
      </c>
      <c r="C3247" s="15">
        <f>LARGE(Premissas!$H$13:$I$13,1)</f>
        <v>66.42</v>
      </c>
      <c r="D3247" s="16">
        <f t="shared" si="4935"/>
        <v>0</v>
      </c>
      <c r="E3247" s="17">
        <f>D3247*Premissas!$C$6</f>
        <v>0</v>
      </c>
      <c r="F3247" s="15">
        <f t="shared" si="4936"/>
        <v>232</v>
      </c>
      <c r="G3247" s="18">
        <f>F3247*Premissas!$C$5</f>
        <v>7478.899082568807</v>
      </c>
      <c r="M3247" s="7" t="str">
        <f>Premissas!$E$13</f>
        <v>novembro/18</v>
      </c>
      <c r="N3247" s="29">
        <f t="shared" si="4943"/>
        <v>232</v>
      </c>
      <c r="O3247" s="15">
        <f>Premissas!$I$13</f>
        <v>40.659999999999997</v>
      </c>
      <c r="P3247" s="16">
        <f t="shared" si="4938"/>
        <v>0</v>
      </c>
      <c r="Q3247" s="17">
        <f>P3247*Premissas!$C$13</f>
        <v>0</v>
      </c>
      <c r="R3247" s="15">
        <f t="shared" si="4939"/>
        <v>232</v>
      </c>
      <c r="S3247" s="18">
        <f>R3247*Premissas!$C$11</f>
        <v>11174.311926605504</v>
      </c>
      <c r="Y3247" s="7" t="str">
        <f>Premissas!$E$13</f>
        <v>novembro/18</v>
      </c>
      <c r="Z3247" s="29">
        <f t="shared" si="4944"/>
        <v>232</v>
      </c>
      <c r="AA3247" s="15">
        <f>Premissas!$H$13</f>
        <v>66.42</v>
      </c>
      <c r="AB3247" s="16">
        <f t="shared" si="4941"/>
        <v>0</v>
      </c>
      <c r="AC3247" s="17">
        <f>AB3247*Premissas!$C$6</f>
        <v>0</v>
      </c>
      <c r="AD3247" s="15">
        <f t="shared" si="4942"/>
        <v>232</v>
      </c>
      <c r="AE3247" s="18">
        <f>AD3247*Premissas!$C$12</f>
        <v>7478.899082568807</v>
      </c>
    </row>
    <row r="3248" spans="1:33" x14ac:dyDescent="0.25">
      <c r="A3248" s="26" t="s">
        <v>35</v>
      </c>
      <c r="B3248" s="5"/>
      <c r="C3248" s="5">
        <f>LARGE(C3235:C3247,1)</f>
        <v>89.49</v>
      </c>
      <c r="D3248" s="5">
        <f>LARGE(D3235:D3247,1)</f>
        <v>0</v>
      </c>
      <c r="E3248" s="27">
        <f>SUM(E3236:E3247)</f>
        <v>0</v>
      </c>
      <c r="F3248" s="5">
        <f>LARGE(F3235:F3247,1)</f>
        <v>232</v>
      </c>
      <c r="G3248" s="27">
        <f t="shared" ref="G3248:G3304" si="4946">SUM(G3236:G3247)</f>
        <v>89746.788990825691</v>
      </c>
      <c r="H3248" s="50">
        <f>E3248+G3248</f>
        <v>89746.788990825691</v>
      </c>
      <c r="I3248">
        <f>B3236</f>
        <v>232</v>
      </c>
      <c r="M3248" s="26" t="s">
        <v>35</v>
      </c>
      <c r="N3248" s="5"/>
      <c r="O3248" s="5">
        <f t="shared" ref="O3248:P3248" si="4947">LARGE(O3235:O3247,1)</f>
        <v>77.73</v>
      </c>
      <c r="P3248" s="5">
        <f t="shared" si="4947"/>
        <v>0</v>
      </c>
      <c r="Q3248" s="27">
        <f t="shared" ref="Q3248" si="4948">SUM(Q3236:Q3247)</f>
        <v>0</v>
      </c>
      <c r="R3248" s="5">
        <f t="shared" ref="R3248" si="4949">LARGE(R3235:R3247,1)</f>
        <v>232</v>
      </c>
      <c r="S3248" s="27">
        <f t="shared" ref="S3248:S3304" si="4950">SUM(S3236:S3247)</f>
        <v>134091.74311926603</v>
      </c>
      <c r="T3248" s="50">
        <f t="shared" ref="T3248" si="4951">Q3248+S3248</f>
        <v>134091.74311926603</v>
      </c>
      <c r="U3248">
        <f t="shared" ref="U3248" si="4952">N3236</f>
        <v>232</v>
      </c>
      <c r="Y3248" s="26" t="s">
        <v>35</v>
      </c>
      <c r="Z3248" s="5"/>
      <c r="AA3248" s="5">
        <f t="shared" ref="AA3248:AB3248" si="4953">LARGE(AA3235:AA3247,1)</f>
        <v>89.49</v>
      </c>
      <c r="AB3248" s="5">
        <f t="shared" si="4953"/>
        <v>0</v>
      </c>
      <c r="AC3248" s="27">
        <f t="shared" ref="AC3248" si="4954">SUM(AC3236:AC3247)</f>
        <v>0</v>
      </c>
      <c r="AD3248" s="5">
        <f t="shared" ref="AD3248" si="4955">LARGE(AD3235:AD3247,1)</f>
        <v>232</v>
      </c>
      <c r="AE3248" s="27">
        <f t="shared" ref="AE3248:AE3304" si="4956">SUM(AE3236:AE3247)</f>
        <v>89746.788990825691</v>
      </c>
      <c r="AF3248" s="50">
        <f t="shared" ref="AF3248" si="4957">AC3248+AE3248</f>
        <v>89746.788990825691</v>
      </c>
      <c r="AG3248">
        <f t="shared" ref="AG3248" si="4958">Z3236</f>
        <v>232</v>
      </c>
    </row>
    <row r="3249" spans="1:33" x14ac:dyDescent="0.25">
      <c r="A3249" s="6" t="s">
        <v>12</v>
      </c>
      <c r="B3249" s="6" t="s">
        <v>18</v>
      </c>
      <c r="C3249" s="6" t="s">
        <v>19</v>
      </c>
      <c r="D3249" s="14" t="s">
        <v>20</v>
      </c>
      <c r="E3249" s="14" t="s">
        <v>21</v>
      </c>
      <c r="F3249" s="6" t="s">
        <v>22</v>
      </c>
      <c r="G3249" s="6" t="s">
        <v>23</v>
      </c>
      <c r="M3249" s="6" t="s">
        <v>12</v>
      </c>
      <c r="N3249" s="6" t="s">
        <v>18</v>
      </c>
      <c r="O3249" s="6" t="s">
        <v>19</v>
      </c>
      <c r="P3249" s="14" t="s">
        <v>20</v>
      </c>
      <c r="Q3249" s="14" t="s">
        <v>21</v>
      </c>
      <c r="R3249" s="6" t="s">
        <v>22</v>
      </c>
      <c r="S3249" s="6" t="s">
        <v>23</v>
      </c>
      <c r="Y3249" s="6" t="s">
        <v>12</v>
      </c>
      <c r="Z3249" s="6" t="s">
        <v>18</v>
      </c>
      <c r="AA3249" s="6" t="s">
        <v>19</v>
      </c>
      <c r="AB3249" s="14" t="s">
        <v>20</v>
      </c>
      <c r="AC3249" s="14" t="s">
        <v>21</v>
      </c>
      <c r="AD3249" s="6" t="s">
        <v>22</v>
      </c>
      <c r="AE3249" s="6" t="s">
        <v>23</v>
      </c>
    </row>
    <row r="3250" spans="1:33" x14ac:dyDescent="0.25">
      <c r="A3250" s="7" t="str">
        <f>Premissas!$E$2</f>
        <v>outubro/19</v>
      </c>
      <c r="B3250" s="29">
        <f>B3236+1</f>
        <v>233</v>
      </c>
      <c r="C3250" s="15">
        <f>LARGE(Premissas!$H$2:$I$2,1)</f>
        <v>63.39</v>
      </c>
      <c r="D3250" s="16">
        <f t="shared" ref="D3250:D3261" si="4959">IF(C3250&gt;105%*B3250,(C3250-B3250),0)</f>
        <v>0</v>
      </c>
      <c r="E3250" s="17">
        <f>D3250*Premissas!$C$6</f>
        <v>0</v>
      </c>
      <c r="F3250" s="15">
        <f t="shared" ref="F3250:F3261" si="4960">IF(C3250&gt;B3250,C3250,B3250)</f>
        <v>233</v>
      </c>
      <c r="G3250" s="18">
        <f>F3250*Premissas!$C$5</f>
        <v>7511.1357165453974</v>
      </c>
      <c r="M3250" s="7" t="str">
        <f>Premissas!$E$2</f>
        <v>outubro/19</v>
      </c>
      <c r="N3250" s="29">
        <f t="shared" ref="N3250" si="4961">N3236+1</f>
        <v>233</v>
      </c>
      <c r="O3250" s="15">
        <f>Premissas!$I$2</f>
        <v>63.39</v>
      </c>
      <c r="P3250" s="16">
        <f t="shared" ref="P3250:P3261" si="4962">IF(O3250&gt;105%*N3250,(O3250-N3250),0)</f>
        <v>0</v>
      </c>
      <c r="Q3250" s="17">
        <f>P3250*Premissas!$C$13</f>
        <v>0</v>
      </c>
      <c r="R3250" s="15">
        <f t="shared" ref="R3250:R3261" si="4963">IF(O3250&gt;N3250,O3250,N3250)</f>
        <v>233</v>
      </c>
      <c r="S3250" s="18">
        <f>R3250*Premissas!$C$11</f>
        <v>11222.477064220184</v>
      </c>
      <c r="Y3250" s="7" t="str">
        <f>Premissas!$E$2</f>
        <v>outubro/19</v>
      </c>
      <c r="Z3250" s="29">
        <f t="shared" ref="Z3250" si="4964">Z3236+1</f>
        <v>233</v>
      </c>
      <c r="AA3250" s="15">
        <f>Premissas!$H$2</f>
        <v>58.8</v>
      </c>
      <c r="AB3250" s="16">
        <f t="shared" ref="AB3250:AB3261" si="4965">IF(AA3250&gt;105%*Z3250,(AA3250-Z3250),0)</f>
        <v>0</v>
      </c>
      <c r="AC3250" s="17">
        <f>AB3250*Premissas!$C$6</f>
        <v>0</v>
      </c>
      <c r="AD3250" s="15">
        <f t="shared" ref="AD3250:AD3261" si="4966">IF(AA3250&gt;Z3250,AA3250,Z3250)</f>
        <v>233</v>
      </c>
      <c r="AE3250" s="18">
        <f>AD3250*Premissas!$C$12</f>
        <v>7511.1357165453974</v>
      </c>
    </row>
    <row r="3251" spans="1:33" x14ac:dyDescent="0.25">
      <c r="A3251" s="7" t="str">
        <f>Premissas!$E$3</f>
        <v>setembro/19</v>
      </c>
      <c r="B3251" s="29">
        <f>B3250</f>
        <v>233</v>
      </c>
      <c r="C3251" s="15">
        <f>LARGE(Premissas!$H$3:$I$3,1)</f>
        <v>58.91</v>
      </c>
      <c r="D3251" s="16">
        <f t="shared" si="4959"/>
        <v>0</v>
      </c>
      <c r="E3251" s="17">
        <f>D3251*Premissas!$C$6</f>
        <v>0</v>
      </c>
      <c r="F3251" s="15">
        <f t="shared" si="4960"/>
        <v>233</v>
      </c>
      <c r="G3251" s="18">
        <f>F3251*Premissas!$C$5</f>
        <v>7511.1357165453974</v>
      </c>
      <c r="M3251" s="7" t="str">
        <f>Premissas!$E$3</f>
        <v>setembro/19</v>
      </c>
      <c r="N3251" s="29">
        <f t="shared" ref="N3251:N3261" si="4967">N3250</f>
        <v>233</v>
      </c>
      <c r="O3251" s="15">
        <f>Premissas!$I$3</f>
        <v>52.19</v>
      </c>
      <c r="P3251" s="16">
        <f t="shared" si="4962"/>
        <v>0</v>
      </c>
      <c r="Q3251" s="17">
        <f>P3251*Premissas!$C$13</f>
        <v>0</v>
      </c>
      <c r="R3251" s="15">
        <f t="shared" si="4963"/>
        <v>233</v>
      </c>
      <c r="S3251" s="18">
        <f>R3251*Premissas!$C$11</f>
        <v>11222.477064220184</v>
      </c>
      <c r="Y3251" s="7" t="str">
        <f>Premissas!$E$3</f>
        <v>setembro/19</v>
      </c>
      <c r="Z3251" s="29">
        <f t="shared" ref="Z3251:Z3261" si="4968">Z3250</f>
        <v>233</v>
      </c>
      <c r="AA3251" s="15">
        <f>Premissas!$H$3</f>
        <v>58.91</v>
      </c>
      <c r="AB3251" s="16">
        <f t="shared" si="4965"/>
        <v>0</v>
      </c>
      <c r="AC3251" s="17">
        <f>AB3251*Premissas!$C$6</f>
        <v>0</v>
      </c>
      <c r="AD3251" s="15">
        <f t="shared" si="4966"/>
        <v>233</v>
      </c>
      <c r="AE3251" s="18">
        <f>AD3251*Premissas!$C$12</f>
        <v>7511.1357165453974</v>
      </c>
    </row>
    <row r="3252" spans="1:33" x14ac:dyDescent="0.25">
      <c r="A3252" s="7" t="str">
        <f>Premissas!$E$4</f>
        <v>agosto/19</v>
      </c>
      <c r="B3252" s="29">
        <f t="shared" ref="B3252:B3261" si="4969">B3251</f>
        <v>233</v>
      </c>
      <c r="C3252" s="15">
        <f>LARGE(Premissas!$H$4:$I$4,1)</f>
        <v>46.48</v>
      </c>
      <c r="D3252" s="16">
        <f t="shared" si="4959"/>
        <v>0</v>
      </c>
      <c r="E3252" s="17">
        <f>D3252*Premissas!$C$6</f>
        <v>0</v>
      </c>
      <c r="F3252" s="15">
        <f t="shared" si="4960"/>
        <v>233</v>
      </c>
      <c r="G3252" s="18">
        <f>F3252*Premissas!$C$5</f>
        <v>7511.1357165453974</v>
      </c>
      <c r="M3252" s="7" t="str">
        <f>Premissas!$E$4</f>
        <v>agosto/19</v>
      </c>
      <c r="N3252" s="29">
        <f t="shared" si="4967"/>
        <v>233</v>
      </c>
      <c r="O3252" s="15">
        <f>Premissas!$I$4</f>
        <v>20.16</v>
      </c>
      <c r="P3252" s="16">
        <f t="shared" si="4962"/>
        <v>0</v>
      </c>
      <c r="Q3252" s="17">
        <f>P3252*Premissas!$C$13</f>
        <v>0</v>
      </c>
      <c r="R3252" s="15">
        <f t="shared" si="4963"/>
        <v>233</v>
      </c>
      <c r="S3252" s="18">
        <f>R3252*Premissas!$C$11</f>
        <v>11222.477064220184</v>
      </c>
      <c r="Y3252" s="7" t="str">
        <f>Premissas!$E$4</f>
        <v>agosto/19</v>
      </c>
      <c r="Z3252" s="29">
        <f t="shared" si="4968"/>
        <v>233</v>
      </c>
      <c r="AA3252" s="15">
        <f>Premissas!$H$4</f>
        <v>46.48</v>
      </c>
      <c r="AB3252" s="16">
        <f t="shared" si="4965"/>
        <v>0</v>
      </c>
      <c r="AC3252" s="17">
        <f>AB3252*Premissas!$C$6</f>
        <v>0</v>
      </c>
      <c r="AD3252" s="15">
        <f t="shared" si="4966"/>
        <v>233</v>
      </c>
      <c r="AE3252" s="18">
        <f>AD3252*Premissas!$C$12</f>
        <v>7511.1357165453974</v>
      </c>
    </row>
    <row r="3253" spans="1:33" x14ac:dyDescent="0.25">
      <c r="A3253" s="7" t="str">
        <f>Premissas!$E$5</f>
        <v>julho/19</v>
      </c>
      <c r="B3253" s="29">
        <f t="shared" si="4969"/>
        <v>233</v>
      </c>
      <c r="C3253" s="15">
        <f>LARGE(Premissas!$H$5:$I$5,1)</f>
        <v>63.17</v>
      </c>
      <c r="D3253" s="16">
        <f t="shared" si="4959"/>
        <v>0</v>
      </c>
      <c r="E3253" s="17">
        <f>D3253*Premissas!$C$6</f>
        <v>0</v>
      </c>
      <c r="F3253" s="15">
        <f t="shared" si="4960"/>
        <v>233</v>
      </c>
      <c r="G3253" s="18">
        <f>F3253*Premissas!$C$5</f>
        <v>7511.1357165453974</v>
      </c>
      <c r="M3253" s="7" t="str">
        <f>Premissas!$E$5</f>
        <v>julho/19</v>
      </c>
      <c r="N3253" s="29">
        <f t="shared" si="4967"/>
        <v>233</v>
      </c>
      <c r="O3253" s="15">
        <f>Premissas!$I$5</f>
        <v>39.979999999999997</v>
      </c>
      <c r="P3253" s="16">
        <f t="shared" si="4962"/>
        <v>0</v>
      </c>
      <c r="Q3253" s="17">
        <f>P3253*Premissas!$C$13</f>
        <v>0</v>
      </c>
      <c r="R3253" s="15">
        <f t="shared" si="4963"/>
        <v>233</v>
      </c>
      <c r="S3253" s="18">
        <f>R3253*Premissas!$C$11</f>
        <v>11222.477064220184</v>
      </c>
      <c r="Y3253" s="7" t="str">
        <f>Premissas!$E$5</f>
        <v>julho/19</v>
      </c>
      <c r="Z3253" s="29">
        <f t="shared" si="4968"/>
        <v>233</v>
      </c>
      <c r="AA3253" s="15">
        <f>Premissas!$H$5</f>
        <v>63.17</v>
      </c>
      <c r="AB3253" s="16">
        <f t="shared" si="4965"/>
        <v>0</v>
      </c>
      <c r="AC3253" s="17">
        <f>AB3253*Premissas!$C$6</f>
        <v>0</v>
      </c>
      <c r="AD3253" s="15">
        <f t="shared" si="4966"/>
        <v>233</v>
      </c>
      <c r="AE3253" s="18">
        <f>AD3253*Premissas!$C$12</f>
        <v>7511.1357165453974</v>
      </c>
    </row>
    <row r="3254" spans="1:33" x14ac:dyDescent="0.25">
      <c r="A3254" s="7" t="str">
        <f>Premissas!$E$6</f>
        <v>junho/19</v>
      </c>
      <c r="B3254" s="29">
        <f t="shared" si="4969"/>
        <v>233</v>
      </c>
      <c r="C3254" s="15">
        <f>LARGE(Premissas!$H$6:$I$6,1)</f>
        <v>59.47</v>
      </c>
      <c r="D3254" s="16">
        <f t="shared" si="4959"/>
        <v>0</v>
      </c>
      <c r="E3254" s="17">
        <f>D3254*Premissas!$C$6</f>
        <v>0</v>
      </c>
      <c r="F3254" s="15">
        <f t="shared" si="4960"/>
        <v>233</v>
      </c>
      <c r="G3254" s="18">
        <f>F3254*Premissas!$C$5</f>
        <v>7511.1357165453974</v>
      </c>
      <c r="M3254" s="7" t="str">
        <f>Premissas!$E$6</f>
        <v>junho/19</v>
      </c>
      <c r="N3254" s="29">
        <f t="shared" si="4967"/>
        <v>233</v>
      </c>
      <c r="O3254" s="15">
        <f>Premissas!$I$6</f>
        <v>47.71</v>
      </c>
      <c r="P3254" s="16">
        <f t="shared" si="4962"/>
        <v>0</v>
      </c>
      <c r="Q3254" s="17">
        <f>P3254*Premissas!$C$13</f>
        <v>0</v>
      </c>
      <c r="R3254" s="15">
        <f t="shared" si="4963"/>
        <v>233</v>
      </c>
      <c r="S3254" s="18">
        <f>R3254*Premissas!$C$11</f>
        <v>11222.477064220184</v>
      </c>
      <c r="Y3254" s="7" t="str">
        <f>Premissas!$E$6</f>
        <v>junho/19</v>
      </c>
      <c r="Z3254" s="29">
        <f t="shared" si="4968"/>
        <v>233</v>
      </c>
      <c r="AA3254" s="15">
        <f>Premissas!$H$6</f>
        <v>59.47</v>
      </c>
      <c r="AB3254" s="16">
        <f t="shared" si="4965"/>
        <v>0</v>
      </c>
      <c r="AC3254" s="17">
        <f>AB3254*Premissas!$C$6</f>
        <v>0</v>
      </c>
      <c r="AD3254" s="15">
        <f t="shared" si="4966"/>
        <v>233</v>
      </c>
      <c r="AE3254" s="18">
        <f>AD3254*Premissas!$C$12</f>
        <v>7511.1357165453974</v>
      </c>
    </row>
    <row r="3255" spans="1:33" x14ac:dyDescent="0.25">
      <c r="A3255" s="7" t="str">
        <f>Premissas!$E$7</f>
        <v>maio/19</v>
      </c>
      <c r="B3255" s="29">
        <f t="shared" si="4969"/>
        <v>233</v>
      </c>
      <c r="C3255" s="15">
        <f>LARGE(Premissas!$H$7:$I$7,1)</f>
        <v>61.04</v>
      </c>
      <c r="D3255" s="20">
        <f t="shared" si="4959"/>
        <v>0</v>
      </c>
      <c r="E3255" s="17">
        <f>D3255*Premissas!$C$6</f>
        <v>0</v>
      </c>
      <c r="F3255" s="15">
        <f t="shared" si="4960"/>
        <v>233</v>
      </c>
      <c r="G3255" s="18">
        <f>F3255*Premissas!$C$5</f>
        <v>7511.1357165453974</v>
      </c>
      <c r="M3255" s="7" t="str">
        <f>Premissas!$E$7</f>
        <v>maio/19</v>
      </c>
      <c r="N3255" s="29">
        <f t="shared" si="4967"/>
        <v>233</v>
      </c>
      <c r="O3255" s="15">
        <f>Premissas!$I$7</f>
        <v>46.37</v>
      </c>
      <c r="P3255" s="20">
        <f t="shared" si="4962"/>
        <v>0</v>
      </c>
      <c r="Q3255" s="17">
        <f>P3255*Premissas!$C$13</f>
        <v>0</v>
      </c>
      <c r="R3255" s="15">
        <f t="shared" si="4963"/>
        <v>233</v>
      </c>
      <c r="S3255" s="18">
        <f>R3255*Premissas!$C$11</f>
        <v>11222.477064220184</v>
      </c>
      <c r="Y3255" s="7" t="str">
        <f>Premissas!$E$7</f>
        <v>maio/19</v>
      </c>
      <c r="Z3255" s="29">
        <f t="shared" si="4968"/>
        <v>233</v>
      </c>
      <c r="AA3255" s="15">
        <f>Premissas!$H$7</f>
        <v>61.04</v>
      </c>
      <c r="AB3255" s="20">
        <f t="shared" si="4965"/>
        <v>0</v>
      </c>
      <c r="AC3255" s="17">
        <f>AB3255*Premissas!$C$6</f>
        <v>0</v>
      </c>
      <c r="AD3255" s="15">
        <f t="shared" si="4966"/>
        <v>233</v>
      </c>
      <c r="AE3255" s="18">
        <f>AD3255*Premissas!$C$12</f>
        <v>7511.1357165453974</v>
      </c>
    </row>
    <row r="3256" spans="1:33" x14ac:dyDescent="0.25">
      <c r="A3256" s="7" t="str">
        <f>Premissas!$E$8</f>
        <v>abril/19</v>
      </c>
      <c r="B3256" s="29">
        <f t="shared" si="4969"/>
        <v>233</v>
      </c>
      <c r="C3256" s="15">
        <f>LARGE(Premissas!$H$8:$I$8,1)</f>
        <v>81.98</v>
      </c>
      <c r="D3256" s="20">
        <f t="shared" si="4959"/>
        <v>0</v>
      </c>
      <c r="E3256" s="17">
        <f>D3256*Premissas!$C$6</f>
        <v>0</v>
      </c>
      <c r="F3256" s="15">
        <f t="shared" si="4960"/>
        <v>233</v>
      </c>
      <c r="G3256" s="18">
        <f>F3256*Premissas!$C$5</f>
        <v>7511.1357165453974</v>
      </c>
      <c r="M3256" s="7" t="str">
        <f>Premissas!$E$8</f>
        <v>abril/19</v>
      </c>
      <c r="N3256" s="29">
        <f t="shared" si="4967"/>
        <v>233</v>
      </c>
      <c r="O3256" s="15">
        <f>Premissas!$I$8</f>
        <v>53.09</v>
      </c>
      <c r="P3256" s="20">
        <f t="shared" si="4962"/>
        <v>0</v>
      </c>
      <c r="Q3256" s="17">
        <f>P3256*Premissas!$C$13</f>
        <v>0</v>
      </c>
      <c r="R3256" s="15">
        <f t="shared" si="4963"/>
        <v>233</v>
      </c>
      <c r="S3256" s="18">
        <f>R3256*Premissas!$C$11</f>
        <v>11222.477064220184</v>
      </c>
      <c r="Y3256" s="7" t="str">
        <f>Premissas!$E$8</f>
        <v>abril/19</v>
      </c>
      <c r="Z3256" s="29">
        <f t="shared" si="4968"/>
        <v>233</v>
      </c>
      <c r="AA3256" s="15">
        <f>Premissas!$H$8</f>
        <v>81.98</v>
      </c>
      <c r="AB3256" s="20">
        <f t="shared" si="4965"/>
        <v>0</v>
      </c>
      <c r="AC3256" s="17">
        <f>AB3256*Premissas!$C$6</f>
        <v>0</v>
      </c>
      <c r="AD3256" s="15">
        <f t="shared" si="4966"/>
        <v>233</v>
      </c>
      <c r="AE3256" s="18">
        <f>AD3256*Premissas!$C$12</f>
        <v>7511.1357165453974</v>
      </c>
    </row>
    <row r="3257" spans="1:33" x14ac:dyDescent="0.25">
      <c r="A3257" s="7" t="str">
        <f>Premissas!$E$9</f>
        <v>março/19</v>
      </c>
      <c r="B3257" s="29">
        <f t="shared" si="4969"/>
        <v>233</v>
      </c>
      <c r="C3257" s="15">
        <f>LARGE(Premissas!$H$9:$I$9,1)</f>
        <v>77.73</v>
      </c>
      <c r="D3257" s="20">
        <f t="shared" si="4959"/>
        <v>0</v>
      </c>
      <c r="E3257" s="17">
        <f>D3257*Premissas!$C$6</f>
        <v>0</v>
      </c>
      <c r="F3257" s="15">
        <f t="shared" si="4960"/>
        <v>233</v>
      </c>
      <c r="G3257" s="18">
        <f>F3257*Premissas!$C$5</f>
        <v>7511.1357165453974</v>
      </c>
      <c r="M3257" s="7" t="str">
        <f>Premissas!$E$9</f>
        <v>março/19</v>
      </c>
      <c r="N3257" s="29">
        <f t="shared" si="4967"/>
        <v>233</v>
      </c>
      <c r="O3257" s="15">
        <f>Premissas!$I$9</f>
        <v>77.73</v>
      </c>
      <c r="P3257" s="20">
        <f t="shared" si="4962"/>
        <v>0</v>
      </c>
      <c r="Q3257" s="17">
        <f>P3257*Premissas!$C$13</f>
        <v>0</v>
      </c>
      <c r="R3257" s="15">
        <f t="shared" si="4963"/>
        <v>233</v>
      </c>
      <c r="S3257" s="18">
        <f>R3257*Premissas!$C$11</f>
        <v>11222.477064220184</v>
      </c>
      <c r="Y3257" s="7" t="str">
        <f>Premissas!$E$9</f>
        <v>março/19</v>
      </c>
      <c r="Z3257" s="29">
        <f t="shared" si="4968"/>
        <v>233</v>
      </c>
      <c r="AA3257" s="15">
        <f>Premissas!$H$9</f>
        <v>77.62</v>
      </c>
      <c r="AB3257" s="20">
        <f t="shared" si="4965"/>
        <v>0</v>
      </c>
      <c r="AC3257" s="17">
        <f>AB3257*Premissas!$C$6</f>
        <v>0</v>
      </c>
      <c r="AD3257" s="15">
        <f t="shared" si="4966"/>
        <v>233</v>
      </c>
      <c r="AE3257" s="18">
        <f>AD3257*Premissas!$C$12</f>
        <v>7511.1357165453974</v>
      </c>
    </row>
    <row r="3258" spans="1:33" x14ac:dyDescent="0.25">
      <c r="A3258" s="7" t="str">
        <f>Premissas!$E$10</f>
        <v>fevereiro/19</v>
      </c>
      <c r="B3258" s="29">
        <f t="shared" si="4969"/>
        <v>233</v>
      </c>
      <c r="C3258" s="15">
        <f>LARGE(Premissas!$H$10:$I$10,1)</f>
        <v>89.49</v>
      </c>
      <c r="D3258" s="20">
        <f t="shared" si="4959"/>
        <v>0</v>
      </c>
      <c r="E3258" s="17">
        <f>D3258*Premissas!$C$6</f>
        <v>0</v>
      </c>
      <c r="F3258" s="15">
        <f t="shared" si="4960"/>
        <v>233</v>
      </c>
      <c r="G3258" s="18">
        <f>F3258*Premissas!$C$5</f>
        <v>7511.1357165453974</v>
      </c>
      <c r="M3258" s="7" t="str">
        <f>Premissas!$E$10</f>
        <v>fevereiro/19</v>
      </c>
      <c r="N3258" s="29">
        <f t="shared" si="4967"/>
        <v>233</v>
      </c>
      <c r="O3258" s="15">
        <f>Premissas!$I$10</f>
        <v>61.82</v>
      </c>
      <c r="P3258" s="20">
        <f t="shared" si="4962"/>
        <v>0</v>
      </c>
      <c r="Q3258" s="17">
        <f>P3258*Premissas!$C$13</f>
        <v>0</v>
      </c>
      <c r="R3258" s="15">
        <f t="shared" si="4963"/>
        <v>233</v>
      </c>
      <c r="S3258" s="18">
        <f>R3258*Premissas!$C$11</f>
        <v>11222.477064220184</v>
      </c>
      <c r="Y3258" s="7" t="str">
        <f>Premissas!$E$10</f>
        <v>fevereiro/19</v>
      </c>
      <c r="Z3258" s="29">
        <f t="shared" si="4968"/>
        <v>233</v>
      </c>
      <c r="AA3258" s="15">
        <f>Premissas!$H$10</f>
        <v>89.49</v>
      </c>
      <c r="AB3258" s="20">
        <f t="shared" si="4965"/>
        <v>0</v>
      </c>
      <c r="AC3258" s="17">
        <f>AB3258*Premissas!$C$6</f>
        <v>0</v>
      </c>
      <c r="AD3258" s="15">
        <f t="shared" si="4966"/>
        <v>233</v>
      </c>
      <c r="AE3258" s="18">
        <f>AD3258*Premissas!$C$12</f>
        <v>7511.1357165453974</v>
      </c>
    </row>
    <row r="3259" spans="1:33" x14ac:dyDescent="0.25">
      <c r="A3259" s="7" t="str">
        <f>Premissas!$E$11</f>
        <v>janeiro/19</v>
      </c>
      <c r="B3259" s="29">
        <f t="shared" si="4969"/>
        <v>233</v>
      </c>
      <c r="C3259" s="15">
        <f>LARGE(Premissas!$H$11:$I$11,1)</f>
        <v>81.09</v>
      </c>
      <c r="D3259" s="16">
        <f t="shared" si="4959"/>
        <v>0</v>
      </c>
      <c r="E3259" s="17">
        <f>D3259*Premissas!$C$6</f>
        <v>0</v>
      </c>
      <c r="F3259" s="15">
        <f t="shared" si="4960"/>
        <v>233</v>
      </c>
      <c r="G3259" s="18">
        <f>F3259*Premissas!$C$5</f>
        <v>7511.1357165453974</v>
      </c>
      <c r="M3259" s="7" t="str">
        <f>Premissas!$E$11</f>
        <v>janeiro/19</v>
      </c>
      <c r="N3259" s="29">
        <f t="shared" si="4967"/>
        <v>233</v>
      </c>
      <c r="O3259" s="15">
        <f>Premissas!$I$11</f>
        <v>57.12</v>
      </c>
      <c r="P3259" s="16">
        <f t="shared" si="4962"/>
        <v>0</v>
      </c>
      <c r="Q3259" s="17">
        <f>P3259*Premissas!$C$13</f>
        <v>0</v>
      </c>
      <c r="R3259" s="15">
        <f t="shared" si="4963"/>
        <v>233</v>
      </c>
      <c r="S3259" s="18">
        <f>R3259*Premissas!$C$11</f>
        <v>11222.477064220184</v>
      </c>
      <c r="Y3259" s="7" t="str">
        <f>Premissas!$E$11</f>
        <v>janeiro/19</v>
      </c>
      <c r="Z3259" s="29">
        <f t="shared" si="4968"/>
        <v>233</v>
      </c>
      <c r="AA3259" s="15">
        <f>Premissas!$H$11</f>
        <v>81.09</v>
      </c>
      <c r="AB3259" s="16">
        <f t="shared" si="4965"/>
        <v>0</v>
      </c>
      <c r="AC3259" s="17">
        <f>AB3259*Premissas!$C$6</f>
        <v>0</v>
      </c>
      <c r="AD3259" s="15">
        <f t="shared" si="4966"/>
        <v>233</v>
      </c>
      <c r="AE3259" s="18">
        <f>AD3259*Premissas!$C$12</f>
        <v>7511.1357165453974</v>
      </c>
    </row>
    <row r="3260" spans="1:33" x14ac:dyDescent="0.25">
      <c r="A3260" s="7" t="str">
        <f>Premissas!$E$12</f>
        <v>dezembro/18</v>
      </c>
      <c r="B3260" s="29">
        <f t="shared" si="4969"/>
        <v>233</v>
      </c>
      <c r="C3260" s="15">
        <f>LARGE(Premissas!$H$12:$I$12,1)</f>
        <v>66.98</v>
      </c>
      <c r="D3260" s="16">
        <f t="shared" si="4959"/>
        <v>0</v>
      </c>
      <c r="E3260" s="17">
        <f>D3260*Premissas!$C$6</f>
        <v>0</v>
      </c>
      <c r="F3260" s="15">
        <f t="shared" si="4960"/>
        <v>233</v>
      </c>
      <c r="G3260" s="18">
        <f>F3260*Premissas!$C$5</f>
        <v>7511.1357165453974</v>
      </c>
      <c r="M3260" s="7" t="str">
        <f>Premissas!$E$12</f>
        <v>dezembro/18</v>
      </c>
      <c r="N3260" s="29">
        <f t="shared" si="4967"/>
        <v>233</v>
      </c>
      <c r="O3260" s="15">
        <f>Premissas!$I$12</f>
        <v>56.9</v>
      </c>
      <c r="P3260" s="16">
        <f t="shared" si="4962"/>
        <v>0</v>
      </c>
      <c r="Q3260" s="17">
        <f>P3260*Premissas!$C$13</f>
        <v>0</v>
      </c>
      <c r="R3260" s="15">
        <f t="shared" si="4963"/>
        <v>233</v>
      </c>
      <c r="S3260" s="18">
        <f>R3260*Premissas!$C$11</f>
        <v>11222.477064220184</v>
      </c>
      <c r="Y3260" s="7" t="str">
        <f>Premissas!$E$12</f>
        <v>dezembro/18</v>
      </c>
      <c r="Z3260" s="29">
        <f t="shared" si="4968"/>
        <v>233</v>
      </c>
      <c r="AA3260" s="15">
        <f>Premissas!$H$12</f>
        <v>66.98</v>
      </c>
      <c r="AB3260" s="16">
        <f t="shared" si="4965"/>
        <v>0</v>
      </c>
      <c r="AC3260" s="17">
        <f>AB3260*Premissas!$C$6</f>
        <v>0</v>
      </c>
      <c r="AD3260" s="15">
        <f t="shared" si="4966"/>
        <v>233</v>
      </c>
      <c r="AE3260" s="18">
        <f>AD3260*Premissas!$C$12</f>
        <v>7511.1357165453974</v>
      </c>
    </row>
    <row r="3261" spans="1:33" x14ac:dyDescent="0.25">
      <c r="A3261" s="7" t="str">
        <f>Premissas!$E$13</f>
        <v>novembro/18</v>
      </c>
      <c r="B3261" s="29">
        <f t="shared" si="4969"/>
        <v>233</v>
      </c>
      <c r="C3261" s="15">
        <f>LARGE(Premissas!$H$13:$I$13,1)</f>
        <v>66.42</v>
      </c>
      <c r="D3261" s="16">
        <f t="shared" si="4959"/>
        <v>0</v>
      </c>
      <c r="E3261" s="17">
        <f>D3261*Premissas!$C$6</f>
        <v>0</v>
      </c>
      <c r="F3261" s="15">
        <f t="shared" si="4960"/>
        <v>233</v>
      </c>
      <c r="G3261" s="18">
        <f>F3261*Premissas!$C$5</f>
        <v>7511.1357165453974</v>
      </c>
      <c r="M3261" s="7" t="str">
        <f>Premissas!$E$13</f>
        <v>novembro/18</v>
      </c>
      <c r="N3261" s="29">
        <f t="shared" si="4967"/>
        <v>233</v>
      </c>
      <c r="O3261" s="15">
        <f>Premissas!$I$13</f>
        <v>40.659999999999997</v>
      </c>
      <c r="P3261" s="16">
        <f t="shared" si="4962"/>
        <v>0</v>
      </c>
      <c r="Q3261" s="17">
        <f>P3261*Premissas!$C$13</f>
        <v>0</v>
      </c>
      <c r="R3261" s="15">
        <f t="shared" si="4963"/>
        <v>233</v>
      </c>
      <c r="S3261" s="18">
        <f>R3261*Premissas!$C$11</f>
        <v>11222.477064220184</v>
      </c>
      <c r="Y3261" s="7" t="str">
        <f>Premissas!$E$13</f>
        <v>novembro/18</v>
      </c>
      <c r="Z3261" s="29">
        <f t="shared" si="4968"/>
        <v>233</v>
      </c>
      <c r="AA3261" s="15">
        <f>Premissas!$H$13</f>
        <v>66.42</v>
      </c>
      <c r="AB3261" s="16">
        <f t="shared" si="4965"/>
        <v>0</v>
      </c>
      <c r="AC3261" s="17">
        <f>AB3261*Premissas!$C$6</f>
        <v>0</v>
      </c>
      <c r="AD3261" s="15">
        <f t="shared" si="4966"/>
        <v>233</v>
      </c>
      <c r="AE3261" s="18">
        <f>AD3261*Premissas!$C$12</f>
        <v>7511.1357165453974</v>
      </c>
    </row>
    <row r="3262" spans="1:33" x14ac:dyDescent="0.25">
      <c r="A3262" s="26" t="s">
        <v>35</v>
      </c>
      <c r="B3262" s="5"/>
      <c r="C3262" s="5">
        <f>LARGE(C3249:C3261,1)</f>
        <v>89.49</v>
      </c>
      <c r="D3262" s="5">
        <f>LARGE(D3249:D3261,1)</f>
        <v>0</v>
      </c>
      <c r="E3262" s="27">
        <f>SUM(E3250:E3261)</f>
        <v>0</v>
      </c>
      <c r="F3262" s="5">
        <f>LARGE(F3249:F3261,1)</f>
        <v>233</v>
      </c>
      <c r="G3262" s="27">
        <f t="shared" si="4946"/>
        <v>90133.628598544761</v>
      </c>
      <c r="H3262" s="50">
        <f>E3262+G3262</f>
        <v>90133.628598544761</v>
      </c>
      <c r="I3262">
        <f>B3250</f>
        <v>233</v>
      </c>
      <c r="M3262" s="26" t="s">
        <v>35</v>
      </c>
      <c r="N3262" s="5"/>
      <c r="O3262" s="5">
        <f t="shared" ref="O3262:P3262" si="4970">LARGE(O3249:O3261,1)</f>
        <v>77.73</v>
      </c>
      <c r="P3262" s="5">
        <f t="shared" si="4970"/>
        <v>0</v>
      </c>
      <c r="Q3262" s="27">
        <f t="shared" ref="Q3262" si="4971">SUM(Q3250:Q3261)</f>
        <v>0</v>
      </c>
      <c r="R3262" s="5">
        <f t="shared" ref="R3262" si="4972">LARGE(R3249:R3261,1)</f>
        <v>233</v>
      </c>
      <c r="S3262" s="27">
        <f t="shared" si="4950"/>
        <v>134669.72477064218</v>
      </c>
      <c r="T3262" s="50">
        <f t="shared" ref="T3262" si="4973">Q3262+S3262</f>
        <v>134669.72477064218</v>
      </c>
      <c r="U3262">
        <f t="shared" ref="U3262" si="4974">N3250</f>
        <v>233</v>
      </c>
      <c r="Y3262" s="26" t="s">
        <v>35</v>
      </c>
      <c r="Z3262" s="5"/>
      <c r="AA3262" s="5">
        <f t="shared" ref="AA3262:AB3262" si="4975">LARGE(AA3249:AA3261,1)</f>
        <v>89.49</v>
      </c>
      <c r="AB3262" s="5">
        <f t="shared" si="4975"/>
        <v>0</v>
      </c>
      <c r="AC3262" s="27">
        <f t="shared" ref="AC3262" si="4976">SUM(AC3250:AC3261)</f>
        <v>0</v>
      </c>
      <c r="AD3262" s="5">
        <f t="shared" ref="AD3262" si="4977">LARGE(AD3249:AD3261,1)</f>
        <v>233</v>
      </c>
      <c r="AE3262" s="27">
        <f t="shared" si="4956"/>
        <v>90133.628598544761</v>
      </c>
      <c r="AF3262" s="50">
        <f t="shared" ref="AF3262" si="4978">AC3262+AE3262</f>
        <v>90133.628598544761</v>
      </c>
      <c r="AG3262">
        <f t="shared" ref="AG3262" si="4979">Z3250</f>
        <v>233</v>
      </c>
    </row>
    <row r="3263" spans="1:33" x14ac:dyDescent="0.25">
      <c r="A3263" s="6" t="s">
        <v>12</v>
      </c>
      <c r="B3263" s="6" t="s">
        <v>18</v>
      </c>
      <c r="C3263" s="6" t="s">
        <v>19</v>
      </c>
      <c r="D3263" s="14" t="s">
        <v>20</v>
      </c>
      <c r="E3263" s="14" t="s">
        <v>21</v>
      </c>
      <c r="F3263" s="6" t="s">
        <v>22</v>
      </c>
      <c r="G3263" s="6" t="s">
        <v>23</v>
      </c>
      <c r="M3263" s="6" t="s">
        <v>12</v>
      </c>
      <c r="N3263" s="6" t="s">
        <v>18</v>
      </c>
      <c r="O3263" s="6" t="s">
        <v>19</v>
      </c>
      <c r="P3263" s="14" t="s">
        <v>20</v>
      </c>
      <c r="Q3263" s="14" t="s">
        <v>21</v>
      </c>
      <c r="R3263" s="6" t="s">
        <v>22</v>
      </c>
      <c r="S3263" s="6" t="s">
        <v>23</v>
      </c>
      <c r="Y3263" s="6" t="s">
        <v>12</v>
      </c>
      <c r="Z3263" s="6" t="s">
        <v>18</v>
      </c>
      <c r="AA3263" s="6" t="s">
        <v>19</v>
      </c>
      <c r="AB3263" s="14" t="s">
        <v>20</v>
      </c>
      <c r="AC3263" s="14" t="s">
        <v>21</v>
      </c>
      <c r="AD3263" s="6" t="s">
        <v>22</v>
      </c>
      <c r="AE3263" s="6" t="s">
        <v>23</v>
      </c>
    </row>
    <row r="3264" spans="1:33" x14ac:dyDescent="0.25">
      <c r="A3264" s="7" t="str">
        <f>Premissas!$E$2</f>
        <v>outubro/19</v>
      </c>
      <c r="B3264" s="29">
        <f>B3250+1</f>
        <v>234</v>
      </c>
      <c r="C3264" s="15">
        <f>LARGE(Premissas!$H$2:$I$2,1)</f>
        <v>63.39</v>
      </c>
      <c r="D3264" s="16">
        <f t="shared" ref="D3264:D3275" si="4980">IF(C3264&gt;105%*B3264,(C3264-B3264),0)</f>
        <v>0</v>
      </c>
      <c r="E3264" s="17">
        <f>D3264*Premissas!$C$6</f>
        <v>0</v>
      </c>
      <c r="F3264" s="15">
        <f t="shared" ref="F3264:F3275" si="4981">IF(C3264&gt;B3264,C3264,B3264)</f>
        <v>234</v>
      </c>
      <c r="G3264" s="18">
        <f>F3264*Premissas!$C$5</f>
        <v>7543.3723505219868</v>
      </c>
      <c r="M3264" s="7" t="str">
        <f>Premissas!$E$2</f>
        <v>outubro/19</v>
      </c>
      <c r="N3264" s="29">
        <f t="shared" ref="N3264" si="4982">N3250+1</f>
        <v>234</v>
      </c>
      <c r="O3264" s="15">
        <f>Premissas!$I$2</f>
        <v>63.39</v>
      </c>
      <c r="P3264" s="16">
        <f t="shared" ref="P3264:P3275" si="4983">IF(O3264&gt;105%*N3264,(O3264-N3264),0)</f>
        <v>0</v>
      </c>
      <c r="Q3264" s="17">
        <f>P3264*Premissas!$C$13</f>
        <v>0</v>
      </c>
      <c r="R3264" s="15">
        <f t="shared" ref="R3264:R3275" si="4984">IF(O3264&gt;N3264,O3264,N3264)</f>
        <v>234</v>
      </c>
      <c r="S3264" s="18">
        <f>R3264*Premissas!$C$11</f>
        <v>11270.642201834862</v>
      </c>
      <c r="Y3264" s="7" t="str">
        <f>Premissas!$E$2</f>
        <v>outubro/19</v>
      </c>
      <c r="Z3264" s="29">
        <f t="shared" ref="Z3264" si="4985">Z3250+1</f>
        <v>234</v>
      </c>
      <c r="AA3264" s="15">
        <f>Premissas!$H$2</f>
        <v>58.8</v>
      </c>
      <c r="AB3264" s="16">
        <f t="shared" ref="AB3264:AB3275" si="4986">IF(AA3264&gt;105%*Z3264,(AA3264-Z3264),0)</f>
        <v>0</v>
      </c>
      <c r="AC3264" s="17">
        <f>AB3264*Premissas!$C$6</f>
        <v>0</v>
      </c>
      <c r="AD3264" s="15">
        <f t="shared" ref="AD3264:AD3275" si="4987">IF(AA3264&gt;Z3264,AA3264,Z3264)</f>
        <v>234</v>
      </c>
      <c r="AE3264" s="18">
        <f>AD3264*Premissas!$C$12</f>
        <v>7543.3723505219868</v>
      </c>
    </row>
    <row r="3265" spans="1:33" x14ac:dyDescent="0.25">
      <c r="A3265" s="7" t="str">
        <f>Premissas!$E$3</f>
        <v>setembro/19</v>
      </c>
      <c r="B3265" s="29">
        <f>B3264</f>
        <v>234</v>
      </c>
      <c r="C3265" s="15">
        <f>LARGE(Premissas!$H$3:$I$3,1)</f>
        <v>58.91</v>
      </c>
      <c r="D3265" s="16">
        <f t="shared" si="4980"/>
        <v>0</v>
      </c>
      <c r="E3265" s="17">
        <f>D3265*Premissas!$C$6</f>
        <v>0</v>
      </c>
      <c r="F3265" s="15">
        <f t="shared" si="4981"/>
        <v>234</v>
      </c>
      <c r="G3265" s="18">
        <f>F3265*Premissas!$C$5</f>
        <v>7543.3723505219868</v>
      </c>
      <c r="M3265" s="7" t="str">
        <f>Premissas!$E$3</f>
        <v>setembro/19</v>
      </c>
      <c r="N3265" s="29">
        <f t="shared" ref="N3265:N3275" si="4988">N3264</f>
        <v>234</v>
      </c>
      <c r="O3265" s="15">
        <f>Premissas!$I$3</f>
        <v>52.19</v>
      </c>
      <c r="P3265" s="16">
        <f t="shared" si="4983"/>
        <v>0</v>
      </c>
      <c r="Q3265" s="17">
        <f>P3265*Premissas!$C$13</f>
        <v>0</v>
      </c>
      <c r="R3265" s="15">
        <f t="shared" si="4984"/>
        <v>234</v>
      </c>
      <c r="S3265" s="18">
        <f>R3265*Premissas!$C$11</f>
        <v>11270.642201834862</v>
      </c>
      <c r="Y3265" s="7" t="str">
        <f>Premissas!$E$3</f>
        <v>setembro/19</v>
      </c>
      <c r="Z3265" s="29">
        <f t="shared" ref="Z3265:Z3275" si="4989">Z3264</f>
        <v>234</v>
      </c>
      <c r="AA3265" s="15">
        <f>Premissas!$H$3</f>
        <v>58.91</v>
      </c>
      <c r="AB3265" s="16">
        <f t="shared" si="4986"/>
        <v>0</v>
      </c>
      <c r="AC3265" s="17">
        <f>AB3265*Premissas!$C$6</f>
        <v>0</v>
      </c>
      <c r="AD3265" s="15">
        <f t="shared" si="4987"/>
        <v>234</v>
      </c>
      <c r="AE3265" s="18">
        <f>AD3265*Premissas!$C$12</f>
        <v>7543.3723505219868</v>
      </c>
    </row>
    <row r="3266" spans="1:33" x14ac:dyDescent="0.25">
      <c r="A3266" s="7" t="str">
        <f>Premissas!$E$4</f>
        <v>agosto/19</v>
      </c>
      <c r="B3266" s="29">
        <f t="shared" ref="B3266:B3275" si="4990">B3265</f>
        <v>234</v>
      </c>
      <c r="C3266" s="15">
        <f>LARGE(Premissas!$H$4:$I$4,1)</f>
        <v>46.48</v>
      </c>
      <c r="D3266" s="16">
        <f t="shared" si="4980"/>
        <v>0</v>
      </c>
      <c r="E3266" s="17">
        <f>D3266*Premissas!$C$6</f>
        <v>0</v>
      </c>
      <c r="F3266" s="15">
        <f t="shared" si="4981"/>
        <v>234</v>
      </c>
      <c r="G3266" s="18">
        <f>F3266*Premissas!$C$5</f>
        <v>7543.3723505219868</v>
      </c>
      <c r="M3266" s="7" t="str">
        <f>Premissas!$E$4</f>
        <v>agosto/19</v>
      </c>
      <c r="N3266" s="29">
        <f t="shared" si="4988"/>
        <v>234</v>
      </c>
      <c r="O3266" s="15">
        <f>Premissas!$I$4</f>
        <v>20.16</v>
      </c>
      <c r="P3266" s="16">
        <f t="shared" si="4983"/>
        <v>0</v>
      </c>
      <c r="Q3266" s="17">
        <f>P3266*Premissas!$C$13</f>
        <v>0</v>
      </c>
      <c r="R3266" s="15">
        <f t="shared" si="4984"/>
        <v>234</v>
      </c>
      <c r="S3266" s="18">
        <f>R3266*Premissas!$C$11</f>
        <v>11270.642201834862</v>
      </c>
      <c r="Y3266" s="7" t="str">
        <f>Premissas!$E$4</f>
        <v>agosto/19</v>
      </c>
      <c r="Z3266" s="29">
        <f t="shared" si="4989"/>
        <v>234</v>
      </c>
      <c r="AA3266" s="15">
        <f>Premissas!$H$4</f>
        <v>46.48</v>
      </c>
      <c r="AB3266" s="16">
        <f t="shared" si="4986"/>
        <v>0</v>
      </c>
      <c r="AC3266" s="17">
        <f>AB3266*Premissas!$C$6</f>
        <v>0</v>
      </c>
      <c r="AD3266" s="15">
        <f t="shared" si="4987"/>
        <v>234</v>
      </c>
      <c r="AE3266" s="18">
        <f>AD3266*Premissas!$C$12</f>
        <v>7543.3723505219868</v>
      </c>
    </row>
    <row r="3267" spans="1:33" x14ac:dyDescent="0.25">
      <c r="A3267" s="7" t="str">
        <f>Premissas!$E$5</f>
        <v>julho/19</v>
      </c>
      <c r="B3267" s="29">
        <f t="shared" si="4990"/>
        <v>234</v>
      </c>
      <c r="C3267" s="15">
        <f>LARGE(Premissas!$H$5:$I$5,1)</f>
        <v>63.17</v>
      </c>
      <c r="D3267" s="16">
        <f t="shared" si="4980"/>
        <v>0</v>
      </c>
      <c r="E3267" s="17">
        <f>D3267*Premissas!$C$6</f>
        <v>0</v>
      </c>
      <c r="F3267" s="15">
        <f t="shared" si="4981"/>
        <v>234</v>
      </c>
      <c r="G3267" s="18">
        <f>F3267*Premissas!$C$5</f>
        <v>7543.3723505219868</v>
      </c>
      <c r="M3267" s="7" t="str">
        <f>Premissas!$E$5</f>
        <v>julho/19</v>
      </c>
      <c r="N3267" s="29">
        <f t="shared" si="4988"/>
        <v>234</v>
      </c>
      <c r="O3267" s="15">
        <f>Premissas!$I$5</f>
        <v>39.979999999999997</v>
      </c>
      <c r="P3267" s="16">
        <f t="shared" si="4983"/>
        <v>0</v>
      </c>
      <c r="Q3267" s="17">
        <f>P3267*Premissas!$C$13</f>
        <v>0</v>
      </c>
      <c r="R3267" s="15">
        <f t="shared" si="4984"/>
        <v>234</v>
      </c>
      <c r="S3267" s="18">
        <f>R3267*Premissas!$C$11</f>
        <v>11270.642201834862</v>
      </c>
      <c r="Y3267" s="7" t="str">
        <f>Premissas!$E$5</f>
        <v>julho/19</v>
      </c>
      <c r="Z3267" s="29">
        <f t="shared" si="4989"/>
        <v>234</v>
      </c>
      <c r="AA3267" s="15">
        <f>Premissas!$H$5</f>
        <v>63.17</v>
      </c>
      <c r="AB3267" s="16">
        <f t="shared" si="4986"/>
        <v>0</v>
      </c>
      <c r="AC3267" s="17">
        <f>AB3267*Premissas!$C$6</f>
        <v>0</v>
      </c>
      <c r="AD3267" s="15">
        <f t="shared" si="4987"/>
        <v>234</v>
      </c>
      <c r="AE3267" s="18">
        <f>AD3267*Premissas!$C$12</f>
        <v>7543.3723505219868</v>
      </c>
    </row>
    <row r="3268" spans="1:33" x14ac:dyDescent="0.25">
      <c r="A3268" s="7" t="str">
        <f>Premissas!$E$6</f>
        <v>junho/19</v>
      </c>
      <c r="B3268" s="29">
        <f t="shared" si="4990"/>
        <v>234</v>
      </c>
      <c r="C3268" s="15">
        <f>LARGE(Premissas!$H$6:$I$6,1)</f>
        <v>59.47</v>
      </c>
      <c r="D3268" s="16">
        <f t="shared" si="4980"/>
        <v>0</v>
      </c>
      <c r="E3268" s="17">
        <f>D3268*Premissas!$C$6</f>
        <v>0</v>
      </c>
      <c r="F3268" s="15">
        <f t="shared" si="4981"/>
        <v>234</v>
      </c>
      <c r="G3268" s="18">
        <f>F3268*Premissas!$C$5</f>
        <v>7543.3723505219868</v>
      </c>
      <c r="M3268" s="7" t="str">
        <f>Premissas!$E$6</f>
        <v>junho/19</v>
      </c>
      <c r="N3268" s="29">
        <f t="shared" si="4988"/>
        <v>234</v>
      </c>
      <c r="O3268" s="15">
        <f>Premissas!$I$6</f>
        <v>47.71</v>
      </c>
      <c r="P3268" s="16">
        <f t="shared" si="4983"/>
        <v>0</v>
      </c>
      <c r="Q3268" s="17">
        <f>P3268*Premissas!$C$13</f>
        <v>0</v>
      </c>
      <c r="R3268" s="15">
        <f t="shared" si="4984"/>
        <v>234</v>
      </c>
      <c r="S3268" s="18">
        <f>R3268*Premissas!$C$11</f>
        <v>11270.642201834862</v>
      </c>
      <c r="Y3268" s="7" t="str">
        <f>Premissas!$E$6</f>
        <v>junho/19</v>
      </c>
      <c r="Z3268" s="29">
        <f t="shared" si="4989"/>
        <v>234</v>
      </c>
      <c r="AA3268" s="15">
        <f>Premissas!$H$6</f>
        <v>59.47</v>
      </c>
      <c r="AB3268" s="16">
        <f t="shared" si="4986"/>
        <v>0</v>
      </c>
      <c r="AC3268" s="17">
        <f>AB3268*Premissas!$C$6</f>
        <v>0</v>
      </c>
      <c r="AD3268" s="15">
        <f t="shared" si="4987"/>
        <v>234</v>
      </c>
      <c r="AE3268" s="18">
        <f>AD3268*Premissas!$C$12</f>
        <v>7543.3723505219868</v>
      </c>
    </row>
    <row r="3269" spans="1:33" x14ac:dyDescent="0.25">
      <c r="A3269" s="7" t="str">
        <f>Premissas!$E$7</f>
        <v>maio/19</v>
      </c>
      <c r="B3269" s="29">
        <f t="shared" si="4990"/>
        <v>234</v>
      </c>
      <c r="C3269" s="15">
        <f>LARGE(Premissas!$H$7:$I$7,1)</f>
        <v>61.04</v>
      </c>
      <c r="D3269" s="20">
        <f t="shared" si="4980"/>
        <v>0</v>
      </c>
      <c r="E3269" s="17">
        <f>D3269*Premissas!$C$6</f>
        <v>0</v>
      </c>
      <c r="F3269" s="15">
        <f t="shared" si="4981"/>
        <v>234</v>
      </c>
      <c r="G3269" s="18">
        <f>F3269*Premissas!$C$5</f>
        <v>7543.3723505219868</v>
      </c>
      <c r="M3269" s="7" t="str">
        <f>Premissas!$E$7</f>
        <v>maio/19</v>
      </c>
      <c r="N3269" s="29">
        <f t="shared" si="4988"/>
        <v>234</v>
      </c>
      <c r="O3269" s="15">
        <f>Premissas!$I$7</f>
        <v>46.37</v>
      </c>
      <c r="P3269" s="20">
        <f t="shared" si="4983"/>
        <v>0</v>
      </c>
      <c r="Q3269" s="17">
        <f>P3269*Premissas!$C$13</f>
        <v>0</v>
      </c>
      <c r="R3269" s="15">
        <f t="shared" si="4984"/>
        <v>234</v>
      </c>
      <c r="S3269" s="18">
        <f>R3269*Premissas!$C$11</f>
        <v>11270.642201834862</v>
      </c>
      <c r="Y3269" s="7" t="str">
        <f>Premissas!$E$7</f>
        <v>maio/19</v>
      </c>
      <c r="Z3269" s="29">
        <f t="shared" si="4989"/>
        <v>234</v>
      </c>
      <c r="AA3269" s="15">
        <f>Premissas!$H$7</f>
        <v>61.04</v>
      </c>
      <c r="AB3269" s="20">
        <f t="shared" si="4986"/>
        <v>0</v>
      </c>
      <c r="AC3269" s="17">
        <f>AB3269*Premissas!$C$6</f>
        <v>0</v>
      </c>
      <c r="AD3269" s="15">
        <f t="shared" si="4987"/>
        <v>234</v>
      </c>
      <c r="AE3269" s="18">
        <f>AD3269*Premissas!$C$12</f>
        <v>7543.3723505219868</v>
      </c>
    </row>
    <row r="3270" spans="1:33" x14ac:dyDescent="0.25">
      <c r="A3270" s="7" t="str">
        <f>Premissas!$E$8</f>
        <v>abril/19</v>
      </c>
      <c r="B3270" s="29">
        <f t="shared" si="4990"/>
        <v>234</v>
      </c>
      <c r="C3270" s="15">
        <f>LARGE(Premissas!$H$8:$I$8,1)</f>
        <v>81.98</v>
      </c>
      <c r="D3270" s="20">
        <f t="shared" si="4980"/>
        <v>0</v>
      </c>
      <c r="E3270" s="17">
        <f>D3270*Premissas!$C$6</f>
        <v>0</v>
      </c>
      <c r="F3270" s="15">
        <f t="shared" si="4981"/>
        <v>234</v>
      </c>
      <c r="G3270" s="18">
        <f>F3270*Premissas!$C$5</f>
        <v>7543.3723505219868</v>
      </c>
      <c r="M3270" s="7" t="str">
        <f>Premissas!$E$8</f>
        <v>abril/19</v>
      </c>
      <c r="N3270" s="29">
        <f t="shared" si="4988"/>
        <v>234</v>
      </c>
      <c r="O3270" s="15">
        <f>Premissas!$I$8</f>
        <v>53.09</v>
      </c>
      <c r="P3270" s="20">
        <f t="shared" si="4983"/>
        <v>0</v>
      </c>
      <c r="Q3270" s="17">
        <f>P3270*Premissas!$C$13</f>
        <v>0</v>
      </c>
      <c r="R3270" s="15">
        <f t="shared" si="4984"/>
        <v>234</v>
      </c>
      <c r="S3270" s="18">
        <f>R3270*Premissas!$C$11</f>
        <v>11270.642201834862</v>
      </c>
      <c r="Y3270" s="7" t="str">
        <f>Premissas!$E$8</f>
        <v>abril/19</v>
      </c>
      <c r="Z3270" s="29">
        <f t="shared" si="4989"/>
        <v>234</v>
      </c>
      <c r="AA3270" s="15">
        <f>Premissas!$H$8</f>
        <v>81.98</v>
      </c>
      <c r="AB3270" s="20">
        <f t="shared" si="4986"/>
        <v>0</v>
      </c>
      <c r="AC3270" s="17">
        <f>AB3270*Premissas!$C$6</f>
        <v>0</v>
      </c>
      <c r="AD3270" s="15">
        <f t="shared" si="4987"/>
        <v>234</v>
      </c>
      <c r="AE3270" s="18">
        <f>AD3270*Premissas!$C$12</f>
        <v>7543.3723505219868</v>
      </c>
    </row>
    <row r="3271" spans="1:33" x14ac:dyDescent="0.25">
      <c r="A3271" s="7" t="str">
        <f>Premissas!$E$9</f>
        <v>março/19</v>
      </c>
      <c r="B3271" s="29">
        <f t="shared" si="4990"/>
        <v>234</v>
      </c>
      <c r="C3271" s="15">
        <f>LARGE(Premissas!$H$9:$I$9,1)</f>
        <v>77.73</v>
      </c>
      <c r="D3271" s="20">
        <f t="shared" si="4980"/>
        <v>0</v>
      </c>
      <c r="E3271" s="17">
        <f>D3271*Premissas!$C$6</f>
        <v>0</v>
      </c>
      <c r="F3271" s="15">
        <f t="shared" si="4981"/>
        <v>234</v>
      </c>
      <c r="G3271" s="18">
        <f>F3271*Premissas!$C$5</f>
        <v>7543.3723505219868</v>
      </c>
      <c r="M3271" s="7" t="str">
        <f>Premissas!$E$9</f>
        <v>março/19</v>
      </c>
      <c r="N3271" s="29">
        <f t="shared" si="4988"/>
        <v>234</v>
      </c>
      <c r="O3271" s="15">
        <f>Premissas!$I$9</f>
        <v>77.73</v>
      </c>
      <c r="P3271" s="20">
        <f t="shared" si="4983"/>
        <v>0</v>
      </c>
      <c r="Q3271" s="17">
        <f>P3271*Premissas!$C$13</f>
        <v>0</v>
      </c>
      <c r="R3271" s="15">
        <f t="shared" si="4984"/>
        <v>234</v>
      </c>
      <c r="S3271" s="18">
        <f>R3271*Premissas!$C$11</f>
        <v>11270.642201834862</v>
      </c>
      <c r="Y3271" s="7" t="str">
        <f>Premissas!$E$9</f>
        <v>março/19</v>
      </c>
      <c r="Z3271" s="29">
        <f t="shared" si="4989"/>
        <v>234</v>
      </c>
      <c r="AA3271" s="15">
        <f>Premissas!$H$9</f>
        <v>77.62</v>
      </c>
      <c r="AB3271" s="20">
        <f t="shared" si="4986"/>
        <v>0</v>
      </c>
      <c r="AC3271" s="17">
        <f>AB3271*Premissas!$C$6</f>
        <v>0</v>
      </c>
      <c r="AD3271" s="15">
        <f t="shared" si="4987"/>
        <v>234</v>
      </c>
      <c r="AE3271" s="18">
        <f>AD3271*Premissas!$C$12</f>
        <v>7543.3723505219868</v>
      </c>
    </row>
    <row r="3272" spans="1:33" x14ac:dyDescent="0.25">
      <c r="A3272" s="7" t="str">
        <f>Premissas!$E$10</f>
        <v>fevereiro/19</v>
      </c>
      <c r="B3272" s="29">
        <f t="shared" si="4990"/>
        <v>234</v>
      </c>
      <c r="C3272" s="15">
        <f>LARGE(Premissas!$H$10:$I$10,1)</f>
        <v>89.49</v>
      </c>
      <c r="D3272" s="20">
        <f t="shared" si="4980"/>
        <v>0</v>
      </c>
      <c r="E3272" s="17">
        <f>D3272*Premissas!$C$6</f>
        <v>0</v>
      </c>
      <c r="F3272" s="15">
        <f t="shared" si="4981"/>
        <v>234</v>
      </c>
      <c r="G3272" s="18">
        <f>F3272*Premissas!$C$5</f>
        <v>7543.3723505219868</v>
      </c>
      <c r="M3272" s="7" t="str">
        <f>Premissas!$E$10</f>
        <v>fevereiro/19</v>
      </c>
      <c r="N3272" s="29">
        <f t="shared" si="4988"/>
        <v>234</v>
      </c>
      <c r="O3272" s="15">
        <f>Premissas!$I$10</f>
        <v>61.82</v>
      </c>
      <c r="P3272" s="20">
        <f t="shared" si="4983"/>
        <v>0</v>
      </c>
      <c r="Q3272" s="17">
        <f>P3272*Premissas!$C$13</f>
        <v>0</v>
      </c>
      <c r="R3272" s="15">
        <f t="shared" si="4984"/>
        <v>234</v>
      </c>
      <c r="S3272" s="18">
        <f>R3272*Premissas!$C$11</f>
        <v>11270.642201834862</v>
      </c>
      <c r="Y3272" s="7" t="str">
        <f>Premissas!$E$10</f>
        <v>fevereiro/19</v>
      </c>
      <c r="Z3272" s="29">
        <f t="shared" si="4989"/>
        <v>234</v>
      </c>
      <c r="AA3272" s="15">
        <f>Premissas!$H$10</f>
        <v>89.49</v>
      </c>
      <c r="AB3272" s="20">
        <f t="shared" si="4986"/>
        <v>0</v>
      </c>
      <c r="AC3272" s="17">
        <f>AB3272*Premissas!$C$6</f>
        <v>0</v>
      </c>
      <c r="AD3272" s="15">
        <f t="shared" si="4987"/>
        <v>234</v>
      </c>
      <c r="AE3272" s="18">
        <f>AD3272*Premissas!$C$12</f>
        <v>7543.3723505219868</v>
      </c>
    </row>
    <row r="3273" spans="1:33" x14ac:dyDescent="0.25">
      <c r="A3273" s="7" t="str">
        <f>Premissas!$E$11</f>
        <v>janeiro/19</v>
      </c>
      <c r="B3273" s="29">
        <f t="shared" si="4990"/>
        <v>234</v>
      </c>
      <c r="C3273" s="15">
        <f>LARGE(Premissas!$H$11:$I$11,1)</f>
        <v>81.09</v>
      </c>
      <c r="D3273" s="16">
        <f t="shared" si="4980"/>
        <v>0</v>
      </c>
      <c r="E3273" s="17">
        <f>D3273*Premissas!$C$6</f>
        <v>0</v>
      </c>
      <c r="F3273" s="15">
        <f t="shared" si="4981"/>
        <v>234</v>
      </c>
      <c r="G3273" s="18">
        <f>F3273*Premissas!$C$5</f>
        <v>7543.3723505219868</v>
      </c>
      <c r="M3273" s="7" t="str">
        <f>Premissas!$E$11</f>
        <v>janeiro/19</v>
      </c>
      <c r="N3273" s="29">
        <f t="shared" si="4988"/>
        <v>234</v>
      </c>
      <c r="O3273" s="15">
        <f>Premissas!$I$11</f>
        <v>57.12</v>
      </c>
      <c r="P3273" s="16">
        <f t="shared" si="4983"/>
        <v>0</v>
      </c>
      <c r="Q3273" s="17">
        <f>P3273*Premissas!$C$13</f>
        <v>0</v>
      </c>
      <c r="R3273" s="15">
        <f t="shared" si="4984"/>
        <v>234</v>
      </c>
      <c r="S3273" s="18">
        <f>R3273*Premissas!$C$11</f>
        <v>11270.642201834862</v>
      </c>
      <c r="Y3273" s="7" t="str">
        <f>Premissas!$E$11</f>
        <v>janeiro/19</v>
      </c>
      <c r="Z3273" s="29">
        <f t="shared" si="4989"/>
        <v>234</v>
      </c>
      <c r="AA3273" s="15">
        <f>Premissas!$H$11</f>
        <v>81.09</v>
      </c>
      <c r="AB3273" s="16">
        <f t="shared" si="4986"/>
        <v>0</v>
      </c>
      <c r="AC3273" s="17">
        <f>AB3273*Premissas!$C$6</f>
        <v>0</v>
      </c>
      <c r="AD3273" s="15">
        <f t="shared" si="4987"/>
        <v>234</v>
      </c>
      <c r="AE3273" s="18">
        <f>AD3273*Premissas!$C$12</f>
        <v>7543.3723505219868</v>
      </c>
    </row>
    <row r="3274" spans="1:33" x14ac:dyDescent="0.25">
      <c r="A3274" s="7" t="str">
        <f>Premissas!$E$12</f>
        <v>dezembro/18</v>
      </c>
      <c r="B3274" s="29">
        <f t="shared" si="4990"/>
        <v>234</v>
      </c>
      <c r="C3274" s="15">
        <f>LARGE(Premissas!$H$12:$I$12,1)</f>
        <v>66.98</v>
      </c>
      <c r="D3274" s="16">
        <f t="shared" si="4980"/>
        <v>0</v>
      </c>
      <c r="E3274" s="17">
        <f>D3274*Premissas!$C$6</f>
        <v>0</v>
      </c>
      <c r="F3274" s="15">
        <f t="shared" si="4981"/>
        <v>234</v>
      </c>
      <c r="G3274" s="18">
        <f>F3274*Premissas!$C$5</f>
        <v>7543.3723505219868</v>
      </c>
      <c r="M3274" s="7" t="str">
        <f>Premissas!$E$12</f>
        <v>dezembro/18</v>
      </c>
      <c r="N3274" s="29">
        <f t="shared" si="4988"/>
        <v>234</v>
      </c>
      <c r="O3274" s="15">
        <f>Premissas!$I$12</f>
        <v>56.9</v>
      </c>
      <c r="P3274" s="16">
        <f t="shared" si="4983"/>
        <v>0</v>
      </c>
      <c r="Q3274" s="17">
        <f>P3274*Premissas!$C$13</f>
        <v>0</v>
      </c>
      <c r="R3274" s="15">
        <f t="shared" si="4984"/>
        <v>234</v>
      </c>
      <c r="S3274" s="18">
        <f>R3274*Premissas!$C$11</f>
        <v>11270.642201834862</v>
      </c>
      <c r="Y3274" s="7" t="str">
        <f>Premissas!$E$12</f>
        <v>dezembro/18</v>
      </c>
      <c r="Z3274" s="29">
        <f t="shared" si="4989"/>
        <v>234</v>
      </c>
      <c r="AA3274" s="15">
        <f>Premissas!$H$12</f>
        <v>66.98</v>
      </c>
      <c r="AB3274" s="16">
        <f t="shared" si="4986"/>
        <v>0</v>
      </c>
      <c r="AC3274" s="17">
        <f>AB3274*Premissas!$C$6</f>
        <v>0</v>
      </c>
      <c r="AD3274" s="15">
        <f t="shared" si="4987"/>
        <v>234</v>
      </c>
      <c r="AE3274" s="18">
        <f>AD3274*Premissas!$C$12</f>
        <v>7543.3723505219868</v>
      </c>
    </row>
    <row r="3275" spans="1:33" x14ac:dyDescent="0.25">
      <c r="A3275" s="7" t="str">
        <f>Premissas!$E$13</f>
        <v>novembro/18</v>
      </c>
      <c r="B3275" s="29">
        <f t="shared" si="4990"/>
        <v>234</v>
      </c>
      <c r="C3275" s="15">
        <f>LARGE(Premissas!$H$13:$I$13,1)</f>
        <v>66.42</v>
      </c>
      <c r="D3275" s="16">
        <f t="shared" si="4980"/>
        <v>0</v>
      </c>
      <c r="E3275" s="17">
        <f>D3275*Premissas!$C$6</f>
        <v>0</v>
      </c>
      <c r="F3275" s="15">
        <f t="shared" si="4981"/>
        <v>234</v>
      </c>
      <c r="G3275" s="18">
        <f>F3275*Premissas!$C$5</f>
        <v>7543.3723505219868</v>
      </c>
      <c r="M3275" s="7" t="str">
        <f>Premissas!$E$13</f>
        <v>novembro/18</v>
      </c>
      <c r="N3275" s="29">
        <f t="shared" si="4988"/>
        <v>234</v>
      </c>
      <c r="O3275" s="15">
        <f>Premissas!$I$13</f>
        <v>40.659999999999997</v>
      </c>
      <c r="P3275" s="16">
        <f t="shared" si="4983"/>
        <v>0</v>
      </c>
      <c r="Q3275" s="17">
        <f>P3275*Premissas!$C$13</f>
        <v>0</v>
      </c>
      <c r="R3275" s="15">
        <f t="shared" si="4984"/>
        <v>234</v>
      </c>
      <c r="S3275" s="18">
        <f>R3275*Premissas!$C$11</f>
        <v>11270.642201834862</v>
      </c>
      <c r="Y3275" s="7" t="str">
        <f>Premissas!$E$13</f>
        <v>novembro/18</v>
      </c>
      <c r="Z3275" s="29">
        <f t="shared" si="4989"/>
        <v>234</v>
      </c>
      <c r="AA3275" s="15">
        <f>Premissas!$H$13</f>
        <v>66.42</v>
      </c>
      <c r="AB3275" s="16">
        <f t="shared" si="4986"/>
        <v>0</v>
      </c>
      <c r="AC3275" s="17">
        <f>AB3275*Premissas!$C$6</f>
        <v>0</v>
      </c>
      <c r="AD3275" s="15">
        <f t="shared" si="4987"/>
        <v>234</v>
      </c>
      <c r="AE3275" s="18">
        <f>AD3275*Premissas!$C$12</f>
        <v>7543.3723505219868</v>
      </c>
    </row>
    <row r="3276" spans="1:33" x14ac:dyDescent="0.25">
      <c r="A3276" s="26" t="s">
        <v>35</v>
      </c>
      <c r="B3276" s="5"/>
      <c r="C3276" s="5">
        <f>LARGE(C3263:C3275,1)</f>
        <v>89.49</v>
      </c>
      <c r="D3276" s="5">
        <f>LARGE(D3263:D3275,1)</f>
        <v>0</v>
      </c>
      <c r="E3276" s="27">
        <f>SUM(E3264:E3275)</f>
        <v>0</v>
      </c>
      <c r="F3276" s="5">
        <f>LARGE(F3263:F3275,1)</f>
        <v>234</v>
      </c>
      <c r="G3276" s="27">
        <f t="shared" si="4946"/>
        <v>90520.468206263831</v>
      </c>
      <c r="H3276" s="50">
        <f>E3276+G3276</f>
        <v>90520.468206263831</v>
      </c>
      <c r="I3276">
        <f>B3264</f>
        <v>234</v>
      </c>
      <c r="M3276" s="26" t="s">
        <v>35</v>
      </c>
      <c r="N3276" s="5"/>
      <c r="O3276" s="5">
        <f t="shared" ref="O3276:P3276" si="4991">LARGE(O3263:O3275,1)</f>
        <v>77.73</v>
      </c>
      <c r="P3276" s="5">
        <f t="shared" si="4991"/>
        <v>0</v>
      </c>
      <c r="Q3276" s="27">
        <f t="shared" ref="Q3276" si="4992">SUM(Q3264:Q3275)</f>
        <v>0</v>
      </c>
      <c r="R3276" s="5">
        <f t="shared" ref="R3276" si="4993">LARGE(R3263:R3275,1)</f>
        <v>234</v>
      </c>
      <c r="S3276" s="27">
        <f t="shared" si="4950"/>
        <v>135247.70642201838</v>
      </c>
      <c r="T3276" s="50">
        <f t="shared" ref="T3276" si="4994">Q3276+S3276</f>
        <v>135247.70642201838</v>
      </c>
      <c r="U3276">
        <f t="shared" ref="U3276" si="4995">N3264</f>
        <v>234</v>
      </c>
      <c r="Y3276" s="26" t="s">
        <v>35</v>
      </c>
      <c r="Z3276" s="5"/>
      <c r="AA3276" s="5">
        <f t="shared" ref="AA3276:AB3276" si="4996">LARGE(AA3263:AA3275,1)</f>
        <v>89.49</v>
      </c>
      <c r="AB3276" s="5">
        <f t="shared" si="4996"/>
        <v>0</v>
      </c>
      <c r="AC3276" s="27">
        <f t="shared" ref="AC3276" si="4997">SUM(AC3264:AC3275)</f>
        <v>0</v>
      </c>
      <c r="AD3276" s="5">
        <f t="shared" ref="AD3276" si="4998">LARGE(AD3263:AD3275,1)</f>
        <v>234</v>
      </c>
      <c r="AE3276" s="27">
        <f t="shared" si="4956"/>
        <v>90520.468206263831</v>
      </c>
      <c r="AF3276" s="50">
        <f t="shared" ref="AF3276" si="4999">AC3276+AE3276</f>
        <v>90520.468206263831</v>
      </c>
      <c r="AG3276">
        <f t="shared" ref="AG3276" si="5000">Z3264</f>
        <v>234</v>
      </c>
    </row>
    <row r="3277" spans="1:33" x14ac:dyDescent="0.25">
      <c r="A3277" s="6" t="s">
        <v>12</v>
      </c>
      <c r="B3277" s="6" t="s">
        <v>18</v>
      </c>
      <c r="C3277" s="6" t="s">
        <v>19</v>
      </c>
      <c r="D3277" s="14" t="s">
        <v>20</v>
      </c>
      <c r="E3277" s="14" t="s">
        <v>21</v>
      </c>
      <c r="F3277" s="6" t="s">
        <v>22</v>
      </c>
      <c r="G3277" s="6" t="s">
        <v>23</v>
      </c>
      <c r="M3277" s="6" t="s">
        <v>12</v>
      </c>
      <c r="N3277" s="6" t="s">
        <v>18</v>
      </c>
      <c r="O3277" s="6" t="s">
        <v>19</v>
      </c>
      <c r="P3277" s="14" t="s">
        <v>20</v>
      </c>
      <c r="Q3277" s="14" t="s">
        <v>21</v>
      </c>
      <c r="R3277" s="6" t="s">
        <v>22</v>
      </c>
      <c r="S3277" s="6" t="s">
        <v>23</v>
      </c>
      <c r="Y3277" s="6" t="s">
        <v>12</v>
      </c>
      <c r="Z3277" s="6" t="s">
        <v>18</v>
      </c>
      <c r="AA3277" s="6" t="s">
        <v>19</v>
      </c>
      <c r="AB3277" s="14" t="s">
        <v>20</v>
      </c>
      <c r="AC3277" s="14" t="s">
        <v>21</v>
      </c>
      <c r="AD3277" s="6" t="s">
        <v>22</v>
      </c>
      <c r="AE3277" s="6" t="s">
        <v>23</v>
      </c>
    </row>
    <row r="3278" spans="1:33" x14ac:dyDescent="0.25">
      <c r="A3278" s="7" t="str">
        <f>Premissas!$E$2</f>
        <v>outubro/19</v>
      </c>
      <c r="B3278" s="29">
        <f>B3264+1</f>
        <v>235</v>
      </c>
      <c r="C3278" s="15">
        <f>LARGE(Premissas!$H$2:$I$2,1)</f>
        <v>63.39</v>
      </c>
      <c r="D3278" s="16">
        <f t="shared" ref="D3278:D3289" si="5001">IF(C3278&gt;105%*B3278,(C3278-B3278),0)</f>
        <v>0</v>
      </c>
      <c r="E3278" s="17">
        <f>D3278*Premissas!$C$6</f>
        <v>0</v>
      </c>
      <c r="F3278" s="15">
        <f t="shared" ref="F3278:F3289" si="5002">IF(C3278&gt;B3278,C3278,B3278)</f>
        <v>235</v>
      </c>
      <c r="G3278" s="18">
        <f>F3278*Premissas!$C$5</f>
        <v>7575.6089844985763</v>
      </c>
      <c r="M3278" s="7" t="str">
        <f>Premissas!$E$2</f>
        <v>outubro/19</v>
      </c>
      <c r="N3278" s="29">
        <f t="shared" ref="N3278" si="5003">N3264+1</f>
        <v>235</v>
      </c>
      <c r="O3278" s="15">
        <f>Premissas!$I$2</f>
        <v>63.39</v>
      </c>
      <c r="P3278" s="16">
        <f t="shared" ref="P3278:P3289" si="5004">IF(O3278&gt;105%*N3278,(O3278-N3278),0)</f>
        <v>0</v>
      </c>
      <c r="Q3278" s="17">
        <f>P3278*Premissas!$C$13</f>
        <v>0</v>
      </c>
      <c r="R3278" s="15">
        <f t="shared" ref="R3278:R3289" si="5005">IF(O3278&gt;N3278,O3278,N3278)</f>
        <v>235</v>
      </c>
      <c r="S3278" s="18">
        <f>R3278*Premissas!$C$11</f>
        <v>11318.80733944954</v>
      </c>
      <c r="Y3278" s="7" t="str">
        <f>Premissas!$E$2</f>
        <v>outubro/19</v>
      </c>
      <c r="Z3278" s="29">
        <f t="shared" ref="Z3278" si="5006">Z3264+1</f>
        <v>235</v>
      </c>
      <c r="AA3278" s="15">
        <f>Premissas!$H$2</f>
        <v>58.8</v>
      </c>
      <c r="AB3278" s="16">
        <f t="shared" ref="AB3278:AB3289" si="5007">IF(AA3278&gt;105%*Z3278,(AA3278-Z3278),0)</f>
        <v>0</v>
      </c>
      <c r="AC3278" s="17">
        <f>AB3278*Premissas!$C$6</f>
        <v>0</v>
      </c>
      <c r="AD3278" s="15">
        <f t="shared" ref="AD3278:AD3289" si="5008">IF(AA3278&gt;Z3278,AA3278,Z3278)</f>
        <v>235</v>
      </c>
      <c r="AE3278" s="18">
        <f>AD3278*Premissas!$C$12</f>
        <v>7575.6089844985763</v>
      </c>
    </row>
    <row r="3279" spans="1:33" x14ac:dyDescent="0.25">
      <c r="A3279" s="7" t="str">
        <f>Premissas!$E$3</f>
        <v>setembro/19</v>
      </c>
      <c r="B3279" s="29">
        <f>B3278</f>
        <v>235</v>
      </c>
      <c r="C3279" s="15">
        <f>LARGE(Premissas!$H$3:$I$3,1)</f>
        <v>58.91</v>
      </c>
      <c r="D3279" s="16">
        <f t="shared" si="5001"/>
        <v>0</v>
      </c>
      <c r="E3279" s="17">
        <f>D3279*Premissas!$C$6</f>
        <v>0</v>
      </c>
      <c r="F3279" s="15">
        <f t="shared" si="5002"/>
        <v>235</v>
      </c>
      <c r="G3279" s="18">
        <f>F3279*Premissas!$C$5</f>
        <v>7575.6089844985763</v>
      </c>
      <c r="M3279" s="7" t="str">
        <f>Premissas!$E$3</f>
        <v>setembro/19</v>
      </c>
      <c r="N3279" s="29">
        <f t="shared" ref="N3279:N3289" si="5009">N3278</f>
        <v>235</v>
      </c>
      <c r="O3279" s="15">
        <f>Premissas!$I$3</f>
        <v>52.19</v>
      </c>
      <c r="P3279" s="16">
        <f t="shared" si="5004"/>
        <v>0</v>
      </c>
      <c r="Q3279" s="17">
        <f>P3279*Premissas!$C$13</f>
        <v>0</v>
      </c>
      <c r="R3279" s="15">
        <f t="shared" si="5005"/>
        <v>235</v>
      </c>
      <c r="S3279" s="18">
        <f>R3279*Premissas!$C$11</f>
        <v>11318.80733944954</v>
      </c>
      <c r="Y3279" s="7" t="str">
        <f>Premissas!$E$3</f>
        <v>setembro/19</v>
      </c>
      <c r="Z3279" s="29">
        <f t="shared" ref="Z3279:Z3289" si="5010">Z3278</f>
        <v>235</v>
      </c>
      <c r="AA3279" s="15">
        <f>Premissas!$H$3</f>
        <v>58.91</v>
      </c>
      <c r="AB3279" s="16">
        <f t="shared" si="5007"/>
        <v>0</v>
      </c>
      <c r="AC3279" s="17">
        <f>AB3279*Premissas!$C$6</f>
        <v>0</v>
      </c>
      <c r="AD3279" s="15">
        <f t="shared" si="5008"/>
        <v>235</v>
      </c>
      <c r="AE3279" s="18">
        <f>AD3279*Premissas!$C$12</f>
        <v>7575.6089844985763</v>
      </c>
    </row>
    <row r="3280" spans="1:33" x14ac:dyDescent="0.25">
      <c r="A3280" s="7" t="str">
        <f>Premissas!$E$4</f>
        <v>agosto/19</v>
      </c>
      <c r="B3280" s="29">
        <f t="shared" ref="B3280:B3289" si="5011">B3279</f>
        <v>235</v>
      </c>
      <c r="C3280" s="15">
        <f>LARGE(Premissas!$H$4:$I$4,1)</f>
        <v>46.48</v>
      </c>
      <c r="D3280" s="16">
        <f t="shared" si="5001"/>
        <v>0</v>
      </c>
      <c r="E3280" s="17">
        <f>D3280*Premissas!$C$6</f>
        <v>0</v>
      </c>
      <c r="F3280" s="15">
        <f t="shared" si="5002"/>
        <v>235</v>
      </c>
      <c r="G3280" s="18">
        <f>F3280*Premissas!$C$5</f>
        <v>7575.6089844985763</v>
      </c>
      <c r="M3280" s="7" t="str">
        <f>Premissas!$E$4</f>
        <v>agosto/19</v>
      </c>
      <c r="N3280" s="29">
        <f t="shared" si="5009"/>
        <v>235</v>
      </c>
      <c r="O3280" s="15">
        <f>Premissas!$I$4</f>
        <v>20.16</v>
      </c>
      <c r="P3280" s="16">
        <f t="shared" si="5004"/>
        <v>0</v>
      </c>
      <c r="Q3280" s="17">
        <f>P3280*Premissas!$C$13</f>
        <v>0</v>
      </c>
      <c r="R3280" s="15">
        <f t="shared" si="5005"/>
        <v>235</v>
      </c>
      <c r="S3280" s="18">
        <f>R3280*Premissas!$C$11</f>
        <v>11318.80733944954</v>
      </c>
      <c r="Y3280" s="7" t="str">
        <f>Premissas!$E$4</f>
        <v>agosto/19</v>
      </c>
      <c r="Z3280" s="29">
        <f t="shared" si="5010"/>
        <v>235</v>
      </c>
      <c r="AA3280" s="15">
        <f>Premissas!$H$4</f>
        <v>46.48</v>
      </c>
      <c r="AB3280" s="16">
        <f t="shared" si="5007"/>
        <v>0</v>
      </c>
      <c r="AC3280" s="17">
        <f>AB3280*Premissas!$C$6</f>
        <v>0</v>
      </c>
      <c r="AD3280" s="15">
        <f t="shared" si="5008"/>
        <v>235</v>
      </c>
      <c r="AE3280" s="18">
        <f>AD3280*Premissas!$C$12</f>
        <v>7575.6089844985763</v>
      </c>
    </row>
    <row r="3281" spans="1:33" x14ac:dyDescent="0.25">
      <c r="A3281" s="7" t="str">
        <f>Premissas!$E$5</f>
        <v>julho/19</v>
      </c>
      <c r="B3281" s="29">
        <f t="shared" si="5011"/>
        <v>235</v>
      </c>
      <c r="C3281" s="15">
        <f>LARGE(Premissas!$H$5:$I$5,1)</f>
        <v>63.17</v>
      </c>
      <c r="D3281" s="16">
        <f t="shared" si="5001"/>
        <v>0</v>
      </c>
      <c r="E3281" s="17">
        <f>D3281*Premissas!$C$6</f>
        <v>0</v>
      </c>
      <c r="F3281" s="15">
        <f t="shared" si="5002"/>
        <v>235</v>
      </c>
      <c r="G3281" s="18">
        <f>F3281*Premissas!$C$5</f>
        <v>7575.6089844985763</v>
      </c>
      <c r="M3281" s="7" t="str">
        <f>Premissas!$E$5</f>
        <v>julho/19</v>
      </c>
      <c r="N3281" s="29">
        <f t="shared" si="5009"/>
        <v>235</v>
      </c>
      <c r="O3281" s="15">
        <f>Premissas!$I$5</f>
        <v>39.979999999999997</v>
      </c>
      <c r="P3281" s="16">
        <f t="shared" si="5004"/>
        <v>0</v>
      </c>
      <c r="Q3281" s="17">
        <f>P3281*Premissas!$C$13</f>
        <v>0</v>
      </c>
      <c r="R3281" s="15">
        <f t="shared" si="5005"/>
        <v>235</v>
      </c>
      <c r="S3281" s="18">
        <f>R3281*Premissas!$C$11</f>
        <v>11318.80733944954</v>
      </c>
      <c r="Y3281" s="7" t="str">
        <f>Premissas!$E$5</f>
        <v>julho/19</v>
      </c>
      <c r="Z3281" s="29">
        <f t="shared" si="5010"/>
        <v>235</v>
      </c>
      <c r="AA3281" s="15">
        <f>Premissas!$H$5</f>
        <v>63.17</v>
      </c>
      <c r="AB3281" s="16">
        <f t="shared" si="5007"/>
        <v>0</v>
      </c>
      <c r="AC3281" s="17">
        <f>AB3281*Premissas!$C$6</f>
        <v>0</v>
      </c>
      <c r="AD3281" s="15">
        <f t="shared" si="5008"/>
        <v>235</v>
      </c>
      <c r="AE3281" s="18">
        <f>AD3281*Premissas!$C$12</f>
        <v>7575.6089844985763</v>
      </c>
    </row>
    <row r="3282" spans="1:33" x14ac:dyDescent="0.25">
      <c r="A3282" s="7" t="str">
        <f>Premissas!$E$6</f>
        <v>junho/19</v>
      </c>
      <c r="B3282" s="29">
        <f t="shared" si="5011"/>
        <v>235</v>
      </c>
      <c r="C3282" s="15">
        <f>LARGE(Premissas!$H$6:$I$6,1)</f>
        <v>59.47</v>
      </c>
      <c r="D3282" s="16">
        <f t="shared" si="5001"/>
        <v>0</v>
      </c>
      <c r="E3282" s="17">
        <f>D3282*Premissas!$C$6</f>
        <v>0</v>
      </c>
      <c r="F3282" s="15">
        <f t="shared" si="5002"/>
        <v>235</v>
      </c>
      <c r="G3282" s="18">
        <f>F3282*Premissas!$C$5</f>
        <v>7575.6089844985763</v>
      </c>
      <c r="M3282" s="7" t="str">
        <f>Premissas!$E$6</f>
        <v>junho/19</v>
      </c>
      <c r="N3282" s="29">
        <f t="shared" si="5009"/>
        <v>235</v>
      </c>
      <c r="O3282" s="15">
        <f>Premissas!$I$6</f>
        <v>47.71</v>
      </c>
      <c r="P3282" s="16">
        <f t="shared" si="5004"/>
        <v>0</v>
      </c>
      <c r="Q3282" s="17">
        <f>P3282*Premissas!$C$13</f>
        <v>0</v>
      </c>
      <c r="R3282" s="15">
        <f t="shared" si="5005"/>
        <v>235</v>
      </c>
      <c r="S3282" s="18">
        <f>R3282*Premissas!$C$11</f>
        <v>11318.80733944954</v>
      </c>
      <c r="Y3282" s="7" t="str">
        <f>Premissas!$E$6</f>
        <v>junho/19</v>
      </c>
      <c r="Z3282" s="29">
        <f t="shared" si="5010"/>
        <v>235</v>
      </c>
      <c r="AA3282" s="15">
        <f>Premissas!$H$6</f>
        <v>59.47</v>
      </c>
      <c r="AB3282" s="16">
        <f t="shared" si="5007"/>
        <v>0</v>
      </c>
      <c r="AC3282" s="17">
        <f>AB3282*Premissas!$C$6</f>
        <v>0</v>
      </c>
      <c r="AD3282" s="15">
        <f t="shared" si="5008"/>
        <v>235</v>
      </c>
      <c r="AE3282" s="18">
        <f>AD3282*Premissas!$C$12</f>
        <v>7575.6089844985763</v>
      </c>
    </row>
    <row r="3283" spans="1:33" x14ac:dyDescent="0.25">
      <c r="A3283" s="7" t="str">
        <f>Premissas!$E$7</f>
        <v>maio/19</v>
      </c>
      <c r="B3283" s="29">
        <f t="shared" si="5011"/>
        <v>235</v>
      </c>
      <c r="C3283" s="15">
        <f>LARGE(Premissas!$H$7:$I$7,1)</f>
        <v>61.04</v>
      </c>
      <c r="D3283" s="20">
        <f t="shared" si="5001"/>
        <v>0</v>
      </c>
      <c r="E3283" s="17">
        <f>D3283*Premissas!$C$6</f>
        <v>0</v>
      </c>
      <c r="F3283" s="15">
        <f t="shared" si="5002"/>
        <v>235</v>
      </c>
      <c r="G3283" s="18">
        <f>F3283*Premissas!$C$5</f>
        <v>7575.6089844985763</v>
      </c>
      <c r="M3283" s="7" t="str">
        <f>Premissas!$E$7</f>
        <v>maio/19</v>
      </c>
      <c r="N3283" s="29">
        <f t="shared" si="5009"/>
        <v>235</v>
      </c>
      <c r="O3283" s="15">
        <f>Premissas!$I$7</f>
        <v>46.37</v>
      </c>
      <c r="P3283" s="20">
        <f t="shared" si="5004"/>
        <v>0</v>
      </c>
      <c r="Q3283" s="17">
        <f>P3283*Premissas!$C$13</f>
        <v>0</v>
      </c>
      <c r="R3283" s="15">
        <f t="shared" si="5005"/>
        <v>235</v>
      </c>
      <c r="S3283" s="18">
        <f>R3283*Premissas!$C$11</f>
        <v>11318.80733944954</v>
      </c>
      <c r="Y3283" s="7" t="str">
        <f>Premissas!$E$7</f>
        <v>maio/19</v>
      </c>
      <c r="Z3283" s="29">
        <f t="shared" si="5010"/>
        <v>235</v>
      </c>
      <c r="AA3283" s="15">
        <f>Premissas!$H$7</f>
        <v>61.04</v>
      </c>
      <c r="AB3283" s="20">
        <f t="shared" si="5007"/>
        <v>0</v>
      </c>
      <c r="AC3283" s="17">
        <f>AB3283*Premissas!$C$6</f>
        <v>0</v>
      </c>
      <c r="AD3283" s="15">
        <f t="shared" si="5008"/>
        <v>235</v>
      </c>
      <c r="AE3283" s="18">
        <f>AD3283*Premissas!$C$12</f>
        <v>7575.6089844985763</v>
      </c>
    </row>
    <row r="3284" spans="1:33" x14ac:dyDescent="0.25">
      <c r="A3284" s="7" t="str">
        <f>Premissas!$E$8</f>
        <v>abril/19</v>
      </c>
      <c r="B3284" s="29">
        <f t="shared" si="5011"/>
        <v>235</v>
      </c>
      <c r="C3284" s="15">
        <f>LARGE(Premissas!$H$8:$I$8,1)</f>
        <v>81.98</v>
      </c>
      <c r="D3284" s="20">
        <f t="shared" si="5001"/>
        <v>0</v>
      </c>
      <c r="E3284" s="17">
        <f>D3284*Premissas!$C$6</f>
        <v>0</v>
      </c>
      <c r="F3284" s="15">
        <f t="shared" si="5002"/>
        <v>235</v>
      </c>
      <c r="G3284" s="18">
        <f>F3284*Premissas!$C$5</f>
        <v>7575.6089844985763</v>
      </c>
      <c r="M3284" s="7" t="str">
        <f>Premissas!$E$8</f>
        <v>abril/19</v>
      </c>
      <c r="N3284" s="29">
        <f t="shared" si="5009"/>
        <v>235</v>
      </c>
      <c r="O3284" s="15">
        <f>Premissas!$I$8</f>
        <v>53.09</v>
      </c>
      <c r="P3284" s="20">
        <f t="shared" si="5004"/>
        <v>0</v>
      </c>
      <c r="Q3284" s="17">
        <f>P3284*Premissas!$C$13</f>
        <v>0</v>
      </c>
      <c r="R3284" s="15">
        <f t="shared" si="5005"/>
        <v>235</v>
      </c>
      <c r="S3284" s="18">
        <f>R3284*Premissas!$C$11</f>
        <v>11318.80733944954</v>
      </c>
      <c r="Y3284" s="7" t="str">
        <f>Premissas!$E$8</f>
        <v>abril/19</v>
      </c>
      <c r="Z3284" s="29">
        <f t="shared" si="5010"/>
        <v>235</v>
      </c>
      <c r="AA3284" s="15">
        <f>Premissas!$H$8</f>
        <v>81.98</v>
      </c>
      <c r="AB3284" s="20">
        <f t="shared" si="5007"/>
        <v>0</v>
      </c>
      <c r="AC3284" s="17">
        <f>AB3284*Premissas!$C$6</f>
        <v>0</v>
      </c>
      <c r="AD3284" s="15">
        <f t="shared" si="5008"/>
        <v>235</v>
      </c>
      <c r="AE3284" s="18">
        <f>AD3284*Premissas!$C$12</f>
        <v>7575.6089844985763</v>
      </c>
    </row>
    <row r="3285" spans="1:33" x14ac:dyDescent="0.25">
      <c r="A3285" s="7" t="str">
        <f>Premissas!$E$9</f>
        <v>março/19</v>
      </c>
      <c r="B3285" s="29">
        <f t="shared" si="5011"/>
        <v>235</v>
      </c>
      <c r="C3285" s="15">
        <f>LARGE(Premissas!$H$9:$I$9,1)</f>
        <v>77.73</v>
      </c>
      <c r="D3285" s="20">
        <f t="shared" si="5001"/>
        <v>0</v>
      </c>
      <c r="E3285" s="17">
        <f>D3285*Premissas!$C$6</f>
        <v>0</v>
      </c>
      <c r="F3285" s="15">
        <f t="shared" si="5002"/>
        <v>235</v>
      </c>
      <c r="G3285" s="18">
        <f>F3285*Premissas!$C$5</f>
        <v>7575.6089844985763</v>
      </c>
      <c r="M3285" s="7" t="str">
        <f>Premissas!$E$9</f>
        <v>março/19</v>
      </c>
      <c r="N3285" s="29">
        <f t="shared" si="5009"/>
        <v>235</v>
      </c>
      <c r="O3285" s="15">
        <f>Premissas!$I$9</f>
        <v>77.73</v>
      </c>
      <c r="P3285" s="20">
        <f t="shared" si="5004"/>
        <v>0</v>
      </c>
      <c r="Q3285" s="17">
        <f>P3285*Premissas!$C$13</f>
        <v>0</v>
      </c>
      <c r="R3285" s="15">
        <f t="shared" si="5005"/>
        <v>235</v>
      </c>
      <c r="S3285" s="18">
        <f>R3285*Premissas!$C$11</f>
        <v>11318.80733944954</v>
      </c>
      <c r="Y3285" s="7" t="str">
        <f>Premissas!$E$9</f>
        <v>março/19</v>
      </c>
      <c r="Z3285" s="29">
        <f t="shared" si="5010"/>
        <v>235</v>
      </c>
      <c r="AA3285" s="15">
        <f>Premissas!$H$9</f>
        <v>77.62</v>
      </c>
      <c r="AB3285" s="20">
        <f t="shared" si="5007"/>
        <v>0</v>
      </c>
      <c r="AC3285" s="17">
        <f>AB3285*Premissas!$C$6</f>
        <v>0</v>
      </c>
      <c r="AD3285" s="15">
        <f t="shared" si="5008"/>
        <v>235</v>
      </c>
      <c r="AE3285" s="18">
        <f>AD3285*Premissas!$C$12</f>
        <v>7575.6089844985763</v>
      </c>
    </row>
    <row r="3286" spans="1:33" x14ac:dyDescent="0.25">
      <c r="A3286" s="7" t="str">
        <f>Premissas!$E$10</f>
        <v>fevereiro/19</v>
      </c>
      <c r="B3286" s="29">
        <f t="shared" si="5011"/>
        <v>235</v>
      </c>
      <c r="C3286" s="15">
        <f>LARGE(Premissas!$H$10:$I$10,1)</f>
        <v>89.49</v>
      </c>
      <c r="D3286" s="20">
        <f t="shared" si="5001"/>
        <v>0</v>
      </c>
      <c r="E3286" s="17">
        <f>D3286*Premissas!$C$6</f>
        <v>0</v>
      </c>
      <c r="F3286" s="15">
        <f t="shared" si="5002"/>
        <v>235</v>
      </c>
      <c r="G3286" s="18">
        <f>F3286*Premissas!$C$5</f>
        <v>7575.6089844985763</v>
      </c>
      <c r="M3286" s="7" t="str">
        <f>Premissas!$E$10</f>
        <v>fevereiro/19</v>
      </c>
      <c r="N3286" s="29">
        <f t="shared" si="5009"/>
        <v>235</v>
      </c>
      <c r="O3286" s="15">
        <f>Premissas!$I$10</f>
        <v>61.82</v>
      </c>
      <c r="P3286" s="20">
        <f t="shared" si="5004"/>
        <v>0</v>
      </c>
      <c r="Q3286" s="17">
        <f>P3286*Premissas!$C$13</f>
        <v>0</v>
      </c>
      <c r="R3286" s="15">
        <f t="shared" si="5005"/>
        <v>235</v>
      </c>
      <c r="S3286" s="18">
        <f>R3286*Premissas!$C$11</f>
        <v>11318.80733944954</v>
      </c>
      <c r="Y3286" s="7" t="str">
        <f>Premissas!$E$10</f>
        <v>fevereiro/19</v>
      </c>
      <c r="Z3286" s="29">
        <f t="shared" si="5010"/>
        <v>235</v>
      </c>
      <c r="AA3286" s="15">
        <f>Premissas!$H$10</f>
        <v>89.49</v>
      </c>
      <c r="AB3286" s="20">
        <f t="shared" si="5007"/>
        <v>0</v>
      </c>
      <c r="AC3286" s="17">
        <f>AB3286*Premissas!$C$6</f>
        <v>0</v>
      </c>
      <c r="AD3286" s="15">
        <f t="shared" si="5008"/>
        <v>235</v>
      </c>
      <c r="AE3286" s="18">
        <f>AD3286*Premissas!$C$12</f>
        <v>7575.6089844985763</v>
      </c>
    </row>
    <row r="3287" spans="1:33" x14ac:dyDescent="0.25">
      <c r="A3287" s="7" t="str">
        <f>Premissas!$E$11</f>
        <v>janeiro/19</v>
      </c>
      <c r="B3287" s="29">
        <f t="shared" si="5011"/>
        <v>235</v>
      </c>
      <c r="C3287" s="15">
        <f>LARGE(Premissas!$H$11:$I$11,1)</f>
        <v>81.09</v>
      </c>
      <c r="D3287" s="16">
        <f t="shared" si="5001"/>
        <v>0</v>
      </c>
      <c r="E3287" s="17">
        <f>D3287*Premissas!$C$6</f>
        <v>0</v>
      </c>
      <c r="F3287" s="15">
        <f t="shared" si="5002"/>
        <v>235</v>
      </c>
      <c r="G3287" s="18">
        <f>F3287*Premissas!$C$5</f>
        <v>7575.6089844985763</v>
      </c>
      <c r="M3287" s="7" t="str">
        <f>Premissas!$E$11</f>
        <v>janeiro/19</v>
      </c>
      <c r="N3287" s="29">
        <f t="shared" si="5009"/>
        <v>235</v>
      </c>
      <c r="O3287" s="15">
        <f>Premissas!$I$11</f>
        <v>57.12</v>
      </c>
      <c r="P3287" s="16">
        <f t="shared" si="5004"/>
        <v>0</v>
      </c>
      <c r="Q3287" s="17">
        <f>P3287*Premissas!$C$13</f>
        <v>0</v>
      </c>
      <c r="R3287" s="15">
        <f t="shared" si="5005"/>
        <v>235</v>
      </c>
      <c r="S3287" s="18">
        <f>R3287*Premissas!$C$11</f>
        <v>11318.80733944954</v>
      </c>
      <c r="Y3287" s="7" t="str">
        <f>Premissas!$E$11</f>
        <v>janeiro/19</v>
      </c>
      <c r="Z3287" s="29">
        <f t="shared" si="5010"/>
        <v>235</v>
      </c>
      <c r="AA3287" s="15">
        <f>Premissas!$H$11</f>
        <v>81.09</v>
      </c>
      <c r="AB3287" s="16">
        <f t="shared" si="5007"/>
        <v>0</v>
      </c>
      <c r="AC3287" s="17">
        <f>AB3287*Premissas!$C$6</f>
        <v>0</v>
      </c>
      <c r="AD3287" s="15">
        <f t="shared" si="5008"/>
        <v>235</v>
      </c>
      <c r="AE3287" s="18">
        <f>AD3287*Premissas!$C$12</f>
        <v>7575.6089844985763</v>
      </c>
    </row>
    <row r="3288" spans="1:33" x14ac:dyDescent="0.25">
      <c r="A3288" s="7" t="str">
        <f>Premissas!$E$12</f>
        <v>dezembro/18</v>
      </c>
      <c r="B3288" s="29">
        <f t="shared" si="5011"/>
        <v>235</v>
      </c>
      <c r="C3288" s="15">
        <f>LARGE(Premissas!$H$12:$I$12,1)</f>
        <v>66.98</v>
      </c>
      <c r="D3288" s="16">
        <f t="shared" si="5001"/>
        <v>0</v>
      </c>
      <c r="E3288" s="17">
        <f>D3288*Premissas!$C$6</f>
        <v>0</v>
      </c>
      <c r="F3288" s="15">
        <f t="shared" si="5002"/>
        <v>235</v>
      </c>
      <c r="G3288" s="18">
        <f>F3288*Premissas!$C$5</f>
        <v>7575.6089844985763</v>
      </c>
      <c r="M3288" s="7" t="str">
        <f>Premissas!$E$12</f>
        <v>dezembro/18</v>
      </c>
      <c r="N3288" s="29">
        <f t="shared" si="5009"/>
        <v>235</v>
      </c>
      <c r="O3288" s="15">
        <f>Premissas!$I$12</f>
        <v>56.9</v>
      </c>
      <c r="P3288" s="16">
        <f t="shared" si="5004"/>
        <v>0</v>
      </c>
      <c r="Q3288" s="17">
        <f>P3288*Premissas!$C$13</f>
        <v>0</v>
      </c>
      <c r="R3288" s="15">
        <f t="shared" si="5005"/>
        <v>235</v>
      </c>
      <c r="S3288" s="18">
        <f>R3288*Premissas!$C$11</f>
        <v>11318.80733944954</v>
      </c>
      <c r="Y3288" s="7" t="str">
        <f>Premissas!$E$12</f>
        <v>dezembro/18</v>
      </c>
      <c r="Z3288" s="29">
        <f t="shared" si="5010"/>
        <v>235</v>
      </c>
      <c r="AA3288" s="15">
        <f>Premissas!$H$12</f>
        <v>66.98</v>
      </c>
      <c r="AB3288" s="16">
        <f t="shared" si="5007"/>
        <v>0</v>
      </c>
      <c r="AC3288" s="17">
        <f>AB3288*Premissas!$C$6</f>
        <v>0</v>
      </c>
      <c r="AD3288" s="15">
        <f t="shared" si="5008"/>
        <v>235</v>
      </c>
      <c r="AE3288" s="18">
        <f>AD3288*Premissas!$C$12</f>
        <v>7575.6089844985763</v>
      </c>
    </row>
    <row r="3289" spans="1:33" x14ac:dyDescent="0.25">
      <c r="A3289" s="7" t="str">
        <f>Premissas!$E$13</f>
        <v>novembro/18</v>
      </c>
      <c r="B3289" s="29">
        <f t="shared" si="5011"/>
        <v>235</v>
      </c>
      <c r="C3289" s="15">
        <f>LARGE(Premissas!$H$13:$I$13,1)</f>
        <v>66.42</v>
      </c>
      <c r="D3289" s="16">
        <f t="shared" si="5001"/>
        <v>0</v>
      </c>
      <c r="E3289" s="17">
        <f>D3289*Premissas!$C$6</f>
        <v>0</v>
      </c>
      <c r="F3289" s="15">
        <f t="shared" si="5002"/>
        <v>235</v>
      </c>
      <c r="G3289" s="18">
        <f>F3289*Premissas!$C$5</f>
        <v>7575.6089844985763</v>
      </c>
      <c r="M3289" s="7" t="str">
        <f>Premissas!$E$13</f>
        <v>novembro/18</v>
      </c>
      <c r="N3289" s="29">
        <f t="shared" si="5009"/>
        <v>235</v>
      </c>
      <c r="O3289" s="15">
        <f>Premissas!$I$13</f>
        <v>40.659999999999997</v>
      </c>
      <c r="P3289" s="16">
        <f t="shared" si="5004"/>
        <v>0</v>
      </c>
      <c r="Q3289" s="17">
        <f>P3289*Premissas!$C$13</f>
        <v>0</v>
      </c>
      <c r="R3289" s="15">
        <f t="shared" si="5005"/>
        <v>235</v>
      </c>
      <c r="S3289" s="18">
        <f>R3289*Premissas!$C$11</f>
        <v>11318.80733944954</v>
      </c>
      <c r="Y3289" s="7" t="str">
        <f>Premissas!$E$13</f>
        <v>novembro/18</v>
      </c>
      <c r="Z3289" s="29">
        <f t="shared" si="5010"/>
        <v>235</v>
      </c>
      <c r="AA3289" s="15">
        <f>Premissas!$H$13</f>
        <v>66.42</v>
      </c>
      <c r="AB3289" s="16">
        <f t="shared" si="5007"/>
        <v>0</v>
      </c>
      <c r="AC3289" s="17">
        <f>AB3289*Premissas!$C$6</f>
        <v>0</v>
      </c>
      <c r="AD3289" s="15">
        <f t="shared" si="5008"/>
        <v>235</v>
      </c>
      <c r="AE3289" s="18">
        <f>AD3289*Premissas!$C$12</f>
        <v>7575.6089844985763</v>
      </c>
    </row>
    <row r="3290" spans="1:33" x14ac:dyDescent="0.25">
      <c r="A3290" s="26" t="s">
        <v>35</v>
      </c>
      <c r="B3290" s="5"/>
      <c r="C3290" s="5">
        <f>LARGE(C3277:C3289,1)</f>
        <v>89.49</v>
      </c>
      <c r="D3290" s="5">
        <f>LARGE(D3277:D3289,1)</f>
        <v>0</v>
      </c>
      <c r="E3290" s="27">
        <f>SUM(E3278:E3289)</f>
        <v>0</v>
      </c>
      <c r="F3290" s="5">
        <f>LARGE(F3277:F3289,1)</f>
        <v>235</v>
      </c>
      <c r="G3290" s="27">
        <f t="shared" si="4946"/>
        <v>90907.307813982887</v>
      </c>
      <c r="H3290" s="50">
        <f>E3290+G3290</f>
        <v>90907.307813982887</v>
      </c>
      <c r="I3290">
        <f>B3278</f>
        <v>235</v>
      </c>
      <c r="M3290" s="26" t="s">
        <v>35</v>
      </c>
      <c r="N3290" s="5"/>
      <c r="O3290" s="5">
        <f t="shared" ref="O3290:P3290" si="5012">LARGE(O3277:O3289,1)</f>
        <v>77.73</v>
      </c>
      <c r="P3290" s="5">
        <f t="shared" si="5012"/>
        <v>0</v>
      </c>
      <c r="Q3290" s="27">
        <f t="shared" ref="Q3290" si="5013">SUM(Q3278:Q3289)</f>
        <v>0</v>
      </c>
      <c r="R3290" s="5">
        <f t="shared" ref="R3290" si="5014">LARGE(R3277:R3289,1)</f>
        <v>235</v>
      </c>
      <c r="S3290" s="27">
        <f t="shared" si="4950"/>
        <v>135825.6880733945</v>
      </c>
      <c r="T3290" s="50">
        <f t="shared" ref="T3290" si="5015">Q3290+S3290</f>
        <v>135825.6880733945</v>
      </c>
      <c r="U3290">
        <f t="shared" ref="U3290" si="5016">N3278</f>
        <v>235</v>
      </c>
      <c r="Y3290" s="26" t="s">
        <v>35</v>
      </c>
      <c r="Z3290" s="5"/>
      <c r="AA3290" s="5">
        <f t="shared" ref="AA3290:AB3290" si="5017">LARGE(AA3277:AA3289,1)</f>
        <v>89.49</v>
      </c>
      <c r="AB3290" s="5">
        <f t="shared" si="5017"/>
        <v>0</v>
      </c>
      <c r="AC3290" s="27">
        <f t="shared" ref="AC3290" si="5018">SUM(AC3278:AC3289)</f>
        <v>0</v>
      </c>
      <c r="AD3290" s="5">
        <f t="shared" ref="AD3290" si="5019">LARGE(AD3277:AD3289,1)</f>
        <v>235</v>
      </c>
      <c r="AE3290" s="27">
        <f t="shared" si="4956"/>
        <v>90907.307813982887</v>
      </c>
      <c r="AF3290" s="50">
        <f t="shared" ref="AF3290" si="5020">AC3290+AE3290</f>
        <v>90907.307813982887</v>
      </c>
      <c r="AG3290">
        <f t="shared" ref="AG3290" si="5021">Z3278</f>
        <v>235</v>
      </c>
    </row>
    <row r="3291" spans="1:33" x14ac:dyDescent="0.25">
      <c r="A3291" s="6" t="s">
        <v>12</v>
      </c>
      <c r="B3291" s="6" t="s">
        <v>18</v>
      </c>
      <c r="C3291" s="6" t="s">
        <v>19</v>
      </c>
      <c r="D3291" s="14" t="s">
        <v>20</v>
      </c>
      <c r="E3291" s="14" t="s">
        <v>21</v>
      </c>
      <c r="F3291" s="6" t="s">
        <v>22</v>
      </c>
      <c r="G3291" s="6" t="s">
        <v>23</v>
      </c>
      <c r="M3291" s="6" t="s">
        <v>12</v>
      </c>
      <c r="N3291" s="6" t="s">
        <v>18</v>
      </c>
      <c r="O3291" s="6" t="s">
        <v>19</v>
      </c>
      <c r="P3291" s="14" t="s">
        <v>20</v>
      </c>
      <c r="Q3291" s="14" t="s">
        <v>21</v>
      </c>
      <c r="R3291" s="6" t="s">
        <v>22</v>
      </c>
      <c r="S3291" s="6" t="s">
        <v>23</v>
      </c>
      <c r="Y3291" s="6" t="s">
        <v>12</v>
      </c>
      <c r="Z3291" s="6" t="s">
        <v>18</v>
      </c>
      <c r="AA3291" s="6" t="s">
        <v>19</v>
      </c>
      <c r="AB3291" s="14" t="s">
        <v>20</v>
      </c>
      <c r="AC3291" s="14" t="s">
        <v>21</v>
      </c>
      <c r="AD3291" s="6" t="s">
        <v>22</v>
      </c>
      <c r="AE3291" s="6" t="s">
        <v>23</v>
      </c>
    </row>
    <row r="3292" spans="1:33" x14ac:dyDescent="0.25">
      <c r="A3292" s="7" t="str">
        <f>Premissas!$E$2</f>
        <v>outubro/19</v>
      </c>
      <c r="B3292" s="29">
        <f>B3278+1</f>
        <v>236</v>
      </c>
      <c r="C3292" s="15">
        <f>LARGE(Premissas!$H$2:$I$2,1)</f>
        <v>63.39</v>
      </c>
      <c r="D3292" s="16">
        <f t="shared" ref="D3292:D3303" si="5022">IF(C3292&gt;105%*B3292,(C3292-B3292),0)</f>
        <v>0</v>
      </c>
      <c r="E3292" s="17">
        <f>D3292*Premissas!$C$6</f>
        <v>0</v>
      </c>
      <c r="F3292" s="15">
        <f t="shared" ref="F3292:F3303" si="5023">IF(C3292&gt;B3292,C3292,B3292)</f>
        <v>236</v>
      </c>
      <c r="G3292" s="18">
        <f>F3292*Premissas!$C$5</f>
        <v>7607.8456184751658</v>
      </c>
      <c r="M3292" s="7" t="str">
        <f>Premissas!$E$2</f>
        <v>outubro/19</v>
      </c>
      <c r="N3292" s="29">
        <f t="shared" ref="N3292" si="5024">N3278+1</f>
        <v>236</v>
      </c>
      <c r="O3292" s="15">
        <f>Premissas!$I$2</f>
        <v>63.39</v>
      </c>
      <c r="P3292" s="16">
        <f t="shared" ref="P3292:P3303" si="5025">IF(O3292&gt;105%*N3292,(O3292-N3292),0)</f>
        <v>0</v>
      </c>
      <c r="Q3292" s="17">
        <f>P3292*Premissas!$C$13</f>
        <v>0</v>
      </c>
      <c r="R3292" s="15">
        <f t="shared" ref="R3292:R3303" si="5026">IF(O3292&gt;N3292,O3292,N3292)</f>
        <v>236</v>
      </c>
      <c r="S3292" s="18">
        <f>R3292*Premissas!$C$11</f>
        <v>11366.972477064221</v>
      </c>
      <c r="Y3292" s="7" t="str">
        <f>Premissas!$E$2</f>
        <v>outubro/19</v>
      </c>
      <c r="Z3292" s="29">
        <f t="shared" ref="Z3292" si="5027">Z3278+1</f>
        <v>236</v>
      </c>
      <c r="AA3292" s="15">
        <f>Premissas!$H$2</f>
        <v>58.8</v>
      </c>
      <c r="AB3292" s="16">
        <f t="shared" ref="AB3292:AB3303" si="5028">IF(AA3292&gt;105%*Z3292,(AA3292-Z3292),0)</f>
        <v>0</v>
      </c>
      <c r="AC3292" s="17">
        <f>AB3292*Premissas!$C$6</f>
        <v>0</v>
      </c>
      <c r="AD3292" s="15">
        <f t="shared" ref="AD3292:AD3303" si="5029">IF(AA3292&gt;Z3292,AA3292,Z3292)</f>
        <v>236</v>
      </c>
      <c r="AE3292" s="18">
        <f>AD3292*Premissas!$C$12</f>
        <v>7607.8456184751658</v>
      </c>
    </row>
    <row r="3293" spans="1:33" x14ac:dyDescent="0.25">
      <c r="A3293" s="7" t="str">
        <f>Premissas!$E$3</f>
        <v>setembro/19</v>
      </c>
      <c r="B3293" s="29">
        <f>B3292</f>
        <v>236</v>
      </c>
      <c r="C3293" s="15">
        <f>LARGE(Premissas!$H$3:$I$3,1)</f>
        <v>58.91</v>
      </c>
      <c r="D3293" s="16">
        <f t="shared" si="5022"/>
        <v>0</v>
      </c>
      <c r="E3293" s="17">
        <f>D3293*Premissas!$C$6</f>
        <v>0</v>
      </c>
      <c r="F3293" s="15">
        <f t="shared" si="5023"/>
        <v>236</v>
      </c>
      <c r="G3293" s="18">
        <f>F3293*Premissas!$C$5</f>
        <v>7607.8456184751658</v>
      </c>
      <c r="M3293" s="7" t="str">
        <f>Premissas!$E$3</f>
        <v>setembro/19</v>
      </c>
      <c r="N3293" s="29">
        <f t="shared" ref="N3293:N3303" si="5030">N3292</f>
        <v>236</v>
      </c>
      <c r="O3293" s="15">
        <f>Premissas!$I$3</f>
        <v>52.19</v>
      </c>
      <c r="P3293" s="16">
        <f t="shared" si="5025"/>
        <v>0</v>
      </c>
      <c r="Q3293" s="17">
        <f>P3293*Premissas!$C$13</f>
        <v>0</v>
      </c>
      <c r="R3293" s="15">
        <f t="shared" si="5026"/>
        <v>236</v>
      </c>
      <c r="S3293" s="18">
        <f>R3293*Premissas!$C$11</f>
        <v>11366.972477064221</v>
      </c>
      <c r="Y3293" s="7" t="str">
        <f>Premissas!$E$3</f>
        <v>setembro/19</v>
      </c>
      <c r="Z3293" s="29">
        <f t="shared" ref="Z3293:Z3303" si="5031">Z3292</f>
        <v>236</v>
      </c>
      <c r="AA3293" s="15">
        <f>Premissas!$H$3</f>
        <v>58.91</v>
      </c>
      <c r="AB3293" s="16">
        <f t="shared" si="5028"/>
        <v>0</v>
      </c>
      <c r="AC3293" s="17">
        <f>AB3293*Premissas!$C$6</f>
        <v>0</v>
      </c>
      <c r="AD3293" s="15">
        <f t="shared" si="5029"/>
        <v>236</v>
      </c>
      <c r="AE3293" s="18">
        <f>AD3293*Premissas!$C$12</f>
        <v>7607.8456184751658</v>
      </c>
    </row>
    <row r="3294" spans="1:33" x14ac:dyDescent="0.25">
      <c r="A3294" s="7" t="str">
        <f>Premissas!$E$4</f>
        <v>agosto/19</v>
      </c>
      <c r="B3294" s="29">
        <f t="shared" ref="B3294:B3303" si="5032">B3293</f>
        <v>236</v>
      </c>
      <c r="C3294" s="15">
        <f>LARGE(Premissas!$H$4:$I$4,1)</f>
        <v>46.48</v>
      </c>
      <c r="D3294" s="16">
        <f t="shared" si="5022"/>
        <v>0</v>
      </c>
      <c r="E3294" s="17">
        <f>D3294*Premissas!$C$6</f>
        <v>0</v>
      </c>
      <c r="F3294" s="15">
        <f t="shared" si="5023"/>
        <v>236</v>
      </c>
      <c r="G3294" s="18">
        <f>F3294*Premissas!$C$5</f>
        <v>7607.8456184751658</v>
      </c>
      <c r="M3294" s="7" t="str">
        <f>Premissas!$E$4</f>
        <v>agosto/19</v>
      </c>
      <c r="N3294" s="29">
        <f t="shared" si="5030"/>
        <v>236</v>
      </c>
      <c r="O3294" s="15">
        <f>Premissas!$I$4</f>
        <v>20.16</v>
      </c>
      <c r="P3294" s="16">
        <f t="shared" si="5025"/>
        <v>0</v>
      </c>
      <c r="Q3294" s="17">
        <f>P3294*Premissas!$C$13</f>
        <v>0</v>
      </c>
      <c r="R3294" s="15">
        <f t="shared" si="5026"/>
        <v>236</v>
      </c>
      <c r="S3294" s="18">
        <f>R3294*Premissas!$C$11</f>
        <v>11366.972477064221</v>
      </c>
      <c r="Y3294" s="7" t="str">
        <f>Premissas!$E$4</f>
        <v>agosto/19</v>
      </c>
      <c r="Z3294" s="29">
        <f t="shared" si="5031"/>
        <v>236</v>
      </c>
      <c r="AA3294" s="15">
        <f>Premissas!$H$4</f>
        <v>46.48</v>
      </c>
      <c r="AB3294" s="16">
        <f t="shared" si="5028"/>
        <v>0</v>
      </c>
      <c r="AC3294" s="17">
        <f>AB3294*Premissas!$C$6</f>
        <v>0</v>
      </c>
      <c r="AD3294" s="15">
        <f t="shared" si="5029"/>
        <v>236</v>
      </c>
      <c r="AE3294" s="18">
        <f>AD3294*Premissas!$C$12</f>
        <v>7607.8456184751658</v>
      </c>
    </row>
    <row r="3295" spans="1:33" x14ac:dyDescent="0.25">
      <c r="A3295" s="7" t="str">
        <f>Premissas!$E$5</f>
        <v>julho/19</v>
      </c>
      <c r="B3295" s="29">
        <f t="shared" si="5032"/>
        <v>236</v>
      </c>
      <c r="C3295" s="15">
        <f>LARGE(Premissas!$H$5:$I$5,1)</f>
        <v>63.17</v>
      </c>
      <c r="D3295" s="16">
        <f t="shared" si="5022"/>
        <v>0</v>
      </c>
      <c r="E3295" s="17">
        <f>D3295*Premissas!$C$6</f>
        <v>0</v>
      </c>
      <c r="F3295" s="15">
        <f t="shared" si="5023"/>
        <v>236</v>
      </c>
      <c r="G3295" s="18">
        <f>F3295*Premissas!$C$5</f>
        <v>7607.8456184751658</v>
      </c>
      <c r="M3295" s="7" t="str">
        <f>Premissas!$E$5</f>
        <v>julho/19</v>
      </c>
      <c r="N3295" s="29">
        <f t="shared" si="5030"/>
        <v>236</v>
      </c>
      <c r="O3295" s="15">
        <f>Premissas!$I$5</f>
        <v>39.979999999999997</v>
      </c>
      <c r="P3295" s="16">
        <f t="shared" si="5025"/>
        <v>0</v>
      </c>
      <c r="Q3295" s="17">
        <f>P3295*Premissas!$C$13</f>
        <v>0</v>
      </c>
      <c r="R3295" s="15">
        <f t="shared" si="5026"/>
        <v>236</v>
      </c>
      <c r="S3295" s="18">
        <f>R3295*Premissas!$C$11</f>
        <v>11366.972477064221</v>
      </c>
      <c r="Y3295" s="7" t="str">
        <f>Premissas!$E$5</f>
        <v>julho/19</v>
      </c>
      <c r="Z3295" s="29">
        <f t="shared" si="5031"/>
        <v>236</v>
      </c>
      <c r="AA3295" s="15">
        <f>Premissas!$H$5</f>
        <v>63.17</v>
      </c>
      <c r="AB3295" s="16">
        <f t="shared" si="5028"/>
        <v>0</v>
      </c>
      <c r="AC3295" s="17">
        <f>AB3295*Premissas!$C$6</f>
        <v>0</v>
      </c>
      <c r="AD3295" s="15">
        <f t="shared" si="5029"/>
        <v>236</v>
      </c>
      <c r="AE3295" s="18">
        <f>AD3295*Premissas!$C$12</f>
        <v>7607.8456184751658</v>
      </c>
    </row>
    <row r="3296" spans="1:33" x14ac:dyDescent="0.25">
      <c r="A3296" s="7" t="str">
        <f>Premissas!$E$6</f>
        <v>junho/19</v>
      </c>
      <c r="B3296" s="29">
        <f t="shared" si="5032"/>
        <v>236</v>
      </c>
      <c r="C3296" s="15">
        <f>LARGE(Premissas!$H$6:$I$6,1)</f>
        <v>59.47</v>
      </c>
      <c r="D3296" s="16">
        <f t="shared" si="5022"/>
        <v>0</v>
      </c>
      <c r="E3296" s="17">
        <f>D3296*Premissas!$C$6</f>
        <v>0</v>
      </c>
      <c r="F3296" s="15">
        <f t="shared" si="5023"/>
        <v>236</v>
      </c>
      <c r="G3296" s="18">
        <f>F3296*Premissas!$C$5</f>
        <v>7607.8456184751658</v>
      </c>
      <c r="M3296" s="7" t="str">
        <f>Premissas!$E$6</f>
        <v>junho/19</v>
      </c>
      <c r="N3296" s="29">
        <f t="shared" si="5030"/>
        <v>236</v>
      </c>
      <c r="O3296" s="15">
        <f>Premissas!$I$6</f>
        <v>47.71</v>
      </c>
      <c r="P3296" s="16">
        <f t="shared" si="5025"/>
        <v>0</v>
      </c>
      <c r="Q3296" s="17">
        <f>P3296*Premissas!$C$13</f>
        <v>0</v>
      </c>
      <c r="R3296" s="15">
        <f t="shared" si="5026"/>
        <v>236</v>
      </c>
      <c r="S3296" s="18">
        <f>R3296*Premissas!$C$11</f>
        <v>11366.972477064221</v>
      </c>
      <c r="Y3296" s="7" t="str">
        <f>Premissas!$E$6</f>
        <v>junho/19</v>
      </c>
      <c r="Z3296" s="29">
        <f t="shared" si="5031"/>
        <v>236</v>
      </c>
      <c r="AA3296" s="15">
        <f>Premissas!$H$6</f>
        <v>59.47</v>
      </c>
      <c r="AB3296" s="16">
        <f t="shared" si="5028"/>
        <v>0</v>
      </c>
      <c r="AC3296" s="17">
        <f>AB3296*Premissas!$C$6</f>
        <v>0</v>
      </c>
      <c r="AD3296" s="15">
        <f t="shared" si="5029"/>
        <v>236</v>
      </c>
      <c r="AE3296" s="18">
        <f>AD3296*Premissas!$C$12</f>
        <v>7607.8456184751658</v>
      </c>
    </row>
    <row r="3297" spans="1:33" x14ac:dyDescent="0.25">
      <c r="A3297" s="7" t="str">
        <f>Premissas!$E$7</f>
        <v>maio/19</v>
      </c>
      <c r="B3297" s="29">
        <f t="shared" si="5032"/>
        <v>236</v>
      </c>
      <c r="C3297" s="15">
        <f>LARGE(Premissas!$H$7:$I$7,1)</f>
        <v>61.04</v>
      </c>
      <c r="D3297" s="20">
        <f t="shared" si="5022"/>
        <v>0</v>
      </c>
      <c r="E3297" s="17">
        <f>D3297*Premissas!$C$6</f>
        <v>0</v>
      </c>
      <c r="F3297" s="15">
        <f t="shared" si="5023"/>
        <v>236</v>
      </c>
      <c r="G3297" s="18">
        <f>F3297*Premissas!$C$5</f>
        <v>7607.8456184751658</v>
      </c>
      <c r="M3297" s="7" t="str">
        <f>Premissas!$E$7</f>
        <v>maio/19</v>
      </c>
      <c r="N3297" s="29">
        <f t="shared" si="5030"/>
        <v>236</v>
      </c>
      <c r="O3297" s="15">
        <f>Premissas!$I$7</f>
        <v>46.37</v>
      </c>
      <c r="P3297" s="20">
        <f t="shared" si="5025"/>
        <v>0</v>
      </c>
      <c r="Q3297" s="17">
        <f>P3297*Premissas!$C$13</f>
        <v>0</v>
      </c>
      <c r="R3297" s="15">
        <f t="shared" si="5026"/>
        <v>236</v>
      </c>
      <c r="S3297" s="18">
        <f>R3297*Premissas!$C$11</f>
        <v>11366.972477064221</v>
      </c>
      <c r="Y3297" s="7" t="str">
        <f>Premissas!$E$7</f>
        <v>maio/19</v>
      </c>
      <c r="Z3297" s="29">
        <f t="shared" si="5031"/>
        <v>236</v>
      </c>
      <c r="AA3297" s="15">
        <f>Premissas!$H$7</f>
        <v>61.04</v>
      </c>
      <c r="AB3297" s="20">
        <f t="shared" si="5028"/>
        <v>0</v>
      </c>
      <c r="AC3297" s="17">
        <f>AB3297*Premissas!$C$6</f>
        <v>0</v>
      </c>
      <c r="AD3297" s="15">
        <f t="shared" si="5029"/>
        <v>236</v>
      </c>
      <c r="AE3297" s="18">
        <f>AD3297*Premissas!$C$12</f>
        <v>7607.8456184751658</v>
      </c>
    </row>
    <row r="3298" spans="1:33" x14ac:dyDescent="0.25">
      <c r="A3298" s="7" t="str">
        <f>Premissas!$E$8</f>
        <v>abril/19</v>
      </c>
      <c r="B3298" s="29">
        <f t="shared" si="5032"/>
        <v>236</v>
      </c>
      <c r="C3298" s="15">
        <f>LARGE(Premissas!$H$8:$I$8,1)</f>
        <v>81.98</v>
      </c>
      <c r="D3298" s="20">
        <f t="shared" si="5022"/>
        <v>0</v>
      </c>
      <c r="E3298" s="17">
        <f>D3298*Premissas!$C$6</f>
        <v>0</v>
      </c>
      <c r="F3298" s="15">
        <f t="shared" si="5023"/>
        <v>236</v>
      </c>
      <c r="G3298" s="18">
        <f>F3298*Premissas!$C$5</f>
        <v>7607.8456184751658</v>
      </c>
      <c r="M3298" s="7" t="str">
        <f>Premissas!$E$8</f>
        <v>abril/19</v>
      </c>
      <c r="N3298" s="29">
        <f t="shared" si="5030"/>
        <v>236</v>
      </c>
      <c r="O3298" s="15">
        <f>Premissas!$I$8</f>
        <v>53.09</v>
      </c>
      <c r="P3298" s="20">
        <f t="shared" si="5025"/>
        <v>0</v>
      </c>
      <c r="Q3298" s="17">
        <f>P3298*Premissas!$C$13</f>
        <v>0</v>
      </c>
      <c r="R3298" s="15">
        <f t="shared" si="5026"/>
        <v>236</v>
      </c>
      <c r="S3298" s="18">
        <f>R3298*Premissas!$C$11</f>
        <v>11366.972477064221</v>
      </c>
      <c r="Y3298" s="7" t="str">
        <f>Premissas!$E$8</f>
        <v>abril/19</v>
      </c>
      <c r="Z3298" s="29">
        <f t="shared" si="5031"/>
        <v>236</v>
      </c>
      <c r="AA3298" s="15">
        <f>Premissas!$H$8</f>
        <v>81.98</v>
      </c>
      <c r="AB3298" s="20">
        <f t="shared" si="5028"/>
        <v>0</v>
      </c>
      <c r="AC3298" s="17">
        <f>AB3298*Premissas!$C$6</f>
        <v>0</v>
      </c>
      <c r="AD3298" s="15">
        <f t="shared" si="5029"/>
        <v>236</v>
      </c>
      <c r="AE3298" s="18">
        <f>AD3298*Premissas!$C$12</f>
        <v>7607.8456184751658</v>
      </c>
    </row>
    <row r="3299" spans="1:33" x14ac:dyDescent="0.25">
      <c r="A3299" s="7" t="str">
        <f>Premissas!$E$9</f>
        <v>março/19</v>
      </c>
      <c r="B3299" s="29">
        <f t="shared" si="5032"/>
        <v>236</v>
      </c>
      <c r="C3299" s="15">
        <f>LARGE(Premissas!$H$9:$I$9,1)</f>
        <v>77.73</v>
      </c>
      <c r="D3299" s="20">
        <f t="shared" si="5022"/>
        <v>0</v>
      </c>
      <c r="E3299" s="17">
        <f>D3299*Premissas!$C$6</f>
        <v>0</v>
      </c>
      <c r="F3299" s="15">
        <f t="shared" si="5023"/>
        <v>236</v>
      </c>
      <c r="G3299" s="18">
        <f>F3299*Premissas!$C$5</f>
        <v>7607.8456184751658</v>
      </c>
      <c r="M3299" s="7" t="str">
        <f>Premissas!$E$9</f>
        <v>março/19</v>
      </c>
      <c r="N3299" s="29">
        <f t="shared" si="5030"/>
        <v>236</v>
      </c>
      <c r="O3299" s="15">
        <f>Premissas!$I$9</f>
        <v>77.73</v>
      </c>
      <c r="P3299" s="20">
        <f t="shared" si="5025"/>
        <v>0</v>
      </c>
      <c r="Q3299" s="17">
        <f>P3299*Premissas!$C$13</f>
        <v>0</v>
      </c>
      <c r="R3299" s="15">
        <f t="shared" si="5026"/>
        <v>236</v>
      </c>
      <c r="S3299" s="18">
        <f>R3299*Premissas!$C$11</f>
        <v>11366.972477064221</v>
      </c>
      <c r="Y3299" s="7" t="str">
        <f>Premissas!$E$9</f>
        <v>março/19</v>
      </c>
      <c r="Z3299" s="29">
        <f t="shared" si="5031"/>
        <v>236</v>
      </c>
      <c r="AA3299" s="15">
        <f>Premissas!$H$9</f>
        <v>77.62</v>
      </c>
      <c r="AB3299" s="20">
        <f t="shared" si="5028"/>
        <v>0</v>
      </c>
      <c r="AC3299" s="17">
        <f>AB3299*Premissas!$C$6</f>
        <v>0</v>
      </c>
      <c r="AD3299" s="15">
        <f t="shared" si="5029"/>
        <v>236</v>
      </c>
      <c r="AE3299" s="18">
        <f>AD3299*Premissas!$C$12</f>
        <v>7607.8456184751658</v>
      </c>
    </row>
    <row r="3300" spans="1:33" x14ac:dyDescent="0.25">
      <c r="A3300" s="7" t="str">
        <f>Premissas!$E$10</f>
        <v>fevereiro/19</v>
      </c>
      <c r="B3300" s="29">
        <f t="shared" si="5032"/>
        <v>236</v>
      </c>
      <c r="C3300" s="15">
        <f>LARGE(Premissas!$H$10:$I$10,1)</f>
        <v>89.49</v>
      </c>
      <c r="D3300" s="20">
        <f t="shared" si="5022"/>
        <v>0</v>
      </c>
      <c r="E3300" s="17">
        <f>D3300*Premissas!$C$6</f>
        <v>0</v>
      </c>
      <c r="F3300" s="15">
        <f t="shared" si="5023"/>
        <v>236</v>
      </c>
      <c r="G3300" s="18">
        <f>F3300*Premissas!$C$5</f>
        <v>7607.8456184751658</v>
      </c>
      <c r="M3300" s="7" t="str">
        <f>Premissas!$E$10</f>
        <v>fevereiro/19</v>
      </c>
      <c r="N3300" s="29">
        <f t="shared" si="5030"/>
        <v>236</v>
      </c>
      <c r="O3300" s="15">
        <f>Premissas!$I$10</f>
        <v>61.82</v>
      </c>
      <c r="P3300" s="20">
        <f t="shared" si="5025"/>
        <v>0</v>
      </c>
      <c r="Q3300" s="17">
        <f>P3300*Premissas!$C$13</f>
        <v>0</v>
      </c>
      <c r="R3300" s="15">
        <f t="shared" si="5026"/>
        <v>236</v>
      </c>
      <c r="S3300" s="18">
        <f>R3300*Premissas!$C$11</f>
        <v>11366.972477064221</v>
      </c>
      <c r="Y3300" s="7" t="str">
        <f>Premissas!$E$10</f>
        <v>fevereiro/19</v>
      </c>
      <c r="Z3300" s="29">
        <f t="shared" si="5031"/>
        <v>236</v>
      </c>
      <c r="AA3300" s="15">
        <f>Premissas!$H$10</f>
        <v>89.49</v>
      </c>
      <c r="AB3300" s="20">
        <f t="shared" si="5028"/>
        <v>0</v>
      </c>
      <c r="AC3300" s="17">
        <f>AB3300*Premissas!$C$6</f>
        <v>0</v>
      </c>
      <c r="AD3300" s="15">
        <f t="shared" si="5029"/>
        <v>236</v>
      </c>
      <c r="AE3300" s="18">
        <f>AD3300*Premissas!$C$12</f>
        <v>7607.8456184751658</v>
      </c>
    </row>
    <row r="3301" spans="1:33" x14ac:dyDescent="0.25">
      <c r="A3301" s="7" t="str">
        <f>Premissas!$E$11</f>
        <v>janeiro/19</v>
      </c>
      <c r="B3301" s="29">
        <f t="shared" si="5032"/>
        <v>236</v>
      </c>
      <c r="C3301" s="15">
        <f>LARGE(Premissas!$H$11:$I$11,1)</f>
        <v>81.09</v>
      </c>
      <c r="D3301" s="16">
        <f t="shared" si="5022"/>
        <v>0</v>
      </c>
      <c r="E3301" s="17">
        <f>D3301*Premissas!$C$6</f>
        <v>0</v>
      </c>
      <c r="F3301" s="15">
        <f t="shared" si="5023"/>
        <v>236</v>
      </c>
      <c r="G3301" s="18">
        <f>F3301*Premissas!$C$5</f>
        <v>7607.8456184751658</v>
      </c>
      <c r="M3301" s="7" t="str">
        <f>Premissas!$E$11</f>
        <v>janeiro/19</v>
      </c>
      <c r="N3301" s="29">
        <f t="shared" si="5030"/>
        <v>236</v>
      </c>
      <c r="O3301" s="15">
        <f>Premissas!$I$11</f>
        <v>57.12</v>
      </c>
      <c r="P3301" s="16">
        <f t="shared" si="5025"/>
        <v>0</v>
      </c>
      <c r="Q3301" s="17">
        <f>P3301*Premissas!$C$13</f>
        <v>0</v>
      </c>
      <c r="R3301" s="15">
        <f t="shared" si="5026"/>
        <v>236</v>
      </c>
      <c r="S3301" s="18">
        <f>R3301*Premissas!$C$11</f>
        <v>11366.972477064221</v>
      </c>
      <c r="Y3301" s="7" t="str">
        <f>Premissas!$E$11</f>
        <v>janeiro/19</v>
      </c>
      <c r="Z3301" s="29">
        <f t="shared" si="5031"/>
        <v>236</v>
      </c>
      <c r="AA3301" s="15">
        <f>Premissas!$H$11</f>
        <v>81.09</v>
      </c>
      <c r="AB3301" s="16">
        <f t="shared" si="5028"/>
        <v>0</v>
      </c>
      <c r="AC3301" s="17">
        <f>AB3301*Premissas!$C$6</f>
        <v>0</v>
      </c>
      <c r="AD3301" s="15">
        <f t="shared" si="5029"/>
        <v>236</v>
      </c>
      <c r="AE3301" s="18">
        <f>AD3301*Premissas!$C$12</f>
        <v>7607.8456184751658</v>
      </c>
    </row>
    <row r="3302" spans="1:33" x14ac:dyDescent="0.25">
      <c r="A3302" s="7" t="str">
        <f>Premissas!$E$12</f>
        <v>dezembro/18</v>
      </c>
      <c r="B3302" s="29">
        <f t="shared" si="5032"/>
        <v>236</v>
      </c>
      <c r="C3302" s="15">
        <f>LARGE(Premissas!$H$12:$I$12,1)</f>
        <v>66.98</v>
      </c>
      <c r="D3302" s="16">
        <f t="shared" si="5022"/>
        <v>0</v>
      </c>
      <c r="E3302" s="17">
        <f>D3302*Premissas!$C$6</f>
        <v>0</v>
      </c>
      <c r="F3302" s="15">
        <f t="shared" si="5023"/>
        <v>236</v>
      </c>
      <c r="G3302" s="18">
        <f>F3302*Premissas!$C$5</f>
        <v>7607.8456184751658</v>
      </c>
      <c r="M3302" s="7" t="str">
        <f>Premissas!$E$12</f>
        <v>dezembro/18</v>
      </c>
      <c r="N3302" s="29">
        <f t="shared" si="5030"/>
        <v>236</v>
      </c>
      <c r="O3302" s="15">
        <f>Premissas!$I$12</f>
        <v>56.9</v>
      </c>
      <c r="P3302" s="16">
        <f t="shared" si="5025"/>
        <v>0</v>
      </c>
      <c r="Q3302" s="17">
        <f>P3302*Premissas!$C$13</f>
        <v>0</v>
      </c>
      <c r="R3302" s="15">
        <f t="shared" si="5026"/>
        <v>236</v>
      </c>
      <c r="S3302" s="18">
        <f>R3302*Premissas!$C$11</f>
        <v>11366.972477064221</v>
      </c>
      <c r="Y3302" s="7" t="str">
        <f>Premissas!$E$12</f>
        <v>dezembro/18</v>
      </c>
      <c r="Z3302" s="29">
        <f t="shared" si="5031"/>
        <v>236</v>
      </c>
      <c r="AA3302" s="15">
        <f>Premissas!$H$12</f>
        <v>66.98</v>
      </c>
      <c r="AB3302" s="16">
        <f t="shared" si="5028"/>
        <v>0</v>
      </c>
      <c r="AC3302" s="17">
        <f>AB3302*Premissas!$C$6</f>
        <v>0</v>
      </c>
      <c r="AD3302" s="15">
        <f t="shared" si="5029"/>
        <v>236</v>
      </c>
      <c r="AE3302" s="18">
        <f>AD3302*Premissas!$C$12</f>
        <v>7607.8456184751658</v>
      </c>
    </row>
    <row r="3303" spans="1:33" x14ac:dyDescent="0.25">
      <c r="A3303" s="7" t="str">
        <f>Premissas!$E$13</f>
        <v>novembro/18</v>
      </c>
      <c r="B3303" s="29">
        <f t="shared" si="5032"/>
        <v>236</v>
      </c>
      <c r="C3303" s="15">
        <f>LARGE(Premissas!$H$13:$I$13,1)</f>
        <v>66.42</v>
      </c>
      <c r="D3303" s="16">
        <f t="shared" si="5022"/>
        <v>0</v>
      </c>
      <c r="E3303" s="17">
        <f>D3303*Premissas!$C$6</f>
        <v>0</v>
      </c>
      <c r="F3303" s="15">
        <f t="shared" si="5023"/>
        <v>236</v>
      </c>
      <c r="G3303" s="18">
        <f>F3303*Premissas!$C$5</f>
        <v>7607.8456184751658</v>
      </c>
      <c r="M3303" s="7" t="str">
        <f>Premissas!$E$13</f>
        <v>novembro/18</v>
      </c>
      <c r="N3303" s="29">
        <f t="shared" si="5030"/>
        <v>236</v>
      </c>
      <c r="O3303" s="15">
        <f>Premissas!$I$13</f>
        <v>40.659999999999997</v>
      </c>
      <c r="P3303" s="16">
        <f t="shared" si="5025"/>
        <v>0</v>
      </c>
      <c r="Q3303" s="17">
        <f>P3303*Premissas!$C$13</f>
        <v>0</v>
      </c>
      <c r="R3303" s="15">
        <f t="shared" si="5026"/>
        <v>236</v>
      </c>
      <c r="S3303" s="18">
        <f>R3303*Premissas!$C$11</f>
        <v>11366.972477064221</v>
      </c>
      <c r="Y3303" s="7" t="str">
        <f>Premissas!$E$13</f>
        <v>novembro/18</v>
      </c>
      <c r="Z3303" s="29">
        <f t="shared" si="5031"/>
        <v>236</v>
      </c>
      <c r="AA3303" s="15">
        <f>Premissas!$H$13</f>
        <v>66.42</v>
      </c>
      <c r="AB3303" s="16">
        <f t="shared" si="5028"/>
        <v>0</v>
      </c>
      <c r="AC3303" s="17">
        <f>AB3303*Premissas!$C$6</f>
        <v>0</v>
      </c>
      <c r="AD3303" s="15">
        <f t="shared" si="5029"/>
        <v>236</v>
      </c>
      <c r="AE3303" s="18">
        <f>AD3303*Premissas!$C$12</f>
        <v>7607.8456184751658</v>
      </c>
    </row>
    <row r="3304" spans="1:33" x14ac:dyDescent="0.25">
      <c r="A3304" s="26" t="s">
        <v>35</v>
      </c>
      <c r="B3304" s="5"/>
      <c r="C3304" s="5">
        <f>LARGE(C3291:C3303,1)</f>
        <v>89.49</v>
      </c>
      <c r="D3304" s="5">
        <f>LARGE(D3291:D3303,1)</f>
        <v>0</v>
      </c>
      <c r="E3304" s="27">
        <f>SUM(E3292:E3303)</f>
        <v>0</v>
      </c>
      <c r="F3304" s="5">
        <f>LARGE(F3291:F3303,1)</f>
        <v>236</v>
      </c>
      <c r="G3304" s="27">
        <f t="shared" si="4946"/>
        <v>91294.147421702</v>
      </c>
      <c r="H3304" s="50">
        <f>E3304+G3304</f>
        <v>91294.147421702</v>
      </c>
      <c r="I3304">
        <f>B3292</f>
        <v>236</v>
      </c>
      <c r="M3304" s="26" t="s">
        <v>35</v>
      </c>
      <c r="N3304" s="5"/>
      <c r="O3304" s="5">
        <f t="shared" ref="O3304:P3304" si="5033">LARGE(O3291:O3303,1)</f>
        <v>77.73</v>
      </c>
      <c r="P3304" s="5">
        <f t="shared" si="5033"/>
        <v>0</v>
      </c>
      <c r="Q3304" s="27">
        <f t="shared" ref="Q3304" si="5034">SUM(Q3292:Q3303)</f>
        <v>0</v>
      </c>
      <c r="R3304" s="5">
        <f t="shared" ref="R3304" si="5035">LARGE(R3291:R3303,1)</f>
        <v>236</v>
      </c>
      <c r="S3304" s="27">
        <f t="shared" si="4950"/>
        <v>136403.66972477065</v>
      </c>
      <c r="T3304" s="50">
        <f t="shared" ref="T3304" si="5036">Q3304+S3304</f>
        <v>136403.66972477065</v>
      </c>
      <c r="U3304">
        <f t="shared" ref="U3304" si="5037">N3292</f>
        <v>236</v>
      </c>
      <c r="Y3304" s="26" t="s">
        <v>35</v>
      </c>
      <c r="Z3304" s="5"/>
      <c r="AA3304" s="5">
        <f t="shared" ref="AA3304:AB3304" si="5038">LARGE(AA3291:AA3303,1)</f>
        <v>89.49</v>
      </c>
      <c r="AB3304" s="5">
        <f t="shared" si="5038"/>
        <v>0</v>
      </c>
      <c r="AC3304" s="27">
        <f t="shared" ref="AC3304" si="5039">SUM(AC3292:AC3303)</f>
        <v>0</v>
      </c>
      <c r="AD3304" s="5">
        <f t="shared" ref="AD3304" si="5040">LARGE(AD3291:AD3303,1)</f>
        <v>236</v>
      </c>
      <c r="AE3304" s="27">
        <f t="shared" si="4956"/>
        <v>91294.147421702</v>
      </c>
      <c r="AF3304" s="50">
        <f t="shared" ref="AF3304" si="5041">AC3304+AE3304</f>
        <v>91294.147421702</v>
      </c>
      <c r="AG3304">
        <f t="shared" ref="AG3304" si="5042">Z3292</f>
        <v>236</v>
      </c>
    </row>
    <row r="3305" spans="1:33" x14ac:dyDescent="0.25">
      <c r="A3305" s="6" t="s">
        <v>12</v>
      </c>
      <c r="B3305" s="6" t="s">
        <v>18</v>
      </c>
      <c r="C3305" s="6" t="s">
        <v>19</v>
      </c>
      <c r="D3305" s="14" t="s">
        <v>20</v>
      </c>
      <c r="E3305" s="14" t="s">
        <v>21</v>
      </c>
      <c r="F3305" s="6" t="s">
        <v>22</v>
      </c>
      <c r="G3305" s="6" t="s">
        <v>23</v>
      </c>
      <c r="M3305" s="6" t="s">
        <v>12</v>
      </c>
      <c r="N3305" s="6" t="s">
        <v>18</v>
      </c>
      <c r="O3305" s="6" t="s">
        <v>19</v>
      </c>
      <c r="P3305" s="14" t="s">
        <v>20</v>
      </c>
      <c r="Q3305" s="14" t="s">
        <v>21</v>
      </c>
      <c r="R3305" s="6" t="s">
        <v>22</v>
      </c>
      <c r="S3305" s="6" t="s">
        <v>23</v>
      </c>
      <c r="Y3305" s="6" t="s">
        <v>12</v>
      </c>
      <c r="Z3305" s="6" t="s">
        <v>18</v>
      </c>
      <c r="AA3305" s="6" t="s">
        <v>19</v>
      </c>
      <c r="AB3305" s="14" t="s">
        <v>20</v>
      </c>
      <c r="AC3305" s="14" t="s">
        <v>21</v>
      </c>
      <c r="AD3305" s="6" t="s">
        <v>22</v>
      </c>
      <c r="AE3305" s="6" t="s">
        <v>23</v>
      </c>
    </row>
    <row r="3306" spans="1:33" x14ac:dyDescent="0.25">
      <c r="A3306" s="7" t="str">
        <f>Premissas!$E$2</f>
        <v>outubro/19</v>
      </c>
      <c r="B3306" s="29">
        <f>B3292+1</f>
        <v>237</v>
      </c>
      <c r="C3306" s="15">
        <f>LARGE(Premissas!$H$2:$I$2,1)</f>
        <v>63.39</v>
      </c>
      <c r="D3306" s="16">
        <f t="shared" ref="D3306:D3317" si="5043">IF(C3306&gt;105%*B3306,(C3306-B3306),0)</f>
        <v>0</v>
      </c>
      <c r="E3306" s="17">
        <f>D3306*Premissas!$C$6</f>
        <v>0</v>
      </c>
      <c r="F3306" s="15">
        <f t="shared" ref="F3306:F3317" si="5044">IF(C3306&gt;B3306,C3306,B3306)</f>
        <v>237</v>
      </c>
      <c r="G3306" s="18">
        <f>F3306*Premissas!$C$5</f>
        <v>7640.0822524517562</v>
      </c>
      <c r="M3306" s="7" t="str">
        <f>Premissas!$E$2</f>
        <v>outubro/19</v>
      </c>
      <c r="N3306" s="29">
        <f t="shared" ref="N3306" si="5045">N3292+1</f>
        <v>237</v>
      </c>
      <c r="O3306" s="15">
        <f>Premissas!$I$2</f>
        <v>63.39</v>
      </c>
      <c r="P3306" s="16">
        <f t="shared" ref="P3306:P3317" si="5046">IF(O3306&gt;105%*N3306,(O3306-N3306),0)</f>
        <v>0</v>
      </c>
      <c r="Q3306" s="17">
        <f>P3306*Premissas!$C$13</f>
        <v>0</v>
      </c>
      <c r="R3306" s="15">
        <f t="shared" ref="R3306:R3317" si="5047">IF(O3306&gt;N3306,O3306,N3306)</f>
        <v>237</v>
      </c>
      <c r="S3306" s="18">
        <f>R3306*Premissas!$C$11</f>
        <v>11415.137614678899</v>
      </c>
      <c r="Y3306" s="7" t="str">
        <f>Premissas!$E$2</f>
        <v>outubro/19</v>
      </c>
      <c r="Z3306" s="29">
        <f t="shared" ref="Z3306" si="5048">Z3292+1</f>
        <v>237</v>
      </c>
      <c r="AA3306" s="15">
        <f>Premissas!$H$2</f>
        <v>58.8</v>
      </c>
      <c r="AB3306" s="16">
        <f t="shared" ref="AB3306:AB3317" si="5049">IF(AA3306&gt;105%*Z3306,(AA3306-Z3306),0)</f>
        <v>0</v>
      </c>
      <c r="AC3306" s="17">
        <f>AB3306*Premissas!$C$6</f>
        <v>0</v>
      </c>
      <c r="AD3306" s="15">
        <f t="shared" ref="AD3306:AD3317" si="5050">IF(AA3306&gt;Z3306,AA3306,Z3306)</f>
        <v>237</v>
      </c>
      <c r="AE3306" s="18">
        <f>AD3306*Premissas!$C$12</f>
        <v>7640.0822524517562</v>
      </c>
    </row>
    <row r="3307" spans="1:33" x14ac:dyDescent="0.25">
      <c r="A3307" s="7" t="str">
        <f>Premissas!$E$3</f>
        <v>setembro/19</v>
      </c>
      <c r="B3307" s="29">
        <f>B3306</f>
        <v>237</v>
      </c>
      <c r="C3307" s="15">
        <f>LARGE(Premissas!$H$3:$I$3,1)</f>
        <v>58.91</v>
      </c>
      <c r="D3307" s="16">
        <f t="shared" si="5043"/>
        <v>0</v>
      </c>
      <c r="E3307" s="17">
        <f>D3307*Premissas!$C$6</f>
        <v>0</v>
      </c>
      <c r="F3307" s="15">
        <f t="shared" si="5044"/>
        <v>237</v>
      </c>
      <c r="G3307" s="18">
        <f>F3307*Premissas!$C$5</f>
        <v>7640.0822524517562</v>
      </c>
      <c r="M3307" s="7" t="str">
        <f>Premissas!$E$3</f>
        <v>setembro/19</v>
      </c>
      <c r="N3307" s="29">
        <f t="shared" ref="N3307:N3317" si="5051">N3306</f>
        <v>237</v>
      </c>
      <c r="O3307" s="15">
        <f>Premissas!$I$3</f>
        <v>52.19</v>
      </c>
      <c r="P3307" s="16">
        <f t="shared" si="5046"/>
        <v>0</v>
      </c>
      <c r="Q3307" s="17">
        <f>P3307*Premissas!$C$13</f>
        <v>0</v>
      </c>
      <c r="R3307" s="15">
        <f t="shared" si="5047"/>
        <v>237</v>
      </c>
      <c r="S3307" s="18">
        <f>R3307*Premissas!$C$11</f>
        <v>11415.137614678899</v>
      </c>
      <c r="Y3307" s="7" t="str">
        <f>Premissas!$E$3</f>
        <v>setembro/19</v>
      </c>
      <c r="Z3307" s="29">
        <f t="shared" ref="Z3307:Z3317" si="5052">Z3306</f>
        <v>237</v>
      </c>
      <c r="AA3307" s="15">
        <f>Premissas!$H$3</f>
        <v>58.91</v>
      </c>
      <c r="AB3307" s="16">
        <f t="shared" si="5049"/>
        <v>0</v>
      </c>
      <c r="AC3307" s="17">
        <f>AB3307*Premissas!$C$6</f>
        <v>0</v>
      </c>
      <c r="AD3307" s="15">
        <f t="shared" si="5050"/>
        <v>237</v>
      </c>
      <c r="AE3307" s="18">
        <f>AD3307*Premissas!$C$12</f>
        <v>7640.0822524517562</v>
      </c>
    </row>
    <row r="3308" spans="1:33" x14ac:dyDescent="0.25">
      <c r="A3308" s="7" t="str">
        <f>Premissas!$E$4</f>
        <v>agosto/19</v>
      </c>
      <c r="B3308" s="29">
        <f t="shared" ref="B3308:B3317" si="5053">B3307</f>
        <v>237</v>
      </c>
      <c r="C3308" s="15">
        <f>LARGE(Premissas!$H$4:$I$4,1)</f>
        <v>46.48</v>
      </c>
      <c r="D3308" s="16">
        <f t="shared" si="5043"/>
        <v>0</v>
      </c>
      <c r="E3308" s="17">
        <f>D3308*Premissas!$C$6</f>
        <v>0</v>
      </c>
      <c r="F3308" s="15">
        <f t="shared" si="5044"/>
        <v>237</v>
      </c>
      <c r="G3308" s="18">
        <f>F3308*Premissas!$C$5</f>
        <v>7640.0822524517562</v>
      </c>
      <c r="M3308" s="7" t="str">
        <f>Premissas!$E$4</f>
        <v>agosto/19</v>
      </c>
      <c r="N3308" s="29">
        <f t="shared" si="5051"/>
        <v>237</v>
      </c>
      <c r="O3308" s="15">
        <f>Premissas!$I$4</f>
        <v>20.16</v>
      </c>
      <c r="P3308" s="16">
        <f t="shared" si="5046"/>
        <v>0</v>
      </c>
      <c r="Q3308" s="17">
        <f>P3308*Premissas!$C$13</f>
        <v>0</v>
      </c>
      <c r="R3308" s="15">
        <f t="shared" si="5047"/>
        <v>237</v>
      </c>
      <c r="S3308" s="18">
        <f>R3308*Premissas!$C$11</f>
        <v>11415.137614678899</v>
      </c>
      <c r="Y3308" s="7" t="str">
        <f>Premissas!$E$4</f>
        <v>agosto/19</v>
      </c>
      <c r="Z3308" s="29">
        <f t="shared" si="5052"/>
        <v>237</v>
      </c>
      <c r="AA3308" s="15">
        <f>Premissas!$H$4</f>
        <v>46.48</v>
      </c>
      <c r="AB3308" s="16">
        <f t="shared" si="5049"/>
        <v>0</v>
      </c>
      <c r="AC3308" s="17">
        <f>AB3308*Premissas!$C$6</f>
        <v>0</v>
      </c>
      <c r="AD3308" s="15">
        <f t="shared" si="5050"/>
        <v>237</v>
      </c>
      <c r="AE3308" s="18">
        <f>AD3308*Premissas!$C$12</f>
        <v>7640.0822524517562</v>
      </c>
    </row>
    <row r="3309" spans="1:33" x14ac:dyDescent="0.25">
      <c r="A3309" s="7" t="str">
        <f>Premissas!$E$5</f>
        <v>julho/19</v>
      </c>
      <c r="B3309" s="29">
        <f t="shared" si="5053"/>
        <v>237</v>
      </c>
      <c r="C3309" s="15">
        <f>LARGE(Premissas!$H$5:$I$5,1)</f>
        <v>63.17</v>
      </c>
      <c r="D3309" s="16">
        <f t="shared" si="5043"/>
        <v>0</v>
      </c>
      <c r="E3309" s="17">
        <f>D3309*Premissas!$C$6</f>
        <v>0</v>
      </c>
      <c r="F3309" s="15">
        <f t="shared" si="5044"/>
        <v>237</v>
      </c>
      <c r="G3309" s="18">
        <f>F3309*Premissas!$C$5</f>
        <v>7640.0822524517562</v>
      </c>
      <c r="M3309" s="7" t="str">
        <f>Premissas!$E$5</f>
        <v>julho/19</v>
      </c>
      <c r="N3309" s="29">
        <f t="shared" si="5051"/>
        <v>237</v>
      </c>
      <c r="O3309" s="15">
        <f>Premissas!$I$5</f>
        <v>39.979999999999997</v>
      </c>
      <c r="P3309" s="16">
        <f t="shared" si="5046"/>
        <v>0</v>
      </c>
      <c r="Q3309" s="17">
        <f>P3309*Premissas!$C$13</f>
        <v>0</v>
      </c>
      <c r="R3309" s="15">
        <f t="shared" si="5047"/>
        <v>237</v>
      </c>
      <c r="S3309" s="18">
        <f>R3309*Premissas!$C$11</f>
        <v>11415.137614678899</v>
      </c>
      <c r="Y3309" s="7" t="str">
        <f>Premissas!$E$5</f>
        <v>julho/19</v>
      </c>
      <c r="Z3309" s="29">
        <f t="shared" si="5052"/>
        <v>237</v>
      </c>
      <c r="AA3309" s="15">
        <f>Premissas!$H$5</f>
        <v>63.17</v>
      </c>
      <c r="AB3309" s="16">
        <f t="shared" si="5049"/>
        <v>0</v>
      </c>
      <c r="AC3309" s="17">
        <f>AB3309*Premissas!$C$6</f>
        <v>0</v>
      </c>
      <c r="AD3309" s="15">
        <f t="shared" si="5050"/>
        <v>237</v>
      </c>
      <c r="AE3309" s="18">
        <f>AD3309*Premissas!$C$12</f>
        <v>7640.0822524517562</v>
      </c>
    </row>
    <row r="3310" spans="1:33" x14ac:dyDescent="0.25">
      <c r="A3310" s="7" t="str">
        <f>Premissas!$E$6</f>
        <v>junho/19</v>
      </c>
      <c r="B3310" s="29">
        <f t="shared" si="5053"/>
        <v>237</v>
      </c>
      <c r="C3310" s="15">
        <f>LARGE(Premissas!$H$6:$I$6,1)</f>
        <v>59.47</v>
      </c>
      <c r="D3310" s="16">
        <f t="shared" si="5043"/>
        <v>0</v>
      </c>
      <c r="E3310" s="17">
        <f>D3310*Premissas!$C$6</f>
        <v>0</v>
      </c>
      <c r="F3310" s="15">
        <f t="shared" si="5044"/>
        <v>237</v>
      </c>
      <c r="G3310" s="18">
        <f>F3310*Premissas!$C$5</f>
        <v>7640.0822524517562</v>
      </c>
      <c r="M3310" s="7" t="str">
        <f>Premissas!$E$6</f>
        <v>junho/19</v>
      </c>
      <c r="N3310" s="29">
        <f t="shared" si="5051"/>
        <v>237</v>
      </c>
      <c r="O3310" s="15">
        <f>Premissas!$I$6</f>
        <v>47.71</v>
      </c>
      <c r="P3310" s="16">
        <f t="shared" si="5046"/>
        <v>0</v>
      </c>
      <c r="Q3310" s="17">
        <f>P3310*Premissas!$C$13</f>
        <v>0</v>
      </c>
      <c r="R3310" s="15">
        <f t="shared" si="5047"/>
        <v>237</v>
      </c>
      <c r="S3310" s="18">
        <f>R3310*Premissas!$C$11</f>
        <v>11415.137614678899</v>
      </c>
      <c r="Y3310" s="7" t="str">
        <f>Premissas!$E$6</f>
        <v>junho/19</v>
      </c>
      <c r="Z3310" s="29">
        <f t="shared" si="5052"/>
        <v>237</v>
      </c>
      <c r="AA3310" s="15">
        <f>Premissas!$H$6</f>
        <v>59.47</v>
      </c>
      <c r="AB3310" s="16">
        <f t="shared" si="5049"/>
        <v>0</v>
      </c>
      <c r="AC3310" s="17">
        <f>AB3310*Premissas!$C$6</f>
        <v>0</v>
      </c>
      <c r="AD3310" s="15">
        <f t="shared" si="5050"/>
        <v>237</v>
      </c>
      <c r="AE3310" s="18">
        <f>AD3310*Premissas!$C$12</f>
        <v>7640.0822524517562</v>
      </c>
    </row>
    <row r="3311" spans="1:33" x14ac:dyDescent="0.25">
      <c r="A3311" s="7" t="str">
        <f>Premissas!$E$7</f>
        <v>maio/19</v>
      </c>
      <c r="B3311" s="29">
        <f t="shared" si="5053"/>
        <v>237</v>
      </c>
      <c r="C3311" s="15">
        <f>LARGE(Premissas!$H$7:$I$7,1)</f>
        <v>61.04</v>
      </c>
      <c r="D3311" s="20">
        <f t="shared" si="5043"/>
        <v>0</v>
      </c>
      <c r="E3311" s="17">
        <f>D3311*Premissas!$C$6</f>
        <v>0</v>
      </c>
      <c r="F3311" s="15">
        <f t="shared" si="5044"/>
        <v>237</v>
      </c>
      <c r="G3311" s="18">
        <f>F3311*Premissas!$C$5</f>
        <v>7640.0822524517562</v>
      </c>
      <c r="M3311" s="7" t="str">
        <f>Premissas!$E$7</f>
        <v>maio/19</v>
      </c>
      <c r="N3311" s="29">
        <f t="shared" si="5051"/>
        <v>237</v>
      </c>
      <c r="O3311" s="15">
        <f>Premissas!$I$7</f>
        <v>46.37</v>
      </c>
      <c r="P3311" s="20">
        <f t="shared" si="5046"/>
        <v>0</v>
      </c>
      <c r="Q3311" s="17">
        <f>P3311*Premissas!$C$13</f>
        <v>0</v>
      </c>
      <c r="R3311" s="15">
        <f t="shared" si="5047"/>
        <v>237</v>
      </c>
      <c r="S3311" s="18">
        <f>R3311*Premissas!$C$11</f>
        <v>11415.137614678899</v>
      </c>
      <c r="Y3311" s="7" t="str">
        <f>Premissas!$E$7</f>
        <v>maio/19</v>
      </c>
      <c r="Z3311" s="29">
        <f t="shared" si="5052"/>
        <v>237</v>
      </c>
      <c r="AA3311" s="15">
        <f>Premissas!$H$7</f>
        <v>61.04</v>
      </c>
      <c r="AB3311" s="20">
        <f t="shared" si="5049"/>
        <v>0</v>
      </c>
      <c r="AC3311" s="17">
        <f>AB3311*Premissas!$C$6</f>
        <v>0</v>
      </c>
      <c r="AD3311" s="15">
        <f t="shared" si="5050"/>
        <v>237</v>
      </c>
      <c r="AE3311" s="18">
        <f>AD3311*Premissas!$C$12</f>
        <v>7640.0822524517562</v>
      </c>
    </row>
    <row r="3312" spans="1:33" x14ac:dyDescent="0.25">
      <c r="A3312" s="7" t="str">
        <f>Premissas!$E$8</f>
        <v>abril/19</v>
      </c>
      <c r="B3312" s="29">
        <f t="shared" si="5053"/>
        <v>237</v>
      </c>
      <c r="C3312" s="15">
        <f>LARGE(Premissas!$H$8:$I$8,1)</f>
        <v>81.98</v>
      </c>
      <c r="D3312" s="20">
        <f t="shared" si="5043"/>
        <v>0</v>
      </c>
      <c r="E3312" s="17">
        <f>D3312*Premissas!$C$6</f>
        <v>0</v>
      </c>
      <c r="F3312" s="15">
        <f t="shared" si="5044"/>
        <v>237</v>
      </c>
      <c r="G3312" s="18">
        <f>F3312*Premissas!$C$5</f>
        <v>7640.0822524517562</v>
      </c>
      <c r="M3312" s="7" t="str">
        <f>Premissas!$E$8</f>
        <v>abril/19</v>
      </c>
      <c r="N3312" s="29">
        <f t="shared" si="5051"/>
        <v>237</v>
      </c>
      <c r="O3312" s="15">
        <f>Premissas!$I$8</f>
        <v>53.09</v>
      </c>
      <c r="P3312" s="20">
        <f t="shared" si="5046"/>
        <v>0</v>
      </c>
      <c r="Q3312" s="17">
        <f>P3312*Premissas!$C$13</f>
        <v>0</v>
      </c>
      <c r="R3312" s="15">
        <f t="shared" si="5047"/>
        <v>237</v>
      </c>
      <c r="S3312" s="18">
        <f>R3312*Premissas!$C$11</f>
        <v>11415.137614678899</v>
      </c>
      <c r="Y3312" s="7" t="str">
        <f>Premissas!$E$8</f>
        <v>abril/19</v>
      </c>
      <c r="Z3312" s="29">
        <f t="shared" si="5052"/>
        <v>237</v>
      </c>
      <c r="AA3312" s="15">
        <f>Premissas!$H$8</f>
        <v>81.98</v>
      </c>
      <c r="AB3312" s="20">
        <f t="shared" si="5049"/>
        <v>0</v>
      </c>
      <c r="AC3312" s="17">
        <f>AB3312*Premissas!$C$6</f>
        <v>0</v>
      </c>
      <c r="AD3312" s="15">
        <f t="shared" si="5050"/>
        <v>237</v>
      </c>
      <c r="AE3312" s="18">
        <f>AD3312*Premissas!$C$12</f>
        <v>7640.0822524517562</v>
      </c>
    </row>
    <row r="3313" spans="1:33" x14ac:dyDescent="0.25">
      <c r="A3313" s="7" t="str">
        <f>Premissas!$E$9</f>
        <v>março/19</v>
      </c>
      <c r="B3313" s="29">
        <f t="shared" si="5053"/>
        <v>237</v>
      </c>
      <c r="C3313" s="15">
        <f>LARGE(Premissas!$H$9:$I$9,1)</f>
        <v>77.73</v>
      </c>
      <c r="D3313" s="20">
        <f t="shared" si="5043"/>
        <v>0</v>
      </c>
      <c r="E3313" s="17">
        <f>D3313*Premissas!$C$6</f>
        <v>0</v>
      </c>
      <c r="F3313" s="15">
        <f t="shared" si="5044"/>
        <v>237</v>
      </c>
      <c r="G3313" s="18">
        <f>F3313*Premissas!$C$5</f>
        <v>7640.0822524517562</v>
      </c>
      <c r="M3313" s="7" t="str">
        <f>Premissas!$E$9</f>
        <v>março/19</v>
      </c>
      <c r="N3313" s="29">
        <f t="shared" si="5051"/>
        <v>237</v>
      </c>
      <c r="O3313" s="15">
        <f>Premissas!$I$9</f>
        <v>77.73</v>
      </c>
      <c r="P3313" s="20">
        <f t="shared" si="5046"/>
        <v>0</v>
      </c>
      <c r="Q3313" s="17">
        <f>P3313*Premissas!$C$13</f>
        <v>0</v>
      </c>
      <c r="R3313" s="15">
        <f t="shared" si="5047"/>
        <v>237</v>
      </c>
      <c r="S3313" s="18">
        <f>R3313*Premissas!$C$11</f>
        <v>11415.137614678899</v>
      </c>
      <c r="Y3313" s="7" t="str">
        <f>Premissas!$E$9</f>
        <v>março/19</v>
      </c>
      <c r="Z3313" s="29">
        <f t="shared" si="5052"/>
        <v>237</v>
      </c>
      <c r="AA3313" s="15">
        <f>Premissas!$H$9</f>
        <v>77.62</v>
      </c>
      <c r="AB3313" s="20">
        <f t="shared" si="5049"/>
        <v>0</v>
      </c>
      <c r="AC3313" s="17">
        <f>AB3313*Premissas!$C$6</f>
        <v>0</v>
      </c>
      <c r="AD3313" s="15">
        <f t="shared" si="5050"/>
        <v>237</v>
      </c>
      <c r="AE3313" s="18">
        <f>AD3313*Premissas!$C$12</f>
        <v>7640.0822524517562</v>
      </c>
    </row>
    <row r="3314" spans="1:33" x14ac:dyDescent="0.25">
      <c r="A3314" s="7" t="str">
        <f>Premissas!$E$10</f>
        <v>fevereiro/19</v>
      </c>
      <c r="B3314" s="29">
        <f t="shared" si="5053"/>
        <v>237</v>
      </c>
      <c r="C3314" s="15">
        <f>LARGE(Premissas!$H$10:$I$10,1)</f>
        <v>89.49</v>
      </c>
      <c r="D3314" s="20">
        <f t="shared" si="5043"/>
        <v>0</v>
      </c>
      <c r="E3314" s="17">
        <f>D3314*Premissas!$C$6</f>
        <v>0</v>
      </c>
      <c r="F3314" s="15">
        <f t="shared" si="5044"/>
        <v>237</v>
      </c>
      <c r="G3314" s="18">
        <f>F3314*Premissas!$C$5</f>
        <v>7640.0822524517562</v>
      </c>
      <c r="M3314" s="7" t="str">
        <f>Premissas!$E$10</f>
        <v>fevereiro/19</v>
      </c>
      <c r="N3314" s="29">
        <f t="shared" si="5051"/>
        <v>237</v>
      </c>
      <c r="O3314" s="15">
        <f>Premissas!$I$10</f>
        <v>61.82</v>
      </c>
      <c r="P3314" s="20">
        <f t="shared" si="5046"/>
        <v>0</v>
      </c>
      <c r="Q3314" s="17">
        <f>P3314*Premissas!$C$13</f>
        <v>0</v>
      </c>
      <c r="R3314" s="15">
        <f t="shared" si="5047"/>
        <v>237</v>
      </c>
      <c r="S3314" s="18">
        <f>R3314*Premissas!$C$11</f>
        <v>11415.137614678899</v>
      </c>
      <c r="Y3314" s="7" t="str">
        <f>Premissas!$E$10</f>
        <v>fevereiro/19</v>
      </c>
      <c r="Z3314" s="29">
        <f t="shared" si="5052"/>
        <v>237</v>
      </c>
      <c r="AA3314" s="15">
        <f>Premissas!$H$10</f>
        <v>89.49</v>
      </c>
      <c r="AB3314" s="20">
        <f t="shared" si="5049"/>
        <v>0</v>
      </c>
      <c r="AC3314" s="17">
        <f>AB3314*Premissas!$C$6</f>
        <v>0</v>
      </c>
      <c r="AD3314" s="15">
        <f t="shared" si="5050"/>
        <v>237</v>
      </c>
      <c r="AE3314" s="18">
        <f>AD3314*Premissas!$C$12</f>
        <v>7640.0822524517562</v>
      </c>
    </row>
    <row r="3315" spans="1:33" x14ac:dyDescent="0.25">
      <c r="A3315" s="7" t="str">
        <f>Premissas!$E$11</f>
        <v>janeiro/19</v>
      </c>
      <c r="B3315" s="29">
        <f t="shared" si="5053"/>
        <v>237</v>
      </c>
      <c r="C3315" s="15">
        <f>LARGE(Premissas!$H$11:$I$11,1)</f>
        <v>81.09</v>
      </c>
      <c r="D3315" s="16">
        <f t="shared" si="5043"/>
        <v>0</v>
      </c>
      <c r="E3315" s="17">
        <f>D3315*Premissas!$C$6</f>
        <v>0</v>
      </c>
      <c r="F3315" s="15">
        <f t="shared" si="5044"/>
        <v>237</v>
      </c>
      <c r="G3315" s="18">
        <f>F3315*Premissas!$C$5</f>
        <v>7640.0822524517562</v>
      </c>
      <c r="M3315" s="7" t="str">
        <f>Premissas!$E$11</f>
        <v>janeiro/19</v>
      </c>
      <c r="N3315" s="29">
        <f t="shared" si="5051"/>
        <v>237</v>
      </c>
      <c r="O3315" s="15">
        <f>Premissas!$I$11</f>
        <v>57.12</v>
      </c>
      <c r="P3315" s="16">
        <f t="shared" si="5046"/>
        <v>0</v>
      </c>
      <c r="Q3315" s="17">
        <f>P3315*Premissas!$C$13</f>
        <v>0</v>
      </c>
      <c r="R3315" s="15">
        <f t="shared" si="5047"/>
        <v>237</v>
      </c>
      <c r="S3315" s="18">
        <f>R3315*Premissas!$C$11</f>
        <v>11415.137614678899</v>
      </c>
      <c r="Y3315" s="7" t="str">
        <f>Premissas!$E$11</f>
        <v>janeiro/19</v>
      </c>
      <c r="Z3315" s="29">
        <f t="shared" si="5052"/>
        <v>237</v>
      </c>
      <c r="AA3315" s="15">
        <f>Premissas!$H$11</f>
        <v>81.09</v>
      </c>
      <c r="AB3315" s="16">
        <f t="shared" si="5049"/>
        <v>0</v>
      </c>
      <c r="AC3315" s="17">
        <f>AB3315*Premissas!$C$6</f>
        <v>0</v>
      </c>
      <c r="AD3315" s="15">
        <f t="shared" si="5050"/>
        <v>237</v>
      </c>
      <c r="AE3315" s="18">
        <f>AD3315*Premissas!$C$12</f>
        <v>7640.0822524517562</v>
      </c>
    </row>
    <row r="3316" spans="1:33" x14ac:dyDescent="0.25">
      <c r="A3316" s="7" t="str">
        <f>Premissas!$E$12</f>
        <v>dezembro/18</v>
      </c>
      <c r="B3316" s="29">
        <f t="shared" si="5053"/>
        <v>237</v>
      </c>
      <c r="C3316" s="15">
        <f>LARGE(Premissas!$H$12:$I$12,1)</f>
        <v>66.98</v>
      </c>
      <c r="D3316" s="16">
        <f t="shared" si="5043"/>
        <v>0</v>
      </c>
      <c r="E3316" s="17">
        <f>D3316*Premissas!$C$6</f>
        <v>0</v>
      </c>
      <c r="F3316" s="15">
        <f t="shared" si="5044"/>
        <v>237</v>
      </c>
      <c r="G3316" s="18">
        <f>F3316*Premissas!$C$5</f>
        <v>7640.0822524517562</v>
      </c>
      <c r="M3316" s="7" t="str">
        <f>Premissas!$E$12</f>
        <v>dezembro/18</v>
      </c>
      <c r="N3316" s="29">
        <f t="shared" si="5051"/>
        <v>237</v>
      </c>
      <c r="O3316" s="15">
        <f>Premissas!$I$12</f>
        <v>56.9</v>
      </c>
      <c r="P3316" s="16">
        <f t="shared" si="5046"/>
        <v>0</v>
      </c>
      <c r="Q3316" s="17">
        <f>P3316*Premissas!$C$13</f>
        <v>0</v>
      </c>
      <c r="R3316" s="15">
        <f t="shared" si="5047"/>
        <v>237</v>
      </c>
      <c r="S3316" s="18">
        <f>R3316*Premissas!$C$11</f>
        <v>11415.137614678899</v>
      </c>
      <c r="Y3316" s="7" t="str">
        <f>Premissas!$E$12</f>
        <v>dezembro/18</v>
      </c>
      <c r="Z3316" s="29">
        <f t="shared" si="5052"/>
        <v>237</v>
      </c>
      <c r="AA3316" s="15">
        <f>Premissas!$H$12</f>
        <v>66.98</v>
      </c>
      <c r="AB3316" s="16">
        <f t="shared" si="5049"/>
        <v>0</v>
      </c>
      <c r="AC3316" s="17">
        <f>AB3316*Premissas!$C$6</f>
        <v>0</v>
      </c>
      <c r="AD3316" s="15">
        <f t="shared" si="5050"/>
        <v>237</v>
      </c>
      <c r="AE3316" s="18">
        <f>AD3316*Premissas!$C$12</f>
        <v>7640.0822524517562</v>
      </c>
    </row>
    <row r="3317" spans="1:33" x14ac:dyDescent="0.25">
      <c r="A3317" s="7" t="str">
        <f>Premissas!$E$13</f>
        <v>novembro/18</v>
      </c>
      <c r="B3317" s="29">
        <f t="shared" si="5053"/>
        <v>237</v>
      </c>
      <c r="C3317" s="15">
        <f>LARGE(Premissas!$H$13:$I$13,1)</f>
        <v>66.42</v>
      </c>
      <c r="D3317" s="16">
        <f t="shared" si="5043"/>
        <v>0</v>
      </c>
      <c r="E3317" s="17">
        <f>D3317*Premissas!$C$6</f>
        <v>0</v>
      </c>
      <c r="F3317" s="15">
        <f t="shared" si="5044"/>
        <v>237</v>
      </c>
      <c r="G3317" s="18">
        <f>F3317*Premissas!$C$5</f>
        <v>7640.0822524517562</v>
      </c>
      <c r="M3317" s="7" t="str">
        <f>Premissas!$E$13</f>
        <v>novembro/18</v>
      </c>
      <c r="N3317" s="29">
        <f t="shared" si="5051"/>
        <v>237</v>
      </c>
      <c r="O3317" s="15">
        <f>Premissas!$I$13</f>
        <v>40.659999999999997</v>
      </c>
      <c r="P3317" s="16">
        <f t="shared" si="5046"/>
        <v>0</v>
      </c>
      <c r="Q3317" s="17">
        <f>P3317*Premissas!$C$13</f>
        <v>0</v>
      </c>
      <c r="R3317" s="15">
        <f t="shared" si="5047"/>
        <v>237</v>
      </c>
      <c r="S3317" s="18">
        <f>R3317*Premissas!$C$11</f>
        <v>11415.137614678899</v>
      </c>
      <c r="Y3317" s="7" t="str">
        <f>Premissas!$E$13</f>
        <v>novembro/18</v>
      </c>
      <c r="Z3317" s="29">
        <f t="shared" si="5052"/>
        <v>237</v>
      </c>
      <c r="AA3317" s="15">
        <f>Premissas!$H$13</f>
        <v>66.42</v>
      </c>
      <c r="AB3317" s="16">
        <f t="shared" si="5049"/>
        <v>0</v>
      </c>
      <c r="AC3317" s="17">
        <f>AB3317*Premissas!$C$6</f>
        <v>0</v>
      </c>
      <c r="AD3317" s="15">
        <f t="shared" si="5050"/>
        <v>237</v>
      </c>
      <c r="AE3317" s="18">
        <f>AD3317*Premissas!$C$12</f>
        <v>7640.0822524517562</v>
      </c>
    </row>
    <row r="3318" spans="1:33" x14ac:dyDescent="0.25">
      <c r="A3318" s="26" t="s">
        <v>35</v>
      </c>
      <c r="B3318" s="5"/>
      <c r="C3318" s="5">
        <f>LARGE(C3305:C3317,1)</f>
        <v>89.49</v>
      </c>
      <c r="D3318" s="5">
        <f>LARGE(D3305:D3317,1)</f>
        <v>0</v>
      </c>
      <c r="E3318" s="27">
        <f>SUM(E3306:E3317)</f>
        <v>0</v>
      </c>
      <c r="F3318" s="5">
        <f>LARGE(F3305:F3317,1)</f>
        <v>237</v>
      </c>
      <c r="G3318" s="27">
        <f t="shared" ref="G3318:G3374" si="5054">SUM(G3306:G3317)</f>
        <v>91680.98702942107</v>
      </c>
      <c r="H3318" s="50">
        <f>E3318+G3318</f>
        <v>91680.98702942107</v>
      </c>
      <c r="I3318">
        <f>B3306</f>
        <v>237</v>
      </c>
      <c r="M3318" s="26" t="s">
        <v>35</v>
      </c>
      <c r="N3318" s="5"/>
      <c r="O3318" s="5">
        <f t="shared" ref="O3318:P3318" si="5055">LARGE(O3305:O3317,1)</f>
        <v>77.73</v>
      </c>
      <c r="P3318" s="5">
        <f t="shared" si="5055"/>
        <v>0</v>
      </c>
      <c r="Q3318" s="27">
        <f t="shared" ref="Q3318" si="5056">SUM(Q3306:Q3317)</f>
        <v>0</v>
      </c>
      <c r="R3318" s="5">
        <f t="shared" ref="R3318" si="5057">LARGE(R3305:R3317,1)</f>
        <v>237</v>
      </c>
      <c r="S3318" s="27">
        <f t="shared" ref="S3318:S3374" si="5058">SUM(S3306:S3317)</f>
        <v>136981.65137614679</v>
      </c>
      <c r="T3318" s="50">
        <f t="shared" ref="T3318" si="5059">Q3318+S3318</f>
        <v>136981.65137614679</v>
      </c>
      <c r="U3318">
        <f t="shared" ref="U3318" si="5060">N3306</f>
        <v>237</v>
      </c>
      <c r="Y3318" s="26" t="s">
        <v>35</v>
      </c>
      <c r="Z3318" s="5"/>
      <c r="AA3318" s="5">
        <f t="shared" ref="AA3318:AB3318" si="5061">LARGE(AA3305:AA3317,1)</f>
        <v>89.49</v>
      </c>
      <c r="AB3318" s="5">
        <f t="shared" si="5061"/>
        <v>0</v>
      </c>
      <c r="AC3318" s="27">
        <f t="shared" ref="AC3318" si="5062">SUM(AC3306:AC3317)</f>
        <v>0</v>
      </c>
      <c r="AD3318" s="5">
        <f t="shared" ref="AD3318" si="5063">LARGE(AD3305:AD3317,1)</f>
        <v>237</v>
      </c>
      <c r="AE3318" s="27">
        <f t="shared" ref="AE3318:AE3374" si="5064">SUM(AE3306:AE3317)</f>
        <v>91680.98702942107</v>
      </c>
      <c r="AF3318" s="50">
        <f t="shared" ref="AF3318" si="5065">AC3318+AE3318</f>
        <v>91680.98702942107</v>
      </c>
      <c r="AG3318">
        <f t="shared" ref="AG3318" si="5066">Z3306</f>
        <v>237</v>
      </c>
    </row>
    <row r="3319" spans="1:33" x14ac:dyDescent="0.25">
      <c r="A3319" s="6" t="s">
        <v>12</v>
      </c>
      <c r="B3319" s="6" t="s">
        <v>18</v>
      </c>
      <c r="C3319" s="6" t="s">
        <v>19</v>
      </c>
      <c r="D3319" s="14" t="s">
        <v>20</v>
      </c>
      <c r="E3319" s="14" t="s">
        <v>21</v>
      </c>
      <c r="F3319" s="6" t="s">
        <v>22</v>
      </c>
      <c r="G3319" s="6" t="s">
        <v>23</v>
      </c>
      <c r="M3319" s="6" t="s">
        <v>12</v>
      </c>
      <c r="N3319" s="6" t="s">
        <v>18</v>
      </c>
      <c r="O3319" s="6" t="s">
        <v>19</v>
      </c>
      <c r="P3319" s="14" t="s">
        <v>20</v>
      </c>
      <c r="Q3319" s="14" t="s">
        <v>21</v>
      </c>
      <c r="R3319" s="6" t="s">
        <v>22</v>
      </c>
      <c r="S3319" s="6" t="s">
        <v>23</v>
      </c>
      <c r="Y3319" s="6" t="s">
        <v>12</v>
      </c>
      <c r="Z3319" s="6" t="s">
        <v>18</v>
      </c>
      <c r="AA3319" s="6" t="s">
        <v>19</v>
      </c>
      <c r="AB3319" s="14" t="s">
        <v>20</v>
      </c>
      <c r="AC3319" s="14" t="s">
        <v>21</v>
      </c>
      <c r="AD3319" s="6" t="s">
        <v>22</v>
      </c>
      <c r="AE3319" s="6" t="s">
        <v>23</v>
      </c>
    </row>
    <row r="3320" spans="1:33" x14ac:dyDescent="0.25">
      <c r="A3320" s="7" t="str">
        <f>Premissas!$E$2</f>
        <v>outubro/19</v>
      </c>
      <c r="B3320" s="29">
        <f>B3306+1</f>
        <v>238</v>
      </c>
      <c r="C3320" s="15">
        <f>LARGE(Premissas!$H$2:$I$2,1)</f>
        <v>63.39</v>
      </c>
      <c r="D3320" s="16">
        <f t="shared" ref="D3320:D3331" si="5067">IF(C3320&gt;105%*B3320,(C3320-B3320),0)</f>
        <v>0</v>
      </c>
      <c r="E3320" s="17">
        <f>D3320*Premissas!$C$6</f>
        <v>0</v>
      </c>
      <c r="F3320" s="15">
        <f t="shared" ref="F3320:F3331" si="5068">IF(C3320&gt;B3320,C3320,B3320)</f>
        <v>238</v>
      </c>
      <c r="G3320" s="18">
        <f>F3320*Premissas!$C$5</f>
        <v>7672.3188864283456</v>
      </c>
      <c r="M3320" s="7" t="str">
        <f>Premissas!$E$2</f>
        <v>outubro/19</v>
      </c>
      <c r="N3320" s="29">
        <f t="shared" ref="N3320" si="5069">N3306+1</f>
        <v>238</v>
      </c>
      <c r="O3320" s="15">
        <f>Premissas!$I$2</f>
        <v>63.39</v>
      </c>
      <c r="P3320" s="16">
        <f t="shared" ref="P3320:P3331" si="5070">IF(O3320&gt;105%*N3320,(O3320-N3320),0)</f>
        <v>0</v>
      </c>
      <c r="Q3320" s="17">
        <f>P3320*Premissas!$C$13</f>
        <v>0</v>
      </c>
      <c r="R3320" s="15">
        <f t="shared" ref="R3320:R3331" si="5071">IF(O3320&gt;N3320,O3320,N3320)</f>
        <v>238</v>
      </c>
      <c r="S3320" s="18">
        <f>R3320*Premissas!$C$11</f>
        <v>11463.302752293577</v>
      </c>
      <c r="Y3320" s="7" t="str">
        <f>Premissas!$E$2</f>
        <v>outubro/19</v>
      </c>
      <c r="Z3320" s="29">
        <f t="shared" ref="Z3320" si="5072">Z3306+1</f>
        <v>238</v>
      </c>
      <c r="AA3320" s="15">
        <f>Premissas!$H$2</f>
        <v>58.8</v>
      </c>
      <c r="AB3320" s="16">
        <f t="shared" ref="AB3320:AB3331" si="5073">IF(AA3320&gt;105%*Z3320,(AA3320-Z3320),0)</f>
        <v>0</v>
      </c>
      <c r="AC3320" s="17">
        <f>AB3320*Premissas!$C$6</f>
        <v>0</v>
      </c>
      <c r="AD3320" s="15">
        <f t="shared" ref="AD3320:AD3331" si="5074">IF(AA3320&gt;Z3320,AA3320,Z3320)</f>
        <v>238</v>
      </c>
      <c r="AE3320" s="18">
        <f>AD3320*Premissas!$C$12</f>
        <v>7672.3188864283456</v>
      </c>
    </row>
    <row r="3321" spans="1:33" x14ac:dyDescent="0.25">
      <c r="A3321" s="7" t="str">
        <f>Premissas!$E$3</f>
        <v>setembro/19</v>
      </c>
      <c r="B3321" s="29">
        <f>B3320</f>
        <v>238</v>
      </c>
      <c r="C3321" s="15">
        <f>LARGE(Premissas!$H$3:$I$3,1)</f>
        <v>58.91</v>
      </c>
      <c r="D3321" s="16">
        <f t="shared" si="5067"/>
        <v>0</v>
      </c>
      <c r="E3321" s="17">
        <f>D3321*Premissas!$C$6</f>
        <v>0</v>
      </c>
      <c r="F3321" s="15">
        <f t="shared" si="5068"/>
        <v>238</v>
      </c>
      <c r="G3321" s="18">
        <f>F3321*Premissas!$C$5</f>
        <v>7672.3188864283456</v>
      </c>
      <c r="M3321" s="7" t="str">
        <f>Premissas!$E$3</f>
        <v>setembro/19</v>
      </c>
      <c r="N3321" s="29">
        <f t="shared" ref="N3321:N3331" si="5075">N3320</f>
        <v>238</v>
      </c>
      <c r="O3321" s="15">
        <f>Premissas!$I$3</f>
        <v>52.19</v>
      </c>
      <c r="P3321" s="16">
        <f t="shared" si="5070"/>
        <v>0</v>
      </c>
      <c r="Q3321" s="17">
        <f>P3321*Premissas!$C$13</f>
        <v>0</v>
      </c>
      <c r="R3321" s="15">
        <f t="shared" si="5071"/>
        <v>238</v>
      </c>
      <c r="S3321" s="18">
        <f>R3321*Premissas!$C$11</f>
        <v>11463.302752293577</v>
      </c>
      <c r="Y3321" s="7" t="str">
        <f>Premissas!$E$3</f>
        <v>setembro/19</v>
      </c>
      <c r="Z3321" s="29">
        <f t="shared" ref="Z3321:Z3331" si="5076">Z3320</f>
        <v>238</v>
      </c>
      <c r="AA3321" s="15">
        <f>Premissas!$H$3</f>
        <v>58.91</v>
      </c>
      <c r="AB3321" s="16">
        <f t="shared" si="5073"/>
        <v>0</v>
      </c>
      <c r="AC3321" s="17">
        <f>AB3321*Premissas!$C$6</f>
        <v>0</v>
      </c>
      <c r="AD3321" s="15">
        <f t="shared" si="5074"/>
        <v>238</v>
      </c>
      <c r="AE3321" s="18">
        <f>AD3321*Premissas!$C$12</f>
        <v>7672.3188864283456</v>
      </c>
    </row>
    <row r="3322" spans="1:33" x14ac:dyDescent="0.25">
      <c r="A3322" s="7" t="str">
        <f>Premissas!$E$4</f>
        <v>agosto/19</v>
      </c>
      <c r="B3322" s="29">
        <f t="shared" ref="B3322:B3331" si="5077">B3321</f>
        <v>238</v>
      </c>
      <c r="C3322" s="15">
        <f>LARGE(Premissas!$H$4:$I$4,1)</f>
        <v>46.48</v>
      </c>
      <c r="D3322" s="16">
        <f t="shared" si="5067"/>
        <v>0</v>
      </c>
      <c r="E3322" s="17">
        <f>D3322*Premissas!$C$6</f>
        <v>0</v>
      </c>
      <c r="F3322" s="15">
        <f t="shared" si="5068"/>
        <v>238</v>
      </c>
      <c r="G3322" s="18">
        <f>F3322*Premissas!$C$5</f>
        <v>7672.3188864283456</v>
      </c>
      <c r="M3322" s="7" t="str">
        <f>Premissas!$E$4</f>
        <v>agosto/19</v>
      </c>
      <c r="N3322" s="29">
        <f t="shared" si="5075"/>
        <v>238</v>
      </c>
      <c r="O3322" s="15">
        <f>Premissas!$I$4</f>
        <v>20.16</v>
      </c>
      <c r="P3322" s="16">
        <f t="shared" si="5070"/>
        <v>0</v>
      </c>
      <c r="Q3322" s="17">
        <f>P3322*Premissas!$C$13</f>
        <v>0</v>
      </c>
      <c r="R3322" s="15">
        <f t="shared" si="5071"/>
        <v>238</v>
      </c>
      <c r="S3322" s="18">
        <f>R3322*Premissas!$C$11</f>
        <v>11463.302752293577</v>
      </c>
      <c r="Y3322" s="7" t="str">
        <f>Premissas!$E$4</f>
        <v>agosto/19</v>
      </c>
      <c r="Z3322" s="29">
        <f t="shared" si="5076"/>
        <v>238</v>
      </c>
      <c r="AA3322" s="15">
        <f>Premissas!$H$4</f>
        <v>46.48</v>
      </c>
      <c r="AB3322" s="16">
        <f t="shared" si="5073"/>
        <v>0</v>
      </c>
      <c r="AC3322" s="17">
        <f>AB3322*Premissas!$C$6</f>
        <v>0</v>
      </c>
      <c r="AD3322" s="15">
        <f t="shared" si="5074"/>
        <v>238</v>
      </c>
      <c r="AE3322" s="18">
        <f>AD3322*Premissas!$C$12</f>
        <v>7672.3188864283456</v>
      </c>
    </row>
    <row r="3323" spans="1:33" x14ac:dyDescent="0.25">
      <c r="A3323" s="7" t="str">
        <f>Premissas!$E$5</f>
        <v>julho/19</v>
      </c>
      <c r="B3323" s="29">
        <f t="shared" si="5077"/>
        <v>238</v>
      </c>
      <c r="C3323" s="15">
        <f>LARGE(Premissas!$H$5:$I$5,1)</f>
        <v>63.17</v>
      </c>
      <c r="D3323" s="16">
        <f t="shared" si="5067"/>
        <v>0</v>
      </c>
      <c r="E3323" s="17">
        <f>D3323*Premissas!$C$6</f>
        <v>0</v>
      </c>
      <c r="F3323" s="15">
        <f t="shared" si="5068"/>
        <v>238</v>
      </c>
      <c r="G3323" s="18">
        <f>F3323*Premissas!$C$5</f>
        <v>7672.3188864283456</v>
      </c>
      <c r="M3323" s="7" t="str">
        <f>Premissas!$E$5</f>
        <v>julho/19</v>
      </c>
      <c r="N3323" s="29">
        <f t="shared" si="5075"/>
        <v>238</v>
      </c>
      <c r="O3323" s="15">
        <f>Premissas!$I$5</f>
        <v>39.979999999999997</v>
      </c>
      <c r="P3323" s="16">
        <f t="shared" si="5070"/>
        <v>0</v>
      </c>
      <c r="Q3323" s="17">
        <f>P3323*Premissas!$C$13</f>
        <v>0</v>
      </c>
      <c r="R3323" s="15">
        <f t="shared" si="5071"/>
        <v>238</v>
      </c>
      <c r="S3323" s="18">
        <f>R3323*Premissas!$C$11</f>
        <v>11463.302752293577</v>
      </c>
      <c r="Y3323" s="7" t="str">
        <f>Premissas!$E$5</f>
        <v>julho/19</v>
      </c>
      <c r="Z3323" s="29">
        <f t="shared" si="5076"/>
        <v>238</v>
      </c>
      <c r="AA3323" s="15">
        <f>Premissas!$H$5</f>
        <v>63.17</v>
      </c>
      <c r="AB3323" s="16">
        <f t="shared" si="5073"/>
        <v>0</v>
      </c>
      <c r="AC3323" s="17">
        <f>AB3323*Premissas!$C$6</f>
        <v>0</v>
      </c>
      <c r="AD3323" s="15">
        <f t="shared" si="5074"/>
        <v>238</v>
      </c>
      <c r="AE3323" s="18">
        <f>AD3323*Premissas!$C$12</f>
        <v>7672.3188864283456</v>
      </c>
    </row>
    <row r="3324" spans="1:33" x14ac:dyDescent="0.25">
      <c r="A3324" s="7" t="str">
        <f>Premissas!$E$6</f>
        <v>junho/19</v>
      </c>
      <c r="B3324" s="29">
        <f t="shared" si="5077"/>
        <v>238</v>
      </c>
      <c r="C3324" s="15">
        <f>LARGE(Premissas!$H$6:$I$6,1)</f>
        <v>59.47</v>
      </c>
      <c r="D3324" s="16">
        <f t="shared" si="5067"/>
        <v>0</v>
      </c>
      <c r="E3324" s="17">
        <f>D3324*Premissas!$C$6</f>
        <v>0</v>
      </c>
      <c r="F3324" s="15">
        <f t="shared" si="5068"/>
        <v>238</v>
      </c>
      <c r="G3324" s="18">
        <f>F3324*Premissas!$C$5</f>
        <v>7672.3188864283456</v>
      </c>
      <c r="M3324" s="7" t="str">
        <f>Premissas!$E$6</f>
        <v>junho/19</v>
      </c>
      <c r="N3324" s="29">
        <f t="shared" si="5075"/>
        <v>238</v>
      </c>
      <c r="O3324" s="15">
        <f>Premissas!$I$6</f>
        <v>47.71</v>
      </c>
      <c r="P3324" s="16">
        <f t="shared" si="5070"/>
        <v>0</v>
      </c>
      <c r="Q3324" s="17">
        <f>P3324*Premissas!$C$13</f>
        <v>0</v>
      </c>
      <c r="R3324" s="15">
        <f t="shared" si="5071"/>
        <v>238</v>
      </c>
      <c r="S3324" s="18">
        <f>R3324*Premissas!$C$11</f>
        <v>11463.302752293577</v>
      </c>
      <c r="Y3324" s="7" t="str">
        <f>Premissas!$E$6</f>
        <v>junho/19</v>
      </c>
      <c r="Z3324" s="29">
        <f t="shared" si="5076"/>
        <v>238</v>
      </c>
      <c r="AA3324" s="15">
        <f>Premissas!$H$6</f>
        <v>59.47</v>
      </c>
      <c r="AB3324" s="16">
        <f t="shared" si="5073"/>
        <v>0</v>
      </c>
      <c r="AC3324" s="17">
        <f>AB3324*Premissas!$C$6</f>
        <v>0</v>
      </c>
      <c r="AD3324" s="15">
        <f t="shared" si="5074"/>
        <v>238</v>
      </c>
      <c r="AE3324" s="18">
        <f>AD3324*Premissas!$C$12</f>
        <v>7672.3188864283456</v>
      </c>
    </row>
    <row r="3325" spans="1:33" x14ac:dyDescent="0.25">
      <c r="A3325" s="7" t="str">
        <f>Premissas!$E$7</f>
        <v>maio/19</v>
      </c>
      <c r="B3325" s="29">
        <f t="shared" si="5077"/>
        <v>238</v>
      </c>
      <c r="C3325" s="15">
        <f>LARGE(Premissas!$H$7:$I$7,1)</f>
        <v>61.04</v>
      </c>
      <c r="D3325" s="20">
        <f t="shared" si="5067"/>
        <v>0</v>
      </c>
      <c r="E3325" s="17">
        <f>D3325*Premissas!$C$6</f>
        <v>0</v>
      </c>
      <c r="F3325" s="15">
        <f t="shared" si="5068"/>
        <v>238</v>
      </c>
      <c r="G3325" s="18">
        <f>F3325*Premissas!$C$5</f>
        <v>7672.3188864283456</v>
      </c>
      <c r="M3325" s="7" t="str">
        <f>Premissas!$E$7</f>
        <v>maio/19</v>
      </c>
      <c r="N3325" s="29">
        <f t="shared" si="5075"/>
        <v>238</v>
      </c>
      <c r="O3325" s="15">
        <f>Premissas!$I$7</f>
        <v>46.37</v>
      </c>
      <c r="P3325" s="20">
        <f t="shared" si="5070"/>
        <v>0</v>
      </c>
      <c r="Q3325" s="17">
        <f>P3325*Premissas!$C$13</f>
        <v>0</v>
      </c>
      <c r="R3325" s="15">
        <f t="shared" si="5071"/>
        <v>238</v>
      </c>
      <c r="S3325" s="18">
        <f>R3325*Premissas!$C$11</f>
        <v>11463.302752293577</v>
      </c>
      <c r="Y3325" s="7" t="str">
        <f>Premissas!$E$7</f>
        <v>maio/19</v>
      </c>
      <c r="Z3325" s="29">
        <f t="shared" si="5076"/>
        <v>238</v>
      </c>
      <c r="AA3325" s="15">
        <f>Premissas!$H$7</f>
        <v>61.04</v>
      </c>
      <c r="AB3325" s="20">
        <f t="shared" si="5073"/>
        <v>0</v>
      </c>
      <c r="AC3325" s="17">
        <f>AB3325*Premissas!$C$6</f>
        <v>0</v>
      </c>
      <c r="AD3325" s="15">
        <f t="shared" si="5074"/>
        <v>238</v>
      </c>
      <c r="AE3325" s="18">
        <f>AD3325*Premissas!$C$12</f>
        <v>7672.3188864283456</v>
      </c>
    </row>
    <row r="3326" spans="1:33" x14ac:dyDescent="0.25">
      <c r="A3326" s="7" t="str">
        <f>Premissas!$E$8</f>
        <v>abril/19</v>
      </c>
      <c r="B3326" s="29">
        <f t="shared" si="5077"/>
        <v>238</v>
      </c>
      <c r="C3326" s="15">
        <f>LARGE(Premissas!$H$8:$I$8,1)</f>
        <v>81.98</v>
      </c>
      <c r="D3326" s="20">
        <f t="shared" si="5067"/>
        <v>0</v>
      </c>
      <c r="E3326" s="17">
        <f>D3326*Premissas!$C$6</f>
        <v>0</v>
      </c>
      <c r="F3326" s="15">
        <f t="shared" si="5068"/>
        <v>238</v>
      </c>
      <c r="G3326" s="18">
        <f>F3326*Premissas!$C$5</f>
        <v>7672.3188864283456</v>
      </c>
      <c r="M3326" s="7" t="str">
        <f>Premissas!$E$8</f>
        <v>abril/19</v>
      </c>
      <c r="N3326" s="29">
        <f t="shared" si="5075"/>
        <v>238</v>
      </c>
      <c r="O3326" s="15">
        <f>Premissas!$I$8</f>
        <v>53.09</v>
      </c>
      <c r="P3326" s="20">
        <f t="shared" si="5070"/>
        <v>0</v>
      </c>
      <c r="Q3326" s="17">
        <f>P3326*Premissas!$C$13</f>
        <v>0</v>
      </c>
      <c r="R3326" s="15">
        <f t="shared" si="5071"/>
        <v>238</v>
      </c>
      <c r="S3326" s="18">
        <f>R3326*Premissas!$C$11</f>
        <v>11463.302752293577</v>
      </c>
      <c r="Y3326" s="7" t="str">
        <f>Premissas!$E$8</f>
        <v>abril/19</v>
      </c>
      <c r="Z3326" s="29">
        <f t="shared" si="5076"/>
        <v>238</v>
      </c>
      <c r="AA3326" s="15">
        <f>Premissas!$H$8</f>
        <v>81.98</v>
      </c>
      <c r="AB3326" s="20">
        <f t="shared" si="5073"/>
        <v>0</v>
      </c>
      <c r="AC3326" s="17">
        <f>AB3326*Premissas!$C$6</f>
        <v>0</v>
      </c>
      <c r="AD3326" s="15">
        <f t="shared" si="5074"/>
        <v>238</v>
      </c>
      <c r="AE3326" s="18">
        <f>AD3326*Premissas!$C$12</f>
        <v>7672.3188864283456</v>
      </c>
    </row>
    <row r="3327" spans="1:33" x14ac:dyDescent="0.25">
      <c r="A3327" s="7" t="str">
        <f>Premissas!$E$9</f>
        <v>março/19</v>
      </c>
      <c r="B3327" s="29">
        <f t="shared" si="5077"/>
        <v>238</v>
      </c>
      <c r="C3327" s="15">
        <f>LARGE(Premissas!$H$9:$I$9,1)</f>
        <v>77.73</v>
      </c>
      <c r="D3327" s="20">
        <f t="shared" si="5067"/>
        <v>0</v>
      </c>
      <c r="E3327" s="17">
        <f>D3327*Premissas!$C$6</f>
        <v>0</v>
      </c>
      <c r="F3327" s="15">
        <f t="shared" si="5068"/>
        <v>238</v>
      </c>
      <c r="G3327" s="18">
        <f>F3327*Premissas!$C$5</f>
        <v>7672.3188864283456</v>
      </c>
      <c r="M3327" s="7" t="str">
        <f>Premissas!$E$9</f>
        <v>março/19</v>
      </c>
      <c r="N3327" s="29">
        <f t="shared" si="5075"/>
        <v>238</v>
      </c>
      <c r="O3327" s="15">
        <f>Premissas!$I$9</f>
        <v>77.73</v>
      </c>
      <c r="P3327" s="20">
        <f t="shared" si="5070"/>
        <v>0</v>
      </c>
      <c r="Q3327" s="17">
        <f>P3327*Premissas!$C$13</f>
        <v>0</v>
      </c>
      <c r="R3327" s="15">
        <f t="shared" si="5071"/>
        <v>238</v>
      </c>
      <c r="S3327" s="18">
        <f>R3327*Premissas!$C$11</f>
        <v>11463.302752293577</v>
      </c>
      <c r="Y3327" s="7" t="str">
        <f>Premissas!$E$9</f>
        <v>março/19</v>
      </c>
      <c r="Z3327" s="29">
        <f t="shared" si="5076"/>
        <v>238</v>
      </c>
      <c r="AA3327" s="15">
        <f>Premissas!$H$9</f>
        <v>77.62</v>
      </c>
      <c r="AB3327" s="20">
        <f t="shared" si="5073"/>
        <v>0</v>
      </c>
      <c r="AC3327" s="17">
        <f>AB3327*Premissas!$C$6</f>
        <v>0</v>
      </c>
      <c r="AD3327" s="15">
        <f t="shared" si="5074"/>
        <v>238</v>
      </c>
      <c r="AE3327" s="18">
        <f>AD3327*Premissas!$C$12</f>
        <v>7672.3188864283456</v>
      </c>
    </row>
    <row r="3328" spans="1:33" x14ac:dyDescent="0.25">
      <c r="A3328" s="7" t="str">
        <f>Premissas!$E$10</f>
        <v>fevereiro/19</v>
      </c>
      <c r="B3328" s="29">
        <f t="shared" si="5077"/>
        <v>238</v>
      </c>
      <c r="C3328" s="15">
        <f>LARGE(Premissas!$H$10:$I$10,1)</f>
        <v>89.49</v>
      </c>
      <c r="D3328" s="20">
        <f t="shared" si="5067"/>
        <v>0</v>
      </c>
      <c r="E3328" s="17">
        <f>D3328*Premissas!$C$6</f>
        <v>0</v>
      </c>
      <c r="F3328" s="15">
        <f t="shared" si="5068"/>
        <v>238</v>
      </c>
      <c r="G3328" s="18">
        <f>F3328*Premissas!$C$5</f>
        <v>7672.3188864283456</v>
      </c>
      <c r="M3328" s="7" t="str">
        <f>Premissas!$E$10</f>
        <v>fevereiro/19</v>
      </c>
      <c r="N3328" s="29">
        <f t="shared" si="5075"/>
        <v>238</v>
      </c>
      <c r="O3328" s="15">
        <f>Premissas!$I$10</f>
        <v>61.82</v>
      </c>
      <c r="P3328" s="20">
        <f t="shared" si="5070"/>
        <v>0</v>
      </c>
      <c r="Q3328" s="17">
        <f>P3328*Premissas!$C$13</f>
        <v>0</v>
      </c>
      <c r="R3328" s="15">
        <f t="shared" si="5071"/>
        <v>238</v>
      </c>
      <c r="S3328" s="18">
        <f>R3328*Premissas!$C$11</f>
        <v>11463.302752293577</v>
      </c>
      <c r="Y3328" s="7" t="str">
        <f>Premissas!$E$10</f>
        <v>fevereiro/19</v>
      </c>
      <c r="Z3328" s="29">
        <f t="shared" si="5076"/>
        <v>238</v>
      </c>
      <c r="AA3328" s="15">
        <f>Premissas!$H$10</f>
        <v>89.49</v>
      </c>
      <c r="AB3328" s="20">
        <f t="shared" si="5073"/>
        <v>0</v>
      </c>
      <c r="AC3328" s="17">
        <f>AB3328*Premissas!$C$6</f>
        <v>0</v>
      </c>
      <c r="AD3328" s="15">
        <f t="shared" si="5074"/>
        <v>238</v>
      </c>
      <c r="AE3328" s="18">
        <f>AD3328*Premissas!$C$12</f>
        <v>7672.3188864283456</v>
      </c>
    </row>
    <row r="3329" spans="1:33" x14ac:dyDescent="0.25">
      <c r="A3329" s="7" t="str">
        <f>Premissas!$E$11</f>
        <v>janeiro/19</v>
      </c>
      <c r="B3329" s="29">
        <f t="shared" si="5077"/>
        <v>238</v>
      </c>
      <c r="C3329" s="15">
        <f>LARGE(Premissas!$H$11:$I$11,1)</f>
        <v>81.09</v>
      </c>
      <c r="D3329" s="16">
        <f t="shared" si="5067"/>
        <v>0</v>
      </c>
      <c r="E3329" s="17">
        <f>D3329*Premissas!$C$6</f>
        <v>0</v>
      </c>
      <c r="F3329" s="15">
        <f t="shared" si="5068"/>
        <v>238</v>
      </c>
      <c r="G3329" s="18">
        <f>F3329*Premissas!$C$5</f>
        <v>7672.3188864283456</v>
      </c>
      <c r="M3329" s="7" t="str">
        <f>Premissas!$E$11</f>
        <v>janeiro/19</v>
      </c>
      <c r="N3329" s="29">
        <f t="shared" si="5075"/>
        <v>238</v>
      </c>
      <c r="O3329" s="15">
        <f>Premissas!$I$11</f>
        <v>57.12</v>
      </c>
      <c r="P3329" s="16">
        <f t="shared" si="5070"/>
        <v>0</v>
      </c>
      <c r="Q3329" s="17">
        <f>P3329*Premissas!$C$13</f>
        <v>0</v>
      </c>
      <c r="R3329" s="15">
        <f t="shared" si="5071"/>
        <v>238</v>
      </c>
      <c r="S3329" s="18">
        <f>R3329*Premissas!$C$11</f>
        <v>11463.302752293577</v>
      </c>
      <c r="Y3329" s="7" t="str">
        <f>Premissas!$E$11</f>
        <v>janeiro/19</v>
      </c>
      <c r="Z3329" s="29">
        <f t="shared" si="5076"/>
        <v>238</v>
      </c>
      <c r="AA3329" s="15">
        <f>Premissas!$H$11</f>
        <v>81.09</v>
      </c>
      <c r="AB3329" s="16">
        <f t="shared" si="5073"/>
        <v>0</v>
      </c>
      <c r="AC3329" s="17">
        <f>AB3329*Premissas!$C$6</f>
        <v>0</v>
      </c>
      <c r="AD3329" s="15">
        <f t="shared" si="5074"/>
        <v>238</v>
      </c>
      <c r="AE3329" s="18">
        <f>AD3329*Premissas!$C$12</f>
        <v>7672.3188864283456</v>
      </c>
    </row>
    <row r="3330" spans="1:33" x14ac:dyDescent="0.25">
      <c r="A3330" s="7" t="str">
        <f>Premissas!$E$12</f>
        <v>dezembro/18</v>
      </c>
      <c r="B3330" s="29">
        <f t="shared" si="5077"/>
        <v>238</v>
      </c>
      <c r="C3330" s="15">
        <f>LARGE(Premissas!$H$12:$I$12,1)</f>
        <v>66.98</v>
      </c>
      <c r="D3330" s="16">
        <f t="shared" si="5067"/>
        <v>0</v>
      </c>
      <c r="E3330" s="17">
        <f>D3330*Premissas!$C$6</f>
        <v>0</v>
      </c>
      <c r="F3330" s="15">
        <f t="shared" si="5068"/>
        <v>238</v>
      </c>
      <c r="G3330" s="18">
        <f>F3330*Premissas!$C$5</f>
        <v>7672.3188864283456</v>
      </c>
      <c r="M3330" s="7" t="str">
        <f>Premissas!$E$12</f>
        <v>dezembro/18</v>
      </c>
      <c r="N3330" s="29">
        <f t="shared" si="5075"/>
        <v>238</v>
      </c>
      <c r="O3330" s="15">
        <f>Premissas!$I$12</f>
        <v>56.9</v>
      </c>
      <c r="P3330" s="16">
        <f t="shared" si="5070"/>
        <v>0</v>
      </c>
      <c r="Q3330" s="17">
        <f>P3330*Premissas!$C$13</f>
        <v>0</v>
      </c>
      <c r="R3330" s="15">
        <f t="shared" si="5071"/>
        <v>238</v>
      </c>
      <c r="S3330" s="18">
        <f>R3330*Premissas!$C$11</f>
        <v>11463.302752293577</v>
      </c>
      <c r="Y3330" s="7" t="str">
        <f>Premissas!$E$12</f>
        <v>dezembro/18</v>
      </c>
      <c r="Z3330" s="29">
        <f t="shared" si="5076"/>
        <v>238</v>
      </c>
      <c r="AA3330" s="15">
        <f>Premissas!$H$12</f>
        <v>66.98</v>
      </c>
      <c r="AB3330" s="16">
        <f t="shared" si="5073"/>
        <v>0</v>
      </c>
      <c r="AC3330" s="17">
        <f>AB3330*Premissas!$C$6</f>
        <v>0</v>
      </c>
      <c r="AD3330" s="15">
        <f t="shared" si="5074"/>
        <v>238</v>
      </c>
      <c r="AE3330" s="18">
        <f>AD3330*Premissas!$C$12</f>
        <v>7672.3188864283456</v>
      </c>
    </row>
    <row r="3331" spans="1:33" x14ac:dyDescent="0.25">
      <c r="A3331" s="7" t="str">
        <f>Premissas!$E$13</f>
        <v>novembro/18</v>
      </c>
      <c r="B3331" s="29">
        <f t="shared" si="5077"/>
        <v>238</v>
      </c>
      <c r="C3331" s="15">
        <f>LARGE(Premissas!$H$13:$I$13,1)</f>
        <v>66.42</v>
      </c>
      <c r="D3331" s="16">
        <f t="shared" si="5067"/>
        <v>0</v>
      </c>
      <c r="E3331" s="17">
        <f>D3331*Premissas!$C$6</f>
        <v>0</v>
      </c>
      <c r="F3331" s="15">
        <f t="shared" si="5068"/>
        <v>238</v>
      </c>
      <c r="G3331" s="18">
        <f>F3331*Premissas!$C$5</f>
        <v>7672.3188864283456</v>
      </c>
      <c r="M3331" s="7" t="str">
        <f>Premissas!$E$13</f>
        <v>novembro/18</v>
      </c>
      <c r="N3331" s="29">
        <f t="shared" si="5075"/>
        <v>238</v>
      </c>
      <c r="O3331" s="15">
        <f>Premissas!$I$13</f>
        <v>40.659999999999997</v>
      </c>
      <c r="P3331" s="16">
        <f t="shared" si="5070"/>
        <v>0</v>
      </c>
      <c r="Q3331" s="17">
        <f>P3331*Premissas!$C$13</f>
        <v>0</v>
      </c>
      <c r="R3331" s="15">
        <f t="shared" si="5071"/>
        <v>238</v>
      </c>
      <c r="S3331" s="18">
        <f>R3331*Premissas!$C$11</f>
        <v>11463.302752293577</v>
      </c>
      <c r="Y3331" s="7" t="str">
        <f>Premissas!$E$13</f>
        <v>novembro/18</v>
      </c>
      <c r="Z3331" s="29">
        <f t="shared" si="5076"/>
        <v>238</v>
      </c>
      <c r="AA3331" s="15">
        <f>Premissas!$H$13</f>
        <v>66.42</v>
      </c>
      <c r="AB3331" s="16">
        <f t="shared" si="5073"/>
        <v>0</v>
      </c>
      <c r="AC3331" s="17">
        <f>AB3331*Premissas!$C$6</f>
        <v>0</v>
      </c>
      <c r="AD3331" s="15">
        <f t="shared" si="5074"/>
        <v>238</v>
      </c>
      <c r="AE3331" s="18">
        <f>AD3331*Premissas!$C$12</f>
        <v>7672.3188864283456</v>
      </c>
    </row>
    <row r="3332" spans="1:33" x14ac:dyDescent="0.25">
      <c r="A3332" s="26" t="s">
        <v>35</v>
      </c>
      <c r="B3332" s="5"/>
      <c r="C3332" s="5">
        <f>LARGE(C3319:C3331,1)</f>
        <v>89.49</v>
      </c>
      <c r="D3332" s="5">
        <f>LARGE(D3319:D3331,1)</f>
        <v>0</v>
      </c>
      <c r="E3332" s="27">
        <f>SUM(E3320:E3331)</f>
        <v>0</v>
      </c>
      <c r="F3332" s="5">
        <f>LARGE(F3319:F3331,1)</f>
        <v>238</v>
      </c>
      <c r="G3332" s="27">
        <f t="shared" si="5054"/>
        <v>92067.826637140141</v>
      </c>
      <c r="H3332" s="50">
        <f>E3332+G3332</f>
        <v>92067.826637140141</v>
      </c>
      <c r="I3332">
        <f>B3320</f>
        <v>238</v>
      </c>
      <c r="M3332" s="26" t="s">
        <v>35</v>
      </c>
      <c r="N3332" s="5"/>
      <c r="O3332" s="5">
        <f t="shared" ref="O3332:P3332" si="5078">LARGE(O3319:O3331,1)</f>
        <v>77.73</v>
      </c>
      <c r="P3332" s="5">
        <f t="shared" si="5078"/>
        <v>0</v>
      </c>
      <c r="Q3332" s="27">
        <f t="shared" ref="Q3332" si="5079">SUM(Q3320:Q3331)</f>
        <v>0</v>
      </c>
      <c r="R3332" s="5">
        <f t="shared" ref="R3332" si="5080">LARGE(R3319:R3331,1)</f>
        <v>238</v>
      </c>
      <c r="S3332" s="27">
        <f t="shared" si="5058"/>
        <v>137559.63302752291</v>
      </c>
      <c r="T3332" s="50">
        <f t="shared" ref="T3332" si="5081">Q3332+S3332</f>
        <v>137559.63302752291</v>
      </c>
      <c r="U3332">
        <f t="shared" ref="U3332" si="5082">N3320</f>
        <v>238</v>
      </c>
      <c r="Y3332" s="26" t="s">
        <v>35</v>
      </c>
      <c r="Z3332" s="5"/>
      <c r="AA3332" s="5">
        <f t="shared" ref="AA3332:AB3332" si="5083">LARGE(AA3319:AA3331,1)</f>
        <v>89.49</v>
      </c>
      <c r="AB3332" s="5">
        <f t="shared" si="5083"/>
        <v>0</v>
      </c>
      <c r="AC3332" s="27">
        <f t="shared" ref="AC3332" si="5084">SUM(AC3320:AC3331)</f>
        <v>0</v>
      </c>
      <c r="AD3332" s="5">
        <f t="shared" ref="AD3332" si="5085">LARGE(AD3319:AD3331,1)</f>
        <v>238</v>
      </c>
      <c r="AE3332" s="27">
        <f t="shared" si="5064"/>
        <v>92067.826637140141</v>
      </c>
      <c r="AF3332" s="50">
        <f t="shared" ref="AF3332" si="5086">AC3332+AE3332</f>
        <v>92067.826637140141</v>
      </c>
      <c r="AG3332">
        <f t="shared" ref="AG3332" si="5087">Z3320</f>
        <v>238</v>
      </c>
    </row>
    <row r="3333" spans="1:33" x14ac:dyDescent="0.25">
      <c r="A3333" s="6" t="s">
        <v>12</v>
      </c>
      <c r="B3333" s="6" t="s">
        <v>18</v>
      </c>
      <c r="C3333" s="6" t="s">
        <v>19</v>
      </c>
      <c r="D3333" s="14" t="s">
        <v>20</v>
      </c>
      <c r="E3333" s="14" t="s">
        <v>21</v>
      </c>
      <c r="F3333" s="6" t="s">
        <v>22</v>
      </c>
      <c r="G3333" s="6" t="s">
        <v>23</v>
      </c>
      <c r="M3333" s="6" t="s">
        <v>12</v>
      </c>
      <c r="N3333" s="6" t="s">
        <v>18</v>
      </c>
      <c r="O3333" s="6" t="s">
        <v>19</v>
      </c>
      <c r="P3333" s="14" t="s">
        <v>20</v>
      </c>
      <c r="Q3333" s="14" t="s">
        <v>21</v>
      </c>
      <c r="R3333" s="6" t="s">
        <v>22</v>
      </c>
      <c r="S3333" s="6" t="s">
        <v>23</v>
      </c>
      <c r="Y3333" s="6" t="s">
        <v>12</v>
      </c>
      <c r="Z3333" s="6" t="s">
        <v>18</v>
      </c>
      <c r="AA3333" s="6" t="s">
        <v>19</v>
      </c>
      <c r="AB3333" s="14" t="s">
        <v>20</v>
      </c>
      <c r="AC3333" s="14" t="s">
        <v>21</v>
      </c>
      <c r="AD3333" s="6" t="s">
        <v>22</v>
      </c>
      <c r="AE3333" s="6" t="s">
        <v>23</v>
      </c>
    </row>
    <row r="3334" spans="1:33" x14ac:dyDescent="0.25">
      <c r="A3334" s="7" t="str">
        <f>Premissas!$E$2</f>
        <v>outubro/19</v>
      </c>
      <c r="B3334" s="29">
        <f>B3320+1</f>
        <v>239</v>
      </c>
      <c r="C3334" s="15">
        <f>LARGE(Premissas!$H$2:$I$2,1)</f>
        <v>63.39</v>
      </c>
      <c r="D3334" s="16">
        <f t="shared" ref="D3334:D3345" si="5088">IF(C3334&gt;105%*B3334,(C3334-B3334),0)</f>
        <v>0</v>
      </c>
      <c r="E3334" s="17">
        <f>D3334*Premissas!$C$6</f>
        <v>0</v>
      </c>
      <c r="F3334" s="15">
        <f t="shared" ref="F3334:F3345" si="5089">IF(C3334&gt;B3334,C3334,B3334)</f>
        <v>239</v>
      </c>
      <c r="G3334" s="18">
        <f>F3334*Premissas!$C$5</f>
        <v>7704.5555204049351</v>
      </c>
      <c r="M3334" s="7" t="str">
        <f>Premissas!$E$2</f>
        <v>outubro/19</v>
      </c>
      <c r="N3334" s="29">
        <f t="shared" ref="N3334" si="5090">N3320+1</f>
        <v>239</v>
      </c>
      <c r="O3334" s="15">
        <f>Premissas!$I$2</f>
        <v>63.39</v>
      </c>
      <c r="P3334" s="16">
        <f t="shared" ref="P3334:P3345" si="5091">IF(O3334&gt;105%*N3334,(O3334-N3334),0)</f>
        <v>0</v>
      </c>
      <c r="Q3334" s="17">
        <f>P3334*Premissas!$C$13</f>
        <v>0</v>
      </c>
      <c r="R3334" s="15">
        <f t="shared" ref="R3334:R3345" si="5092">IF(O3334&gt;N3334,O3334,N3334)</f>
        <v>239</v>
      </c>
      <c r="S3334" s="18">
        <f>R3334*Premissas!$C$11</f>
        <v>11511.467889908257</v>
      </c>
      <c r="Y3334" s="7" t="str">
        <f>Premissas!$E$2</f>
        <v>outubro/19</v>
      </c>
      <c r="Z3334" s="29">
        <f t="shared" ref="Z3334" si="5093">Z3320+1</f>
        <v>239</v>
      </c>
      <c r="AA3334" s="15">
        <f>Premissas!$H$2</f>
        <v>58.8</v>
      </c>
      <c r="AB3334" s="16">
        <f t="shared" ref="AB3334:AB3345" si="5094">IF(AA3334&gt;105%*Z3334,(AA3334-Z3334),0)</f>
        <v>0</v>
      </c>
      <c r="AC3334" s="17">
        <f>AB3334*Premissas!$C$6</f>
        <v>0</v>
      </c>
      <c r="AD3334" s="15">
        <f t="shared" ref="AD3334:AD3345" si="5095">IF(AA3334&gt;Z3334,AA3334,Z3334)</f>
        <v>239</v>
      </c>
      <c r="AE3334" s="18">
        <f>AD3334*Premissas!$C$12</f>
        <v>7704.5555204049351</v>
      </c>
    </row>
    <row r="3335" spans="1:33" x14ac:dyDescent="0.25">
      <c r="A3335" s="7" t="str">
        <f>Premissas!$E$3</f>
        <v>setembro/19</v>
      </c>
      <c r="B3335" s="29">
        <f>B3334</f>
        <v>239</v>
      </c>
      <c r="C3335" s="15">
        <f>LARGE(Premissas!$H$3:$I$3,1)</f>
        <v>58.91</v>
      </c>
      <c r="D3335" s="16">
        <f t="shared" si="5088"/>
        <v>0</v>
      </c>
      <c r="E3335" s="17">
        <f>D3335*Premissas!$C$6</f>
        <v>0</v>
      </c>
      <c r="F3335" s="15">
        <f t="shared" si="5089"/>
        <v>239</v>
      </c>
      <c r="G3335" s="18">
        <f>F3335*Premissas!$C$5</f>
        <v>7704.5555204049351</v>
      </c>
      <c r="M3335" s="7" t="str">
        <f>Premissas!$E$3</f>
        <v>setembro/19</v>
      </c>
      <c r="N3335" s="29">
        <f t="shared" ref="N3335:N3345" si="5096">N3334</f>
        <v>239</v>
      </c>
      <c r="O3335" s="15">
        <f>Premissas!$I$3</f>
        <v>52.19</v>
      </c>
      <c r="P3335" s="16">
        <f t="shared" si="5091"/>
        <v>0</v>
      </c>
      <c r="Q3335" s="17">
        <f>P3335*Premissas!$C$13</f>
        <v>0</v>
      </c>
      <c r="R3335" s="15">
        <f t="shared" si="5092"/>
        <v>239</v>
      </c>
      <c r="S3335" s="18">
        <f>R3335*Premissas!$C$11</f>
        <v>11511.467889908257</v>
      </c>
      <c r="Y3335" s="7" t="str">
        <f>Premissas!$E$3</f>
        <v>setembro/19</v>
      </c>
      <c r="Z3335" s="29">
        <f t="shared" ref="Z3335:Z3345" si="5097">Z3334</f>
        <v>239</v>
      </c>
      <c r="AA3335" s="15">
        <f>Premissas!$H$3</f>
        <v>58.91</v>
      </c>
      <c r="AB3335" s="16">
        <f t="shared" si="5094"/>
        <v>0</v>
      </c>
      <c r="AC3335" s="17">
        <f>AB3335*Premissas!$C$6</f>
        <v>0</v>
      </c>
      <c r="AD3335" s="15">
        <f t="shared" si="5095"/>
        <v>239</v>
      </c>
      <c r="AE3335" s="18">
        <f>AD3335*Premissas!$C$12</f>
        <v>7704.5555204049351</v>
      </c>
    </row>
    <row r="3336" spans="1:33" x14ac:dyDescent="0.25">
      <c r="A3336" s="7" t="str">
        <f>Premissas!$E$4</f>
        <v>agosto/19</v>
      </c>
      <c r="B3336" s="29">
        <f t="shared" ref="B3336:B3345" si="5098">B3335</f>
        <v>239</v>
      </c>
      <c r="C3336" s="15">
        <f>LARGE(Premissas!$H$4:$I$4,1)</f>
        <v>46.48</v>
      </c>
      <c r="D3336" s="16">
        <f t="shared" si="5088"/>
        <v>0</v>
      </c>
      <c r="E3336" s="17">
        <f>D3336*Premissas!$C$6</f>
        <v>0</v>
      </c>
      <c r="F3336" s="15">
        <f t="shared" si="5089"/>
        <v>239</v>
      </c>
      <c r="G3336" s="18">
        <f>F3336*Premissas!$C$5</f>
        <v>7704.5555204049351</v>
      </c>
      <c r="M3336" s="7" t="str">
        <f>Premissas!$E$4</f>
        <v>agosto/19</v>
      </c>
      <c r="N3336" s="29">
        <f t="shared" si="5096"/>
        <v>239</v>
      </c>
      <c r="O3336" s="15">
        <f>Premissas!$I$4</f>
        <v>20.16</v>
      </c>
      <c r="P3336" s="16">
        <f t="shared" si="5091"/>
        <v>0</v>
      </c>
      <c r="Q3336" s="17">
        <f>P3336*Premissas!$C$13</f>
        <v>0</v>
      </c>
      <c r="R3336" s="15">
        <f t="shared" si="5092"/>
        <v>239</v>
      </c>
      <c r="S3336" s="18">
        <f>R3336*Premissas!$C$11</f>
        <v>11511.467889908257</v>
      </c>
      <c r="Y3336" s="7" t="str">
        <f>Premissas!$E$4</f>
        <v>agosto/19</v>
      </c>
      <c r="Z3336" s="29">
        <f t="shared" si="5097"/>
        <v>239</v>
      </c>
      <c r="AA3336" s="15">
        <f>Premissas!$H$4</f>
        <v>46.48</v>
      </c>
      <c r="AB3336" s="16">
        <f t="shared" si="5094"/>
        <v>0</v>
      </c>
      <c r="AC3336" s="17">
        <f>AB3336*Premissas!$C$6</f>
        <v>0</v>
      </c>
      <c r="AD3336" s="15">
        <f t="shared" si="5095"/>
        <v>239</v>
      </c>
      <c r="AE3336" s="18">
        <f>AD3336*Premissas!$C$12</f>
        <v>7704.5555204049351</v>
      </c>
    </row>
    <row r="3337" spans="1:33" x14ac:dyDescent="0.25">
      <c r="A3337" s="7" t="str">
        <f>Premissas!$E$5</f>
        <v>julho/19</v>
      </c>
      <c r="B3337" s="29">
        <f t="shared" si="5098"/>
        <v>239</v>
      </c>
      <c r="C3337" s="15">
        <f>LARGE(Premissas!$H$5:$I$5,1)</f>
        <v>63.17</v>
      </c>
      <c r="D3337" s="16">
        <f t="shared" si="5088"/>
        <v>0</v>
      </c>
      <c r="E3337" s="17">
        <f>D3337*Premissas!$C$6</f>
        <v>0</v>
      </c>
      <c r="F3337" s="15">
        <f t="shared" si="5089"/>
        <v>239</v>
      </c>
      <c r="G3337" s="18">
        <f>F3337*Premissas!$C$5</f>
        <v>7704.5555204049351</v>
      </c>
      <c r="M3337" s="7" t="str">
        <f>Premissas!$E$5</f>
        <v>julho/19</v>
      </c>
      <c r="N3337" s="29">
        <f t="shared" si="5096"/>
        <v>239</v>
      </c>
      <c r="O3337" s="15">
        <f>Premissas!$I$5</f>
        <v>39.979999999999997</v>
      </c>
      <c r="P3337" s="16">
        <f t="shared" si="5091"/>
        <v>0</v>
      </c>
      <c r="Q3337" s="17">
        <f>P3337*Premissas!$C$13</f>
        <v>0</v>
      </c>
      <c r="R3337" s="15">
        <f t="shared" si="5092"/>
        <v>239</v>
      </c>
      <c r="S3337" s="18">
        <f>R3337*Premissas!$C$11</f>
        <v>11511.467889908257</v>
      </c>
      <c r="Y3337" s="7" t="str">
        <f>Premissas!$E$5</f>
        <v>julho/19</v>
      </c>
      <c r="Z3337" s="29">
        <f t="shared" si="5097"/>
        <v>239</v>
      </c>
      <c r="AA3337" s="15">
        <f>Premissas!$H$5</f>
        <v>63.17</v>
      </c>
      <c r="AB3337" s="16">
        <f t="shared" si="5094"/>
        <v>0</v>
      </c>
      <c r="AC3337" s="17">
        <f>AB3337*Premissas!$C$6</f>
        <v>0</v>
      </c>
      <c r="AD3337" s="15">
        <f t="shared" si="5095"/>
        <v>239</v>
      </c>
      <c r="AE3337" s="18">
        <f>AD3337*Premissas!$C$12</f>
        <v>7704.5555204049351</v>
      </c>
    </row>
    <row r="3338" spans="1:33" x14ac:dyDescent="0.25">
      <c r="A3338" s="7" t="str">
        <f>Premissas!$E$6</f>
        <v>junho/19</v>
      </c>
      <c r="B3338" s="29">
        <f t="shared" si="5098"/>
        <v>239</v>
      </c>
      <c r="C3338" s="15">
        <f>LARGE(Premissas!$H$6:$I$6,1)</f>
        <v>59.47</v>
      </c>
      <c r="D3338" s="16">
        <f t="shared" si="5088"/>
        <v>0</v>
      </c>
      <c r="E3338" s="17">
        <f>D3338*Premissas!$C$6</f>
        <v>0</v>
      </c>
      <c r="F3338" s="15">
        <f t="shared" si="5089"/>
        <v>239</v>
      </c>
      <c r="G3338" s="18">
        <f>F3338*Premissas!$C$5</f>
        <v>7704.5555204049351</v>
      </c>
      <c r="M3338" s="7" t="str">
        <f>Premissas!$E$6</f>
        <v>junho/19</v>
      </c>
      <c r="N3338" s="29">
        <f t="shared" si="5096"/>
        <v>239</v>
      </c>
      <c r="O3338" s="15">
        <f>Premissas!$I$6</f>
        <v>47.71</v>
      </c>
      <c r="P3338" s="16">
        <f t="shared" si="5091"/>
        <v>0</v>
      </c>
      <c r="Q3338" s="17">
        <f>P3338*Premissas!$C$13</f>
        <v>0</v>
      </c>
      <c r="R3338" s="15">
        <f t="shared" si="5092"/>
        <v>239</v>
      </c>
      <c r="S3338" s="18">
        <f>R3338*Premissas!$C$11</f>
        <v>11511.467889908257</v>
      </c>
      <c r="Y3338" s="7" t="str">
        <f>Premissas!$E$6</f>
        <v>junho/19</v>
      </c>
      <c r="Z3338" s="29">
        <f t="shared" si="5097"/>
        <v>239</v>
      </c>
      <c r="AA3338" s="15">
        <f>Premissas!$H$6</f>
        <v>59.47</v>
      </c>
      <c r="AB3338" s="16">
        <f t="shared" si="5094"/>
        <v>0</v>
      </c>
      <c r="AC3338" s="17">
        <f>AB3338*Premissas!$C$6</f>
        <v>0</v>
      </c>
      <c r="AD3338" s="15">
        <f t="shared" si="5095"/>
        <v>239</v>
      </c>
      <c r="AE3338" s="18">
        <f>AD3338*Premissas!$C$12</f>
        <v>7704.5555204049351</v>
      </c>
    </row>
    <row r="3339" spans="1:33" x14ac:dyDescent="0.25">
      <c r="A3339" s="7" t="str">
        <f>Premissas!$E$7</f>
        <v>maio/19</v>
      </c>
      <c r="B3339" s="29">
        <f t="shared" si="5098"/>
        <v>239</v>
      </c>
      <c r="C3339" s="15">
        <f>LARGE(Premissas!$H$7:$I$7,1)</f>
        <v>61.04</v>
      </c>
      <c r="D3339" s="20">
        <f t="shared" si="5088"/>
        <v>0</v>
      </c>
      <c r="E3339" s="17">
        <f>D3339*Premissas!$C$6</f>
        <v>0</v>
      </c>
      <c r="F3339" s="15">
        <f t="shared" si="5089"/>
        <v>239</v>
      </c>
      <c r="G3339" s="18">
        <f>F3339*Premissas!$C$5</f>
        <v>7704.5555204049351</v>
      </c>
      <c r="M3339" s="7" t="str">
        <f>Premissas!$E$7</f>
        <v>maio/19</v>
      </c>
      <c r="N3339" s="29">
        <f t="shared" si="5096"/>
        <v>239</v>
      </c>
      <c r="O3339" s="15">
        <f>Premissas!$I$7</f>
        <v>46.37</v>
      </c>
      <c r="P3339" s="20">
        <f t="shared" si="5091"/>
        <v>0</v>
      </c>
      <c r="Q3339" s="17">
        <f>P3339*Premissas!$C$13</f>
        <v>0</v>
      </c>
      <c r="R3339" s="15">
        <f t="shared" si="5092"/>
        <v>239</v>
      </c>
      <c r="S3339" s="18">
        <f>R3339*Premissas!$C$11</f>
        <v>11511.467889908257</v>
      </c>
      <c r="Y3339" s="7" t="str">
        <f>Premissas!$E$7</f>
        <v>maio/19</v>
      </c>
      <c r="Z3339" s="29">
        <f t="shared" si="5097"/>
        <v>239</v>
      </c>
      <c r="AA3339" s="15">
        <f>Premissas!$H$7</f>
        <v>61.04</v>
      </c>
      <c r="AB3339" s="20">
        <f t="shared" si="5094"/>
        <v>0</v>
      </c>
      <c r="AC3339" s="17">
        <f>AB3339*Premissas!$C$6</f>
        <v>0</v>
      </c>
      <c r="AD3339" s="15">
        <f t="shared" si="5095"/>
        <v>239</v>
      </c>
      <c r="AE3339" s="18">
        <f>AD3339*Premissas!$C$12</f>
        <v>7704.5555204049351</v>
      </c>
    </row>
    <row r="3340" spans="1:33" x14ac:dyDescent="0.25">
      <c r="A3340" s="7" t="str">
        <f>Premissas!$E$8</f>
        <v>abril/19</v>
      </c>
      <c r="B3340" s="29">
        <f t="shared" si="5098"/>
        <v>239</v>
      </c>
      <c r="C3340" s="15">
        <f>LARGE(Premissas!$H$8:$I$8,1)</f>
        <v>81.98</v>
      </c>
      <c r="D3340" s="20">
        <f t="shared" si="5088"/>
        <v>0</v>
      </c>
      <c r="E3340" s="17">
        <f>D3340*Premissas!$C$6</f>
        <v>0</v>
      </c>
      <c r="F3340" s="15">
        <f t="shared" si="5089"/>
        <v>239</v>
      </c>
      <c r="G3340" s="18">
        <f>F3340*Premissas!$C$5</f>
        <v>7704.5555204049351</v>
      </c>
      <c r="M3340" s="7" t="str">
        <f>Premissas!$E$8</f>
        <v>abril/19</v>
      </c>
      <c r="N3340" s="29">
        <f t="shared" si="5096"/>
        <v>239</v>
      </c>
      <c r="O3340" s="15">
        <f>Premissas!$I$8</f>
        <v>53.09</v>
      </c>
      <c r="P3340" s="20">
        <f t="shared" si="5091"/>
        <v>0</v>
      </c>
      <c r="Q3340" s="17">
        <f>P3340*Premissas!$C$13</f>
        <v>0</v>
      </c>
      <c r="R3340" s="15">
        <f t="shared" si="5092"/>
        <v>239</v>
      </c>
      <c r="S3340" s="18">
        <f>R3340*Premissas!$C$11</f>
        <v>11511.467889908257</v>
      </c>
      <c r="Y3340" s="7" t="str">
        <f>Premissas!$E$8</f>
        <v>abril/19</v>
      </c>
      <c r="Z3340" s="29">
        <f t="shared" si="5097"/>
        <v>239</v>
      </c>
      <c r="AA3340" s="15">
        <f>Premissas!$H$8</f>
        <v>81.98</v>
      </c>
      <c r="AB3340" s="20">
        <f t="shared" si="5094"/>
        <v>0</v>
      </c>
      <c r="AC3340" s="17">
        <f>AB3340*Premissas!$C$6</f>
        <v>0</v>
      </c>
      <c r="AD3340" s="15">
        <f t="shared" si="5095"/>
        <v>239</v>
      </c>
      <c r="AE3340" s="18">
        <f>AD3340*Premissas!$C$12</f>
        <v>7704.5555204049351</v>
      </c>
    </row>
    <row r="3341" spans="1:33" x14ac:dyDescent="0.25">
      <c r="A3341" s="7" t="str">
        <f>Premissas!$E$9</f>
        <v>março/19</v>
      </c>
      <c r="B3341" s="29">
        <f t="shared" si="5098"/>
        <v>239</v>
      </c>
      <c r="C3341" s="15">
        <f>LARGE(Premissas!$H$9:$I$9,1)</f>
        <v>77.73</v>
      </c>
      <c r="D3341" s="20">
        <f t="shared" si="5088"/>
        <v>0</v>
      </c>
      <c r="E3341" s="17">
        <f>D3341*Premissas!$C$6</f>
        <v>0</v>
      </c>
      <c r="F3341" s="15">
        <f t="shared" si="5089"/>
        <v>239</v>
      </c>
      <c r="G3341" s="18">
        <f>F3341*Premissas!$C$5</f>
        <v>7704.5555204049351</v>
      </c>
      <c r="M3341" s="7" t="str">
        <f>Premissas!$E$9</f>
        <v>março/19</v>
      </c>
      <c r="N3341" s="29">
        <f t="shared" si="5096"/>
        <v>239</v>
      </c>
      <c r="O3341" s="15">
        <f>Premissas!$I$9</f>
        <v>77.73</v>
      </c>
      <c r="P3341" s="20">
        <f t="shared" si="5091"/>
        <v>0</v>
      </c>
      <c r="Q3341" s="17">
        <f>P3341*Premissas!$C$13</f>
        <v>0</v>
      </c>
      <c r="R3341" s="15">
        <f t="shared" si="5092"/>
        <v>239</v>
      </c>
      <c r="S3341" s="18">
        <f>R3341*Premissas!$C$11</f>
        <v>11511.467889908257</v>
      </c>
      <c r="Y3341" s="7" t="str">
        <f>Premissas!$E$9</f>
        <v>março/19</v>
      </c>
      <c r="Z3341" s="29">
        <f t="shared" si="5097"/>
        <v>239</v>
      </c>
      <c r="AA3341" s="15">
        <f>Premissas!$H$9</f>
        <v>77.62</v>
      </c>
      <c r="AB3341" s="20">
        <f t="shared" si="5094"/>
        <v>0</v>
      </c>
      <c r="AC3341" s="17">
        <f>AB3341*Premissas!$C$6</f>
        <v>0</v>
      </c>
      <c r="AD3341" s="15">
        <f t="shared" si="5095"/>
        <v>239</v>
      </c>
      <c r="AE3341" s="18">
        <f>AD3341*Premissas!$C$12</f>
        <v>7704.5555204049351</v>
      </c>
    </row>
    <row r="3342" spans="1:33" x14ac:dyDescent="0.25">
      <c r="A3342" s="7" t="str">
        <f>Premissas!$E$10</f>
        <v>fevereiro/19</v>
      </c>
      <c r="B3342" s="29">
        <f t="shared" si="5098"/>
        <v>239</v>
      </c>
      <c r="C3342" s="15">
        <f>LARGE(Premissas!$H$10:$I$10,1)</f>
        <v>89.49</v>
      </c>
      <c r="D3342" s="20">
        <f t="shared" si="5088"/>
        <v>0</v>
      </c>
      <c r="E3342" s="17">
        <f>D3342*Premissas!$C$6</f>
        <v>0</v>
      </c>
      <c r="F3342" s="15">
        <f t="shared" si="5089"/>
        <v>239</v>
      </c>
      <c r="G3342" s="18">
        <f>F3342*Premissas!$C$5</f>
        <v>7704.5555204049351</v>
      </c>
      <c r="M3342" s="7" t="str">
        <f>Premissas!$E$10</f>
        <v>fevereiro/19</v>
      </c>
      <c r="N3342" s="29">
        <f t="shared" si="5096"/>
        <v>239</v>
      </c>
      <c r="O3342" s="15">
        <f>Premissas!$I$10</f>
        <v>61.82</v>
      </c>
      <c r="P3342" s="20">
        <f t="shared" si="5091"/>
        <v>0</v>
      </c>
      <c r="Q3342" s="17">
        <f>P3342*Premissas!$C$13</f>
        <v>0</v>
      </c>
      <c r="R3342" s="15">
        <f t="shared" si="5092"/>
        <v>239</v>
      </c>
      <c r="S3342" s="18">
        <f>R3342*Premissas!$C$11</f>
        <v>11511.467889908257</v>
      </c>
      <c r="Y3342" s="7" t="str">
        <f>Premissas!$E$10</f>
        <v>fevereiro/19</v>
      </c>
      <c r="Z3342" s="29">
        <f t="shared" si="5097"/>
        <v>239</v>
      </c>
      <c r="AA3342" s="15">
        <f>Premissas!$H$10</f>
        <v>89.49</v>
      </c>
      <c r="AB3342" s="20">
        <f t="shared" si="5094"/>
        <v>0</v>
      </c>
      <c r="AC3342" s="17">
        <f>AB3342*Premissas!$C$6</f>
        <v>0</v>
      </c>
      <c r="AD3342" s="15">
        <f t="shared" si="5095"/>
        <v>239</v>
      </c>
      <c r="AE3342" s="18">
        <f>AD3342*Premissas!$C$12</f>
        <v>7704.5555204049351</v>
      </c>
    </row>
    <row r="3343" spans="1:33" x14ac:dyDescent="0.25">
      <c r="A3343" s="7" t="str">
        <f>Premissas!$E$11</f>
        <v>janeiro/19</v>
      </c>
      <c r="B3343" s="29">
        <f t="shared" si="5098"/>
        <v>239</v>
      </c>
      <c r="C3343" s="15">
        <f>LARGE(Premissas!$H$11:$I$11,1)</f>
        <v>81.09</v>
      </c>
      <c r="D3343" s="16">
        <f t="shared" si="5088"/>
        <v>0</v>
      </c>
      <c r="E3343" s="17">
        <f>D3343*Premissas!$C$6</f>
        <v>0</v>
      </c>
      <c r="F3343" s="15">
        <f t="shared" si="5089"/>
        <v>239</v>
      </c>
      <c r="G3343" s="18">
        <f>F3343*Premissas!$C$5</f>
        <v>7704.5555204049351</v>
      </c>
      <c r="M3343" s="7" t="str">
        <f>Premissas!$E$11</f>
        <v>janeiro/19</v>
      </c>
      <c r="N3343" s="29">
        <f t="shared" si="5096"/>
        <v>239</v>
      </c>
      <c r="O3343" s="15">
        <f>Premissas!$I$11</f>
        <v>57.12</v>
      </c>
      <c r="P3343" s="16">
        <f t="shared" si="5091"/>
        <v>0</v>
      </c>
      <c r="Q3343" s="17">
        <f>P3343*Premissas!$C$13</f>
        <v>0</v>
      </c>
      <c r="R3343" s="15">
        <f t="shared" si="5092"/>
        <v>239</v>
      </c>
      <c r="S3343" s="18">
        <f>R3343*Premissas!$C$11</f>
        <v>11511.467889908257</v>
      </c>
      <c r="Y3343" s="7" t="str">
        <f>Premissas!$E$11</f>
        <v>janeiro/19</v>
      </c>
      <c r="Z3343" s="29">
        <f t="shared" si="5097"/>
        <v>239</v>
      </c>
      <c r="AA3343" s="15">
        <f>Premissas!$H$11</f>
        <v>81.09</v>
      </c>
      <c r="AB3343" s="16">
        <f t="shared" si="5094"/>
        <v>0</v>
      </c>
      <c r="AC3343" s="17">
        <f>AB3343*Premissas!$C$6</f>
        <v>0</v>
      </c>
      <c r="AD3343" s="15">
        <f t="shared" si="5095"/>
        <v>239</v>
      </c>
      <c r="AE3343" s="18">
        <f>AD3343*Premissas!$C$12</f>
        <v>7704.5555204049351</v>
      </c>
    </row>
    <row r="3344" spans="1:33" x14ac:dyDescent="0.25">
      <c r="A3344" s="7" t="str">
        <f>Premissas!$E$12</f>
        <v>dezembro/18</v>
      </c>
      <c r="B3344" s="29">
        <f t="shared" si="5098"/>
        <v>239</v>
      </c>
      <c r="C3344" s="15">
        <f>LARGE(Premissas!$H$12:$I$12,1)</f>
        <v>66.98</v>
      </c>
      <c r="D3344" s="16">
        <f t="shared" si="5088"/>
        <v>0</v>
      </c>
      <c r="E3344" s="17">
        <f>D3344*Premissas!$C$6</f>
        <v>0</v>
      </c>
      <c r="F3344" s="15">
        <f t="shared" si="5089"/>
        <v>239</v>
      </c>
      <c r="G3344" s="18">
        <f>F3344*Premissas!$C$5</f>
        <v>7704.5555204049351</v>
      </c>
      <c r="M3344" s="7" t="str">
        <f>Premissas!$E$12</f>
        <v>dezembro/18</v>
      </c>
      <c r="N3344" s="29">
        <f t="shared" si="5096"/>
        <v>239</v>
      </c>
      <c r="O3344" s="15">
        <f>Premissas!$I$12</f>
        <v>56.9</v>
      </c>
      <c r="P3344" s="16">
        <f t="shared" si="5091"/>
        <v>0</v>
      </c>
      <c r="Q3344" s="17">
        <f>P3344*Premissas!$C$13</f>
        <v>0</v>
      </c>
      <c r="R3344" s="15">
        <f t="shared" si="5092"/>
        <v>239</v>
      </c>
      <c r="S3344" s="18">
        <f>R3344*Premissas!$C$11</f>
        <v>11511.467889908257</v>
      </c>
      <c r="Y3344" s="7" t="str">
        <f>Premissas!$E$12</f>
        <v>dezembro/18</v>
      </c>
      <c r="Z3344" s="29">
        <f t="shared" si="5097"/>
        <v>239</v>
      </c>
      <c r="AA3344" s="15">
        <f>Premissas!$H$12</f>
        <v>66.98</v>
      </c>
      <c r="AB3344" s="16">
        <f t="shared" si="5094"/>
        <v>0</v>
      </c>
      <c r="AC3344" s="17">
        <f>AB3344*Premissas!$C$6</f>
        <v>0</v>
      </c>
      <c r="AD3344" s="15">
        <f t="shared" si="5095"/>
        <v>239</v>
      </c>
      <c r="AE3344" s="18">
        <f>AD3344*Premissas!$C$12</f>
        <v>7704.5555204049351</v>
      </c>
    </row>
    <row r="3345" spans="1:33" x14ac:dyDescent="0.25">
      <c r="A3345" s="7" t="str">
        <f>Premissas!$E$13</f>
        <v>novembro/18</v>
      </c>
      <c r="B3345" s="29">
        <f t="shared" si="5098"/>
        <v>239</v>
      </c>
      <c r="C3345" s="15">
        <f>LARGE(Premissas!$H$13:$I$13,1)</f>
        <v>66.42</v>
      </c>
      <c r="D3345" s="16">
        <f t="shared" si="5088"/>
        <v>0</v>
      </c>
      <c r="E3345" s="17">
        <f>D3345*Premissas!$C$6</f>
        <v>0</v>
      </c>
      <c r="F3345" s="15">
        <f t="shared" si="5089"/>
        <v>239</v>
      </c>
      <c r="G3345" s="18">
        <f>F3345*Premissas!$C$5</f>
        <v>7704.5555204049351</v>
      </c>
      <c r="M3345" s="7" t="str">
        <f>Premissas!$E$13</f>
        <v>novembro/18</v>
      </c>
      <c r="N3345" s="29">
        <f t="shared" si="5096"/>
        <v>239</v>
      </c>
      <c r="O3345" s="15">
        <f>Premissas!$I$13</f>
        <v>40.659999999999997</v>
      </c>
      <c r="P3345" s="16">
        <f t="shared" si="5091"/>
        <v>0</v>
      </c>
      <c r="Q3345" s="17">
        <f>P3345*Premissas!$C$13</f>
        <v>0</v>
      </c>
      <c r="R3345" s="15">
        <f t="shared" si="5092"/>
        <v>239</v>
      </c>
      <c r="S3345" s="18">
        <f>R3345*Premissas!$C$11</f>
        <v>11511.467889908257</v>
      </c>
      <c r="Y3345" s="7" t="str">
        <f>Premissas!$E$13</f>
        <v>novembro/18</v>
      </c>
      <c r="Z3345" s="29">
        <f t="shared" si="5097"/>
        <v>239</v>
      </c>
      <c r="AA3345" s="15">
        <f>Premissas!$H$13</f>
        <v>66.42</v>
      </c>
      <c r="AB3345" s="16">
        <f t="shared" si="5094"/>
        <v>0</v>
      </c>
      <c r="AC3345" s="17">
        <f>AB3345*Premissas!$C$6</f>
        <v>0</v>
      </c>
      <c r="AD3345" s="15">
        <f t="shared" si="5095"/>
        <v>239</v>
      </c>
      <c r="AE3345" s="18">
        <f>AD3345*Premissas!$C$12</f>
        <v>7704.5555204049351</v>
      </c>
    </row>
    <row r="3346" spans="1:33" x14ac:dyDescent="0.25">
      <c r="A3346" s="26" t="s">
        <v>35</v>
      </c>
      <c r="B3346" s="5"/>
      <c r="C3346" s="5">
        <f>LARGE(C3333:C3345,1)</f>
        <v>89.49</v>
      </c>
      <c r="D3346" s="5">
        <f>LARGE(D3333:D3345,1)</f>
        <v>0</v>
      </c>
      <c r="E3346" s="27">
        <f>SUM(E3334:E3345)</f>
        <v>0</v>
      </c>
      <c r="F3346" s="5">
        <f>LARGE(F3333:F3345,1)</f>
        <v>239</v>
      </c>
      <c r="G3346" s="27">
        <f t="shared" si="5054"/>
        <v>92454.666244859211</v>
      </c>
      <c r="H3346" s="50">
        <f>E3346+G3346</f>
        <v>92454.666244859211</v>
      </c>
      <c r="I3346">
        <f>B3334</f>
        <v>239</v>
      </c>
      <c r="M3346" s="26" t="s">
        <v>35</v>
      </c>
      <c r="N3346" s="5"/>
      <c r="O3346" s="5">
        <f t="shared" ref="O3346:P3346" si="5099">LARGE(O3333:O3345,1)</f>
        <v>77.73</v>
      </c>
      <c r="P3346" s="5">
        <f t="shared" si="5099"/>
        <v>0</v>
      </c>
      <c r="Q3346" s="27">
        <f t="shared" ref="Q3346" si="5100">SUM(Q3334:Q3345)</f>
        <v>0</v>
      </c>
      <c r="R3346" s="5">
        <f t="shared" ref="R3346" si="5101">LARGE(R3333:R3345,1)</f>
        <v>239</v>
      </c>
      <c r="S3346" s="27">
        <f t="shared" si="5058"/>
        <v>138137.61467889912</v>
      </c>
      <c r="T3346" s="50">
        <f t="shared" ref="T3346" si="5102">Q3346+S3346</f>
        <v>138137.61467889912</v>
      </c>
      <c r="U3346">
        <f t="shared" ref="U3346" si="5103">N3334</f>
        <v>239</v>
      </c>
      <c r="Y3346" s="26" t="s">
        <v>35</v>
      </c>
      <c r="Z3346" s="5"/>
      <c r="AA3346" s="5">
        <f t="shared" ref="AA3346:AB3346" si="5104">LARGE(AA3333:AA3345,1)</f>
        <v>89.49</v>
      </c>
      <c r="AB3346" s="5">
        <f t="shared" si="5104"/>
        <v>0</v>
      </c>
      <c r="AC3346" s="27">
        <f t="shared" ref="AC3346" si="5105">SUM(AC3334:AC3345)</f>
        <v>0</v>
      </c>
      <c r="AD3346" s="5">
        <f t="shared" ref="AD3346" si="5106">LARGE(AD3333:AD3345,1)</f>
        <v>239</v>
      </c>
      <c r="AE3346" s="27">
        <f t="shared" si="5064"/>
        <v>92454.666244859211</v>
      </c>
      <c r="AF3346" s="50">
        <f t="shared" ref="AF3346" si="5107">AC3346+AE3346</f>
        <v>92454.666244859211</v>
      </c>
      <c r="AG3346">
        <f t="shared" ref="AG3346" si="5108">Z3334</f>
        <v>239</v>
      </c>
    </row>
    <row r="3347" spans="1:33" x14ac:dyDescent="0.25">
      <c r="A3347" s="6" t="s">
        <v>12</v>
      </c>
      <c r="B3347" s="6" t="s">
        <v>18</v>
      </c>
      <c r="C3347" s="6" t="s">
        <v>19</v>
      </c>
      <c r="D3347" s="14" t="s">
        <v>20</v>
      </c>
      <c r="E3347" s="14" t="s">
        <v>21</v>
      </c>
      <c r="F3347" s="6" t="s">
        <v>22</v>
      </c>
      <c r="G3347" s="6" t="s">
        <v>23</v>
      </c>
      <c r="M3347" s="6" t="s">
        <v>12</v>
      </c>
      <c r="N3347" s="6" t="s">
        <v>18</v>
      </c>
      <c r="O3347" s="6" t="s">
        <v>19</v>
      </c>
      <c r="P3347" s="14" t="s">
        <v>20</v>
      </c>
      <c r="Q3347" s="14" t="s">
        <v>21</v>
      </c>
      <c r="R3347" s="6" t="s">
        <v>22</v>
      </c>
      <c r="S3347" s="6" t="s">
        <v>23</v>
      </c>
      <c r="Y3347" s="6" t="s">
        <v>12</v>
      </c>
      <c r="Z3347" s="6" t="s">
        <v>18</v>
      </c>
      <c r="AA3347" s="6" t="s">
        <v>19</v>
      </c>
      <c r="AB3347" s="14" t="s">
        <v>20</v>
      </c>
      <c r="AC3347" s="14" t="s">
        <v>21</v>
      </c>
      <c r="AD3347" s="6" t="s">
        <v>22</v>
      </c>
      <c r="AE3347" s="6" t="s">
        <v>23</v>
      </c>
    </row>
    <row r="3348" spans="1:33" x14ac:dyDescent="0.25">
      <c r="A3348" s="7" t="str">
        <f>Premissas!$E$2</f>
        <v>outubro/19</v>
      </c>
      <c r="B3348" s="29">
        <f>B3334+1</f>
        <v>240</v>
      </c>
      <c r="C3348" s="15">
        <f>LARGE(Premissas!$H$2:$I$2,1)</f>
        <v>63.39</v>
      </c>
      <c r="D3348" s="16">
        <f t="shared" ref="D3348:D3359" si="5109">IF(C3348&gt;105%*B3348,(C3348-B3348),0)</f>
        <v>0</v>
      </c>
      <c r="E3348" s="17">
        <f>D3348*Premissas!$C$6</f>
        <v>0</v>
      </c>
      <c r="F3348" s="15">
        <f t="shared" ref="F3348:F3359" si="5110">IF(C3348&gt;B3348,C3348,B3348)</f>
        <v>240</v>
      </c>
      <c r="G3348" s="18">
        <f>F3348*Premissas!$C$5</f>
        <v>7736.7921543815246</v>
      </c>
      <c r="M3348" s="7" t="str">
        <f>Premissas!$E$2</f>
        <v>outubro/19</v>
      </c>
      <c r="N3348" s="29">
        <f t="shared" ref="N3348" si="5111">N3334+1</f>
        <v>240</v>
      </c>
      <c r="O3348" s="15">
        <f>Premissas!$I$2</f>
        <v>63.39</v>
      </c>
      <c r="P3348" s="16">
        <f t="shared" ref="P3348:P3359" si="5112">IF(O3348&gt;105%*N3348,(O3348-N3348),0)</f>
        <v>0</v>
      </c>
      <c r="Q3348" s="17">
        <f>P3348*Premissas!$C$13</f>
        <v>0</v>
      </c>
      <c r="R3348" s="15">
        <f t="shared" ref="R3348:R3359" si="5113">IF(O3348&gt;N3348,O3348,N3348)</f>
        <v>240</v>
      </c>
      <c r="S3348" s="18">
        <f>R3348*Premissas!$C$11</f>
        <v>11559.633027522936</v>
      </c>
      <c r="Y3348" s="7" t="str">
        <f>Premissas!$E$2</f>
        <v>outubro/19</v>
      </c>
      <c r="Z3348" s="29">
        <f t="shared" ref="Z3348" si="5114">Z3334+1</f>
        <v>240</v>
      </c>
      <c r="AA3348" s="15">
        <f>Premissas!$H$2</f>
        <v>58.8</v>
      </c>
      <c r="AB3348" s="16">
        <f t="shared" ref="AB3348:AB3359" si="5115">IF(AA3348&gt;105%*Z3348,(AA3348-Z3348),0)</f>
        <v>0</v>
      </c>
      <c r="AC3348" s="17">
        <f>AB3348*Premissas!$C$6</f>
        <v>0</v>
      </c>
      <c r="AD3348" s="15">
        <f t="shared" ref="AD3348:AD3359" si="5116">IF(AA3348&gt;Z3348,AA3348,Z3348)</f>
        <v>240</v>
      </c>
      <c r="AE3348" s="18">
        <f>AD3348*Premissas!$C$12</f>
        <v>7736.7921543815246</v>
      </c>
    </row>
    <row r="3349" spans="1:33" x14ac:dyDescent="0.25">
      <c r="A3349" s="7" t="str">
        <f>Premissas!$E$3</f>
        <v>setembro/19</v>
      </c>
      <c r="B3349" s="29">
        <f>B3348</f>
        <v>240</v>
      </c>
      <c r="C3349" s="15">
        <f>LARGE(Premissas!$H$3:$I$3,1)</f>
        <v>58.91</v>
      </c>
      <c r="D3349" s="16">
        <f t="shared" si="5109"/>
        <v>0</v>
      </c>
      <c r="E3349" s="17">
        <f>D3349*Premissas!$C$6</f>
        <v>0</v>
      </c>
      <c r="F3349" s="15">
        <f t="shared" si="5110"/>
        <v>240</v>
      </c>
      <c r="G3349" s="18">
        <f>F3349*Premissas!$C$5</f>
        <v>7736.7921543815246</v>
      </c>
      <c r="M3349" s="7" t="str">
        <f>Premissas!$E$3</f>
        <v>setembro/19</v>
      </c>
      <c r="N3349" s="29">
        <f t="shared" ref="N3349:N3359" si="5117">N3348</f>
        <v>240</v>
      </c>
      <c r="O3349" s="15">
        <f>Premissas!$I$3</f>
        <v>52.19</v>
      </c>
      <c r="P3349" s="16">
        <f t="shared" si="5112"/>
        <v>0</v>
      </c>
      <c r="Q3349" s="17">
        <f>P3349*Premissas!$C$13</f>
        <v>0</v>
      </c>
      <c r="R3349" s="15">
        <f t="shared" si="5113"/>
        <v>240</v>
      </c>
      <c r="S3349" s="18">
        <f>R3349*Premissas!$C$11</f>
        <v>11559.633027522936</v>
      </c>
      <c r="Y3349" s="7" t="str">
        <f>Premissas!$E$3</f>
        <v>setembro/19</v>
      </c>
      <c r="Z3349" s="29">
        <f t="shared" ref="Z3349:Z3359" si="5118">Z3348</f>
        <v>240</v>
      </c>
      <c r="AA3349" s="15">
        <f>Premissas!$H$3</f>
        <v>58.91</v>
      </c>
      <c r="AB3349" s="16">
        <f t="shared" si="5115"/>
        <v>0</v>
      </c>
      <c r="AC3349" s="17">
        <f>AB3349*Premissas!$C$6</f>
        <v>0</v>
      </c>
      <c r="AD3349" s="15">
        <f t="shared" si="5116"/>
        <v>240</v>
      </c>
      <c r="AE3349" s="18">
        <f>AD3349*Premissas!$C$12</f>
        <v>7736.7921543815246</v>
      </c>
    </row>
    <row r="3350" spans="1:33" x14ac:dyDescent="0.25">
      <c r="A3350" s="7" t="str">
        <f>Premissas!$E$4</f>
        <v>agosto/19</v>
      </c>
      <c r="B3350" s="29">
        <f t="shared" ref="B3350:B3359" si="5119">B3349</f>
        <v>240</v>
      </c>
      <c r="C3350" s="15">
        <f>LARGE(Premissas!$H$4:$I$4,1)</f>
        <v>46.48</v>
      </c>
      <c r="D3350" s="16">
        <f t="shared" si="5109"/>
        <v>0</v>
      </c>
      <c r="E3350" s="17">
        <f>D3350*Premissas!$C$6</f>
        <v>0</v>
      </c>
      <c r="F3350" s="15">
        <f t="shared" si="5110"/>
        <v>240</v>
      </c>
      <c r="G3350" s="18">
        <f>F3350*Premissas!$C$5</f>
        <v>7736.7921543815246</v>
      </c>
      <c r="M3350" s="7" t="str">
        <f>Premissas!$E$4</f>
        <v>agosto/19</v>
      </c>
      <c r="N3350" s="29">
        <f t="shared" si="5117"/>
        <v>240</v>
      </c>
      <c r="O3350" s="15">
        <f>Premissas!$I$4</f>
        <v>20.16</v>
      </c>
      <c r="P3350" s="16">
        <f t="shared" si="5112"/>
        <v>0</v>
      </c>
      <c r="Q3350" s="17">
        <f>P3350*Premissas!$C$13</f>
        <v>0</v>
      </c>
      <c r="R3350" s="15">
        <f t="shared" si="5113"/>
        <v>240</v>
      </c>
      <c r="S3350" s="18">
        <f>R3350*Premissas!$C$11</f>
        <v>11559.633027522936</v>
      </c>
      <c r="Y3350" s="7" t="str">
        <f>Premissas!$E$4</f>
        <v>agosto/19</v>
      </c>
      <c r="Z3350" s="29">
        <f t="shared" si="5118"/>
        <v>240</v>
      </c>
      <c r="AA3350" s="15">
        <f>Premissas!$H$4</f>
        <v>46.48</v>
      </c>
      <c r="AB3350" s="16">
        <f t="shared" si="5115"/>
        <v>0</v>
      </c>
      <c r="AC3350" s="17">
        <f>AB3350*Premissas!$C$6</f>
        <v>0</v>
      </c>
      <c r="AD3350" s="15">
        <f t="shared" si="5116"/>
        <v>240</v>
      </c>
      <c r="AE3350" s="18">
        <f>AD3350*Premissas!$C$12</f>
        <v>7736.7921543815246</v>
      </c>
    </row>
    <row r="3351" spans="1:33" x14ac:dyDescent="0.25">
      <c r="A3351" s="7" t="str">
        <f>Premissas!$E$5</f>
        <v>julho/19</v>
      </c>
      <c r="B3351" s="29">
        <f t="shared" si="5119"/>
        <v>240</v>
      </c>
      <c r="C3351" s="15">
        <f>LARGE(Premissas!$H$5:$I$5,1)</f>
        <v>63.17</v>
      </c>
      <c r="D3351" s="16">
        <f t="shared" si="5109"/>
        <v>0</v>
      </c>
      <c r="E3351" s="17">
        <f>D3351*Premissas!$C$6</f>
        <v>0</v>
      </c>
      <c r="F3351" s="15">
        <f t="shared" si="5110"/>
        <v>240</v>
      </c>
      <c r="G3351" s="18">
        <f>F3351*Premissas!$C$5</f>
        <v>7736.7921543815246</v>
      </c>
      <c r="M3351" s="7" t="str">
        <f>Premissas!$E$5</f>
        <v>julho/19</v>
      </c>
      <c r="N3351" s="29">
        <f t="shared" si="5117"/>
        <v>240</v>
      </c>
      <c r="O3351" s="15">
        <f>Premissas!$I$5</f>
        <v>39.979999999999997</v>
      </c>
      <c r="P3351" s="16">
        <f t="shared" si="5112"/>
        <v>0</v>
      </c>
      <c r="Q3351" s="17">
        <f>P3351*Premissas!$C$13</f>
        <v>0</v>
      </c>
      <c r="R3351" s="15">
        <f t="shared" si="5113"/>
        <v>240</v>
      </c>
      <c r="S3351" s="18">
        <f>R3351*Premissas!$C$11</f>
        <v>11559.633027522936</v>
      </c>
      <c r="Y3351" s="7" t="str">
        <f>Premissas!$E$5</f>
        <v>julho/19</v>
      </c>
      <c r="Z3351" s="29">
        <f t="shared" si="5118"/>
        <v>240</v>
      </c>
      <c r="AA3351" s="15">
        <f>Premissas!$H$5</f>
        <v>63.17</v>
      </c>
      <c r="AB3351" s="16">
        <f t="shared" si="5115"/>
        <v>0</v>
      </c>
      <c r="AC3351" s="17">
        <f>AB3351*Premissas!$C$6</f>
        <v>0</v>
      </c>
      <c r="AD3351" s="15">
        <f t="shared" si="5116"/>
        <v>240</v>
      </c>
      <c r="AE3351" s="18">
        <f>AD3351*Premissas!$C$12</f>
        <v>7736.7921543815246</v>
      </c>
    </row>
    <row r="3352" spans="1:33" x14ac:dyDescent="0.25">
      <c r="A3352" s="7" t="str">
        <f>Premissas!$E$6</f>
        <v>junho/19</v>
      </c>
      <c r="B3352" s="29">
        <f t="shared" si="5119"/>
        <v>240</v>
      </c>
      <c r="C3352" s="15">
        <f>LARGE(Premissas!$H$6:$I$6,1)</f>
        <v>59.47</v>
      </c>
      <c r="D3352" s="16">
        <f t="shared" si="5109"/>
        <v>0</v>
      </c>
      <c r="E3352" s="17">
        <f>D3352*Premissas!$C$6</f>
        <v>0</v>
      </c>
      <c r="F3352" s="15">
        <f t="shared" si="5110"/>
        <v>240</v>
      </c>
      <c r="G3352" s="18">
        <f>F3352*Premissas!$C$5</f>
        <v>7736.7921543815246</v>
      </c>
      <c r="M3352" s="7" t="str">
        <f>Premissas!$E$6</f>
        <v>junho/19</v>
      </c>
      <c r="N3352" s="29">
        <f t="shared" si="5117"/>
        <v>240</v>
      </c>
      <c r="O3352" s="15">
        <f>Premissas!$I$6</f>
        <v>47.71</v>
      </c>
      <c r="P3352" s="16">
        <f t="shared" si="5112"/>
        <v>0</v>
      </c>
      <c r="Q3352" s="17">
        <f>P3352*Premissas!$C$13</f>
        <v>0</v>
      </c>
      <c r="R3352" s="15">
        <f t="shared" si="5113"/>
        <v>240</v>
      </c>
      <c r="S3352" s="18">
        <f>R3352*Premissas!$C$11</f>
        <v>11559.633027522936</v>
      </c>
      <c r="Y3352" s="7" t="str">
        <f>Premissas!$E$6</f>
        <v>junho/19</v>
      </c>
      <c r="Z3352" s="29">
        <f t="shared" si="5118"/>
        <v>240</v>
      </c>
      <c r="AA3352" s="15">
        <f>Premissas!$H$6</f>
        <v>59.47</v>
      </c>
      <c r="AB3352" s="16">
        <f t="shared" si="5115"/>
        <v>0</v>
      </c>
      <c r="AC3352" s="17">
        <f>AB3352*Premissas!$C$6</f>
        <v>0</v>
      </c>
      <c r="AD3352" s="15">
        <f t="shared" si="5116"/>
        <v>240</v>
      </c>
      <c r="AE3352" s="18">
        <f>AD3352*Premissas!$C$12</f>
        <v>7736.7921543815246</v>
      </c>
    </row>
    <row r="3353" spans="1:33" x14ac:dyDescent="0.25">
      <c r="A3353" s="7" t="str">
        <f>Premissas!$E$7</f>
        <v>maio/19</v>
      </c>
      <c r="B3353" s="29">
        <f t="shared" si="5119"/>
        <v>240</v>
      </c>
      <c r="C3353" s="15">
        <f>LARGE(Premissas!$H$7:$I$7,1)</f>
        <v>61.04</v>
      </c>
      <c r="D3353" s="20">
        <f t="shared" si="5109"/>
        <v>0</v>
      </c>
      <c r="E3353" s="17">
        <f>D3353*Premissas!$C$6</f>
        <v>0</v>
      </c>
      <c r="F3353" s="15">
        <f t="shared" si="5110"/>
        <v>240</v>
      </c>
      <c r="G3353" s="18">
        <f>F3353*Premissas!$C$5</f>
        <v>7736.7921543815246</v>
      </c>
      <c r="M3353" s="7" t="str">
        <f>Premissas!$E$7</f>
        <v>maio/19</v>
      </c>
      <c r="N3353" s="29">
        <f t="shared" si="5117"/>
        <v>240</v>
      </c>
      <c r="O3353" s="15">
        <f>Premissas!$I$7</f>
        <v>46.37</v>
      </c>
      <c r="P3353" s="20">
        <f t="shared" si="5112"/>
        <v>0</v>
      </c>
      <c r="Q3353" s="17">
        <f>P3353*Premissas!$C$13</f>
        <v>0</v>
      </c>
      <c r="R3353" s="15">
        <f t="shared" si="5113"/>
        <v>240</v>
      </c>
      <c r="S3353" s="18">
        <f>R3353*Premissas!$C$11</f>
        <v>11559.633027522936</v>
      </c>
      <c r="Y3353" s="7" t="str">
        <f>Premissas!$E$7</f>
        <v>maio/19</v>
      </c>
      <c r="Z3353" s="29">
        <f t="shared" si="5118"/>
        <v>240</v>
      </c>
      <c r="AA3353" s="15">
        <f>Premissas!$H$7</f>
        <v>61.04</v>
      </c>
      <c r="AB3353" s="20">
        <f t="shared" si="5115"/>
        <v>0</v>
      </c>
      <c r="AC3353" s="17">
        <f>AB3353*Premissas!$C$6</f>
        <v>0</v>
      </c>
      <c r="AD3353" s="15">
        <f t="shared" si="5116"/>
        <v>240</v>
      </c>
      <c r="AE3353" s="18">
        <f>AD3353*Premissas!$C$12</f>
        <v>7736.7921543815246</v>
      </c>
    </row>
    <row r="3354" spans="1:33" x14ac:dyDescent="0.25">
      <c r="A3354" s="7" t="str">
        <f>Premissas!$E$8</f>
        <v>abril/19</v>
      </c>
      <c r="B3354" s="29">
        <f t="shared" si="5119"/>
        <v>240</v>
      </c>
      <c r="C3354" s="15">
        <f>LARGE(Premissas!$H$8:$I$8,1)</f>
        <v>81.98</v>
      </c>
      <c r="D3354" s="20">
        <f t="shared" si="5109"/>
        <v>0</v>
      </c>
      <c r="E3354" s="17">
        <f>D3354*Premissas!$C$6</f>
        <v>0</v>
      </c>
      <c r="F3354" s="15">
        <f t="shared" si="5110"/>
        <v>240</v>
      </c>
      <c r="G3354" s="18">
        <f>F3354*Premissas!$C$5</f>
        <v>7736.7921543815246</v>
      </c>
      <c r="M3354" s="7" t="str">
        <f>Premissas!$E$8</f>
        <v>abril/19</v>
      </c>
      <c r="N3354" s="29">
        <f t="shared" si="5117"/>
        <v>240</v>
      </c>
      <c r="O3354" s="15">
        <f>Premissas!$I$8</f>
        <v>53.09</v>
      </c>
      <c r="P3354" s="20">
        <f t="shared" si="5112"/>
        <v>0</v>
      </c>
      <c r="Q3354" s="17">
        <f>P3354*Premissas!$C$13</f>
        <v>0</v>
      </c>
      <c r="R3354" s="15">
        <f t="shared" si="5113"/>
        <v>240</v>
      </c>
      <c r="S3354" s="18">
        <f>R3354*Premissas!$C$11</f>
        <v>11559.633027522936</v>
      </c>
      <c r="Y3354" s="7" t="str">
        <f>Premissas!$E$8</f>
        <v>abril/19</v>
      </c>
      <c r="Z3354" s="29">
        <f t="shared" si="5118"/>
        <v>240</v>
      </c>
      <c r="AA3354" s="15">
        <f>Premissas!$H$8</f>
        <v>81.98</v>
      </c>
      <c r="AB3354" s="20">
        <f t="shared" si="5115"/>
        <v>0</v>
      </c>
      <c r="AC3354" s="17">
        <f>AB3354*Premissas!$C$6</f>
        <v>0</v>
      </c>
      <c r="AD3354" s="15">
        <f t="shared" si="5116"/>
        <v>240</v>
      </c>
      <c r="AE3354" s="18">
        <f>AD3354*Premissas!$C$12</f>
        <v>7736.7921543815246</v>
      </c>
    </row>
    <row r="3355" spans="1:33" x14ac:dyDescent="0.25">
      <c r="A3355" s="7" t="str">
        <f>Premissas!$E$9</f>
        <v>março/19</v>
      </c>
      <c r="B3355" s="29">
        <f t="shared" si="5119"/>
        <v>240</v>
      </c>
      <c r="C3355" s="15">
        <f>LARGE(Premissas!$H$9:$I$9,1)</f>
        <v>77.73</v>
      </c>
      <c r="D3355" s="20">
        <f t="shared" si="5109"/>
        <v>0</v>
      </c>
      <c r="E3355" s="17">
        <f>D3355*Premissas!$C$6</f>
        <v>0</v>
      </c>
      <c r="F3355" s="15">
        <f t="shared" si="5110"/>
        <v>240</v>
      </c>
      <c r="G3355" s="18">
        <f>F3355*Premissas!$C$5</f>
        <v>7736.7921543815246</v>
      </c>
      <c r="M3355" s="7" t="str">
        <f>Premissas!$E$9</f>
        <v>março/19</v>
      </c>
      <c r="N3355" s="29">
        <f t="shared" si="5117"/>
        <v>240</v>
      </c>
      <c r="O3355" s="15">
        <f>Premissas!$I$9</f>
        <v>77.73</v>
      </c>
      <c r="P3355" s="20">
        <f t="shared" si="5112"/>
        <v>0</v>
      </c>
      <c r="Q3355" s="17">
        <f>P3355*Premissas!$C$13</f>
        <v>0</v>
      </c>
      <c r="R3355" s="15">
        <f t="shared" si="5113"/>
        <v>240</v>
      </c>
      <c r="S3355" s="18">
        <f>R3355*Premissas!$C$11</f>
        <v>11559.633027522936</v>
      </c>
      <c r="Y3355" s="7" t="str">
        <f>Premissas!$E$9</f>
        <v>março/19</v>
      </c>
      <c r="Z3355" s="29">
        <f t="shared" si="5118"/>
        <v>240</v>
      </c>
      <c r="AA3355" s="15">
        <f>Premissas!$H$9</f>
        <v>77.62</v>
      </c>
      <c r="AB3355" s="20">
        <f t="shared" si="5115"/>
        <v>0</v>
      </c>
      <c r="AC3355" s="17">
        <f>AB3355*Premissas!$C$6</f>
        <v>0</v>
      </c>
      <c r="AD3355" s="15">
        <f t="shared" si="5116"/>
        <v>240</v>
      </c>
      <c r="AE3355" s="18">
        <f>AD3355*Premissas!$C$12</f>
        <v>7736.7921543815246</v>
      </c>
    </row>
    <row r="3356" spans="1:33" x14ac:dyDescent="0.25">
      <c r="A3356" s="7" t="str">
        <f>Premissas!$E$10</f>
        <v>fevereiro/19</v>
      </c>
      <c r="B3356" s="29">
        <f t="shared" si="5119"/>
        <v>240</v>
      </c>
      <c r="C3356" s="15">
        <f>LARGE(Premissas!$H$10:$I$10,1)</f>
        <v>89.49</v>
      </c>
      <c r="D3356" s="20">
        <f t="shared" si="5109"/>
        <v>0</v>
      </c>
      <c r="E3356" s="17">
        <f>D3356*Premissas!$C$6</f>
        <v>0</v>
      </c>
      <c r="F3356" s="15">
        <f t="shared" si="5110"/>
        <v>240</v>
      </c>
      <c r="G3356" s="18">
        <f>F3356*Premissas!$C$5</f>
        <v>7736.7921543815246</v>
      </c>
      <c r="M3356" s="7" t="str">
        <f>Premissas!$E$10</f>
        <v>fevereiro/19</v>
      </c>
      <c r="N3356" s="29">
        <f t="shared" si="5117"/>
        <v>240</v>
      </c>
      <c r="O3356" s="15">
        <f>Premissas!$I$10</f>
        <v>61.82</v>
      </c>
      <c r="P3356" s="20">
        <f t="shared" si="5112"/>
        <v>0</v>
      </c>
      <c r="Q3356" s="17">
        <f>P3356*Premissas!$C$13</f>
        <v>0</v>
      </c>
      <c r="R3356" s="15">
        <f t="shared" si="5113"/>
        <v>240</v>
      </c>
      <c r="S3356" s="18">
        <f>R3356*Premissas!$C$11</f>
        <v>11559.633027522936</v>
      </c>
      <c r="Y3356" s="7" t="str">
        <f>Premissas!$E$10</f>
        <v>fevereiro/19</v>
      </c>
      <c r="Z3356" s="29">
        <f t="shared" si="5118"/>
        <v>240</v>
      </c>
      <c r="AA3356" s="15">
        <f>Premissas!$H$10</f>
        <v>89.49</v>
      </c>
      <c r="AB3356" s="20">
        <f t="shared" si="5115"/>
        <v>0</v>
      </c>
      <c r="AC3356" s="17">
        <f>AB3356*Premissas!$C$6</f>
        <v>0</v>
      </c>
      <c r="AD3356" s="15">
        <f t="shared" si="5116"/>
        <v>240</v>
      </c>
      <c r="AE3356" s="18">
        <f>AD3356*Premissas!$C$12</f>
        <v>7736.7921543815246</v>
      </c>
    </row>
    <row r="3357" spans="1:33" x14ac:dyDescent="0.25">
      <c r="A3357" s="7" t="str">
        <f>Premissas!$E$11</f>
        <v>janeiro/19</v>
      </c>
      <c r="B3357" s="29">
        <f t="shared" si="5119"/>
        <v>240</v>
      </c>
      <c r="C3357" s="15">
        <f>LARGE(Premissas!$H$11:$I$11,1)</f>
        <v>81.09</v>
      </c>
      <c r="D3357" s="16">
        <f t="shared" si="5109"/>
        <v>0</v>
      </c>
      <c r="E3357" s="17">
        <f>D3357*Premissas!$C$6</f>
        <v>0</v>
      </c>
      <c r="F3357" s="15">
        <f t="shared" si="5110"/>
        <v>240</v>
      </c>
      <c r="G3357" s="18">
        <f>F3357*Premissas!$C$5</f>
        <v>7736.7921543815246</v>
      </c>
      <c r="M3357" s="7" t="str">
        <f>Premissas!$E$11</f>
        <v>janeiro/19</v>
      </c>
      <c r="N3357" s="29">
        <f t="shared" si="5117"/>
        <v>240</v>
      </c>
      <c r="O3357" s="15">
        <f>Premissas!$I$11</f>
        <v>57.12</v>
      </c>
      <c r="P3357" s="16">
        <f t="shared" si="5112"/>
        <v>0</v>
      </c>
      <c r="Q3357" s="17">
        <f>P3357*Premissas!$C$13</f>
        <v>0</v>
      </c>
      <c r="R3357" s="15">
        <f t="shared" si="5113"/>
        <v>240</v>
      </c>
      <c r="S3357" s="18">
        <f>R3357*Premissas!$C$11</f>
        <v>11559.633027522936</v>
      </c>
      <c r="Y3357" s="7" t="str">
        <f>Premissas!$E$11</f>
        <v>janeiro/19</v>
      </c>
      <c r="Z3357" s="29">
        <f t="shared" si="5118"/>
        <v>240</v>
      </c>
      <c r="AA3357" s="15">
        <f>Premissas!$H$11</f>
        <v>81.09</v>
      </c>
      <c r="AB3357" s="16">
        <f t="shared" si="5115"/>
        <v>0</v>
      </c>
      <c r="AC3357" s="17">
        <f>AB3357*Premissas!$C$6</f>
        <v>0</v>
      </c>
      <c r="AD3357" s="15">
        <f t="shared" si="5116"/>
        <v>240</v>
      </c>
      <c r="AE3357" s="18">
        <f>AD3357*Premissas!$C$12</f>
        <v>7736.7921543815246</v>
      </c>
    </row>
    <row r="3358" spans="1:33" x14ac:dyDescent="0.25">
      <c r="A3358" s="7" t="str">
        <f>Premissas!$E$12</f>
        <v>dezembro/18</v>
      </c>
      <c r="B3358" s="29">
        <f t="shared" si="5119"/>
        <v>240</v>
      </c>
      <c r="C3358" s="15">
        <f>LARGE(Premissas!$H$12:$I$12,1)</f>
        <v>66.98</v>
      </c>
      <c r="D3358" s="16">
        <f t="shared" si="5109"/>
        <v>0</v>
      </c>
      <c r="E3358" s="17">
        <f>D3358*Premissas!$C$6</f>
        <v>0</v>
      </c>
      <c r="F3358" s="15">
        <f t="shared" si="5110"/>
        <v>240</v>
      </c>
      <c r="G3358" s="18">
        <f>F3358*Premissas!$C$5</f>
        <v>7736.7921543815246</v>
      </c>
      <c r="M3358" s="7" t="str">
        <f>Premissas!$E$12</f>
        <v>dezembro/18</v>
      </c>
      <c r="N3358" s="29">
        <f t="shared" si="5117"/>
        <v>240</v>
      </c>
      <c r="O3358" s="15">
        <f>Premissas!$I$12</f>
        <v>56.9</v>
      </c>
      <c r="P3358" s="16">
        <f t="shared" si="5112"/>
        <v>0</v>
      </c>
      <c r="Q3358" s="17">
        <f>P3358*Premissas!$C$13</f>
        <v>0</v>
      </c>
      <c r="R3358" s="15">
        <f t="shared" si="5113"/>
        <v>240</v>
      </c>
      <c r="S3358" s="18">
        <f>R3358*Premissas!$C$11</f>
        <v>11559.633027522936</v>
      </c>
      <c r="Y3358" s="7" t="str">
        <f>Premissas!$E$12</f>
        <v>dezembro/18</v>
      </c>
      <c r="Z3358" s="29">
        <f t="shared" si="5118"/>
        <v>240</v>
      </c>
      <c r="AA3358" s="15">
        <f>Premissas!$H$12</f>
        <v>66.98</v>
      </c>
      <c r="AB3358" s="16">
        <f t="shared" si="5115"/>
        <v>0</v>
      </c>
      <c r="AC3358" s="17">
        <f>AB3358*Premissas!$C$6</f>
        <v>0</v>
      </c>
      <c r="AD3358" s="15">
        <f t="shared" si="5116"/>
        <v>240</v>
      </c>
      <c r="AE3358" s="18">
        <f>AD3358*Premissas!$C$12</f>
        <v>7736.7921543815246</v>
      </c>
    </row>
    <row r="3359" spans="1:33" x14ac:dyDescent="0.25">
      <c r="A3359" s="7" t="str">
        <f>Premissas!$E$13</f>
        <v>novembro/18</v>
      </c>
      <c r="B3359" s="29">
        <f t="shared" si="5119"/>
        <v>240</v>
      </c>
      <c r="C3359" s="15">
        <f>LARGE(Premissas!$H$13:$I$13,1)</f>
        <v>66.42</v>
      </c>
      <c r="D3359" s="16">
        <f t="shared" si="5109"/>
        <v>0</v>
      </c>
      <c r="E3359" s="17">
        <f>D3359*Premissas!$C$6</f>
        <v>0</v>
      </c>
      <c r="F3359" s="15">
        <f t="shared" si="5110"/>
        <v>240</v>
      </c>
      <c r="G3359" s="18">
        <f>F3359*Premissas!$C$5</f>
        <v>7736.7921543815246</v>
      </c>
      <c r="M3359" s="7" t="str">
        <f>Premissas!$E$13</f>
        <v>novembro/18</v>
      </c>
      <c r="N3359" s="29">
        <f t="shared" si="5117"/>
        <v>240</v>
      </c>
      <c r="O3359" s="15">
        <f>Premissas!$I$13</f>
        <v>40.659999999999997</v>
      </c>
      <c r="P3359" s="16">
        <f t="shared" si="5112"/>
        <v>0</v>
      </c>
      <c r="Q3359" s="17">
        <f>P3359*Premissas!$C$13</f>
        <v>0</v>
      </c>
      <c r="R3359" s="15">
        <f t="shared" si="5113"/>
        <v>240</v>
      </c>
      <c r="S3359" s="18">
        <f>R3359*Premissas!$C$11</f>
        <v>11559.633027522936</v>
      </c>
      <c r="Y3359" s="7" t="str">
        <f>Premissas!$E$13</f>
        <v>novembro/18</v>
      </c>
      <c r="Z3359" s="29">
        <f t="shared" si="5118"/>
        <v>240</v>
      </c>
      <c r="AA3359" s="15">
        <f>Premissas!$H$13</f>
        <v>66.42</v>
      </c>
      <c r="AB3359" s="16">
        <f t="shared" si="5115"/>
        <v>0</v>
      </c>
      <c r="AC3359" s="17">
        <f>AB3359*Premissas!$C$6</f>
        <v>0</v>
      </c>
      <c r="AD3359" s="15">
        <f t="shared" si="5116"/>
        <v>240</v>
      </c>
      <c r="AE3359" s="18">
        <f>AD3359*Premissas!$C$12</f>
        <v>7736.7921543815246</v>
      </c>
    </row>
    <row r="3360" spans="1:33" x14ac:dyDescent="0.25">
      <c r="A3360" s="26" t="s">
        <v>35</v>
      </c>
      <c r="B3360" s="5"/>
      <c r="C3360" s="5">
        <f>LARGE(C3347:C3359,1)</f>
        <v>89.49</v>
      </c>
      <c r="D3360" s="5">
        <f>LARGE(D3347:D3359,1)</f>
        <v>0</v>
      </c>
      <c r="E3360" s="27">
        <f>SUM(E3348:E3359)</f>
        <v>0</v>
      </c>
      <c r="F3360" s="5">
        <f>LARGE(F3347:F3359,1)</f>
        <v>240</v>
      </c>
      <c r="G3360" s="27">
        <f t="shared" si="5054"/>
        <v>92841.505852578266</v>
      </c>
      <c r="H3360" s="50">
        <f>E3360+G3360</f>
        <v>92841.505852578266</v>
      </c>
      <c r="I3360">
        <f>B3348</f>
        <v>240</v>
      </c>
      <c r="M3360" s="26" t="s">
        <v>35</v>
      </c>
      <c r="N3360" s="5"/>
      <c r="O3360" s="5">
        <f t="shared" ref="O3360:P3360" si="5120">LARGE(O3347:O3359,1)</f>
        <v>77.73</v>
      </c>
      <c r="P3360" s="5">
        <f t="shared" si="5120"/>
        <v>0</v>
      </c>
      <c r="Q3360" s="27">
        <f t="shared" ref="Q3360" si="5121">SUM(Q3348:Q3359)</f>
        <v>0</v>
      </c>
      <c r="R3360" s="5">
        <f t="shared" ref="R3360" si="5122">LARGE(R3347:R3359,1)</f>
        <v>240</v>
      </c>
      <c r="S3360" s="27">
        <f t="shared" si="5058"/>
        <v>138715.59633027526</v>
      </c>
      <c r="T3360" s="50">
        <f t="shared" ref="T3360" si="5123">Q3360+S3360</f>
        <v>138715.59633027526</v>
      </c>
      <c r="U3360">
        <f t="shared" ref="U3360" si="5124">N3348</f>
        <v>240</v>
      </c>
      <c r="Y3360" s="26" t="s">
        <v>35</v>
      </c>
      <c r="Z3360" s="5"/>
      <c r="AA3360" s="5">
        <f t="shared" ref="AA3360:AB3360" si="5125">LARGE(AA3347:AA3359,1)</f>
        <v>89.49</v>
      </c>
      <c r="AB3360" s="5">
        <f t="shared" si="5125"/>
        <v>0</v>
      </c>
      <c r="AC3360" s="27">
        <f t="shared" ref="AC3360" si="5126">SUM(AC3348:AC3359)</f>
        <v>0</v>
      </c>
      <c r="AD3360" s="5">
        <f t="shared" ref="AD3360" si="5127">LARGE(AD3347:AD3359,1)</f>
        <v>240</v>
      </c>
      <c r="AE3360" s="27">
        <f t="shared" si="5064"/>
        <v>92841.505852578266</v>
      </c>
      <c r="AF3360" s="50">
        <f t="shared" ref="AF3360" si="5128">AC3360+AE3360</f>
        <v>92841.505852578266</v>
      </c>
      <c r="AG3360">
        <f t="shared" ref="AG3360" si="5129">Z3348</f>
        <v>240</v>
      </c>
    </row>
    <row r="3361" spans="1:33" x14ac:dyDescent="0.25">
      <c r="A3361" s="6" t="s">
        <v>12</v>
      </c>
      <c r="B3361" s="6" t="s">
        <v>18</v>
      </c>
      <c r="C3361" s="6" t="s">
        <v>19</v>
      </c>
      <c r="D3361" s="14" t="s">
        <v>20</v>
      </c>
      <c r="E3361" s="14" t="s">
        <v>21</v>
      </c>
      <c r="F3361" s="6" t="s">
        <v>22</v>
      </c>
      <c r="G3361" s="6" t="s">
        <v>23</v>
      </c>
      <c r="M3361" s="6" t="s">
        <v>12</v>
      </c>
      <c r="N3361" s="6" t="s">
        <v>18</v>
      </c>
      <c r="O3361" s="6" t="s">
        <v>19</v>
      </c>
      <c r="P3361" s="14" t="s">
        <v>20</v>
      </c>
      <c r="Q3361" s="14" t="s">
        <v>21</v>
      </c>
      <c r="R3361" s="6" t="s">
        <v>22</v>
      </c>
      <c r="S3361" s="6" t="s">
        <v>23</v>
      </c>
      <c r="Y3361" s="6" t="s">
        <v>12</v>
      </c>
      <c r="Z3361" s="6" t="s">
        <v>18</v>
      </c>
      <c r="AA3361" s="6" t="s">
        <v>19</v>
      </c>
      <c r="AB3361" s="14" t="s">
        <v>20</v>
      </c>
      <c r="AC3361" s="14" t="s">
        <v>21</v>
      </c>
      <c r="AD3361" s="6" t="s">
        <v>22</v>
      </c>
      <c r="AE3361" s="6" t="s">
        <v>23</v>
      </c>
    </row>
    <row r="3362" spans="1:33" x14ac:dyDescent="0.25">
      <c r="A3362" s="7" t="str">
        <f>Premissas!$E$2</f>
        <v>outubro/19</v>
      </c>
      <c r="B3362" s="29">
        <f>B3348+1</f>
        <v>241</v>
      </c>
      <c r="C3362" s="15">
        <f>LARGE(Premissas!$H$2:$I$2,1)</f>
        <v>63.39</v>
      </c>
      <c r="D3362" s="16">
        <f t="shared" ref="D3362:D3373" si="5130">IF(C3362&gt;105%*B3362,(C3362-B3362),0)</f>
        <v>0</v>
      </c>
      <c r="E3362" s="17">
        <f>D3362*Premissas!$C$6</f>
        <v>0</v>
      </c>
      <c r="F3362" s="15">
        <f t="shared" ref="F3362:F3373" si="5131">IF(C3362&gt;B3362,C3362,B3362)</f>
        <v>241</v>
      </c>
      <c r="G3362" s="18">
        <f>F3362*Premissas!$C$5</f>
        <v>7769.0287883581141</v>
      </c>
      <c r="M3362" s="7" t="str">
        <f>Premissas!$E$2</f>
        <v>outubro/19</v>
      </c>
      <c r="N3362" s="29">
        <f t="shared" ref="N3362" si="5132">N3348+1</f>
        <v>241</v>
      </c>
      <c r="O3362" s="15">
        <f>Premissas!$I$2</f>
        <v>63.39</v>
      </c>
      <c r="P3362" s="16">
        <f t="shared" ref="P3362:P3373" si="5133">IF(O3362&gt;105%*N3362,(O3362-N3362),0)</f>
        <v>0</v>
      </c>
      <c r="Q3362" s="17">
        <f>P3362*Premissas!$C$13</f>
        <v>0</v>
      </c>
      <c r="R3362" s="15">
        <f t="shared" ref="R3362:R3373" si="5134">IF(O3362&gt;N3362,O3362,N3362)</f>
        <v>241</v>
      </c>
      <c r="S3362" s="18">
        <f>R3362*Premissas!$C$11</f>
        <v>11607.798165137614</v>
      </c>
      <c r="Y3362" s="7" t="str">
        <f>Premissas!$E$2</f>
        <v>outubro/19</v>
      </c>
      <c r="Z3362" s="29">
        <f t="shared" ref="Z3362" si="5135">Z3348+1</f>
        <v>241</v>
      </c>
      <c r="AA3362" s="15">
        <f>Premissas!$H$2</f>
        <v>58.8</v>
      </c>
      <c r="AB3362" s="16">
        <f t="shared" ref="AB3362:AB3373" si="5136">IF(AA3362&gt;105%*Z3362,(AA3362-Z3362),0)</f>
        <v>0</v>
      </c>
      <c r="AC3362" s="17">
        <f>AB3362*Premissas!$C$6</f>
        <v>0</v>
      </c>
      <c r="AD3362" s="15">
        <f t="shared" ref="AD3362:AD3373" si="5137">IF(AA3362&gt;Z3362,AA3362,Z3362)</f>
        <v>241</v>
      </c>
      <c r="AE3362" s="18">
        <f>AD3362*Premissas!$C$12</f>
        <v>7769.0287883581141</v>
      </c>
    </row>
    <row r="3363" spans="1:33" x14ac:dyDescent="0.25">
      <c r="A3363" s="7" t="str">
        <f>Premissas!$E$3</f>
        <v>setembro/19</v>
      </c>
      <c r="B3363" s="29">
        <f>B3362</f>
        <v>241</v>
      </c>
      <c r="C3363" s="15">
        <f>LARGE(Premissas!$H$3:$I$3,1)</f>
        <v>58.91</v>
      </c>
      <c r="D3363" s="16">
        <f t="shared" si="5130"/>
        <v>0</v>
      </c>
      <c r="E3363" s="17">
        <f>D3363*Premissas!$C$6</f>
        <v>0</v>
      </c>
      <c r="F3363" s="15">
        <f t="shared" si="5131"/>
        <v>241</v>
      </c>
      <c r="G3363" s="18">
        <f>F3363*Premissas!$C$5</f>
        <v>7769.0287883581141</v>
      </c>
      <c r="M3363" s="7" t="str">
        <f>Premissas!$E$3</f>
        <v>setembro/19</v>
      </c>
      <c r="N3363" s="29">
        <f t="shared" ref="N3363:N3373" si="5138">N3362</f>
        <v>241</v>
      </c>
      <c r="O3363" s="15">
        <f>Premissas!$I$3</f>
        <v>52.19</v>
      </c>
      <c r="P3363" s="16">
        <f t="shared" si="5133"/>
        <v>0</v>
      </c>
      <c r="Q3363" s="17">
        <f>P3363*Premissas!$C$13</f>
        <v>0</v>
      </c>
      <c r="R3363" s="15">
        <f t="shared" si="5134"/>
        <v>241</v>
      </c>
      <c r="S3363" s="18">
        <f>R3363*Premissas!$C$11</f>
        <v>11607.798165137614</v>
      </c>
      <c r="Y3363" s="7" t="str">
        <f>Premissas!$E$3</f>
        <v>setembro/19</v>
      </c>
      <c r="Z3363" s="29">
        <f t="shared" ref="Z3363:Z3373" si="5139">Z3362</f>
        <v>241</v>
      </c>
      <c r="AA3363" s="15">
        <f>Premissas!$H$3</f>
        <v>58.91</v>
      </c>
      <c r="AB3363" s="16">
        <f t="shared" si="5136"/>
        <v>0</v>
      </c>
      <c r="AC3363" s="17">
        <f>AB3363*Premissas!$C$6</f>
        <v>0</v>
      </c>
      <c r="AD3363" s="15">
        <f t="shared" si="5137"/>
        <v>241</v>
      </c>
      <c r="AE3363" s="18">
        <f>AD3363*Premissas!$C$12</f>
        <v>7769.0287883581141</v>
      </c>
    </row>
    <row r="3364" spans="1:33" x14ac:dyDescent="0.25">
      <c r="A3364" s="7" t="str">
        <f>Premissas!$E$4</f>
        <v>agosto/19</v>
      </c>
      <c r="B3364" s="29">
        <f t="shared" ref="B3364:B3373" si="5140">B3363</f>
        <v>241</v>
      </c>
      <c r="C3364" s="15">
        <f>LARGE(Premissas!$H$4:$I$4,1)</f>
        <v>46.48</v>
      </c>
      <c r="D3364" s="16">
        <f t="shared" si="5130"/>
        <v>0</v>
      </c>
      <c r="E3364" s="17">
        <f>D3364*Premissas!$C$6</f>
        <v>0</v>
      </c>
      <c r="F3364" s="15">
        <f t="shared" si="5131"/>
        <v>241</v>
      </c>
      <c r="G3364" s="18">
        <f>F3364*Premissas!$C$5</f>
        <v>7769.0287883581141</v>
      </c>
      <c r="M3364" s="7" t="str">
        <f>Premissas!$E$4</f>
        <v>agosto/19</v>
      </c>
      <c r="N3364" s="29">
        <f t="shared" si="5138"/>
        <v>241</v>
      </c>
      <c r="O3364" s="15">
        <f>Premissas!$I$4</f>
        <v>20.16</v>
      </c>
      <c r="P3364" s="16">
        <f t="shared" si="5133"/>
        <v>0</v>
      </c>
      <c r="Q3364" s="17">
        <f>P3364*Premissas!$C$13</f>
        <v>0</v>
      </c>
      <c r="R3364" s="15">
        <f t="shared" si="5134"/>
        <v>241</v>
      </c>
      <c r="S3364" s="18">
        <f>R3364*Premissas!$C$11</f>
        <v>11607.798165137614</v>
      </c>
      <c r="Y3364" s="7" t="str">
        <f>Premissas!$E$4</f>
        <v>agosto/19</v>
      </c>
      <c r="Z3364" s="29">
        <f t="shared" si="5139"/>
        <v>241</v>
      </c>
      <c r="AA3364" s="15">
        <f>Premissas!$H$4</f>
        <v>46.48</v>
      </c>
      <c r="AB3364" s="16">
        <f t="shared" si="5136"/>
        <v>0</v>
      </c>
      <c r="AC3364" s="17">
        <f>AB3364*Premissas!$C$6</f>
        <v>0</v>
      </c>
      <c r="AD3364" s="15">
        <f t="shared" si="5137"/>
        <v>241</v>
      </c>
      <c r="AE3364" s="18">
        <f>AD3364*Premissas!$C$12</f>
        <v>7769.0287883581141</v>
      </c>
    </row>
    <row r="3365" spans="1:33" x14ac:dyDescent="0.25">
      <c r="A3365" s="7" t="str">
        <f>Premissas!$E$5</f>
        <v>julho/19</v>
      </c>
      <c r="B3365" s="29">
        <f t="shared" si="5140"/>
        <v>241</v>
      </c>
      <c r="C3365" s="15">
        <f>LARGE(Premissas!$H$5:$I$5,1)</f>
        <v>63.17</v>
      </c>
      <c r="D3365" s="16">
        <f t="shared" si="5130"/>
        <v>0</v>
      </c>
      <c r="E3365" s="17">
        <f>D3365*Premissas!$C$6</f>
        <v>0</v>
      </c>
      <c r="F3365" s="15">
        <f t="shared" si="5131"/>
        <v>241</v>
      </c>
      <c r="G3365" s="18">
        <f>F3365*Premissas!$C$5</f>
        <v>7769.0287883581141</v>
      </c>
      <c r="M3365" s="7" t="str">
        <f>Premissas!$E$5</f>
        <v>julho/19</v>
      </c>
      <c r="N3365" s="29">
        <f t="shared" si="5138"/>
        <v>241</v>
      </c>
      <c r="O3365" s="15">
        <f>Premissas!$I$5</f>
        <v>39.979999999999997</v>
      </c>
      <c r="P3365" s="16">
        <f t="shared" si="5133"/>
        <v>0</v>
      </c>
      <c r="Q3365" s="17">
        <f>P3365*Premissas!$C$13</f>
        <v>0</v>
      </c>
      <c r="R3365" s="15">
        <f t="shared" si="5134"/>
        <v>241</v>
      </c>
      <c r="S3365" s="18">
        <f>R3365*Premissas!$C$11</f>
        <v>11607.798165137614</v>
      </c>
      <c r="Y3365" s="7" t="str">
        <f>Premissas!$E$5</f>
        <v>julho/19</v>
      </c>
      <c r="Z3365" s="29">
        <f t="shared" si="5139"/>
        <v>241</v>
      </c>
      <c r="AA3365" s="15">
        <f>Premissas!$H$5</f>
        <v>63.17</v>
      </c>
      <c r="AB3365" s="16">
        <f t="shared" si="5136"/>
        <v>0</v>
      </c>
      <c r="AC3365" s="17">
        <f>AB3365*Premissas!$C$6</f>
        <v>0</v>
      </c>
      <c r="AD3365" s="15">
        <f t="shared" si="5137"/>
        <v>241</v>
      </c>
      <c r="AE3365" s="18">
        <f>AD3365*Premissas!$C$12</f>
        <v>7769.0287883581141</v>
      </c>
    </row>
    <row r="3366" spans="1:33" x14ac:dyDescent="0.25">
      <c r="A3366" s="7" t="str">
        <f>Premissas!$E$6</f>
        <v>junho/19</v>
      </c>
      <c r="B3366" s="29">
        <f t="shared" si="5140"/>
        <v>241</v>
      </c>
      <c r="C3366" s="15">
        <f>LARGE(Premissas!$H$6:$I$6,1)</f>
        <v>59.47</v>
      </c>
      <c r="D3366" s="16">
        <f t="shared" si="5130"/>
        <v>0</v>
      </c>
      <c r="E3366" s="17">
        <f>D3366*Premissas!$C$6</f>
        <v>0</v>
      </c>
      <c r="F3366" s="15">
        <f t="shared" si="5131"/>
        <v>241</v>
      </c>
      <c r="G3366" s="18">
        <f>F3366*Premissas!$C$5</f>
        <v>7769.0287883581141</v>
      </c>
      <c r="M3366" s="7" t="str">
        <f>Premissas!$E$6</f>
        <v>junho/19</v>
      </c>
      <c r="N3366" s="29">
        <f t="shared" si="5138"/>
        <v>241</v>
      </c>
      <c r="O3366" s="15">
        <f>Premissas!$I$6</f>
        <v>47.71</v>
      </c>
      <c r="P3366" s="16">
        <f t="shared" si="5133"/>
        <v>0</v>
      </c>
      <c r="Q3366" s="17">
        <f>P3366*Premissas!$C$13</f>
        <v>0</v>
      </c>
      <c r="R3366" s="15">
        <f t="shared" si="5134"/>
        <v>241</v>
      </c>
      <c r="S3366" s="18">
        <f>R3366*Premissas!$C$11</f>
        <v>11607.798165137614</v>
      </c>
      <c r="Y3366" s="7" t="str">
        <f>Premissas!$E$6</f>
        <v>junho/19</v>
      </c>
      <c r="Z3366" s="29">
        <f t="shared" si="5139"/>
        <v>241</v>
      </c>
      <c r="AA3366" s="15">
        <f>Premissas!$H$6</f>
        <v>59.47</v>
      </c>
      <c r="AB3366" s="16">
        <f t="shared" si="5136"/>
        <v>0</v>
      </c>
      <c r="AC3366" s="17">
        <f>AB3366*Premissas!$C$6</f>
        <v>0</v>
      </c>
      <c r="AD3366" s="15">
        <f t="shared" si="5137"/>
        <v>241</v>
      </c>
      <c r="AE3366" s="18">
        <f>AD3366*Premissas!$C$12</f>
        <v>7769.0287883581141</v>
      </c>
    </row>
    <row r="3367" spans="1:33" x14ac:dyDescent="0.25">
      <c r="A3367" s="7" t="str">
        <f>Premissas!$E$7</f>
        <v>maio/19</v>
      </c>
      <c r="B3367" s="29">
        <f t="shared" si="5140"/>
        <v>241</v>
      </c>
      <c r="C3367" s="15">
        <f>LARGE(Premissas!$H$7:$I$7,1)</f>
        <v>61.04</v>
      </c>
      <c r="D3367" s="20">
        <f t="shared" si="5130"/>
        <v>0</v>
      </c>
      <c r="E3367" s="17">
        <f>D3367*Premissas!$C$6</f>
        <v>0</v>
      </c>
      <c r="F3367" s="15">
        <f t="shared" si="5131"/>
        <v>241</v>
      </c>
      <c r="G3367" s="18">
        <f>F3367*Premissas!$C$5</f>
        <v>7769.0287883581141</v>
      </c>
      <c r="M3367" s="7" t="str">
        <f>Premissas!$E$7</f>
        <v>maio/19</v>
      </c>
      <c r="N3367" s="29">
        <f t="shared" si="5138"/>
        <v>241</v>
      </c>
      <c r="O3367" s="15">
        <f>Premissas!$I$7</f>
        <v>46.37</v>
      </c>
      <c r="P3367" s="20">
        <f t="shared" si="5133"/>
        <v>0</v>
      </c>
      <c r="Q3367" s="17">
        <f>P3367*Premissas!$C$13</f>
        <v>0</v>
      </c>
      <c r="R3367" s="15">
        <f t="shared" si="5134"/>
        <v>241</v>
      </c>
      <c r="S3367" s="18">
        <f>R3367*Premissas!$C$11</f>
        <v>11607.798165137614</v>
      </c>
      <c r="Y3367" s="7" t="str">
        <f>Premissas!$E$7</f>
        <v>maio/19</v>
      </c>
      <c r="Z3367" s="29">
        <f t="shared" si="5139"/>
        <v>241</v>
      </c>
      <c r="AA3367" s="15">
        <f>Premissas!$H$7</f>
        <v>61.04</v>
      </c>
      <c r="AB3367" s="20">
        <f t="shared" si="5136"/>
        <v>0</v>
      </c>
      <c r="AC3367" s="17">
        <f>AB3367*Premissas!$C$6</f>
        <v>0</v>
      </c>
      <c r="AD3367" s="15">
        <f t="shared" si="5137"/>
        <v>241</v>
      </c>
      <c r="AE3367" s="18">
        <f>AD3367*Premissas!$C$12</f>
        <v>7769.0287883581141</v>
      </c>
    </row>
    <row r="3368" spans="1:33" x14ac:dyDescent="0.25">
      <c r="A3368" s="7" t="str">
        <f>Premissas!$E$8</f>
        <v>abril/19</v>
      </c>
      <c r="B3368" s="29">
        <f t="shared" si="5140"/>
        <v>241</v>
      </c>
      <c r="C3368" s="15">
        <f>LARGE(Premissas!$H$8:$I$8,1)</f>
        <v>81.98</v>
      </c>
      <c r="D3368" s="20">
        <f t="shared" si="5130"/>
        <v>0</v>
      </c>
      <c r="E3368" s="17">
        <f>D3368*Premissas!$C$6</f>
        <v>0</v>
      </c>
      <c r="F3368" s="15">
        <f t="shared" si="5131"/>
        <v>241</v>
      </c>
      <c r="G3368" s="18">
        <f>F3368*Premissas!$C$5</f>
        <v>7769.0287883581141</v>
      </c>
      <c r="M3368" s="7" t="str">
        <f>Premissas!$E$8</f>
        <v>abril/19</v>
      </c>
      <c r="N3368" s="29">
        <f t="shared" si="5138"/>
        <v>241</v>
      </c>
      <c r="O3368" s="15">
        <f>Premissas!$I$8</f>
        <v>53.09</v>
      </c>
      <c r="P3368" s="20">
        <f t="shared" si="5133"/>
        <v>0</v>
      </c>
      <c r="Q3368" s="17">
        <f>P3368*Premissas!$C$13</f>
        <v>0</v>
      </c>
      <c r="R3368" s="15">
        <f t="shared" si="5134"/>
        <v>241</v>
      </c>
      <c r="S3368" s="18">
        <f>R3368*Premissas!$C$11</f>
        <v>11607.798165137614</v>
      </c>
      <c r="Y3368" s="7" t="str">
        <f>Premissas!$E$8</f>
        <v>abril/19</v>
      </c>
      <c r="Z3368" s="29">
        <f t="shared" si="5139"/>
        <v>241</v>
      </c>
      <c r="AA3368" s="15">
        <f>Premissas!$H$8</f>
        <v>81.98</v>
      </c>
      <c r="AB3368" s="20">
        <f t="shared" si="5136"/>
        <v>0</v>
      </c>
      <c r="AC3368" s="17">
        <f>AB3368*Premissas!$C$6</f>
        <v>0</v>
      </c>
      <c r="AD3368" s="15">
        <f t="shared" si="5137"/>
        <v>241</v>
      </c>
      <c r="AE3368" s="18">
        <f>AD3368*Premissas!$C$12</f>
        <v>7769.0287883581141</v>
      </c>
    </row>
    <row r="3369" spans="1:33" x14ac:dyDescent="0.25">
      <c r="A3369" s="7" t="str">
        <f>Premissas!$E$9</f>
        <v>março/19</v>
      </c>
      <c r="B3369" s="29">
        <f t="shared" si="5140"/>
        <v>241</v>
      </c>
      <c r="C3369" s="15">
        <f>LARGE(Premissas!$H$9:$I$9,1)</f>
        <v>77.73</v>
      </c>
      <c r="D3369" s="20">
        <f t="shared" si="5130"/>
        <v>0</v>
      </c>
      <c r="E3369" s="17">
        <f>D3369*Premissas!$C$6</f>
        <v>0</v>
      </c>
      <c r="F3369" s="15">
        <f t="shared" si="5131"/>
        <v>241</v>
      </c>
      <c r="G3369" s="18">
        <f>F3369*Premissas!$C$5</f>
        <v>7769.0287883581141</v>
      </c>
      <c r="M3369" s="7" t="str">
        <f>Premissas!$E$9</f>
        <v>março/19</v>
      </c>
      <c r="N3369" s="29">
        <f t="shared" si="5138"/>
        <v>241</v>
      </c>
      <c r="O3369" s="15">
        <f>Premissas!$I$9</f>
        <v>77.73</v>
      </c>
      <c r="P3369" s="20">
        <f t="shared" si="5133"/>
        <v>0</v>
      </c>
      <c r="Q3369" s="17">
        <f>P3369*Premissas!$C$13</f>
        <v>0</v>
      </c>
      <c r="R3369" s="15">
        <f t="shared" si="5134"/>
        <v>241</v>
      </c>
      <c r="S3369" s="18">
        <f>R3369*Premissas!$C$11</f>
        <v>11607.798165137614</v>
      </c>
      <c r="Y3369" s="7" t="str">
        <f>Premissas!$E$9</f>
        <v>março/19</v>
      </c>
      <c r="Z3369" s="29">
        <f t="shared" si="5139"/>
        <v>241</v>
      </c>
      <c r="AA3369" s="15">
        <f>Premissas!$H$9</f>
        <v>77.62</v>
      </c>
      <c r="AB3369" s="20">
        <f t="shared" si="5136"/>
        <v>0</v>
      </c>
      <c r="AC3369" s="17">
        <f>AB3369*Premissas!$C$6</f>
        <v>0</v>
      </c>
      <c r="AD3369" s="15">
        <f t="shared" si="5137"/>
        <v>241</v>
      </c>
      <c r="AE3369" s="18">
        <f>AD3369*Premissas!$C$12</f>
        <v>7769.0287883581141</v>
      </c>
    </row>
    <row r="3370" spans="1:33" x14ac:dyDescent="0.25">
      <c r="A3370" s="7" t="str">
        <f>Premissas!$E$10</f>
        <v>fevereiro/19</v>
      </c>
      <c r="B3370" s="29">
        <f t="shared" si="5140"/>
        <v>241</v>
      </c>
      <c r="C3370" s="15">
        <f>LARGE(Premissas!$H$10:$I$10,1)</f>
        <v>89.49</v>
      </c>
      <c r="D3370" s="20">
        <f t="shared" si="5130"/>
        <v>0</v>
      </c>
      <c r="E3370" s="17">
        <f>D3370*Premissas!$C$6</f>
        <v>0</v>
      </c>
      <c r="F3370" s="15">
        <f t="shared" si="5131"/>
        <v>241</v>
      </c>
      <c r="G3370" s="18">
        <f>F3370*Premissas!$C$5</f>
        <v>7769.0287883581141</v>
      </c>
      <c r="M3370" s="7" t="str">
        <f>Premissas!$E$10</f>
        <v>fevereiro/19</v>
      </c>
      <c r="N3370" s="29">
        <f t="shared" si="5138"/>
        <v>241</v>
      </c>
      <c r="O3370" s="15">
        <f>Premissas!$I$10</f>
        <v>61.82</v>
      </c>
      <c r="P3370" s="20">
        <f t="shared" si="5133"/>
        <v>0</v>
      </c>
      <c r="Q3370" s="17">
        <f>P3370*Premissas!$C$13</f>
        <v>0</v>
      </c>
      <c r="R3370" s="15">
        <f t="shared" si="5134"/>
        <v>241</v>
      </c>
      <c r="S3370" s="18">
        <f>R3370*Premissas!$C$11</f>
        <v>11607.798165137614</v>
      </c>
      <c r="Y3370" s="7" t="str">
        <f>Premissas!$E$10</f>
        <v>fevereiro/19</v>
      </c>
      <c r="Z3370" s="29">
        <f t="shared" si="5139"/>
        <v>241</v>
      </c>
      <c r="AA3370" s="15">
        <f>Premissas!$H$10</f>
        <v>89.49</v>
      </c>
      <c r="AB3370" s="20">
        <f t="shared" si="5136"/>
        <v>0</v>
      </c>
      <c r="AC3370" s="17">
        <f>AB3370*Premissas!$C$6</f>
        <v>0</v>
      </c>
      <c r="AD3370" s="15">
        <f t="shared" si="5137"/>
        <v>241</v>
      </c>
      <c r="AE3370" s="18">
        <f>AD3370*Premissas!$C$12</f>
        <v>7769.0287883581141</v>
      </c>
    </row>
    <row r="3371" spans="1:33" x14ac:dyDescent="0.25">
      <c r="A3371" s="7" t="str">
        <f>Premissas!$E$11</f>
        <v>janeiro/19</v>
      </c>
      <c r="B3371" s="29">
        <f t="shared" si="5140"/>
        <v>241</v>
      </c>
      <c r="C3371" s="15">
        <f>LARGE(Premissas!$H$11:$I$11,1)</f>
        <v>81.09</v>
      </c>
      <c r="D3371" s="16">
        <f t="shared" si="5130"/>
        <v>0</v>
      </c>
      <c r="E3371" s="17">
        <f>D3371*Premissas!$C$6</f>
        <v>0</v>
      </c>
      <c r="F3371" s="15">
        <f t="shared" si="5131"/>
        <v>241</v>
      </c>
      <c r="G3371" s="18">
        <f>F3371*Premissas!$C$5</f>
        <v>7769.0287883581141</v>
      </c>
      <c r="M3371" s="7" t="str">
        <f>Premissas!$E$11</f>
        <v>janeiro/19</v>
      </c>
      <c r="N3371" s="29">
        <f t="shared" si="5138"/>
        <v>241</v>
      </c>
      <c r="O3371" s="15">
        <f>Premissas!$I$11</f>
        <v>57.12</v>
      </c>
      <c r="P3371" s="16">
        <f t="shared" si="5133"/>
        <v>0</v>
      </c>
      <c r="Q3371" s="17">
        <f>P3371*Premissas!$C$13</f>
        <v>0</v>
      </c>
      <c r="R3371" s="15">
        <f t="shared" si="5134"/>
        <v>241</v>
      </c>
      <c r="S3371" s="18">
        <f>R3371*Premissas!$C$11</f>
        <v>11607.798165137614</v>
      </c>
      <c r="Y3371" s="7" t="str">
        <f>Premissas!$E$11</f>
        <v>janeiro/19</v>
      </c>
      <c r="Z3371" s="29">
        <f t="shared" si="5139"/>
        <v>241</v>
      </c>
      <c r="AA3371" s="15">
        <f>Premissas!$H$11</f>
        <v>81.09</v>
      </c>
      <c r="AB3371" s="16">
        <f t="shared" si="5136"/>
        <v>0</v>
      </c>
      <c r="AC3371" s="17">
        <f>AB3371*Premissas!$C$6</f>
        <v>0</v>
      </c>
      <c r="AD3371" s="15">
        <f t="shared" si="5137"/>
        <v>241</v>
      </c>
      <c r="AE3371" s="18">
        <f>AD3371*Premissas!$C$12</f>
        <v>7769.0287883581141</v>
      </c>
    </row>
    <row r="3372" spans="1:33" x14ac:dyDescent="0.25">
      <c r="A3372" s="7" t="str">
        <f>Premissas!$E$12</f>
        <v>dezembro/18</v>
      </c>
      <c r="B3372" s="29">
        <f t="shared" si="5140"/>
        <v>241</v>
      </c>
      <c r="C3372" s="15">
        <f>LARGE(Premissas!$H$12:$I$12,1)</f>
        <v>66.98</v>
      </c>
      <c r="D3372" s="16">
        <f t="shared" si="5130"/>
        <v>0</v>
      </c>
      <c r="E3372" s="17">
        <f>D3372*Premissas!$C$6</f>
        <v>0</v>
      </c>
      <c r="F3372" s="15">
        <f t="shared" si="5131"/>
        <v>241</v>
      </c>
      <c r="G3372" s="18">
        <f>F3372*Premissas!$C$5</f>
        <v>7769.0287883581141</v>
      </c>
      <c r="M3372" s="7" t="str">
        <f>Premissas!$E$12</f>
        <v>dezembro/18</v>
      </c>
      <c r="N3372" s="29">
        <f t="shared" si="5138"/>
        <v>241</v>
      </c>
      <c r="O3372" s="15">
        <f>Premissas!$I$12</f>
        <v>56.9</v>
      </c>
      <c r="P3372" s="16">
        <f t="shared" si="5133"/>
        <v>0</v>
      </c>
      <c r="Q3372" s="17">
        <f>P3372*Premissas!$C$13</f>
        <v>0</v>
      </c>
      <c r="R3372" s="15">
        <f t="shared" si="5134"/>
        <v>241</v>
      </c>
      <c r="S3372" s="18">
        <f>R3372*Premissas!$C$11</f>
        <v>11607.798165137614</v>
      </c>
      <c r="Y3372" s="7" t="str">
        <f>Premissas!$E$12</f>
        <v>dezembro/18</v>
      </c>
      <c r="Z3372" s="29">
        <f t="shared" si="5139"/>
        <v>241</v>
      </c>
      <c r="AA3372" s="15">
        <f>Premissas!$H$12</f>
        <v>66.98</v>
      </c>
      <c r="AB3372" s="16">
        <f t="shared" si="5136"/>
        <v>0</v>
      </c>
      <c r="AC3372" s="17">
        <f>AB3372*Premissas!$C$6</f>
        <v>0</v>
      </c>
      <c r="AD3372" s="15">
        <f t="shared" si="5137"/>
        <v>241</v>
      </c>
      <c r="AE3372" s="18">
        <f>AD3372*Premissas!$C$12</f>
        <v>7769.0287883581141</v>
      </c>
    </row>
    <row r="3373" spans="1:33" x14ac:dyDescent="0.25">
      <c r="A3373" s="7" t="str">
        <f>Premissas!$E$13</f>
        <v>novembro/18</v>
      </c>
      <c r="B3373" s="29">
        <f t="shared" si="5140"/>
        <v>241</v>
      </c>
      <c r="C3373" s="15">
        <f>LARGE(Premissas!$H$13:$I$13,1)</f>
        <v>66.42</v>
      </c>
      <c r="D3373" s="16">
        <f t="shared" si="5130"/>
        <v>0</v>
      </c>
      <c r="E3373" s="17">
        <f>D3373*Premissas!$C$6</f>
        <v>0</v>
      </c>
      <c r="F3373" s="15">
        <f t="shared" si="5131"/>
        <v>241</v>
      </c>
      <c r="G3373" s="18">
        <f>F3373*Premissas!$C$5</f>
        <v>7769.0287883581141</v>
      </c>
      <c r="M3373" s="7" t="str">
        <f>Premissas!$E$13</f>
        <v>novembro/18</v>
      </c>
      <c r="N3373" s="29">
        <f t="shared" si="5138"/>
        <v>241</v>
      </c>
      <c r="O3373" s="15">
        <f>Premissas!$I$13</f>
        <v>40.659999999999997</v>
      </c>
      <c r="P3373" s="16">
        <f t="shared" si="5133"/>
        <v>0</v>
      </c>
      <c r="Q3373" s="17">
        <f>P3373*Premissas!$C$13</f>
        <v>0</v>
      </c>
      <c r="R3373" s="15">
        <f t="shared" si="5134"/>
        <v>241</v>
      </c>
      <c r="S3373" s="18">
        <f>R3373*Premissas!$C$11</f>
        <v>11607.798165137614</v>
      </c>
      <c r="Y3373" s="7" t="str">
        <f>Premissas!$E$13</f>
        <v>novembro/18</v>
      </c>
      <c r="Z3373" s="29">
        <f t="shared" si="5139"/>
        <v>241</v>
      </c>
      <c r="AA3373" s="15">
        <f>Premissas!$H$13</f>
        <v>66.42</v>
      </c>
      <c r="AB3373" s="16">
        <f t="shared" si="5136"/>
        <v>0</v>
      </c>
      <c r="AC3373" s="17">
        <f>AB3373*Premissas!$C$6</f>
        <v>0</v>
      </c>
      <c r="AD3373" s="15">
        <f t="shared" si="5137"/>
        <v>241</v>
      </c>
      <c r="AE3373" s="18">
        <f>AD3373*Premissas!$C$12</f>
        <v>7769.0287883581141</v>
      </c>
    </row>
    <row r="3374" spans="1:33" x14ac:dyDescent="0.25">
      <c r="A3374" s="26" t="s">
        <v>35</v>
      </c>
      <c r="B3374" s="5"/>
      <c r="C3374" s="5">
        <f>LARGE(C3361:C3373,1)</f>
        <v>89.49</v>
      </c>
      <c r="D3374" s="5">
        <f>LARGE(D3361:D3373,1)</f>
        <v>0</v>
      </c>
      <c r="E3374" s="27">
        <f>SUM(E3362:E3373)</f>
        <v>0</v>
      </c>
      <c r="F3374" s="5">
        <f>LARGE(F3361:F3373,1)</f>
        <v>241</v>
      </c>
      <c r="G3374" s="27">
        <f t="shared" si="5054"/>
        <v>93228.34546029738</v>
      </c>
      <c r="H3374" s="50">
        <f>E3374+G3374</f>
        <v>93228.34546029738</v>
      </c>
      <c r="I3374">
        <f>B3362</f>
        <v>241</v>
      </c>
      <c r="M3374" s="26" t="s">
        <v>35</v>
      </c>
      <c r="N3374" s="5"/>
      <c r="O3374" s="5">
        <f t="shared" ref="O3374:P3374" si="5141">LARGE(O3361:O3373,1)</f>
        <v>77.73</v>
      </c>
      <c r="P3374" s="5">
        <f t="shared" si="5141"/>
        <v>0</v>
      </c>
      <c r="Q3374" s="27">
        <f t="shared" ref="Q3374" si="5142">SUM(Q3362:Q3373)</f>
        <v>0</v>
      </c>
      <c r="R3374" s="5">
        <f t="shared" ref="R3374" si="5143">LARGE(R3361:R3373,1)</f>
        <v>241</v>
      </c>
      <c r="S3374" s="27">
        <f t="shared" si="5058"/>
        <v>139293.57798165138</v>
      </c>
      <c r="T3374" s="50">
        <f t="shared" ref="T3374" si="5144">Q3374+S3374</f>
        <v>139293.57798165138</v>
      </c>
      <c r="U3374">
        <f t="shared" ref="U3374" si="5145">N3362</f>
        <v>241</v>
      </c>
      <c r="Y3374" s="26" t="s">
        <v>35</v>
      </c>
      <c r="Z3374" s="5"/>
      <c r="AA3374" s="5">
        <f t="shared" ref="AA3374:AB3374" si="5146">LARGE(AA3361:AA3373,1)</f>
        <v>89.49</v>
      </c>
      <c r="AB3374" s="5">
        <f t="shared" si="5146"/>
        <v>0</v>
      </c>
      <c r="AC3374" s="27">
        <f t="shared" ref="AC3374" si="5147">SUM(AC3362:AC3373)</f>
        <v>0</v>
      </c>
      <c r="AD3374" s="5">
        <f t="shared" ref="AD3374" si="5148">LARGE(AD3361:AD3373,1)</f>
        <v>241</v>
      </c>
      <c r="AE3374" s="27">
        <f t="shared" si="5064"/>
        <v>93228.34546029738</v>
      </c>
      <c r="AF3374" s="50">
        <f t="shared" ref="AF3374" si="5149">AC3374+AE3374</f>
        <v>93228.34546029738</v>
      </c>
      <c r="AG3374">
        <f t="shared" ref="AG3374" si="5150">Z3362</f>
        <v>241</v>
      </c>
    </row>
    <row r="3375" spans="1:33" x14ac:dyDescent="0.25">
      <c r="A3375" s="6" t="s">
        <v>12</v>
      </c>
      <c r="B3375" s="6" t="s">
        <v>18</v>
      </c>
      <c r="C3375" s="6" t="s">
        <v>19</v>
      </c>
      <c r="D3375" s="14" t="s">
        <v>20</v>
      </c>
      <c r="E3375" s="14" t="s">
        <v>21</v>
      </c>
      <c r="F3375" s="6" t="s">
        <v>22</v>
      </c>
      <c r="G3375" s="6" t="s">
        <v>23</v>
      </c>
      <c r="M3375" s="6" t="s">
        <v>12</v>
      </c>
      <c r="N3375" s="6" t="s">
        <v>18</v>
      </c>
      <c r="O3375" s="6" t="s">
        <v>19</v>
      </c>
      <c r="P3375" s="14" t="s">
        <v>20</v>
      </c>
      <c r="Q3375" s="14" t="s">
        <v>21</v>
      </c>
      <c r="R3375" s="6" t="s">
        <v>22</v>
      </c>
      <c r="S3375" s="6" t="s">
        <v>23</v>
      </c>
      <c r="Y3375" s="6" t="s">
        <v>12</v>
      </c>
      <c r="Z3375" s="6" t="s">
        <v>18</v>
      </c>
      <c r="AA3375" s="6" t="s">
        <v>19</v>
      </c>
      <c r="AB3375" s="14" t="s">
        <v>20</v>
      </c>
      <c r="AC3375" s="14" t="s">
        <v>21</v>
      </c>
      <c r="AD3375" s="6" t="s">
        <v>22</v>
      </c>
      <c r="AE3375" s="6" t="s">
        <v>23</v>
      </c>
    </row>
    <row r="3376" spans="1:33" x14ac:dyDescent="0.25">
      <c r="A3376" s="7" t="str">
        <f>Premissas!$E$2</f>
        <v>outubro/19</v>
      </c>
      <c r="B3376" s="29">
        <f>B3362+1</f>
        <v>242</v>
      </c>
      <c r="C3376" s="15">
        <f>LARGE(Premissas!$H$2:$I$2,1)</f>
        <v>63.39</v>
      </c>
      <c r="D3376" s="16">
        <f t="shared" ref="D3376:D3387" si="5151">IF(C3376&gt;105%*B3376,(C3376-B3376),0)</f>
        <v>0</v>
      </c>
      <c r="E3376" s="17">
        <f>D3376*Premissas!$C$6</f>
        <v>0</v>
      </c>
      <c r="F3376" s="15">
        <f t="shared" ref="F3376:F3387" si="5152">IF(C3376&gt;B3376,C3376,B3376)</f>
        <v>242</v>
      </c>
      <c r="G3376" s="18">
        <f>F3376*Premissas!$C$5</f>
        <v>7801.2654223347045</v>
      </c>
      <c r="M3376" s="7" t="str">
        <f>Premissas!$E$2</f>
        <v>outubro/19</v>
      </c>
      <c r="N3376" s="29">
        <f t="shared" ref="N3376" si="5153">N3362+1</f>
        <v>242</v>
      </c>
      <c r="O3376" s="15">
        <f>Premissas!$I$2</f>
        <v>63.39</v>
      </c>
      <c r="P3376" s="16">
        <f t="shared" ref="P3376:P3387" si="5154">IF(O3376&gt;105%*N3376,(O3376-N3376),0)</f>
        <v>0</v>
      </c>
      <c r="Q3376" s="17">
        <f>P3376*Premissas!$C$13</f>
        <v>0</v>
      </c>
      <c r="R3376" s="15">
        <f t="shared" ref="R3376:R3387" si="5155">IF(O3376&gt;N3376,O3376,N3376)</f>
        <v>242</v>
      </c>
      <c r="S3376" s="18">
        <f>R3376*Premissas!$C$11</f>
        <v>11655.963302752294</v>
      </c>
      <c r="Y3376" s="7" t="str">
        <f>Premissas!$E$2</f>
        <v>outubro/19</v>
      </c>
      <c r="Z3376" s="29">
        <f t="shared" ref="Z3376" si="5156">Z3362+1</f>
        <v>242</v>
      </c>
      <c r="AA3376" s="15">
        <f>Premissas!$H$2</f>
        <v>58.8</v>
      </c>
      <c r="AB3376" s="16">
        <f t="shared" ref="AB3376:AB3387" si="5157">IF(AA3376&gt;105%*Z3376,(AA3376-Z3376),0)</f>
        <v>0</v>
      </c>
      <c r="AC3376" s="17">
        <f>AB3376*Premissas!$C$6</f>
        <v>0</v>
      </c>
      <c r="AD3376" s="15">
        <f t="shared" ref="AD3376:AD3387" si="5158">IF(AA3376&gt;Z3376,AA3376,Z3376)</f>
        <v>242</v>
      </c>
      <c r="AE3376" s="18">
        <f>AD3376*Premissas!$C$12</f>
        <v>7801.2654223347045</v>
      </c>
    </row>
    <row r="3377" spans="1:33" x14ac:dyDescent="0.25">
      <c r="A3377" s="7" t="str">
        <f>Premissas!$E$3</f>
        <v>setembro/19</v>
      </c>
      <c r="B3377" s="29">
        <f>B3376</f>
        <v>242</v>
      </c>
      <c r="C3377" s="15">
        <f>LARGE(Premissas!$H$3:$I$3,1)</f>
        <v>58.91</v>
      </c>
      <c r="D3377" s="16">
        <f t="shared" si="5151"/>
        <v>0</v>
      </c>
      <c r="E3377" s="17">
        <f>D3377*Premissas!$C$6</f>
        <v>0</v>
      </c>
      <c r="F3377" s="15">
        <f t="shared" si="5152"/>
        <v>242</v>
      </c>
      <c r="G3377" s="18">
        <f>F3377*Premissas!$C$5</f>
        <v>7801.2654223347045</v>
      </c>
      <c r="M3377" s="7" t="str">
        <f>Premissas!$E$3</f>
        <v>setembro/19</v>
      </c>
      <c r="N3377" s="29">
        <f t="shared" ref="N3377:N3387" si="5159">N3376</f>
        <v>242</v>
      </c>
      <c r="O3377" s="15">
        <f>Premissas!$I$3</f>
        <v>52.19</v>
      </c>
      <c r="P3377" s="16">
        <f t="shared" si="5154"/>
        <v>0</v>
      </c>
      <c r="Q3377" s="17">
        <f>P3377*Premissas!$C$13</f>
        <v>0</v>
      </c>
      <c r="R3377" s="15">
        <f t="shared" si="5155"/>
        <v>242</v>
      </c>
      <c r="S3377" s="18">
        <f>R3377*Premissas!$C$11</f>
        <v>11655.963302752294</v>
      </c>
      <c r="Y3377" s="7" t="str">
        <f>Premissas!$E$3</f>
        <v>setembro/19</v>
      </c>
      <c r="Z3377" s="29">
        <f t="shared" ref="Z3377:Z3387" si="5160">Z3376</f>
        <v>242</v>
      </c>
      <c r="AA3377" s="15">
        <f>Premissas!$H$3</f>
        <v>58.91</v>
      </c>
      <c r="AB3377" s="16">
        <f t="shared" si="5157"/>
        <v>0</v>
      </c>
      <c r="AC3377" s="17">
        <f>AB3377*Premissas!$C$6</f>
        <v>0</v>
      </c>
      <c r="AD3377" s="15">
        <f t="shared" si="5158"/>
        <v>242</v>
      </c>
      <c r="AE3377" s="18">
        <f>AD3377*Premissas!$C$12</f>
        <v>7801.2654223347045</v>
      </c>
    </row>
    <row r="3378" spans="1:33" x14ac:dyDescent="0.25">
      <c r="A3378" s="7" t="str">
        <f>Premissas!$E$4</f>
        <v>agosto/19</v>
      </c>
      <c r="B3378" s="29">
        <f t="shared" ref="B3378:B3387" si="5161">B3377</f>
        <v>242</v>
      </c>
      <c r="C3378" s="15">
        <f>LARGE(Premissas!$H$4:$I$4,1)</f>
        <v>46.48</v>
      </c>
      <c r="D3378" s="16">
        <f t="shared" si="5151"/>
        <v>0</v>
      </c>
      <c r="E3378" s="17">
        <f>D3378*Premissas!$C$6</f>
        <v>0</v>
      </c>
      <c r="F3378" s="15">
        <f t="shared" si="5152"/>
        <v>242</v>
      </c>
      <c r="G3378" s="18">
        <f>F3378*Premissas!$C$5</f>
        <v>7801.2654223347045</v>
      </c>
      <c r="M3378" s="7" t="str">
        <f>Premissas!$E$4</f>
        <v>agosto/19</v>
      </c>
      <c r="N3378" s="29">
        <f t="shared" si="5159"/>
        <v>242</v>
      </c>
      <c r="O3378" s="15">
        <f>Premissas!$I$4</f>
        <v>20.16</v>
      </c>
      <c r="P3378" s="16">
        <f t="shared" si="5154"/>
        <v>0</v>
      </c>
      <c r="Q3378" s="17">
        <f>P3378*Premissas!$C$13</f>
        <v>0</v>
      </c>
      <c r="R3378" s="15">
        <f t="shared" si="5155"/>
        <v>242</v>
      </c>
      <c r="S3378" s="18">
        <f>R3378*Premissas!$C$11</f>
        <v>11655.963302752294</v>
      </c>
      <c r="Y3378" s="7" t="str">
        <f>Premissas!$E$4</f>
        <v>agosto/19</v>
      </c>
      <c r="Z3378" s="29">
        <f t="shared" si="5160"/>
        <v>242</v>
      </c>
      <c r="AA3378" s="15">
        <f>Premissas!$H$4</f>
        <v>46.48</v>
      </c>
      <c r="AB3378" s="16">
        <f t="shared" si="5157"/>
        <v>0</v>
      </c>
      <c r="AC3378" s="17">
        <f>AB3378*Premissas!$C$6</f>
        <v>0</v>
      </c>
      <c r="AD3378" s="15">
        <f t="shared" si="5158"/>
        <v>242</v>
      </c>
      <c r="AE3378" s="18">
        <f>AD3378*Premissas!$C$12</f>
        <v>7801.2654223347045</v>
      </c>
    </row>
    <row r="3379" spans="1:33" x14ac:dyDescent="0.25">
      <c r="A3379" s="7" t="str">
        <f>Premissas!$E$5</f>
        <v>julho/19</v>
      </c>
      <c r="B3379" s="29">
        <f t="shared" si="5161"/>
        <v>242</v>
      </c>
      <c r="C3379" s="15">
        <f>LARGE(Premissas!$H$5:$I$5,1)</f>
        <v>63.17</v>
      </c>
      <c r="D3379" s="16">
        <f t="shared" si="5151"/>
        <v>0</v>
      </c>
      <c r="E3379" s="17">
        <f>D3379*Premissas!$C$6</f>
        <v>0</v>
      </c>
      <c r="F3379" s="15">
        <f t="shared" si="5152"/>
        <v>242</v>
      </c>
      <c r="G3379" s="18">
        <f>F3379*Premissas!$C$5</f>
        <v>7801.2654223347045</v>
      </c>
      <c r="M3379" s="7" t="str">
        <f>Premissas!$E$5</f>
        <v>julho/19</v>
      </c>
      <c r="N3379" s="29">
        <f t="shared" si="5159"/>
        <v>242</v>
      </c>
      <c r="O3379" s="15">
        <f>Premissas!$I$5</f>
        <v>39.979999999999997</v>
      </c>
      <c r="P3379" s="16">
        <f t="shared" si="5154"/>
        <v>0</v>
      </c>
      <c r="Q3379" s="17">
        <f>P3379*Premissas!$C$13</f>
        <v>0</v>
      </c>
      <c r="R3379" s="15">
        <f t="shared" si="5155"/>
        <v>242</v>
      </c>
      <c r="S3379" s="18">
        <f>R3379*Premissas!$C$11</f>
        <v>11655.963302752294</v>
      </c>
      <c r="Y3379" s="7" t="str">
        <f>Premissas!$E$5</f>
        <v>julho/19</v>
      </c>
      <c r="Z3379" s="29">
        <f t="shared" si="5160"/>
        <v>242</v>
      </c>
      <c r="AA3379" s="15">
        <f>Premissas!$H$5</f>
        <v>63.17</v>
      </c>
      <c r="AB3379" s="16">
        <f t="shared" si="5157"/>
        <v>0</v>
      </c>
      <c r="AC3379" s="17">
        <f>AB3379*Premissas!$C$6</f>
        <v>0</v>
      </c>
      <c r="AD3379" s="15">
        <f t="shared" si="5158"/>
        <v>242</v>
      </c>
      <c r="AE3379" s="18">
        <f>AD3379*Premissas!$C$12</f>
        <v>7801.2654223347045</v>
      </c>
    </row>
    <row r="3380" spans="1:33" x14ac:dyDescent="0.25">
      <c r="A3380" s="7" t="str">
        <f>Premissas!$E$6</f>
        <v>junho/19</v>
      </c>
      <c r="B3380" s="29">
        <f t="shared" si="5161"/>
        <v>242</v>
      </c>
      <c r="C3380" s="15">
        <f>LARGE(Premissas!$H$6:$I$6,1)</f>
        <v>59.47</v>
      </c>
      <c r="D3380" s="16">
        <f t="shared" si="5151"/>
        <v>0</v>
      </c>
      <c r="E3380" s="17">
        <f>D3380*Premissas!$C$6</f>
        <v>0</v>
      </c>
      <c r="F3380" s="15">
        <f t="shared" si="5152"/>
        <v>242</v>
      </c>
      <c r="G3380" s="18">
        <f>F3380*Premissas!$C$5</f>
        <v>7801.2654223347045</v>
      </c>
      <c r="M3380" s="7" t="str">
        <f>Premissas!$E$6</f>
        <v>junho/19</v>
      </c>
      <c r="N3380" s="29">
        <f t="shared" si="5159"/>
        <v>242</v>
      </c>
      <c r="O3380" s="15">
        <f>Premissas!$I$6</f>
        <v>47.71</v>
      </c>
      <c r="P3380" s="16">
        <f t="shared" si="5154"/>
        <v>0</v>
      </c>
      <c r="Q3380" s="17">
        <f>P3380*Premissas!$C$13</f>
        <v>0</v>
      </c>
      <c r="R3380" s="15">
        <f t="shared" si="5155"/>
        <v>242</v>
      </c>
      <c r="S3380" s="18">
        <f>R3380*Premissas!$C$11</f>
        <v>11655.963302752294</v>
      </c>
      <c r="Y3380" s="7" t="str">
        <f>Premissas!$E$6</f>
        <v>junho/19</v>
      </c>
      <c r="Z3380" s="29">
        <f t="shared" si="5160"/>
        <v>242</v>
      </c>
      <c r="AA3380" s="15">
        <f>Premissas!$H$6</f>
        <v>59.47</v>
      </c>
      <c r="AB3380" s="16">
        <f t="shared" si="5157"/>
        <v>0</v>
      </c>
      <c r="AC3380" s="17">
        <f>AB3380*Premissas!$C$6</f>
        <v>0</v>
      </c>
      <c r="AD3380" s="15">
        <f t="shared" si="5158"/>
        <v>242</v>
      </c>
      <c r="AE3380" s="18">
        <f>AD3380*Premissas!$C$12</f>
        <v>7801.2654223347045</v>
      </c>
    </row>
    <row r="3381" spans="1:33" x14ac:dyDescent="0.25">
      <c r="A3381" s="7" t="str">
        <f>Premissas!$E$7</f>
        <v>maio/19</v>
      </c>
      <c r="B3381" s="29">
        <f t="shared" si="5161"/>
        <v>242</v>
      </c>
      <c r="C3381" s="15">
        <f>LARGE(Premissas!$H$7:$I$7,1)</f>
        <v>61.04</v>
      </c>
      <c r="D3381" s="20">
        <f t="shared" si="5151"/>
        <v>0</v>
      </c>
      <c r="E3381" s="17">
        <f>D3381*Premissas!$C$6</f>
        <v>0</v>
      </c>
      <c r="F3381" s="15">
        <f t="shared" si="5152"/>
        <v>242</v>
      </c>
      <c r="G3381" s="18">
        <f>F3381*Premissas!$C$5</f>
        <v>7801.2654223347045</v>
      </c>
      <c r="M3381" s="7" t="str">
        <f>Premissas!$E$7</f>
        <v>maio/19</v>
      </c>
      <c r="N3381" s="29">
        <f t="shared" si="5159"/>
        <v>242</v>
      </c>
      <c r="O3381" s="15">
        <f>Premissas!$I$7</f>
        <v>46.37</v>
      </c>
      <c r="P3381" s="20">
        <f t="shared" si="5154"/>
        <v>0</v>
      </c>
      <c r="Q3381" s="17">
        <f>P3381*Premissas!$C$13</f>
        <v>0</v>
      </c>
      <c r="R3381" s="15">
        <f t="shared" si="5155"/>
        <v>242</v>
      </c>
      <c r="S3381" s="18">
        <f>R3381*Premissas!$C$11</f>
        <v>11655.963302752294</v>
      </c>
      <c r="Y3381" s="7" t="str">
        <f>Premissas!$E$7</f>
        <v>maio/19</v>
      </c>
      <c r="Z3381" s="29">
        <f t="shared" si="5160"/>
        <v>242</v>
      </c>
      <c r="AA3381" s="15">
        <f>Premissas!$H$7</f>
        <v>61.04</v>
      </c>
      <c r="AB3381" s="20">
        <f t="shared" si="5157"/>
        <v>0</v>
      </c>
      <c r="AC3381" s="17">
        <f>AB3381*Premissas!$C$6</f>
        <v>0</v>
      </c>
      <c r="AD3381" s="15">
        <f t="shared" si="5158"/>
        <v>242</v>
      </c>
      <c r="AE3381" s="18">
        <f>AD3381*Premissas!$C$12</f>
        <v>7801.2654223347045</v>
      </c>
    </row>
    <row r="3382" spans="1:33" x14ac:dyDescent="0.25">
      <c r="A3382" s="7" t="str">
        <f>Premissas!$E$8</f>
        <v>abril/19</v>
      </c>
      <c r="B3382" s="29">
        <f t="shared" si="5161"/>
        <v>242</v>
      </c>
      <c r="C3382" s="15">
        <f>LARGE(Premissas!$H$8:$I$8,1)</f>
        <v>81.98</v>
      </c>
      <c r="D3382" s="20">
        <f t="shared" si="5151"/>
        <v>0</v>
      </c>
      <c r="E3382" s="17">
        <f>D3382*Premissas!$C$6</f>
        <v>0</v>
      </c>
      <c r="F3382" s="15">
        <f t="shared" si="5152"/>
        <v>242</v>
      </c>
      <c r="G3382" s="18">
        <f>F3382*Premissas!$C$5</f>
        <v>7801.2654223347045</v>
      </c>
      <c r="M3382" s="7" t="str">
        <f>Premissas!$E$8</f>
        <v>abril/19</v>
      </c>
      <c r="N3382" s="29">
        <f t="shared" si="5159"/>
        <v>242</v>
      </c>
      <c r="O3382" s="15">
        <f>Premissas!$I$8</f>
        <v>53.09</v>
      </c>
      <c r="P3382" s="20">
        <f t="shared" si="5154"/>
        <v>0</v>
      </c>
      <c r="Q3382" s="17">
        <f>P3382*Premissas!$C$13</f>
        <v>0</v>
      </c>
      <c r="R3382" s="15">
        <f t="shared" si="5155"/>
        <v>242</v>
      </c>
      <c r="S3382" s="18">
        <f>R3382*Premissas!$C$11</f>
        <v>11655.963302752294</v>
      </c>
      <c r="Y3382" s="7" t="str">
        <f>Premissas!$E$8</f>
        <v>abril/19</v>
      </c>
      <c r="Z3382" s="29">
        <f t="shared" si="5160"/>
        <v>242</v>
      </c>
      <c r="AA3382" s="15">
        <f>Premissas!$H$8</f>
        <v>81.98</v>
      </c>
      <c r="AB3382" s="20">
        <f t="shared" si="5157"/>
        <v>0</v>
      </c>
      <c r="AC3382" s="17">
        <f>AB3382*Premissas!$C$6</f>
        <v>0</v>
      </c>
      <c r="AD3382" s="15">
        <f t="shared" si="5158"/>
        <v>242</v>
      </c>
      <c r="AE3382" s="18">
        <f>AD3382*Premissas!$C$12</f>
        <v>7801.2654223347045</v>
      </c>
    </row>
    <row r="3383" spans="1:33" x14ac:dyDescent="0.25">
      <c r="A3383" s="7" t="str">
        <f>Premissas!$E$9</f>
        <v>março/19</v>
      </c>
      <c r="B3383" s="29">
        <f t="shared" si="5161"/>
        <v>242</v>
      </c>
      <c r="C3383" s="15">
        <f>LARGE(Premissas!$H$9:$I$9,1)</f>
        <v>77.73</v>
      </c>
      <c r="D3383" s="20">
        <f t="shared" si="5151"/>
        <v>0</v>
      </c>
      <c r="E3383" s="17">
        <f>D3383*Premissas!$C$6</f>
        <v>0</v>
      </c>
      <c r="F3383" s="15">
        <f t="shared" si="5152"/>
        <v>242</v>
      </c>
      <c r="G3383" s="18">
        <f>F3383*Premissas!$C$5</f>
        <v>7801.2654223347045</v>
      </c>
      <c r="M3383" s="7" t="str">
        <f>Premissas!$E$9</f>
        <v>março/19</v>
      </c>
      <c r="N3383" s="29">
        <f t="shared" si="5159"/>
        <v>242</v>
      </c>
      <c r="O3383" s="15">
        <f>Premissas!$I$9</f>
        <v>77.73</v>
      </c>
      <c r="P3383" s="20">
        <f t="shared" si="5154"/>
        <v>0</v>
      </c>
      <c r="Q3383" s="17">
        <f>P3383*Premissas!$C$13</f>
        <v>0</v>
      </c>
      <c r="R3383" s="15">
        <f t="shared" si="5155"/>
        <v>242</v>
      </c>
      <c r="S3383" s="18">
        <f>R3383*Premissas!$C$11</f>
        <v>11655.963302752294</v>
      </c>
      <c r="Y3383" s="7" t="str">
        <f>Premissas!$E$9</f>
        <v>março/19</v>
      </c>
      <c r="Z3383" s="29">
        <f t="shared" si="5160"/>
        <v>242</v>
      </c>
      <c r="AA3383" s="15">
        <f>Premissas!$H$9</f>
        <v>77.62</v>
      </c>
      <c r="AB3383" s="20">
        <f t="shared" si="5157"/>
        <v>0</v>
      </c>
      <c r="AC3383" s="17">
        <f>AB3383*Premissas!$C$6</f>
        <v>0</v>
      </c>
      <c r="AD3383" s="15">
        <f t="shared" si="5158"/>
        <v>242</v>
      </c>
      <c r="AE3383" s="18">
        <f>AD3383*Premissas!$C$12</f>
        <v>7801.2654223347045</v>
      </c>
    </row>
    <row r="3384" spans="1:33" x14ac:dyDescent="0.25">
      <c r="A3384" s="7" t="str">
        <f>Premissas!$E$10</f>
        <v>fevereiro/19</v>
      </c>
      <c r="B3384" s="29">
        <f t="shared" si="5161"/>
        <v>242</v>
      </c>
      <c r="C3384" s="15">
        <f>LARGE(Premissas!$H$10:$I$10,1)</f>
        <v>89.49</v>
      </c>
      <c r="D3384" s="20">
        <f t="shared" si="5151"/>
        <v>0</v>
      </c>
      <c r="E3384" s="17">
        <f>D3384*Premissas!$C$6</f>
        <v>0</v>
      </c>
      <c r="F3384" s="15">
        <f t="shared" si="5152"/>
        <v>242</v>
      </c>
      <c r="G3384" s="18">
        <f>F3384*Premissas!$C$5</f>
        <v>7801.2654223347045</v>
      </c>
      <c r="M3384" s="7" t="str">
        <f>Premissas!$E$10</f>
        <v>fevereiro/19</v>
      </c>
      <c r="N3384" s="29">
        <f t="shared" si="5159"/>
        <v>242</v>
      </c>
      <c r="O3384" s="15">
        <f>Premissas!$I$10</f>
        <v>61.82</v>
      </c>
      <c r="P3384" s="20">
        <f t="shared" si="5154"/>
        <v>0</v>
      </c>
      <c r="Q3384" s="17">
        <f>P3384*Premissas!$C$13</f>
        <v>0</v>
      </c>
      <c r="R3384" s="15">
        <f t="shared" si="5155"/>
        <v>242</v>
      </c>
      <c r="S3384" s="18">
        <f>R3384*Premissas!$C$11</f>
        <v>11655.963302752294</v>
      </c>
      <c r="Y3384" s="7" t="str">
        <f>Premissas!$E$10</f>
        <v>fevereiro/19</v>
      </c>
      <c r="Z3384" s="29">
        <f t="shared" si="5160"/>
        <v>242</v>
      </c>
      <c r="AA3384" s="15">
        <f>Premissas!$H$10</f>
        <v>89.49</v>
      </c>
      <c r="AB3384" s="20">
        <f t="shared" si="5157"/>
        <v>0</v>
      </c>
      <c r="AC3384" s="17">
        <f>AB3384*Premissas!$C$6</f>
        <v>0</v>
      </c>
      <c r="AD3384" s="15">
        <f t="shared" si="5158"/>
        <v>242</v>
      </c>
      <c r="AE3384" s="18">
        <f>AD3384*Premissas!$C$12</f>
        <v>7801.2654223347045</v>
      </c>
    </row>
    <row r="3385" spans="1:33" x14ac:dyDescent="0.25">
      <c r="A3385" s="7" t="str">
        <f>Premissas!$E$11</f>
        <v>janeiro/19</v>
      </c>
      <c r="B3385" s="29">
        <f t="shared" si="5161"/>
        <v>242</v>
      </c>
      <c r="C3385" s="15">
        <f>LARGE(Premissas!$H$11:$I$11,1)</f>
        <v>81.09</v>
      </c>
      <c r="D3385" s="16">
        <f t="shared" si="5151"/>
        <v>0</v>
      </c>
      <c r="E3385" s="17">
        <f>D3385*Premissas!$C$6</f>
        <v>0</v>
      </c>
      <c r="F3385" s="15">
        <f t="shared" si="5152"/>
        <v>242</v>
      </c>
      <c r="G3385" s="18">
        <f>F3385*Premissas!$C$5</f>
        <v>7801.2654223347045</v>
      </c>
      <c r="M3385" s="7" t="str">
        <f>Premissas!$E$11</f>
        <v>janeiro/19</v>
      </c>
      <c r="N3385" s="29">
        <f t="shared" si="5159"/>
        <v>242</v>
      </c>
      <c r="O3385" s="15">
        <f>Premissas!$I$11</f>
        <v>57.12</v>
      </c>
      <c r="P3385" s="16">
        <f t="shared" si="5154"/>
        <v>0</v>
      </c>
      <c r="Q3385" s="17">
        <f>P3385*Premissas!$C$13</f>
        <v>0</v>
      </c>
      <c r="R3385" s="15">
        <f t="shared" si="5155"/>
        <v>242</v>
      </c>
      <c r="S3385" s="18">
        <f>R3385*Premissas!$C$11</f>
        <v>11655.963302752294</v>
      </c>
      <c r="Y3385" s="7" t="str">
        <f>Premissas!$E$11</f>
        <v>janeiro/19</v>
      </c>
      <c r="Z3385" s="29">
        <f t="shared" si="5160"/>
        <v>242</v>
      </c>
      <c r="AA3385" s="15">
        <f>Premissas!$H$11</f>
        <v>81.09</v>
      </c>
      <c r="AB3385" s="16">
        <f t="shared" si="5157"/>
        <v>0</v>
      </c>
      <c r="AC3385" s="17">
        <f>AB3385*Premissas!$C$6</f>
        <v>0</v>
      </c>
      <c r="AD3385" s="15">
        <f t="shared" si="5158"/>
        <v>242</v>
      </c>
      <c r="AE3385" s="18">
        <f>AD3385*Premissas!$C$12</f>
        <v>7801.2654223347045</v>
      </c>
    </row>
    <row r="3386" spans="1:33" x14ac:dyDescent="0.25">
      <c r="A3386" s="7" t="str">
        <f>Premissas!$E$12</f>
        <v>dezembro/18</v>
      </c>
      <c r="B3386" s="29">
        <f t="shared" si="5161"/>
        <v>242</v>
      </c>
      <c r="C3386" s="15">
        <f>LARGE(Premissas!$H$12:$I$12,1)</f>
        <v>66.98</v>
      </c>
      <c r="D3386" s="16">
        <f t="shared" si="5151"/>
        <v>0</v>
      </c>
      <c r="E3386" s="17">
        <f>D3386*Premissas!$C$6</f>
        <v>0</v>
      </c>
      <c r="F3386" s="15">
        <f t="shared" si="5152"/>
        <v>242</v>
      </c>
      <c r="G3386" s="18">
        <f>F3386*Premissas!$C$5</f>
        <v>7801.2654223347045</v>
      </c>
      <c r="M3386" s="7" t="str">
        <f>Premissas!$E$12</f>
        <v>dezembro/18</v>
      </c>
      <c r="N3386" s="29">
        <f t="shared" si="5159"/>
        <v>242</v>
      </c>
      <c r="O3386" s="15">
        <f>Premissas!$I$12</f>
        <v>56.9</v>
      </c>
      <c r="P3386" s="16">
        <f t="shared" si="5154"/>
        <v>0</v>
      </c>
      <c r="Q3386" s="17">
        <f>P3386*Premissas!$C$13</f>
        <v>0</v>
      </c>
      <c r="R3386" s="15">
        <f t="shared" si="5155"/>
        <v>242</v>
      </c>
      <c r="S3386" s="18">
        <f>R3386*Premissas!$C$11</f>
        <v>11655.963302752294</v>
      </c>
      <c r="Y3386" s="7" t="str">
        <f>Premissas!$E$12</f>
        <v>dezembro/18</v>
      </c>
      <c r="Z3386" s="29">
        <f t="shared" si="5160"/>
        <v>242</v>
      </c>
      <c r="AA3386" s="15">
        <f>Premissas!$H$12</f>
        <v>66.98</v>
      </c>
      <c r="AB3386" s="16">
        <f t="shared" si="5157"/>
        <v>0</v>
      </c>
      <c r="AC3386" s="17">
        <f>AB3386*Premissas!$C$6</f>
        <v>0</v>
      </c>
      <c r="AD3386" s="15">
        <f t="shared" si="5158"/>
        <v>242</v>
      </c>
      <c r="AE3386" s="18">
        <f>AD3386*Premissas!$C$12</f>
        <v>7801.2654223347045</v>
      </c>
    </row>
    <row r="3387" spans="1:33" x14ac:dyDescent="0.25">
      <c r="A3387" s="7" t="str">
        <f>Premissas!$E$13</f>
        <v>novembro/18</v>
      </c>
      <c r="B3387" s="29">
        <f t="shared" si="5161"/>
        <v>242</v>
      </c>
      <c r="C3387" s="15">
        <f>LARGE(Premissas!$H$13:$I$13,1)</f>
        <v>66.42</v>
      </c>
      <c r="D3387" s="16">
        <f t="shared" si="5151"/>
        <v>0</v>
      </c>
      <c r="E3387" s="17">
        <f>D3387*Premissas!$C$6</f>
        <v>0</v>
      </c>
      <c r="F3387" s="15">
        <f t="shared" si="5152"/>
        <v>242</v>
      </c>
      <c r="G3387" s="18">
        <f>F3387*Premissas!$C$5</f>
        <v>7801.2654223347045</v>
      </c>
      <c r="M3387" s="7" t="str">
        <f>Premissas!$E$13</f>
        <v>novembro/18</v>
      </c>
      <c r="N3387" s="29">
        <f t="shared" si="5159"/>
        <v>242</v>
      </c>
      <c r="O3387" s="15">
        <f>Premissas!$I$13</f>
        <v>40.659999999999997</v>
      </c>
      <c r="P3387" s="16">
        <f t="shared" si="5154"/>
        <v>0</v>
      </c>
      <c r="Q3387" s="17">
        <f>P3387*Premissas!$C$13</f>
        <v>0</v>
      </c>
      <c r="R3387" s="15">
        <f t="shared" si="5155"/>
        <v>242</v>
      </c>
      <c r="S3387" s="18">
        <f>R3387*Premissas!$C$11</f>
        <v>11655.963302752294</v>
      </c>
      <c r="Y3387" s="7" t="str">
        <f>Premissas!$E$13</f>
        <v>novembro/18</v>
      </c>
      <c r="Z3387" s="29">
        <f t="shared" si="5160"/>
        <v>242</v>
      </c>
      <c r="AA3387" s="15">
        <f>Premissas!$H$13</f>
        <v>66.42</v>
      </c>
      <c r="AB3387" s="16">
        <f t="shared" si="5157"/>
        <v>0</v>
      </c>
      <c r="AC3387" s="17">
        <f>AB3387*Premissas!$C$6</f>
        <v>0</v>
      </c>
      <c r="AD3387" s="15">
        <f t="shared" si="5158"/>
        <v>242</v>
      </c>
      <c r="AE3387" s="18">
        <f>AD3387*Premissas!$C$12</f>
        <v>7801.2654223347045</v>
      </c>
    </row>
    <row r="3388" spans="1:33" x14ac:dyDescent="0.25">
      <c r="A3388" s="26" t="s">
        <v>35</v>
      </c>
      <c r="B3388" s="5"/>
      <c r="C3388" s="5">
        <f>LARGE(C3375:C3387,1)</f>
        <v>89.49</v>
      </c>
      <c r="D3388" s="5">
        <f>LARGE(D3375:D3387,1)</f>
        <v>0</v>
      </c>
      <c r="E3388" s="27">
        <f>SUM(E3376:E3387)</f>
        <v>0</v>
      </c>
      <c r="F3388" s="5">
        <f>LARGE(F3375:F3387,1)</f>
        <v>242</v>
      </c>
      <c r="G3388" s="27">
        <f t="shared" ref="G3388:G3444" si="5162">SUM(G3376:G3387)</f>
        <v>93615.18506801645</v>
      </c>
      <c r="H3388" s="50">
        <f>E3388+G3388</f>
        <v>93615.18506801645</v>
      </c>
      <c r="I3388">
        <f>B3376</f>
        <v>242</v>
      </c>
      <c r="M3388" s="26" t="s">
        <v>35</v>
      </c>
      <c r="N3388" s="5"/>
      <c r="O3388" s="5">
        <f t="shared" ref="O3388:P3388" si="5163">LARGE(O3375:O3387,1)</f>
        <v>77.73</v>
      </c>
      <c r="P3388" s="5">
        <f t="shared" si="5163"/>
        <v>0</v>
      </c>
      <c r="Q3388" s="27">
        <f t="shared" ref="Q3388" si="5164">SUM(Q3376:Q3387)</f>
        <v>0</v>
      </c>
      <c r="R3388" s="5">
        <f t="shared" ref="R3388" si="5165">LARGE(R3375:R3387,1)</f>
        <v>242</v>
      </c>
      <c r="S3388" s="27">
        <f t="shared" ref="S3388:S3444" si="5166">SUM(S3376:S3387)</f>
        <v>139871.55963302753</v>
      </c>
      <c r="T3388" s="50">
        <f t="shared" ref="T3388" si="5167">Q3388+S3388</f>
        <v>139871.55963302753</v>
      </c>
      <c r="U3388">
        <f t="shared" ref="U3388" si="5168">N3376</f>
        <v>242</v>
      </c>
      <c r="Y3388" s="26" t="s">
        <v>35</v>
      </c>
      <c r="Z3388" s="5"/>
      <c r="AA3388" s="5">
        <f t="shared" ref="AA3388:AB3388" si="5169">LARGE(AA3375:AA3387,1)</f>
        <v>89.49</v>
      </c>
      <c r="AB3388" s="5">
        <f t="shared" si="5169"/>
        <v>0</v>
      </c>
      <c r="AC3388" s="27">
        <f t="shared" ref="AC3388" si="5170">SUM(AC3376:AC3387)</f>
        <v>0</v>
      </c>
      <c r="AD3388" s="5">
        <f t="shared" ref="AD3388" si="5171">LARGE(AD3375:AD3387,1)</f>
        <v>242</v>
      </c>
      <c r="AE3388" s="27">
        <f t="shared" ref="AE3388:AE3444" si="5172">SUM(AE3376:AE3387)</f>
        <v>93615.18506801645</v>
      </c>
      <c r="AF3388" s="50">
        <f t="shared" ref="AF3388" si="5173">AC3388+AE3388</f>
        <v>93615.18506801645</v>
      </c>
      <c r="AG3388">
        <f t="shared" ref="AG3388" si="5174">Z3376</f>
        <v>242</v>
      </c>
    </row>
    <row r="3389" spans="1:33" x14ac:dyDescent="0.25">
      <c r="A3389" s="6" t="s">
        <v>12</v>
      </c>
      <c r="B3389" s="6" t="s">
        <v>18</v>
      </c>
      <c r="C3389" s="6" t="s">
        <v>19</v>
      </c>
      <c r="D3389" s="14" t="s">
        <v>20</v>
      </c>
      <c r="E3389" s="14" t="s">
        <v>21</v>
      </c>
      <c r="F3389" s="6" t="s">
        <v>22</v>
      </c>
      <c r="G3389" s="6" t="s">
        <v>23</v>
      </c>
      <c r="M3389" s="6" t="s">
        <v>12</v>
      </c>
      <c r="N3389" s="6" t="s">
        <v>18</v>
      </c>
      <c r="O3389" s="6" t="s">
        <v>19</v>
      </c>
      <c r="P3389" s="14" t="s">
        <v>20</v>
      </c>
      <c r="Q3389" s="14" t="s">
        <v>21</v>
      </c>
      <c r="R3389" s="6" t="s">
        <v>22</v>
      </c>
      <c r="S3389" s="6" t="s">
        <v>23</v>
      </c>
      <c r="Y3389" s="6" t="s">
        <v>12</v>
      </c>
      <c r="Z3389" s="6" t="s">
        <v>18</v>
      </c>
      <c r="AA3389" s="6" t="s">
        <v>19</v>
      </c>
      <c r="AB3389" s="14" t="s">
        <v>20</v>
      </c>
      <c r="AC3389" s="14" t="s">
        <v>21</v>
      </c>
      <c r="AD3389" s="6" t="s">
        <v>22</v>
      </c>
      <c r="AE3389" s="6" t="s">
        <v>23</v>
      </c>
    </row>
    <row r="3390" spans="1:33" x14ac:dyDescent="0.25">
      <c r="A3390" s="7" t="str">
        <f>Premissas!$E$2</f>
        <v>outubro/19</v>
      </c>
      <c r="B3390" s="29">
        <f>B3376+1</f>
        <v>243</v>
      </c>
      <c r="C3390" s="15">
        <f>LARGE(Premissas!$H$2:$I$2,1)</f>
        <v>63.39</v>
      </c>
      <c r="D3390" s="16">
        <f t="shared" ref="D3390:D3401" si="5175">IF(C3390&gt;105%*B3390,(C3390-B3390),0)</f>
        <v>0</v>
      </c>
      <c r="E3390" s="17">
        <f>D3390*Premissas!$C$6</f>
        <v>0</v>
      </c>
      <c r="F3390" s="15">
        <f t="shared" ref="F3390:F3401" si="5176">IF(C3390&gt;B3390,C3390,B3390)</f>
        <v>243</v>
      </c>
      <c r="G3390" s="18">
        <f>F3390*Premissas!$C$5</f>
        <v>7833.5020563112939</v>
      </c>
      <c r="M3390" s="7" t="str">
        <f>Premissas!$E$2</f>
        <v>outubro/19</v>
      </c>
      <c r="N3390" s="29">
        <f t="shared" ref="N3390" si="5177">N3376+1</f>
        <v>243</v>
      </c>
      <c r="O3390" s="15">
        <f>Premissas!$I$2</f>
        <v>63.39</v>
      </c>
      <c r="P3390" s="16">
        <f t="shared" ref="P3390:P3401" si="5178">IF(O3390&gt;105%*N3390,(O3390-N3390),0)</f>
        <v>0</v>
      </c>
      <c r="Q3390" s="17">
        <f>P3390*Premissas!$C$13</f>
        <v>0</v>
      </c>
      <c r="R3390" s="15">
        <f t="shared" ref="R3390:R3401" si="5179">IF(O3390&gt;N3390,O3390,N3390)</f>
        <v>243</v>
      </c>
      <c r="S3390" s="18">
        <f>R3390*Premissas!$C$11</f>
        <v>11704.128440366972</v>
      </c>
      <c r="Y3390" s="7" t="str">
        <f>Premissas!$E$2</f>
        <v>outubro/19</v>
      </c>
      <c r="Z3390" s="29">
        <f t="shared" ref="Z3390" si="5180">Z3376+1</f>
        <v>243</v>
      </c>
      <c r="AA3390" s="15">
        <f>Premissas!$H$2</f>
        <v>58.8</v>
      </c>
      <c r="AB3390" s="16">
        <f t="shared" ref="AB3390:AB3401" si="5181">IF(AA3390&gt;105%*Z3390,(AA3390-Z3390),0)</f>
        <v>0</v>
      </c>
      <c r="AC3390" s="17">
        <f>AB3390*Premissas!$C$6</f>
        <v>0</v>
      </c>
      <c r="AD3390" s="15">
        <f t="shared" ref="AD3390:AD3401" si="5182">IF(AA3390&gt;Z3390,AA3390,Z3390)</f>
        <v>243</v>
      </c>
      <c r="AE3390" s="18">
        <f>AD3390*Premissas!$C$12</f>
        <v>7833.5020563112939</v>
      </c>
    </row>
    <row r="3391" spans="1:33" x14ac:dyDescent="0.25">
      <c r="A3391" s="7" t="str">
        <f>Premissas!$E$3</f>
        <v>setembro/19</v>
      </c>
      <c r="B3391" s="29">
        <f>B3390</f>
        <v>243</v>
      </c>
      <c r="C3391" s="15">
        <f>LARGE(Premissas!$H$3:$I$3,1)</f>
        <v>58.91</v>
      </c>
      <c r="D3391" s="16">
        <f t="shared" si="5175"/>
        <v>0</v>
      </c>
      <c r="E3391" s="17">
        <f>D3391*Premissas!$C$6</f>
        <v>0</v>
      </c>
      <c r="F3391" s="15">
        <f t="shared" si="5176"/>
        <v>243</v>
      </c>
      <c r="G3391" s="18">
        <f>F3391*Premissas!$C$5</f>
        <v>7833.5020563112939</v>
      </c>
      <c r="M3391" s="7" t="str">
        <f>Premissas!$E$3</f>
        <v>setembro/19</v>
      </c>
      <c r="N3391" s="29">
        <f t="shared" ref="N3391:N3401" si="5183">N3390</f>
        <v>243</v>
      </c>
      <c r="O3391" s="15">
        <f>Premissas!$I$3</f>
        <v>52.19</v>
      </c>
      <c r="P3391" s="16">
        <f t="shared" si="5178"/>
        <v>0</v>
      </c>
      <c r="Q3391" s="17">
        <f>P3391*Premissas!$C$13</f>
        <v>0</v>
      </c>
      <c r="R3391" s="15">
        <f t="shared" si="5179"/>
        <v>243</v>
      </c>
      <c r="S3391" s="18">
        <f>R3391*Premissas!$C$11</f>
        <v>11704.128440366972</v>
      </c>
      <c r="Y3391" s="7" t="str">
        <f>Premissas!$E$3</f>
        <v>setembro/19</v>
      </c>
      <c r="Z3391" s="29">
        <f t="shared" ref="Z3391:Z3401" si="5184">Z3390</f>
        <v>243</v>
      </c>
      <c r="AA3391" s="15">
        <f>Premissas!$H$3</f>
        <v>58.91</v>
      </c>
      <c r="AB3391" s="16">
        <f t="shared" si="5181"/>
        <v>0</v>
      </c>
      <c r="AC3391" s="17">
        <f>AB3391*Premissas!$C$6</f>
        <v>0</v>
      </c>
      <c r="AD3391" s="15">
        <f t="shared" si="5182"/>
        <v>243</v>
      </c>
      <c r="AE3391" s="18">
        <f>AD3391*Premissas!$C$12</f>
        <v>7833.5020563112939</v>
      </c>
    </row>
    <row r="3392" spans="1:33" x14ac:dyDescent="0.25">
      <c r="A3392" s="7" t="str">
        <f>Premissas!$E$4</f>
        <v>agosto/19</v>
      </c>
      <c r="B3392" s="29">
        <f t="shared" ref="B3392:B3401" si="5185">B3391</f>
        <v>243</v>
      </c>
      <c r="C3392" s="15">
        <f>LARGE(Premissas!$H$4:$I$4,1)</f>
        <v>46.48</v>
      </c>
      <c r="D3392" s="16">
        <f t="shared" si="5175"/>
        <v>0</v>
      </c>
      <c r="E3392" s="17">
        <f>D3392*Premissas!$C$6</f>
        <v>0</v>
      </c>
      <c r="F3392" s="15">
        <f t="shared" si="5176"/>
        <v>243</v>
      </c>
      <c r="G3392" s="18">
        <f>F3392*Premissas!$C$5</f>
        <v>7833.5020563112939</v>
      </c>
      <c r="M3392" s="7" t="str">
        <f>Premissas!$E$4</f>
        <v>agosto/19</v>
      </c>
      <c r="N3392" s="29">
        <f t="shared" si="5183"/>
        <v>243</v>
      </c>
      <c r="O3392" s="15">
        <f>Premissas!$I$4</f>
        <v>20.16</v>
      </c>
      <c r="P3392" s="16">
        <f t="shared" si="5178"/>
        <v>0</v>
      </c>
      <c r="Q3392" s="17">
        <f>P3392*Premissas!$C$13</f>
        <v>0</v>
      </c>
      <c r="R3392" s="15">
        <f t="shared" si="5179"/>
        <v>243</v>
      </c>
      <c r="S3392" s="18">
        <f>R3392*Premissas!$C$11</f>
        <v>11704.128440366972</v>
      </c>
      <c r="Y3392" s="7" t="str">
        <f>Premissas!$E$4</f>
        <v>agosto/19</v>
      </c>
      <c r="Z3392" s="29">
        <f t="shared" si="5184"/>
        <v>243</v>
      </c>
      <c r="AA3392" s="15">
        <f>Premissas!$H$4</f>
        <v>46.48</v>
      </c>
      <c r="AB3392" s="16">
        <f t="shared" si="5181"/>
        <v>0</v>
      </c>
      <c r="AC3392" s="17">
        <f>AB3392*Premissas!$C$6</f>
        <v>0</v>
      </c>
      <c r="AD3392" s="15">
        <f t="shared" si="5182"/>
        <v>243</v>
      </c>
      <c r="AE3392" s="18">
        <f>AD3392*Premissas!$C$12</f>
        <v>7833.5020563112939</v>
      </c>
    </row>
    <row r="3393" spans="1:33" x14ac:dyDescent="0.25">
      <c r="A3393" s="7" t="str">
        <f>Premissas!$E$5</f>
        <v>julho/19</v>
      </c>
      <c r="B3393" s="29">
        <f t="shared" si="5185"/>
        <v>243</v>
      </c>
      <c r="C3393" s="15">
        <f>LARGE(Premissas!$H$5:$I$5,1)</f>
        <v>63.17</v>
      </c>
      <c r="D3393" s="16">
        <f t="shared" si="5175"/>
        <v>0</v>
      </c>
      <c r="E3393" s="17">
        <f>D3393*Premissas!$C$6</f>
        <v>0</v>
      </c>
      <c r="F3393" s="15">
        <f t="shared" si="5176"/>
        <v>243</v>
      </c>
      <c r="G3393" s="18">
        <f>F3393*Premissas!$C$5</f>
        <v>7833.5020563112939</v>
      </c>
      <c r="M3393" s="7" t="str">
        <f>Premissas!$E$5</f>
        <v>julho/19</v>
      </c>
      <c r="N3393" s="29">
        <f t="shared" si="5183"/>
        <v>243</v>
      </c>
      <c r="O3393" s="15">
        <f>Premissas!$I$5</f>
        <v>39.979999999999997</v>
      </c>
      <c r="P3393" s="16">
        <f t="shared" si="5178"/>
        <v>0</v>
      </c>
      <c r="Q3393" s="17">
        <f>P3393*Premissas!$C$13</f>
        <v>0</v>
      </c>
      <c r="R3393" s="15">
        <f t="shared" si="5179"/>
        <v>243</v>
      </c>
      <c r="S3393" s="18">
        <f>R3393*Premissas!$C$11</f>
        <v>11704.128440366972</v>
      </c>
      <c r="Y3393" s="7" t="str">
        <f>Premissas!$E$5</f>
        <v>julho/19</v>
      </c>
      <c r="Z3393" s="29">
        <f t="shared" si="5184"/>
        <v>243</v>
      </c>
      <c r="AA3393" s="15">
        <f>Premissas!$H$5</f>
        <v>63.17</v>
      </c>
      <c r="AB3393" s="16">
        <f t="shared" si="5181"/>
        <v>0</v>
      </c>
      <c r="AC3393" s="17">
        <f>AB3393*Premissas!$C$6</f>
        <v>0</v>
      </c>
      <c r="AD3393" s="15">
        <f t="shared" si="5182"/>
        <v>243</v>
      </c>
      <c r="AE3393" s="18">
        <f>AD3393*Premissas!$C$12</f>
        <v>7833.5020563112939</v>
      </c>
    </row>
    <row r="3394" spans="1:33" x14ac:dyDescent="0.25">
      <c r="A3394" s="7" t="str">
        <f>Premissas!$E$6</f>
        <v>junho/19</v>
      </c>
      <c r="B3394" s="29">
        <f t="shared" si="5185"/>
        <v>243</v>
      </c>
      <c r="C3394" s="15">
        <f>LARGE(Premissas!$H$6:$I$6,1)</f>
        <v>59.47</v>
      </c>
      <c r="D3394" s="16">
        <f t="shared" si="5175"/>
        <v>0</v>
      </c>
      <c r="E3394" s="17">
        <f>D3394*Premissas!$C$6</f>
        <v>0</v>
      </c>
      <c r="F3394" s="15">
        <f t="shared" si="5176"/>
        <v>243</v>
      </c>
      <c r="G3394" s="18">
        <f>F3394*Premissas!$C$5</f>
        <v>7833.5020563112939</v>
      </c>
      <c r="M3394" s="7" t="str">
        <f>Premissas!$E$6</f>
        <v>junho/19</v>
      </c>
      <c r="N3394" s="29">
        <f t="shared" si="5183"/>
        <v>243</v>
      </c>
      <c r="O3394" s="15">
        <f>Premissas!$I$6</f>
        <v>47.71</v>
      </c>
      <c r="P3394" s="16">
        <f t="shared" si="5178"/>
        <v>0</v>
      </c>
      <c r="Q3394" s="17">
        <f>P3394*Premissas!$C$13</f>
        <v>0</v>
      </c>
      <c r="R3394" s="15">
        <f t="shared" si="5179"/>
        <v>243</v>
      </c>
      <c r="S3394" s="18">
        <f>R3394*Premissas!$C$11</f>
        <v>11704.128440366972</v>
      </c>
      <c r="Y3394" s="7" t="str">
        <f>Premissas!$E$6</f>
        <v>junho/19</v>
      </c>
      <c r="Z3394" s="29">
        <f t="shared" si="5184"/>
        <v>243</v>
      </c>
      <c r="AA3394" s="15">
        <f>Premissas!$H$6</f>
        <v>59.47</v>
      </c>
      <c r="AB3394" s="16">
        <f t="shared" si="5181"/>
        <v>0</v>
      </c>
      <c r="AC3394" s="17">
        <f>AB3394*Premissas!$C$6</f>
        <v>0</v>
      </c>
      <c r="AD3394" s="15">
        <f t="shared" si="5182"/>
        <v>243</v>
      </c>
      <c r="AE3394" s="18">
        <f>AD3394*Premissas!$C$12</f>
        <v>7833.5020563112939</v>
      </c>
    </row>
    <row r="3395" spans="1:33" x14ac:dyDescent="0.25">
      <c r="A3395" s="7" t="str">
        <f>Premissas!$E$7</f>
        <v>maio/19</v>
      </c>
      <c r="B3395" s="29">
        <f t="shared" si="5185"/>
        <v>243</v>
      </c>
      <c r="C3395" s="15">
        <f>LARGE(Premissas!$H$7:$I$7,1)</f>
        <v>61.04</v>
      </c>
      <c r="D3395" s="20">
        <f t="shared" si="5175"/>
        <v>0</v>
      </c>
      <c r="E3395" s="17">
        <f>D3395*Premissas!$C$6</f>
        <v>0</v>
      </c>
      <c r="F3395" s="15">
        <f t="shared" si="5176"/>
        <v>243</v>
      </c>
      <c r="G3395" s="18">
        <f>F3395*Premissas!$C$5</f>
        <v>7833.5020563112939</v>
      </c>
      <c r="M3395" s="7" t="str">
        <f>Premissas!$E$7</f>
        <v>maio/19</v>
      </c>
      <c r="N3395" s="29">
        <f t="shared" si="5183"/>
        <v>243</v>
      </c>
      <c r="O3395" s="15">
        <f>Premissas!$I$7</f>
        <v>46.37</v>
      </c>
      <c r="P3395" s="20">
        <f t="shared" si="5178"/>
        <v>0</v>
      </c>
      <c r="Q3395" s="17">
        <f>P3395*Premissas!$C$13</f>
        <v>0</v>
      </c>
      <c r="R3395" s="15">
        <f t="shared" si="5179"/>
        <v>243</v>
      </c>
      <c r="S3395" s="18">
        <f>R3395*Premissas!$C$11</f>
        <v>11704.128440366972</v>
      </c>
      <c r="Y3395" s="7" t="str">
        <f>Premissas!$E$7</f>
        <v>maio/19</v>
      </c>
      <c r="Z3395" s="29">
        <f t="shared" si="5184"/>
        <v>243</v>
      </c>
      <c r="AA3395" s="15">
        <f>Premissas!$H$7</f>
        <v>61.04</v>
      </c>
      <c r="AB3395" s="20">
        <f t="shared" si="5181"/>
        <v>0</v>
      </c>
      <c r="AC3395" s="17">
        <f>AB3395*Premissas!$C$6</f>
        <v>0</v>
      </c>
      <c r="AD3395" s="15">
        <f t="shared" si="5182"/>
        <v>243</v>
      </c>
      <c r="AE3395" s="18">
        <f>AD3395*Premissas!$C$12</f>
        <v>7833.5020563112939</v>
      </c>
    </row>
    <row r="3396" spans="1:33" x14ac:dyDescent="0.25">
      <c r="A3396" s="7" t="str">
        <f>Premissas!$E$8</f>
        <v>abril/19</v>
      </c>
      <c r="B3396" s="29">
        <f t="shared" si="5185"/>
        <v>243</v>
      </c>
      <c r="C3396" s="15">
        <f>LARGE(Premissas!$H$8:$I$8,1)</f>
        <v>81.98</v>
      </c>
      <c r="D3396" s="20">
        <f t="shared" si="5175"/>
        <v>0</v>
      </c>
      <c r="E3396" s="17">
        <f>D3396*Premissas!$C$6</f>
        <v>0</v>
      </c>
      <c r="F3396" s="15">
        <f t="shared" si="5176"/>
        <v>243</v>
      </c>
      <c r="G3396" s="18">
        <f>F3396*Premissas!$C$5</f>
        <v>7833.5020563112939</v>
      </c>
      <c r="M3396" s="7" t="str">
        <f>Premissas!$E$8</f>
        <v>abril/19</v>
      </c>
      <c r="N3396" s="29">
        <f t="shared" si="5183"/>
        <v>243</v>
      </c>
      <c r="O3396" s="15">
        <f>Premissas!$I$8</f>
        <v>53.09</v>
      </c>
      <c r="P3396" s="20">
        <f t="shared" si="5178"/>
        <v>0</v>
      </c>
      <c r="Q3396" s="17">
        <f>P3396*Premissas!$C$13</f>
        <v>0</v>
      </c>
      <c r="R3396" s="15">
        <f t="shared" si="5179"/>
        <v>243</v>
      </c>
      <c r="S3396" s="18">
        <f>R3396*Premissas!$C$11</f>
        <v>11704.128440366972</v>
      </c>
      <c r="Y3396" s="7" t="str">
        <f>Premissas!$E$8</f>
        <v>abril/19</v>
      </c>
      <c r="Z3396" s="29">
        <f t="shared" si="5184"/>
        <v>243</v>
      </c>
      <c r="AA3396" s="15">
        <f>Premissas!$H$8</f>
        <v>81.98</v>
      </c>
      <c r="AB3396" s="20">
        <f t="shared" si="5181"/>
        <v>0</v>
      </c>
      <c r="AC3396" s="17">
        <f>AB3396*Premissas!$C$6</f>
        <v>0</v>
      </c>
      <c r="AD3396" s="15">
        <f t="shared" si="5182"/>
        <v>243</v>
      </c>
      <c r="AE3396" s="18">
        <f>AD3396*Premissas!$C$12</f>
        <v>7833.5020563112939</v>
      </c>
    </row>
    <row r="3397" spans="1:33" x14ac:dyDescent="0.25">
      <c r="A3397" s="7" t="str">
        <f>Premissas!$E$9</f>
        <v>março/19</v>
      </c>
      <c r="B3397" s="29">
        <f t="shared" si="5185"/>
        <v>243</v>
      </c>
      <c r="C3397" s="15">
        <f>LARGE(Premissas!$H$9:$I$9,1)</f>
        <v>77.73</v>
      </c>
      <c r="D3397" s="20">
        <f t="shared" si="5175"/>
        <v>0</v>
      </c>
      <c r="E3397" s="17">
        <f>D3397*Premissas!$C$6</f>
        <v>0</v>
      </c>
      <c r="F3397" s="15">
        <f t="shared" si="5176"/>
        <v>243</v>
      </c>
      <c r="G3397" s="18">
        <f>F3397*Premissas!$C$5</f>
        <v>7833.5020563112939</v>
      </c>
      <c r="M3397" s="7" t="str">
        <f>Premissas!$E$9</f>
        <v>março/19</v>
      </c>
      <c r="N3397" s="29">
        <f t="shared" si="5183"/>
        <v>243</v>
      </c>
      <c r="O3397" s="15">
        <f>Premissas!$I$9</f>
        <v>77.73</v>
      </c>
      <c r="P3397" s="20">
        <f t="shared" si="5178"/>
        <v>0</v>
      </c>
      <c r="Q3397" s="17">
        <f>P3397*Premissas!$C$13</f>
        <v>0</v>
      </c>
      <c r="R3397" s="15">
        <f t="shared" si="5179"/>
        <v>243</v>
      </c>
      <c r="S3397" s="18">
        <f>R3397*Premissas!$C$11</f>
        <v>11704.128440366972</v>
      </c>
      <c r="Y3397" s="7" t="str">
        <f>Premissas!$E$9</f>
        <v>março/19</v>
      </c>
      <c r="Z3397" s="29">
        <f t="shared" si="5184"/>
        <v>243</v>
      </c>
      <c r="AA3397" s="15">
        <f>Premissas!$H$9</f>
        <v>77.62</v>
      </c>
      <c r="AB3397" s="20">
        <f t="shared" si="5181"/>
        <v>0</v>
      </c>
      <c r="AC3397" s="17">
        <f>AB3397*Premissas!$C$6</f>
        <v>0</v>
      </c>
      <c r="AD3397" s="15">
        <f t="shared" si="5182"/>
        <v>243</v>
      </c>
      <c r="AE3397" s="18">
        <f>AD3397*Premissas!$C$12</f>
        <v>7833.5020563112939</v>
      </c>
    </row>
    <row r="3398" spans="1:33" x14ac:dyDescent="0.25">
      <c r="A3398" s="7" t="str">
        <f>Premissas!$E$10</f>
        <v>fevereiro/19</v>
      </c>
      <c r="B3398" s="29">
        <f t="shared" si="5185"/>
        <v>243</v>
      </c>
      <c r="C3398" s="15">
        <f>LARGE(Premissas!$H$10:$I$10,1)</f>
        <v>89.49</v>
      </c>
      <c r="D3398" s="20">
        <f t="shared" si="5175"/>
        <v>0</v>
      </c>
      <c r="E3398" s="17">
        <f>D3398*Premissas!$C$6</f>
        <v>0</v>
      </c>
      <c r="F3398" s="15">
        <f t="shared" si="5176"/>
        <v>243</v>
      </c>
      <c r="G3398" s="18">
        <f>F3398*Premissas!$C$5</f>
        <v>7833.5020563112939</v>
      </c>
      <c r="M3398" s="7" t="str">
        <f>Premissas!$E$10</f>
        <v>fevereiro/19</v>
      </c>
      <c r="N3398" s="29">
        <f t="shared" si="5183"/>
        <v>243</v>
      </c>
      <c r="O3398" s="15">
        <f>Premissas!$I$10</f>
        <v>61.82</v>
      </c>
      <c r="P3398" s="20">
        <f t="shared" si="5178"/>
        <v>0</v>
      </c>
      <c r="Q3398" s="17">
        <f>P3398*Premissas!$C$13</f>
        <v>0</v>
      </c>
      <c r="R3398" s="15">
        <f t="shared" si="5179"/>
        <v>243</v>
      </c>
      <c r="S3398" s="18">
        <f>R3398*Premissas!$C$11</f>
        <v>11704.128440366972</v>
      </c>
      <c r="Y3398" s="7" t="str">
        <f>Premissas!$E$10</f>
        <v>fevereiro/19</v>
      </c>
      <c r="Z3398" s="29">
        <f t="shared" si="5184"/>
        <v>243</v>
      </c>
      <c r="AA3398" s="15">
        <f>Premissas!$H$10</f>
        <v>89.49</v>
      </c>
      <c r="AB3398" s="20">
        <f t="shared" si="5181"/>
        <v>0</v>
      </c>
      <c r="AC3398" s="17">
        <f>AB3398*Premissas!$C$6</f>
        <v>0</v>
      </c>
      <c r="AD3398" s="15">
        <f t="shared" si="5182"/>
        <v>243</v>
      </c>
      <c r="AE3398" s="18">
        <f>AD3398*Premissas!$C$12</f>
        <v>7833.5020563112939</v>
      </c>
    </row>
    <row r="3399" spans="1:33" x14ac:dyDescent="0.25">
      <c r="A3399" s="7" t="str">
        <f>Premissas!$E$11</f>
        <v>janeiro/19</v>
      </c>
      <c r="B3399" s="29">
        <f t="shared" si="5185"/>
        <v>243</v>
      </c>
      <c r="C3399" s="15">
        <f>LARGE(Premissas!$H$11:$I$11,1)</f>
        <v>81.09</v>
      </c>
      <c r="D3399" s="16">
        <f t="shared" si="5175"/>
        <v>0</v>
      </c>
      <c r="E3399" s="17">
        <f>D3399*Premissas!$C$6</f>
        <v>0</v>
      </c>
      <c r="F3399" s="15">
        <f t="shared" si="5176"/>
        <v>243</v>
      </c>
      <c r="G3399" s="18">
        <f>F3399*Premissas!$C$5</f>
        <v>7833.5020563112939</v>
      </c>
      <c r="M3399" s="7" t="str">
        <f>Premissas!$E$11</f>
        <v>janeiro/19</v>
      </c>
      <c r="N3399" s="29">
        <f t="shared" si="5183"/>
        <v>243</v>
      </c>
      <c r="O3399" s="15">
        <f>Premissas!$I$11</f>
        <v>57.12</v>
      </c>
      <c r="P3399" s="16">
        <f t="shared" si="5178"/>
        <v>0</v>
      </c>
      <c r="Q3399" s="17">
        <f>P3399*Premissas!$C$13</f>
        <v>0</v>
      </c>
      <c r="R3399" s="15">
        <f t="shared" si="5179"/>
        <v>243</v>
      </c>
      <c r="S3399" s="18">
        <f>R3399*Premissas!$C$11</f>
        <v>11704.128440366972</v>
      </c>
      <c r="Y3399" s="7" t="str">
        <f>Premissas!$E$11</f>
        <v>janeiro/19</v>
      </c>
      <c r="Z3399" s="29">
        <f t="shared" si="5184"/>
        <v>243</v>
      </c>
      <c r="AA3399" s="15">
        <f>Premissas!$H$11</f>
        <v>81.09</v>
      </c>
      <c r="AB3399" s="16">
        <f t="shared" si="5181"/>
        <v>0</v>
      </c>
      <c r="AC3399" s="17">
        <f>AB3399*Premissas!$C$6</f>
        <v>0</v>
      </c>
      <c r="AD3399" s="15">
        <f t="shared" si="5182"/>
        <v>243</v>
      </c>
      <c r="AE3399" s="18">
        <f>AD3399*Premissas!$C$12</f>
        <v>7833.5020563112939</v>
      </c>
    </row>
    <row r="3400" spans="1:33" x14ac:dyDescent="0.25">
      <c r="A3400" s="7" t="str">
        <f>Premissas!$E$12</f>
        <v>dezembro/18</v>
      </c>
      <c r="B3400" s="29">
        <f t="shared" si="5185"/>
        <v>243</v>
      </c>
      <c r="C3400" s="15">
        <f>LARGE(Premissas!$H$12:$I$12,1)</f>
        <v>66.98</v>
      </c>
      <c r="D3400" s="16">
        <f t="shared" si="5175"/>
        <v>0</v>
      </c>
      <c r="E3400" s="17">
        <f>D3400*Premissas!$C$6</f>
        <v>0</v>
      </c>
      <c r="F3400" s="15">
        <f t="shared" si="5176"/>
        <v>243</v>
      </c>
      <c r="G3400" s="18">
        <f>F3400*Premissas!$C$5</f>
        <v>7833.5020563112939</v>
      </c>
      <c r="M3400" s="7" t="str">
        <f>Premissas!$E$12</f>
        <v>dezembro/18</v>
      </c>
      <c r="N3400" s="29">
        <f t="shared" si="5183"/>
        <v>243</v>
      </c>
      <c r="O3400" s="15">
        <f>Premissas!$I$12</f>
        <v>56.9</v>
      </c>
      <c r="P3400" s="16">
        <f t="shared" si="5178"/>
        <v>0</v>
      </c>
      <c r="Q3400" s="17">
        <f>P3400*Premissas!$C$13</f>
        <v>0</v>
      </c>
      <c r="R3400" s="15">
        <f t="shared" si="5179"/>
        <v>243</v>
      </c>
      <c r="S3400" s="18">
        <f>R3400*Premissas!$C$11</f>
        <v>11704.128440366972</v>
      </c>
      <c r="Y3400" s="7" t="str">
        <f>Premissas!$E$12</f>
        <v>dezembro/18</v>
      </c>
      <c r="Z3400" s="29">
        <f t="shared" si="5184"/>
        <v>243</v>
      </c>
      <c r="AA3400" s="15">
        <f>Premissas!$H$12</f>
        <v>66.98</v>
      </c>
      <c r="AB3400" s="16">
        <f t="shared" si="5181"/>
        <v>0</v>
      </c>
      <c r="AC3400" s="17">
        <f>AB3400*Premissas!$C$6</f>
        <v>0</v>
      </c>
      <c r="AD3400" s="15">
        <f t="shared" si="5182"/>
        <v>243</v>
      </c>
      <c r="AE3400" s="18">
        <f>AD3400*Premissas!$C$12</f>
        <v>7833.5020563112939</v>
      </c>
    </row>
    <row r="3401" spans="1:33" x14ac:dyDescent="0.25">
      <c r="A3401" s="7" t="str">
        <f>Premissas!$E$13</f>
        <v>novembro/18</v>
      </c>
      <c r="B3401" s="29">
        <f t="shared" si="5185"/>
        <v>243</v>
      </c>
      <c r="C3401" s="15">
        <f>LARGE(Premissas!$H$13:$I$13,1)</f>
        <v>66.42</v>
      </c>
      <c r="D3401" s="16">
        <f t="shared" si="5175"/>
        <v>0</v>
      </c>
      <c r="E3401" s="17">
        <f>D3401*Premissas!$C$6</f>
        <v>0</v>
      </c>
      <c r="F3401" s="15">
        <f t="shared" si="5176"/>
        <v>243</v>
      </c>
      <c r="G3401" s="18">
        <f>F3401*Premissas!$C$5</f>
        <v>7833.5020563112939</v>
      </c>
      <c r="M3401" s="7" t="str">
        <f>Premissas!$E$13</f>
        <v>novembro/18</v>
      </c>
      <c r="N3401" s="29">
        <f t="shared" si="5183"/>
        <v>243</v>
      </c>
      <c r="O3401" s="15">
        <f>Premissas!$I$13</f>
        <v>40.659999999999997</v>
      </c>
      <c r="P3401" s="16">
        <f t="shared" si="5178"/>
        <v>0</v>
      </c>
      <c r="Q3401" s="17">
        <f>P3401*Premissas!$C$13</f>
        <v>0</v>
      </c>
      <c r="R3401" s="15">
        <f t="shared" si="5179"/>
        <v>243</v>
      </c>
      <c r="S3401" s="18">
        <f>R3401*Premissas!$C$11</f>
        <v>11704.128440366972</v>
      </c>
      <c r="Y3401" s="7" t="str">
        <f>Premissas!$E$13</f>
        <v>novembro/18</v>
      </c>
      <c r="Z3401" s="29">
        <f t="shared" si="5184"/>
        <v>243</v>
      </c>
      <c r="AA3401" s="15">
        <f>Premissas!$H$13</f>
        <v>66.42</v>
      </c>
      <c r="AB3401" s="16">
        <f t="shared" si="5181"/>
        <v>0</v>
      </c>
      <c r="AC3401" s="17">
        <f>AB3401*Premissas!$C$6</f>
        <v>0</v>
      </c>
      <c r="AD3401" s="15">
        <f t="shared" si="5182"/>
        <v>243</v>
      </c>
      <c r="AE3401" s="18">
        <f>AD3401*Premissas!$C$12</f>
        <v>7833.5020563112939</v>
      </c>
    </row>
    <row r="3402" spans="1:33" x14ac:dyDescent="0.25">
      <c r="A3402" s="26" t="s">
        <v>35</v>
      </c>
      <c r="B3402" s="5"/>
      <c r="C3402" s="5">
        <f>LARGE(C3389:C3401,1)</f>
        <v>89.49</v>
      </c>
      <c r="D3402" s="5">
        <f>LARGE(D3389:D3401,1)</f>
        <v>0</v>
      </c>
      <c r="E3402" s="27">
        <f>SUM(E3390:E3401)</f>
        <v>0</v>
      </c>
      <c r="F3402" s="5">
        <f>LARGE(F3389:F3401,1)</f>
        <v>243</v>
      </c>
      <c r="G3402" s="27">
        <f t="shared" si="5162"/>
        <v>94002.02467573552</v>
      </c>
      <c r="H3402" s="50">
        <f>E3402+G3402</f>
        <v>94002.02467573552</v>
      </c>
      <c r="I3402">
        <f>B3390</f>
        <v>243</v>
      </c>
      <c r="M3402" s="26" t="s">
        <v>35</v>
      </c>
      <c r="N3402" s="5"/>
      <c r="O3402" s="5">
        <f t="shared" ref="O3402:P3402" si="5186">LARGE(O3389:O3401,1)</f>
        <v>77.73</v>
      </c>
      <c r="P3402" s="5">
        <f t="shared" si="5186"/>
        <v>0</v>
      </c>
      <c r="Q3402" s="27">
        <f t="shared" ref="Q3402" si="5187">SUM(Q3390:Q3401)</f>
        <v>0</v>
      </c>
      <c r="R3402" s="5">
        <f t="shared" ref="R3402" si="5188">LARGE(R3389:R3401,1)</f>
        <v>243</v>
      </c>
      <c r="S3402" s="27">
        <f t="shared" si="5166"/>
        <v>140449.54128440368</v>
      </c>
      <c r="T3402" s="50">
        <f t="shared" ref="T3402" si="5189">Q3402+S3402</f>
        <v>140449.54128440368</v>
      </c>
      <c r="U3402">
        <f t="shared" ref="U3402" si="5190">N3390</f>
        <v>243</v>
      </c>
      <c r="Y3402" s="26" t="s">
        <v>35</v>
      </c>
      <c r="Z3402" s="5"/>
      <c r="AA3402" s="5">
        <f t="shared" ref="AA3402:AB3402" si="5191">LARGE(AA3389:AA3401,1)</f>
        <v>89.49</v>
      </c>
      <c r="AB3402" s="5">
        <f t="shared" si="5191"/>
        <v>0</v>
      </c>
      <c r="AC3402" s="27">
        <f t="shared" ref="AC3402" si="5192">SUM(AC3390:AC3401)</f>
        <v>0</v>
      </c>
      <c r="AD3402" s="5">
        <f t="shared" ref="AD3402" si="5193">LARGE(AD3389:AD3401,1)</f>
        <v>243</v>
      </c>
      <c r="AE3402" s="27">
        <f t="shared" si="5172"/>
        <v>94002.02467573552</v>
      </c>
      <c r="AF3402" s="50">
        <f t="shared" ref="AF3402" si="5194">AC3402+AE3402</f>
        <v>94002.02467573552</v>
      </c>
      <c r="AG3402">
        <f t="shared" ref="AG3402" si="5195">Z3390</f>
        <v>243</v>
      </c>
    </row>
    <row r="3403" spans="1:33" x14ac:dyDescent="0.25">
      <c r="A3403" s="6" t="s">
        <v>12</v>
      </c>
      <c r="B3403" s="6" t="s">
        <v>18</v>
      </c>
      <c r="C3403" s="6" t="s">
        <v>19</v>
      </c>
      <c r="D3403" s="14" t="s">
        <v>20</v>
      </c>
      <c r="E3403" s="14" t="s">
        <v>21</v>
      </c>
      <c r="F3403" s="6" t="s">
        <v>22</v>
      </c>
      <c r="G3403" s="6" t="s">
        <v>23</v>
      </c>
      <c r="M3403" s="6" t="s">
        <v>12</v>
      </c>
      <c r="N3403" s="6" t="s">
        <v>18</v>
      </c>
      <c r="O3403" s="6" t="s">
        <v>19</v>
      </c>
      <c r="P3403" s="14" t="s">
        <v>20</v>
      </c>
      <c r="Q3403" s="14" t="s">
        <v>21</v>
      </c>
      <c r="R3403" s="6" t="s">
        <v>22</v>
      </c>
      <c r="S3403" s="6" t="s">
        <v>23</v>
      </c>
      <c r="Y3403" s="6" t="s">
        <v>12</v>
      </c>
      <c r="Z3403" s="6" t="s">
        <v>18</v>
      </c>
      <c r="AA3403" s="6" t="s">
        <v>19</v>
      </c>
      <c r="AB3403" s="14" t="s">
        <v>20</v>
      </c>
      <c r="AC3403" s="14" t="s">
        <v>21</v>
      </c>
      <c r="AD3403" s="6" t="s">
        <v>22</v>
      </c>
      <c r="AE3403" s="6" t="s">
        <v>23</v>
      </c>
    </row>
    <row r="3404" spans="1:33" x14ac:dyDescent="0.25">
      <c r="A3404" s="7" t="str">
        <f>Premissas!$E$2</f>
        <v>outubro/19</v>
      </c>
      <c r="B3404" s="29">
        <f>B3390+1</f>
        <v>244</v>
      </c>
      <c r="C3404" s="15">
        <f>LARGE(Premissas!$H$2:$I$2,1)</f>
        <v>63.39</v>
      </c>
      <c r="D3404" s="16">
        <f t="shared" ref="D3404:D3415" si="5196">IF(C3404&gt;105%*B3404,(C3404-B3404),0)</f>
        <v>0</v>
      </c>
      <c r="E3404" s="17">
        <f>D3404*Premissas!$C$6</f>
        <v>0</v>
      </c>
      <c r="F3404" s="15">
        <f t="shared" ref="F3404:F3415" si="5197">IF(C3404&gt;B3404,C3404,B3404)</f>
        <v>244</v>
      </c>
      <c r="G3404" s="18">
        <f>F3404*Premissas!$C$5</f>
        <v>7865.7386902878834</v>
      </c>
      <c r="M3404" s="7" t="str">
        <f>Premissas!$E$2</f>
        <v>outubro/19</v>
      </c>
      <c r="N3404" s="29">
        <f t="shared" ref="N3404" si="5198">N3390+1</f>
        <v>244</v>
      </c>
      <c r="O3404" s="15">
        <f>Premissas!$I$2</f>
        <v>63.39</v>
      </c>
      <c r="P3404" s="16">
        <f t="shared" ref="P3404:P3415" si="5199">IF(O3404&gt;105%*N3404,(O3404-N3404),0)</f>
        <v>0</v>
      </c>
      <c r="Q3404" s="17">
        <f>P3404*Premissas!$C$13</f>
        <v>0</v>
      </c>
      <c r="R3404" s="15">
        <f t="shared" ref="R3404:R3415" si="5200">IF(O3404&gt;N3404,O3404,N3404)</f>
        <v>244</v>
      </c>
      <c r="S3404" s="18">
        <f>R3404*Premissas!$C$11</f>
        <v>11752.293577981651</v>
      </c>
      <c r="Y3404" s="7" t="str">
        <f>Premissas!$E$2</f>
        <v>outubro/19</v>
      </c>
      <c r="Z3404" s="29">
        <f t="shared" ref="Z3404" si="5201">Z3390+1</f>
        <v>244</v>
      </c>
      <c r="AA3404" s="15">
        <f>Premissas!$H$2</f>
        <v>58.8</v>
      </c>
      <c r="AB3404" s="16">
        <f t="shared" ref="AB3404:AB3415" si="5202">IF(AA3404&gt;105%*Z3404,(AA3404-Z3404),0)</f>
        <v>0</v>
      </c>
      <c r="AC3404" s="17">
        <f>AB3404*Premissas!$C$6</f>
        <v>0</v>
      </c>
      <c r="AD3404" s="15">
        <f t="shared" ref="AD3404:AD3415" si="5203">IF(AA3404&gt;Z3404,AA3404,Z3404)</f>
        <v>244</v>
      </c>
      <c r="AE3404" s="18">
        <f>AD3404*Premissas!$C$12</f>
        <v>7865.7386902878834</v>
      </c>
    </row>
    <row r="3405" spans="1:33" x14ac:dyDescent="0.25">
      <c r="A3405" s="7" t="str">
        <f>Premissas!$E$3</f>
        <v>setembro/19</v>
      </c>
      <c r="B3405" s="29">
        <f>B3404</f>
        <v>244</v>
      </c>
      <c r="C3405" s="15">
        <f>LARGE(Premissas!$H$3:$I$3,1)</f>
        <v>58.91</v>
      </c>
      <c r="D3405" s="16">
        <f t="shared" si="5196"/>
        <v>0</v>
      </c>
      <c r="E3405" s="17">
        <f>D3405*Premissas!$C$6</f>
        <v>0</v>
      </c>
      <c r="F3405" s="15">
        <f t="shared" si="5197"/>
        <v>244</v>
      </c>
      <c r="G3405" s="18">
        <f>F3405*Premissas!$C$5</f>
        <v>7865.7386902878834</v>
      </c>
      <c r="M3405" s="7" t="str">
        <f>Premissas!$E$3</f>
        <v>setembro/19</v>
      </c>
      <c r="N3405" s="29">
        <f t="shared" ref="N3405:N3415" si="5204">N3404</f>
        <v>244</v>
      </c>
      <c r="O3405" s="15">
        <f>Premissas!$I$3</f>
        <v>52.19</v>
      </c>
      <c r="P3405" s="16">
        <f t="shared" si="5199"/>
        <v>0</v>
      </c>
      <c r="Q3405" s="17">
        <f>P3405*Premissas!$C$13</f>
        <v>0</v>
      </c>
      <c r="R3405" s="15">
        <f t="shared" si="5200"/>
        <v>244</v>
      </c>
      <c r="S3405" s="18">
        <f>R3405*Premissas!$C$11</f>
        <v>11752.293577981651</v>
      </c>
      <c r="Y3405" s="7" t="str">
        <f>Premissas!$E$3</f>
        <v>setembro/19</v>
      </c>
      <c r="Z3405" s="29">
        <f t="shared" ref="Z3405:Z3415" si="5205">Z3404</f>
        <v>244</v>
      </c>
      <c r="AA3405" s="15">
        <f>Premissas!$H$3</f>
        <v>58.91</v>
      </c>
      <c r="AB3405" s="16">
        <f t="shared" si="5202"/>
        <v>0</v>
      </c>
      <c r="AC3405" s="17">
        <f>AB3405*Premissas!$C$6</f>
        <v>0</v>
      </c>
      <c r="AD3405" s="15">
        <f t="shared" si="5203"/>
        <v>244</v>
      </c>
      <c r="AE3405" s="18">
        <f>AD3405*Premissas!$C$12</f>
        <v>7865.7386902878834</v>
      </c>
    </row>
    <row r="3406" spans="1:33" x14ac:dyDescent="0.25">
      <c r="A3406" s="7" t="str">
        <f>Premissas!$E$4</f>
        <v>agosto/19</v>
      </c>
      <c r="B3406" s="29">
        <f t="shared" ref="B3406:B3415" si="5206">B3405</f>
        <v>244</v>
      </c>
      <c r="C3406" s="15">
        <f>LARGE(Premissas!$H$4:$I$4,1)</f>
        <v>46.48</v>
      </c>
      <c r="D3406" s="16">
        <f t="shared" si="5196"/>
        <v>0</v>
      </c>
      <c r="E3406" s="17">
        <f>D3406*Premissas!$C$6</f>
        <v>0</v>
      </c>
      <c r="F3406" s="15">
        <f t="shared" si="5197"/>
        <v>244</v>
      </c>
      <c r="G3406" s="18">
        <f>F3406*Premissas!$C$5</f>
        <v>7865.7386902878834</v>
      </c>
      <c r="M3406" s="7" t="str">
        <f>Premissas!$E$4</f>
        <v>agosto/19</v>
      </c>
      <c r="N3406" s="29">
        <f t="shared" si="5204"/>
        <v>244</v>
      </c>
      <c r="O3406" s="15">
        <f>Premissas!$I$4</f>
        <v>20.16</v>
      </c>
      <c r="P3406" s="16">
        <f t="shared" si="5199"/>
        <v>0</v>
      </c>
      <c r="Q3406" s="17">
        <f>P3406*Premissas!$C$13</f>
        <v>0</v>
      </c>
      <c r="R3406" s="15">
        <f t="shared" si="5200"/>
        <v>244</v>
      </c>
      <c r="S3406" s="18">
        <f>R3406*Premissas!$C$11</f>
        <v>11752.293577981651</v>
      </c>
      <c r="Y3406" s="7" t="str">
        <f>Premissas!$E$4</f>
        <v>agosto/19</v>
      </c>
      <c r="Z3406" s="29">
        <f t="shared" si="5205"/>
        <v>244</v>
      </c>
      <c r="AA3406" s="15">
        <f>Premissas!$H$4</f>
        <v>46.48</v>
      </c>
      <c r="AB3406" s="16">
        <f t="shared" si="5202"/>
        <v>0</v>
      </c>
      <c r="AC3406" s="17">
        <f>AB3406*Premissas!$C$6</f>
        <v>0</v>
      </c>
      <c r="AD3406" s="15">
        <f t="shared" si="5203"/>
        <v>244</v>
      </c>
      <c r="AE3406" s="18">
        <f>AD3406*Premissas!$C$12</f>
        <v>7865.7386902878834</v>
      </c>
    </row>
    <row r="3407" spans="1:33" x14ac:dyDescent="0.25">
      <c r="A3407" s="7" t="str">
        <f>Premissas!$E$5</f>
        <v>julho/19</v>
      </c>
      <c r="B3407" s="29">
        <f t="shared" si="5206"/>
        <v>244</v>
      </c>
      <c r="C3407" s="15">
        <f>LARGE(Premissas!$H$5:$I$5,1)</f>
        <v>63.17</v>
      </c>
      <c r="D3407" s="16">
        <f t="shared" si="5196"/>
        <v>0</v>
      </c>
      <c r="E3407" s="17">
        <f>D3407*Premissas!$C$6</f>
        <v>0</v>
      </c>
      <c r="F3407" s="15">
        <f t="shared" si="5197"/>
        <v>244</v>
      </c>
      <c r="G3407" s="18">
        <f>F3407*Premissas!$C$5</f>
        <v>7865.7386902878834</v>
      </c>
      <c r="M3407" s="7" t="str">
        <f>Premissas!$E$5</f>
        <v>julho/19</v>
      </c>
      <c r="N3407" s="29">
        <f t="shared" si="5204"/>
        <v>244</v>
      </c>
      <c r="O3407" s="15">
        <f>Premissas!$I$5</f>
        <v>39.979999999999997</v>
      </c>
      <c r="P3407" s="16">
        <f t="shared" si="5199"/>
        <v>0</v>
      </c>
      <c r="Q3407" s="17">
        <f>P3407*Premissas!$C$13</f>
        <v>0</v>
      </c>
      <c r="R3407" s="15">
        <f t="shared" si="5200"/>
        <v>244</v>
      </c>
      <c r="S3407" s="18">
        <f>R3407*Premissas!$C$11</f>
        <v>11752.293577981651</v>
      </c>
      <c r="Y3407" s="7" t="str">
        <f>Premissas!$E$5</f>
        <v>julho/19</v>
      </c>
      <c r="Z3407" s="29">
        <f t="shared" si="5205"/>
        <v>244</v>
      </c>
      <c r="AA3407" s="15">
        <f>Premissas!$H$5</f>
        <v>63.17</v>
      </c>
      <c r="AB3407" s="16">
        <f t="shared" si="5202"/>
        <v>0</v>
      </c>
      <c r="AC3407" s="17">
        <f>AB3407*Premissas!$C$6</f>
        <v>0</v>
      </c>
      <c r="AD3407" s="15">
        <f t="shared" si="5203"/>
        <v>244</v>
      </c>
      <c r="AE3407" s="18">
        <f>AD3407*Premissas!$C$12</f>
        <v>7865.7386902878834</v>
      </c>
    </row>
    <row r="3408" spans="1:33" x14ac:dyDescent="0.25">
      <c r="A3408" s="7" t="str">
        <f>Premissas!$E$6</f>
        <v>junho/19</v>
      </c>
      <c r="B3408" s="29">
        <f t="shared" si="5206"/>
        <v>244</v>
      </c>
      <c r="C3408" s="15">
        <f>LARGE(Premissas!$H$6:$I$6,1)</f>
        <v>59.47</v>
      </c>
      <c r="D3408" s="16">
        <f t="shared" si="5196"/>
        <v>0</v>
      </c>
      <c r="E3408" s="17">
        <f>D3408*Premissas!$C$6</f>
        <v>0</v>
      </c>
      <c r="F3408" s="15">
        <f t="shared" si="5197"/>
        <v>244</v>
      </c>
      <c r="G3408" s="18">
        <f>F3408*Premissas!$C$5</f>
        <v>7865.7386902878834</v>
      </c>
      <c r="M3408" s="7" t="str">
        <f>Premissas!$E$6</f>
        <v>junho/19</v>
      </c>
      <c r="N3408" s="29">
        <f t="shared" si="5204"/>
        <v>244</v>
      </c>
      <c r="O3408" s="15">
        <f>Premissas!$I$6</f>
        <v>47.71</v>
      </c>
      <c r="P3408" s="16">
        <f t="shared" si="5199"/>
        <v>0</v>
      </c>
      <c r="Q3408" s="17">
        <f>P3408*Premissas!$C$13</f>
        <v>0</v>
      </c>
      <c r="R3408" s="15">
        <f t="shared" si="5200"/>
        <v>244</v>
      </c>
      <c r="S3408" s="18">
        <f>R3408*Premissas!$C$11</f>
        <v>11752.293577981651</v>
      </c>
      <c r="Y3408" s="7" t="str">
        <f>Premissas!$E$6</f>
        <v>junho/19</v>
      </c>
      <c r="Z3408" s="29">
        <f t="shared" si="5205"/>
        <v>244</v>
      </c>
      <c r="AA3408" s="15">
        <f>Premissas!$H$6</f>
        <v>59.47</v>
      </c>
      <c r="AB3408" s="16">
        <f t="shared" si="5202"/>
        <v>0</v>
      </c>
      <c r="AC3408" s="17">
        <f>AB3408*Premissas!$C$6</f>
        <v>0</v>
      </c>
      <c r="AD3408" s="15">
        <f t="shared" si="5203"/>
        <v>244</v>
      </c>
      <c r="AE3408" s="18">
        <f>AD3408*Premissas!$C$12</f>
        <v>7865.7386902878834</v>
      </c>
    </row>
    <row r="3409" spans="1:33" x14ac:dyDescent="0.25">
      <c r="A3409" s="7" t="str">
        <f>Premissas!$E$7</f>
        <v>maio/19</v>
      </c>
      <c r="B3409" s="29">
        <f t="shared" si="5206"/>
        <v>244</v>
      </c>
      <c r="C3409" s="15">
        <f>LARGE(Premissas!$H$7:$I$7,1)</f>
        <v>61.04</v>
      </c>
      <c r="D3409" s="20">
        <f t="shared" si="5196"/>
        <v>0</v>
      </c>
      <c r="E3409" s="17">
        <f>D3409*Premissas!$C$6</f>
        <v>0</v>
      </c>
      <c r="F3409" s="15">
        <f t="shared" si="5197"/>
        <v>244</v>
      </c>
      <c r="G3409" s="18">
        <f>F3409*Premissas!$C$5</f>
        <v>7865.7386902878834</v>
      </c>
      <c r="M3409" s="7" t="str">
        <f>Premissas!$E$7</f>
        <v>maio/19</v>
      </c>
      <c r="N3409" s="29">
        <f t="shared" si="5204"/>
        <v>244</v>
      </c>
      <c r="O3409" s="15">
        <f>Premissas!$I$7</f>
        <v>46.37</v>
      </c>
      <c r="P3409" s="20">
        <f t="shared" si="5199"/>
        <v>0</v>
      </c>
      <c r="Q3409" s="17">
        <f>P3409*Premissas!$C$13</f>
        <v>0</v>
      </c>
      <c r="R3409" s="15">
        <f t="shared" si="5200"/>
        <v>244</v>
      </c>
      <c r="S3409" s="18">
        <f>R3409*Premissas!$C$11</f>
        <v>11752.293577981651</v>
      </c>
      <c r="Y3409" s="7" t="str">
        <f>Premissas!$E$7</f>
        <v>maio/19</v>
      </c>
      <c r="Z3409" s="29">
        <f t="shared" si="5205"/>
        <v>244</v>
      </c>
      <c r="AA3409" s="15">
        <f>Premissas!$H$7</f>
        <v>61.04</v>
      </c>
      <c r="AB3409" s="20">
        <f t="shared" si="5202"/>
        <v>0</v>
      </c>
      <c r="AC3409" s="17">
        <f>AB3409*Premissas!$C$6</f>
        <v>0</v>
      </c>
      <c r="AD3409" s="15">
        <f t="shared" si="5203"/>
        <v>244</v>
      </c>
      <c r="AE3409" s="18">
        <f>AD3409*Premissas!$C$12</f>
        <v>7865.7386902878834</v>
      </c>
    </row>
    <row r="3410" spans="1:33" x14ac:dyDescent="0.25">
      <c r="A3410" s="7" t="str">
        <f>Premissas!$E$8</f>
        <v>abril/19</v>
      </c>
      <c r="B3410" s="29">
        <f t="shared" si="5206"/>
        <v>244</v>
      </c>
      <c r="C3410" s="15">
        <f>LARGE(Premissas!$H$8:$I$8,1)</f>
        <v>81.98</v>
      </c>
      <c r="D3410" s="20">
        <f t="shared" si="5196"/>
        <v>0</v>
      </c>
      <c r="E3410" s="17">
        <f>D3410*Premissas!$C$6</f>
        <v>0</v>
      </c>
      <c r="F3410" s="15">
        <f t="shared" si="5197"/>
        <v>244</v>
      </c>
      <c r="G3410" s="18">
        <f>F3410*Premissas!$C$5</f>
        <v>7865.7386902878834</v>
      </c>
      <c r="M3410" s="7" t="str">
        <f>Premissas!$E$8</f>
        <v>abril/19</v>
      </c>
      <c r="N3410" s="29">
        <f t="shared" si="5204"/>
        <v>244</v>
      </c>
      <c r="O3410" s="15">
        <f>Premissas!$I$8</f>
        <v>53.09</v>
      </c>
      <c r="P3410" s="20">
        <f t="shared" si="5199"/>
        <v>0</v>
      </c>
      <c r="Q3410" s="17">
        <f>P3410*Premissas!$C$13</f>
        <v>0</v>
      </c>
      <c r="R3410" s="15">
        <f t="shared" si="5200"/>
        <v>244</v>
      </c>
      <c r="S3410" s="18">
        <f>R3410*Premissas!$C$11</f>
        <v>11752.293577981651</v>
      </c>
      <c r="Y3410" s="7" t="str">
        <f>Premissas!$E$8</f>
        <v>abril/19</v>
      </c>
      <c r="Z3410" s="29">
        <f t="shared" si="5205"/>
        <v>244</v>
      </c>
      <c r="AA3410" s="15">
        <f>Premissas!$H$8</f>
        <v>81.98</v>
      </c>
      <c r="AB3410" s="20">
        <f t="shared" si="5202"/>
        <v>0</v>
      </c>
      <c r="AC3410" s="17">
        <f>AB3410*Premissas!$C$6</f>
        <v>0</v>
      </c>
      <c r="AD3410" s="15">
        <f t="shared" si="5203"/>
        <v>244</v>
      </c>
      <c r="AE3410" s="18">
        <f>AD3410*Premissas!$C$12</f>
        <v>7865.7386902878834</v>
      </c>
    </row>
    <row r="3411" spans="1:33" x14ac:dyDescent="0.25">
      <c r="A3411" s="7" t="str">
        <f>Premissas!$E$9</f>
        <v>março/19</v>
      </c>
      <c r="B3411" s="29">
        <f t="shared" si="5206"/>
        <v>244</v>
      </c>
      <c r="C3411" s="15">
        <f>LARGE(Premissas!$H$9:$I$9,1)</f>
        <v>77.73</v>
      </c>
      <c r="D3411" s="20">
        <f t="shared" si="5196"/>
        <v>0</v>
      </c>
      <c r="E3411" s="17">
        <f>D3411*Premissas!$C$6</f>
        <v>0</v>
      </c>
      <c r="F3411" s="15">
        <f t="shared" si="5197"/>
        <v>244</v>
      </c>
      <c r="G3411" s="18">
        <f>F3411*Premissas!$C$5</f>
        <v>7865.7386902878834</v>
      </c>
      <c r="M3411" s="7" t="str">
        <f>Premissas!$E$9</f>
        <v>março/19</v>
      </c>
      <c r="N3411" s="29">
        <f t="shared" si="5204"/>
        <v>244</v>
      </c>
      <c r="O3411" s="15">
        <f>Premissas!$I$9</f>
        <v>77.73</v>
      </c>
      <c r="P3411" s="20">
        <f t="shared" si="5199"/>
        <v>0</v>
      </c>
      <c r="Q3411" s="17">
        <f>P3411*Premissas!$C$13</f>
        <v>0</v>
      </c>
      <c r="R3411" s="15">
        <f t="shared" si="5200"/>
        <v>244</v>
      </c>
      <c r="S3411" s="18">
        <f>R3411*Premissas!$C$11</f>
        <v>11752.293577981651</v>
      </c>
      <c r="Y3411" s="7" t="str">
        <f>Premissas!$E$9</f>
        <v>março/19</v>
      </c>
      <c r="Z3411" s="29">
        <f t="shared" si="5205"/>
        <v>244</v>
      </c>
      <c r="AA3411" s="15">
        <f>Premissas!$H$9</f>
        <v>77.62</v>
      </c>
      <c r="AB3411" s="20">
        <f t="shared" si="5202"/>
        <v>0</v>
      </c>
      <c r="AC3411" s="17">
        <f>AB3411*Premissas!$C$6</f>
        <v>0</v>
      </c>
      <c r="AD3411" s="15">
        <f t="shared" si="5203"/>
        <v>244</v>
      </c>
      <c r="AE3411" s="18">
        <f>AD3411*Premissas!$C$12</f>
        <v>7865.7386902878834</v>
      </c>
    </row>
    <row r="3412" spans="1:33" x14ac:dyDescent="0.25">
      <c r="A3412" s="7" t="str">
        <f>Premissas!$E$10</f>
        <v>fevereiro/19</v>
      </c>
      <c r="B3412" s="29">
        <f t="shared" si="5206"/>
        <v>244</v>
      </c>
      <c r="C3412" s="15">
        <f>LARGE(Premissas!$H$10:$I$10,1)</f>
        <v>89.49</v>
      </c>
      <c r="D3412" s="20">
        <f t="shared" si="5196"/>
        <v>0</v>
      </c>
      <c r="E3412" s="17">
        <f>D3412*Premissas!$C$6</f>
        <v>0</v>
      </c>
      <c r="F3412" s="15">
        <f t="shared" si="5197"/>
        <v>244</v>
      </c>
      <c r="G3412" s="18">
        <f>F3412*Premissas!$C$5</f>
        <v>7865.7386902878834</v>
      </c>
      <c r="M3412" s="7" t="str">
        <f>Premissas!$E$10</f>
        <v>fevereiro/19</v>
      </c>
      <c r="N3412" s="29">
        <f t="shared" si="5204"/>
        <v>244</v>
      </c>
      <c r="O3412" s="15">
        <f>Premissas!$I$10</f>
        <v>61.82</v>
      </c>
      <c r="P3412" s="20">
        <f t="shared" si="5199"/>
        <v>0</v>
      </c>
      <c r="Q3412" s="17">
        <f>P3412*Premissas!$C$13</f>
        <v>0</v>
      </c>
      <c r="R3412" s="15">
        <f t="shared" si="5200"/>
        <v>244</v>
      </c>
      <c r="S3412" s="18">
        <f>R3412*Premissas!$C$11</f>
        <v>11752.293577981651</v>
      </c>
      <c r="Y3412" s="7" t="str">
        <f>Premissas!$E$10</f>
        <v>fevereiro/19</v>
      </c>
      <c r="Z3412" s="29">
        <f t="shared" si="5205"/>
        <v>244</v>
      </c>
      <c r="AA3412" s="15">
        <f>Premissas!$H$10</f>
        <v>89.49</v>
      </c>
      <c r="AB3412" s="20">
        <f t="shared" si="5202"/>
        <v>0</v>
      </c>
      <c r="AC3412" s="17">
        <f>AB3412*Premissas!$C$6</f>
        <v>0</v>
      </c>
      <c r="AD3412" s="15">
        <f t="shared" si="5203"/>
        <v>244</v>
      </c>
      <c r="AE3412" s="18">
        <f>AD3412*Premissas!$C$12</f>
        <v>7865.7386902878834</v>
      </c>
    </row>
    <row r="3413" spans="1:33" x14ac:dyDescent="0.25">
      <c r="A3413" s="7" t="str">
        <f>Premissas!$E$11</f>
        <v>janeiro/19</v>
      </c>
      <c r="B3413" s="29">
        <f t="shared" si="5206"/>
        <v>244</v>
      </c>
      <c r="C3413" s="15">
        <f>LARGE(Premissas!$H$11:$I$11,1)</f>
        <v>81.09</v>
      </c>
      <c r="D3413" s="16">
        <f t="shared" si="5196"/>
        <v>0</v>
      </c>
      <c r="E3413" s="17">
        <f>D3413*Premissas!$C$6</f>
        <v>0</v>
      </c>
      <c r="F3413" s="15">
        <f t="shared" si="5197"/>
        <v>244</v>
      </c>
      <c r="G3413" s="18">
        <f>F3413*Premissas!$C$5</f>
        <v>7865.7386902878834</v>
      </c>
      <c r="M3413" s="7" t="str">
        <f>Premissas!$E$11</f>
        <v>janeiro/19</v>
      </c>
      <c r="N3413" s="29">
        <f t="shared" si="5204"/>
        <v>244</v>
      </c>
      <c r="O3413" s="15">
        <f>Premissas!$I$11</f>
        <v>57.12</v>
      </c>
      <c r="P3413" s="16">
        <f t="shared" si="5199"/>
        <v>0</v>
      </c>
      <c r="Q3413" s="17">
        <f>P3413*Premissas!$C$13</f>
        <v>0</v>
      </c>
      <c r="R3413" s="15">
        <f t="shared" si="5200"/>
        <v>244</v>
      </c>
      <c r="S3413" s="18">
        <f>R3413*Premissas!$C$11</f>
        <v>11752.293577981651</v>
      </c>
      <c r="Y3413" s="7" t="str">
        <f>Premissas!$E$11</f>
        <v>janeiro/19</v>
      </c>
      <c r="Z3413" s="29">
        <f t="shared" si="5205"/>
        <v>244</v>
      </c>
      <c r="AA3413" s="15">
        <f>Premissas!$H$11</f>
        <v>81.09</v>
      </c>
      <c r="AB3413" s="16">
        <f t="shared" si="5202"/>
        <v>0</v>
      </c>
      <c r="AC3413" s="17">
        <f>AB3413*Premissas!$C$6</f>
        <v>0</v>
      </c>
      <c r="AD3413" s="15">
        <f t="shared" si="5203"/>
        <v>244</v>
      </c>
      <c r="AE3413" s="18">
        <f>AD3413*Premissas!$C$12</f>
        <v>7865.7386902878834</v>
      </c>
    </row>
    <row r="3414" spans="1:33" x14ac:dyDescent="0.25">
      <c r="A3414" s="7" t="str">
        <f>Premissas!$E$12</f>
        <v>dezembro/18</v>
      </c>
      <c r="B3414" s="29">
        <f t="shared" si="5206"/>
        <v>244</v>
      </c>
      <c r="C3414" s="15">
        <f>LARGE(Premissas!$H$12:$I$12,1)</f>
        <v>66.98</v>
      </c>
      <c r="D3414" s="16">
        <f t="shared" si="5196"/>
        <v>0</v>
      </c>
      <c r="E3414" s="17">
        <f>D3414*Premissas!$C$6</f>
        <v>0</v>
      </c>
      <c r="F3414" s="15">
        <f t="shared" si="5197"/>
        <v>244</v>
      </c>
      <c r="G3414" s="18">
        <f>F3414*Premissas!$C$5</f>
        <v>7865.7386902878834</v>
      </c>
      <c r="M3414" s="7" t="str">
        <f>Premissas!$E$12</f>
        <v>dezembro/18</v>
      </c>
      <c r="N3414" s="29">
        <f t="shared" si="5204"/>
        <v>244</v>
      </c>
      <c r="O3414" s="15">
        <f>Premissas!$I$12</f>
        <v>56.9</v>
      </c>
      <c r="P3414" s="16">
        <f t="shared" si="5199"/>
        <v>0</v>
      </c>
      <c r="Q3414" s="17">
        <f>P3414*Premissas!$C$13</f>
        <v>0</v>
      </c>
      <c r="R3414" s="15">
        <f t="shared" si="5200"/>
        <v>244</v>
      </c>
      <c r="S3414" s="18">
        <f>R3414*Premissas!$C$11</f>
        <v>11752.293577981651</v>
      </c>
      <c r="Y3414" s="7" t="str">
        <f>Premissas!$E$12</f>
        <v>dezembro/18</v>
      </c>
      <c r="Z3414" s="29">
        <f t="shared" si="5205"/>
        <v>244</v>
      </c>
      <c r="AA3414" s="15">
        <f>Premissas!$H$12</f>
        <v>66.98</v>
      </c>
      <c r="AB3414" s="16">
        <f t="shared" si="5202"/>
        <v>0</v>
      </c>
      <c r="AC3414" s="17">
        <f>AB3414*Premissas!$C$6</f>
        <v>0</v>
      </c>
      <c r="AD3414" s="15">
        <f t="shared" si="5203"/>
        <v>244</v>
      </c>
      <c r="AE3414" s="18">
        <f>AD3414*Premissas!$C$12</f>
        <v>7865.7386902878834</v>
      </c>
    </row>
    <row r="3415" spans="1:33" x14ac:dyDescent="0.25">
      <c r="A3415" s="7" t="str">
        <f>Premissas!$E$13</f>
        <v>novembro/18</v>
      </c>
      <c r="B3415" s="29">
        <f t="shared" si="5206"/>
        <v>244</v>
      </c>
      <c r="C3415" s="15">
        <f>LARGE(Premissas!$H$13:$I$13,1)</f>
        <v>66.42</v>
      </c>
      <c r="D3415" s="16">
        <f t="shared" si="5196"/>
        <v>0</v>
      </c>
      <c r="E3415" s="17">
        <f>D3415*Premissas!$C$6</f>
        <v>0</v>
      </c>
      <c r="F3415" s="15">
        <f t="shared" si="5197"/>
        <v>244</v>
      </c>
      <c r="G3415" s="18">
        <f>F3415*Premissas!$C$5</f>
        <v>7865.7386902878834</v>
      </c>
      <c r="M3415" s="7" t="str">
        <f>Premissas!$E$13</f>
        <v>novembro/18</v>
      </c>
      <c r="N3415" s="29">
        <f t="shared" si="5204"/>
        <v>244</v>
      </c>
      <c r="O3415" s="15">
        <f>Premissas!$I$13</f>
        <v>40.659999999999997</v>
      </c>
      <c r="P3415" s="16">
        <f t="shared" si="5199"/>
        <v>0</v>
      </c>
      <c r="Q3415" s="17">
        <f>P3415*Premissas!$C$13</f>
        <v>0</v>
      </c>
      <c r="R3415" s="15">
        <f t="shared" si="5200"/>
        <v>244</v>
      </c>
      <c r="S3415" s="18">
        <f>R3415*Premissas!$C$11</f>
        <v>11752.293577981651</v>
      </c>
      <c r="Y3415" s="7" t="str">
        <f>Premissas!$E$13</f>
        <v>novembro/18</v>
      </c>
      <c r="Z3415" s="29">
        <f t="shared" si="5205"/>
        <v>244</v>
      </c>
      <c r="AA3415" s="15">
        <f>Premissas!$H$13</f>
        <v>66.42</v>
      </c>
      <c r="AB3415" s="16">
        <f t="shared" si="5202"/>
        <v>0</v>
      </c>
      <c r="AC3415" s="17">
        <f>AB3415*Premissas!$C$6</f>
        <v>0</v>
      </c>
      <c r="AD3415" s="15">
        <f t="shared" si="5203"/>
        <v>244</v>
      </c>
      <c r="AE3415" s="18">
        <f>AD3415*Premissas!$C$12</f>
        <v>7865.7386902878834</v>
      </c>
    </row>
    <row r="3416" spans="1:33" x14ac:dyDescent="0.25">
      <c r="A3416" s="26" t="s">
        <v>35</v>
      </c>
      <c r="B3416" s="5"/>
      <c r="C3416" s="5">
        <f>LARGE(C3403:C3415,1)</f>
        <v>89.49</v>
      </c>
      <c r="D3416" s="5">
        <f>LARGE(D3403:D3415,1)</f>
        <v>0</v>
      </c>
      <c r="E3416" s="27">
        <f>SUM(E3404:E3415)</f>
        <v>0</v>
      </c>
      <c r="F3416" s="5">
        <f>LARGE(F3403:F3415,1)</f>
        <v>244</v>
      </c>
      <c r="G3416" s="27">
        <f t="shared" si="5162"/>
        <v>94388.86428345459</v>
      </c>
      <c r="H3416" s="50">
        <f>E3416+G3416</f>
        <v>94388.86428345459</v>
      </c>
      <c r="I3416">
        <f>B3404</f>
        <v>244</v>
      </c>
      <c r="M3416" s="26" t="s">
        <v>35</v>
      </c>
      <c r="N3416" s="5"/>
      <c r="O3416" s="5">
        <f t="shared" ref="O3416:P3416" si="5207">LARGE(O3403:O3415,1)</f>
        <v>77.73</v>
      </c>
      <c r="P3416" s="5">
        <f t="shared" si="5207"/>
        <v>0</v>
      </c>
      <c r="Q3416" s="27">
        <f t="shared" ref="Q3416" si="5208">SUM(Q3404:Q3415)</f>
        <v>0</v>
      </c>
      <c r="R3416" s="5">
        <f t="shared" ref="R3416" si="5209">LARGE(R3403:R3415,1)</f>
        <v>244</v>
      </c>
      <c r="S3416" s="27">
        <f t="shared" si="5166"/>
        <v>141027.52293577979</v>
      </c>
      <c r="T3416" s="50">
        <f t="shared" ref="T3416" si="5210">Q3416+S3416</f>
        <v>141027.52293577979</v>
      </c>
      <c r="U3416">
        <f t="shared" ref="U3416" si="5211">N3404</f>
        <v>244</v>
      </c>
      <c r="Y3416" s="26" t="s">
        <v>35</v>
      </c>
      <c r="Z3416" s="5"/>
      <c r="AA3416" s="5">
        <f t="shared" ref="AA3416:AB3416" si="5212">LARGE(AA3403:AA3415,1)</f>
        <v>89.49</v>
      </c>
      <c r="AB3416" s="5">
        <f t="shared" si="5212"/>
        <v>0</v>
      </c>
      <c r="AC3416" s="27">
        <f t="shared" ref="AC3416" si="5213">SUM(AC3404:AC3415)</f>
        <v>0</v>
      </c>
      <c r="AD3416" s="5">
        <f t="shared" ref="AD3416" si="5214">LARGE(AD3403:AD3415,1)</f>
        <v>244</v>
      </c>
      <c r="AE3416" s="27">
        <f t="shared" si="5172"/>
        <v>94388.86428345459</v>
      </c>
      <c r="AF3416" s="50">
        <f t="shared" ref="AF3416" si="5215">AC3416+AE3416</f>
        <v>94388.86428345459</v>
      </c>
      <c r="AG3416">
        <f t="shared" ref="AG3416" si="5216">Z3404</f>
        <v>244</v>
      </c>
    </row>
    <row r="3417" spans="1:33" x14ac:dyDescent="0.25">
      <c r="A3417" s="6" t="s">
        <v>12</v>
      </c>
      <c r="B3417" s="6" t="s">
        <v>18</v>
      </c>
      <c r="C3417" s="6" t="s">
        <v>19</v>
      </c>
      <c r="D3417" s="14" t="s">
        <v>20</v>
      </c>
      <c r="E3417" s="14" t="s">
        <v>21</v>
      </c>
      <c r="F3417" s="6" t="s">
        <v>22</v>
      </c>
      <c r="G3417" s="6" t="s">
        <v>23</v>
      </c>
      <c r="M3417" s="6" t="s">
        <v>12</v>
      </c>
      <c r="N3417" s="6" t="s">
        <v>18</v>
      </c>
      <c r="O3417" s="6" t="s">
        <v>19</v>
      </c>
      <c r="P3417" s="14" t="s">
        <v>20</v>
      </c>
      <c r="Q3417" s="14" t="s">
        <v>21</v>
      </c>
      <c r="R3417" s="6" t="s">
        <v>22</v>
      </c>
      <c r="S3417" s="6" t="s">
        <v>23</v>
      </c>
      <c r="Y3417" s="6" t="s">
        <v>12</v>
      </c>
      <c r="Z3417" s="6" t="s">
        <v>18</v>
      </c>
      <c r="AA3417" s="6" t="s">
        <v>19</v>
      </c>
      <c r="AB3417" s="14" t="s">
        <v>20</v>
      </c>
      <c r="AC3417" s="14" t="s">
        <v>21</v>
      </c>
      <c r="AD3417" s="6" t="s">
        <v>22</v>
      </c>
      <c r="AE3417" s="6" t="s">
        <v>23</v>
      </c>
    </row>
    <row r="3418" spans="1:33" x14ac:dyDescent="0.25">
      <c r="A3418" s="7" t="str">
        <f>Premissas!$E$2</f>
        <v>outubro/19</v>
      </c>
      <c r="B3418" s="29">
        <f>B3404+1</f>
        <v>245</v>
      </c>
      <c r="C3418" s="15">
        <f>LARGE(Premissas!$H$2:$I$2,1)</f>
        <v>63.39</v>
      </c>
      <c r="D3418" s="16">
        <f t="shared" ref="D3418:D3429" si="5217">IF(C3418&gt;105%*B3418,(C3418-B3418),0)</f>
        <v>0</v>
      </c>
      <c r="E3418" s="17">
        <f>D3418*Premissas!$C$6</f>
        <v>0</v>
      </c>
      <c r="F3418" s="15">
        <f t="shared" ref="F3418:F3429" si="5218">IF(C3418&gt;B3418,C3418,B3418)</f>
        <v>245</v>
      </c>
      <c r="G3418" s="18">
        <f>F3418*Premissas!$C$5</f>
        <v>7897.9753242644729</v>
      </c>
      <c r="M3418" s="7" t="str">
        <f>Premissas!$E$2</f>
        <v>outubro/19</v>
      </c>
      <c r="N3418" s="29">
        <f t="shared" ref="N3418" si="5219">N3404+1</f>
        <v>245</v>
      </c>
      <c r="O3418" s="15">
        <f>Premissas!$I$2</f>
        <v>63.39</v>
      </c>
      <c r="P3418" s="16">
        <f t="shared" ref="P3418:P3429" si="5220">IF(O3418&gt;105%*N3418,(O3418-N3418),0)</f>
        <v>0</v>
      </c>
      <c r="Q3418" s="17">
        <f>P3418*Premissas!$C$13</f>
        <v>0</v>
      </c>
      <c r="R3418" s="15">
        <f t="shared" ref="R3418:R3429" si="5221">IF(O3418&gt;N3418,O3418,N3418)</f>
        <v>245</v>
      </c>
      <c r="S3418" s="18">
        <f>R3418*Premissas!$C$11</f>
        <v>11800.458715596329</v>
      </c>
      <c r="Y3418" s="7" t="str">
        <f>Premissas!$E$2</f>
        <v>outubro/19</v>
      </c>
      <c r="Z3418" s="29">
        <f t="shared" ref="Z3418" si="5222">Z3404+1</f>
        <v>245</v>
      </c>
      <c r="AA3418" s="15">
        <f>Premissas!$H$2</f>
        <v>58.8</v>
      </c>
      <c r="AB3418" s="16">
        <f t="shared" ref="AB3418:AB3429" si="5223">IF(AA3418&gt;105%*Z3418,(AA3418-Z3418),0)</f>
        <v>0</v>
      </c>
      <c r="AC3418" s="17">
        <f>AB3418*Premissas!$C$6</f>
        <v>0</v>
      </c>
      <c r="AD3418" s="15">
        <f t="shared" ref="AD3418:AD3429" si="5224">IF(AA3418&gt;Z3418,AA3418,Z3418)</f>
        <v>245</v>
      </c>
      <c r="AE3418" s="18">
        <f>AD3418*Premissas!$C$12</f>
        <v>7897.9753242644729</v>
      </c>
    </row>
    <row r="3419" spans="1:33" x14ac:dyDescent="0.25">
      <c r="A3419" s="7" t="str">
        <f>Premissas!$E$3</f>
        <v>setembro/19</v>
      </c>
      <c r="B3419" s="29">
        <f>B3418</f>
        <v>245</v>
      </c>
      <c r="C3419" s="15">
        <f>LARGE(Premissas!$H$3:$I$3,1)</f>
        <v>58.91</v>
      </c>
      <c r="D3419" s="16">
        <f t="shared" si="5217"/>
        <v>0</v>
      </c>
      <c r="E3419" s="17">
        <f>D3419*Premissas!$C$6</f>
        <v>0</v>
      </c>
      <c r="F3419" s="15">
        <f t="shared" si="5218"/>
        <v>245</v>
      </c>
      <c r="G3419" s="18">
        <f>F3419*Premissas!$C$5</f>
        <v>7897.9753242644729</v>
      </c>
      <c r="M3419" s="7" t="str">
        <f>Premissas!$E$3</f>
        <v>setembro/19</v>
      </c>
      <c r="N3419" s="29">
        <f t="shared" ref="N3419:N3429" si="5225">N3418</f>
        <v>245</v>
      </c>
      <c r="O3419" s="15">
        <f>Premissas!$I$3</f>
        <v>52.19</v>
      </c>
      <c r="P3419" s="16">
        <f t="shared" si="5220"/>
        <v>0</v>
      </c>
      <c r="Q3419" s="17">
        <f>P3419*Premissas!$C$13</f>
        <v>0</v>
      </c>
      <c r="R3419" s="15">
        <f t="shared" si="5221"/>
        <v>245</v>
      </c>
      <c r="S3419" s="18">
        <f>R3419*Premissas!$C$11</f>
        <v>11800.458715596329</v>
      </c>
      <c r="Y3419" s="7" t="str">
        <f>Premissas!$E$3</f>
        <v>setembro/19</v>
      </c>
      <c r="Z3419" s="29">
        <f t="shared" ref="Z3419:Z3429" si="5226">Z3418</f>
        <v>245</v>
      </c>
      <c r="AA3419" s="15">
        <f>Premissas!$H$3</f>
        <v>58.91</v>
      </c>
      <c r="AB3419" s="16">
        <f t="shared" si="5223"/>
        <v>0</v>
      </c>
      <c r="AC3419" s="17">
        <f>AB3419*Premissas!$C$6</f>
        <v>0</v>
      </c>
      <c r="AD3419" s="15">
        <f t="shared" si="5224"/>
        <v>245</v>
      </c>
      <c r="AE3419" s="18">
        <f>AD3419*Premissas!$C$12</f>
        <v>7897.9753242644729</v>
      </c>
    </row>
    <row r="3420" spans="1:33" x14ac:dyDescent="0.25">
      <c r="A3420" s="7" t="str">
        <f>Premissas!$E$4</f>
        <v>agosto/19</v>
      </c>
      <c r="B3420" s="29">
        <f t="shared" ref="B3420:B3429" si="5227">B3419</f>
        <v>245</v>
      </c>
      <c r="C3420" s="15">
        <f>LARGE(Premissas!$H$4:$I$4,1)</f>
        <v>46.48</v>
      </c>
      <c r="D3420" s="16">
        <f t="shared" si="5217"/>
        <v>0</v>
      </c>
      <c r="E3420" s="17">
        <f>D3420*Premissas!$C$6</f>
        <v>0</v>
      </c>
      <c r="F3420" s="15">
        <f t="shared" si="5218"/>
        <v>245</v>
      </c>
      <c r="G3420" s="18">
        <f>F3420*Premissas!$C$5</f>
        <v>7897.9753242644729</v>
      </c>
      <c r="M3420" s="7" t="str">
        <f>Premissas!$E$4</f>
        <v>agosto/19</v>
      </c>
      <c r="N3420" s="29">
        <f t="shared" si="5225"/>
        <v>245</v>
      </c>
      <c r="O3420" s="15">
        <f>Premissas!$I$4</f>
        <v>20.16</v>
      </c>
      <c r="P3420" s="16">
        <f t="shared" si="5220"/>
        <v>0</v>
      </c>
      <c r="Q3420" s="17">
        <f>P3420*Premissas!$C$13</f>
        <v>0</v>
      </c>
      <c r="R3420" s="15">
        <f t="shared" si="5221"/>
        <v>245</v>
      </c>
      <c r="S3420" s="18">
        <f>R3420*Premissas!$C$11</f>
        <v>11800.458715596329</v>
      </c>
      <c r="Y3420" s="7" t="str">
        <f>Premissas!$E$4</f>
        <v>agosto/19</v>
      </c>
      <c r="Z3420" s="29">
        <f t="shared" si="5226"/>
        <v>245</v>
      </c>
      <c r="AA3420" s="15">
        <f>Premissas!$H$4</f>
        <v>46.48</v>
      </c>
      <c r="AB3420" s="16">
        <f t="shared" si="5223"/>
        <v>0</v>
      </c>
      <c r="AC3420" s="17">
        <f>AB3420*Premissas!$C$6</f>
        <v>0</v>
      </c>
      <c r="AD3420" s="15">
        <f t="shared" si="5224"/>
        <v>245</v>
      </c>
      <c r="AE3420" s="18">
        <f>AD3420*Premissas!$C$12</f>
        <v>7897.9753242644729</v>
      </c>
    </row>
    <row r="3421" spans="1:33" x14ac:dyDescent="0.25">
      <c r="A3421" s="7" t="str">
        <f>Premissas!$E$5</f>
        <v>julho/19</v>
      </c>
      <c r="B3421" s="29">
        <f t="shared" si="5227"/>
        <v>245</v>
      </c>
      <c r="C3421" s="15">
        <f>LARGE(Premissas!$H$5:$I$5,1)</f>
        <v>63.17</v>
      </c>
      <c r="D3421" s="16">
        <f t="shared" si="5217"/>
        <v>0</v>
      </c>
      <c r="E3421" s="17">
        <f>D3421*Premissas!$C$6</f>
        <v>0</v>
      </c>
      <c r="F3421" s="15">
        <f t="shared" si="5218"/>
        <v>245</v>
      </c>
      <c r="G3421" s="18">
        <f>F3421*Premissas!$C$5</f>
        <v>7897.9753242644729</v>
      </c>
      <c r="M3421" s="7" t="str">
        <f>Premissas!$E$5</f>
        <v>julho/19</v>
      </c>
      <c r="N3421" s="29">
        <f t="shared" si="5225"/>
        <v>245</v>
      </c>
      <c r="O3421" s="15">
        <f>Premissas!$I$5</f>
        <v>39.979999999999997</v>
      </c>
      <c r="P3421" s="16">
        <f t="shared" si="5220"/>
        <v>0</v>
      </c>
      <c r="Q3421" s="17">
        <f>P3421*Premissas!$C$13</f>
        <v>0</v>
      </c>
      <c r="R3421" s="15">
        <f t="shared" si="5221"/>
        <v>245</v>
      </c>
      <c r="S3421" s="18">
        <f>R3421*Premissas!$C$11</f>
        <v>11800.458715596329</v>
      </c>
      <c r="Y3421" s="7" t="str">
        <f>Premissas!$E$5</f>
        <v>julho/19</v>
      </c>
      <c r="Z3421" s="29">
        <f t="shared" si="5226"/>
        <v>245</v>
      </c>
      <c r="AA3421" s="15">
        <f>Premissas!$H$5</f>
        <v>63.17</v>
      </c>
      <c r="AB3421" s="16">
        <f t="shared" si="5223"/>
        <v>0</v>
      </c>
      <c r="AC3421" s="17">
        <f>AB3421*Premissas!$C$6</f>
        <v>0</v>
      </c>
      <c r="AD3421" s="15">
        <f t="shared" si="5224"/>
        <v>245</v>
      </c>
      <c r="AE3421" s="18">
        <f>AD3421*Premissas!$C$12</f>
        <v>7897.9753242644729</v>
      </c>
    </row>
    <row r="3422" spans="1:33" x14ac:dyDescent="0.25">
      <c r="A3422" s="7" t="str">
        <f>Premissas!$E$6</f>
        <v>junho/19</v>
      </c>
      <c r="B3422" s="29">
        <f t="shared" si="5227"/>
        <v>245</v>
      </c>
      <c r="C3422" s="15">
        <f>LARGE(Premissas!$H$6:$I$6,1)</f>
        <v>59.47</v>
      </c>
      <c r="D3422" s="16">
        <f t="shared" si="5217"/>
        <v>0</v>
      </c>
      <c r="E3422" s="17">
        <f>D3422*Premissas!$C$6</f>
        <v>0</v>
      </c>
      <c r="F3422" s="15">
        <f t="shared" si="5218"/>
        <v>245</v>
      </c>
      <c r="G3422" s="18">
        <f>F3422*Premissas!$C$5</f>
        <v>7897.9753242644729</v>
      </c>
      <c r="M3422" s="7" t="str">
        <f>Premissas!$E$6</f>
        <v>junho/19</v>
      </c>
      <c r="N3422" s="29">
        <f t="shared" si="5225"/>
        <v>245</v>
      </c>
      <c r="O3422" s="15">
        <f>Premissas!$I$6</f>
        <v>47.71</v>
      </c>
      <c r="P3422" s="16">
        <f t="shared" si="5220"/>
        <v>0</v>
      </c>
      <c r="Q3422" s="17">
        <f>P3422*Premissas!$C$13</f>
        <v>0</v>
      </c>
      <c r="R3422" s="15">
        <f t="shared" si="5221"/>
        <v>245</v>
      </c>
      <c r="S3422" s="18">
        <f>R3422*Premissas!$C$11</f>
        <v>11800.458715596329</v>
      </c>
      <c r="Y3422" s="7" t="str">
        <f>Premissas!$E$6</f>
        <v>junho/19</v>
      </c>
      <c r="Z3422" s="29">
        <f t="shared" si="5226"/>
        <v>245</v>
      </c>
      <c r="AA3422" s="15">
        <f>Premissas!$H$6</f>
        <v>59.47</v>
      </c>
      <c r="AB3422" s="16">
        <f t="shared" si="5223"/>
        <v>0</v>
      </c>
      <c r="AC3422" s="17">
        <f>AB3422*Premissas!$C$6</f>
        <v>0</v>
      </c>
      <c r="AD3422" s="15">
        <f t="shared" si="5224"/>
        <v>245</v>
      </c>
      <c r="AE3422" s="18">
        <f>AD3422*Premissas!$C$12</f>
        <v>7897.9753242644729</v>
      </c>
    </row>
    <row r="3423" spans="1:33" x14ac:dyDescent="0.25">
      <c r="A3423" s="7" t="str">
        <f>Premissas!$E$7</f>
        <v>maio/19</v>
      </c>
      <c r="B3423" s="29">
        <f t="shared" si="5227"/>
        <v>245</v>
      </c>
      <c r="C3423" s="15">
        <f>LARGE(Premissas!$H$7:$I$7,1)</f>
        <v>61.04</v>
      </c>
      <c r="D3423" s="20">
        <f t="shared" si="5217"/>
        <v>0</v>
      </c>
      <c r="E3423" s="17">
        <f>D3423*Premissas!$C$6</f>
        <v>0</v>
      </c>
      <c r="F3423" s="15">
        <f t="shared" si="5218"/>
        <v>245</v>
      </c>
      <c r="G3423" s="18">
        <f>F3423*Premissas!$C$5</f>
        <v>7897.9753242644729</v>
      </c>
      <c r="M3423" s="7" t="str">
        <f>Premissas!$E$7</f>
        <v>maio/19</v>
      </c>
      <c r="N3423" s="29">
        <f t="shared" si="5225"/>
        <v>245</v>
      </c>
      <c r="O3423" s="15">
        <f>Premissas!$I$7</f>
        <v>46.37</v>
      </c>
      <c r="P3423" s="20">
        <f t="shared" si="5220"/>
        <v>0</v>
      </c>
      <c r="Q3423" s="17">
        <f>P3423*Premissas!$C$13</f>
        <v>0</v>
      </c>
      <c r="R3423" s="15">
        <f t="shared" si="5221"/>
        <v>245</v>
      </c>
      <c r="S3423" s="18">
        <f>R3423*Premissas!$C$11</f>
        <v>11800.458715596329</v>
      </c>
      <c r="Y3423" s="7" t="str">
        <f>Premissas!$E$7</f>
        <v>maio/19</v>
      </c>
      <c r="Z3423" s="29">
        <f t="shared" si="5226"/>
        <v>245</v>
      </c>
      <c r="AA3423" s="15">
        <f>Premissas!$H$7</f>
        <v>61.04</v>
      </c>
      <c r="AB3423" s="20">
        <f t="shared" si="5223"/>
        <v>0</v>
      </c>
      <c r="AC3423" s="17">
        <f>AB3423*Premissas!$C$6</f>
        <v>0</v>
      </c>
      <c r="AD3423" s="15">
        <f t="shared" si="5224"/>
        <v>245</v>
      </c>
      <c r="AE3423" s="18">
        <f>AD3423*Premissas!$C$12</f>
        <v>7897.9753242644729</v>
      </c>
    </row>
    <row r="3424" spans="1:33" x14ac:dyDescent="0.25">
      <c r="A3424" s="7" t="str">
        <f>Premissas!$E$8</f>
        <v>abril/19</v>
      </c>
      <c r="B3424" s="29">
        <f t="shared" si="5227"/>
        <v>245</v>
      </c>
      <c r="C3424" s="15">
        <f>LARGE(Premissas!$H$8:$I$8,1)</f>
        <v>81.98</v>
      </c>
      <c r="D3424" s="20">
        <f t="shared" si="5217"/>
        <v>0</v>
      </c>
      <c r="E3424" s="17">
        <f>D3424*Premissas!$C$6</f>
        <v>0</v>
      </c>
      <c r="F3424" s="15">
        <f t="shared" si="5218"/>
        <v>245</v>
      </c>
      <c r="G3424" s="18">
        <f>F3424*Premissas!$C$5</f>
        <v>7897.9753242644729</v>
      </c>
      <c r="M3424" s="7" t="str">
        <f>Premissas!$E$8</f>
        <v>abril/19</v>
      </c>
      <c r="N3424" s="29">
        <f t="shared" si="5225"/>
        <v>245</v>
      </c>
      <c r="O3424" s="15">
        <f>Premissas!$I$8</f>
        <v>53.09</v>
      </c>
      <c r="P3424" s="20">
        <f t="shared" si="5220"/>
        <v>0</v>
      </c>
      <c r="Q3424" s="17">
        <f>P3424*Premissas!$C$13</f>
        <v>0</v>
      </c>
      <c r="R3424" s="15">
        <f t="shared" si="5221"/>
        <v>245</v>
      </c>
      <c r="S3424" s="18">
        <f>R3424*Premissas!$C$11</f>
        <v>11800.458715596329</v>
      </c>
      <c r="Y3424" s="7" t="str">
        <f>Premissas!$E$8</f>
        <v>abril/19</v>
      </c>
      <c r="Z3424" s="29">
        <f t="shared" si="5226"/>
        <v>245</v>
      </c>
      <c r="AA3424" s="15">
        <f>Premissas!$H$8</f>
        <v>81.98</v>
      </c>
      <c r="AB3424" s="20">
        <f t="shared" si="5223"/>
        <v>0</v>
      </c>
      <c r="AC3424" s="17">
        <f>AB3424*Premissas!$C$6</f>
        <v>0</v>
      </c>
      <c r="AD3424" s="15">
        <f t="shared" si="5224"/>
        <v>245</v>
      </c>
      <c r="AE3424" s="18">
        <f>AD3424*Premissas!$C$12</f>
        <v>7897.9753242644729</v>
      </c>
    </row>
    <row r="3425" spans="1:33" x14ac:dyDescent="0.25">
      <c r="A3425" s="7" t="str">
        <f>Premissas!$E$9</f>
        <v>março/19</v>
      </c>
      <c r="B3425" s="29">
        <f t="shared" si="5227"/>
        <v>245</v>
      </c>
      <c r="C3425" s="15">
        <f>LARGE(Premissas!$H$9:$I$9,1)</f>
        <v>77.73</v>
      </c>
      <c r="D3425" s="20">
        <f t="shared" si="5217"/>
        <v>0</v>
      </c>
      <c r="E3425" s="17">
        <f>D3425*Premissas!$C$6</f>
        <v>0</v>
      </c>
      <c r="F3425" s="15">
        <f t="shared" si="5218"/>
        <v>245</v>
      </c>
      <c r="G3425" s="18">
        <f>F3425*Premissas!$C$5</f>
        <v>7897.9753242644729</v>
      </c>
      <c r="M3425" s="7" t="str">
        <f>Premissas!$E$9</f>
        <v>março/19</v>
      </c>
      <c r="N3425" s="29">
        <f t="shared" si="5225"/>
        <v>245</v>
      </c>
      <c r="O3425" s="15">
        <f>Premissas!$I$9</f>
        <v>77.73</v>
      </c>
      <c r="P3425" s="20">
        <f t="shared" si="5220"/>
        <v>0</v>
      </c>
      <c r="Q3425" s="17">
        <f>P3425*Premissas!$C$13</f>
        <v>0</v>
      </c>
      <c r="R3425" s="15">
        <f t="shared" si="5221"/>
        <v>245</v>
      </c>
      <c r="S3425" s="18">
        <f>R3425*Premissas!$C$11</f>
        <v>11800.458715596329</v>
      </c>
      <c r="Y3425" s="7" t="str">
        <f>Premissas!$E$9</f>
        <v>março/19</v>
      </c>
      <c r="Z3425" s="29">
        <f t="shared" si="5226"/>
        <v>245</v>
      </c>
      <c r="AA3425" s="15">
        <f>Premissas!$H$9</f>
        <v>77.62</v>
      </c>
      <c r="AB3425" s="20">
        <f t="shared" si="5223"/>
        <v>0</v>
      </c>
      <c r="AC3425" s="17">
        <f>AB3425*Premissas!$C$6</f>
        <v>0</v>
      </c>
      <c r="AD3425" s="15">
        <f t="shared" si="5224"/>
        <v>245</v>
      </c>
      <c r="AE3425" s="18">
        <f>AD3425*Premissas!$C$12</f>
        <v>7897.9753242644729</v>
      </c>
    </row>
    <row r="3426" spans="1:33" x14ac:dyDescent="0.25">
      <c r="A3426" s="7" t="str">
        <f>Premissas!$E$10</f>
        <v>fevereiro/19</v>
      </c>
      <c r="B3426" s="29">
        <f t="shared" si="5227"/>
        <v>245</v>
      </c>
      <c r="C3426" s="15">
        <f>LARGE(Premissas!$H$10:$I$10,1)</f>
        <v>89.49</v>
      </c>
      <c r="D3426" s="20">
        <f t="shared" si="5217"/>
        <v>0</v>
      </c>
      <c r="E3426" s="17">
        <f>D3426*Premissas!$C$6</f>
        <v>0</v>
      </c>
      <c r="F3426" s="15">
        <f t="shared" si="5218"/>
        <v>245</v>
      </c>
      <c r="G3426" s="18">
        <f>F3426*Premissas!$C$5</f>
        <v>7897.9753242644729</v>
      </c>
      <c r="M3426" s="7" t="str">
        <f>Premissas!$E$10</f>
        <v>fevereiro/19</v>
      </c>
      <c r="N3426" s="29">
        <f t="shared" si="5225"/>
        <v>245</v>
      </c>
      <c r="O3426" s="15">
        <f>Premissas!$I$10</f>
        <v>61.82</v>
      </c>
      <c r="P3426" s="20">
        <f t="shared" si="5220"/>
        <v>0</v>
      </c>
      <c r="Q3426" s="17">
        <f>P3426*Premissas!$C$13</f>
        <v>0</v>
      </c>
      <c r="R3426" s="15">
        <f t="shared" si="5221"/>
        <v>245</v>
      </c>
      <c r="S3426" s="18">
        <f>R3426*Premissas!$C$11</f>
        <v>11800.458715596329</v>
      </c>
      <c r="Y3426" s="7" t="str">
        <f>Premissas!$E$10</f>
        <v>fevereiro/19</v>
      </c>
      <c r="Z3426" s="29">
        <f t="shared" si="5226"/>
        <v>245</v>
      </c>
      <c r="AA3426" s="15">
        <f>Premissas!$H$10</f>
        <v>89.49</v>
      </c>
      <c r="AB3426" s="20">
        <f t="shared" si="5223"/>
        <v>0</v>
      </c>
      <c r="AC3426" s="17">
        <f>AB3426*Premissas!$C$6</f>
        <v>0</v>
      </c>
      <c r="AD3426" s="15">
        <f t="shared" si="5224"/>
        <v>245</v>
      </c>
      <c r="AE3426" s="18">
        <f>AD3426*Premissas!$C$12</f>
        <v>7897.9753242644729</v>
      </c>
    </row>
    <row r="3427" spans="1:33" x14ac:dyDescent="0.25">
      <c r="A3427" s="7" t="str">
        <f>Premissas!$E$11</f>
        <v>janeiro/19</v>
      </c>
      <c r="B3427" s="29">
        <f t="shared" si="5227"/>
        <v>245</v>
      </c>
      <c r="C3427" s="15">
        <f>LARGE(Premissas!$H$11:$I$11,1)</f>
        <v>81.09</v>
      </c>
      <c r="D3427" s="16">
        <f t="shared" si="5217"/>
        <v>0</v>
      </c>
      <c r="E3427" s="17">
        <f>D3427*Premissas!$C$6</f>
        <v>0</v>
      </c>
      <c r="F3427" s="15">
        <f t="shared" si="5218"/>
        <v>245</v>
      </c>
      <c r="G3427" s="18">
        <f>F3427*Premissas!$C$5</f>
        <v>7897.9753242644729</v>
      </c>
      <c r="M3427" s="7" t="str">
        <f>Premissas!$E$11</f>
        <v>janeiro/19</v>
      </c>
      <c r="N3427" s="29">
        <f t="shared" si="5225"/>
        <v>245</v>
      </c>
      <c r="O3427" s="15">
        <f>Premissas!$I$11</f>
        <v>57.12</v>
      </c>
      <c r="P3427" s="16">
        <f t="shared" si="5220"/>
        <v>0</v>
      </c>
      <c r="Q3427" s="17">
        <f>P3427*Premissas!$C$13</f>
        <v>0</v>
      </c>
      <c r="R3427" s="15">
        <f t="shared" si="5221"/>
        <v>245</v>
      </c>
      <c r="S3427" s="18">
        <f>R3427*Premissas!$C$11</f>
        <v>11800.458715596329</v>
      </c>
      <c r="Y3427" s="7" t="str">
        <f>Premissas!$E$11</f>
        <v>janeiro/19</v>
      </c>
      <c r="Z3427" s="29">
        <f t="shared" si="5226"/>
        <v>245</v>
      </c>
      <c r="AA3427" s="15">
        <f>Premissas!$H$11</f>
        <v>81.09</v>
      </c>
      <c r="AB3427" s="16">
        <f t="shared" si="5223"/>
        <v>0</v>
      </c>
      <c r="AC3427" s="17">
        <f>AB3427*Premissas!$C$6</f>
        <v>0</v>
      </c>
      <c r="AD3427" s="15">
        <f t="shared" si="5224"/>
        <v>245</v>
      </c>
      <c r="AE3427" s="18">
        <f>AD3427*Premissas!$C$12</f>
        <v>7897.9753242644729</v>
      </c>
    </row>
    <row r="3428" spans="1:33" x14ac:dyDescent="0.25">
      <c r="A3428" s="7" t="str">
        <f>Premissas!$E$12</f>
        <v>dezembro/18</v>
      </c>
      <c r="B3428" s="29">
        <f t="shared" si="5227"/>
        <v>245</v>
      </c>
      <c r="C3428" s="15">
        <f>LARGE(Premissas!$H$12:$I$12,1)</f>
        <v>66.98</v>
      </c>
      <c r="D3428" s="16">
        <f t="shared" si="5217"/>
        <v>0</v>
      </c>
      <c r="E3428" s="17">
        <f>D3428*Premissas!$C$6</f>
        <v>0</v>
      </c>
      <c r="F3428" s="15">
        <f t="shared" si="5218"/>
        <v>245</v>
      </c>
      <c r="G3428" s="18">
        <f>F3428*Premissas!$C$5</f>
        <v>7897.9753242644729</v>
      </c>
      <c r="M3428" s="7" t="str">
        <f>Premissas!$E$12</f>
        <v>dezembro/18</v>
      </c>
      <c r="N3428" s="29">
        <f t="shared" si="5225"/>
        <v>245</v>
      </c>
      <c r="O3428" s="15">
        <f>Premissas!$I$12</f>
        <v>56.9</v>
      </c>
      <c r="P3428" s="16">
        <f t="shared" si="5220"/>
        <v>0</v>
      </c>
      <c r="Q3428" s="17">
        <f>P3428*Premissas!$C$13</f>
        <v>0</v>
      </c>
      <c r="R3428" s="15">
        <f t="shared" si="5221"/>
        <v>245</v>
      </c>
      <c r="S3428" s="18">
        <f>R3428*Premissas!$C$11</f>
        <v>11800.458715596329</v>
      </c>
      <c r="Y3428" s="7" t="str">
        <f>Premissas!$E$12</f>
        <v>dezembro/18</v>
      </c>
      <c r="Z3428" s="29">
        <f t="shared" si="5226"/>
        <v>245</v>
      </c>
      <c r="AA3428" s="15">
        <f>Premissas!$H$12</f>
        <v>66.98</v>
      </c>
      <c r="AB3428" s="16">
        <f t="shared" si="5223"/>
        <v>0</v>
      </c>
      <c r="AC3428" s="17">
        <f>AB3428*Premissas!$C$6</f>
        <v>0</v>
      </c>
      <c r="AD3428" s="15">
        <f t="shared" si="5224"/>
        <v>245</v>
      </c>
      <c r="AE3428" s="18">
        <f>AD3428*Premissas!$C$12</f>
        <v>7897.9753242644729</v>
      </c>
    </row>
    <row r="3429" spans="1:33" x14ac:dyDescent="0.25">
      <c r="A3429" s="7" t="str">
        <f>Premissas!$E$13</f>
        <v>novembro/18</v>
      </c>
      <c r="B3429" s="29">
        <f t="shared" si="5227"/>
        <v>245</v>
      </c>
      <c r="C3429" s="15">
        <f>LARGE(Premissas!$H$13:$I$13,1)</f>
        <v>66.42</v>
      </c>
      <c r="D3429" s="16">
        <f t="shared" si="5217"/>
        <v>0</v>
      </c>
      <c r="E3429" s="17">
        <f>D3429*Premissas!$C$6</f>
        <v>0</v>
      </c>
      <c r="F3429" s="15">
        <f t="shared" si="5218"/>
        <v>245</v>
      </c>
      <c r="G3429" s="18">
        <f>F3429*Premissas!$C$5</f>
        <v>7897.9753242644729</v>
      </c>
      <c r="M3429" s="7" t="str">
        <f>Premissas!$E$13</f>
        <v>novembro/18</v>
      </c>
      <c r="N3429" s="29">
        <f t="shared" si="5225"/>
        <v>245</v>
      </c>
      <c r="O3429" s="15">
        <f>Premissas!$I$13</f>
        <v>40.659999999999997</v>
      </c>
      <c r="P3429" s="16">
        <f t="shared" si="5220"/>
        <v>0</v>
      </c>
      <c r="Q3429" s="17">
        <f>P3429*Premissas!$C$13</f>
        <v>0</v>
      </c>
      <c r="R3429" s="15">
        <f t="shared" si="5221"/>
        <v>245</v>
      </c>
      <c r="S3429" s="18">
        <f>R3429*Premissas!$C$11</f>
        <v>11800.458715596329</v>
      </c>
      <c r="Y3429" s="7" t="str">
        <f>Premissas!$E$13</f>
        <v>novembro/18</v>
      </c>
      <c r="Z3429" s="29">
        <f t="shared" si="5226"/>
        <v>245</v>
      </c>
      <c r="AA3429" s="15">
        <f>Premissas!$H$13</f>
        <v>66.42</v>
      </c>
      <c r="AB3429" s="16">
        <f t="shared" si="5223"/>
        <v>0</v>
      </c>
      <c r="AC3429" s="17">
        <f>AB3429*Premissas!$C$6</f>
        <v>0</v>
      </c>
      <c r="AD3429" s="15">
        <f t="shared" si="5224"/>
        <v>245</v>
      </c>
      <c r="AE3429" s="18">
        <f>AD3429*Premissas!$C$12</f>
        <v>7897.9753242644729</v>
      </c>
    </row>
    <row r="3430" spans="1:33" x14ac:dyDescent="0.25">
      <c r="A3430" s="26" t="s">
        <v>35</v>
      </c>
      <c r="B3430" s="5"/>
      <c r="C3430" s="5">
        <f>LARGE(C3417:C3429,1)</f>
        <v>89.49</v>
      </c>
      <c r="D3430" s="5">
        <f>LARGE(D3417:D3429,1)</f>
        <v>0</v>
      </c>
      <c r="E3430" s="27">
        <f>SUM(E3418:E3429)</f>
        <v>0</v>
      </c>
      <c r="F3430" s="5">
        <f>LARGE(F3417:F3429,1)</f>
        <v>245</v>
      </c>
      <c r="G3430" s="27">
        <f t="shared" si="5162"/>
        <v>94775.703891173645</v>
      </c>
      <c r="H3430" s="50">
        <f>E3430+G3430</f>
        <v>94775.703891173645</v>
      </c>
      <c r="I3430">
        <f>B3418</f>
        <v>245</v>
      </c>
      <c r="M3430" s="26" t="s">
        <v>35</v>
      </c>
      <c r="N3430" s="5"/>
      <c r="O3430" s="5">
        <f t="shared" ref="O3430:P3430" si="5228">LARGE(O3417:O3429,1)</f>
        <v>77.73</v>
      </c>
      <c r="P3430" s="5">
        <f t="shared" si="5228"/>
        <v>0</v>
      </c>
      <c r="Q3430" s="27">
        <f t="shared" ref="Q3430" si="5229">SUM(Q3418:Q3429)</f>
        <v>0</v>
      </c>
      <c r="R3430" s="5">
        <f t="shared" ref="R3430" si="5230">LARGE(R3417:R3429,1)</f>
        <v>245</v>
      </c>
      <c r="S3430" s="27">
        <f t="shared" si="5166"/>
        <v>141605.50458715591</v>
      </c>
      <c r="T3430" s="50">
        <f t="shared" ref="T3430" si="5231">Q3430+S3430</f>
        <v>141605.50458715591</v>
      </c>
      <c r="U3430">
        <f t="shared" ref="U3430" si="5232">N3418</f>
        <v>245</v>
      </c>
      <c r="Y3430" s="26" t="s">
        <v>35</v>
      </c>
      <c r="Z3430" s="5"/>
      <c r="AA3430" s="5">
        <f t="shared" ref="AA3430:AB3430" si="5233">LARGE(AA3417:AA3429,1)</f>
        <v>89.49</v>
      </c>
      <c r="AB3430" s="5">
        <f t="shared" si="5233"/>
        <v>0</v>
      </c>
      <c r="AC3430" s="27">
        <f t="shared" ref="AC3430" si="5234">SUM(AC3418:AC3429)</f>
        <v>0</v>
      </c>
      <c r="AD3430" s="5">
        <f t="shared" ref="AD3430" si="5235">LARGE(AD3417:AD3429,1)</f>
        <v>245</v>
      </c>
      <c r="AE3430" s="27">
        <f t="shared" si="5172"/>
        <v>94775.703891173645</v>
      </c>
      <c r="AF3430" s="50">
        <f t="shared" ref="AF3430" si="5236">AC3430+AE3430</f>
        <v>94775.703891173645</v>
      </c>
      <c r="AG3430">
        <f t="shared" ref="AG3430" si="5237">Z3418</f>
        <v>245</v>
      </c>
    </row>
    <row r="3431" spans="1:33" x14ac:dyDescent="0.25">
      <c r="A3431" s="6" t="s">
        <v>12</v>
      </c>
      <c r="B3431" s="6" t="s">
        <v>18</v>
      </c>
      <c r="C3431" s="6" t="s">
        <v>19</v>
      </c>
      <c r="D3431" s="14" t="s">
        <v>20</v>
      </c>
      <c r="E3431" s="14" t="s">
        <v>21</v>
      </c>
      <c r="F3431" s="6" t="s">
        <v>22</v>
      </c>
      <c r="G3431" s="6" t="s">
        <v>23</v>
      </c>
      <c r="M3431" s="6" t="s">
        <v>12</v>
      </c>
      <c r="N3431" s="6" t="s">
        <v>18</v>
      </c>
      <c r="O3431" s="6" t="s">
        <v>19</v>
      </c>
      <c r="P3431" s="14" t="s">
        <v>20</v>
      </c>
      <c r="Q3431" s="14" t="s">
        <v>21</v>
      </c>
      <c r="R3431" s="6" t="s">
        <v>22</v>
      </c>
      <c r="S3431" s="6" t="s">
        <v>23</v>
      </c>
      <c r="Y3431" s="6" t="s">
        <v>12</v>
      </c>
      <c r="Z3431" s="6" t="s">
        <v>18</v>
      </c>
      <c r="AA3431" s="6" t="s">
        <v>19</v>
      </c>
      <c r="AB3431" s="14" t="s">
        <v>20</v>
      </c>
      <c r="AC3431" s="14" t="s">
        <v>21</v>
      </c>
      <c r="AD3431" s="6" t="s">
        <v>22</v>
      </c>
      <c r="AE3431" s="6" t="s">
        <v>23</v>
      </c>
    </row>
    <row r="3432" spans="1:33" x14ac:dyDescent="0.25">
      <c r="A3432" s="7" t="str">
        <f>Premissas!$E$2</f>
        <v>outubro/19</v>
      </c>
      <c r="B3432" s="29">
        <f>B3418+1</f>
        <v>246</v>
      </c>
      <c r="C3432" s="15">
        <f>LARGE(Premissas!$H$2:$I$2,1)</f>
        <v>63.39</v>
      </c>
      <c r="D3432" s="16">
        <f t="shared" ref="D3432:D3443" si="5238">IF(C3432&gt;105%*B3432,(C3432-B3432),0)</f>
        <v>0</v>
      </c>
      <c r="E3432" s="17">
        <f>D3432*Premissas!$C$6</f>
        <v>0</v>
      </c>
      <c r="F3432" s="15">
        <f t="shared" ref="F3432:F3443" si="5239">IF(C3432&gt;B3432,C3432,B3432)</f>
        <v>246</v>
      </c>
      <c r="G3432" s="18">
        <f>F3432*Premissas!$C$5</f>
        <v>7930.2119582410633</v>
      </c>
      <c r="M3432" s="7" t="str">
        <f>Premissas!$E$2</f>
        <v>outubro/19</v>
      </c>
      <c r="N3432" s="29">
        <f t="shared" ref="N3432" si="5240">N3418+1</f>
        <v>246</v>
      </c>
      <c r="O3432" s="15">
        <f>Premissas!$I$2</f>
        <v>63.39</v>
      </c>
      <c r="P3432" s="16">
        <f t="shared" ref="P3432:P3443" si="5241">IF(O3432&gt;105%*N3432,(O3432-N3432),0)</f>
        <v>0</v>
      </c>
      <c r="Q3432" s="17">
        <f>P3432*Premissas!$C$13</f>
        <v>0</v>
      </c>
      <c r="R3432" s="15">
        <f t="shared" ref="R3432:R3443" si="5242">IF(O3432&gt;N3432,O3432,N3432)</f>
        <v>246</v>
      </c>
      <c r="S3432" s="18">
        <f>R3432*Premissas!$C$11</f>
        <v>11848.623853211009</v>
      </c>
      <c r="Y3432" s="7" t="str">
        <f>Premissas!$E$2</f>
        <v>outubro/19</v>
      </c>
      <c r="Z3432" s="29">
        <f t="shared" ref="Z3432" si="5243">Z3418+1</f>
        <v>246</v>
      </c>
      <c r="AA3432" s="15">
        <f>Premissas!$H$2</f>
        <v>58.8</v>
      </c>
      <c r="AB3432" s="16">
        <f t="shared" ref="AB3432:AB3443" si="5244">IF(AA3432&gt;105%*Z3432,(AA3432-Z3432),0)</f>
        <v>0</v>
      </c>
      <c r="AC3432" s="17">
        <f>AB3432*Premissas!$C$6</f>
        <v>0</v>
      </c>
      <c r="AD3432" s="15">
        <f t="shared" ref="AD3432:AD3443" si="5245">IF(AA3432&gt;Z3432,AA3432,Z3432)</f>
        <v>246</v>
      </c>
      <c r="AE3432" s="18">
        <f>AD3432*Premissas!$C$12</f>
        <v>7930.2119582410633</v>
      </c>
    </row>
    <row r="3433" spans="1:33" x14ac:dyDescent="0.25">
      <c r="A3433" s="7" t="str">
        <f>Premissas!$E$3</f>
        <v>setembro/19</v>
      </c>
      <c r="B3433" s="29">
        <f>B3432</f>
        <v>246</v>
      </c>
      <c r="C3433" s="15">
        <f>LARGE(Premissas!$H$3:$I$3,1)</f>
        <v>58.91</v>
      </c>
      <c r="D3433" s="16">
        <f t="shared" si="5238"/>
        <v>0</v>
      </c>
      <c r="E3433" s="17">
        <f>D3433*Premissas!$C$6</f>
        <v>0</v>
      </c>
      <c r="F3433" s="15">
        <f t="shared" si="5239"/>
        <v>246</v>
      </c>
      <c r="G3433" s="18">
        <f>F3433*Premissas!$C$5</f>
        <v>7930.2119582410633</v>
      </c>
      <c r="M3433" s="7" t="str">
        <f>Premissas!$E$3</f>
        <v>setembro/19</v>
      </c>
      <c r="N3433" s="29">
        <f t="shared" ref="N3433:N3443" si="5246">N3432</f>
        <v>246</v>
      </c>
      <c r="O3433" s="15">
        <f>Premissas!$I$3</f>
        <v>52.19</v>
      </c>
      <c r="P3433" s="16">
        <f t="shared" si="5241"/>
        <v>0</v>
      </c>
      <c r="Q3433" s="17">
        <f>P3433*Premissas!$C$13</f>
        <v>0</v>
      </c>
      <c r="R3433" s="15">
        <f t="shared" si="5242"/>
        <v>246</v>
      </c>
      <c r="S3433" s="18">
        <f>R3433*Premissas!$C$11</f>
        <v>11848.623853211009</v>
      </c>
      <c r="Y3433" s="7" t="str">
        <f>Premissas!$E$3</f>
        <v>setembro/19</v>
      </c>
      <c r="Z3433" s="29">
        <f t="shared" ref="Z3433:Z3443" si="5247">Z3432</f>
        <v>246</v>
      </c>
      <c r="AA3433" s="15">
        <f>Premissas!$H$3</f>
        <v>58.91</v>
      </c>
      <c r="AB3433" s="16">
        <f t="shared" si="5244"/>
        <v>0</v>
      </c>
      <c r="AC3433" s="17">
        <f>AB3433*Premissas!$C$6</f>
        <v>0</v>
      </c>
      <c r="AD3433" s="15">
        <f t="shared" si="5245"/>
        <v>246</v>
      </c>
      <c r="AE3433" s="18">
        <f>AD3433*Premissas!$C$12</f>
        <v>7930.2119582410633</v>
      </c>
    </row>
    <row r="3434" spans="1:33" x14ac:dyDescent="0.25">
      <c r="A3434" s="7" t="str">
        <f>Premissas!$E$4</f>
        <v>agosto/19</v>
      </c>
      <c r="B3434" s="29">
        <f t="shared" ref="B3434:B3443" si="5248">B3433</f>
        <v>246</v>
      </c>
      <c r="C3434" s="15">
        <f>LARGE(Premissas!$H$4:$I$4,1)</f>
        <v>46.48</v>
      </c>
      <c r="D3434" s="16">
        <f t="shared" si="5238"/>
        <v>0</v>
      </c>
      <c r="E3434" s="17">
        <f>D3434*Premissas!$C$6</f>
        <v>0</v>
      </c>
      <c r="F3434" s="15">
        <f t="shared" si="5239"/>
        <v>246</v>
      </c>
      <c r="G3434" s="18">
        <f>F3434*Premissas!$C$5</f>
        <v>7930.2119582410633</v>
      </c>
      <c r="M3434" s="7" t="str">
        <f>Premissas!$E$4</f>
        <v>agosto/19</v>
      </c>
      <c r="N3434" s="29">
        <f t="shared" si="5246"/>
        <v>246</v>
      </c>
      <c r="O3434" s="15">
        <f>Premissas!$I$4</f>
        <v>20.16</v>
      </c>
      <c r="P3434" s="16">
        <f t="shared" si="5241"/>
        <v>0</v>
      </c>
      <c r="Q3434" s="17">
        <f>P3434*Premissas!$C$13</f>
        <v>0</v>
      </c>
      <c r="R3434" s="15">
        <f t="shared" si="5242"/>
        <v>246</v>
      </c>
      <c r="S3434" s="18">
        <f>R3434*Premissas!$C$11</f>
        <v>11848.623853211009</v>
      </c>
      <c r="Y3434" s="7" t="str">
        <f>Premissas!$E$4</f>
        <v>agosto/19</v>
      </c>
      <c r="Z3434" s="29">
        <f t="shared" si="5247"/>
        <v>246</v>
      </c>
      <c r="AA3434" s="15">
        <f>Premissas!$H$4</f>
        <v>46.48</v>
      </c>
      <c r="AB3434" s="16">
        <f t="shared" si="5244"/>
        <v>0</v>
      </c>
      <c r="AC3434" s="17">
        <f>AB3434*Premissas!$C$6</f>
        <v>0</v>
      </c>
      <c r="AD3434" s="15">
        <f t="shared" si="5245"/>
        <v>246</v>
      </c>
      <c r="AE3434" s="18">
        <f>AD3434*Premissas!$C$12</f>
        <v>7930.2119582410633</v>
      </c>
    </row>
    <row r="3435" spans="1:33" x14ac:dyDescent="0.25">
      <c r="A3435" s="7" t="str">
        <f>Premissas!$E$5</f>
        <v>julho/19</v>
      </c>
      <c r="B3435" s="29">
        <f t="shared" si="5248"/>
        <v>246</v>
      </c>
      <c r="C3435" s="15">
        <f>LARGE(Premissas!$H$5:$I$5,1)</f>
        <v>63.17</v>
      </c>
      <c r="D3435" s="16">
        <f t="shared" si="5238"/>
        <v>0</v>
      </c>
      <c r="E3435" s="17">
        <f>D3435*Premissas!$C$6</f>
        <v>0</v>
      </c>
      <c r="F3435" s="15">
        <f t="shared" si="5239"/>
        <v>246</v>
      </c>
      <c r="G3435" s="18">
        <f>F3435*Premissas!$C$5</f>
        <v>7930.2119582410633</v>
      </c>
      <c r="M3435" s="7" t="str">
        <f>Premissas!$E$5</f>
        <v>julho/19</v>
      </c>
      <c r="N3435" s="29">
        <f t="shared" si="5246"/>
        <v>246</v>
      </c>
      <c r="O3435" s="15">
        <f>Premissas!$I$5</f>
        <v>39.979999999999997</v>
      </c>
      <c r="P3435" s="16">
        <f t="shared" si="5241"/>
        <v>0</v>
      </c>
      <c r="Q3435" s="17">
        <f>P3435*Premissas!$C$13</f>
        <v>0</v>
      </c>
      <c r="R3435" s="15">
        <f t="shared" si="5242"/>
        <v>246</v>
      </c>
      <c r="S3435" s="18">
        <f>R3435*Premissas!$C$11</f>
        <v>11848.623853211009</v>
      </c>
      <c r="Y3435" s="7" t="str">
        <f>Premissas!$E$5</f>
        <v>julho/19</v>
      </c>
      <c r="Z3435" s="29">
        <f t="shared" si="5247"/>
        <v>246</v>
      </c>
      <c r="AA3435" s="15">
        <f>Premissas!$H$5</f>
        <v>63.17</v>
      </c>
      <c r="AB3435" s="16">
        <f t="shared" si="5244"/>
        <v>0</v>
      </c>
      <c r="AC3435" s="17">
        <f>AB3435*Premissas!$C$6</f>
        <v>0</v>
      </c>
      <c r="AD3435" s="15">
        <f t="shared" si="5245"/>
        <v>246</v>
      </c>
      <c r="AE3435" s="18">
        <f>AD3435*Premissas!$C$12</f>
        <v>7930.2119582410633</v>
      </c>
    </row>
    <row r="3436" spans="1:33" x14ac:dyDescent="0.25">
      <c r="A3436" s="7" t="str">
        <f>Premissas!$E$6</f>
        <v>junho/19</v>
      </c>
      <c r="B3436" s="29">
        <f t="shared" si="5248"/>
        <v>246</v>
      </c>
      <c r="C3436" s="15">
        <f>LARGE(Premissas!$H$6:$I$6,1)</f>
        <v>59.47</v>
      </c>
      <c r="D3436" s="16">
        <f t="shared" si="5238"/>
        <v>0</v>
      </c>
      <c r="E3436" s="17">
        <f>D3436*Premissas!$C$6</f>
        <v>0</v>
      </c>
      <c r="F3436" s="15">
        <f t="shared" si="5239"/>
        <v>246</v>
      </c>
      <c r="G3436" s="18">
        <f>F3436*Premissas!$C$5</f>
        <v>7930.2119582410633</v>
      </c>
      <c r="M3436" s="7" t="str">
        <f>Premissas!$E$6</f>
        <v>junho/19</v>
      </c>
      <c r="N3436" s="29">
        <f t="shared" si="5246"/>
        <v>246</v>
      </c>
      <c r="O3436" s="15">
        <f>Premissas!$I$6</f>
        <v>47.71</v>
      </c>
      <c r="P3436" s="16">
        <f t="shared" si="5241"/>
        <v>0</v>
      </c>
      <c r="Q3436" s="17">
        <f>P3436*Premissas!$C$13</f>
        <v>0</v>
      </c>
      <c r="R3436" s="15">
        <f t="shared" si="5242"/>
        <v>246</v>
      </c>
      <c r="S3436" s="18">
        <f>R3436*Premissas!$C$11</f>
        <v>11848.623853211009</v>
      </c>
      <c r="Y3436" s="7" t="str">
        <f>Premissas!$E$6</f>
        <v>junho/19</v>
      </c>
      <c r="Z3436" s="29">
        <f t="shared" si="5247"/>
        <v>246</v>
      </c>
      <c r="AA3436" s="15">
        <f>Premissas!$H$6</f>
        <v>59.47</v>
      </c>
      <c r="AB3436" s="16">
        <f t="shared" si="5244"/>
        <v>0</v>
      </c>
      <c r="AC3436" s="17">
        <f>AB3436*Premissas!$C$6</f>
        <v>0</v>
      </c>
      <c r="AD3436" s="15">
        <f t="shared" si="5245"/>
        <v>246</v>
      </c>
      <c r="AE3436" s="18">
        <f>AD3436*Premissas!$C$12</f>
        <v>7930.2119582410633</v>
      </c>
    </row>
    <row r="3437" spans="1:33" x14ac:dyDescent="0.25">
      <c r="A3437" s="7" t="str">
        <f>Premissas!$E$7</f>
        <v>maio/19</v>
      </c>
      <c r="B3437" s="29">
        <f t="shared" si="5248"/>
        <v>246</v>
      </c>
      <c r="C3437" s="15">
        <f>LARGE(Premissas!$H$7:$I$7,1)</f>
        <v>61.04</v>
      </c>
      <c r="D3437" s="20">
        <f t="shared" si="5238"/>
        <v>0</v>
      </c>
      <c r="E3437" s="17">
        <f>D3437*Premissas!$C$6</f>
        <v>0</v>
      </c>
      <c r="F3437" s="15">
        <f t="shared" si="5239"/>
        <v>246</v>
      </c>
      <c r="G3437" s="18">
        <f>F3437*Premissas!$C$5</f>
        <v>7930.2119582410633</v>
      </c>
      <c r="M3437" s="7" t="str">
        <f>Premissas!$E$7</f>
        <v>maio/19</v>
      </c>
      <c r="N3437" s="29">
        <f t="shared" si="5246"/>
        <v>246</v>
      </c>
      <c r="O3437" s="15">
        <f>Premissas!$I$7</f>
        <v>46.37</v>
      </c>
      <c r="P3437" s="20">
        <f t="shared" si="5241"/>
        <v>0</v>
      </c>
      <c r="Q3437" s="17">
        <f>P3437*Premissas!$C$13</f>
        <v>0</v>
      </c>
      <c r="R3437" s="15">
        <f t="shared" si="5242"/>
        <v>246</v>
      </c>
      <c r="S3437" s="18">
        <f>R3437*Premissas!$C$11</f>
        <v>11848.623853211009</v>
      </c>
      <c r="Y3437" s="7" t="str">
        <f>Premissas!$E$7</f>
        <v>maio/19</v>
      </c>
      <c r="Z3437" s="29">
        <f t="shared" si="5247"/>
        <v>246</v>
      </c>
      <c r="AA3437" s="15">
        <f>Premissas!$H$7</f>
        <v>61.04</v>
      </c>
      <c r="AB3437" s="20">
        <f t="shared" si="5244"/>
        <v>0</v>
      </c>
      <c r="AC3437" s="17">
        <f>AB3437*Premissas!$C$6</f>
        <v>0</v>
      </c>
      <c r="AD3437" s="15">
        <f t="shared" si="5245"/>
        <v>246</v>
      </c>
      <c r="AE3437" s="18">
        <f>AD3437*Premissas!$C$12</f>
        <v>7930.2119582410633</v>
      </c>
    </row>
    <row r="3438" spans="1:33" x14ac:dyDescent="0.25">
      <c r="A3438" s="7" t="str">
        <f>Premissas!$E$8</f>
        <v>abril/19</v>
      </c>
      <c r="B3438" s="29">
        <f t="shared" si="5248"/>
        <v>246</v>
      </c>
      <c r="C3438" s="15">
        <f>LARGE(Premissas!$H$8:$I$8,1)</f>
        <v>81.98</v>
      </c>
      <c r="D3438" s="20">
        <f t="shared" si="5238"/>
        <v>0</v>
      </c>
      <c r="E3438" s="17">
        <f>D3438*Premissas!$C$6</f>
        <v>0</v>
      </c>
      <c r="F3438" s="15">
        <f t="shared" si="5239"/>
        <v>246</v>
      </c>
      <c r="G3438" s="18">
        <f>F3438*Premissas!$C$5</f>
        <v>7930.2119582410633</v>
      </c>
      <c r="M3438" s="7" t="str">
        <f>Premissas!$E$8</f>
        <v>abril/19</v>
      </c>
      <c r="N3438" s="29">
        <f t="shared" si="5246"/>
        <v>246</v>
      </c>
      <c r="O3438" s="15">
        <f>Premissas!$I$8</f>
        <v>53.09</v>
      </c>
      <c r="P3438" s="20">
        <f t="shared" si="5241"/>
        <v>0</v>
      </c>
      <c r="Q3438" s="17">
        <f>P3438*Premissas!$C$13</f>
        <v>0</v>
      </c>
      <c r="R3438" s="15">
        <f t="shared" si="5242"/>
        <v>246</v>
      </c>
      <c r="S3438" s="18">
        <f>R3438*Premissas!$C$11</f>
        <v>11848.623853211009</v>
      </c>
      <c r="Y3438" s="7" t="str">
        <f>Premissas!$E$8</f>
        <v>abril/19</v>
      </c>
      <c r="Z3438" s="29">
        <f t="shared" si="5247"/>
        <v>246</v>
      </c>
      <c r="AA3438" s="15">
        <f>Premissas!$H$8</f>
        <v>81.98</v>
      </c>
      <c r="AB3438" s="20">
        <f t="shared" si="5244"/>
        <v>0</v>
      </c>
      <c r="AC3438" s="17">
        <f>AB3438*Premissas!$C$6</f>
        <v>0</v>
      </c>
      <c r="AD3438" s="15">
        <f t="shared" si="5245"/>
        <v>246</v>
      </c>
      <c r="AE3438" s="18">
        <f>AD3438*Premissas!$C$12</f>
        <v>7930.2119582410633</v>
      </c>
    </row>
    <row r="3439" spans="1:33" x14ac:dyDescent="0.25">
      <c r="A3439" s="7" t="str">
        <f>Premissas!$E$9</f>
        <v>março/19</v>
      </c>
      <c r="B3439" s="29">
        <f t="shared" si="5248"/>
        <v>246</v>
      </c>
      <c r="C3439" s="15">
        <f>LARGE(Premissas!$H$9:$I$9,1)</f>
        <v>77.73</v>
      </c>
      <c r="D3439" s="20">
        <f t="shared" si="5238"/>
        <v>0</v>
      </c>
      <c r="E3439" s="17">
        <f>D3439*Premissas!$C$6</f>
        <v>0</v>
      </c>
      <c r="F3439" s="15">
        <f t="shared" si="5239"/>
        <v>246</v>
      </c>
      <c r="G3439" s="18">
        <f>F3439*Premissas!$C$5</f>
        <v>7930.2119582410633</v>
      </c>
      <c r="M3439" s="7" t="str">
        <f>Premissas!$E$9</f>
        <v>março/19</v>
      </c>
      <c r="N3439" s="29">
        <f t="shared" si="5246"/>
        <v>246</v>
      </c>
      <c r="O3439" s="15">
        <f>Premissas!$I$9</f>
        <v>77.73</v>
      </c>
      <c r="P3439" s="20">
        <f t="shared" si="5241"/>
        <v>0</v>
      </c>
      <c r="Q3439" s="17">
        <f>P3439*Premissas!$C$13</f>
        <v>0</v>
      </c>
      <c r="R3439" s="15">
        <f t="shared" si="5242"/>
        <v>246</v>
      </c>
      <c r="S3439" s="18">
        <f>R3439*Premissas!$C$11</f>
        <v>11848.623853211009</v>
      </c>
      <c r="Y3439" s="7" t="str">
        <f>Premissas!$E$9</f>
        <v>março/19</v>
      </c>
      <c r="Z3439" s="29">
        <f t="shared" si="5247"/>
        <v>246</v>
      </c>
      <c r="AA3439" s="15">
        <f>Premissas!$H$9</f>
        <v>77.62</v>
      </c>
      <c r="AB3439" s="20">
        <f t="shared" si="5244"/>
        <v>0</v>
      </c>
      <c r="AC3439" s="17">
        <f>AB3439*Premissas!$C$6</f>
        <v>0</v>
      </c>
      <c r="AD3439" s="15">
        <f t="shared" si="5245"/>
        <v>246</v>
      </c>
      <c r="AE3439" s="18">
        <f>AD3439*Premissas!$C$12</f>
        <v>7930.2119582410633</v>
      </c>
    </row>
    <row r="3440" spans="1:33" x14ac:dyDescent="0.25">
      <c r="A3440" s="7" t="str">
        <f>Premissas!$E$10</f>
        <v>fevereiro/19</v>
      </c>
      <c r="B3440" s="29">
        <f t="shared" si="5248"/>
        <v>246</v>
      </c>
      <c r="C3440" s="15">
        <f>LARGE(Premissas!$H$10:$I$10,1)</f>
        <v>89.49</v>
      </c>
      <c r="D3440" s="20">
        <f t="shared" si="5238"/>
        <v>0</v>
      </c>
      <c r="E3440" s="17">
        <f>D3440*Premissas!$C$6</f>
        <v>0</v>
      </c>
      <c r="F3440" s="15">
        <f t="shared" si="5239"/>
        <v>246</v>
      </c>
      <c r="G3440" s="18">
        <f>F3440*Premissas!$C$5</f>
        <v>7930.2119582410633</v>
      </c>
      <c r="M3440" s="7" t="str">
        <f>Premissas!$E$10</f>
        <v>fevereiro/19</v>
      </c>
      <c r="N3440" s="29">
        <f t="shared" si="5246"/>
        <v>246</v>
      </c>
      <c r="O3440" s="15">
        <f>Premissas!$I$10</f>
        <v>61.82</v>
      </c>
      <c r="P3440" s="20">
        <f t="shared" si="5241"/>
        <v>0</v>
      </c>
      <c r="Q3440" s="17">
        <f>P3440*Premissas!$C$13</f>
        <v>0</v>
      </c>
      <c r="R3440" s="15">
        <f t="shared" si="5242"/>
        <v>246</v>
      </c>
      <c r="S3440" s="18">
        <f>R3440*Premissas!$C$11</f>
        <v>11848.623853211009</v>
      </c>
      <c r="Y3440" s="7" t="str">
        <f>Premissas!$E$10</f>
        <v>fevereiro/19</v>
      </c>
      <c r="Z3440" s="29">
        <f t="shared" si="5247"/>
        <v>246</v>
      </c>
      <c r="AA3440" s="15">
        <f>Premissas!$H$10</f>
        <v>89.49</v>
      </c>
      <c r="AB3440" s="20">
        <f t="shared" si="5244"/>
        <v>0</v>
      </c>
      <c r="AC3440" s="17">
        <f>AB3440*Premissas!$C$6</f>
        <v>0</v>
      </c>
      <c r="AD3440" s="15">
        <f t="shared" si="5245"/>
        <v>246</v>
      </c>
      <c r="AE3440" s="18">
        <f>AD3440*Premissas!$C$12</f>
        <v>7930.2119582410633</v>
      </c>
    </row>
    <row r="3441" spans="1:33" x14ac:dyDescent="0.25">
      <c r="A3441" s="7" t="str">
        <f>Premissas!$E$11</f>
        <v>janeiro/19</v>
      </c>
      <c r="B3441" s="29">
        <f t="shared" si="5248"/>
        <v>246</v>
      </c>
      <c r="C3441" s="15">
        <f>LARGE(Premissas!$H$11:$I$11,1)</f>
        <v>81.09</v>
      </c>
      <c r="D3441" s="16">
        <f t="shared" si="5238"/>
        <v>0</v>
      </c>
      <c r="E3441" s="17">
        <f>D3441*Premissas!$C$6</f>
        <v>0</v>
      </c>
      <c r="F3441" s="15">
        <f t="shared" si="5239"/>
        <v>246</v>
      </c>
      <c r="G3441" s="18">
        <f>F3441*Premissas!$C$5</f>
        <v>7930.2119582410633</v>
      </c>
      <c r="M3441" s="7" t="str">
        <f>Premissas!$E$11</f>
        <v>janeiro/19</v>
      </c>
      <c r="N3441" s="29">
        <f t="shared" si="5246"/>
        <v>246</v>
      </c>
      <c r="O3441" s="15">
        <f>Premissas!$I$11</f>
        <v>57.12</v>
      </c>
      <c r="P3441" s="16">
        <f t="shared" si="5241"/>
        <v>0</v>
      </c>
      <c r="Q3441" s="17">
        <f>P3441*Premissas!$C$13</f>
        <v>0</v>
      </c>
      <c r="R3441" s="15">
        <f t="shared" si="5242"/>
        <v>246</v>
      </c>
      <c r="S3441" s="18">
        <f>R3441*Premissas!$C$11</f>
        <v>11848.623853211009</v>
      </c>
      <c r="Y3441" s="7" t="str">
        <f>Premissas!$E$11</f>
        <v>janeiro/19</v>
      </c>
      <c r="Z3441" s="29">
        <f t="shared" si="5247"/>
        <v>246</v>
      </c>
      <c r="AA3441" s="15">
        <f>Premissas!$H$11</f>
        <v>81.09</v>
      </c>
      <c r="AB3441" s="16">
        <f t="shared" si="5244"/>
        <v>0</v>
      </c>
      <c r="AC3441" s="17">
        <f>AB3441*Premissas!$C$6</f>
        <v>0</v>
      </c>
      <c r="AD3441" s="15">
        <f t="shared" si="5245"/>
        <v>246</v>
      </c>
      <c r="AE3441" s="18">
        <f>AD3441*Premissas!$C$12</f>
        <v>7930.2119582410633</v>
      </c>
    </row>
    <row r="3442" spans="1:33" x14ac:dyDescent="0.25">
      <c r="A3442" s="7" t="str">
        <f>Premissas!$E$12</f>
        <v>dezembro/18</v>
      </c>
      <c r="B3442" s="29">
        <f t="shared" si="5248"/>
        <v>246</v>
      </c>
      <c r="C3442" s="15">
        <f>LARGE(Premissas!$H$12:$I$12,1)</f>
        <v>66.98</v>
      </c>
      <c r="D3442" s="16">
        <f t="shared" si="5238"/>
        <v>0</v>
      </c>
      <c r="E3442" s="17">
        <f>D3442*Premissas!$C$6</f>
        <v>0</v>
      </c>
      <c r="F3442" s="15">
        <f t="shared" si="5239"/>
        <v>246</v>
      </c>
      <c r="G3442" s="18">
        <f>F3442*Premissas!$C$5</f>
        <v>7930.2119582410633</v>
      </c>
      <c r="M3442" s="7" t="str">
        <f>Premissas!$E$12</f>
        <v>dezembro/18</v>
      </c>
      <c r="N3442" s="29">
        <f t="shared" si="5246"/>
        <v>246</v>
      </c>
      <c r="O3442" s="15">
        <f>Premissas!$I$12</f>
        <v>56.9</v>
      </c>
      <c r="P3442" s="16">
        <f t="shared" si="5241"/>
        <v>0</v>
      </c>
      <c r="Q3442" s="17">
        <f>P3442*Premissas!$C$13</f>
        <v>0</v>
      </c>
      <c r="R3442" s="15">
        <f t="shared" si="5242"/>
        <v>246</v>
      </c>
      <c r="S3442" s="18">
        <f>R3442*Premissas!$C$11</f>
        <v>11848.623853211009</v>
      </c>
      <c r="Y3442" s="7" t="str">
        <f>Premissas!$E$12</f>
        <v>dezembro/18</v>
      </c>
      <c r="Z3442" s="29">
        <f t="shared" si="5247"/>
        <v>246</v>
      </c>
      <c r="AA3442" s="15">
        <f>Premissas!$H$12</f>
        <v>66.98</v>
      </c>
      <c r="AB3442" s="16">
        <f t="shared" si="5244"/>
        <v>0</v>
      </c>
      <c r="AC3442" s="17">
        <f>AB3442*Premissas!$C$6</f>
        <v>0</v>
      </c>
      <c r="AD3442" s="15">
        <f t="shared" si="5245"/>
        <v>246</v>
      </c>
      <c r="AE3442" s="18">
        <f>AD3442*Premissas!$C$12</f>
        <v>7930.2119582410633</v>
      </c>
    </row>
    <row r="3443" spans="1:33" x14ac:dyDescent="0.25">
      <c r="A3443" s="7" t="str">
        <f>Premissas!$E$13</f>
        <v>novembro/18</v>
      </c>
      <c r="B3443" s="29">
        <f t="shared" si="5248"/>
        <v>246</v>
      </c>
      <c r="C3443" s="15">
        <f>LARGE(Premissas!$H$13:$I$13,1)</f>
        <v>66.42</v>
      </c>
      <c r="D3443" s="16">
        <f t="shared" si="5238"/>
        <v>0</v>
      </c>
      <c r="E3443" s="17">
        <f>D3443*Premissas!$C$6</f>
        <v>0</v>
      </c>
      <c r="F3443" s="15">
        <f t="shared" si="5239"/>
        <v>246</v>
      </c>
      <c r="G3443" s="18">
        <f>F3443*Premissas!$C$5</f>
        <v>7930.2119582410633</v>
      </c>
      <c r="M3443" s="7" t="str">
        <f>Premissas!$E$13</f>
        <v>novembro/18</v>
      </c>
      <c r="N3443" s="29">
        <f t="shared" si="5246"/>
        <v>246</v>
      </c>
      <c r="O3443" s="15">
        <f>Premissas!$I$13</f>
        <v>40.659999999999997</v>
      </c>
      <c r="P3443" s="16">
        <f t="shared" si="5241"/>
        <v>0</v>
      </c>
      <c r="Q3443" s="17">
        <f>P3443*Premissas!$C$13</f>
        <v>0</v>
      </c>
      <c r="R3443" s="15">
        <f t="shared" si="5242"/>
        <v>246</v>
      </c>
      <c r="S3443" s="18">
        <f>R3443*Premissas!$C$11</f>
        <v>11848.623853211009</v>
      </c>
      <c r="Y3443" s="7" t="str">
        <f>Premissas!$E$13</f>
        <v>novembro/18</v>
      </c>
      <c r="Z3443" s="29">
        <f t="shared" si="5247"/>
        <v>246</v>
      </c>
      <c r="AA3443" s="15">
        <f>Premissas!$H$13</f>
        <v>66.42</v>
      </c>
      <c r="AB3443" s="16">
        <f t="shared" si="5244"/>
        <v>0</v>
      </c>
      <c r="AC3443" s="17">
        <f>AB3443*Premissas!$C$6</f>
        <v>0</v>
      </c>
      <c r="AD3443" s="15">
        <f t="shared" si="5245"/>
        <v>246</v>
      </c>
      <c r="AE3443" s="18">
        <f>AD3443*Premissas!$C$12</f>
        <v>7930.2119582410633</v>
      </c>
    </row>
    <row r="3444" spans="1:33" x14ac:dyDescent="0.25">
      <c r="A3444" s="26" t="s">
        <v>35</v>
      </c>
      <c r="B3444" s="5"/>
      <c r="C3444" s="5">
        <f>LARGE(C3431:C3443,1)</f>
        <v>89.49</v>
      </c>
      <c r="D3444" s="5">
        <f>LARGE(D3431:D3443,1)</f>
        <v>0</v>
      </c>
      <c r="E3444" s="27">
        <f>SUM(E3432:E3443)</f>
        <v>0</v>
      </c>
      <c r="F3444" s="5">
        <f>LARGE(F3431:F3443,1)</f>
        <v>246</v>
      </c>
      <c r="G3444" s="27">
        <f t="shared" si="5162"/>
        <v>95162.543498892788</v>
      </c>
      <c r="H3444" s="50">
        <f>E3444+G3444</f>
        <v>95162.543498892788</v>
      </c>
      <c r="I3444">
        <f>B3432</f>
        <v>246</v>
      </c>
      <c r="M3444" s="26" t="s">
        <v>35</v>
      </c>
      <c r="N3444" s="5"/>
      <c r="O3444" s="5">
        <f t="shared" ref="O3444:P3444" si="5249">LARGE(O3431:O3443,1)</f>
        <v>77.73</v>
      </c>
      <c r="P3444" s="5">
        <f t="shared" si="5249"/>
        <v>0</v>
      </c>
      <c r="Q3444" s="27">
        <f t="shared" ref="Q3444" si="5250">SUM(Q3432:Q3443)</f>
        <v>0</v>
      </c>
      <c r="R3444" s="5">
        <f t="shared" ref="R3444" si="5251">LARGE(R3431:R3443,1)</f>
        <v>246</v>
      </c>
      <c r="S3444" s="27">
        <f t="shared" si="5166"/>
        <v>142183.48623853215</v>
      </c>
      <c r="T3444" s="50">
        <f t="shared" ref="T3444" si="5252">Q3444+S3444</f>
        <v>142183.48623853215</v>
      </c>
      <c r="U3444">
        <f t="shared" ref="U3444" si="5253">N3432</f>
        <v>246</v>
      </c>
      <c r="Y3444" s="26" t="s">
        <v>35</v>
      </c>
      <c r="Z3444" s="5"/>
      <c r="AA3444" s="5">
        <f t="shared" ref="AA3444:AB3444" si="5254">LARGE(AA3431:AA3443,1)</f>
        <v>89.49</v>
      </c>
      <c r="AB3444" s="5">
        <f t="shared" si="5254"/>
        <v>0</v>
      </c>
      <c r="AC3444" s="27">
        <f t="shared" ref="AC3444" si="5255">SUM(AC3432:AC3443)</f>
        <v>0</v>
      </c>
      <c r="AD3444" s="5">
        <f t="shared" ref="AD3444" si="5256">LARGE(AD3431:AD3443,1)</f>
        <v>246</v>
      </c>
      <c r="AE3444" s="27">
        <f t="shared" si="5172"/>
        <v>95162.543498892788</v>
      </c>
      <c r="AF3444" s="50">
        <f t="shared" ref="AF3444" si="5257">AC3444+AE3444</f>
        <v>95162.543498892788</v>
      </c>
      <c r="AG3444">
        <f t="shared" ref="AG3444" si="5258">Z3432</f>
        <v>246</v>
      </c>
    </row>
    <row r="3445" spans="1:33" x14ac:dyDescent="0.25">
      <c r="A3445" s="6" t="s">
        <v>12</v>
      </c>
      <c r="B3445" s="6" t="s">
        <v>18</v>
      </c>
      <c r="C3445" s="6" t="s">
        <v>19</v>
      </c>
      <c r="D3445" s="14" t="s">
        <v>20</v>
      </c>
      <c r="E3445" s="14" t="s">
        <v>21</v>
      </c>
      <c r="F3445" s="6" t="s">
        <v>22</v>
      </c>
      <c r="G3445" s="6" t="s">
        <v>23</v>
      </c>
      <c r="M3445" s="6" t="s">
        <v>12</v>
      </c>
      <c r="N3445" s="6" t="s">
        <v>18</v>
      </c>
      <c r="O3445" s="6" t="s">
        <v>19</v>
      </c>
      <c r="P3445" s="14" t="s">
        <v>20</v>
      </c>
      <c r="Q3445" s="14" t="s">
        <v>21</v>
      </c>
      <c r="R3445" s="6" t="s">
        <v>22</v>
      </c>
      <c r="S3445" s="6" t="s">
        <v>23</v>
      </c>
      <c r="Y3445" s="6" t="s">
        <v>12</v>
      </c>
      <c r="Z3445" s="6" t="s">
        <v>18</v>
      </c>
      <c r="AA3445" s="6" t="s">
        <v>19</v>
      </c>
      <c r="AB3445" s="14" t="s">
        <v>20</v>
      </c>
      <c r="AC3445" s="14" t="s">
        <v>21</v>
      </c>
      <c r="AD3445" s="6" t="s">
        <v>22</v>
      </c>
      <c r="AE3445" s="6" t="s">
        <v>23</v>
      </c>
    </row>
    <row r="3446" spans="1:33" x14ac:dyDescent="0.25">
      <c r="A3446" s="7" t="str">
        <f>Premissas!$E$2</f>
        <v>outubro/19</v>
      </c>
      <c r="B3446" s="29">
        <f>B3432+1</f>
        <v>247</v>
      </c>
      <c r="C3446" s="15">
        <f>LARGE(Premissas!$H$2:$I$2,1)</f>
        <v>63.39</v>
      </c>
      <c r="D3446" s="16">
        <f t="shared" ref="D3446:D3457" si="5259">IF(C3446&gt;105%*B3446,(C3446-B3446),0)</f>
        <v>0</v>
      </c>
      <c r="E3446" s="17">
        <f>D3446*Premissas!$C$6</f>
        <v>0</v>
      </c>
      <c r="F3446" s="15">
        <f t="shared" ref="F3446:F3457" si="5260">IF(C3446&gt;B3446,C3446,B3446)</f>
        <v>247</v>
      </c>
      <c r="G3446" s="18">
        <f>F3446*Premissas!$C$5</f>
        <v>7962.4485922176527</v>
      </c>
      <c r="M3446" s="7" t="str">
        <f>Premissas!$E$2</f>
        <v>outubro/19</v>
      </c>
      <c r="N3446" s="29">
        <f t="shared" ref="N3446" si="5261">N3432+1</f>
        <v>247</v>
      </c>
      <c r="O3446" s="15">
        <f>Premissas!$I$2</f>
        <v>63.39</v>
      </c>
      <c r="P3446" s="16">
        <f t="shared" ref="P3446:P3457" si="5262">IF(O3446&gt;105%*N3446,(O3446-N3446),0)</f>
        <v>0</v>
      </c>
      <c r="Q3446" s="17">
        <f>P3446*Premissas!$C$13</f>
        <v>0</v>
      </c>
      <c r="R3446" s="15">
        <f t="shared" ref="R3446:R3457" si="5263">IF(O3446&gt;N3446,O3446,N3446)</f>
        <v>247</v>
      </c>
      <c r="S3446" s="18">
        <f>R3446*Premissas!$C$11</f>
        <v>11896.788990825688</v>
      </c>
      <c r="Y3446" s="7" t="str">
        <f>Premissas!$E$2</f>
        <v>outubro/19</v>
      </c>
      <c r="Z3446" s="29">
        <f t="shared" ref="Z3446" si="5264">Z3432+1</f>
        <v>247</v>
      </c>
      <c r="AA3446" s="15">
        <f>Premissas!$H$2</f>
        <v>58.8</v>
      </c>
      <c r="AB3446" s="16">
        <f t="shared" ref="AB3446:AB3457" si="5265">IF(AA3446&gt;105%*Z3446,(AA3446-Z3446),0)</f>
        <v>0</v>
      </c>
      <c r="AC3446" s="17">
        <f>AB3446*Premissas!$C$6</f>
        <v>0</v>
      </c>
      <c r="AD3446" s="15">
        <f t="shared" ref="AD3446:AD3457" si="5266">IF(AA3446&gt;Z3446,AA3446,Z3446)</f>
        <v>247</v>
      </c>
      <c r="AE3446" s="18">
        <f>AD3446*Premissas!$C$12</f>
        <v>7962.4485922176527</v>
      </c>
    </row>
    <row r="3447" spans="1:33" x14ac:dyDescent="0.25">
      <c r="A3447" s="7" t="str">
        <f>Premissas!$E$3</f>
        <v>setembro/19</v>
      </c>
      <c r="B3447" s="29">
        <f>B3446</f>
        <v>247</v>
      </c>
      <c r="C3447" s="15">
        <f>LARGE(Premissas!$H$3:$I$3,1)</f>
        <v>58.91</v>
      </c>
      <c r="D3447" s="16">
        <f t="shared" si="5259"/>
        <v>0</v>
      </c>
      <c r="E3447" s="17">
        <f>D3447*Premissas!$C$6</f>
        <v>0</v>
      </c>
      <c r="F3447" s="15">
        <f t="shared" si="5260"/>
        <v>247</v>
      </c>
      <c r="G3447" s="18">
        <f>F3447*Premissas!$C$5</f>
        <v>7962.4485922176527</v>
      </c>
      <c r="M3447" s="7" t="str">
        <f>Premissas!$E$3</f>
        <v>setembro/19</v>
      </c>
      <c r="N3447" s="29">
        <f t="shared" ref="N3447:N3457" si="5267">N3446</f>
        <v>247</v>
      </c>
      <c r="O3447" s="15">
        <f>Premissas!$I$3</f>
        <v>52.19</v>
      </c>
      <c r="P3447" s="16">
        <f t="shared" si="5262"/>
        <v>0</v>
      </c>
      <c r="Q3447" s="17">
        <f>P3447*Premissas!$C$13</f>
        <v>0</v>
      </c>
      <c r="R3447" s="15">
        <f t="shared" si="5263"/>
        <v>247</v>
      </c>
      <c r="S3447" s="18">
        <f>R3447*Premissas!$C$11</f>
        <v>11896.788990825688</v>
      </c>
      <c r="Y3447" s="7" t="str">
        <f>Premissas!$E$3</f>
        <v>setembro/19</v>
      </c>
      <c r="Z3447" s="29">
        <f t="shared" ref="Z3447:Z3457" si="5268">Z3446</f>
        <v>247</v>
      </c>
      <c r="AA3447" s="15">
        <f>Premissas!$H$3</f>
        <v>58.91</v>
      </c>
      <c r="AB3447" s="16">
        <f t="shared" si="5265"/>
        <v>0</v>
      </c>
      <c r="AC3447" s="17">
        <f>AB3447*Premissas!$C$6</f>
        <v>0</v>
      </c>
      <c r="AD3447" s="15">
        <f t="shared" si="5266"/>
        <v>247</v>
      </c>
      <c r="AE3447" s="18">
        <f>AD3447*Premissas!$C$12</f>
        <v>7962.4485922176527</v>
      </c>
    </row>
    <row r="3448" spans="1:33" x14ac:dyDescent="0.25">
      <c r="A3448" s="7" t="str">
        <f>Premissas!$E$4</f>
        <v>agosto/19</v>
      </c>
      <c r="B3448" s="29">
        <f t="shared" ref="B3448:B3457" si="5269">B3447</f>
        <v>247</v>
      </c>
      <c r="C3448" s="15">
        <f>LARGE(Premissas!$H$4:$I$4,1)</f>
        <v>46.48</v>
      </c>
      <c r="D3448" s="16">
        <f t="shared" si="5259"/>
        <v>0</v>
      </c>
      <c r="E3448" s="17">
        <f>D3448*Premissas!$C$6</f>
        <v>0</v>
      </c>
      <c r="F3448" s="15">
        <f t="shared" si="5260"/>
        <v>247</v>
      </c>
      <c r="G3448" s="18">
        <f>F3448*Premissas!$C$5</f>
        <v>7962.4485922176527</v>
      </c>
      <c r="M3448" s="7" t="str">
        <f>Premissas!$E$4</f>
        <v>agosto/19</v>
      </c>
      <c r="N3448" s="29">
        <f t="shared" si="5267"/>
        <v>247</v>
      </c>
      <c r="O3448" s="15">
        <f>Premissas!$I$4</f>
        <v>20.16</v>
      </c>
      <c r="P3448" s="16">
        <f t="shared" si="5262"/>
        <v>0</v>
      </c>
      <c r="Q3448" s="17">
        <f>P3448*Premissas!$C$13</f>
        <v>0</v>
      </c>
      <c r="R3448" s="15">
        <f t="shared" si="5263"/>
        <v>247</v>
      </c>
      <c r="S3448" s="18">
        <f>R3448*Premissas!$C$11</f>
        <v>11896.788990825688</v>
      </c>
      <c r="Y3448" s="7" t="str">
        <f>Premissas!$E$4</f>
        <v>agosto/19</v>
      </c>
      <c r="Z3448" s="29">
        <f t="shared" si="5268"/>
        <v>247</v>
      </c>
      <c r="AA3448" s="15">
        <f>Premissas!$H$4</f>
        <v>46.48</v>
      </c>
      <c r="AB3448" s="16">
        <f t="shared" si="5265"/>
        <v>0</v>
      </c>
      <c r="AC3448" s="17">
        <f>AB3448*Premissas!$C$6</f>
        <v>0</v>
      </c>
      <c r="AD3448" s="15">
        <f t="shared" si="5266"/>
        <v>247</v>
      </c>
      <c r="AE3448" s="18">
        <f>AD3448*Premissas!$C$12</f>
        <v>7962.4485922176527</v>
      </c>
    </row>
    <row r="3449" spans="1:33" x14ac:dyDescent="0.25">
      <c r="A3449" s="7" t="str">
        <f>Premissas!$E$5</f>
        <v>julho/19</v>
      </c>
      <c r="B3449" s="29">
        <f t="shared" si="5269"/>
        <v>247</v>
      </c>
      <c r="C3449" s="15">
        <f>LARGE(Premissas!$H$5:$I$5,1)</f>
        <v>63.17</v>
      </c>
      <c r="D3449" s="16">
        <f t="shared" si="5259"/>
        <v>0</v>
      </c>
      <c r="E3449" s="17">
        <f>D3449*Premissas!$C$6</f>
        <v>0</v>
      </c>
      <c r="F3449" s="15">
        <f t="shared" si="5260"/>
        <v>247</v>
      </c>
      <c r="G3449" s="18">
        <f>F3449*Premissas!$C$5</f>
        <v>7962.4485922176527</v>
      </c>
      <c r="M3449" s="7" t="str">
        <f>Premissas!$E$5</f>
        <v>julho/19</v>
      </c>
      <c r="N3449" s="29">
        <f t="shared" si="5267"/>
        <v>247</v>
      </c>
      <c r="O3449" s="15">
        <f>Premissas!$I$5</f>
        <v>39.979999999999997</v>
      </c>
      <c r="P3449" s="16">
        <f t="shared" si="5262"/>
        <v>0</v>
      </c>
      <c r="Q3449" s="17">
        <f>P3449*Premissas!$C$13</f>
        <v>0</v>
      </c>
      <c r="R3449" s="15">
        <f t="shared" si="5263"/>
        <v>247</v>
      </c>
      <c r="S3449" s="18">
        <f>R3449*Premissas!$C$11</f>
        <v>11896.788990825688</v>
      </c>
      <c r="Y3449" s="7" t="str">
        <f>Premissas!$E$5</f>
        <v>julho/19</v>
      </c>
      <c r="Z3449" s="29">
        <f t="shared" si="5268"/>
        <v>247</v>
      </c>
      <c r="AA3449" s="15">
        <f>Premissas!$H$5</f>
        <v>63.17</v>
      </c>
      <c r="AB3449" s="16">
        <f t="shared" si="5265"/>
        <v>0</v>
      </c>
      <c r="AC3449" s="17">
        <f>AB3449*Premissas!$C$6</f>
        <v>0</v>
      </c>
      <c r="AD3449" s="15">
        <f t="shared" si="5266"/>
        <v>247</v>
      </c>
      <c r="AE3449" s="18">
        <f>AD3449*Premissas!$C$12</f>
        <v>7962.4485922176527</v>
      </c>
    </row>
    <row r="3450" spans="1:33" x14ac:dyDescent="0.25">
      <c r="A3450" s="7" t="str">
        <f>Premissas!$E$6</f>
        <v>junho/19</v>
      </c>
      <c r="B3450" s="29">
        <f t="shared" si="5269"/>
        <v>247</v>
      </c>
      <c r="C3450" s="15">
        <f>LARGE(Premissas!$H$6:$I$6,1)</f>
        <v>59.47</v>
      </c>
      <c r="D3450" s="16">
        <f t="shared" si="5259"/>
        <v>0</v>
      </c>
      <c r="E3450" s="17">
        <f>D3450*Premissas!$C$6</f>
        <v>0</v>
      </c>
      <c r="F3450" s="15">
        <f t="shared" si="5260"/>
        <v>247</v>
      </c>
      <c r="G3450" s="18">
        <f>F3450*Premissas!$C$5</f>
        <v>7962.4485922176527</v>
      </c>
      <c r="M3450" s="7" t="str">
        <f>Premissas!$E$6</f>
        <v>junho/19</v>
      </c>
      <c r="N3450" s="29">
        <f t="shared" si="5267"/>
        <v>247</v>
      </c>
      <c r="O3450" s="15">
        <f>Premissas!$I$6</f>
        <v>47.71</v>
      </c>
      <c r="P3450" s="16">
        <f t="shared" si="5262"/>
        <v>0</v>
      </c>
      <c r="Q3450" s="17">
        <f>P3450*Premissas!$C$13</f>
        <v>0</v>
      </c>
      <c r="R3450" s="15">
        <f t="shared" si="5263"/>
        <v>247</v>
      </c>
      <c r="S3450" s="18">
        <f>R3450*Premissas!$C$11</f>
        <v>11896.788990825688</v>
      </c>
      <c r="Y3450" s="7" t="str">
        <f>Premissas!$E$6</f>
        <v>junho/19</v>
      </c>
      <c r="Z3450" s="29">
        <f t="shared" si="5268"/>
        <v>247</v>
      </c>
      <c r="AA3450" s="15">
        <f>Premissas!$H$6</f>
        <v>59.47</v>
      </c>
      <c r="AB3450" s="16">
        <f t="shared" si="5265"/>
        <v>0</v>
      </c>
      <c r="AC3450" s="17">
        <f>AB3450*Premissas!$C$6</f>
        <v>0</v>
      </c>
      <c r="AD3450" s="15">
        <f t="shared" si="5266"/>
        <v>247</v>
      </c>
      <c r="AE3450" s="18">
        <f>AD3450*Premissas!$C$12</f>
        <v>7962.4485922176527</v>
      </c>
    </row>
    <row r="3451" spans="1:33" x14ac:dyDescent="0.25">
      <c r="A3451" s="7" t="str">
        <f>Premissas!$E$7</f>
        <v>maio/19</v>
      </c>
      <c r="B3451" s="29">
        <f t="shared" si="5269"/>
        <v>247</v>
      </c>
      <c r="C3451" s="15">
        <f>LARGE(Premissas!$H$7:$I$7,1)</f>
        <v>61.04</v>
      </c>
      <c r="D3451" s="20">
        <f t="shared" si="5259"/>
        <v>0</v>
      </c>
      <c r="E3451" s="17">
        <f>D3451*Premissas!$C$6</f>
        <v>0</v>
      </c>
      <c r="F3451" s="15">
        <f t="shared" si="5260"/>
        <v>247</v>
      </c>
      <c r="G3451" s="18">
        <f>F3451*Premissas!$C$5</f>
        <v>7962.4485922176527</v>
      </c>
      <c r="M3451" s="7" t="str">
        <f>Premissas!$E$7</f>
        <v>maio/19</v>
      </c>
      <c r="N3451" s="29">
        <f t="shared" si="5267"/>
        <v>247</v>
      </c>
      <c r="O3451" s="15">
        <f>Premissas!$I$7</f>
        <v>46.37</v>
      </c>
      <c r="P3451" s="20">
        <f t="shared" si="5262"/>
        <v>0</v>
      </c>
      <c r="Q3451" s="17">
        <f>P3451*Premissas!$C$13</f>
        <v>0</v>
      </c>
      <c r="R3451" s="15">
        <f t="shared" si="5263"/>
        <v>247</v>
      </c>
      <c r="S3451" s="18">
        <f>R3451*Premissas!$C$11</f>
        <v>11896.788990825688</v>
      </c>
      <c r="Y3451" s="7" t="str">
        <f>Premissas!$E$7</f>
        <v>maio/19</v>
      </c>
      <c r="Z3451" s="29">
        <f t="shared" si="5268"/>
        <v>247</v>
      </c>
      <c r="AA3451" s="15">
        <f>Premissas!$H$7</f>
        <v>61.04</v>
      </c>
      <c r="AB3451" s="20">
        <f t="shared" si="5265"/>
        <v>0</v>
      </c>
      <c r="AC3451" s="17">
        <f>AB3451*Premissas!$C$6</f>
        <v>0</v>
      </c>
      <c r="AD3451" s="15">
        <f t="shared" si="5266"/>
        <v>247</v>
      </c>
      <c r="AE3451" s="18">
        <f>AD3451*Premissas!$C$12</f>
        <v>7962.4485922176527</v>
      </c>
    </row>
    <row r="3452" spans="1:33" x14ac:dyDescent="0.25">
      <c r="A3452" s="7" t="str">
        <f>Premissas!$E$8</f>
        <v>abril/19</v>
      </c>
      <c r="B3452" s="29">
        <f t="shared" si="5269"/>
        <v>247</v>
      </c>
      <c r="C3452" s="15">
        <f>LARGE(Premissas!$H$8:$I$8,1)</f>
        <v>81.98</v>
      </c>
      <c r="D3452" s="20">
        <f t="shared" si="5259"/>
        <v>0</v>
      </c>
      <c r="E3452" s="17">
        <f>D3452*Premissas!$C$6</f>
        <v>0</v>
      </c>
      <c r="F3452" s="15">
        <f t="shared" si="5260"/>
        <v>247</v>
      </c>
      <c r="G3452" s="18">
        <f>F3452*Premissas!$C$5</f>
        <v>7962.4485922176527</v>
      </c>
      <c r="M3452" s="7" t="str">
        <f>Premissas!$E$8</f>
        <v>abril/19</v>
      </c>
      <c r="N3452" s="29">
        <f t="shared" si="5267"/>
        <v>247</v>
      </c>
      <c r="O3452" s="15">
        <f>Premissas!$I$8</f>
        <v>53.09</v>
      </c>
      <c r="P3452" s="20">
        <f t="shared" si="5262"/>
        <v>0</v>
      </c>
      <c r="Q3452" s="17">
        <f>P3452*Premissas!$C$13</f>
        <v>0</v>
      </c>
      <c r="R3452" s="15">
        <f t="shared" si="5263"/>
        <v>247</v>
      </c>
      <c r="S3452" s="18">
        <f>R3452*Premissas!$C$11</f>
        <v>11896.788990825688</v>
      </c>
      <c r="Y3452" s="7" t="str">
        <f>Premissas!$E$8</f>
        <v>abril/19</v>
      </c>
      <c r="Z3452" s="29">
        <f t="shared" si="5268"/>
        <v>247</v>
      </c>
      <c r="AA3452" s="15">
        <f>Premissas!$H$8</f>
        <v>81.98</v>
      </c>
      <c r="AB3452" s="20">
        <f t="shared" si="5265"/>
        <v>0</v>
      </c>
      <c r="AC3452" s="17">
        <f>AB3452*Premissas!$C$6</f>
        <v>0</v>
      </c>
      <c r="AD3452" s="15">
        <f t="shared" si="5266"/>
        <v>247</v>
      </c>
      <c r="AE3452" s="18">
        <f>AD3452*Premissas!$C$12</f>
        <v>7962.4485922176527</v>
      </c>
    </row>
    <row r="3453" spans="1:33" x14ac:dyDescent="0.25">
      <c r="A3453" s="7" t="str">
        <f>Premissas!$E$9</f>
        <v>março/19</v>
      </c>
      <c r="B3453" s="29">
        <f t="shared" si="5269"/>
        <v>247</v>
      </c>
      <c r="C3453" s="15">
        <f>LARGE(Premissas!$H$9:$I$9,1)</f>
        <v>77.73</v>
      </c>
      <c r="D3453" s="20">
        <f t="shared" si="5259"/>
        <v>0</v>
      </c>
      <c r="E3453" s="17">
        <f>D3453*Premissas!$C$6</f>
        <v>0</v>
      </c>
      <c r="F3453" s="15">
        <f t="shared" si="5260"/>
        <v>247</v>
      </c>
      <c r="G3453" s="18">
        <f>F3453*Premissas!$C$5</f>
        <v>7962.4485922176527</v>
      </c>
      <c r="M3453" s="7" t="str">
        <f>Premissas!$E$9</f>
        <v>março/19</v>
      </c>
      <c r="N3453" s="29">
        <f t="shared" si="5267"/>
        <v>247</v>
      </c>
      <c r="O3453" s="15">
        <f>Premissas!$I$9</f>
        <v>77.73</v>
      </c>
      <c r="P3453" s="20">
        <f t="shared" si="5262"/>
        <v>0</v>
      </c>
      <c r="Q3453" s="17">
        <f>P3453*Premissas!$C$13</f>
        <v>0</v>
      </c>
      <c r="R3453" s="15">
        <f t="shared" si="5263"/>
        <v>247</v>
      </c>
      <c r="S3453" s="18">
        <f>R3453*Premissas!$C$11</f>
        <v>11896.788990825688</v>
      </c>
      <c r="Y3453" s="7" t="str">
        <f>Premissas!$E$9</f>
        <v>março/19</v>
      </c>
      <c r="Z3453" s="29">
        <f t="shared" si="5268"/>
        <v>247</v>
      </c>
      <c r="AA3453" s="15">
        <f>Premissas!$H$9</f>
        <v>77.62</v>
      </c>
      <c r="AB3453" s="20">
        <f t="shared" si="5265"/>
        <v>0</v>
      </c>
      <c r="AC3453" s="17">
        <f>AB3453*Premissas!$C$6</f>
        <v>0</v>
      </c>
      <c r="AD3453" s="15">
        <f t="shared" si="5266"/>
        <v>247</v>
      </c>
      <c r="AE3453" s="18">
        <f>AD3453*Premissas!$C$12</f>
        <v>7962.4485922176527</v>
      </c>
    </row>
    <row r="3454" spans="1:33" x14ac:dyDescent="0.25">
      <c r="A3454" s="7" t="str">
        <f>Premissas!$E$10</f>
        <v>fevereiro/19</v>
      </c>
      <c r="B3454" s="29">
        <f t="shared" si="5269"/>
        <v>247</v>
      </c>
      <c r="C3454" s="15">
        <f>LARGE(Premissas!$H$10:$I$10,1)</f>
        <v>89.49</v>
      </c>
      <c r="D3454" s="20">
        <f t="shared" si="5259"/>
        <v>0</v>
      </c>
      <c r="E3454" s="17">
        <f>D3454*Premissas!$C$6</f>
        <v>0</v>
      </c>
      <c r="F3454" s="15">
        <f t="shared" si="5260"/>
        <v>247</v>
      </c>
      <c r="G3454" s="18">
        <f>F3454*Premissas!$C$5</f>
        <v>7962.4485922176527</v>
      </c>
      <c r="M3454" s="7" t="str">
        <f>Premissas!$E$10</f>
        <v>fevereiro/19</v>
      </c>
      <c r="N3454" s="29">
        <f t="shared" si="5267"/>
        <v>247</v>
      </c>
      <c r="O3454" s="15">
        <f>Premissas!$I$10</f>
        <v>61.82</v>
      </c>
      <c r="P3454" s="20">
        <f t="shared" si="5262"/>
        <v>0</v>
      </c>
      <c r="Q3454" s="17">
        <f>P3454*Premissas!$C$13</f>
        <v>0</v>
      </c>
      <c r="R3454" s="15">
        <f t="shared" si="5263"/>
        <v>247</v>
      </c>
      <c r="S3454" s="18">
        <f>R3454*Premissas!$C$11</f>
        <v>11896.788990825688</v>
      </c>
      <c r="Y3454" s="7" t="str">
        <f>Premissas!$E$10</f>
        <v>fevereiro/19</v>
      </c>
      <c r="Z3454" s="29">
        <f t="shared" si="5268"/>
        <v>247</v>
      </c>
      <c r="AA3454" s="15">
        <f>Premissas!$H$10</f>
        <v>89.49</v>
      </c>
      <c r="AB3454" s="20">
        <f t="shared" si="5265"/>
        <v>0</v>
      </c>
      <c r="AC3454" s="17">
        <f>AB3454*Premissas!$C$6</f>
        <v>0</v>
      </c>
      <c r="AD3454" s="15">
        <f t="shared" si="5266"/>
        <v>247</v>
      </c>
      <c r="AE3454" s="18">
        <f>AD3454*Premissas!$C$12</f>
        <v>7962.4485922176527</v>
      </c>
    </row>
    <row r="3455" spans="1:33" x14ac:dyDescent="0.25">
      <c r="A3455" s="7" t="str">
        <f>Premissas!$E$11</f>
        <v>janeiro/19</v>
      </c>
      <c r="B3455" s="29">
        <f t="shared" si="5269"/>
        <v>247</v>
      </c>
      <c r="C3455" s="15">
        <f>LARGE(Premissas!$H$11:$I$11,1)</f>
        <v>81.09</v>
      </c>
      <c r="D3455" s="16">
        <f t="shared" si="5259"/>
        <v>0</v>
      </c>
      <c r="E3455" s="17">
        <f>D3455*Premissas!$C$6</f>
        <v>0</v>
      </c>
      <c r="F3455" s="15">
        <f t="shared" si="5260"/>
        <v>247</v>
      </c>
      <c r="G3455" s="18">
        <f>F3455*Premissas!$C$5</f>
        <v>7962.4485922176527</v>
      </c>
      <c r="M3455" s="7" t="str">
        <f>Premissas!$E$11</f>
        <v>janeiro/19</v>
      </c>
      <c r="N3455" s="29">
        <f t="shared" si="5267"/>
        <v>247</v>
      </c>
      <c r="O3455" s="15">
        <f>Premissas!$I$11</f>
        <v>57.12</v>
      </c>
      <c r="P3455" s="16">
        <f t="shared" si="5262"/>
        <v>0</v>
      </c>
      <c r="Q3455" s="17">
        <f>P3455*Premissas!$C$13</f>
        <v>0</v>
      </c>
      <c r="R3455" s="15">
        <f t="shared" si="5263"/>
        <v>247</v>
      </c>
      <c r="S3455" s="18">
        <f>R3455*Premissas!$C$11</f>
        <v>11896.788990825688</v>
      </c>
      <c r="Y3455" s="7" t="str">
        <f>Premissas!$E$11</f>
        <v>janeiro/19</v>
      </c>
      <c r="Z3455" s="29">
        <f t="shared" si="5268"/>
        <v>247</v>
      </c>
      <c r="AA3455" s="15">
        <f>Premissas!$H$11</f>
        <v>81.09</v>
      </c>
      <c r="AB3455" s="16">
        <f t="shared" si="5265"/>
        <v>0</v>
      </c>
      <c r="AC3455" s="17">
        <f>AB3455*Premissas!$C$6</f>
        <v>0</v>
      </c>
      <c r="AD3455" s="15">
        <f t="shared" si="5266"/>
        <v>247</v>
      </c>
      <c r="AE3455" s="18">
        <f>AD3455*Premissas!$C$12</f>
        <v>7962.4485922176527</v>
      </c>
    </row>
    <row r="3456" spans="1:33" x14ac:dyDescent="0.25">
      <c r="A3456" s="7" t="str">
        <f>Premissas!$E$12</f>
        <v>dezembro/18</v>
      </c>
      <c r="B3456" s="29">
        <f t="shared" si="5269"/>
        <v>247</v>
      </c>
      <c r="C3456" s="15">
        <f>LARGE(Premissas!$H$12:$I$12,1)</f>
        <v>66.98</v>
      </c>
      <c r="D3456" s="16">
        <f t="shared" si="5259"/>
        <v>0</v>
      </c>
      <c r="E3456" s="17">
        <f>D3456*Premissas!$C$6</f>
        <v>0</v>
      </c>
      <c r="F3456" s="15">
        <f t="shared" si="5260"/>
        <v>247</v>
      </c>
      <c r="G3456" s="18">
        <f>F3456*Premissas!$C$5</f>
        <v>7962.4485922176527</v>
      </c>
      <c r="M3456" s="7" t="str">
        <f>Premissas!$E$12</f>
        <v>dezembro/18</v>
      </c>
      <c r="N3456" s="29">
        <f t="shared" si="5267"/>
        <v>247</v>
      </c>
      <c r="O3456" s="15">
        <f>Premissas!$I$12</f>
        <v>56.9</v>
      </c>
      <c r="P3456" s="16">
        <f t="shared" si="5262"/>
        <v>0</v>
      </c>
      <c r="Q3456" s="17">
        <f>P3456*Premissas!$C$13</f>
        <v>0</v>
      </c>
      <c r="R3456" s="15">
        <f t="shared" si="5263"/>
        <v>247</v>
      </c>
      <c r="S3456" s="18">
        <f>R3456*Premissas!$C$11</f>
        <v>11896.788990825688</v>
      </c>
      <c r="Y3456" s="7" t="str">
        <f>Premissas!$E$12</f>
        <v>dezembro/18</v>
      </c>
      <c r="Z3456" s="29">
        <f t="shared" si="5268"/>
        <v>247</v>
      </c>
      <c r="AA3456" s="15">
        <f>Premissas!$H$12</f>
        <v>66.98</v>
      </c>
      <c r="AB3456" s="16">
        <f t="shared" si="5265"/>
        <v>0</v>
      </c>
      <c r="AC3456" s="17">
        <f>AB3456*Premissas!$C$6</f>
        <v>0</v>
      </c>
      <c r="AD3456" s="15">
        <f t="shared" si="5266"/>
        <v>247</v>
      </c>
      <c r="AE3456" s="18">
        <f>AD3456*Premissas!$C$12</f>
        <v>7962.4485922176527</v>
      </c>
    </row>
    <row r="3457" spans="1:33" x14ac:dyDescent="0.25">
      <c r="A3457" s="7" t="str">
        <f>Premissas!$E$13</f>
        <v>novembro/18</v>
      </c>
      <c r="B3457" s="29">
        <f t="shared" si="5269"/>
        <v>247</v>
      </c>
      <c r="C3457" s="15">
        <f>LARGE(Premissas!$H$13:$I$13,1)</f>
        <v>66.42</v>
      </c>
      <c r="D3457" s="16">
        <f t="shared" si="5259"/>
        <v>0</v>
      </c>
      <c r="E3457" s="17">
        <f>D3457*Premissas!$C$6</f>
        <v>0</v>
      </c>
      <c r="F3457" s="15">
        <f t="shared" si="5260"/>
        <v>247</v>
      </c>
      <c r="G3457" s="18">
        <f>F3457*Premissas!$C$5</f>
        <v>7962.4485922176527</v>
      </c>
      <c r="M3457" s="7" t="str">
        <f>Premissas!$E$13</f>
        <v>novembro/18</v>
      </c>
      <c r="N3457" s="29">
        <f t="shared" si="5267"/>
        <v>247</v>
      </c>
      <c r="O3457" s="15">
        <f>Premissas!$I$13</f>
        <v>40.659999999999997</v>
      </c>
      <c r="P3457" s="16">
        <f t="shared" si="5262"/>
        <v>0</v>
      </c>
      <c r="Q3457" s="17">
        <f>P3457*Premissas!$C$13</f>
        <v>0</v>
      </c>
      <c r="R3457" s="15">
        <f t="shared" si="5263"/>
        <v>247</v>
      </c>
      <c r="S3457" s="18">
        <f>R3457*Premissas!$C$11</f>
        <v>11896.788990825688</v>
      </c>
      <c r="Y3457" s="7" t="str">
        <f>Premissas!$E$13</f>
        <v>novembro/18</v>
      </c>
      <c r="Z3457" s="29">
        <f t="shared" si="5268"/>
        <v>247</v>
      </c>
      <c r="AA3457" s="15">
        <f>Premissas!$H$13</f>
        <v>66.42</v>
      </c>
      <c r="AB3457" s="16">
        <f t="shared" si="5265"/>
        <v>0</v>
      </c>
      <c r="AC3457" s="17">
        <f>AB3457*Premissas!$C$6</f>
        <v>0</v>
      </c>
      <c r="AD3457" s="15">
        <f t="shared" si="5266"/>
        <v>247</v>
      </c>
      <c r="AE3457" s="18">
        <f>AD3457*Premissas!$C$12</f>
        <v>7962.4485922176527</v>
      </c>
    </row>
    <row r="3458" spans="1:33" x14ac:dyDescent="0.25">
      <c r="A3458" s="26" t="s">
        <v>35</v>
      </c>
      <c r="B3458" s="5"/>
      <c r="C3458" s="5">
        <f>LARGE(C3445:C3457,1)</f>
        <v>89.49</v>
      </c>
      <c r="D3458" s="5">
        <f>LARGE(D3445:D3457,1)</f>
        <v>0</v>
      </c>
      <c r="E3458" s="27">
        <f>SUM(E3446:E3457)</f>
        <v>0</v>
      </c>
      <c r="F3458" s="5">
        <f>LARGE(F3445:F3457,1)</f>
        <v>247</v>
      </c>
      <c r="G3458" s="27">
        <f t="shared" ref="G3458:G3514" si="5270">SUM(G3446:G3457)</f>
        <v>95549.383106611829</v>
      </c>
      <c r="H3458" s="50">
        <f>E3458+G3458</f>
        <v>95549.383106611829</v>
      </c>
      <c r="I3458">
        <f>B3446</f>
        <v>247</v>
      </c>
      <c r="M3458" s="26" t="s">
        <v>35</v>
      </c>
      <c r="N3458" s="5"/>
      <c r="O3458" s="5">
        <f t="shared" ref="O3458:P3458" si="5271">LARGE(O3445:O3457,1)</f>
        <v>77.73</v>
      </c>
      <c r="P3458" s="5">
        <f t="shared" si="5271"/>
        <v>0</v>
      </c>
      <c r="Q3458" s="27">
        <f t="shared" ref="Q3458" si="5272">SUM(Q3446:Q3457)</f>
        <v>0</v>
      </c>
      <c r="R3458" s="5">
        <f t="shared" ref="R3458" si="5273">LARGE(R3445:R3457,1)</f>
        <v>247</v>
      </c>
      <c r="S3458" s="27">
        <f t="shared" ref="S3458:S3514" si="5274">SUM(S3446:S3457)</f>
        <v>142761.46788990826</v>
      </c>
      <c r="T3458" s="50">
        <f t="shared" ref="T3458" si="5275">Q3458+S3458</f>
        <v>142761.46788990826</v>
      </c>
      <c r="U3458">
        <f t="shared" ref="U3458" si="5276">N3446</f>
        <v>247</v>
      </c>
      <c r="Y3458" s="26" t="s">
        <v>35</v>
      </c>
      <c r="Z3458" s="5"/>
      <c r="AA3458" s="5">
        <f t="shared" ref="AA3458:AB3458" si="5277">LARGE(AA3445:AA3457,1)</f>
        <v>89.49</v>
      </c>
      <c r="AB3458" s="5">
        <f t="shared" si="5277"/>
        <v>0</v>
      </c>
      <c r="AC3458" s="27">
        <f t="shared" ref="AC3458" si="5278">SUM(AC3446:AC3457)</f>
        <v>0</v>
      </c>
      <c r="AD3458" s="5">
        <f t="shared" ref="AD3458" si="5279">LARGE(AD3445:AD3457,1)</f>
        <v>247</v>
      </c>
      <c r="AE3458" s="27">
        <f t="shared" ref="AE3458:AE3514" si="5280">SUM(AE3446:AE3457)</f>
        <v>95549.383106611829</v>
      </c>
      <c r="AF3458" s="50">
        <f t="shared" ref="AF3458" si="5281">AC3458+AE3458</f>
        <v>95549.383106611829</v>
      </c>
      <c r="AG3458">
        <f t="shared" ref="AG3458" si="5282">Z3446</f>
        <v>247</v>
      </c>
    </row>
    <row r="3459" spans="1:33" x14ac:dyDescent="0.25">
      <c r="A3459" s="6" t="s">
        <v>12</v>
      </c>
      <c r="B3459" s="6" t="s">
        <v>18</v>
      </c>
      <c r="C3459" s="6" t="s">
        <v>19</v>
      </c>
      <c r="D3459" s="14" t="s">
        <v>20</v>
      </c>
      <c r="E3459" s="14" t="s">
        <v>21</v>
      </c>
      <c r="F3459" s="6" t="s">
        <v>22</v>
      </c>
      <c r="G3459" s="6" t="s">
        <v>23</v>
      </c>
      <c r="M3459" s="6" t="s">
        <v>12</v>
      </c>
      <c r="N3459" s="6" t="s">
        <v>18</v>
      </c>
      <c r="O3459" s="6" t="s">
        <v>19</v>
      </c>
      <c r="P3459" s="14" t="s">
        <v>20</v>
      </c>
      <c r="Q3459" s="14" t="s">
        <v>21</v>
      </c>
      <c r="R3459" s="6" t="s">
        <v>22</v>
      </c>
      <c r="S3459" s="6" t="s">
        <v>23</v>
      </c>
      <c r="Y3459" s="6" t="s">
        <v>12</v>
      </c>
      <c r="Z3459" s="6" t="s">
        <v>18</v>
      </c>
      <c r="AA3459" s="6" t="s">
        <v>19</v>
      </c>
      <c r="AB3459" s="14" t="s">
        <v>20</v>
      </c>
      <c r="AC3459" s="14" t="s">
        <v>21</v>
      </c>
      <c r="AD3459" s="6" t="s">
        <v>22</v>
      </c>
      <c r="AE3459" s="6" t="s">
        <v>23</v>
      </c>
    </row>
    <row r="3460" spans="1:33" x14ac:dyDescent="0.25">
      <c r="A3460" s="7" t="str">
        <f>Premissas!$E$2</f>
        <v>outubro/19</v>
      </c>
      <c r="B3460" s="29">
        <f>B3446+1</f>
        <v>248</v>
      </c>
      <c r="C3460" s="15">
        <f>LARGE(Premissas!$H$2:$I$2,1)</f>
        <v>63.39</v>
      </c>
      <c r="D3460" s="16">
        <f t="shared" ref="D3460:D3471" si="5283">IF(C3460&gt;105%*B3460,(C3460-B3460),0)</f>
        <v>0</v>
      </c>
      <c r="E3460" s="17">
        <f>D3460*Premissas!$C$6</f>
        <v>0</v>
      </c>
      <c r="F3460" s="15">
        <f t="shared" ref="F3460:F3471" si="5284">IF(C3460&gt;B3460,C3460,B3460)</f>
        <v>248</v>
      </c>
      <c r="G3460" s="18">
        <f>F3460*Premissas!$C$5</f>
        <v>7994.6852261942422</v>
      </c>
      <c r="M3460" s="7" t="str">
        <f>Premissas!$E$2</f>
        <v>outubro/19</v>
      </c>
      <c r="N3460" s="29">
        <f t="shared" ref="N3460" si="5285">N3446+1</f>
        <v>248</v>
      </c>
      <c r="O3460" s="15">
        <f>Premissas!$I$2</f>
        <v>63.39</v>
      </c>
      <c r="P3460" s="16">
        <f t="shared" ref="P3460:P3471" si="5286">IF(O3460&gt;105%*N3460,(O3460-N3460),0)</f>
        <v>0</v>
      </c>
      <c r="Q3460" s="17">
        <f>P3460*Premissas!$C$13</f>
        <v>0</v>
      </c>
      <c r="R3460" s="15">
        <f t="shared" ref="R3460:R3471" si="5287">IF(O3460&gt;N3460,O3460,N3460)</f>
        <v>248</v>
      </c>
      <c r="S3460" s="18">
        <f>R3460*Premissas!$C$11</f>
        <v>11944.954128440366</v>
      </c>
      <c r="Y3460" s="7" t="str">
        <f>Premissas!$E$2</f>
        <v>outubro/19</v>
      </c>
      <c r="Z3460" s="29">
        <f t="shared" ref="Z3460" si="5288">Z3446+1</f>
        <v>248</v>
      </c>
      <c r="AA3460" s="15">
        <f>Premissas!$H$2</f>
        <v>58.8</v>
      </c>
      <c r="AB3460" s="16">
        <f t="shared" ref="AB3460:AB3471" si="5289">IF(AA3460&gt;105%*Z3460,(AA3460-Z3460),0)</f>
        <v>0</v>
      </c>
      <c r="AC3460" s="17">
        <f>AB3460*Premissas!$C$6</f>
        <v>0</v>
      </c>
      <c r="AD3460" s="15">
        <f t="shared" ref="AD3460:AD3471" si="5290">IF(AA3460&gt;Z3460,AA3460,Z3460)</f>
        <v>248</v>
      </c>
      <c r="AE3460" s="18">
        <f>AD3460*Premissas!$C$12</f>
        <v>7994.6852261942422</v>
      </c>
    </row>
    <row r="3461" spans="1:33" x14ac:dyDescent="0.25">
      <c r="A3461" s="7" t="str">
        <f>Premissas!$E$3</f>
        <v>setembro/19</v>
      </c>
      <c r="B3461" s="29">
        <f>B3460</f>
        <v>248</v>
      </c>
      <c r="C3461" s="15">
        <f>LARGE(Premissas!$H$3:$I$3,1)</f>
        <v>58.91</v>
      </c>
      <c r="D3461" s="16">
        <f t="shared" si="5283"/>
        <v>0</v>
      </c>
      <c r="E3461" s="17">
        <f>D3461*Premissas!$C$6</f>
        <v>0</v>
      </c>
      <c r="F3461" s="15">
        <f t="shared" si="5284"/>
        <v>248</v>
      </c>
      <c r="G3461" s="18">
        <f>F3461*Premissas!$C$5</f>
        <v>7994.6852261942422</v>
      </c>
      <c r="M3461" s="7" t="str">
        <f>Premissas!$E$3</f>
        <v>setembro/19</v>
      </c>
      <c r="N3461" s="29">
        <f t="shared" ref="N3461:N3471" si="5291">N3460</f>
        <v>248</v>
      </c>
      <c r="O3461" s="15">
        <f>Premissas!$I$3</f>
        <v>52.19</v>
      </c>
      <c r="P3461" s="16">
        <f t="shared" si="5286"/>
        <v>0</v>
      </c>
      <c r="Q3461" s="17">
        <f>P3461*Premissas!$C$13</f>
        <v>0</v>
      </c>
      <c r="R3461" s="15">
        <f t="shared" si="5287"/>
        <v>248</v>
      </c>
      <c r="S3461" s="18">
        <f>R3461*Premissas!$C$11</f>
        <v>11944.954128440366</v>
      </c>
      <c r="Y3461" s="7" t="str">
        <f>Premissas!$E$3</f>
        <v>setembro/19</v>
      </c>
      <c r="Z3461" s="29">
        <f t="shared" ref="Z3461:Z3471" si="5292">Z3460</f>
        <v>248</v>
      </c>
      <c r="AA3461" s="15">
        <f>Premissas!$H$3</f>
        <v>58.91</v>
      </c>
      <c r="AB3461" s="16">
        <f t="shared" si="5289"/>
        <v>0</v>
      </c>
      <c r="AC3461" s="17">
        <f>AB3461*Premissas!$C$6</f>
        <v>0</v>
      </c>
      <c r="AD3461" s="15">
        <f t="shared" si="5290"/>
        <v>248</v>
      </c>
      <c r="AE3461" s="18">
        <f>AD3461*Premissas!$C$12</f>
        <v>7994.6852261942422</v>
      </c>
    </row>
    <row r="3462" spans="1:33" x14ac:dyDescent="0.25">
      <c r="A3462" s="7" t="str">
        <f>Premissas!$E$4</f>
        <v>agosto/19</v>
      </c>
      <c r="B3462" s="29">
        <f t="shared" ref="B3462:B3471" si="5293">B3461</f>
        <v>248</v>
      </c>
      <c r="C3462" s="15">
        <f>LARGE(Premissas!$H$4:$I$4,1)</f>
        <v>46.48</v>
      </c>
      <c r="D3462" s="16">
        <f t="shared" si="5283"/>
        <v>0</v>
      </c>
      <c r="E3462" s="17">
        <f>D3462*Premissas!$C$6</f>
        <v>0</v>
      </c>
      <c r="F3462" s="15">
        <f t="shared" si="5284"/>
        <v>248</v>
      </c>
      <c r="G3462" s="18">
        <f>F3462*Premissas!$C$5</f>
        <v>7994.6852261942422</v>
      </c>
      <c r="M3462" s="7" t="str">
        <f>Premissas!$E$4</f>
        <v>agosto/19</v>
      </c>
      <c r="N3462" s="29">
        <f t="shared" si="5291"/>
        <v>248</v>
      </c>
      <c r="O3462" s="15">
        <f>Premissas!$I$4</f>
        <v>20.16</v>
      </c>
      <c r="P3462" s="16">
        <f t="shared" si="5286"/>
        <v>0</v>
      </c>
      <c r="Q3462" s="17">
        <f>P3462*Premissas!$C$13</f>
        <v>0</v>
      </c>
      <c r="R3462" s="15">
        <f t="shared" si="5287"/>
        <v>248</v>
      </c>
      <c r="S3462" s="18">
        <f>R3462*Premissas!$C$11</f>
        <v>11944.954128440366</v>
      </c>
      <c r="Y3462" s="7" t="str">
        <f>Premissas!$E$4</f>
        <v>agosto/19</v>
      </c>
      <c r="Z3462" s="29">
        <f t="shared" si="5292"/>
        <v>248</v>
      </c>
      <c r="AA3462" s="15">
        <f>Premissas!$H$4</f>
        <v>46.48</v>
      </c>
      <c r="AB3462" s="16">
        <f t="shared" si="5289"/>
        <v>0</v>
      </c>
      <c r="AC3462" s="17">
        <f>AB3462*Premissas!$C$6</f>
        <v>0</v>
      </c>
      <c r="AD3462" s="15">
        <f t="shared" si="5290"/>
        <v>248</v>
      </c>
      <c r="AE3462" s="18">
        <f>AD3462*Premissas!$C$12</f>
        <v>7994.6852261942422</v>
      </c>
    </row>
    <row r="3463" spans="1:33" x14ac:dyDescent="0.25">
      <c r="A3463" s="7" t="str">
        <f>Premissas!$E$5</f>
        <v>julho/19</v>
      </c>
      <c r="B3463" s="29">
        <f t="shared" si="5293"/>
        <v>248</v>
      </c>
      <c r="C3463" s="15">
        <f>LARGE(Premissas!$H$5:$I$5,1)</f>
        <v>63.17</v>
      </c>
      <c r="D3463" s="16">
        <f t="shared" si="5283"/>
        <v>0</v>
      </c>
      <c r="E3463" s="17">
        <f>D3463*Premissas!$C$6</f>
        <v>0</v>
      </c>
      <c r="F3463" s="15">
        <f t="shared" si="5284"/>
        <v>248</v>
      </c>
      <c r="G3463" s="18">
        <f>F3463*Premissas!$C$5</f>
        <v>7994.6852261942422</v>
      </c>
      <c r="M3463" s="7" t="str">
        <f>Premissas!$E$5</f>
        <v>julho/19</v>
      </c>
      <c r="N3463" s="29">
        <f t="shared" si="5291"/>
        <v>248</v>
      </c>
      <c r="O3463" s="15">
        <f>Premissas!$I$5</f>
        <v>39.979999999999997</v>
      </c>
      <c r="P3463" s="16">
        <f t="shared" si="5286"/>
        <v>0</v>
      </c>
      <c r="Q3463" s="17">
        <f>P3463*Premissas!$C$13</f>
        <v>0</v>
      </c>
      <c r="R3463" s="15">
        <f t="shared" si="5287"/>
        <v>248</v>
      </c>
      <c r="S3463" s="18">
        <f>R3463*Premissas!$C$11</f>
        <v>11944.954128440366</v>
      </c>
      <c r="Y3463" s="7" t="str">
        <f>Premissas!$E$5</f>
        <v>julho/19</v>
      </c>
      <c r="Z3463" s="29">
        <f t="shared" si="5292"/>
        <v>248</v>
      </c>
      <c r="AA3463" s="15">
        <f>Premissas!$H$5</f>
        <v>63.17</v>
      </c>
      <c r="AB3463" s="16">
        <f t="shared" si="5289"/>
        <v>0</v>
      </c>
      <c r="AC3463" s="17">
        <f>AB3463*Premissas!$C$6</f>
        <v>0</v>
      </c>
      <c r="AD3463" s="15">
        <f t="shared" si="5290"/>
        <v>248</v>
      </c>
      <c r="AE3463" s="18">
        <f>AD3463*Premissas!$C$12</f>
        <v>7994.6852261942422</v>
      </c>
    </row>
    <row r="3464" spans="1:33" x14ac:dyDescent="0.25">
      <c r="A3464" s="7" t="str">
        <f>Premissas!$E$6</f>
        <v>junho/19</v>
      </c>
      <c r="B3464" s="29">
        <f t="shared" si="5293"/>
        <v>248</v>
      </c>
      <c r="C3464" s="15">
        <f>LARGE(Premissas!$H$6:$I$6,1)</f>
        <v>59.47</v>
      </c>
      <c r="D3464" s="16">
        <f t="shared" si="5283"/>
        <v>0</v>
      </c>
      <c r="E3464" s="17">
        <f>D3464*Premissas!$C$6</f>
        <v>0</v>
      </c>
      <c r="F3464" s="15">
        <f t="shared" si="5284"/>
        <v>248</v>
      </c>
      <c r="G3464" s="18">
        <f>F3464*Premissas!$C$5</f>
        <v>7994.6852261942422</v>
      </c>
      <c r="M3464" s="7" t="str">
        <f>Premissas!$E$6</f>
        <v>junho/19</v>
      </c>
      <c r="N3464" s="29">
        <f t="shared" si="5291"/>
        <v>248</v>
      </c>
      <c r="O3464" s="15">
        <f>Premissas!$I$6</f>
        <v>47.71</v>
      </c>
      <c r="P3464" s="16">
        <f t="shared" si="5286"/>
        <v>0</v>
      </c>
      <c r="Q3464" s="17">
        <f>P3464*Premissas!$C$13</f>
        <v>0</v>
      </c>
      <c r="R3464" s="15">
        <f t="shared" si="5287"/>
        <v>248</v>
      </c>
      <c r="S3464" s="18">
        <f>R3464*Premissas!$C$11</f>
        <v>11944.954128440366</v>
      </c>
      <c r="Y3464" s="7" t="str">
        <f>Premissas!$E$6</f>
        <v>junho/19</v>
      </c>
      <c r="Z3464" s="29">
        <f t="shared" si="5292"/>
        <v>248</v>
      </c>
      <c r="AA3464" s="15">
        <f>Premissas!$H$6</f>
        <v>59.47</v>
      </c>
      <c r="AB3464" s="16">
        <f t="shared" si="5289"/>
        <v>0</v>
      </c>
      <c r="AC3464" s="17">
        <f>AB3464*Premissas!$C$6</f>
        <v>0</v>
      </c>
      <c r="AD3464" s="15">
        <f t="shared" si="5290"/>
        <v>248</v>
      </c>
      <c r="AE3464" s="18">
        <f>AD3464*Premissas!$C$12</f>
        <v>7994.6852261942422</v>
      </c>
    </row>
    <row r="3465" spans="1:33" x14ac:dyDescent="0.25">
      <c r="A3465" s="7" t="str">
        <f>Premissas!$E$7</f>
        <v>maio/19</v>
      </c>
      <c r="B3465" s="29">
        <f t="shared" si="5293"/>
        <v>248</v>
      </c>
      <c r="C3465" s="15">
        <f>LARGE(Premissas!$H$7:$I$7,1)</f>
        <v>61.04</v>
      </c>
      <c r="D3465" s="20">
        <f t="shared" si="5283"/>
        <v>0</v>
      </c>
      <c r="E3465" s="17">
        <f>D3465*Premissas!$C$6</f>
        <v>0</v>
      </c>
      <c r="F3465" s="15">
        <f t="shared" si="5284"/>
        <v>248</v>
      </c>
      <c r="G3465" s="18">
        <f>F3465*Premissas!$C$5</f>
        <v>7994.6852261942422</v>
      </c>
      <c r="M3465" s="7" t="str">
        <f>Premissas!$E$7</f>
        <v>maio/19</v>
      </c>
      <c r="N3465" s="29">
        <f t="shared" si="5291"/>
        <v>248</v>
      </c>
      <c r="O3465" s="15">
        <f>Premissas!$I$7</f>
        <v>46.37</v>
      </c>
      <c r="P3465" s="20">
        <f t="shared" si="5286"/>
        <v>0</v>
      </c>
      <c r="Q3465" s="17">
        <f>P3465*Premissas!$C$13</f>
        <v>0</v>
      </c>
      <c r="R3465" s="15">
        <f t="shared" si="5287"/>
        <v>248</v>
      </c>
      <c r="S3465" s="18">
        <f>R3465*Premissas!$C$11</f>
        <v>11944.954128440366</v>
      </c>
      <c r="Y3465" s="7" t="str">
        <f>Premissas!$E$7</f>
        <v>maio/19</v>
      </c>
      <c r="Z3465" s="29">
        <f t="shared" si="5292"/>
        <v>248</v>
      </c>
      <c r="AA3465" s="15">
        <f>Premissas!$H$7</f>
        <v>61.04</v>
      </c>
      <c r="AB3465" s="20">
        <f t="shared" si="5289"/>
        <v>0</v>
      </c>
      <c r="AC3465" s="17">
        <f>AB3465*Premissas!$C$6</f>
        <v>0</v>
      </c>
      <c r="AD3465" s="15">
        <f t="shared" si="5290"/>
        <v>248</v>
      </c>
      <c r="AE3465" s="18">
        <f>AD3465*Premissas!$C$12</f>
        <v>7994.6852261942422</v>
      </c>
    </row>
    <row r="3466" spans="1:33" x14ac:dyDescent="0.25">
      <c r="A3466" s="7" t="str">
        <f>Premissas!$E$8</f>
        <v>abril/19</v>
      </c>
      <c r="B3466" s="29">
        <f t="shared" si="5293"/>
        <v>248</v>
      </c>
      <c r="C3466" s="15">
        <f>LARGE(Premissas!$H$8:$I$8,1)</f>
        <v>81.98</v>
      </c>
      <c r="D3466" s="20">
        <f t="shared" si="5283"/>
        <v>0</v>
      </c>
      <c r="E3466" s="17">
        <f>D3466*Premissas!$C$6</f>
        <v>0</v>
      </c>
      <c r="F3466" s="15">
        <f t="shared" si="5284"/>
        <v>248</v>
      </c>
      <c r="G3466" s="18">
        <f>F3466*Premissas!$C$5</f>
        <v>7994.6852261942422</v>
      </c>
      <c r="M3466" s="7" t="str">
        <f>Premissas!$E$8</f>
        <v>abril/19</v>
      </c>
      <c r="N3466" s="29">
        <f t="shared" si="5291"/>
        <v>248</v>
      </c>
      <c r="O3466" s="15">
        <f>Premissas!$I$8</f>
        <v>53.09</v>
      </c>
      <c r="P3466" s="20">
        <f t="shared" si="5286"/>
        <v>0</v>
      </c>
      <c r="Q3466" s="17">
        <f>P3466*Premissas!$C$13</f>
        <v>0</v>
      </c>
      <c r="R3466" s="15">
        <f t="shared" si="5287"/>
        <v>248</v>
      </c>
      <c r="S3466" s="18">
        <f>R3466*Premissas!$C$11</f>
        <v>11944.954128440366</v>
      </c>
      <c r="Y3466" s="7" t="str">
        <f>Premissas!$E$8</f>
        <v>abril/19</v>
      </c>
      <c r="Z3466" s="29">
        <f t="shared" si="5292"/>
        <v>248</v>
      </c>
      <c r="AA3466" s="15">
        <f>Premissas!$H$8</f>
        <v>81.98</v>
      </c>
      <c r="AB3466" s="20">
        <f t="shared" si="5289"/>
        <v>0</v>
      </c>
      <c r="AC3466" s="17">
        <f>AB3466*Premissas!$C$6</f>
        <v>0</v>
      </c>
      <c r="AD3466" s="15">
        <f t="shared" si="5290"/>
        <v>248</v>
      </c>
      <c r="AE3466" s="18">
        <f>AD3466*Premissas!$C$12</f>
        <v>7994.6852261942422</v>
      </c>
    </row>
    <row r="3467" spans="1:33" x14ac:dyDescent="0.25">
      <c r="A3467" s="7" t="str">
        <f>Premissas!$E$9</f>
        <v>março/19</v>
      </c>
      <c r="B3467" s="29">
        <f t="shared" si="5293"/>
        <v>248</v>
      </c>
      <c r="C3467" s="15">
        <f>LARGE(Premissas!$H$9:$I$9,1)</f>
        <v>77.73</v>
      </c>
      <c r="D3467" s="20">
        <f t="shared" si="5283"/>
        <v>0</v>
      </c>
      <c r="E3467" s="17">
        <f>D3467*Premissas!$C$6</f>
        <v>0</v>
      </c>
      <c r="F3467" s="15">
        <f t="shared" si="5284"/>
        <v>248</v>
      </c>
      <c r="G3467" s="18">
        <f>F3467*Premissas!$C$5</f>
        <v>7994.6852261942422</v>
      </c>
      <c r="M3467" s="7" t="str">
        <f>Premissas!$E$9</f>
        <v>março/19</v>
      </c>
      <c r="N3467" s="29">
        <f t="shared" si="5291"/>
        <v>248</v>
      </c>
      <c r="O3467" s="15">
        <f>Premissas!$I$9</f>
        <v>77.73</v>
      </c>
      <c r="P3467" s="20">
        <f t="shared" si="5286"/>
        <v>0</v>
      </c>
      <c r="Q3467" s="17">
        <f>P3467*Premissas!$C$13</f>
        <v>0</v>
      </c>
      <c r="R3467" s="15">
        <f t="shared" si="5287"/>
        <v>248</v>
      </c>
      <c r="S3467" s="18">
        <f>R3467*Premissas!$C$11</f>
        <v>11944.954128440366</v>
      </c>
      <c r="Y3467" s="7" t="str">
        <f>Premissas!$E$9</f>
        <v>março/19</v>
      </c>
      <c r="Z3467" s="29">
        <f t="shared" si="5292"/>
        <v>248</v>
      </c>
      <c r="AA3467" s="15">
        <f>Premissas!$H$9</f>
        <v>77.62</v>
      </c>
      <c r="AB3467" s="20">
        <f t="shared" si="5289"/>
        <v>0</v>
      </c>
      <c r="AC3467" s="17">
        <f>AB3467*Premissas!$C$6</f>
        <v>0</v>
      </c>
      <c r="AD3467" s="15">
        <f t="shared" si="5290"/>
        <v>248</v>
      </c>
      <c r="AE3467" s="18">
        <f>AD3467*Premissas!$C$12</f>
        <v>7994.6852261942422</v>
      </c>
    </row>
    <row r="3468" spans="1:33" x14ac:dyDescent="0.25">
      <c r="A3468" s="7" t="str">
        <f>Premissas!$E$10</f>
        <v>fevereiro/19</v>
      </c>
      <c r="B3468" s="29">
        <f t="shared" si="5293"/>
        <v>248</v>
      </c>
      <c r="C3468" s="15">
        <f>LARGE(Premissas!$H$10:$I$10,1)</f>
        <v>89.49</v>
      </c>
      <c r="D3468" s="20">
        <f t="shared" si="5283"/>
        <v>0</v>
      </c>
      <c r="E3468" s="17">
        <f>D3468*Premissas!$C$6</f>
        <v>0</v>
      </c>
      <c r="F3468" s="15">
        <f t="shared" si="5284"/>
        <v>248</v>
      </c>
      <c r="G3468" s="18">
        <f>F3468*Premissas!$C$5</f>
        <v>7994.6852261942422</v>
      </c>
      <c r="M3468" s="7" t="str">
        <f>Premissas!$E$10</f>
        <v>fevereiro/19</v>
      </c>
      <c r="N3468" s="29">
        <f t="shared" si="5291"/>
        <v>248</v>
      </c>
      <c r="O3468" s="15">
        <f>Premissas!$I$10</f>
        <v>61.82</v>
      </c>
      <c r="P3468" s="20">
        <f t="shared" si="5286"/>
        <v>0</v>
      </c>
      <c r="Q3468" s="17">
        <f>P3468*Premissas!$C$13</f>
        <v>0</v>
      </c>
      <c r="R3468" s="15">
        <f t="shared" si="5287"/>
        <v>248</v>
      </c>
      <c r="S3468" s="18">
        <f>R3468*Premissas!$C$11</f>
        <v>11944.954128440366</v>
      </c>
      <c r="Y3468" s="7" t="str">
        <f>Premissas!$E$10</f>
        <v>fevereiro/19</v>
      </c>
      <c r="Z3468" s="29">
        <f t="shared" si="5292"/>
        <v>248</v>
      </c>
      <c r="AA3468" s="15">
        <f>Premissas!$H$10</f>
        <v>89.49</v>
      </c>
      <c r="AB3468" s="20">
        <f t="shared" si="5289"/>
        <v>0</v>
      </c>
      <c r="AC3468" s="17">
        <f>AB3468*Premissas!$C$6</f>
        <v>0</v>
      </c>
      <c r="AD3468" s="15">
        <f t="shared" si="5290"/>
        <v>248</v>
      </c>
      <c r="AE3468" s="18">
        <f>AD3468*Premissas!$C$12</f>
        <v>7994.6852261942422</v>
      </c>
    </row>
    <row r="3469" spans="1:33" x14ac:dyDescent="0.25">
      <c r="A3469" s="7" t="str">
        <f>Premissas!$E$11</f>
        <v>janeiro/19</v>
      </c>
      <c r="B3469" s="29">
        <f t="shared" si="5293"/>
        <v>248</v>
      </c>
      <c r="C3469" s="15">
        <f>LARGE(Premissas!$H$11:$I$11,1)</f>
        <v>81.09</v>
      </c>
      <c r="D3469" s="16">
        <f t="shared" si="5283"/>
        <v>0</v>
      </c>
      <c r="E3469" s="17">
        <f>D3469*Premissas!$C$6</f>
        <v>0</v>
      </c>
      <c r="F3469" s="15">
        <f t="shared" si="5284"/>
        <v>248</v>
      </c>
      <c r="G3469" s="18">
        <f>F3469*Premissas!$C$5</f>
        <v>7994.6852261942422</v>
      </c>
      <c r="M3469" s="7" t="str">
        <f>Premissas!$E$11</f>
        <v>janeiro/19</v>
      </c>
      <c r="N3469" s="29">
        <f t="shared" si="5291"/>
        <v>248</v>
      </c>
      <c r="O3469" s="15">
        <f>Premissas!$I$11</f>
        <v>57.12</v>
      </c>
      <c r="P3469" s="16">
        <f t="shared" si="5286"/>
        <v>0</v>
      </c>
      <c r="Q3469" s="17">
        <f>P3469*Premissas!$C$13</f>
        <v>0</v>
      </c>
      <c r="R3469" s="15">
        <f t="shared" si="5287"/>
        <v>248</v>
      </c>
      <c r="S3469" s="18">
        <f>R3469*Premissas!$C$11</f>
        <v>11944.954128440366</v>
      </c>
      <c r="Y3469" s="7" t="str">
        <f>Premissas!$E$11</f>
        <v>janeiro/19</v>
      </c>
      <c r="Z3469" s="29">
        <f t="shared" si="5292"/>
        <v>248</v>
      </c>
      <c r="AA3469" s="15">
        <f>Premissas!$H$11</f>
        <v>81.09</v>
      </c>
      <c r="AB3469" s="16">
        <f t="shared" si="5289"/>
        <v>0</v>
      </c>
      <c r="AC3469" s="17">
        <f>AB3469*Premissas!$C$6</f>
        <v>0</v>
      </c>
      <c r="AD3469" s="15">
        <f t="shared" si="5290"/>
        <v>248</v>
      </c>
      <c r="AE3469" s="18">
        <f>AD3469*Premissas!$C$12</f>
        <v>7994.6852261942422</v>
      </c>
    </row>
    <row r="3470" spans="1:33" x14ac:dyDescent="0.25">
      <c r="A3470" s="7" t="str">
        <f>Premissas!$E$12</f>
        <v>dezembro/18</v>
      </c>
      <c r="B3470" s="29">
        <f t="shared" si="5293"/>
        <v>248</v>
      </c>
      <c r="C3470" s="15">
        <f>LARGE(Premissas!$H$12:$I$12,1)</f>
        <v>66.98</v>
      </c>
      <c r="D3470" s="16">
        <f t="shared" si="5283"/>
        <v>0</v>
      </c>
      <c r="E3470" s="17">
        <f>D3470*Premissas!$C$6</f>
        <v>0</v>
      </c>
      <c r="F3470" s="15">
        <f t="shared" si="5284"/>
        <v>248</v>
      </c>
      <c r="G3470" s="18">
        <f>F3470*Premissas!$C$5</f>
        <v>7994.6852261942422</v>
      </c>
      <c r="M3470" s="7" t="str">
        <f>Premissas!$E$12</f>
        <v>dezembro/18</v>
      </c>
      <c r="N3470" s="29">
        <f t="shared" si="5291"/>
        <v>248</v>
      </c>
      <c r="O3470" s="15">
        <f>Premissas!$I$12</f>
        <v>56.9</v>
      </c>
      <c r="P3470" s="16">
        <f t="shared" si="5286"/>
        <v>0</v>
      </c>
      <c r="Q3470" s="17">
        <f>P3470*Premissas!$C$13</f>
        <v>0</v>
      </c>
      <c r="R3470" s="15">
        <f t="shared" si="5287"/>
        <v>248</v>
      </c>
      <c r="S3470" s="18">
        <f>R3470*Premissas!$C$11</f>
        <v>11944.954128440366</v>
      </c>
      <c r="Y3470" s="7" t="str">
        <f>Premissas!$E$12</f>
        <v>dezembro/18</v>
      </c>
      <c r="Z3470" s="29">
        <f t="shared" si="5292"/>
        <v>248</v>
      </c>
      <c r="AA3470" s="15">
        <f>Premissas!$H$12</f>
        <v>66.98</v>
      </c>
      <c r="AB3470" s="16">
        <f t="shared" si="5289"/>
        <v>0</v>
      </c>
      <c r="AC3470" s="17">
        <f>AB3470*Premissas!$C$6</f>
        <v>0</v>
      </c>
      <c r="AD3470" s="15">
        <f t="shared" si="5290"/>
        <v>248</v>
      </c>
      <c r="AE3470" s="18">
        <f>AD3470*Premissas!$C$12</f>
        <v>7994.6852261942422</v>
      </c>
    </row>
    <row r="3471" spans="1:33" x14ac:dyDescent="0.25">
      <c r="A3471" s="7" t="str">
        <f>Premissas!$E$13</f>
        <v>novembro/18</v>
      </c>
      <c r="B3471" s="29">
        <f t="shared" si="5293"/>
        <v>248</v>
      </c>
      <c r="C3471" s="15">
        <f>LARGE(Premissas!$H$13:$I$13,1)</f>
        <v>66.42</v>
      </c>
      <c r="D3471" s="16">
        <f t="shared" si="5283"/>
        <v>0</v>
      </c>
      <c r="E3471" s="17">
        <f>D3471*Premissas!$C$6</f>
        <v>0</v>
      </c>
      <c r="F3471" s="15">
        <f t="shared" si="5284"/>
        <v>248</v>
      </c>
      <c r="G3471" s="18">
        <f>F3471*Premissas!$C$5</f>
        <v>7994.6852261942422</v>
      </c>
      <c r="M3471" s="7" t="str">
        <f>Premissas!$E$13</f>
        <v>novembro/18</v>
      </c>
      <c r="N3471" s="29">
        <f t="shared" si="5291"/>
        <v>248</v>
      </c>
      <c r="O3471" s="15">
        <f>Premissas!$I$13</f>
        <v>40.659999999999997</v>
      </c>
      <c r="P3471" s="16">
        <f t="shared" si="5286"/>
        <v>0</v>
      </c>
      <c r="Q3471" s="17">
        <f>P3471*Premissas!$C$13</f>
        <v>0</v>
      </c>
      <c r="R3471" s="15">
        <f t="shared" si="5287"/>
        <v>248</v>
      </c>
      <c r="S3471" s="18">
        <f>R3471*Premissas!$C$11</f>
        <v>11944.954128440366</v>
      </c>
      <c r="Y3471" s="7" t="str">
        <f>Premissas!$E$13</f>
        <v>novembro/18</v>
      </c>
      <c r="Z3471" s="29">
        <f t="shared" si="5292"/>
        <v>248</v>
      </c>
      <c r="AA3471" s="15">
        <f>Premissas!$H$13</f>
        <v>66.42</v>
      </c>
      <c r="AB3471" s="16">
        <f t="shared" si="5289"/>
        <v>0</v>
      </c>
      <c r="AC3471" s="17">
        <f>AB3471*Premissas!$C$6</f>
        <v>0</v>
      </c>
      <c r="AD3471" s="15">
        <f t="shared" si="5290"/>
        <v>248</v>
      </c>
      <c r="AE3471" s="18">
        <f>AD3471*Premissas!$C$12</f>
        <v>7994.6852261942422</v>
      </c>
    </row>
    <row r="3472" spans="1:33" x14ac:dyDescent="0.25">
      <c r="A3472" s="26" t="s">
        <v>35</v>
      </c>
      <c r="B3472" s="5"/>
      <c r="C3472" s="5">
        <f>LARGE(C3459:C3471,1)</f>
        <v>89.49</v>
      </c>
      <c r="D3472" s="5">
        <f>LARGE(D3459:D3471,1)</f>
        <v>0</v>
      </c>
      <c r="E3472" s="27">
        <f>SUM(E3460:E3471)</f>
        <v>0</v>
      </c>
      <c r="F3472" s="5">
        <f>LARGE(F3459:F3471,1)</f>
        <v>248</v>
      </c>
      <c r="G3472" s="27">
        <f t="shared" si="5270"/>
        <v>95936.222714330899</v>
      </c>
      <c r="H3472" s="50">
        <f>E3472+G3472</f>
        <v>95936.222714330899</v>
      </c>
      <c r="I3472">
        <f>B3460</f>
        <v>248</v>
      </c>
      <c r="M3472" s="26" t="s">
        <v>35</v>
      </c>
      <c r="N3472" s="5"/>
      <c r="O3472" s="5">
        <f t="shared" ref="O3472:P3472" si="5294">LARGE(O3459:O3471,1)</f>
        <v>77.73</v>
      </c>
      <c r="P3472" s="5">
        <f t="shared" si="5294"/>
        <v>0</v>
      </c>
      <c r="Q3472" s="27">
        <f t="shared" ref="Q3472" si="5295">SUM(Q3460:Q3471)</f>
        <v>0</v>
      </c>
      <c r="R3472" s="5">
        <f t="shared" ref="R3472" si="5296">LARGE(R3459:R3471,1)</f>
        <v>248</v>
      </c>
      <c r="S3472" s="27">
        <f t="shared" si="5274"/>
        <v>143339.44954128438</v>
      </c>
      <c r="T3472" s="50">
        <f t="shared" ref="T3472" si="5297">Q3472+S3472</f>
        <v>143339.44954128438</v>
      </c>
      <c r="U3472">
        <f t="shared" ref="U3472" si="5298">N3460</f>
        <v>248</v>
      </c>
      <c r="Y3472" s="26" t="s">
        <v>35</v>
      </c>
      <c r="Z3472" s="5"/>
      <c r="AA3472" s="5">
        <f t="shared" ref="AA3472:AB3472" si="5299">LARGE(AA3459:AA3471,1)</f>
        <v>89.49</v>
      </c>
      <c r="AB3472" s="5">
        <f t="shared" si="5299"/>
        <v>0</v>
      </c>
      <c r="AC3472" s="27">
        <f t="shared" ref="AC3472" si="5300">SUM(AC3460:AC3471)</f>
        <v>0</v>
      </c>
      <c r="AD3472" s="5">
        <f t="shared" ref="AD3472" si="5301">LARGE(AD3459:AD3471,1)</f>
        <v>248</v>
      </c>
      <c r="AE3472" s="27">
        <f t="shared" si="5280"/>
        <v>95936.222714330899</v>
      </c>
      <c r="AF3472" s="50">
        <f t="shared" ref="AF3472" si="5302">AC3472+AE3472</f>
        <v>95936.222714330899</v>
      </c>
      <c r="AG3472">
        <f t="shared" ref="AG3472" si="5303">Z3460</f>
        <v>248</v>
      </c>
    </row>
    <row r="3473" spans="1:33" x14ac:dyDescent="0.25">
      <c r="A3473" s="6" t="s">
        <v>12</v>
      </c>
      <c r="B3473" s="6" t="s">
        <v>18</v>
      </c>
      <c r="C3473" s="6" t="s">
        <v>19</v>
      </c>
      <c r="D3473" s="14" t="s">
        <v>20</v>
      </c>
      <c r="E3473" s="14" t="s">
        <v>21</v>
      </c>
      <c r="F3473" s="6" t="s">
        <v>22</v>
      </c>
      <c r="G3473" s="6" t="s">
        <v>23</v>
      </c>
      <c r="M3473" s="6" t="s">
        <v>12</v>
      </c>
      <c r="N3473" s="6" t="s">
        <v>18</v>
      </c>
      <c r="O3473" s="6" t="s">
        <v>19</v>
      </c>
      <c r="P3473" s="14" t="s">
        <v>20</v>
      </c>
      <c r="Q3473" s="14" t="s">
        <v>21</v>
      </c>
      <c r="R3473" s="6" t="s">
        <v>22</v>
      </c>
      <c r="S3473" s="6" t="s">
        <v>23</v>
      </c>
      <c r="Y3473" s="6" t="s">
        <v>12</v>
      </c>
      <c r="Z3473" s="6" t="s">
        <v>18</v>
      </c>
      <c r="AA3473" s="6" t="s">
        <v>19</v>
      </c>
      <c r="AB3473" s="14" t="s">
        <v>20</v>
      </c>
      <c r="AC3473" s="14" t="s">
        <v>21</v>
      </c>
      <c r="AD3473" s="6" t="s">
        <v>22</v>
      </c>
      <c r="AE3473" s="6" t="s">
        <v>23</v>
      </c>
    </row>
    <row r="3474" spans="1:33" x14ac:dyDescent="0.25">
      <c r="A3474" s="7" t="str">
        <f>Premissas!$E$2</f>
        <v>outubro/19</v>
      </c>
      <c r="B3474" s="29">
        <f>B3460+1</f>
        <v>249</v>
      </c>
      <c r="C3474" s="15">
        <f>LARGE(Premissas!$H$2:$I$2,1)</f>
        <v>63.39</v>
      </c>
      <c r="D3474" s="16">
        <f t="shared" ref="D3474:D3485" si="5304">IF(C3474&gt;105%*B3474,(C3474-B3474),0)</f>
        <v>0</v>
      </c>
      <c r="E3474" s="17">
        <f>D3474*Premissas!$C$6</f>
        <v>0</v>
      </c>
      <c r="F3474" s="15">
        <f t="shared" ref="F3474:F3485" si="5305">IF(C3474&gt;B3474,C3474,B3474)</f>
        <v>249</v>
      </c>
      <c r="G3474" s="18">
        <f>F3474*Premissas!$C$5</f>
        <v>8026.9218601708317</v>
      </c>
      <c r="M3474" s="7" t="str">
        <f>Premissas!$E$2</f>
        <v>outubro/19</v>
      </c>
      <c r="N3474" s="29">
        <f t="shared" ref="N3474" si="5306">N3460+1</f>
        <v>249</v>
      </c>
      <c r="O3474" s="15">
        <f>Premissas!$I$2</f>
        <v>63.39</v>
      </c>
      <c r="P3474" s="16">
        <f t="shared" ref="P3474:P3485" si="5307">IF(O3474&gt;105%*N3474,(O3474-N3474),0)</f>
        <v>0</v>
      </c>
      <c r="Q3474" s="17">
        <f>P3474*Premissas!$C$13</f>
        <v>0</v>
      </c>
      <c r="R3474" s="15">
        <f t="shared" ref="R3474:R3485" si="5308">IF(O3474&gt;N3474,O3474,N3474)</f>
        <v>249</v>
      </c>
      <c r="S3474" s="18">
        <f>R3474*Premissas!$C$11</f>
        <v>11993.119266055046</v>
      </c>
      <c r="Y3474" s="7" t="str">
        <f>Premissas!$E$2</f>
        <v>outubro/19</v>
      </c>
      <c r="Z3474" s="29">
        <f t="shared" ref="Z3474" si="5309">Z3460+1</f>
        <v>249</v>
      </c>
      <c r="AA3474" s="15">
        <f>Premissas!$H$2</f>
        <v>58.8</v>
      </c>
      <c r="AB3474" s="16">
        <f t="shared" ref="AB3474:AB3485" si="5310">IF(AA3474&gt;105%*Z3474,(AA3474-Z3474),0)</f>
        <v>0</v>
      </c>
      <c r="AC3474" s="17">
        <f>AB3474*Premissas!$C$6</f>
        <v>0</v>
      </c>
      <c r="AD3474" s="15">
        <f t="shared" ref="AD3474:AD3485" si="5311">IF(AA3474&gt;Z3474,AA3474,Z3474)</f>
        <v>249</v>
      </c>
      <c r="AE3474" s="18">
        <f>AD3474*Premissas!$C$12</f>
        <v>8026.9218601708317</v>
      </c>
    </row>
    <row r="3475" spans="1:33" x14ac:dyDescent="0.25">
      <c r="A3475" s="7" t="str">
        <f>Premissas!$E$3</f>
        <v>setembro/19</v>
      </c>
      <c r="B3475" s="29">
        <f>B3474</f>
        <v>249</v>
      </c>
      <c r="C3475" s="15">
        <f>LARGE(Premissas!$H$3:$I$3,1)</f>
        <v>58.91</v>
      </c>
      <c r="D3475" s="16">
        <f t="shared" si="5304"/>
        <v>0</v>
      </c>
      <c r="E3475" s="17">
        <f>D3475*Premissas!$C$6</f>
        <v>0</v>
      </c>
      <c r="F3475" s="15">
        <f t="shared" si="5305"/>
        <v>249</v>
      </c>
      <c r="G3475" s="18">
        <f>F3475*Premissas!$C$5</f>
        <v>8026.9218601708317</v>
      </c>
      <c r="M3475" s="7" t="str">
        <f>Premissas!$E$3</f>
        <v>setembro/19</v>
      </c>
      <c r="N3475" s="29">
        <f t="shared" ref="N3475:N3485" si="5312">N3474</f>
        <v>249</v>
      </c>
      <c r="O3475" s="15">
        <f>Premissas!$I$3</f>
        <v>52.19</v>
      </c>
      <c r="P3475" s="16">
        <f t="shared" si="5307"/>
        <v>0</v>
      </c>
      <c r="Q3475" s="17">
        <f>P3475*Premissas!$C$13</f>
        <v>0</v>
      </c>
      <c r="R3475" s="15">
        <f t="shared" si="5308"/>
        <v>249</v>
      </c>
      <c r="S3475" s="18">
        <f>R3475*Premissas!$C$11</f>
        <v>11993.119266055046</v>
      </c>
      <c r="Y3475" s="7" t="str">
        <f>Premissas!$E$3</f>
        <v>setembro/19</v>
      </c>
      <c r="Z3475" s="29">
        <f t="shared" ref="Z3475:Z3485" si="5313">Z3474</f>
        <v>249</v>
      </c>
      <c r="AA3475" s="15">
        <f>Premissas!$H$3</f>
        <v>58.91</v>
      </c>
      <c r="AB3475" s="16">
        <f t="shared" si="5310"/>
        <v>0</v>
      </c>
      <c r="AC3475" s="17">
        <f>AB3475*Premissas!$C$6</f>
        <v>0</v>
      </c>
      <c r="AD3475" s="15">
        <f t="shared" si="5311"/>
        <v>249</v>
      </c>
      <c r="AE3475" s="18">
        <f>AD3475*Premissas!$C$12</f>
        <v>8026.9218601708317</v>
      </c>
    </row>
    <row r="3476" spans="1:33" x14ac:dyDescent="0.25">
      <c r="A3476" s="7" t="str">
        <f>Premissas!$E$4</f>
        <v>agosto/19</v>
      </c>
      <c r="B3476" s="29">
        <f t="shared" ref="B3476:B3485" si="5314">B3475</f>
        <v>249</v>
      </c>
      <c r="C3476" s="15">
        <f>LARGE(Premissas!$H$4:$I$4,1)</f>
        <v>46.48</v>
      </c>
      <c r="D3476" s="16">
        <f t="shared" si="5304"/>
        <v>0</v>
      </c>
      <c r="E3476" s="17">
        <f>D3476*Premissas!$C$6</f>
        <v>0</v>
      </c>
      <c r="F3476" s="15">
        <f t="shared" si="5305"/>
        <v>249</v>
      </c>
      <c r="G3476" s="18">
        <f>F3476*Premissas!$C$5</f>
        <v>8026.9218601708317</v>
      </c>
      <c r="M3476" s="7" t="str">
        <f>Premissas!$E$4</f>
        <v>agosto/19</v>
      </c>
      <c r="N3476" s="29">
        <f t="shared" si="5312"/>
        <v>249</v>
      </c>
      <c r="O3476" s="15">
        <f>Premissas!$I$4</f>
        <v>20.16</v>
      </c>
      <c r="P3476" s="16">
        <f t="shared" si="5307"/>
        <v>0</v>
      </c>
      <c r="Q3476" s="17">
        <f>P3476*Premissas!$C$13</f>
        <v>0</v>
      </c>
      <c r="R3476" s="15">
        <f t="shared" si="5308"/>
        <v>249</v>
      </c>
      <c r="S3476" s="18">
        <f>R3476*Premissas!$C$11</f>
        <v>11993.119266055046</v>
      </c>
      <c r="Y3476" s="7" t="str">
        <f>Premissas!$E$4</f>
        <v>agosto/19</v>
      </c>
      <c r="Z3476" s="29">
        <f t="shared" si="5313"/>
        <v>249</v>
      </c>
      <c r="AA3476" s="15">
        <f>Premissas!$H$4</f>
        <v>46.48</v>
      </c>
      <c r="AB3476" s="16">
        <f t="shared" si="5310"/>
        <v>0</v>
      </c>
      <c r="AC3476" s="17">
        <f>AB3476*Premissas!$C$6</f>
        <v>0</v>
      </c>
      <c r="AD3476" s="15">
        <f t="shared" si="5311"/>
        <v>249</v>
      </c>
      <c r="AE3476" s="18">
        <f>AD3476*Premissas!$C$12</f>
        <v>8026.9218601708317</v>
      </c>
    </row>
    <row r="3477" spans="1:33" x14ac:dyDescent="0.25">
      <c r="A3477" s="7" t="str">
        <f>Premissas!$E$5</f>
        <v>julho/19</v>
      </c>
      <c r="B3477" s="29">
        <f t="shared" si="5314"/>
        <v>249</v>
      </c>
      <c r="C3477" s="15">
        <f>LARGE(Premissas!$H$5:$I$5,1)</f>
        <v>63.17</v>
      </c>
      <c r="D3477" s="16">
        <f t="shared" si="5304"/>
        <v>0</v>
      </c>
      <c r="E3477" s="17">
        <f>D3477*Premissas!$C$6</f>
        <v>0</v>
      </c>
      <c r="F3477" s="15">
        <f t="shared" si="5305"/>
        <v>249</v>
      </c>
      <c r="G3477" s="18">
        <f>F3477*Premissas!$C$5</f>
        <v>8026.9218601708317</v>
      </c>
      <c r="M3477" s="7" t="str">
        <f>Premissas!$E$5</f>
        <v>julho/19</v>
      </c>
      <c r="N3477" s="29">
        <f t="shared" si="5312"/>
        <v>249</v>
      </c>
      <c r="O3477" s="15">
        <f>Premissas!$I$5</f>
        <v>39.979999999999997</v>
      </c>
      <c r="P3477" s="16">
        <f t="shared" si="5307"/>
        <v>0</v>
      </c>
      <c r="Q3477" s="17">
        <f>P3477*Premissas!$C$13</f>
        <v>0</v>
      </c>
      <c r="R3477" s="15">
        <f t="shared" si="5308"/>
        <v>249</v>
      </c>
      <c r="S3477" s="18">
        <f>R3477*Premissas!$C$11</f>
        <v>11993.119266055046</v>
      </c>
      <c r="Y3477" s="7" t="str">
        <f>Premissas!$E$5</f>
        <v>julho/19</v>
      </c>
      <c r="Z3477" s="29">
        <f t="shared" si="5313"/>
        <v>249</v>
      </c>
      <c r="AA3477" s="15">
        <f>Premissas!$H$5</f>
        <v>63.17</v>
      </c>
      <c r="AB3477" s="16">
        <f t="shared" si="5310"/>
        <v>0</v>
      </c>
      <c r="AC3477" s="17">
        <f>AB3477*Premissas!$C$6</f>
        <v>0</v>
      </c>
      <c r="AD3477" s="15">
        <f t="shared" si="5311"/>
        <v>249</v>
      </c>
      <c r="AE3477" s="18">
        <f>AD3477*Premissas!$C$12</f>
        <v>8026.9218601708317</v>
      </c>
    </row>
    <row r="3478" spans="1:33" x14ac:dyDescent="0.25">
      <c r="A3478" s="7" t="str">
        <f>Premissas!$E$6</f>
        <v>junho/19</v>
      </c>
      <c r="B3478" s="29">
        <f t="shared" si="5314"/>
        <v>249</v>
      </c>
      <c r="C3478" s="15">
        <f>LARGE(Premissas!$H$6:$I$6,1)</f>
        <v>59.47</v>
      </c>
      <c r="D3478" s="16">
        <f t="shared" si="5304"/>
        <v>0</v>
      </c>
      <c r="E3478" s="17">
        <f>D3478*Premissas!$C$6</f>
        <v>0</v>
      </c>
      <c r="F3478" s="15">
        <f t="shared" si="5305"/>
        <v>249</v>
      </c>
      <c r="G3478" s="18">
        <f>F3478*Premissas!$C$5</f>
        <v>8026.9218601708317</v>
      </c>
      <c r="M3478" s="7" t="str">
        <f>Premissas!$E$6</f>
        <v>junho/19</v>
      </c>
      <c r="N3478" s="29">
        <f t="shared" si="5312"/>
        <v>249</v>
      </c>
      <c r="O3478" s="15">
        <f>Premissas!$I$6</f>
        <v>47.71</v>
      </c>
      <c r="P3478" s="16">
        <f t="shared" si="5307"/>
        <v>0</v>
      </c>
      <c r="Q3478" s="17">
        <f>P3478*Premissas!$C$13</f>
        <v>0</v>
      </c>
      <c r="R3478" s="15">
        <f t="shared" si="5308"/>
        <v>249</v>
      </c>
      <c r="S3478" s="18">
        <f>R3478*Premissas!$C$11</f>
        <v>11993.119266055046</v>
      </c>
      <c r="Y3478" s="7" t="str">
        <f>Premissas!$E$6</f>
        <v>junho/19</v>
      </c>
      <c r="Z3478" s="29">
        <f t="shared" si="5313"/>
        <v>249</v>
      </c>
      <c r="AA3478" s="15">
        <f>Premissas!$H$6</f>
        <v>59.47</v>
      </c>
      <c r="AB3478" s="16">
        <f t="shared" si="5310"/>
        <v>0</v>
      </c>
      <c r="AC3478" s="17">
        <f>AB3478*Premissas!$C$6</f>
        <v>0</v>
      </c>
      <c r="AD3478" s="15">
        <f t="shared" si="5311"/>
        <v>249</v>
      </c>
      <c r="AE3478" s="18">
        <f>AD3478*Premissas!$C$12</f>
        <v>8026.9218601708317</v>
      </c>
    </row>
    <row r="3479" spans="1:33" x14ac:dyDescent="0.25">
      <c r="A3479" s="7" t="str">
        <f>Premissas!$E$7</f>
        <v>maio/19</v>
      </c>
      <c r="B3479" s="29">
        <f t="shared" si="5314"/>
        <v>249</v>
      </c>
      <c r="C3479" s="15">
        <f>LARGE(Premissas!$H$7:$I$7,1)</f>
        <v>61.04</v>
      </c>
      <c r="D3479" s="20">
        <f t="shared" si="5304"/>
        <v>0</v>
      </c>
      <c r="E3479" s="17">
        <f>D3479*Premissas!$C$6</f>
        <v>0</v>
      </c>
      <c r="F3479" s="15">
        <f t="shared" si="5305"/>
        <v>249</v>
      </c>
      <c r="G3479" s="18">
        <f>F3479*Premissas!$C$5</f>
        <v>8026.9218601708317</v>
      </c>
      <c r="M3479" s="7" t="str">
        <f>Premissas!$E$7</f>
        <v>maio/19</v>
      </c>
      <c r="N3479" s="29">
        <f t="shared" si="5312"/>
        <v>249</v>
      </c>
      <c r="O3479" s="15">
        <f>Premissas!$I$7</f>
        <v>46.37</v>
      </c>
      <c r="P3479" s="20">
        <f t="shared" si="5307"/>
        <v>0</v>
      </c>
      <c r="Q3479" s="17">
        <f>P3479*Premissas!$C$13</f>
        <v>0</v>
      </c>
      <c r="R3479" s="15">
        <f t="shared" si="5308"/>
        <v>249</v>
      </c>
      <c r="S3479" s="18">
        <f>R3479*Premissas!$C$11</f>
        <v>11993.119266055046</v>
      </c>
      <c r="Y3479" s="7" t="str">
        <f>Premissas!$E$7</f>
        <v>maio/19</v>
      </c>
      <c r="Z3479" s="29">
        <f t="shared" si="5313"/>
        <v>249</v>
      </c>
      <c r="AA3479" s="15">
        <f>Premissas!$H$7</f>
        <v>61.04</v>
      </c>
      <c r="AB3479" s="20">
        <f t="shared" si="5310"/>
        <v>0</v>
      </c>
      <c r="AC3479" s="17">
        <f>AB3479*Premissas!$C$6</f>
        <v>0</v>
      </c>
      <c r="AD3479" s="15">
        <f t="shared" si="5311"/>
        <v>249</v>
      </c>
      <c r="AE3479" s="18">
        <f>AD3479*Premissas!$C$12</f>
        <v>8026.9218601708317</v>
      </c>
    </row>
    <row r="3480" spans="1:33" x14ac:dyDescent="0.25">
      <c r="A3480" s="7" t="str">
        <f>Premissas!$E$8</f>
        <v>abril/19</v>
      </c>
      <c r="B3480" s="29">
        <f t="shared" si="5314"/>
        <v>249</v>
      </c>
      <c r="C3480" s="15">
        <f>LARGE(Premissas!$H$8:$I$8,1)</f>
        <v>81.98</v>
      </c>
      <c r="D3480" s="20">
        <f t="shared" si="5304"/>
        <v>0</v>
      </c>
      <c r="E3480" s="17">
        <f>D3480*Premissas!$C$6</f>
        <v>0</v>
      </c>
      <c r="F3480" s="15">
        <f t="shared" si="5305"/>
        <v>249</v>
      </c>
      <c r="G3480" s="18">
        <f>F3480*Premissas!$C$5</f>
        <v>8026.9218601708317</v>
      </c>
      <c r="M3480" s="7" t="str">
        <f>Premissas!$E$8</f>
        <v>abril/19</v>
      </c>
      <c r="N3480" s="29">
        <f t="shared" si="5312"/>
        <v>249</v>
      </c>
      <c r="O3480" s="15">
        <f>Premissas!$I$8</f>
        <v>53.09</v>
      </c>
      <c r="P3480" s="20">
        <f t="shared" si="5307"/>
        <v>0</v>
      </c>
      <c r="Q3480" s="17">
        <f>P3480*Premissas!$C$13</f>
        <v>0</v>
      </c>
      <c r="R3480" s="15">
        <f t="shared" si="5308"/>
        <v>249</v>
      </c>
      <c r="S3480" s="18">
        <f>R3480*Premissas!$C$11</f>
        <v>11993.119266055046</v>
      </c>
      <c r="Y3480" s="7" t="str">
        <f>Premissas!$E$8</f>
        <v>abril/19</v>
      </c>
      <c r="Z3480" s="29">
        <f t="shared" si="5313"/>
        <v>249</v>
      </c>
      <c r="AA3480" s="15">
        <f>Premissas!$H$8</f>
        <v>81.98</v>
      </c>
      <c r="AB3480" s="20">
        <f t="shared" si="5310"/>
        <v>0</v>
      </c>
      <c r="AC3480" s="17">
        <f>AB3480*Premissas!$C$6</f>
        <v>0</v>
      </c>
      <c r="AD3480" s="15">
        <f t="shared" si="5311"/>
        <v>249</v>
      </c>
      <c r="AE3480" s="18">
        <f>AD3480*Premissas!$C$12</f>
        <v>8026.9218601708317</v>
      </c>
    </row>
    <row r="3481" spans="1:33" x14ac:dyDescent="0.25">
      <c r="A3481" s="7" t="str">
        <f>Premissas!$E$9</f>
        <v>março/19</v>
      </c>
      <c r="B3481" s="29">
        <f t="shared" si="5314"/>
        <v>249</v>
      </c>
      <c r="C3481" s="15">
        <f>LARGE(Premissas!$H$9:$I$9,1)</f>
        <v>77.73</v>
      </c>
      <c r="D3481" s="20">
        <f t="shared" si="5304"/>
        <v>0</v>
      </c>
      <c r="E3481" s="17">
        <f>D3481*Premissas!$C$6</f>
        <v>0</v>
      </c>
      <c r="F3481" s="15">
        <f t="shared" si="5305"/>
        <v>249</v>
      </c>
      <c r="G3481" s="18">
        <f>F3481*Premissas!$C$5</f>
        <v>8026.9218601708317</v>
      </c>
      <c r="M3481" s="7" t="str">
        <f>Premissas!$E$9</f>
        <v>março/19</v>
      </c>
      <c r="N3481" s="29">
        <f t="shared" si="5312"/>
        <v>249</v>
      </c>
      <c r="O3481" s="15">
        <f>Premissas!$I$9</f>
        <v>77.73</v>
      </c>
      <c r="P3481" s="20">
        <f t="shared" si="5307"/>
        <v>0</v>
      </c>
      <c r="Q3481" s="17">
        <f>P3481*Premissas!$C$13</f>
        <v>0</v>
      </c>
      <c r="R3481" s="15">
        <f t="shared" si="5308"/>
        <v>249</v>
      </c>
      <c r="S3481" s="18">
        <f>R3481*Premissas!$C$11</f>
        <v>11993.119266055046</v>
      </c>
      <c r="Y3481" s="7" t="str">
        <f>Premissas!$E$9</f>
        <v>março/19</v>
      </c>
      <c r="Z3481" s="29">
        <f t="shared" si="5313"/>
        <v>249</v>
      </c>
      <c r="AA3481" s="15">
        <f>Premissas!$H$9</f>
        <v>77.62</v>
      </c>
      <c r="AB3481" s="20">
        <f t="shared" si="5310"/>
        <v>0</v>
      </c>
      <c r="AC3481" s="17">
        <f>AB3481*Premissas!$C$6</f>
        <v>0</v>
      </c>
      <c r="AD3481" s="15">
        <f t="shared" si="5311"/>
        <v>249</v>
      </c>
      <c r="AE3481" s="18">
        <f>AD3481*Premissas!$C$12</f>
        <v>8026.9218601708317</v>
      </c>
    </row>
    <row r="3482" spans="1:33" x14ac:dyDescent="0.25">
      <c r="A3482" s="7" t="str">
        <f>Premissas!$E$10</f>
        <v>fevereiro/19</v>
      </c>
      <c r="B3482" s="29">
        <f t="shared" si="5314"/>
        <v>249</v>
      </c>
      <c r="C3482" s="15">
        <f>LARGE(Premissas!$H$10:$I$10,1)</f>
        <v>89.49</v>
      </c>
      <c r="D3482" s="20">
        <f t="shared" si="5304"/>
        <v>0</v>
      </c>
      <c r="E3482" s="17">
        <f>D3482*Premissas!$C$6</f>
        <v>0</v>
      </c>
      <c r="F3482" s="15">
        <f t="shared" si="5305"/>
        <v>249</v>
      </c>
      <c r="G3482" s="18">
        <f>F3482*Premissas!$C$5</f>
        <v>8026.9218601708317</v>
      </c>
      <c r="M3482" s="7" t="str">
        <f>Premissas!$E$10</f>
        <v>fevereiro/19</v>
      </c>
      <c r="N3482" s="29">
        <f t="shared" si="5312"/>
        <v>249</v>
      </c>
      <c r="O3482" s="15">
        <f>Premissas!$I$10</f>
        <v>61.82</v>
      </c>
      <c r="P3482" s="20">
        <f t="shared" si="5307"/>
        <v>0</v>
      </c>
      <c r="Q3482" s="17">
        <f>P3482*Premissas!$C$13</f>
        <v>0</v>
      </c>
      <c r="R3482" s="15">
        <f t="shared" si="5308"/>
        <v>249</v>
      </c>
      <c r="S3482" s="18">
        <f>R3482*Premissas!$C$11</f>
        <v>11993.119266055046</v>
      </c>
      <c r="Y3482" s="7" t="str">
        <f>Premissas!$E$10</f>
        <v>fevereiro/19</v>
      </c>
      <c r="Z3482" s="29">
        <f t="shared" si="5313"/>
        <v>249</v>
      </c>
      <c r="AA3482" s="15">
        <f>Premissas!$H$10</f>
        <v>89.49</v>
      </c>
      <c r="AB3482" s="20">
        <f t="shared" si="5310"/>
        <v>0</v>
      </c>
      <c r="AC3482" s="17">
        <f>AB3482*Premissas!$C$6</f>
        <v>0</v>
      </c>
      <c r="AD3482" s="15">
        <f t="shared" si="5311"/>
        <v>249</v>
      </c>
      <c r="AE3482" s="18">
        <f>AD3482*Premissas!$C$12</f>
        <v>8026.9218601708317</v>
      </c>
    </row>
    <row r="3483" spans="1:33" x14ac:dyDescent="0.25">
      <c r="A3483" s="7" t="str">
        <f>Premissas!$E$11</f>
        <v>janeiro/19</v>
      </c>
      <c r="B3483" s="29">
        <f t="shared" si="5314"/>
        <v>249</v>
      </c>
      <c r="C3483" s="15">
        <f>LARGE(Premissas!$H$11:$I$11,1)</f>
        <v>81.09</v>
      </c>
      <c r="D3483" s="16">
        <f t="shared" si="5304"/>
        <v>0</v>
      </c>
      <c r="E3483" s="17">
        <f>D3483*Premissas!$C$6</f>
        <v>0</v>
      </c>
      <c r="F3483" s="15">
        <f t="shared" si="5305"/>
        <v>249</v>
      </c>
      <c r="G3483" s="18">
        <f>F3483*Premissas!$C$5</f>
        <v>8026.9218601708317</v>
      </c>
      <c r="M3483" s="7" t="str">
        <f>Premissas!$E$11</f>
        <v>janeiro/19</v>
      </c>
      <c r="N3483" s="29">
        <f t="shared" si="5312"/>
        <v>249</v>
      </c>
      <c r="O3483" s="15">
        <f>Premissas!$I$11</f>
        <v>57.12</v>
      </c>
      <c r="P3483" s="16">
        <f t="shared" si="5307"/>
        <v>0</v>
      </c>
      <c r="Q3483" s="17">
        <f>P3483*Premissas!$C$13</f>
        <v>0</v>
      </c>
      <c r="R3483" s="15">
        <f t="shared" si="5308"/>
        <v>249</v>
      </c>
      <c r="S3483" s="18">
        <f>R3483*Premissas!$C$11</f>
        <v>11993.119266055046</v>
      </c>
      <c r="Y3483" s="7" t="str">
        <f>Premissas!$E$11</f>
        <v>janeiro/19</v>
      </c>
      <c r="Z3483" s="29">
        <f t="shared" si="5313"/>
        <v>249</v>
      </c>
      <c r="AA3483" s="15">
        <f>Premissas!$H$11</f>
        <v>81.09</v>
      </c>
      <c r="AB3483" s="16">
        <f t="shared" si="5310"/>
        <v>0</v>
      </c>
      <c r="AC3483" s="17">
        <f>AB3483*Premissas!$C$6</f>
        <v>0</v>
      </c>
      <c r="AD3483" s="15">
        <f t="shared" si="5311"/>
        <v>249</v>
      </c>
      <c r="AE3483" s="18">
        <f>AD3483*Premissas!$C$12</f>
        <v>8026.9218601708317</v>
      </c>
    </row>
    <row r="3484" spans="1:33" x14ac:dyDescent="0.25">
      <c r="A3484" s="7" t="str">
        <f>Premissas!$E$12</f>
        <v>dezembro/18</v>
      </c>
      <c r="B3484" s="29">
        <f t="shared" si="5314"/>
        <v>249</v>
      </c>
      <c r="C3484" s="15">
        <f>LARGE(Premissas!$H$12:$I$12,1)</f>
        <v>66.98</v>
      </c>
      <c r="D3484" s="16">
        <f t="shared" si="5304"/>
        <v>0</v>
      </c>
      <c r="E3484" s="17">
        <f>D3484*Premissas!$C$6</f>
        <v>0</v>
      </c>
      <c r="F3484" s="15">
        <f t="shared" si="5305"/>
        <v>249</v>
      </c>
      <c r="G3484" s="18">
        <f>F3484*Premissas!$C$5</f>
        <v>8026.9218601708317</v>
      </c>
      <c r="M3484" s="7" t="str">
        <f>Premissas!$E$12</f>
        <v>dezembro/18</v>
      </c>
      <c r="N3484" s="29">
        <f t="shared" si="5312"/>
        <v>249</v>
      </c>
      <c r="O3484" s="15">
        <f>Premissas!$I$12</f>
        <v>56.9</v>
      </c>
      <c r="P3484" s="16">
        <f t="shared" si="5307"/>
        <v>0</v>
      </c>
      <c r="Q3484" s="17">
        <f>P3484*Premissas!$C$13</f>
        <v>0</v>
      </c>
      <c r="R3484" s="15">
        <f t="shared" si="5308"/>
        <v>249</v>
      </c>
      <c r="S3484" s="18">
        <f>R3484*Premissas!$C$11</f>
        <v>11993.119266055046</v>
      </c>
      <c r="Y3484" s="7" t="str">
        <f>Premissas!$E$12</f>
        <v>dezembro/18</v>
      </c>
      <c r="Z3484" s="29">
        <f t="shared" si="5313"/>
        <v>249</v>
      </c>
      <c r="AA3484" s="15">
        <f>Premissas!$H$12</f>
        <v>66.98</v>
      </c>
      <c r="AB3484" s="16">
        <f t="shared" si="5310"/>
        <v>0</v>
      </c>
      <c r="AC3484" s="17">
        <f>AB3484*Premissas!$C$6</f>
        <v>0</v>
      </c>
      <c r="AD3484" s="15">
        <f t="shared" si="5311"/>
        <v>249</v>
      </c>
      <c r="AE3484" s="18">
        <f>AD3484*Premissas!$C$12</f>
        <v>8026.9218601708317</v>
      </c>
    </row>
    <row r="3485" spans="1:33" x14ac:dyDescent="0.25">
      <c r="A3485" s="7" t="str">
        <f>Premissas!$E$13</f>
        <v>novembro/18</v>
      </c>
      <c r="B3485" s="29">
        <f t="shared" si="5314"/>
        <v>249</v>
      </c>
      <c r="C3485" s="15">
        <f>LARGE(Premissas!$H$13:$I$13,1)</f>
        <v>66.42</v>
      </c>
      <c r="D3485" s="16">
        <f t="shared" si="5304"/>
        <v>0</v>
      </c>
      <c r="E3485" s="17">
        <f>D3485*Premissas!$C$6</f>
        <v>0</v>
      </c>
      <c r="F3485" s="15">
        <f t="shared" si="5305"/>
        <v>249</v>
      </c>
      <c r="G3485" s="18">
        <f>F3485*Premissas!$C$5</f>
        <v>8026.9218601708317</v>
      </c>
      <c r="M3485" s="7" t="str">
        <f>Premissas!$E$13</f>
        <v>novembro/18</v>
      </c>
      <c r="N3485" s="29">
        <f t="shared" si="5312"/>
        <v>249</v>
      </c>
      <c r="O3485" s="15">
        <f>Premissas!$I$13</f>
        <v>40.659999999999997</v>
      </c>
      <c r="P3485" s="16">
        <f t="shared" si="5307"/>
        <v>0</v>
      </c>
      <c r="Q3485" s="17">
        <f>P3485*Premissas!$C$13</f>
        <v>0</v>
      </c>
      <c r="R3485" s="15">
        <f t="shared" si="5308"/>
        <v>249</v>
      </c>
      <c r="S3485" s="18">
        <f>R3485*Premissas!$C$11</f>
        <v>11993.119266055046</v>
      </c>
      <c r="Y3485" s="7" t="str">
        <f>Premissas!$E$13</f>
        <v>novembro/18</v>
      </c>
      <c r="Z3485" s="29">
        <f t="shared" si="5313"/>
        <v>249</v>
      </c>
      <c r="AA3485" s="15">
        <f>Premissas!$H$13</f>
        <v>66.42</v>
      </c>
      <c r="AB3485" s="16">
        <f t="shared" si="5310"/>
        <v>0</v>
      </c>
      <c r="AC3485" s="17">
        <f>AB3485*Premissas!$C$6</f>
        <v>0</v>
      </c>
      <c r="AD3485" s="15">
        <f t="shared" si="5311"/>
        <v>249</v>
      </c>
      <c r="AE3485" s="18">
        <f>AD3485*Premissas!$C$12</f>
        <v>8026.9218601708317</v>
      </c>
    </row>
    <row r="3486" spans="1:33" x14ac:dyDescent="0.25">
      <c r="A3486" s="26" t="s">
        <v>35</v>
      </c>
      <c r="B3486" s="5"/>
      <c r="C3486" s="5">
        <f>LARGE(C3473:C3485,1)</f>
        <v>89.49</v>
      </c>
      <c r="D3486" s="5">
        <f>LARGE(D3473:D3485,1)</f>
        <v>0</v>
      </c>
      <c r="E3486" s="27">
        <f>SUM(E3474:E3485)</f>
        <v>0</v>
      </c>
      <c r="F3486" s="5">
        <f>LARGE(F3473:F3485,1)</f>
        <v>249</v>
      </c>
      <c r="G3486" s="27">
        <f t="shared" si="5270"/>
        <v>96323.062322049969</v>
      </c>
      <c r="H3486" s="50">
        <f>E3486+G3486</f>
        <v>96323.062322049969</v>
      </c>
      <c r="I3486">
        <f>B3474</f>
        <v>249</v>
      </c>
      <c r="M3486" s="26" t="s">
        <v>35</v>
      </c>
      <c r="N3486" s="5"/>
      <c r="O3486" s="5">
        <f t="shared" ref="O3486:P3486" si="5315">LARGE(O3473:O3485,1)</f>
        <v>77.73</v>
      </c>
      <c r="P3486" s="5">
        <f t="shared" si="5315"/>
        <v>0</v>
      </c>
      <c r="Q3486" s="27">
        <f t="shared" ref="Q3486" si="5316">SUM(Q3474:Q3485)</f>
        <v>0</v>
      </c>
      <c r="R3486" s="5">
        <f t="shared" ref="R3486" si="5317">LARGE(R3473:R3485,1)</f>
        <v>249</v>
      </c>
      <c r="S3486" s="27">
        <f t="shared" si="5274"/>
        <v>143917.43119266056</v>
      </c>
      <c r="T3486" s="50">
        <f t="shared" ref="T3486" si="5318">Q3486+S3486</f>
        <v>143917.43119266056</v>
      </c>
      <c r="U3486">
        <f t="shared" ref="U3486" si="5319">N3474</f>
        <v>249</v>
      </c>
      <c r="Y3486" s="26" t="s">
        <v>35</v>
      </c>
      <c r="Z3486" s="5"/>
      <c r="AA3486" s="5">
        <f t="shared" ref="AA3486:AB3486" si="5320">LARGE(AA3473:AA3485,1)</f>
        <v>89.49</v>
      </c>
      <c r="AB3486" s="5">
        <f t="shared" si="5320"/>
        <v>0</v>
      </c>
      <c r="AC3486" s="27">
        <f t="shared" ref="AC3486" si="5321">SUM(AC3474:AC3485)</f>
        <v>0</v>
      </c>
      <c r="AD3486" s="5">
        <f t="shared" ref="AD3486" si="5322">LARGE(AD3473:AD3485,1)</f>
        <v>249</v>
      </c>
      <c r="AE3486" s="27">
        <f t="shared" si="5280"/>
        <v>96323.062322049969</v>
      </c>
      <c r="AF3486" s="50">
        <f t="shared" ref="AF3486" si="5323">AC3486+AE3486</f>
        <v>96323.062322049969</v>
      </c>
      <c r="AG3486">
        <f t="shared" ref="AG3486" si="5324">Z3474</f>
        <v>249</v>
      </c>
    </row>
    <row r="3487" spans="1:33" x14ac:dyDescent="0.25">
      <c r="A3487" s="6" t="s">
        <v>12</v>
      </c>
      <c r="B3487" s="6" t="s">
        <v>18</v>
      </c>
      <c r="C3487" s="6" t="s">
        <v>19</v>
      </c>
      <c r="D3487" s="14" t="s">
        <v>20</v>
      </c>
      <c r="E3487" s="14" t="s">
        <v>21</v>
      </c>
      <c r="F3487" s="6" t="s">
        <v>22</v>
      </c>
      <c r="G3487" s="6" t="s">
        <v>23</v>
      </c>
      <c r="M3487" s="6" t="s">
        <v>12</v>
      </c>
      <c r="N3487" s="6" t="s">
        <v>18</v>
      </c>
      <c r="O3487" s="6" t="s">
        <v>19</v>
      </c>
      <c r="P3487" s="14" t="s">
        <v>20</v>
      </c>
      <c r="Q3487" s="14" t="s">
        <v>21</v>
      </c>
      <c r="R3487" s="6" t="s">
        <v>22</v>
      </c>
      <c r="S3487" s="6" t="s">
        <v>23</v>
      </c>
      <c r="Y3487" s="6" t="s">
        <v>12</v>
      </c>
      <c r="Z3487" s="6" t="s">
        <v>18</v>
      </c>
      <c r="AA3487" s="6" t="s">
        <v>19</v>
      </c>
      <c r="AB3487" s="14" t="s">
        <v>20</v>
      </c>
      <c r="AC3487" s="14" t="s">
        <v>21</v>
      </c>
      <c r="AD3487" s="6" t="s">
        <v>22</v>
      </c>
      <c r="AE3487" s="6" t="s">
        <v>23</v>
      </c>
    </row>
    <row r="3488" spans="1:33" x14ac:dyDescent="0.25">
      <c r="A3488" s="7" t="str">
        <f>Premissas!$E$2</f>
        <v>outubro/19</v>
      </c>
      <c r="B3488" s="29">
        <f>B3474+1</f>
        <v>250</v>
      </c>
      <c r="C3488" s="15">
        <f>LARGE(Premissas!$H$2:$I$2,1)</f>
        <v>63.39</v>
      </c>
      <c r="D3488" s="16">
        <f t="shared" ref="D3488:D3499" si="5325">IF(C3488&gt;105%*B3488,(C3488-B3488),0)</f>
        <v>0</v>
      </c>
      <c r="E3488" s="17">
        <f>D3488*Premissas!$C$6</f>
        <v>0</v>
      </c>
      <c r="F3488" s="15">
        <f t="shared" ref="F3488:F3499" si="5326">IF(C3488&gt;B3488,C3488,B3488)</f>
        <v>250</v>
      </c>
      <c r="G3488" s="18">
        <f>F3488*Premissas!$C$5</f>
        <v>8059.1584941474221</v>
      </c>
      <c r="M3488" s="7" t="str">
        <f>Premissas!$E$2</f>
        <v>outubro/19</v>
      </c>
      <c r="N3488" s="29">
        <f t="shared" ref="N3488" si="5327">N3474+1</f>
        <v>250</v>
      </c>
      <c r="O3488" s="15">
        <f>Premissas!$I$2</f>
        <v>63.39</v>
      </c>
      <c r="P3488" s="16">
        <f t="shared" ref="P3488:P3499" si="5328">IF(O3488&gt;105%*N3488,(O3488-N3488),0)</f>
        <v>0</v>
      </c>
      <c r="Q3488" s="17">
        <f>P3488*Premissas!$C$13</f>
        <v>0</v>
      </c>
      <c r="R3488" s="15">
        <f t="shared" ref="R3488:R3499" si="5329">IF(O3488&gt;N3488,O3488,N3488)</f>
        <v>250</v>
      </c>
      <c r="S3488" s="18">
        <f>R3488*Premissas!$C$11</f>
        <v>12041.284403669724</v>
      </c>
      <c r="Y3488" s="7" t="str">
        <f>Premissas!$E$2</f>
        <v>outubro/19</v>
      </c>
      <c r="Z3488" s="29">
        <f t="shared" ref="Z3488" si="5330">Z3474+1</f>
        <v>250</v>
      </c>
      <c r="AA3488" s="15">
        <f>Premissas!$H$2</f>
        <v>58.8</v>
      </c>
      <c r="AB3488" s="16">
        <f t="shared" ref="AB3488:AB3499" si="5331">IF(AA3488&gt;105%*Z3488,(AA3488-Z3488),0)</f>
        <v>0</v>
      </c>
      <c r="AC3488" s="17">
        <f>AB3488*Premissas!$C$6</f>
        <v>0</v>
      </c>
      <c r="AD3488" s="15">
        <f t="shared" ref="AD3488:AD3499" si="5332">IF(AA3488&gt;Z3488,AA3488,Z3488)</f>
        <v>250</v>
      </c>
      <c r="AE3488" s="18">
        <f>AD3488*Premissas!$C$12</f>
        <v>8059.1584941474221</v>
      </c>
    </row>
    <row r="3489" spans="1:33" x14ac:dyDescent="0.25">
      <c r="A3489" s="7" t="str">
        <f>Premissas!$E$3</f>
        <v>setembro/19</v>
      </c>
      <c r="B3489" s="29">
        <f>B3488</f>
        <v>250</v>
      </c>
      <c r="C3489" s="15">
        <f>LARGE(Premissas!$H$3:$I$3,1)</f>
        <v>58.91</v>
      </c>
      <c r="D3489" s="16">
        <f t="shared" si="5325"/>
        <v>0</v>
      </c>
      <c r="E3489" s="17">
        <f>D3489*Premissas!$C$6</f>
        <v>0</v>
      </c>
      <c r="F3489" s="15">
        <f t="shared" si="5326"/>
        <v>250</v>
      </c>
      <c r="G3489" s="18">
        <f>F3489*Premissas!$C$5</f>
        <v>8059.1584941474221</v>
      </c>
      <c r="M3489" s="7" t="str">
        <f>Premissas!$E$3</f>
        <v>setembro/19</v>
      </c>
      <c r="N3489" s="29">
        <f t="shared" ref="N3489:N3499" si="5333">N3488</f>
        <v>250</v>
      </c>
      <c r="O3489" s="15">
        <f>Premissas!$I$3</f>
        <v>52.19</v>
      </c>
      <c r="P3489" s="16">
        <f t="shared" si="5328"/>
        <v>0</v>
      </c>
      <c r="Q3489" s="17">
        <f>P3489*Premissas!$C$13</f>
        <v>0</v>
      </c>
      <c r="R3489" s="15">
        <f t="shared" si="5329"/>
        <v>250</v>
      </c>
      <c r="S3489" s="18">
        <f>R3489*Premissas!$C$11</f>
        <v>12041.284403669724</v>
      </c>
      <c r="Y3489" s="7" t="str">
        <f>Premissas!$E$3</f>
        <v>setembro/19</v>
      </c>
      <c r="Z3489" s="29">
        <f t="shared" ref="Z3489:Z3499" si="5334">Z3488</f>
        <v>250</v>
      </c>
      <c r="AA3489" s="15">
        <f>Premissas!$H$3</f>
        <v>58.91</v>
      </c>
      <c r="AB3489" s="16">
        <f t="shared" si="5331"/>
        <v>0</v>
      </c>
      <c r="AC3489" s="17">
        <f>AB3489*Premissas!$C$6</f>
        <v>0</v>
      </c>
      <c r="AD3489" s="15">
        <f t="shared" si="5332"/>
        <v>250</v>
      </c>
      <c r="AE3489" s="18">
        <f>AD3489*Premissas!$C$12</f>
        <v>8059.1584941474221</v>
      </c>
    </row>
    <row r="3490" spans="1:33" x14ac:dyDescent="0.25">
      <c r="A3490" s="7" t="str">
        <f>Premissas!$E$4</f>
        <v>agosto/19</v>
      </c>
      <c r="B3490" s="29">
        <f t="shared" ref="B3490:B3499" si="5335">B3489</f>
        <v>250</v>
      </c>
      <c r="C3490" s="15">
        <f>LARGE(Premissas!$H$4:$I$4,1)</f>
        <v>46.48</v>
      </c>
      <c r="D3490" s="16">
        <f t="shared" si="5325"/>
        <v>0</v>
      </c>
      <c r="E3490" s="17">
        <f>D3490*Premissas!$C$6</f>
        <v>0</v>
      </c>
      <c r="F3490" s="15">
        <f t="shared" si="5326"/>
        <v>250</v>
      </c>
      <c r="G3490" s="18">
        <f>F3490*Premissas!$C$5</f>
        <v>8059.1584941474221</v>
      </c>
      <c r="M3490" s="7" t="str">
        <f>Premissas!$E$4</f>
        <v>agosto/19</v>
      </c>
      <c r="N3490" s="29">
        <f t="shared" si="5333"/>
        <v>250</v>
      </c>
      <c r="O3490" s="15">
        <f>Premissas!$I$4</f>
        <v>20.16</v>
      </c>
      <c r="P3490" s="16">
        <f t="shared" si="5328"/>
        <v>0</v>
      </c>
      <c r="Q3490" s="17">
        <f>P3490*Premissas!$C$13</f>
        <v>0</v>
      </c>
      <c r="R3490" s="15">
        <f t="shared" si="5329"/>
        <v>250</v>
      </c>
      <c r="S3490" s="18">
        <f>R3490*Premissas!$C$11</f>
        <v>12041.284403669724</v>
      </c>
      <c r="Y3490" s="7" t="str">
        <f>Premissas!$E$4</f>
        <v>agosto/19</v>
      </c>
      <c r="Z3490" s="29">
        <f t="shared" si="5334"/>
        <v>250</v>
      </c>
      <c r="AA3490" s="15">
        <f>Premissas!$H$4</f>
        <v>46.48</v>
      </c>
      <c r="AB3490" s="16">
        <f t="shared" si="5331"/>
        <v>0</v>
      </c>
      <c r="AC3490" s="17">
        <f>AB3490*Premissas!$C$6</f>
        <v>0</v>
      </c>
      <c r="AD3490" s="15">
        <f t="shared" si="5332"/>
        <v>250</v>
      </c>
      <c r="AE3490" s="18">
        <f>AD3490*Premissas!$C$12</f>
        <v>8059.1584941474221</v>
      </c>
    </row>
    <row r="3491" spans="1:33" x14ac:dyDescent="0.25">
      <c r="A3491" s="7" t="str">
        <f>Premissas!$E$5</f>
        <v>julho/19</v>
      </c>
      <c r="B3491" s="29">
        <f t="shared" si="5335"/>
        <v>250</v>
      </c>
      <c r="C3491" s="15">
        <f>LARGE(Premissas!$H$5:$I$5,1)</f>
        <v>63.17</v>
      </c>
      <c r="D3491" s="16">
        <f t="shared" si="5325"/>
        <v>0</v>
      </c>
      <c r="E3491" s="17">
        <f>D3491*Premissas!$C$6</f>
        <v>0</v>
      </c>
      <c r="F3491" s="15">
        <f t="shared" si="5326"/>
        <v>250</v>
      </c>
      <c r="G3491" s="18">
        <f>F3491*Premissas!$C$5</f>
        <v>8059.1584941474221</v>
      </c>
      <c r="M3491" s="7" t="str">
        <f>Premissas!$E$5</f>
        <v>julho/19</v>
      </c>
      <c r="N3491" s="29">
        <f t="shared" si="5333"/>
        <v>250</v>
      </c>
      <c r="O3491" s="15">
        <f>Premissas!$I$5</f>
        <v>39.979999999999997</v>
      </c>
      <c r="P3491" s="16">
        <f t="shared" si="5328"/>
        <v>0</v>
      </c>
      <c r="Q3491" s="17">
        <f>P3491*Premissas!$C$13</f>
        <v>0</v>
      </c>
      <c r="R3491" s="15">
        <f t="shared" si="5329"/>
        <v>250</v>
      </c>
      <c r="S3491" s="18">
        <f>R3491*Premissas!$C$11</f>
        <v>12041.284403669724</v>
      </c>
      <c r="Y3491" s="7" t="str">
        <f>Premissas!$E$5</f>
        <v>julho/19</v>
      </c>
      <c r="Z3491" s="29">
        <f t="shared" si="5334"/>
        <v>250</v>
      </c>
      <c r="AA3491" s="15">
        <f>Premissas!$H$5</f>
        <v>63.17</v>
      </c>
      <c r="AB3491" s="16">
        <f t="shared" si="5331"/>
        <v>0</v>
      </c>
      <c r="AC3491" s="17">
        <f>AB3491*Premissas!$C$6</f>
        <v>0</v>
      </c>
      <c r="AD3491" s="15">
        <f t="shared" si="5332"/>
        <v>250</v>
      </c>
      <c r="AE3491" s="18">
        <f>AD3491*Premissas!$C$12</f>
        <v>8059.1584941474221</v>
      </c>
    </row>
    <row r="3492" spans="1:33" x14ac:dyDescent="0.25">
      <c r="A3492" s="7" t="str">
        <f>Premissas!$E$6</f>
        <v>junho/19</v>
      </c>
      <c r="B3492" s="29">
        <f t="shared" si="5335"/>
        <v>250</v>
      </c>
      <c r="C3492" s="15">
        <f>LARGE(Premissas!$H$6:$I$6,1)</f>
        <v>59.47</v>
      </c>
      <c r="D3492" s="16">
        <f t="shared" si="5325"/>
        <v>0</v>
      </c>
      <c r="E3492" s="17">
        <f>D3492*Premissas!$C$6</f>
        <v>0</v>
      </c>
      <c r="F3492" s="15">
        <f t="shared" si="5326"/>
        <v>250</v>
      </c>
      <c r="G3492" s="18">
        <f>F3492*Premissas!$C$5</f>
        <v>8059.1584941474221</v>
      </c>
      <c r="M3492" s="7" t="str">
        <f>Premissas!$E$6</f>
        <v>junho/19</v>
      </c>
      <c r="N3492" s="29">
        <f t="shared" si="5333"/>
        <v>250</v>
      </c>
      <c r="O3492" s="15">
        <f>Premissas!$I$6</f>
        <v>47.71</v>
      </c>
      <c r="P3492" s="16">
        <f t="shared" si="5328"/>
        <v>0</v>
      </c>
      <c r="Q3492" s="17">
        <f>P3492*Premissas!$C$13</f>
        <v>0</v>
      </c>
      <c r="R3492" s="15">
        <f t="shared" si="5329"/>
        <v>250</v>
      </c>
      <c r="S3492" s="18">
        <f>R3492*Premissas!$C$11</f>
        <v>12041.284403669724</v>
      </c>
      <c r="Y3492" s="7" t="str">
        <f>Premissas!$E$6</f>
        <v>junho/19</v>
      </c>
      <c r="Z3492" s="29">
        <f t="shared" si="5334"/>
        <v>250</v>
      </c>
      <c r="AA3492" s="15">
        <f>Premissas!$H$6</f>
        <v>59.47</v>
      </c>
      <c r="AB3492" s="16">
        <f t="shared" si="5331"/>
        <v>0</v>
      </c>
      <c r="AC3492" s="17">
        <f>AB3492*Premissas!$C$6</f>
        <v>0</v>
      </c>
      <c r="AD3492" s="15">
        <f t="shared" si="5332"/>
        <v>250</v>
      </c>
      <c r="AE3492" s="18">
        <f>AD3492*Premissas!$C$12</f>
        <v>8059.1584941474221</v>
      </c>
    </row>
    <row r="3493" spans="1:33" x14ac:dyDescent="0.25">
      <c r="A3493" s="7" t="str">
        <f>Premissas!$E$7</f>
        <v>maio/19</v>
      </c>
      <c r="B3493" s="29">
        <f t="shared" si="5335"/>
        <v>250</v>
      </c>
      <c r="C3493" s="15">
        <f>LARGE(Premissas!$H$7:$I$7,1)</f>
        <v>61.04</v>
      </c>
      <c r="D3493" s="20">
        <f t="shared" si="5325"/>
        <v>0</v>
      </c>
      <c r="E3493" s="17">
        <f>D3493*Premissas!$C$6</f>
        <v>0</v>
      </c>
      <c r="F3493" s="15">
        <f t="shared" si="5326"/>
        <v>250</v>
      </c>
      <c r="G3493" s="18">
        <f>F3493*Premissas!$C$5</f>
        <v>8059.1584941474221</v>
      </c>
      <c r="M3493" s="7" t="str">
        <f>Premissas!$E$7</f>
        <v>maio/19</v>
      </c>
      <c r="N3493" s="29">
        <f t="shared" si="5333"/>
        <v>250</v>
      </c>
      <c r="O3493" s="15">
        <f>Premissas!$I$7</f>
        <v>46.37</v>
      </c>
      <c r="P3493" s="20">
        <f t="shared" si="5328"/>
        <v>0</v>
      </c>
      <c r="Q3493" s="17">
        <f>P3493*Premissas!$C$13</f>
        <v>0</v>
      </c>
      <c r="R3493" s="15">
        <f t="shared" si="5329"/>
        <v>250</v>
      </c>
      <c r="S3493" s="18">
        <f>R3493*Premissas!$C$11</f>
        <v>12041.284403669724</v>
      </c>
      <c r="Y3493" s="7" t="str">
        <f>Premissas!$E$7</f>
        <v>maio/19</v>
      </c>
      <c r="Z3493" s="29">
        <f t="shared" si="5334"/>
        <v>250</v>
      </c>
      <c r="AA3493" s="15">
        <f>Premissas!$H$7</f>
        <v>61.04</v>
      </c>
      <c r="AB3493" s="20">
        <f t="shared" si="5331"/>
        <v>0</v>
      </c>
      <c r="AC3493" s="17">
        <f>AB3493*Premissas!$C$6</f>
        <v>0</v>
      </c>
      <c r="AD3493" s="15">
        <f t="shared" si="5332"/>
        <v>250</v>
      </c>
      <c r="AE3493" s="18">
        <f>AD3493*Premissas!$C$12</f>
        <v>8059.1584941474221</v>
      </c>
    </row>
    <row r="3494" spans="1:33" x14ac:dyDescent="0.25">
      <c r="A3494" s="7" t="str">
        <f>Premissas!$E$8</f>
        <v>abril/19</v>
      </c>
      <c r="B3494" s="29">
        <f t="shared" si="5335"/>
        <v>250</v>
      </c>
      <c r="C3494" s="15">
        <f>LARGE(Premissas!$H$8:$I$8,1)</f>
        <v>81.98</v>
      </c>
      <c r="D3494" s="20">
        <f t="shared" si="5325"/>
        <v>0</v>
      </c>
      <c r="E3494" s="17">
        <f>D3494*Premissas!$C$6</f>
        <v>0</v>
      </c>
      <c r="F3494" s="15">
        <f t="shared" si="5326"/>
        <v>250</v>
      </c>
      <c r="G3494" s="18">
        <f>F3494*Premissas!$C$5</f>
        <v>8059.1584941474221</v>
      </c>
      <c r="M3494" s="7" t="str">
        <f>Premissas!$E$8</f>
        <v>abril/19</v>
      </c>
      <c r="N3494" s="29">
        <f t="shared" si="5333"/>
        <v>250</v>
      </c>
      <c r="O3494" s="15">
        <f>Premissas!$I$8</f>
        <v>53.09</v>
      </c>
      <c r="P3494" s="20">
        <f t="shared" si="5328"/>
        <v>0</v>
      </c>
      <c r="Q3494" s="17">
        <f>P3494*Premissas!$C$13</f>
        <v>0</v>
      </c>
      <c r="R3494" s="15">
        <f t="shared" si="5329"/>
        <v>250</v>
      </c>
      <c r="S3494" s="18">
        <f>R3494*Premissas!$C$11</f>
        <v>12041.284403669724</v>
      </c>
      <c r="Y3494" s="7" t="str">
        <f>Premissas!$E$8</f>
        <v>abril/19</v>
      </c>
      <c r="Z3494" s="29">
        <f t="shared" si="5334"/>
        <v>250</v>
      </c>
      <c r="AA3494" s="15">
        <f>Premissas!$H$8</f>
        <v>81.98</v>
      </c>
      <c r="AB3494" s="20">
        <f t="shared" si="5331"/>
        <v>0</v>
      </c>
      <c r="AC3494" s="17">
        <f>AB3494*Premissas!$C$6</f>
        <v>0</v>
      </c>
      <c r="AD3494" s="15">
        <f t="shared" si="5332"/>
        <v>250</v>
      </c>
      <c r="AE3494" s="18">
        <f>AD3494*Premissas!$C$12</f>
        <v>8059.1584941474221</v>
      </c>
    </row>
    <row r="3495" spans="1:33" x14ac:dyDescent="0.25">
      <c r="A3495" s="7" t="str">
        <f>Premissas!$E$9</f>
        <v>março/19</v>
      </c>
      <c r="B3495" s="29">
        <f t="shared" si="5335"/>
        <v>250</v>
      </c>
      <c r="C3495" s="15">
        <f>LARGE(Premissas!$H$9:$I$9,1)</f>
        <v>77.73</v>
      </c>
      <c r="D3495" s="20">
        <f t="shared" si="5325"/>
        <v>0</v>
      </c>
      <c r="E3495" s="17">
        <f>D3495*Premissas!$C$6</f>
        <v>0</v>
      </c>
      <c r="F3495" s="15">
        <f t="shared" si="5326"/>
        <v>250</v>
      </c>
      <c r="G3495" s="18">
        <f>F3495*Premissas!$C$5</f>
        <v>8059.1584941474221</v>
      </c>
      <c r="M3495" s="7" t="str">
        <f>Premissas!$E$9</f>
        <v>março/19</v>
      </c>
      <c r="N3495" s="29">
        <f t="shared" si="5333"/>
        <v>250</v>
      </c>
      <c r="O3495" s="15">
        <f>Premissas!$I$9</f>
        <v>77.73</v>
      </c>
      <c r="P3495" s="20">
        <f t="shared" si="5328"/>
        <v>0</v>
      </c>
      <c r="Q3495" s="17">
        <f>P3495*Premissas!$C$13</f>
        <v>0</v>
      </c>
      <c r="R3495" s="15">
        <f t="shared" si="5329"/>
        <v>250</v>
      </c>
      <c r="S3495" s="18">
        <f>R3495*Premissas!$C$11</f>
        <v>12041.284403669724</v>
      </c>
      <c r="Y3495" s="7" t="str">
        <f>Premissas!$E$9</f>
        <v>março/19</v>
      </c>
      <c r="Z3495" s="29">
        <f t="shared" si="5334"/>
        <v>250</v>
      </c>
      <c r="AA3495" s="15">
        <f>Premissas!$H$9</f>
        <v>77.62</v>
      </c>
      <c r="AB3495" s="20">
        <f t="shared" si="5331"/>
        <v>0</v>
      </c>
      <c r="AC3495" s="17">
        <f>AB3495*Premissas!$C$6</f>
        <v>0</v>
      </c>
      <c r="AD3495" s="15">
        <f t="shared" si="5332"/>
        <v>250</v>
      </c>
      <c r="AE3495" s="18">
        <f>AD3495*Premissas!$C$12</f>
        <v>8059.1584941474221</v>
      </c>
    </row>
    <row r="3496" spans="1:33" x14ac:dyDescent="0.25">
      <c r="A3496" s="7" t="str">
        <f>Premissas!$E$10</f>
        <v>fevereiro/19</v>
      </c>
      <c r="B3496" s="29">
        <f t="shared" si="5335"/>
        <v>250</v>
      </c>
      <c r="C3496" s="15">
        <f>LARGE(Premissas!$H$10:$I$10,1)</f>
        <v>89.49</v>
      </c>
      <c r="D3496" s="20">
        <f t="shared" si="5325"/>
        <v>0</v>
      </c>
      <c r="E3496" s="17">
        <f>D3496*Premissas!$C$6</f>
        <v>0</v>
      </c>
      <c r="F3496" s="15">
        <f t="shared" si="5326"/>
        <v>250</v>
      </c>
      <c r="G3496" s="18">
        <f>F3496*Premissas!$C$5</f>
        <v>8059.1584941474221</v>
      </c>
      <c r="M3496" s="7" t="str">
        <f>Premissas!$E$10</f>
        <v>fevereiro/19</v>
      </c>
      <c r="N3496" s="29">
        <f t="shared" si="5333"/>
        <v>250</v>
      </c>
      <c r="O3496" s="15">
        <f>Premissas!$I$10</f>
        <v>61.82</v>
      </c>
      <c r="P3496" s="20">
        <f t="shared" si="5328"/>
        <v>0</v>
      </c>
      <c r="Q3496" s="17">
        <f>P3496*Premissas!$C$13</f>
        <v>0</v>
      </c>
      <c r="R3496" s="15">
        <f t="shared" si="5329"/>
        <v>250</v>
      </c>
      <c r="S3496" s="18">
        <f>R3496*Premissas!$C$11</f>
        <v>12041.284403669724</v>
      </c>
      <c r="Y3496" s="7" t="str">
        <f>Premissas!$E$10</f>
        <v>fevereiro/19</v>
      </c>
      <c r="Z3496" s="29">
        <f t="shared" si="5334"/>
        <v>250</v>
      </c>
      <c r="AA3496" s="15">
        <f>Premissas!$H$10</f>
        <v>89.49</v>
      </c>
      <c r="AB3496" s="20">
        <f t="shared" si="5331"/>
        <v>0</v>
      </c>
      <c r="AC3496" s="17">
        <f>AB3496*Premissas!$C$6</f>
        <v>0</v>
      </c>
      <c r="AD3496" s="15">
        <f t="shared" si="5332"/>
        <v>250</v>
      </c>
      <c r="AE3496" s="18">
        <f>AD3496*Premissas!$C$12</f>
        <v>8059.1584941474221</v>
      </c>
    </row>
    <row r="3497" spans="1:33" x14ac:dyDescent="0.25">
      <c r="A3497" s="7" t="str">
        <f>Premissas!$E$11</f>
        <v>janeiro/19</v>
      </c>
      <c r="B3497" s="29">
        <f t="shared" si="5335"/>
        <v>250</v>
      </c>
      <c r="C3497" s="15">
        <f>LARGE(Premissas!$H$11:$I$11,1)</f>
        <v>81.09</v>
      </c>
      <c r="D3497" s="16">
        <f t="shared" si="5325"/>
        <v>0</v>
      </c>
      <c r="E3497" s="17">
        <f>D3497*Premissas!$C$6</f>
        <v>0</v>
      </c>
      <c r="F3497" s="15">
        <f t="shared" si="5326"/>
        <v>250</v>
      </c>
      <c r="G3497" s="18">
        <f>F3497*Premissas!$C$5</f>
        <v>8059.1584941474221</v>
      </c>
      <c r="M3497" s="7" t="str">
        <f>Premissas!$E$11</f>
        <v>janeiro/19</v>
      </c>
      <c r="N3497" s="29">
        <f t="shared" si="5333"/>
        <v>250</v>
      </c>
      <c r="O3497" s="15">
        <f>Premissas!$I$11</f>
        <v>57.12</v>
      </c>
      <c r="P3497" s="16">
        <f t="shared" si="5328"/>
        <v>0</v>
      </c>
      <c r="Q3497" s="17">
        <f>P3497*Premissas!$C$13</f>
        <v>0</v>
      </c>
      <c r="R3497" s="15">
        <f t="shared" si="5329"/>
        <v>250</v>
      </c>
      <c r="S3497" s="18">
        <f>R3497*Premissas!$C$11</f>
        <v>12041.284403669724</v>
      </c>
      <c r="Y3497" s="7" t="str">
        <f>Premissas!$E$11</f>
        <v>janeiro/19</v>
      </c>
      <c r="Z3497" s="29">
        <f t="shared" si="5334"/>
        <v>250</v>
      </c>
      <c r="AA3497" s="15">
        <f>Premissas!$H$11</f>
        <v>81.09</v>
      </c>
      <c r="AB3497" s="16">
        <f t="shared" si="5331"/>
        <v>0</v>
      </c>
      <c r="AC3497" s="17">
        <f>AB3497*Premissas!$C$6</f>
        <v>0</v>
      </c>
      <c r="AD3497" s="15">
        <f t="shared" si="5332"/>
        <v>250</v>
      </c>
      <c r="AE3497" s="18">
        <f>AD3497*Premissas!$C$12</f>
        <v>8059.1584941474221</v>
      </c>
    </row>
    <row r="3498" spans="1:33" x14ac:dyDescent="0.25">
      <c r="A3498" s="7" t="str">
        <f>Premissas!$E$12</f>
        <v>dezembro/18</v>
      </c>
      <c r="B3498" s="29">
        <f t="shared" si="5335"/>
        <v>250</v>
      </c>
      <c r="C3498" s="15">
        <f>LARGE(Premissas!$H$12:$I$12,1)</f>
        <v>66.98</v>
      </c>
      <c r="D3498" s="16">
        <f t="shared" si="5325"/>
        <v>0</v>
      </c>
      <c r="E3498" s="17">
        <f>D3498*Premissas!$C$6</f>
        <v>0</v>
      </c>
      <c r="F3498" s="15">
        <f t="shared" si="5326"/>
        <v>250</v>
      </c>
      <c r="G3498" s="18">
        <f>F3498*Premissas!$C$5</f>
        <v>8059.1584941474221</v>
      </c>
      <c r="M3498" s="7" t="str">
        <f>Premissas!$E$12</f>
        <v>dezembro/18</v>
      </c>
      <c r="N3498" s="29">
        <f t="shared" si="5333"/>
        <v>250</v>
      </c>
      <c r="O3498" s="15">
        <f>Premissas!$I$12</f>
        <v>56.9</v>
      </c>
      <c r="P3498" s="16">
        <f t="shared" si="5328"/>
        <v>0</v>
      </c>
      <c r="Q3498" s="17">
        <f>P3498*Premissas!$C$13</f>
        <v>0</v>
      </c>
      <c r="R3498" s="15">
        <f t="shared" si="5329"/>
        <v>250</v>
      </c>
      <c r="S3498" s="18">
        <f>R3498*Premissas!$C$11</f>
        <v>12041.284403669724</v>
      </c>
      <c r="Y3498" s="7" t="str">
        <f>Premissas!$E$12</f>
        <v>dezembro/18</v>
      </c>
      <c r="Z3498" s="29">
        <f t="shared" si="5334"/>
        <v>250</v>
      </c>
      <c r="AA3498" s="15">
        <f>Premissas!$H$12</f>
        <v>66.98</v>
      </c>
      <c r="AB3498" s="16">
        <f t="shared" si="5331"/>
        <v>0</v>
      </c>
      <c r="AC3498" s="17">
        <f>AB3498*Premissas!$C$6</f>
        <v>0</v>
      </c>
      <c r="AD3498" s="15">
        <f t="shared" si="5332"/>
        <v>250</v>
      </c>
      <c r="AE3498" s="18">
        <f>AD3498*Premissas!$C$12</f>
        <v>8059.1584941474221</v>
      </c>
    </row>
    <row r="3499" spans="1:33" x14ac:dyDescent="0.25">
      <c r="A3499" s="7" t="str">
        <f>Premissas!$E$13</f>
        <v>novembro/18</v>
      </c>
      <c r="B3499" s="29">
        <f t="shared" si="5335"/>
        <v>250</v>
      </c>
      <c r="C3499" s="15">
        <f>LARGE(Premissas!$H$13:$I$13,1)</f>
        <v>66.42</v>
      </c>
      <c r="D3499" s="16">
        <f t="shared" si="5325"/>
        <v>0</v>
      </c>
      <c r="E3499" s="17">
        <f>D3499*Premissas!$C$6</f>
        <v>0</v>
      </c>
      <c r="F3499" s="15">
        <f t="shared" si="5326"/>
        <v>250</v>
      </c>
      <c r="G3499" s="18">
        <f>F3499*Premissas!$C$5</f>
        <v>8059.1584941474221</v>
      </c>
      <c r="M3499" s="7" t="str">
        <f>Premissas!$E$13</f>
        <v>novembro/18</v>
      </c>
      <c r="N3499" s="29">
        <f t="shared" si="5333"/>
        <v>250</v>
      </c>
      <c r="O3499" s="15">
        <f>Premissas!$I$13</f>
        <v>40.659999999999997</v>
      </c>
      <c r="P3499" s="16">
        <f t="shared" si="5328"/>
        <v>0</v>
      </c>
      <c r="Q3499" s="17">
        <f>P3499*Premissas!$C$13</f>
        <v>0</v>
      </c>
      <c r="R3499" s="15">
        <f t="shared" si="5329"/>
        <v>250</v>
      </c>
      <c r="S3499" s="18">
        <f>R3499*Premissas!$C$11</f>
        <v>12041.284403669724</v>
      </c>
      <c r="Y3499" s="7" t="str">
        <f>Premissas!$E$13</f>
        <v>novembro/18</v>
      </c>
      <c r="Z3499" s="29">
        <f t="shared" si="5334"/>
        <v>250</v>
      </c>
      <c r="AA3499" s="15">
        <f>Premissas!$H$13</f>
        <v>66.42</v>
      </c>
      <c r="AB3499" s="16">
        <f t="shared" si="5331"/>
        <v>0</v>
      </c>
      <c r="AC3499" s="17">
        <f>AB3499*Premissas!$C$6</f>
        <v>0</v>
      </c>
      <c r="AD3499" s="15">
        <f t="shared" si="5332"/>
        <v>250</v>
      </c>
      <c r="AE3499" s="18">
        <f>AD3499*Premissas!$C$12</f>
        <v>8059.1584941474221</v>
      </c>
    </row>
    <row r="3500" spans="1:33" x14ac:dyDescent="0.25">
      <c r="A3500" s="26" t="s">
        <v>35</v>
      </c>
      <c r="B3500" s="5"/>
      <c r="C3500" s="5">
        <f>LARGE(C3487:C3499,1)</f>
        <v>89.49</v>
      </c>
      <c r="D3500" s="5">
        <f>LARGE(D3487:D3499,1)</f>
        <v>0</v>
      </c>
      <c r="E3500" s="27">
        <f>SUM(E3488:E3499)</f>
        <v>0</v>
      </c>
      <c r="F3500" s="5">
        <f>LARGE(F3487:F3499,1)</f>
        <v>250</v>
      </c>
      <c r="G3500" s="27">
        <f t="shared" si="5270"/>
        <v>96709.901929769083</v>
      </c>
      <c r="H3500" s="50">
        <f>E3500+G3500</f>
        <v>96709.901929769083</v>
      </c>
      <c r="I3500">
        <f>B3488</f>
        <v>250</v>
      </c>
      <c r="M3500" s="26" t="s">
        <v>35</v>
      </c>
      <c r="N3500" s="5"/>
      <c r="O3500" s="5">
        <f t="shared" ref="O3500:P3500" si="5336">LARGE(O3487:O3499,1)</f>
        <v>77.73</v>
      </c>
      <c r="P3500" s="5">
        <f t="shared" si="5336"/>
        <v>0</v>
      </c>
      <c r="Q3500" s="27">
        <f t="shared" ref="Q3500" si="5337">SUM(Q3488:Q3499)</f>
        <v>0</v>
      </c>
      <c r="R3500" s="5">
        <f t="shared" ref="R3500" si="5338">LARGE(R3487:R3499,1)</f>
        <v>250</v>
      </c>
      <c r="S3500" s="27">
        <f t="shared" si="5274"/>
        <v>144495.41284403668</v>
      </c>
      <c r="T3500" s="50">
        <f t="shared" ref="T3500" si="5339">Q3500+S3500</f>
        <v>144495.41284403668</v>
      </c>
      <c r="U3500">
        <f t="shared" ref="U3500" si="5340">N3488</f>
        <v>250</v>
      </c>
      <c r="Y3500" s="26" t="s">
        <v>35</v>
      </c>
      <c r="Z3500" s="5"/>
      <c r="AA3500" s="5">
        <f t="shared" ref="AA3500:AB3500" si="5341">LARGE(AA3487:AA3499,1)</f>
        <v>89.49</v>
      </c>
      <c r="AB3500" s="5">
        <f t="shared" si="5341"/>
        <v>0</v>
      </c>
      <c r="AC3500" s="27">
        <f t="shared" ref="AC3500" si="5342">SUM(AC3488:AC3499)</f>
        <v>0</v>
      </c>
      <c r="AD3500" s="5">
        <f t="shared" ref="AD3500" si="5343">LARGE(AD3487:AD3499,1)</f>
        <v>250</v>
      </c>
      <c r="AE3500" s="27">
        <f t="shared" si="5280"/>
        <v>96709.901929769083</v>
      </c>
      <c r="AF3500" s="50">
        <f t="shared" ref="AF3500" si="5344">AC3500+AE3500</f>
        <v>96709.901929769083</v>
      </c>
      <c r="AG3500">
        <f t="shared" ref="AG3500" si="5345">Z3488</f>
        <v>250</v>
      </c>
    </row>
    <row r="3501" spans="1:33" x14ac:dyDescent="0.25">
      <c r="A3501" s="6" t="s">
        <v>12</v>
      </c>
      <c r="B3501" s="6" t="s">
        <v>18</v>
      </c>
      <c r="C3501" s="6" t="s">
        <v>19</v>
      </c>
      <c r="D3501" s="14" t="s">
        <v>20</v>
      </c>
      <c r="E3501" s="14" t="s">
        <v>21</v>
      </c>
      <c r="F3501" s="6" t="s">
        <v>22</v>
      </c>
      <c r="G3501" s="6" t="s">
        <v>23</v>
      </c>
      <c r="M3501" s="6" t="s">
        <v>12</v>
      </c>
      <c r="N3501" s="6" t="s">
        <v>18</v>
      </c>
      <c r="O3501" s="6" t="s">
        <v>19</v>
      </c>
      <c r="P3501" s="14" t="s">
        <v>20</v>
      </c>
      <c r="Q3501" s="14" t="s">
        <v>21</v>
      </c>
      <c r="R3501" s="6" t="s">
        <v>22</v>
      </c>
      <c r="S3501" s="6" t="s">
        <v>23</v>
      </c>
      <c r="Y3501" s="6" t="s">
        <v>12</v>
      </c>
      <c r="Z3501" s="6" t="s">
        <v>18</v>
      </c>
      <c r="AA3501" s="6" t="s">
        <v>19</v>
      </c>
      <c r="AB3501" s="14" t="s">
        <v>20</v>
      </c>
      <c r="AC3501" s="14" t="s">
        <v>21</v>
      </c>
      <c r="AD3501" s="6" t="s">
        <v>22</v>
      </c>
      <c r="AE3501" s="6" t="s">
        <v>23</v>
      </c>
    </row>
    <row r="3502" spans="1:33" x14ac:dyDescent="0.25">
      <c r="A3502" s="7" t="str">
        <f>Premissas!$E$2</f>
        <v>outubro/19</v>
      </c>
      <c r="B3502" s="29">
        <f>B3488+1</f>
        <v>251</v>
      </c>
      <c r="C3502" s="15">
        <f>LARGE(Premissas!$H$2:$I$2,1)</f>
        <v>63.39</v>
      </c>
      <c r="D3502" s="16">
        <f t="shared" ref="D3502:D3513" si="5346">IF(C3502&gt;105%*B3502,(C3502-B3502),0)</f>
        <v>0</v>
      </c>
      <c r="E3502" s="17">
        <f>D3502*Premissas!$C$6</f>
        <v>0</v>
      </c>
      <c r="F3502" s="15">
        <f t="shared" ref="F3502:F3513" si="5347">IF(C3502&gt;B3502,C3502,B3502)</f>
        <v>251</v>
      </c>
      <c r="G3502" s="18">
        <f>F3502*Premissas!$C$5</f>
        <v>8091.3951281240115</v>
      </c>
      <c r="M3502" s="7" t="str">
        <f>Premissas!$E$2</f>
        <v>outubro/19</v>
      </c>
      <c r="N3502" s="29">
        <f t="shared" ref="N3502" si="5348">N3488+1</f>
        <v>251</v>
      </c>
      <c r="O3502" s="15">
        <f>Premissas!$I$2</f>
        <v>63.39</v>
      </c>
      <c r="P3502" s="16">
        <f t="shared" ref="P3502:P3513" si="5349">IF(O3502&gt;105%*N3502,(O3502-N3502),0)</f>
        <v>0</v>
      </c>
      <c r="Q3502" s="17">
        <f>P3502*Premissas!$C$13</f>
        <v>0</v>
      </c>
      <c r="R3502" s="15">
        <f t="shared" ref="R3502:R3513" si="5350">IF(O3502&gt;N3502,O3502,N3502)</f>
        <v>251</v>
      </c>
      <c r="S3502" s="18">
        <f>R3502*Premissas!$C$11</f>
        <v>12089.449541284403</v>
      </c>
      <c r="Y3502" s="7" t="str">
        <f>Premissas!$E$2</f>
        <v>outubro/19</v>
      </c>
      <c r="Z3502" s="29">
        <f t="shared" ref="Z3502" si="5351">Z3488+1</f>
        <v>251</v>
      </c>
      <c r="AA3502" s="15">
        <f>Premissas!$H$2</f>
        <v>58.8</v>
      </c>
      <c r="AB3502" s="16">
        <f t="shared" ref="AB3502:AB3513" si="5352">IF(AA3502&gt;105%*Z3502,(AA3502-Z3502),0)</f>
        <v>0</v>
      </c>
      <c r="AC3502" s="17">
        <f>AB3502*Premissas!$C$6</f>
        <v>0</v>
      </c>
      <c r="AD3502" s="15">
        <f t="shared" ref="AD3502:AD3513" si="5353">IF(AA3502&gt;Z3502,AA3502,Z3502)</f>
        <v>251</v>
      </c>
      <c r="AE3502" s="18">
        <f>AD3502*Premissas!$C$12</f>
        <v>8091.3951281240115</v>
      </c>
    </row>
    <row r="3503" spans="1:33" x14ac:dyDescent="0.25">
      <c r="A3503" s="7" t="str">
        <f>Premissas!$E$3</f>
        <v>setembro/19</v>
      </c>
      <c r="B3503" s="29">
        <f>B3502</f>
        <v>251</v>
      </c>
      <c r="C3503" s="15">
        <f>LARGE(Premissas!$H$3:$I$3,1)</f>
        <v>58.91</v>
      </c>
      <c r="D3503" s="16">
        <f t="shared" si="5346"/>
        <v>0</v>
      </c>
      <c r="E3503" s="17">
        <f>D3503*Premissas!$C$6</f>
        <v>0</v>
      </c>
      <c r="F3503" s="15">
        <f t="shared" si="5347"/>
        <v>251</v>
      </c>
      <c r="G3503" s="18">
        <f>F3503*Premissas!$C$5</f>
        <v>8091.3951281240115</v>
      </c>
      <c r="M3503" s="7" t="str">
        <f>Premissas!$E$3</f>
        <v>setembro/19</v>
      </c>
      <c r="N3503" s="29">
        <f t="shared" ref="N3503:N3513" si="5354">N3502</f>
        <v>251</v>
      </c>
      <c r="O3503" s="15">
        <f>Premissas!$I$3</f>
        <v>52.19</v>
      </c>
      <c r="P3503" s="16">
        <f t="shared" si="5349"/>
        <v>0</v>
      </c>
      <c r="Q3503" s="17">
        <f>P3503*Premissas!$C$13</f>
        <v>0</v>
      </c>
      <c r="R3503" s="15">
        <f t="shared" si="5350"/>
        <v>251</v>
      </c>
      <c r="S3503" s="18">
        <f>R3503*Premissas!$C$11</f>
        <v>12089.449541284403</v>
      </c>
      <c r="Y3503" s="7" t="str">
        <f>Premissas!$E$3</f>
        <v>setembro/19</v>
      </c>
      <c r="Z3503" s="29">
        <f t="shared" ref="Z3503:Z3513" si="5355">Z3502</f>
        <v>251</v>
      </c>
      <c r="AA3503" s="15">
        <f>Premissas!$H$3</f>
        <v>58.91</v>
      </c>
      <c r="AB3503" s="16">
        <f t="shared" si="5352"/>
        <v>0</v>
      </c>
      <c r="AC3503" s="17">
        <f>AB3503*Premissas!$C$6</f>
        <v>0</v>
      </c>
      <c r="AD3503" s="15">
        <f t="shared" si="5353"/>
        <v>251</v>
      </c>
      <c r="AE3503" s="18">
        <f>AD3503*Premissas!$C$12</f>
        <v>8091.3951281240115</v>
      </c>
    </row>
    <row r="3504" spans="1:33" x14ac:dyDescent="0.25">
      <c r="A3504" s="7" t="str">
        <f>Premissas!$E$4</f>
        <v>agosto/19</v>
      </c>
      <c r="B3504" s="29">
        <f t="shared" ref="B3504:B3513" si="5356">B3503</f>
        <v>251</v>
      </c>
      <c r="C3504" s="15">
        <f>LARGE(Premissas!$H$4:$I$4,1)</f>
        <v>46.48</v>
      </c>
      <c r="D3504" s="16">
        <f t="shared" si="5346"/>
        <v>0</v>
      </c>
      <c r="E3504" s="17">
        <f>D3504*Premissas!$C$6</f>
        <v>0</v>
      </c>
      <c r="F3504" s="15">
        <f t="shared" si="5347"/>
        <v>251</v>
      </c>
      <c r="G3504" s="18">
        <f>F3504*Premissas!$C$5</f>
        <v>8091.3951281240115</v>
      </c>
      <c r="M3504" s="7" t="str">
        <f>Premissas!$E$4</f>
        <v>agosto/19</v>
      </c>
      <c r="N3504" s="29">
        <f t="shared" si="5354"/>
        <v>251</v>
      </c>
      <c r="O3504" s="15">
        <f>Premissas!$I$4</f>
        <v>20.16</v>
      </c>
      <c r="P3504" s="16">
        <f t="shared" si="5349"/>
        <v>0</v>
      </c>
      <c r="Q3504" s="17">
        <f>P3504*Premissas!$C$13</f>
        <v>0</v>
      </c>
      <c r="R3504" s="15">
        <f t="shared" si="5350"/>
        <v>251</v>
      </c>
      <c r="S3504" s="18">
        <f>R3504*Premissas!$C$11</f>
        <v>12089.449541284403</v>
      </c>
      <c r="Y3504" s="7" t="str">
        <f>Premissas!$E$4</f>
        <v>agosto/19</v>
      </c>
      <c r="Z3504" s="29">
        <f t="shared" si="5355"/>
        <v>251</v>
      </c>
      <c r="AA3504" s="15">
        <f>Premissas!$H$4</f>
        <v>46.48</v>
      </c>
      <c r="AB3504" s="16">
        <f t="shared" si="5352"/>
        <v>0</v>
      </c>
      <c r="AC3504" s="17">
        <f>AB3504*Premissas!$C$6</f>
        <v>0</v>
      </c>
      <c r="AD3504" s="15">
        <f t="shared" si="5353"/>
        <v>251</v>
      </c>
      <c r="AE3504" s="18">
        <f>AD3504*Premissas!$C$12</f>
        <v>8091.3951281240115</v>
      </c>
    </row>
    <row r="3505" spans="1:33" x14ac:dyDescent="0.25">
      <c r="A3505" s="7" t="str">
        <f>Premissas!$E$5</f>
        <v>julho/19</v>
      </c>
      <c r="B3505" s="29">
        <f t="shared" si="5356"/>
        <v>251</v>
      </c>
      <c r="C3505" s="15">
        <f>LARGE(Premissas!$H$5:$I$5,1)</f>
        <v>63.17</v>
      </c>
      <c r="D3505" s="16">
        <f t="shared" si="5346"/>
        <v>0</v>
      </c>
      <c r="E3505" s="17">
        <f>D3505*Premissas!$C$6</f>
        <v>0</v>
      </c>
      <c r="F3505" s="15">
        <f t="shared" si="5347"/>
        <v>251</v>
      </c>
      <c r="G3505" s="18">
        <f>F3505*Premissas!$C$5</f>
        <v>8091.3951281240115</v>
      </c>
      <c r="M3505" s="7" t="str">
        <f>Premissas!$E$5</f>
        <v>julho/19</v>
      </c>
      <c r="N3505" s="29">
        <f t="shared" si="5354"/>
        <v>251</v>
      </c>
      <c r="O3505" s="15">
        <f>Premissas!$I$5</f>
        <v>39.979999999999997</v>
      </c>
      <c r="P3505" s="16">
        <f t="shared" si="5349"/>
        <v>0</v>
      </c>
      <c r="Q3505" s="17">
        <f>P3505*Premissas!$C$13</f>
        <v>0</v>
      </c>
      <c r="R3505" s="15">
        <f t="shared" si="5350"/>
        <v>251</v>
      </c>
      <c r="S3505" s="18">
        <f>R3505*Premissas!$C$11</f>
        <v>12089.449541284403</v>
      </c>
      <c r="Y3505" s="7" t="str">
        <f>Premissas!$E$5</f>
        <v>julho/19</v>
      </c>
      <c r="Z3505" s="29">
        <f t="shared" si="5355"/>
        <v>251</v>
      </c>
      <c r="AA3505" s="15">
        <f>Premissas!$H$5</f>
        <v>63.17</v>
      </c>
      <c r="AB3505" s="16">
        <f t="shared" si="5352"/>
        <v>0</v>
      </c>
      <c r="AC3505" s="17">
        <f>AB3505*Premissas!$C$6</f>
        <v>0</v>
      </c>
      <c r="AD3505" s="15">
        <f t="shared" si="5353"/>
        <v>251</v>
      </c>
      <c r="AE3505" s="18">
        <f>AD3505*Premissas!$C$12</f>
        <v>8091.3951281240115</v>
      </c>
    </row>
    <row r="3506" spans="1:33" x14ac:dyDescent="0.25">
      <c r="A3506" s="7" t="str">
        <f>Premissas!$E$6</f>
        <v>junho/19</v>
      </c>
      <c r="B3506" s="29">
        <f t="shared" si="5356"/>
        <v>251</v>
      </c>
      <c r="C3506" s="15">
        <f>LARGE(Premissas!$H$6:$I$6,1)</f>
        <v>59.47</v>
      </c>
      <c r="D3506" s="16">
        <f t="shared" si="5346"/>
        <v>0</v>
      </c>
      <c r="E3506" s="17">
        <f>D3506*Premissas!$C$6</f>
        <v>0</v>
      </c>
      <c r="F3506" s="15">
        <f t="shared" si="5347"/>
        <v>251</v>
      </c>
      <c r="G3506" s="18">
        <f>F3506*Premissas!$C$5</f>
        <v>8091.3951281240115</v>
      </c>
      <c r="M3506" s="7" t="str">
        <f>Premissas!$E$6</f>
        <v>junho/19</v>
      </c>
      <c r="N3506" s="29">
        <f t="shared" si="5354"/>
        <v>251</v>
      </c>
      <c r="O3506" s="15">
        <f>Premissas!$I$6</f>
        <v>47.71</v>
      </c>
      <c r="P3506" s="16">
        <f t="shared" si="5349"/>
        <v>0</v>
      </c>
      <c r="Q3506" s="17">
        <f>P3506*Premissas!$C$13</f>
        <v>0</v>
      </c>
      <c r="R3506" s="15">
        <f t="shared" si="5350"/>
        <v>251</v>
      </c>
      <c r="S3506" s="18">
        <f>R3506*Premissas!$C$11</f>
        <v>12089.449541284403</v>
      </c>
      <c r="Y3506" s="7" t="str">
        <f>Premissas!$E$6</f>
        <v>junho/19</v>
      </c>
      <c r="Z3506" s="29">
        <f t="shared" si="5355"/>
        <v>251</v>
      </c>
      <c r="AA3506" s="15">
        <f>Premissas!$H$6</f>
        <v>59.47</v>
      </c>
      <c r="AB3506" s="16">
        <f t="shared" si="5352"/>
        <v>0</v>
      </c>
      <c r="AC3506" s="17">
        <f>AB3506*Premissas!$C$6</f>
        <v>0</v>
      </c>
      <c r="AD3506" s="15">
        <f t="shared" si="5353"/>
        <v>251</v>
      </c>
      <c r="AE3506" s="18">
        <f>AD3506*Premissas!$C$12</f>
        <v>8091.3951281240115</v>
      </c>
    </row>
    <row r="3507" spans="1:33" x14ac:dyDescent="0.25">
      <c r="A3507" s="7" t="str">
        <f>Premissas!$E$7</f>
        <v>maio/19</v>
      </c>
      <c r="B3507" s="29">
        <f t="shared" si="5356"/>
        <v>251</v>
      </c>
      <c r="C3507" s="15">
        <f>LARGE(Premissas!$H$7:$I$7,1)</f>
        <v>61.04</v>
      </c>
      <c r="D3507" s="20">
        <f t="shared" si="5346"/>
        <v>0</v>
      </c>
      <c r="E3507" s="17">
        <f>D3507*Premissas!$C$6</f>
        <v>0</v>
      </c>
      <c r="F3507" s="15">
        <f t="shared" si="5347"/>
        <v>251</v>
      </c>
      <c r="G3507" s="18">
        <f>F3507*Premissas!$C$5</f>
        <v>8091.3951281240115</v>
      </c>
      <c r="M3507" s="7" t="str">
        <f>Premissas!$E$7</f>
        <v>maio/19</v>
      </c>
      <c r="N3507" s="29">
        <f t="shared" si="5354"/>
        <v>251</v>
      </c>
      <c r="O3507" s="15">
        <f>Premissas!$I$7</f>
        <v>46.37</v>
      </c>
      <c r="P3507" s="20">
        <f t="shared" si="5349"/>
        <v>0</v>
      </c>
      <c r="Q3507" s="17">
        <f>P3507*Premissas!$C$13</f>
        <v>0</v>
      </c>
      <c r="R3507" s="15">
        <f t="shared" si="5350"/>
        <v>251</v>
      </c>
      <c r="S3507" s="18">
        <f>R3507*Premissas!$C$11</f>
        <v>12089.449541284403</v>
      </c>
      <c r="Y3507" s="7" t="str">
        <f>Premissas!$E$7</f>
        <v>maio/19</v>
      </c>
      <c r="Z3507" s="29">
        <f t="shared" si="5355"/>
        <v>251</v>
      </c>
      <c r="AA3507" s="15">
        <f>Premissas!$H$7</f>
        <v>61.04</v>
      </c>
      <c r="AB3507" s="20">
        <f t="shared" si="5352"/>
        <v>0</v>
      </c>
      <c r="AC3507" s="17">
        <f>AB3507*Premissas!$C$6</f>
        <v>0</v>
      </c>
      <c r="AD3507" s="15">
        <f t="shared" si="5353"/>
        <v>251</v>
      </c>
      <c r="AE3507" s="18">
        <f>AD3507*Premissas!$C$12</f>
        <v>8091.3951281240115</v>
      </c>
    </row>
    <row r="3508" spans="1:33" x14ac:dyDescent="0.25">
      <c r="A3508" s="7" t="str">
        <f>Premissas!$E$8</f>
        <v>abril/19</v>
      </c>
      <c r="B3508" s="29">
        <f t="shared" si="5356"/>
        <v>251</v>
      </c>
      <c r="C3508" s="15">
        <f>LARGE(Premissas!$H$8:$I$8,1)</f>
        <v>81.98</v>
      </c>
      <c r="D3508" s="20">
        <f t="shared" si="5346"/>
        <v>0</v>
      </c>
      <c r="E3508" s="17">
        <f>D3508*Premissas!$C$6</f>
        <v>0</v>
      </c>
      <c r="F3508" s="15">
        <f t="shared" si="5347"/>
        <v>251</v>
      </c>
      <c r="G3508" s="18">
        <f>F3508*Premissas!$C$5</f>
        <v>8091.3951281240115</v>
      </c>
      <c r="M3508" s="7" t="str">
        <f>Premissas!$E$8</f>
        <v>abril/19</v>
      </c>
      <c r="N3508" s="29">
        <f t="shared" si="5354"/>
        <v>251</v>
      </c>
      <c r="O3508" s="15">
        <f>Premissas!$I$8</f>
        <v>53.09</v>
      </c>
      <c r="P3508" s="20">
        <f t="shared" si="5349"/>
        <v>0</v>
      </c>
      <c r="Q3508" s="17">
        <f>P3508*Premissas!$C$13</f>
        <v>0</v>
      </c>
      <c r="R3508" s="15">
        <f t="shared" si="5350"/>
        <v>251</v>
      </c>
      <c r="S3508" s="18">
        <f>R3508*Premissas!$C$11</f>
        <v>12089.449541284403</v>
      </c>
      <c r="Y3508" s="7" t="str">
        <f>Premissas!$E$8</f>
        <v>abril/19</v>
      </c>
      <c r="Z3508" s="29">
        <f t="shared" si="5355"/>
        <v>251</v>
      </c>
      <c r="AA3508" s="15">
        <f>Premissas!$H$8</f>
        <v>81.98</v>
      </c>
      <c r="AB3508" s="20">
        <f t="shared" si="5352"/>
        <v>0</v>
      </c>
      <c r="AC3508" s="17">
        <f>AB3508*Premissas!$C$6</f>
        <v>0</v>
      </c>
      <c r="AD3508" s="15">
        <f t="shared" si="5353"/>
        <v>251</v>
      </c>
      <c r="AE3508" s="18">
        <f>AD3508*Premissas!$C$12</f>
        <v>8091.3951281240115</v>
      </c>
    </row>
    <row r="3509" spans="1:33" x14ac:dyDescent="0.25">
      <c r="A3509" s="7" t="str">
        <f>Premissas!$E$9</f>
        <v>março/19</v>
      </c>
      <c r="B3509" s="29">
        <f t="shared" si="5356"/>
        <v>251</v>
      </c>
      <c r="C3509" s="15">
        <f>LARGE(Premissas!$H$9:$I$9,1)</f>
        <v>77.73</v>
      </c>
      <c r="D3509" s="20">
        <f t="shared" si="5346"/>
        <v>0</v>
      </c>
      <c r="E3509" s="17">
        <f>D3509*Premissas!$C$6</f>
        <v>0</v>
      </c>
      <c r="F3509" s="15">
        <f t="shared" si="5347"/>
        <v>251</v>
      </c>
      <c r="G3509" s="18">
        <f>F3509*Premissas!$C$5</f>
        <v>8091.3951281240115</v>
      </c>
      <c r="M3509" s="7" t="str">
        <f>Premissas!$E$9</f>
        <v>março/19</v>
      </c>
      <c r="N3509" s="29">
        <f t="shared" si="5354"/>
        <v>251</v>
      </c>
      <c r="O3509" s="15">
        <f>Premissas!$I$9</f>
        <v>77.73</v>
      </c>
      <c r="P3509" s="20">
        <f t="shared" si="5349"/>
        <v>0</v>
      </c>
      <c r="Q3509" s="17">
        <f>P3509*Premissas!$C$13</f>
        <v>0</v>
      </c>
      <c r="R3509" s="15">
        <f t="shared" si="5350"/>
        <v>251</v>
      </c>
      <c r="S3509" s="18">
        <f>R3509*Premissas!$C$11</f>
        <v>12089.449541284403</v>
      </c>
      <c r="Y3509" s="7" t="str">
        <f>Premissas!$E$9</f>
        <v>março/19</v>
      </c>
      <c r="Z3509" s="29">
        <f t="shared" si="5355"/>
        <v>251</v>
      </c>
      <c r="AA3509" s="15">
        <f>Premissas!$H$9</f>
        <v>77.62</v>
      </c>
      <c r="AB3509" s="20">
        <f t="shared" si="5352"/>
        <v>0</v>
      </c>
      <c r="AC3509" s="17">
        <f>AB3509*Premissas!$C$6</f>
        <v>0</v>
      </c>
      <c r="AD3509" s="15">
        <f t="shared" si="5353"/>
        <v>251</v>
      </c>
      <c r="AE3509" s="18">
        <f>AD3509*Premissas!$C$12</f>
        <v>8091.3951281240115</v>
      </c>
    </row>
    <row r="3510" spans="1:33" x14ac:dyDescent="0.25">
      <c r="A3510" s="7" t="str">
        <f>Premissas!$E$10</f>
        <v>fevereiro/19</v>
      </c>
      <c r="B3510" s="29">
        <f t="shared" si="5356"/>
        <v>251</v>
      </c>
      <c r="C3510" s="15">
        <f>LARGE(Premissas!$H$10:$I$10,1)</f>
        <v>89.49</v>
      </c>
      <c r="D3510" s="20">
        <f t="shared" si="5346"/>
        <v>0</v>
      </c>
      <c r="E3510" s="17">
        <f>D3510*Premissas!$C$6</f>
        <v>0</v>
      </c>
      <c r="F3510" s="15">
        <f t="shared" si="5347"/>
        <v>251</v>
      </c>
      <c r="G3510" s="18">
        <f>F3510*Premissas!$C$5</f>
        <v>8091.3951281240115</v>
      </c>
      <c r="M3510" s="7" t="str">
        <f>Premissas!$E$10</f>
        <v>fevereiro/19</v>
      </c>
      <c r="N3510" s="29">
        <f t="shared" si="5354"/>
        <v>251</v>
      </c>
      <c r="O3510" s="15">
        <f>Premissas!$I$10</f>
        <v>61.82</v>
      </c>
      <c r="P3510" s="20">
        <f t="shared" si="5349"/>
        <v>0</v>
      </c>
      <c r="Q3510" s="17">
        <f>P3510*Premissas!$C$13</f>
        <v>0</v>
      </c>
      <c r="R3510" s="15">
        <f t="shared" si="5350"/>
        <v>251</v>
      </c>
      <c r="S3510" s="18">
        <f>R3510*Premissas!$C$11</f>
        <v>12089.449541284403</v>
      </c>
      <c r="Y3510" s="7" t="str">
        <f>Premissas!$E$10</f>
        <v>fevereiro/19</v>
      </c>
      <c r="Z3510" s="29">
        <f t="shared" si="5355"/>
        <v>251</v>
      </c>
      <c r="AA3510" s="15">
        <f>Premissas!$H$10</f>
        <v>89.49</v>
      </c>
      <c r="AB3510" s="20">
        <f t="shared" si="5352"/>
        <v>0</v>
      </c>
      <c r="AC3510" s="17">
        <f>AB3510*Premissas!$C$6</f>
        <v>0</v>
      </c>
      <c r="AD3510" s="15">
        <f t="shared" si="5353"/>
        <v>251</v>
      </c>
      <c r="AE3510" s="18">
        <f>AD3510*Premissas!$C$12</f>
        <v>8091.3951281240115</v>
      </c>
    </row>
    <row r="3511" spans="1:33" x14ac:dyDescent="0.25">
      <c r="A3511" s="7" t="str">
        <f>Premissas!$E$11</f>
        <v>janeiro/19</v>
      </c>
      <c r="B3511" s="29">
        <f t="shared" si="5356"/>
        <v>251</v>
      </c>
      <c r="C3511" s="15">
        <f>LARGE(Premissas!$H$11:$I$11,1)</f>
        <v>81.09</v>
      </c>
      <c r="D3511" s="16">
        <f t="shared" si="5346"/>
        <v>0</v>
      </c>
      <c r="E3511" s="17">
        <f>D3511*Premissas!$C$6</f>
        <v>0</v>
      </c>
      <c r="F3511" s="15">
        <f t="shared" si="5347"/>
        <v>251</v>
      </c>
      <c r="G3511" s="18">
        <f>F3511*Premissas!$C$5</f>
        <v>8091.3951281240115</v>
      </c>
      <c r="M3511" s="7" t="str">
        <f>Premissas!$E$11</f>
        <v>janeiro/19</v>
      </c>
      <c r="N3511" s="29">
        <f t="shared" si="5354"/>
        <v>251</v>
      </c>
      <c r="O3511" s="15">
        <f>Premissas!$I$11</f>
        <v>57.12</v>
      </c>
      <c r="P3511" s="16">
        <f t="shared" si="5349"/>
        <v>0</v>
      </c>
      <c r="Q3511" s="17">
        <f>P3511*Premissas!$C$13</f>
        <v>0</v>
      </c>
      <c r="R3511" s="15">
        <f t="shared" si="5350"/>
        <v>251</v>
      </c>
      <c r="S3511" s="18">
        <f>R3511*Premissas!$C$11</f>
        <v>12089.449541284403</v>
      </c>
      <c r="Y3511" s="7" t="str">
        <f>Premissas!$E$11</f>
        <v>janeiro/19</v>
      </c>
      <c r="Z3511" s="29">
        <f t="shared" si="5355"/>
        <v>251</v>
      </c>
      <c r="AA3511" s="15">
        <f>Premissas!$H$11</f>
        <v>81.09</v>
      </c>
      <c r="AB3511" s="16">
        <f t="shared" si="5352"/>
        <v>0</v>
      </c>
      <c r="AC3511" s="17">
        <f>AB3511*Premissas!$C$6</f>
        <v>0</v>
      </c>
      <c r="AD3511" s="15">
        <f t="shared" si="5353"/>
        <v>251</v>
      </c>
      <c r="AE3511" s="18">
        <f>AD3511*Premissas!$C$12</f>
        <v>8091.3951281240115</v>
      </c>
    </row>
    <row r="3512" spans="1:33" x14ac:dyDescent="0.25">
      <c r="A3512" s="7" t="str">
        <f>Premissas!$E$12</f>
        <v>dezembro/18</v>
      </c>
      <c r="B3512" s="29">
        <f t="shared" si="5356"/>
        <v>251</v>
      </c>
      <c r="C3512" s="15">
        <f>LARGE(Premissas!$H$12:$I$12,1)</f>
        <v>66.98</v>
      </c>
      <c r="D3512" s="16">
        <f t="shared" si="5346"/>
        <v>0</v>
      </c>
      <c r="E3512" s="17">
        <f>D3512*Premissas!$C$6</f>
        <v>0</v>
      </c>
      <c r="F3512" s="15">
        <f t="shared" si="5347"/>
        <v>251</v>
      </c>
      <c r="G3512" s="18">
        <f>F3512*Premissas!$C$5</f>
        <v>8091.3951281240115</v>
      </c>
      <c r="M3512" s="7" t="str">
        <f>Premissas!$E$12</f>
        <v>dezembro/18</v>
      </c>
      <c r="N3512" s="29">
        <f t="shared" si="5354"/>
        <v>251</v>
      </c>
      <c r="O3512" s="15">
        <f>Premissas!$I$12</f>
        <v>56.9</v>
      </c>
      <c r="P3512" s="16">
        <f t="shared" si="5349"/>
        <v>0</v>
      </c>
      <c r="Q3512" s="17">
        <f>P3512*Premissas!$C$13</f>
        <v>0</v>
      </c>
      <c r="R3512" s="15">
        <f t="shared" si="5350"/>
        <v>251</v>
      </c>
      <c r="S3512" s="18">
        <f>R3512*Premissas!$C$11</f>
        <v>12089.449541284403</v>
      </c>
      <c r="Y3512" s="7" t="str">
        <f>Premissas!$E$12</f>
        <v>dezembro/18</v>
      </c>
      <c r="Z3512" s="29">
        <f t="shared" si="5355"/>
        <v>251</v>
      </c>
      <c r="AA3512" s="15">
        <f>Premissas!$H$12</f>
        <v>66.98</v>
      </c>
      <c r="AB3512" s="16">
        <f t="shared" si="5352"/>
        <v>0</v>
      </c>
      <c r="AC3512" s="17">
        <f>AB3512*Premissas!$C$6</f>
        <v>0</v>
      </c>
      <c r="AD3512" s="15">
        <f t="shared" si="5353"/>
        <v>251</v>
      </c>
      <c r="AE3512" s="18">
        <f>AD3512*Premissas!$C$12</f>
        <v>8091.3951281240115</v>
      </c>
    </row>
    <row r="3513" spans="1:33" x14ac:dyDescent="0.25">
      <c r="A3513" s="7" t="str">
        <f>Premissas!$E$13</f>
        <v>novembro/18</v>
      </c>
      <c r="B3513" s="29">
        <f t="shared" si="5356"/>
        <v>251</v>
      </c>
      <c r="C3513" s="15">
        <f>LARGE(Premissas!$H$13:$I$13,1)</f>
        <v>66.42</v>
      </c>
      <c r="D3513" s="16">
        <f t="shared" si="5346"/>
        <v>0</v>
      </c>
      <c r="E3513" s="17">
        <f>D3513*Premissas!$C$6</f>
        <v>0</v>
      </c>
      <c r="F3513" s="15">
        <f t="shared" si="5347"/>
        <v>251</v>
      </c>
      <c r="G3513" s="18">
        <f>F3513*Premissas!$C$5</f>
        <v>8091.3951281240115</v>
      </c>
      <c r="M3513" s="7" t="str">
        <f>Premissas!$E$13</f>
        <v>novembro/18</v>
      </c>
      <c r="N3513" s="29">
        <f t="shared" si="5354"/>
        <v>251</v>
      </c>
      <c r="O3513" s="15">
        <f>Premissas!$I$13</f>
        <v>40.659999999999997</v>
      </c>
      <c r="P3513" s="16">
        <f t="shared" si="5349"/>
        <v>0</v>
      </c>
      <c r="Q3513" s="17">
        <f>P3513*Premissas!$C$13</f>
        <v>0</v>
      </c>
      <c r="R3513" s="15">
        <f t="shared" si="5350"/>
        <v>251</v>
      </c>
      <c r="S3513" s="18">
        <f>R3513*Premissas!$C$11</f>
        <v>12089.449541284403</v>
      </c>
      <c r="Y3513" s="7" t="str">
        <f>Premissas!$E$13</f>
        <v>novembro/18</v>
      </c>
      <c r="Z3513" s="29">
        <f t="shared" si="5355"/>
        <v>251</v>
      </c>
      <c r="AA3513" s="15">
        <f>Premissas!$H$13</f>
        <v>66.42</v>
      </c>
      <c r="AB3513" s="16">
        <f t="shared" si="5352"/>
        <v>0</v>
      </c>
      <c r="AC3513" s="17">
        <f>AB3513*Premissas!$C$6</f>
        <v>0</v>
      </c>
      <c r="AD3513" s="15">
        <f t="shared" si="5353"/>
        <v>251</v>
      </c>
      <c r="AE3513" s="18">
        <f>AD3513*Premissas!$C$12</f>
        <v>8091.3951281240115</v>
      </c>
    </row>
    <row r="3514" spans="1:33" x14ac:dyDescent="0.25">
      <c r="A3514" s="26" t="s">
        <v>35</v>
      </c>
      <c r="B3514" s="5"/>
      <c r="C3514" s="5">
        <f>LARGE(C3501:C3513,1)</f>
        <v>89.49</v>
      </c>
      <c r="D3514" s="5">
        <f>LARGE(D3501:D3513,1)</f>
        <v>0</v>
      </c>
      <c r="E3514" s="27">
        <f>SUM(E3502:E3513)</f>
        <v>0</v>
      </c>
      <c r="F3514" s="5">
        <f>LARGE(F3501:F3513,1)</f>
        <v>251</v>
      </c>
      <c r="G3514" s="27">
        <f t="shared" si="5270"/>
        <v>97096.741537488168</v>
      </c>
      <c r="H3514" s="50">
        <f>E3514+G3514</f>
        <v>97096.741537488168</v>
      </c>
      <c r="I3514">
        <f>B3502</f>
        <v>251</v>
      </c>
      <c r="M3514" s="26" t="s">
        <v>35</v>
      </c>
      <c r="N3514" s="5"/>
      <c r="O3514" s="5">
        <f t="shared" ref="O3514:P3514" si="5357">LARGE(O3501:O3513,1)</f>
        <v>77.73</v>
      </c>
      <c r="P3514" s="5">
        <f t="shared" si="5357"/>
        <v>0</v>
      </c>
      <c r="Q3514" s="27">
        <f t="shared" ref="Q3514" si="5358">SUM(Q3502:Q3513)</f>
        <v>0</v>
      </c>
      <c r="R3514" s="5">
        <f t="shared" ref="R3514" si="5359">LARGE(R3501:R3513,1)</f>
        <v>251</v>
      </c>
      <c r="S3514" s="27">
        <f t="shared" si="5274"/>
        <v>145073.39449541282</v>
      </c>
      <c r="T3514" s="50">
        <f t="shared" ref="T3514" si="5360">Q3514+S3514</f>
        <v>145073.39449541282</v>
      </c>
      <c r="U3514">
        <f t="shared" ref="U3514" si="5361">N3502</f>
        <v>251</v>
      </c>
      <c r="Y3514" s="26" t="s">
        <v>35</v>
      </c>
      <c r="Z3514" s="5"/>
      <c r="AA3514" s="5">
        <f t="shared" ref="AA3514:AB3514" si="5362">LARGE(AA3501:AA3513,1)</f>
        <v>89.49</v>
      </c>
      <c r="AB3514" s="5">
        <f t="shared" si="5362"/>
        <v>0</v>
      </c>
      <c r="AC3514" s="27">
        <f t="shared" ref="AC3514" si="5363">SUM(AC3502:AC3513)</f>
        <v>0</v>
      </c>
      <c r="AD3514" s="5">
        <f t="shared" ref="AD3514" si="5364">LARGE(AD3501:AD3513,1)</f>
        <v>251</v>
      </c>
      <c r="AE3514" s="27">
        <f t="shared" si="5280"/>
        <v>97096.741537488168</v>
      </c>
      <c r="AF3514" s="50">
        <f t="shared" ref="AF3514" si="5365">AC3514+AE3514</f>
        <v>97096.741537488168</v>
      </c>
      <c r="AG3514">
        <f t="shared" ref="AG3514" si="5366">Z3502</f>
        <v>251</v>
      </c>
    </row>
    <row r="3515" spans="1:33" x14ac:dyDescent="0.25">
      <c r="A3515" s="6" t="s">
        <v>12</v>
      </c>
      <c r="B3515" s="6" t="s">
        <v>18</v>
      </c>
      <c r="C3515" s="6" t="s">
        <v>19</v>
      </c>
      <c r="D3515" s="14" t="s">
        <v>20</v>
      </c>
      <c r="E3515" s="14" t="s">
        <v>21</v>
      </c>
      <c r="F3515" s="6" t="s">
        <v>22</v>
      </c>
      <c r="G3515" s="6" t="s">
        <v>23</v>
      </c>
      <c r="M3515" s="6" t="s">
        <v>12</v>
      </c>
      <c r="N3515" s="6" t="s">
        <v>18</v>
      </c>
      <c r="O3515" s="6" t="s">
        <v>19</v>
      </c>
      <c r="P3515" s="14" t="s">
        <v>20</v>
      </c>
      <c r="Q3515" s="14" t="s">
        <v>21</v>
      </c>
      <c r="R3515" s="6" t="s">
        <v>22</v>
      </c>
      <c r="S3515" s="6" t="s">
        <v>23</v>
      </c>
      <c r="Y3515" s="6" t="s">
        <v>12</v>
      </c>
      <c r="Z3515" s="6" t="s">
        <v>18</v>
      </c>
      <c r="AA3515" s="6" t="s">
        <v>19</v>
      </c>
      <c r="AB3515" s="14" t="s">
        <v>20</v>
      </c>
      <c r="AC3515" s="14" t="s">
        <v>21</v>
      </c>
      <c r="AD3515" s="6" t="s">
        <v>22</v>
      </c>
      <c r="AE3515" s="6" t="s">
        <v>23</v>
      </c>
    </row>
    <row r="3516" spans="1:33" x14ac:dyDescent="0.25">
      <c r="A3516" s="7" t="str">
        <f>Premissas!$E$2</f>
        <v>outubro/19</v>
      </c>
      <c r="B3516" s="29">
        <f>B3502+1</f>
        <v>252</v>
      </c>
      <c r="C3516" s="15">
        <f>LARGE(Premissas!$H$2:$I$2,1)</f>
        <v>63.39</v>
      </c>
      <c r="D3516" s="16">
        <f t="shared" ref="D3516:D3527" si="5367">IF(C3516&gt;105%*B3516,(C3516-B3516),0)</f>
        <v>0</v>
      </c>
      <c r="E3516" s="17">
        <f>D3516*Premissas!$C$6</f>
        <v>0</v>
      </c>
      <c r="F3516" s="15">
        <f t="shared" ref="F3516:F3527" si="5368">IF(C3516&gt;B3516,C3516,B3516)</f>
        <v>252</v>
      </c>
      <c r="G3516" s="18">
        <f>F3516*Premissas!$C$5</f>
        <v>8123.631762100601</v>
      </c>
      <c r="M3516" s="7" t="str">
        <f>Premissas!$E$2</f>
        <v>outubro/19</v>
      </c>
      <c r="N3516" s="29">
        <f t="shared" ref="N3516" si="5369">N3502+1</f>
        <v>252</v>
      </c>
      <c r="O3516" s="15">
        <f>Premissas!$I$2</f>
        <v>63.39</v>
      </c>
      <c r="P3516" s="16">
        <f t="shared" ref="P3516:P3527" si="5370">IF(O3516&gt;105%*N3516,(O3516-N3516),0)</f>
        <v>0</v>
      </c>
      <c r="Q3516" s="17">
        <f>P3516*Premissas!$C$13</f>
        <v>0</v>
      </c>
      <c r="R3516" s="15">
        <f t="shared" ref="R3516:R3527" si="5371">IF(O3516&gt;N3516,O3516,N3516)</f>
        <v>252</v>
      </c>
      <c r="S3516" s="18">
        <f>R3516*Premissas!$C$11</f>
        <v>12137.614678899083</v>
      </c>
      <c r="Y3516" s="7" t="str">
        <f>Premissas!$E$2</f>
        <v>outubro/19</v>
      </c>
      <c r="Z3516" s="29">
        <f t="shared" ref="Z3516" si="5372">Z3502+1</f>
        <v>252</v>
      </c>
      <c r="AA3516" s="15">
        <f>Premissas!$H$2</f>
        <v>58.8</v>
      </c>
      <c r="AB3516" s="16">
        <f t="shared" ref="AB3516:AB3527" si="5373">IF(AA3516&gt;105%*Z3516,(AA3516-Z3516),0)</f>
        <v>0</v>
      </c>
      <c r="AC3516" s="17">
        <f>AB3516*Premissas!$C$6</f>
        <v>0</v>
      </c>
      <c r="AD3516" s="15">
        <f t="shared" ref="AD3516:AD3527" si="5374">IF(AA3516&gt;Z3516,AA3516,Z3516)</f>
        <v>252</v>
      </c>
      <c r="AE3516" s="18">
        <f>AD3516*Premissas!$C$12</f>
        <v>8123.631762100601</v>
      </c>
    </row>
    <row r="3517" spans="1:33" x14ac:dyDescent="0.25">
      <c r="A3517" s="7" t="str">
        <f>Premissas!$E$3</f>
        <v>setembro/19</v>
      </c>
      <c r="B3517" s="29">
        <f>B3516</f>
        <v>252</v>
      </c>
      <c r="C3517" s="15">
        <f>LARGE(Premissas!$H$3:$I$3,1)</f>
        <v>58.91</v>
      </c>
      <c r="D3517" s="16">
        <f t="shared" si="5367"/>
        <v>0</v>
      </c>
      <c r="E3517" s="17">
        <f>D3517*Premissas!$C$6</f>
        <v>0</v>
      </c>
      <c r="F3517" s="15">
        <f t="shared" si="5368"/>
        <v>252</v>
      </c>
      <c r="G3517" s="18">
        <f>F3517*Premissas!$C$5</f>
        <v>8123.631762100601</v>
      </c>
      <c r="M3517" s="7" t="str">
        <f>Premissas!$E$3</f>
        <v>setembro/19</v>
      </c>
      <c r="N3517" s="29">
        <f t="shared" ref="N3517:N3527" si="5375">N3516</f>
        <v>252</v>
      </c>
      <c r="O3517" s="15">
        <f>Premissas!$I$3</f>
        <v>52.19</v>
      </c>
      <c r="P3517" s="16">
        <f t="shared" si="5370"/>
        <v>0</v>
      </c>
      <c r="Q3517" s="17">
        <f>P3517*Premissas!$C$13</f>
        <v>0</v>
      </c>
      <c r="R3517" s="15">
        <f t="shared" si="5371"/>
        <v>252</v>
      </c>
      <c r="S3517" s="18">
        <f>R3517*Premissas!$C$11</f>
        <v>12137.614678899083</v>
      </c>
      <c r="Y3517" s="7" t="str">
        <f>Premissas!$E$3</f>
        <v>setembro/19</v>
      </c>
      <c r="Z3517" s="29">
        <f t="shared" ref="Z3517:Z3527" si="5376">Z3516</f>
        <v>252</v>
      </c>
      <c r="AA3517" s="15">
        <f>Premissas!$H$3</f>
        <v>58.91</v>
      </c>
      <c r="AB3517" s="16">
        <f t="shared" si="5373"/>
        <v>0</v>
      </c>
      <c r="AC3517" s="17">
        <f>AB3517*Premissas!$C$6</f>
        <v>0</v>
      </c>
      <c r="AD3517" s="15">
        <f t="shared" si="5374"/>
        <v>252</v>
      </c>
      <c r="AE3517" s="18">
        <f>AD3517*Premissas!$C$12</f>
        <v>8123.631762100601</v>
      </c>
    </row>
    <row r="3518" spans="1:33" x14ac:dyDescent="0.25">
      <c r="A3518" s="7" t="str">
        <f>Premissas!$E$4</f>
        <v>agosto/19</v>
      </c>
      <c r="B3518" s="29">
        <f t="shared" ref="B3518:B3527" si="5377">B3517</f>
        <v>252</v>
      </c>
      <c r="C3518" s="15">
        <f>LARGE(Premissas!$H$4:$I$4,1)</f>
        <v>46.48</v>
      </c>
      <c r="D3518" s="16">
        <f t="shared" si="5367"/>
        <v>0</v>
      </c>
      <c r="E3518" s="17">
        <f>D3518*Premissas!$C$6</f>
        <v>0</v>
      </c>
      <c r="F3518" s="15">
        <f t="shared" si="5368"/>
        <v>252</v>
      </c>
      <c r="G3518" s="18">
        <f>F3518*Premissas!$C$5</f>
        <v>8123.631762100601</v>
      </c>
      <c r="M3518" s="7" t="str">
        <f>Premissas!$E$4</f>
        <v>agosto/19</v>
      </c>
      <c r="N3518" s="29">
        <f t="shared" si="5375"/>
        <v>252</v>
      </c>
      <c r="O3518" s="15">
        <f>Premissas!$I$4</f>
        <v>20.16</v>
      </c>
      <c r="P3518" s="16">
        <f t="shared" si="5370"/>
        <v>0</v>
      </c>
      <c r="Q3518" s="17">
        <f>P3518*Premissas!$C$13</f>
        <v>0</v>
      </c>
      <c r="R3518" s="15">
        <f t="shared" si="5371"/>
        <v>252</v>
      </c>
      <c r="S3518" s="18">
        <f>R3518*Premissas!$C$11</f>
        <v>12137.614678899083</v>
      </c>
      <c r="Y3518" s="7" t="str">
        <f>Premissas!$E$4</f>
        <v>agosto/19</v>
      </c>
      <c r="Z3518" s="29">
        <f t="shared" si="5376"/>
        <v>252</v>
      </c>
      <c r="AA3518" s="15">
        <f>Premissas!$H$4</f>
        <v>46.48</v>
      </c>
      <c r="AB3518" s="16">
        <f t="shared" si="5373"/>
        <v>0</v>
      </c>
      <c r="AC3518" s="17">
        <f>AB3518*Premissas!$C$6</f>
        <v>0</v>
      </c>
      <c r="AD3518" s="15">
        <f t="shared" si="5374"/>
        <v>252</v>
      </c>
      <c r="AE3518" s="18">
        <f>AD3518*Premissas!$C$12</f>
        <v>8123.631762100601</v>
      </c>
    </row>
    <row r="3519" spans="1:33" x14ac:dyDescent="0.25">
      <c r="A3519" s="7" t="str">
        <f>Premissas!$E$5</f>
        <v>julho/19</v>
      </c>
      <c r="B3519" s="29">
        <f t="shared" si="5377"/>
        <v>252</v>
      </c>
      <c r="C3519" s="15">
        <f>LARGE(Premissas!$H$5:$I$5,1)</f>
        <v>63.17</v>
      </c>
      <c r="D3519" s="16">
        <f t="shared" si="5367"/>
        <v>0</v>
      </c>
      <c r="E3519" s="17">
        <f>D3519*Premissas!$C$6</f>
        <v>0</v>
      </c>
      <c r="F3519" s="15">
        <f t="shared" si="5368"/>
        <v>252</v>
      </c>
      <c r="G3519" s="18">
        <f>F3519*Premissas!$C$5</f>
        <v>8123.631762100601</v>
      </c>
      <c r="M3519" s="7" t="str">
        <f>Premissas!$E$5</f>
        <v>julho/19</v>
      </c>
      <c r="N3519" s="29">
        <f t="shared" si="5375"/>
        <v>252</v>
      </c>
      <c r="O3519" s="15">
        <f>Premissas!$I$5</f>
        <v>39.979999999999997</v>
      </c>
      <c r="P3519" s="16">
        <f t="shared" si="5370"/>
        <v>0</v>
      </c>
      <c r="Q3519" s="17">
        <f>P3519*Premissas!$C$13</f>
        <v>0</v>
      </c>
      <c r="R3519" s="15">
        <f t="shared" si="5371"/>
        <v>252</v>
      </c>
      <c r="S3519" s="18">
        <f>R3519*Premissas!$C$11</f>
        <v>12137.614678899083</v>
      </c>
      <c r="Y3519" s="7" t="str">
        <f>Premissas!$E$5</f>
        <v>julho/19</v>
      </c>
      <c r="Z3519" s="29">
        <f t="shared" si="5376"/>
        <v>252</v>
      </c>
      <c r="AA3519" s="15">
        <f>Premissas!$H$5</f>
        <v>63.17</v>
      </c>
      <c r="AB3519" s="16">
        <f t="shared" si="5373"/>
        <v>0</v>
      </c>
      <c r="AC3519" s="17">
        <f>AB3519*Premissas!$C$6</f>
        <v>0</v>
      </c>
      <c r="AD3519" s="15">
        <f t="shared" si="5374"/>
        <v>252</v>
      </c>
      <c r="AE3519" s="18">
        <f>AD3519*Premissas!$C$12</f>
        <v>8123.631762100601</v>
      </c>
    </row>
    <row r="3520" spans="1:33" x14ac:dyDescent="0.25">
      <c r="A3520" s="7" t="str">
        <f>Premissas!$E$6</f>
        <v>junho/19</v>
      </c>
      <c r="B3520" s="29">
        <f t="shared" si="5377"/>
        <v>252</v>
      </c>
      <c r="C3520" s="15">
        <f>LARGE(Premissas!$H$6:$I$6,1)</f>
        <v>59.47</v>
      </c>
      <c r="D3520" s="16">
        <f t="shared" si="5367"/>
        <v>0</v>
      </c>
      <c r="E3520" s="17">
        <f>D3520*Premissas!$C$6</f>
        <v>0</v>
      </c>
      <c r="F3520" s="15">
        <f t="shared" si="5368"/>
        <v>252</v>
      </c>
      <c r="G3520" s="18">
        <f>F3520*Premissas!$C$5</f>
        <v>8123.631762100601</v>
      </c>
      <c r="M3520" s="7" t="str">
        <f>Premissas!$E$6</f>
        <v>junho/19</v>
      </c>
      <c r="N3520" s="29">
        <f t="shared" si="5375"/>
        <v>252</v>
      </c>
      <c r="O3520" s="15">
        <f>Premissas!$I$6</f>
        <v>47.71</v>
      </c>
      <c r="P3520" s="16">
        <f t="shared" si="5370"/>
        <v>0</v>
      </c>
      <c r="Q3520" s="17">
        <f>P3520*Premissas!$C$13</f>
        <v>0</v>
      </c>
      <c r="R3520" s="15">
        <f t="shared" si="5371"/>
        <v>252</v>
      </c>
      <c r="S3520" s="18">
        <f>R3520*Premissas!$C$11</f>
        <v>12137.614678899083</v>
      </c>
      <c r="Y3520" s="7" t="str">
        <f>Premissas!$E$6</f>
        <v>junho/19</v>
      </c>
      <c r="Z3520" s="29">
        <f t="shared" si="5376"/>
        <v>252</v>
      </c>
      <c r="AA3520" s="15">
        <f>Premissas!$H$6</f>
        <v>59.47</v>
      </c>
      <c r="AB3520" s="16">
        <f t="shared" si="5373"/>
        <v>0</v>
      </c>
      <c r="AC3520" s="17">
        <f>AB3520*Premissas!$C$6</f>
        <v>0</v>
      </c>
      <c r="AD3520" s="15">
        <f t="shared" si="5374"/>
        <v>252</v>
      </c>
      <c r="AE3520" s="18">
        <f>AD3520*Premissas!$C$12</f>
        <v>8123.631762100601</v>
      </c>
    </row>
    <row r="3521" spans="1:33" x14ac:dyDescent="0.25">
      <c r="A3521" s="7" t="str">
        <f>Premissas!$E$7</f>
        <v>maio/19</v>
      </c>
      <c r="B3521" s="29">
        <f t="shared" si="5377"/>
        <v>252</v>
      </c>
      <c r="C3521" s="15">
        <f>LARGE(Premissas!$H$7:$I$7,1)</f>
        <v>61.04</v>
      </c>
      <c r="D3521" s="20">
        <f t="shared" si="5367"/>
        <v>0</v>
      </c>
      <c r="E3521" s="17">
        <f>D3521*Premissas!$C$6</f>
        <v>0</v>
      </c>
      <c r="F3521" s="15">
        <f t="shared" si="5368"/>
        <v>252</v>
      </c>
      <c r="G3521" s="18">
        <f>F3521*Premissas!$C$5</f>
        <v>8123.631762100601</v>
      </c>
      <c r="M3521" s="7" t="str">
        <f>Premissas!$E$7</f>
        <v>maio/19</v>
      </c>
      <c r="N3521" s="29">
        <f t="shared" si="5375"/>
        <v>252</v>
      </c>
      <c r="O3521" s="15">
        <f>Premissas!$I$7</f>
        <v>46.37</v>
      </c>
      <c r="P3521" s="20">
        <f t="shared" si="5370"/>
        <v>0</v>
      </c>
      <c r="Q3521" s="17">
        <f>P3521*Premissas!$C$13</f>
        <v>0</v>
      </c>
      <c r="R3521" s="15">
        <f t="shared" si="5371"/>
        <v>252</v>
      </c>
      <c r="S3521" s="18">
        <f>R3521*Premissas!$C$11</f>
        <v>12137.614678899083</v>
      </c>
      <c r="Y3521" s="7" t="str">
        <f>Premissas!$E$7</f>
        <v>maio/19</v>
      </c>
      <c r="Z3521" s="29">
        <f t="shared" si="5376"/>
        <v>252</v>
      </c>
      <c r="AA3521" s="15">
        <f>Premissas!$H$7</f>
        <v>61.04</v>
      </c>
      <c r="AB3521" s="20">
        <f t="shared" si="5373"/>
        <v>0</v>
      </c>
      <c r="AC3521" s="17">
        <f>AB3521*Premissas!$C$6</f>
        <v>0</v>
      </c>
      <c r="AD3521" s="15">
        <f t="shared" si="5374"/>
        <v>252</v>
      </c>
      <c r="AE3521" s="18">
        <f>AD3521*Premissas!$C$12</f>
        <v>8123.631762100601</v>
      </c>
    </row>
    <row r="3522" spans="1:33" x14ac:dyDescent="0.25">
      <c r="A3522" s="7" t="str">
        <f>Premissas!$E$8</f>
        <v>abril/19</v>
      </c>
      <c r="B3522" s="29">
        <f t="shared" si="5377"/>
        <v>252</v>
      </c>
      <c r="C3522" s="15">
        <f>LARGE(Premissas!$H$8:$I$8,1)</f>
        <v>81.98</v>
      </c>
      <c r="D3522" s="20">
        <f t="shared" si="5367"/>
        <v>0</v>
      </c>
      <c r="E3522" s="17">
        <f>D3522*Premissas!$C$6</f>
        <v>0</v>
      </c>
      <c r="F3522" s="15">
        <f t="shared" si="5368"/>
        <v>252</v>
      </c>
      <c r="G3522" s="18">
        <f>F3522*Premissas!$C$5</f>
        <v>8123.631762100601</v>
      </c>
      <c r="M3522" s="7" t="str">
        <f>Premissas!$E$8</f>
        <v>abril/19</v>
      </c>
      <c r="N3522" s="29">
        <f t="shared" si="5375"/>
        <v>252</v>
      </c>
      <c r="O3522" s="15">
        <f>Premissas!$I$8</f>
        <v>53.09</v>
      </c>
      <c r="P3522" s="20">
        <f t="shared" si="5370"/>
        <v>0</v>
      </c>
      <c r="Q3522" s="17">
        <f>P3522*Premissas!$C$13</f>
        <v>0</v>
      </c>
      <c r="R3522" s="15">
        <f t="shared" si="5371"/>
        <v>252</v>
      </c>
      <c r="S3522" s="18">
        <f>R3522*Premissas!$C$11</f>
        <v>12137.614678899083</v>
      </c>
      <c r="Y3522" s="7" t="str">
        <f>Premissas!$E$8</f>
        <v>abril/19</v>
      </c>
      <c r="Z3522" s="29">
        <f t="shared" si="5376"/>
        <v>252</v>
      </c>
      <c r="AA3522" s="15">
        <f>Premissas!$H$8</f>
        <v>81.98</v>
      </c>
      <c r="AB3522" s="20">
        <f t="shared" si="5373"/>
        <v>0</v>
      </c>
      <c r="AC3522" s="17">
        <f>AB3522*Premissas!$C$6</f>
        <v>0</v>
      </c>
      <c r="AD3522" s="15">
        <f t="shared" si="5374"/>
        <v>252</v>
      </c>
      <c r="AE3522" s="18">
        <f>AD3522*Premissas!$C$12</f>
        <v>8123.631762100601</v>
      </c>
    </row>
    <row r="3523" spans="1:33" x14ac:dyDescent="0.25">
      <c r="A3523" s="7" t="str">
        <f>Premissas!$E$9</f>
        <v>março/19</v>
      </c>
      <c r="B3523" s="29">
        <f t="shared" si="5377"/>
        <v>252</v>
      </c>
      <c r="C3523" s="15">
        <f>LARGE(Premissas!$H$9:$I$9,1)</f>
        <v>77.73</v>
      </c>
      <c r="D3523" s="20">
        <f t="shared" si="5367"/>
        <v>0</v>
      </c>
      <c r="E3523" s="17">
        <f>D3523*Premissas!$C$6</f>
        <v>0</v>
      </c>
      <c r="F3523" s="15">
        <f t="shared" si="5368"/>
        <v>252</v>
      </c>
      <c r="G3523" s="18">
        <f>F3523*Premissas!$C$5</f>
        <v>8123.631762100601</v>
      </c>
      <c r="M3523" s="7" t="str">
        <f>Premissas!$E$9</f>
        <v>março/19</v>
      </c>
      <c r="N3523" s="29">
        <f t="shared" si="5375"/>
        <v>252</v>
      </c>
      <c r="O3523" s="15">
        <f>Premissas!$I$9</f>
        <v>77.73</v>
      </c>
      <c r="P3523" s="20">
        <f t="shared" si="5370"/>
        <v>0</v>
      </c>
      <c r="Q3523" s="17">
        <f>P3523*Premissas!$C$13</f>
        <v>0</v>
      </c>
      <c r="R3523" s="15">
        <f t="shared" si="5371"/>
        <v>252</v>
      </c>
      <c r="S3523" s="18">
        <f>R3523*Premissas!$C$11</f>
        <v>12137.614678899083</v>
      </c>
      <c r="Y3523" s="7" t="str">
        <f>Premissas!$E$9</f>
        <v>março/19</v>
      </c>
      <c r="Z3523" s="29">
        <f t="shared" si="5376"/>
        <v>252</v>
      </c>
      <c r="AA3523" s="15">
        <f>Premissas!$H$9</f>
        <v>77.62</v>
      </c>
      <c r="AB3523" s="20">
        <f t="shared" si="5373"/>
        <v>0</v>
      </c>
      <c r="AC3523" s="17">
        <f>AB3523*Premissas!$C$6</f>
        <v>0</v>
      </c>
      <c r="AD3523" s="15">
        <f t="shared" si="5374"/>
        <v>252</v>
      </c>
      <c r="AE3523" s="18">
        <f>AD3523*Premissas!$C$12</f>
        <v>8123.631762100601</v>
      </c>
    </row>
    <row r="3524" spans="1:33" x14ac:dyDescent="0.25">
      <c r="A3524" s="7" t="str">
        <f>Premissas!$E$10</f>
        <v>fevereiro/19</v>
      </c>
      <c r="B3524" s="29">
        <f t="shared" si="5377"/>
        <v>252</v>
      </c>
      <c r="C3524" s="15">
        <f>LARGE(Premissas!$H$10:$I$10,1)</f>
        <v>89.49</v>
      </c>
      <c r="D3524" s="20">
        <f t="shared" si="5367"/>
        <v>0</v>
      </c>
      <c r="E3524" s="17">
        <f>D3524*Premissas!$C$6</f>
        <v>0</v>
      </c>
      <c r="F3524" s="15">
        <f t="shared" si="5368"/>
        <v>252</v>
      </c>
      <c r="G3524" s="18">
        <f>F3524*Premissas!$C$5</f>
        <v>8123.631762100601</v>
      </c>
      <c r="M3524" s="7" t="str">
        <f>Premissas!$E$10</f>
        <v>fevereiro/19</v>
      </c>
      <c r="N3524" s="29">
        <f t="shared" si="5375"/>
        <v>252</v>
      </c>
      <c r="O3524" s="15">
        <f>Premissas!$I$10</f>
        <v>61.82</v>
      </c>
      <c r="P3524" s="20">
        <f t="shared" si="5370"/>
        <v>0</v>
      </c>
      <c r="Q3524" s="17">
        <f>P3524*Premissas!$C$13</f>
        <v>0</v>
      </c>
      <c r="R3524" s="15">
        <f t="shared" si="5371"/>
        <v>252</v>
      </c>
      <c r="S3524" s="18">
        <f>R3524*Premissas!$C$11</f>
        <v>12137.614678899083</v>
      </c>
      <c r="Y3524" s="7" t="str">
        <f>Premissas!$E$10</f>
        <v>fevereiro/19</v>
      </c>
      <c r="Z3524" s="29">
        <f t="shared" si="5376"/>
        <v>252</v>
      </c>
      <c r="AA3524" s="15">
        <f>Premissas!$H$10</f>
        <v>89.49</v>
      </c>
      <c r="AB3524" s="20">
        <f t="shared" si="5373"/>
        <v>0</v>
      </c>
      <c r="AC3524" s="17">
        <f>AB3524*Premissas!$C$6</f>
        <v>0</v>
      </c>
      <c r="AD3524" s="15">
        <f t="shared" si="5374"/>
        <v>252</v>
      </c>
      <c r="AE3524" s="18">
        <f>AD3524*Premissas!$C$12</f>
        <v>8123.631762100601</v>
      </c>
    </row>
    <row r="3525" spans="1:33" x14ac:dyDescent="0.25">
      <c r="A3525" s="7" t="str">
        <f>Premissas!$E$11</f>
        <v>janeiro/19</v>
      </c>
      <c r="B3525" s="29">
        <f t="shared" si="5377"/>
        <v>252</v>
      </c>
      <c r="C3525" s="15">
        <f>LARGE(Premissas!$H$11:$I$11,1)</f>
        <v>81.09</v>
      </c>
      <c r="D3525" s="16">
        <f t="shared" si="5367"/>
        <v>0</v>
      </c>
      <c r="E3525" s="17">
        <f>D3525*Premissas!$C$6</f>
        <v>0</v>
      </c>
      <c r="F3525" s="15">
        <f t="shared" si="5368"/>
        <v>252</v>
      </c>
      <c r="G3525" s="18">
        <f>F3525*Premissas!$C$5</f>
        <v>8123.631762100601</v>
      </c>
      <c r="M3525" s="7" t="str">
        <f>Premissas!$E$11</f>
        <v>janeiro/19</v>
      </c>
      <c r="N3525" s="29">
        <f t="shared" si="5375"/>
        <v>252</v>
      </c>
      <c r="O3525" s="15">
        <f>Premissas!$I$11</f>
        <v>57.12</v>
      </c>
      <c r="P3525" s="16">
        <f t="shared" si="5370"/>
        <v>0</v>
      </c>
      <c r="Q3525" s="17">
        <f>P3525*Premissas!$C$13</f>
        <v>0</v>
      </c>
      <c r="R3525" s="15">
        <f t="shared" si="5371"/>
        <v>252</v>
      </c>
      <c r="S3525" s="18">
        <f>R3525*Premissas!$C$11</f>
        <v>12137.614678899083</v>
      </c>
      <c r="Y3525" s="7" t="str">
        <f>Premissas!$E$11</f>
        <v>janeiro/19</v>
      </c>
      <c r="Z3525" s="29">
        <f t="shared" si="5376"/>
        <v>252</v>
      </c>
      <c r="AA3525" s="15">
        <f>Premissas!$H$11</f>
        <v>81.09</v>
      </c>
      <c r="AB3525" s="16">
        <f t="shared" si="5373"/>
        <v>0</v>
      </c>
      <c r="AC3525" s="17">
        <f>AB3525*Premissas!$C$6</f>
        <v>0</v>
      </c>
      <c r="AD3525" s="15">
        <f t="shared" si="5374"/>
        <v>252</v>
      </c>
      <c r="AE3525" s="18">
        <f>AD3525*Premissas!$C$12</f>
        <v>8123.631762100601</v>
      </c>
    </row>
    <row r="3526" spans="1:33" x14ac:dyDescent="0.25">
      <c r="A3526" s="7" t="str">
        <f>Premissas!$E$12</f>
        <v>dezembro/18</v>
      </c>
      <c r="B3526" s="29">
        <f t="shared" si="5377"/>
        <v>252</v>
      </c>
      <c r="C3526" s="15">
        <f>LARGE(Premissas!$H$12:$I$12,1)</f>
        <v>66.98</v>
      </c>
      <c r="D3526" s="16">
        <f t="shared" si="5367"/>
        <v>0</v>
      </c>
      <c r="E3526" s="17">
        <f>D3526*Premissas!$C$6</f>
        <v>0</v>
      </c>
      <c r="F3526" s="15">
        <f t="shared" si="5368"/>
        <v>252</v>
      </c>
      <c r="G3526" s="18">
        <f>F3526*Premissas!$C$5</f>
        <v>8123.631762100601</v>
      </c>
      <c r="M3526" s="7" t="str">
        <f>Premissas!$E$12</f>
        <v>dezembro/18</v>
      </c>
      <c r="N3526" s="29">
        <f t="shared" si="5375"/>
        <v>252</v>
      </c>
      <c r="O3526" s="15">
        <f>Premissas!$I$12</f>
        <v>56.9</v>
      </c>
      <c r="P3526" s="16">
        <f t="shared" si="5370"/>
        <v>0</v>
      </c>
      <c r="Q3526" s="17">
        <f>P3526*Premissas!$C$13</f>
        <v>0</v>
      </c>
      <c r="R3526" s="15">
        <f t="shared" si="5371"/>
        <v>252</v>
      </c>
      <c r="S3526" s="18">
        <f>R3526*Premissas!$C$11</f>
        <v>12137.614678899083</v>
      </c>
      <c r="Y3526" s="7" t="str">
        <f>Premissas!$E$12</f>
        <v>dezembro/18</v>
      </c>
      <c r="Z3526" s="29">
        <f t="shared" si="5376"/>
        <v>252</v>
      </c>
      <c r="AA3526" s="15">
        <f>Premissas!$H$12</f>
        <v>66.98</v>
      </c>
      <c r="AB3526" s="16">
        <f t="shared" si="5373"/>
        <v>0</v>
      </c>
      <c r="AC3526" s="17">
        <f>AB3526*Premissas!$C$6</f>
        <v>0</v>
      </c>
      <c r="AD3526" s="15">
        <f t="shared" si="5374"/>
        <v>252</v>
      </c>
      <c r="AE3526" s="18">
        <f>AD3526*Premissas!$C$12</f>
        <v>8123.631762100601</v>
      </c>
    </row>
    <row r="3527" spans="1:33" x14ac:dyDescent="0.25">
      <c r="A3527" s="7" t="str">
        <f>Premissas!$E$13</f>
        <v>novembro/18</v>
      </c>
      <c r="B3527" s="29">
        <f t="shared" si="5377"/>
        <v>252</v>
      </c>
      <c r="C3527" s="15">
        <f>LARGE(Premissas!$H$13:$I$13,1)</f>
        <v>66.42</v>
      </c>
      <c r="D3527" s="16">
        <f t="shared" si="5367"/>
        <v>0</v>
      </c>
      <c r="E3527" s="17">
        <f>D3527*Premissas!$C$6</f>
        <v>0</v>
      </c>
      <c r="F3527" s="15">
        <f t="shared" si="5368"/>
        <v>252</v>
      </c>
      <c r="G3527" s="18">
        <f>F3527*Premissas!$C$5</f>
        <v>8123.631762100601</v>
      </c>
      <c r="M3527" s="7" t="str">
        <f>Premissas!$E$13</f>
        <v>novembro/18</v>
      </c>
      <c r="N3527" s="29">
        <f t="shared" si="5375"/>
        <v>252</v>
      </c>
      <c r="O3527" s="15">
        <f>Premissas!$I$13</f>
        <v>40.659999999999997</v>
      </c>
      <c r="P3527" s="16">
        <f t="shared" si="5370"/>
        <v>0</v>
      </c>
      <c r="Q3527" s="17">
        <f>P3527*Premissas!$C$13</f>
        <v>0</v>
      </c>
      <c r="R3527" s="15">
        <f t="shared" si="5371"/>
        <v>252</v>
      </c>
      <c r="S3527" s="18">
        <f>R3527*Premissas!$C$11</f>
        <v>12137.614678899083</v>
      </c>
      <c r="Y3527" s="7" t="str">
        <f>Premissas!$E$13</f>
        <v>novembro/18</v>
      </c>
      <c r="Z3527" s="29">
        <f t="shared" si="5376"/>
        <v>252</v>
      </c>
      <c r="AA3527" s="15">
        <f>Premissas!$H$13</f>
        <v>66.42</v>
      </c>
      <c r="AB3527" s="16">
        <f t="shared" si="5373"/>
        <v>0</v>
      </c>
      <c r="AC3527" s="17">
        <f>AB3527*Premissas!$C$6</f>
        <v>0</v>
      </c>
      <c r="AD3527" s="15">
        <f t="shared" si="5374"/>
        <v>252</v>
      </c>
      <c r="AE3527" s="18">
        <f>AD3527*Premissas!$C$12</f>
        <v>8123.631762100601</v>
      </c>
    </row>
    <row r="3528" spans="1:33" x14ac:dyDescent="0.25">
      <c r="A3528" s="26" t="s">
        <v>35</v>
      </c>
      <c r="B3528" s="5"/>
      <c r="C3528" s="5">
        <f>LARGE(C3515:C3527,1)</f>
        <v>89.49</v>
      </c>
      <c r="D3528" s="5">
        <f>LARGE(D3515:D3527,1)</f>
        <v>0</v>
      </c>
      <c r="E3528" s="27">
        <f>SUM(E3516:E3527)</f>
        <v>0</v>
      </c>
      <c r="F3528" s="5">
        <f>LARGE(F3515:F3527,1)</f>
        <v>252</v>
      </c>
      <c r="G3528" s="27">
        <f t="shared" ref="G3528:G3584" si="5378">SUM(G3516:G3527)</f>
        <v>97483.581145207208</v>
      </c>
      <c r="H3528" s="50">
        <f>E3528+G3528</f>
        <v>97483.581145207208</v>
      </c>
      <c r="I3528">
        <f>B3516</f>
        <v>252</v>
      </c>
      <c r="M3528" s="26" t="s">
        <v>35</v>
      </c>
      <c r="N3528" s="5"/>
      <c r="O3528" s="5">
        <f t="shared" ref="O3528:P3528" si="5379">LARGE(O3515:O3527,1)</f>
        <v>77.73</v>
      </c>
      <c r="P3528" s="5">
        <f t="shared" si="5379"/>
        <v>0</v>
      </c>
      <c r="Q3528" s="27">
        <f t="shared" ref="Q3528" si="5380">SUM(Q3516:Q3527)</f>
        <v>0</v>
      </c>
      <c r="R3528" s="5">
        <f t="shared" ref="R3528" si="5381">LARGE(R3515:R3527,1)</f>
        <v>252</v>
      </c>
      <c r="S3528" s="27">
        <f t="shared" ref="S3528:S3584" si="5382">SUM(S3516:S3527)</f>
        <v>145651.37614678903</v>
      </c>
      <c r="T3528" s="50">
        <f t="shared" ref="T3528" si="5383">Q3528+S3528</f>
        <v>145651.37614678903</v>
      </c>
      <c r="U3528">
        <f t="shared" ref="U3528" si="5384">N3516</f>
        <v>252</v>
      </c>
      <c r="Y3528" s="26" t="s">
        <v>35</v>
      </c>
      <c r="Z3528" s="5"/>
      <c r="AA3528" s="5">
        <f t="shared" ref="AA3528:AB3528" si="5385">LARGE(AA3515:AA3527,1)</f>
        <v>89.49</v>
      </c>
      <c r="AB3528" s="5">
        <f t="shared" si="5385"/>
        <v>0</v>
      </c>
      <c r="AC3528" s="27">
        <f t="shared" ref="AC3528" si="5386">SUM(AC3516:AC3527)</f>
        <v>0</v>
      </c>
      <c r="AD3528" s="5">
        <f t="shared" ref="AD3528" si="5387">LARGE(AD3515:AD3527,1)</f>
        <v>252</v>
      </c>
      <c r="AE3528" s="27">
        <f t="shared" ref="AE3528:AE3584" si="5388">SUM(AE3516:AE3527)</f>
        <v>97483.581145207208</v>
      </c>
      <c r="AF3528" s="50">
        <f t="shared" ref="AF3528" si="5389">AC3528+AE3528</f>
        <v>97483.581145207208</v>
      </c>
      <c r="AG3528">
        <f t="shared" ref="AG3528" si="5390">Z3516</f>
        <v>252</v>
      </c>
    </row>
    <row r="3529" spans="1:33" x14ac:dyDescent="0.25">
      <c r="A3529" s="6" t="s">
        <v>12</v>
      </c>
      <c r="B3529" s="6" t="s">
        <v>18</v>
      </c>
      <c r="C3529" s="6" t="s">
        <v>19</v>
      </c>
      <c r="D3529" s="14" t="s">
        <v>20</v>
      </c>
      <c r="E3529" s="14" t="s">
        <v>21</v>
      </c>
      <c r="F3529" s="6" t="s">
        <v>22</v>
      </c>
      <c r="G3529" s="6" t="s">
        <v>23</v>
      </c>
      <c r="M3529" s="6" t="s">
        <v>12</v>
      </c>
      <c r="N3529" s="6" t="s">
        <v>18</v>
      </c>
      <c r="O3529" s="6" t="s">
        <v>19</v>
      </c>
      <c r="P3529" s="14" t="s">
        <v>20</v>
      </c>
      <c r="Q3529" s="14" t="s">
        <v>21</v>
      </c>
      <c r="R3529" s="6" t="s">
        <v>22</v>
      </c>
      <c r="S3529" s="6" t="s">
        <v>23</v>
      </c>
      <c r="Y3529" s="6" t="s">
        <v>12</v>
      </c>
      <c r="Z3529" s="6" t="s">
        <v>18</v>
      </c>
      <c r="AA3529" s="6" t="s">
        <v>19</v>
      </c>
      <c r="AB3529" s="14" t="s">
        <v>20</v>
      </c>
      <c r="AC3529" s="14" t="s">
        <v>21</v>
      </c>
      <c r="AD3529" s="6" t="s">
        <v>22</v>
      </c>
      <c r="AE3529" s="6" t="s">
        <v>23</v>
      </c>
    </row>
    <row r="3530" spans="1:33" x14ac:dyDescent="0.25">
      <c r="A3530" s="7" t="str">
        <f>Premissas!$E$2</f>
        <v>outubro/19</v>
      </c>
      <c r="B3530" s="29">
        <f>B3516+1</f>
        <v>253</v>
      </c>
      <c r="C3530" s="15">
        <f>LARGE(Premissas!$H$2:$I$2,1)</f>
        <v>63.39</v>
      </c>
      <c r="D3530" s="16">
        <f t="shared" ref="D3530:D3541" si="5391">IF(C3530&gt;105%*B3530,(C3530-B3530),0)</f>
        <v>0</v>
      </c>
      <c r="E3530" s="17">
        <f>D3530*Premissas!$C$6</f>
        <v>0</v>
      </c>
      <c r="F3530" s="15">
        <f t="shared" ref="F3530:F3541" si="5392">IF(C3530&gt;B3530,C3530,B3530)</f>
        <v>253</v>
      </c>
      <c r="G3530" s="18">
        <f>F3530*Premissas!$C$5</f>
        <v>8155.8683960771905</v>
      </c>
      <c r="M3530" s="7" t="str">
        <f>Premissas!$E$2</f>
        <v>outubro/19</v>
      </c>
      <c r="N3530" s="29">
        <f t="shared" ref="N3530" si="5393">N3516+1</f>
        <v>253</v>
      </c>
      <c r="O3530" s="15">
        <f>Premissas!$I$2</f>
        <v>63.39</v>
      </c>
      <c r="P3530" s="16">
        <f t="shared" ref="P3530:P3541" si="5394">IF(O3530&gt;105%*N3530,(O3530-N3530),0)</f>
        <v>0</v>
      </c>
      <c r="Q3530" s="17">
        <f>P3530*Premissas!$C$13</f>
        <v>0</v>
      </c>
      <c r="R3530" s="15">
        <f t="shared" ref="R3530:R3541" si="5395">IF(O3530&gt;N3530,O3530,N3530)</f>
        <v>253</v>
      </c>
      <c r="S3530" s="18">
        <f>R3530*Premissas!$C$11</f>
        <v>12185.779816513761</v>
      </c>
      <c r="Y3530" s="7" t="str">
        <f>Premissas!$E$2</f>
        <v>outubro/19</v>
      </c>
      <c r="Z3530" s="29">
        <f t="shared" ref="Z3530" si="5396">Z3516+1</f>
        <v>253</v>
      </c>
      <c r="AA3530" s="15">
        <f>Premissas!$H$2</f>
        <v>58.8</v>
      </c>
      <c r="AB3530" s="16">
        <f t="shared" ref="AB3530:AB3541" si="5397">IF(AA3530&gt;105%*Z3530,(AA3530-Z3530),0)</f>
        <v>0</v>
      </c>
      <c r="AC3530" s="17">
        <f>AB3530*Premissas!$C$6</f>
        <v>0</v>
      </c>
      <c r="AD3530" s="15">
        <f t="shared" ref="AD3530:AD3541" si="5398">IF(AA3530&gt;Z3530,AA3530,Z3530)</f>
        <v>253</v>
      </c>
      <c r="AE3530" s="18">
        <f>AD3530*Premissas!$C$12</f>
        <v>8155.8683960771905</v>
      </c>
    </row>
    <row r="3531" spans="1:33" x14ac:dyDescent="0.25">
      <c r="A3531" s="7" t="str">
        <f>Premissas!$E$3</f>
        <v>setembro/19</v>
      </c>
      <c r="B3531" s="29">
        <f>B3530</f>
        <v>253</v>
      </c>
      <c r="C3531" s="15">
        <f>LARGE(Premissas!$H$3:$I$3,1)</f>
        <v>58.91</v>
      </c>
      <c r="D3531" s="16">
        <f t="shared" si="5391"/>
        <v>0</v>
      </c>
      <c r="E3531" s="17">
        <f>D3531*Premissas!$C$6</f>
        <v>0</v>
      </c>
      <c r="F3531" s="15">
        <f t="shared" si="5392"/>
        <v>253</v>
      </c>
      <c r="G3531" s="18">
        <f>F3531*Premissas!$C$5</f>
        <v>8155.8683960771905</v>
      </c>
      <c r="M3531" s="7" t="str">
        <f>Premissas!$E$3</f>
        <v>setembro/19</v>
      </c>
      <c r="N3531" s="29">
        <f t="shared" ref="N3531:N3541" si="5399">N3530</f>
        <v>253</v>
      </c>
      <c r="O3531" s="15">
        <f>Premissas!$I$3</f>
        <v>52.19</v>
      </c>
      <c r="P3531" s="16">
        <f t="shared" si="5394"/>
        <v>0</v>
      </c>
      <c r="Q3531" s="17">
        <f>P3531*Premissas!$C$13</f>
        <v>0</v>
      </c>
      <c r="R3531" s="15">
        <f t="shared" si="5395"/>
        <v>253</v>
      </c>
      <c r="S3531" s="18">
        <f>R3531*Premissas!$C$11</f>
        <v>12185.779816513761</v>
      </c>
      <c r="Y3531" s="7" t="str">
        <f>Premissas!$E$3</f>
        <v>setembro/19</v>
      </c>
      <c r="Z3531" s="29">
        <f t="shared" ref="Z3531:Z3541" si="5400">Z3530</f>
        <v>253</v>
      </c>
      <c r="AA3531" s="15">
        <f>Premissas!$H$3</f>
        <v>58.91</v>
      </c>
      <c r="AB3531" s="16">
        <f t="shared" si="5397"/>
        <v>0</v>
      </c>
      <c r="AC3531" s="17">
        <f>AB3531*Premissas!$C$6</f>
        <v>0</v>
      </c>
      <c r="AD3531" s="15">
        <f t="shared" si="5398"/>
        <v>253</v>
      </c>
      <c r="AE3531" s="18">
        <f>AD3531*Premissas!$C$12</f>
        <v>8155.8683960771905</v>
      </c>
    </row>
    <row r="3532" spans="1:33" x14ac:dyDescent="0.25">
      <c r="A3532" s="7" t="str">
        <f>Premissas!$E$4</f>
        <v>agosto/19</v>
      </c>
      <c r="B3532" s="29">
        <f t="shared" ref="B3532:B3541" si="5401">B3531</f>
        <v>253</v>
      </c>
      <c r="C3532" s="15">
        <f>LARGE(Premissas!$H$4:$I$4,1)</f>
        <v>46.48</v>
      </c>
      <c r="D3532" s="16">
        <f t="shared" si="5391"/>
        <v>0</v>
      </c>
      <c r="E3532" s="17">
        <f>D3532*Premissas!$C$6</f>
        <v>0</v>
      </c>
      <c r="F3532" s="15">
        <f t="shared" si="5392"/>
        <v>253</v>
      </c>
      <c r="G3532" s="18">
        <f>F3532*Premissas!$C$5</f>
        <v>8155.8683960771905</v>
      </c>
      <c r="M3532" s="7" t="str">
        <f>Premissas!$E$4</f>
        <v>agosto/19</v>
      </c>
      <c r="N3532" s="29">
        <f t="shared" si="5399"/>
        <v>253</v>
      </c>
      <c r="O3532" s="15">
        <f>Premissas!$I$4</f>
        <v>20.16</v>
      </c>
      <c r="P3532" s="16">
        <f t="shared" si="5394"/>
        <v>0</v>
      </c>
      <c r="Q3532" s="17">
        <f>P3532*Premissas!$C$13</f>
        <v>0</v>
      </c>
      <c r="R3532" s="15">
        <f t="shared" si="5395"/>
        <v>253</v>
      </c>
      <c r="S3532" s="18">
        <f>R3532*Premissas!$C$11</f>
        <v>12185.779816513761</v>
      </c>
      <c r="Y3532" s="7" t="str">
        <f>Premissas!$E$4</f>
        <v>agosto/19</v>
      </c>
      <c r="Z3532" s="29">
        <f t="shared" si="5400"/>
        <v>253</v>
      </c>
      <c r="AA3532" s="15">
        <f>Premissas!$H$4</f>
        <v>46.48</v>
      </c>
      <c r="AB3532" s="16">
        <f t="shared" si="5397"/>
        <v>0</v>
      </c>
      <c r="AC3532" s="17">
        <f>AB3532*Premissas!$C$6</f>
        <v>0</v>
      </c>
      <c r="AD3532" s="15">
        <f t="shared" si="5398"/>
        <v>253</v>
      </c>
      <c r="AE3532" s="18">
        <f>AD3532*Premissas!$C$12</f>
        <v>8155.8683960771905</v>
      </c>
    </row>
    <row r="3533" spans="1:33" x14ac:dyDescent="0.25">
      <c r="A3533" s="7" t="str">
        <f>Premissas!$E$5</f>
        <v>julho/19</v>
      </c>
      <c r="B3533" s="29">
        <f t="shared" si="5401"/>
        <v>253</v>
      </c>
      <c r="C3533" s="15">
        <f>LARGE(Premissas!$H$5:$I$5,1)</f>
        <v>63.17</v>
      </c>
      <c r="D3533" s="16">
        <f t="shared" si="5391"/>
        <v>0</v>
      </c>
      <c r="E3533" s="17">
        <f>D3533*Premissas!$C$6</f>
        <v>0</v>
      </c>
      <c r="F3533" s="15">
        <f t="shared" si="5392"/>
        <v>253</v>
      </c>
      <c r="G3533" s="18">
        <f>F3533*Premissas!$C$5</f>
        <v>8155.8683960771905</v>
      </c>
      <c r="M3533" s="7" t="str">
        <f>Premissas!$E$5</f>
        <v>julho/19</v>
      </c>
      <c r="N3533" s="29">
        <f t="shared" si="5399"/>
        <v>253</v>
      </c>
      <c r="O3533" s="15">
        <f>Premissas!$I$5</f>
        <v>39.979999999999997</v>
      </c>
      <c r="P3533" s="16">
        <f t="shared" si="5394"/>
        <v>0</v>
      </c>
      <c r="Q3533" s="17">
        <f>P3533*Premissas!$C$13</f>
        <v>0</v>
      </c>
      <c r="R3533" s="15">
        <f t="shared" si="5395"/>
        <v>253</v>
      </c>
      <c r="S3533" s="18">
        <f>R3533*Premissas!$C$11</f>
        <v>12185.779816513761</v>
      </c>
      <c r="Y3533" s="7" t="str">
        <f>Premissas!$E$5</f>
        <v>julho/19</v>
      </c>
      <c r="Z3533" s="29">
        <f t="shared" si="5400"/>
        <v>253</v>
      </c>
      <c r="AA3533" s="15">
        <f>Premissas!$H$5</f>
        <v>63.17</v>
      </c>
      <c r="AB3533" s="16">
        <f t="shared" si="5397"/>
        <v>0</v>
      </c>
      <c r="AC3533" s="17">
        <f>AB3533*Premissas!$C$6</f>
        <v>0</v>
      </c>
      <c r="AD3533" s="15">
        <f t="shared" si="5398"/>
        <v>253</v>
      </c>
      <c r="AE3533" s="18">
        <f>AD3533*Premissas!$C$12</f>
        <v>8155.8683960771905</v>
      </c>
    </row>
    <row r="3534" spans="1:33" x14ac:dyDescent="0.25">
      <c r="A3534" s="7" t="str">
        <f>Premissas!$E$6</f>
        <v>junho/19</v>
      </c>
      <c r="B3534" s="29">
        <f t="shared" si="5401"/>
        <v>253</v>
      </c>
      <c r="C3534" s="15">
        <f>LARGE(Premissas!$H$6:$I$6,1)</f>
        <v>59.47</v>
      </c>
      <c r="D3534" s="16">
        <f t="shared" si="5391"/>
        <v>0</v>
      </c>
      <c r="E3534" s="17">
        <f>D3534*Premissas!$C$6</f>
        <v>0</v>
      </c>
      <c r="F3534" s="15">
        <f t="shared" si="5392"/>
        <v>253</v>
      </c>
      <c r="G3534" s="18">
        <f>F3534*Premissas!$C$5</f>
        <v>8155.8683960771905</v>
      </c>
      <c r="M3534" s="7" t="str">
        <f>Premissas!$E$6</f>
        <v>junho/19</v>
      </c>
      <c r="N3534" s="29">
        <f t="shared" si="5399"/>
        <v>253</v>
      </c>
      <c r="O3534" s="15">
        <f>Premissas!$I$6</f>
        <v>47.71</v>
      </c>
      <c r="P3534" s="16">
        <f t="shared" si="5394"/>
        <v>0</v>
      </c>
      <c r="Q3534" s="17">
        <f>P3534*Premissas!$C$13</f>
        <v>0</v>
      </c>
      <c r="R3534" s="15">
        <f t="shared" si="5395"/>
        <v>253</v>
      </c>
      <c r="S3534" s="18">
        <f>R3534*Premissas!$C$11</f>
        <v>12185.779816513761</v>
      </c>
      <c r="Y3534" s="7" t="str">
        <f>Premissas!$E$6</f>
        <v>junho/19</v>
      </c>
      <c r="Z3534" s="29">
        <f t="shared" si="5400"/>
        <v>253</v>
      </c>
      <c r="AA3534" s="15">
        <f>Premissas!$H$6</f>
        <v>59.47</v>
      </c>
      <c r="AB3534" s="16">
        <f t="shared" si="5397"/>
        <v>0</v>
      </c>
      <c r="AC3534" s="17">
        <f>AB3534*Premissas!$C$6</f>
        <v>0</v>
      </c>
      <c r="AD3534" s="15">
        <f t="shared" si="5398"/>
        <v>253</v>
      </c>
      <c r="AE3534" s="18">
        <f>AD3534*Premissas!$C$12</f>
        <v>8155.8683960771905</v>
      </c>
    </row>
    <row r="3535" spans="1:33" x14ac:dyDescent="0.25">
      <c r="A3535" s="7" t="str">
        <f>Premissas!$E$7</f>
        <v>maio/19</v>
      </c>
      <c r="B3535" s="29">
        <f t="shared" si="5401"/>
        <v>253</v>
      </c>
      <c r="C3535" s="15">
        <f>LARGE(Premissas!$H$7:$I$7,1)</f>
        <v>61.04</v>
      </c>
      <c r="D3535" s="20">
        <f t="shared" si="5391"/>
        <v>0</v>
      </c>
      <c r="E3535" s="17">
        <f>D3535*Premissas!$C$6</f>
        <v>0</v>
      </c>
      <c r="F3535" s="15">
        <f t="shared" si="5392"/>
        <v>253</v>
      </c>
      <c r="G3535" s="18">
        <f>F3535*Premissas!$C$5</f>
        <v>8155.8683960771905</v>
      </c>
      <c r="M3535" s="7" t="str">
        <f>Premissas!$E$7</f>
        <v>maio/19</v>
      </c>
      <c r="N3535" s="29">
        <f t="shared" si="5399"/>
        <v>253</v>
      </c>
      <c r="O3535" s="15">
        <f>Premissas!$I$7</f>
        <v>46.37</v>
      </c>
      <c r="P3535" s="20">
        <f t="shared" si="5394"/>
        <v>0</v>
      </c>
      <c r="Q3535" s="17">
        <f>P3535*Premissas!$C$13</f>
        <v>0</v>
      </c>
      <c r="R3535" s="15">
        <f t="shared" si="5395"/>
        <v>253</v>
      </c>
      <c r="S3535" s="18">
        <f>R3535*Premissas!$C$11</f>
        <v>12185.779816513761</v>
      </c>
      <c r="Y3535" s="7" t="str">
        <f>Premissas!$E$7</f>
        <v>maio/19</v>
      </c>
      <c r="Z3535" s="29">
        <f t="shared" si="5400"/>
        <v>253</v>
      </c>
      <c r="AA3535" s="15">
        <f>Premissas!$H$7</f>
        <v>61.04</v>
      </c>
      <c r="AB3535" s="20">
        <f t="shared" si="5397"/>
        <v>0</v>
      </c>
      <c r="AC3535" s="17">
        <f>AB3535*Premissas!$C$6</f>
        <v>0</v>
      </c>
      <c r="AD3535" s="15">
        <f t="shared" si="5398"/>
        <v>253</v>
      </c>
      <c r="AE3535" s="18">
        <f>AD3535*Premissas!$C$12</f>
        <v>8155.8683960771905</v>
      </c>
    </row>
    <row r="3536" spans="1:33" x14ac:dyDescent="0.25">
      <c r="A3536" s="7" t="str">
        <f>Premissas!$E$8</f>
        <v>abril/19</v>
      </c>
      <c r="B3536" s="29">
        <f t="shared" si="5401"/>
        <v>253</v>
      </c>
      <c r="C3536" s="15">
        <f>LARGE(Premissas!$H$8:$I$8,1)</f>
        <v>81.98</v>
      </c>
      <c r="D3536" s="20">
        <f t="shared" si="5391"/>
        <v>0</v>
      </c>
      <c r="E3536" s="17">
        <f>D3536*Premissas!$C$6</f>
        <v>0</v>
      </c>
      <c r="F3536" s="15">
        <f t="shared" si="5392"/>
        <v>253</v>
      </c>
      <c r="G3536" s="18">
        <f>F3536*Premissas!$C$5</f>
        <v>8155.8683960771905</v>
      </c>
      <c r="M3536" s="7" t="str">
        <f>Premissas!$E$8</f>
        <v>abril/19</v>
      </c>
      <c r="N3536" s="29">
        <f t="shared" si="5399"/>
        <v>253</v>
      </c>
      <c r="O3536" s="15">
        <f>Premissas!$I$8</f>
        <v>53.09</v>
      </c>
      <c r="P3536" s="20">
        <f t="shared" si="5394"/>
        <v>0</v>
      </c>
      <c r="Q3536" s="17">
        <f>P3536*Premissas!$C$13</f>
        <v>0</v>
      </c>
      <c r="R3536" s="15">
        <f t="shared" si="5395"/>
        <v>253</v>
      </c>
      <c r="S3536" s="18">
        <f>R3536*Premissas!$C$11</f>
        <v>12185.779816513761</v>
      </c>
      <c r="Y3536" s="7" t="str">
        <f>Premissas!$E$8</f>
        <v>abril/19</v>
      </c>
      <c r="Z3536" s="29">
        <f t="shared" si="5400"/>
        <v>253</v>
      </c>
      <c r="AA3536" s="15">
        <f>Premissas!$H$8</f>
        <v>81.98</v>
      </c>
      <c r="AB3536" s="20">
        <f t="shared" si="5397"/>
        <v>0</v>
      </c>
      <c r="AC3536" s="17">
        <f>AB3536*Premissas!$C$6</f>
        <v>0</v>
      </c>
      <c r="AD3536" s="15">
        <f t="shared" si="5398"/>
        <v>253</v>
      </c>
      <c r="AE3536" s="18">
        <f>AD3536*Premissas!$C$12</f>
        <v>8155.8683960771905</v>
      </c>
    </row>
    <row r="3537" spans="1:33" x14ac:dyDescent="0.25">
      <c r="A3537" s="7" t="str">
        <f>Premissas!$E$9</f>
        <v>março/19</v>
      </c>
      <c r="B3537" s="29">
        <f t="shared" si="5401"/>
        <v>253</v>
      </c>
      <c r="C3537" s="15">
        <f>LARGE(Premissas!$H$9:$I$9,1)</f>
        <v>77.73</v>
      </c>
      <c r="D3537" s="20">
        <f t="shared" si="5391"/>
        <v>0</v>
      </c>
      <c r="E3537" s="17">
        <f>D3537*Premissas!$C$6</f>
        <v>0</v>
      </c>
      <c r="F3537" s="15">
        <f t="shared" si="5392"/>
        <v>253</v>
      </c>
      <c r="G3537" s="18">
        <f>F3537*Premissas!$C$5</f>
        <v>8155.8683960771905</v>
      </c>
      <c r="M3537" s="7" t="str">
        <f>Premissas!$E$9</f>
        <v>março/19</v>
      </c>
      <c r="N3537" s="29">
        <f t="shared" si="5399"/>
        <v>253</v>
      </c>
      <c r="O3537" s="15">
        <f>Premissas!$I$9</f>
        <v>77.73</v>
      </c>
      <c r="P3537" s="20">
        <f t="shared" si="5394"/>
        <v>0</v>
      </c>
      <c r="Q3537" s="17">
        <f>P3537*Premissas!$C$13</f>
        <v>0</v>
      </c>
      <c r="R3537" s="15">
        <f t="shared" si="5395"/>
        <v>253</v>
      </c>
      <c r="S3537" s="18">
        <f>R3537*Premissas!$C$11</f>
        <v>12185.779816513761</v>
      </c>
      <c r="Y3537" s="7" t="str">
        <f>Premissas!$E$9</f>
        <v>março/19</v>
      </c>
      <c r="Z3537" s="29">
        <f t="shared" si="5400"/>
        <v>253</v>
      </c>
      <c r="AA3537" s="15">
        <f>Premissas!$H$9</f>
        <v>77.62</v>
      </c>
      <c r="AB3537" s="20">
        <f t="shared" si="5397"/>
        <v>0</v>
      </c>
      <c r="AC3537" s="17">
        <f>AB3537*Premissas!$C$6</f>
        <v>0</v>
      </c>
      <c r="AD3537" s="15">
        <f t="shared" si="5398"/>
        <v>253</v>
      </c>
      <c r="AE3537" s="18">
        <f>AD3537*Premissas!$C$12</f>
        <v>8155.8683960771905</v>
      </c>
    </row>
    <row r="3538" spans="1:33" x14ac:dyDescent="0.25">
      <c r="A3538" s="7" t="str">
        <f>Premissas!$E$10</f>
        <v>fevereiro/19</v>
      </c>
      <c r="B3538" s="29">
        <f t="shared" si="5401"/>
        <v>253</v>
      </c>
      <c r="C3538" s="15">
        <f>LARGE(Premissas!$H$10:$I$10,1)</f>
        <v>89.49</v>
      </c>
      <c r="D3538" s="20">
        <f t="shared" si="5391"/>
        <v>0</v>
      </c>
      <c r="E3538" s="17">
        <f>D3538*Premissas!$C$6</f>
        <v>0</v>
      </c>
      <c r="F3538" s="15">
        <f t="shared" si="5392"/>
        <v>253</v>
      </c>
      <c r="G3538" s="18">
        <f>F3538*Premissas!$C$5</f>
        <v>8155.8683960771905</v>
      </c>
      <c r="M3538" s="7" t="str">
        <f>Premissas!$E$10</f>
        <v>fevereiro/19</v>
      </c>
      <c r="N3538" s="29">
        <f t="shared" si="5399"/>
        <v>253</v>
      </c>
      <c r="O3538" s="15">
        <f>Premissas!$I$10</f>
        <v>61.82</v>
      </c>
      <c r="P3538" s="20">
        <f t="shared" si="5394"/>
        <v>0</v>
      </c>
      <c r="Q3538" s="17">
        <f>P3538*Premissas!$C$13</f>
        <v>0</v>
      </c>
      <c r="R3538" s="15">
        <f t="shared" si="5395"/>
        <v>253</v>
      </c>
      <c r="S3538" s="18">
        <f>R3538*Premissas!$C$11</f>
        <v>12185.779816513761</v>
      </c>
      <c r="Y3538" s="7" t="str">
        <f>Premissas!$E$10</f>
        <v>fevereiro/19</v>
      </c>
      <c r="Z3538" s="29">
        <f t="shared" si="5400"/>
        <v>253</v>
      </c>
      <c r="AA3538" s="15">
        <f>Premissas!$H$10</f>
        <v>89.49</v>
      </c>
      <c r="AB3538" s="20">
        <f t="shared" si="5397"/>
        <v>0</v>
      </c>
      <c r="AC3538" s="17">
        <f>AB3538*Premissas!$C$6</f>
        <v>0</v>
      </c>
      <c r="AD3538" s="15">
        <f t="shared" si="5398"/>
        <v>253</v>
      </c>
      <c r="AE3538" s="18">
        <f>AD3538*Premissas!$C$12</f>
        <v>8155.8683960771905</v>
      </c>
    </row>
    <row r="3539" spans="1:33" x14ac:dyDescent="0.25">
      <c r="A3539" s="7" t="str">
        <f>Premissas!$E$11</f>
        <v>janeiro/19</v>
      </c>
      <c r="B3539" s="29">
        <f t="shared" si="5401"/>
        <v>253</v>
      </c>
      <c r="C3539" s="15">
        <f>LARGE(Premissas!$H$11:$I$11,1)</f>
        <v>81.09</v>
      </c>
      <c r="D3539" s="16">
        <f t="shared" si="5391"/>
        <v>0</v>
      </c>
      <c r="E3539" s="17">
        <f>D3539*Premissas!$C$6</f>
        <v>0</v>
      </c>
      <c r="F3539" s="15">
        <f t="shared" si="5392"/>
        <v>253</v>
      </c>
      <c r="G3539" s="18">
        <f>F3539*Premissas!$C$5</f>
        <v>8155.8683960771905</v>
      </c>
      <c r="M3539" s="7" t="str">
        <f>Premissas!$E$11</f>
        <v>janeiro/19</v>
      </c>
      <c r="N3539" s="29">
        <f t="shared" si="5399"/>
        <v>253</v>
      </c>
      <c r="O3539" s="15">
        <f>Premissas!$I$11</f>
        <v>57.12</v>
      </c>
      <c r="P3539" s="16">
        <f t="shared" si="5394"/>
        <v>0</v>
      </c>
      <c r="Q3539" s="17">
        <f>P3539*Premissas!$C$13</f>
        <v>0</v>
      </c>
      <c r="R3539" s="15">
        <f t="shared" si="5395"/>
        <v>253</v>
      </c>
      <c r="S3539" s="18">
        <f>R3539*Premissas!$C$11</f>
        <v>12185.779816513761</v>
      </c>
      <c r="Y3539" s="7" t="str">
        <f>Premissas!$E$11</f>
        <v>janeiro/19</v>
      </c>
      <c r="Z3539" s="29">
        <f t="shared" si="5400"/>
        <v>253</v>
      </c>
      <c r="AA3539" s="15">
        <f>Premissas!$H$11</f>
        <v>81.09</v>
      </c>
      <c r="AB3539" s="16">
        <f t="shared" si="5397"/>
        <v>0</v>
      </c>
      <c r="AC3539" s="17">
        <f>AB3539*Premissas!$C$6</f>
        <v>0</v>
      </c>
      <c r="AD3539" s="15">
        <f t="shared" si="5398"/>
        <v>253</v>
      </c>
      <c r="AE3539" s="18">
        <f>AD3539*Premissas!$C$12</f>
        <v>8155.8683960771905</v>
      </c>
    </row>
    <row r="3540" spans="1:33" x14ac:dyDescent="0.25">
      <c r="A3540" s="7" t="str">
        <f>Premissas!$E$12</f>
        <v>dezembro/18</v>
      </c>
      <c r="B3540" s="29">
        <f t="shared" si="5401"/>
        <v>253</v>
      </c>
      <c r="C3540" s="15">
        <f>LARGE(Premissas!$H$12:$I$12,1)</f>
        <v>66.98</v>
      </c>
      <c r="D3540" s="16">
        <f t="shared" si="5391"/>
        <v>0</v>
      </c>
      <c r="E3540" s="17">
        <f>D3540*Premissas!$C$6</f>
        <v>0</v>
      </c>
      <c r="F3540" s="15">
        <f t="shared" si="5392"/>
        <v>253</v>
      </c>
      <c r="G3540" s="18">
        <f>F3540*Premissas!$C$5</f>
        <v>8155.8683960771905</v>
      </c>
      <c r="M3540" s="7" t="str">
        <f>Premissas!$E$12</f>
        <v>dezembro/18</v>
      </c>
      <c r="N3540" s="29">
        <f t="shared" si="5399"/>
        <v>253</v>
      </c>
      <c r="O3540" s="15">
        <f>Premissas!$I$12</f>
        <v>56.9</v>
      </c>
      <c r="P3540" s="16">
        <f t="shared" si="5394"/>
        <v>0</v>
      </c>
      <c r="Q3540" s="17">
        <f>P3540*Premissas!$C$13</f>
        <v>0</v>
      </c>
      <c r="R3540" s="15">
        <f t="shared" si="5395"/>
        <v>253</v>
      </c>
      <c r="S3540" s="18">
        <f>R3540*Premissas!$C$11</f>
        <v>12185.779816513761</v>
      </c>
      <c r="Y3540" s="7" t="str">
        <f>Premissas!$E$12</f>
        <v>dezembro/18</v>
      </c>
      <c r="Z3540" s="29">
        <f t="shared" si="5400"/>
        <v>253</v>
      </c>
      <c r="AA3540" s="15">
        <f>Premissas!$H$12</f>
        <v>66.98</v>
      </c>
      <c r="AB3540" s="16">
        <f t="shared" si="5397"/>
        <v>0</v>
      </c>
      <c r="AC3540" s="17">
        <f>AB3540*Premissas!$C$6</f>
        <v>0</v>
      </c>
      <c r="AD3540" s="15">
        <f t="shared" si="5398"/>
        <v>253</v>
      </c>
      <c r="AE3540" s="18">
        <f>AD3540*Premissas!$C$12</f>
        <v>8155.8683960771905</v>
      </c>
    </row>
    <row r="3541" spans="1:33" x14ac:dyDescent="0.25">
      <c r="A3541" s="7" t="str">
        <f>Premissas!$E$13</f>
        <v>novembro/18</v>
      </c>
      <c r="B3541" s="29">
        <f t="shared" si="5401"/>
        <v>253</v>
      </c>
      <c r="C3541" s="15">
        <f>LARGE(Premissas!$H$13:$I$13,1)</f>
        <v>66.42</v>
      </c>
      <c r="D3541" s="16">
        <f t="shared" si="5391"/>
        <v>0</v>
      </c>
      <c r="E3541" s="17">
        <f>D3541*Premissas!$C$6</f>
        <v>0</v>
      </c>
      <c r="F3541" s="15">
        <f t="shared" si="5392"/>
        <v>253</v>
      </c>
      <c r="G3541" s="18">
        <f>F3541*Premissas!$C$5</f>
        <v>8155.8683960771905</v>
      </c>
      <c r="M3541" s="7" t="str">
        <f>Premissas!$E$13</f>
        <v>novembro/18</v>
      </c>
      <c r="N3541" s="29">
        <f t="shared" si="5399"/>
        <v>253</v>
      </c>
      <c r="O3541" s="15">
        <f>Premissas!$I$13</f>
        <v>40.659999999999997</v>
      </c>
      <c r="P3541" s="16">
        <f t="shared" si="5394"/>
        <v>0</v>
      </c>
      <c r="Q3541" s="17">
        <f>P3541*Premissas!$C$13</f>
        <v>0</v>
      </c>
      <c r="R3541" s="15">
        <f t="shared" si="5395"/>
        <v>253</v>
      </c>
      <c r="S3541" s="18">
        <f>R3541*Premissas!$C$11</f>
        <v>12185.779816513761</v>
      </c>
      <c r="Y3541" s="7" t="str">
        <f>Premissas!$E$13</f>
        <v>novembro/18</v>
      </c>
      <c r="Z3541" s="29">
        <f t="shared" si="5400"/>
        <v>253</v>
      </c>
      <c r="AA3541" s="15">
        <f>Premissas!$H$13</f>
        <v>66.42</v>
      </c>
      <c r="AB3541" s="16">
        <f t="shared" si="5397"/>
        <v>0</v>
      </c>
      <c r="AC3541" s="17">
        <f>AB3541*Premissas!$C$6</f>
        <v>0</v>
      </c>
      <c r="AD3541" s="15">
        <f t="shared" si="5398"/>
        <v>253</v>
      </c>
      <c r="AE3541" s="18">
        <f>AD3541*Premissas!$C$12</f>
        <v>8155.8683960771905</v>
      </c>
    </row>
    <row r="3542" spans="1:33" x14ac:dyDescent="0.25">
      <c r="A3542" s="26" t="s">
        <v>35</v>
      </c>
      <c r="B3542" s="5"/>
      <c r="C3542" s="5">
        <f>LARGE(C3529:C3541,1)</f>
        <v>89.49</v>
      </c>
      <c r="D3542" s="5">
        <f>LARGE(D3529:D3541,1)</f>
        <v>0</v>
      </c>
      <c r="E3542" s="27">
        <f>SUM(E3530:E3541)</f>
        <v>0</v>
      </c>
      <c r="F3542" s="5">
        <f>LARGE(F3529:F3541,1)</f>
        <v>253</v>
      </c>
      <c r="G3542" s="27">
        <f t="shared" si="5378"/>
        <v>97870.420752926279</v>
      </c>
      <c r="H3542" s="50">
        <f>E3542+G3542</f>
        <v>97870.420752926279</v>
      </c>
      <c r="I3542">
        <f>B3530</f>
        <v>253</v>
      </c>
      <c r="M3542" s="26" t="s">
        <v>35</v>
      </c>
      <c r="N3542" s="5"/>
      <c r="O3542" s="5">
        <f t="shared" ref="O3542:P3542" si="5402">LARGE(O3529:O3541,1)</f>
        <v>77.73</v>
      </c>
      <c r="P3542" s="5">
        <f t="shared" si="5402"/>
        <v>0</v>
      </c>
      <c r="Q3542" s="27">
        <f t="shared" ref="Q3542" si="5403">SUM(Q3530:Q3541)</f>
        <v>0</v>
      </c>
      <c r="R3542" s="5">
        <f t="shared" ref="R3542" si="5404">LARGE(R3529:R3541,1)</f>
        <v>253</v>
      </c>
      <c r="S3542" s="27">
        <f t="shared" si="5382"/>
        <v>146229.35779816515</v>
      </c>
      <c r="T3542" s="50">
        <f t="shared" ref="T3542" si="5405">Q3542+S3542</f>
        <v>146229.35779816515</v>
      </c>
      <c r="U3542">
        <f t="shared" ref="U3542" si="5406">N3530</f>
        <v>253</v>
      </c>
      <c r="Y3542" s="26" t="s">
        <v>35</v>
      </c>
      <c r="Z3542" s="5"/>
      <c r="AA3542" s="5">
        <f t="shared" ref="AA3542:AB3542" si="5407">LARGE(AA3529:AA3541,1)</f>
        <v>89.49</v>
      </c>
      <c r="AB3542" s="5">
        <f t="shared" si="5407"/>
        <v>0</v>
      </c>
      <c r="AC3542" s="27">
        <f t="shared" ref="AC3542" si="5408">SUM(AC3530:AC3541)</f>
        <v>0</v>
      </c>
      <c r="AD3542" s="5">
        <f t="shared" ref="AD3542" si="5409">LARGE(AD3529:AD3541,1)</f>
        <v>253</v>
      </c>
      <c r="AE3542" s="27">
        <f t="shared" si="5388"/>
        <v>97870.420752926279</v>
      </c>
      <c r="AF3542" s="50">
        <f t="shared" ref="AF3542" si="5410">AC3542+AE3542</f>
        <v>97870.420752926279</v>
      </c>
      <c r="AG3542">
        <f t="shared" ref="AG3542" si="5411">Z3530</f>
        <v>253</v>
      </c>
    </row>
    <row r="3543" spans="1:33" x14ac:dyDescent="0.25">
      <c r="A3543" s="6" t="s">
        <v>12</v>
      </c>
      <c r="B3543" s="6" t="s">
        <v>18</v>
      </c>
      <c r="C3543" s="6" t="s">
        <v>19</v>
      </c>
      <c r="D3543" s="14" t="s">
        <v>20</v>
      </c>
      <c r="E3543" s="14" t="s">
        <v>21</v>
      </c>
      <c r="F3543" s="6" t="s">
        <v>22</v>
      </c>
      <c r="G3543" s="6" t="s">
        <v>23</v>
      </c>
      <c r="M3543" s="6" t="s">
        <v>12</v>
      </c>
      <c r="N3543" s="6" t="s">
        <v>18</v>
      </c>
      <c r="O3543" s="6" t="s">
        <v>19</v>
      </c>
      <c r="P3543" s="14" t="s">
        <v>20</v>
      </c>
      <c r="Q3543" s="14" t="s">
        <v>21</v>
      </c>
      <c r="R3543" s="6" t="s">
        <v>22</v>
      </c>
      <c r="S3543" s="6" t="s">
        <v>23</v>
      </c>
      <c r="Y3543" s="6" t="s">
        <v>12</v>
      </c>
      <c r="Z3543" s="6" t="s">
        <v>18</v>
      </c>
      <c r="AA3543" s="6" t="s">
        <v>19</v>
      </c>
      <c r="AB3543" s="14" t="s">
        <v>20</v>
      </c>
      <c r="AC3543" s="14" t="s">
        <v>21</v>
      </c>
      <c r="AD3543" s="6" t="s">
        <v>22</v>
      </c>
      <c r="AE3543" s="6" t="s">
        <v>23</v>
      </c>
    </row>
    <row r="3544" spans="1:33" x14ac:dyDescent="0.25">
      <c r="A3544" s="7" t="str">
        <f>Premissas!$E$2</f>
        <v>outubro/19</v>
      </c>
      <c r="B3544" s="29">
        <f>B3530+1</f>
        <v>254</v>
      </c>
      <c r="C3544" s="15">
        <f>LARGE(Premissas!$H$2:$I$2,1)</f>
        <v>63.39</v>
      </c>
      <c r="D3544" s="16">
        <f t="shared" ref="D3544:D3555" si="5412">IF(C3544&gt;105%*B3544,(C3544-B3544),0)</f>
        <v>0</v>
      </c>
      <c r="E3544" s="17">
        <f>D3544*Premissas!$C$6</f>
        <v>0</v>
      </c>
      <c r="F3544" s="15">
        <f t="shared" ref="F3544:F3555" si="5413">IF(C3544&gt;B3544,C3544,B3544)</f>
        <v>254</v>
      </c>
      <c r="G3544" s="18">
        <f>F3544*Premissas!$C$5</f>
        <v>8188.1050300537809</v>
      </c>
      <c r="M3544" s="7" t="str">
        <f>Premissas!$E$2</f>
        <v>outubro/19</v>
      </c>
      <c r="N3544" s="29">
        <f t="shared" ref="N3544" si="5414">N3530+1</f>
        <v>254</v>
      </c>
      <c r="O3544" s="15">
        <f>Premissas!$I$2</f>
        <v>63.39</v>
      </c>
      <c r="P3544" s="16">
        <f t="shared" ref="P3544:P3555" si="5415">IF(O3544&gt;105%*N3544,(O3544-N3544),0)</f>
        <v>0</v>
      </c>
      <c r="Q3544" s="17">
        <f>P3544*Premissas!$C$13</f>
        <v>0</v>
      </c>
      <c r="R3544" s="15">
        <f t="shared" ref="R3544:R3555" si="5416">IF(O3544&gt;N3544,O3544,N3544)</f>
        <v>254</v>
      </c>
      <c r="S3544" s="18">
        <f>R3544*Premissas!$C$11</f>
        <v>12233.944954128439</v>
      </c>
      <c r="Y3544" s="7" t="str">
        <f>Premissas!$E$2</f>
        <v>outubro/19</v>
      </c>
      <c r="Z3544" s="29">
        <f t="shared" ref="Z3544" si="5417">Z3530+1</f>
        <v>254</v>
      </c>
      <c r="AA3544" s="15">
        <f>Premissas!$H$2</f>
        <v>58.8</v>
      </c>
      <c r="AB3544" s="16">
        <f t="shared" ref="AB3544:AB3555" si="5418">IF(AA3544&gt;105%*Z3544,(AA3544-Z3544),0)</f>
        <v>0</v>
      </c>
      <c r="AC3544" s="17">
        <f>AB3544*Premissas!$C$6</f>
        <v>0</v>
      </c>
      <c r="AD3544" s="15">
        <f t="shared" ref="AD3544:AD3555" si="5419">IF(AA3544&gt;Z3544,AA3544,Z3544)</f>
        <v>254</v>
      </c>
      <c r="AE3544" s="18">
        <f>AD3544*Premissas!$C$12</f>
        <v>8188.1050300537809</v>
      </c>
    </row>
    <row r="3545" spans="1:33" x14ac:dyDescent="0.25">
      <c r="A3545" s="7" t="str">
        <f>Premissas!$E$3</f>
        <v>setembro/19</v>
      </c>
      <c r="B3545" s="29">
        <f>B3544</f>
        <v>254</v>
      </c>
      <c r="C3545" s="15">
        <f>LARGE(Premissas!$H$3:$I$3,1)</f>
        <v>58.91</v>
      </c>
      <c r="D3545" s="16">
        <f t="shared" si="5412"/>
        <v>0</v>
      </c>
      <c r="E3545" s="17">
        <f>D3545*Premissas!$C$6</f>
        <v>0</v>
      </c>
      <c r="F3545" s="15">
        <f t="shared" si="5413"/>
        <v>254</v>
      </c>
      <c r="G3545" s="18">
        <f>F3545*Premissas!$C$5</f>
        <v>8188.1050300537809</v>
      </c>
      <c r="M3545" s="7" t="str">
        <f>Premissas!$E$3</f>
        <v>setembro/19</v>
      </c>
      <c r="N3545" s="29">
        <f t="shared" ref="N3545:N3555" si="5420">N3544</f>
        <v>254</v>
      </c>
      <c r="O3545" s="15">
        <f>Premissas!$I$3</f>
        <v>52.19</v>
      </c>
      <c r="P3545" s="16">
        <f t="shared" si="5415"/>
        <v>0</v>
      </c>
      <c r="Q3545" s="17">
        <f>P3545*Premissas!$C$13</f>
        <v>0</v>
      </c>
      <c r="R3545" s="15">
        <f t="shared" si="5416"/>
        <v>254</v>
      </c>
      <c r="S3545" s="18">
        <f>R3545*Premissas!$C$11</f>
        <v>12233.944954128439</v>
      </c>
      <c r="Y3545" s="7" t="str">
        <f>Premissas!$E$3</f>
        <v>setembro/19</v>
      </c>
      <c r="Z3545" s="29">
        <f t="shared" ref="Z3545:Z3555" si="5421">Z3544</f>
        <v>254</v>
      </c>
      <c r="AA3545" s="15">
        <f>Premissas!$H$3</f>
        <v>58.91</v>
      </c>
      <c r="AB3545" s="16">
        <f t="shared" si="5418"/>
        <v>0</v>
      </c>
      <c r="AC3545" s="17">
        <f>AB3545*Premissas!$C$6</f>
        <v>0</v>
      </c>
      <c r="AD3545" s="15">
        <f t="shared" si="5419"/>
        <v>254</v>
      </c>
      <c r="AE3545" s="18">
        <f>AD3545*Premissas!$C$12</f>
        <v>8188.1050300537809</v>
      </c>
    </row>
    <row r="3546" spans="1:33" x14ac:dyDescent="0.25">
      <c r="A3546" s="7" t="str">
        <f>Premissas!$E$4</f>
        <v>agosto/19</v>
      </c>
      <c r="B3546" s="29">
        <f t="shared" ref="B3546:B3555" si="5422">B3545</f>
        <v>254</v>
      </c>
      <c r="C3546" s="15">
        <f>LARGE(Premissas!$H$4:$I$4,1)</f>
        <v>46.48</v>
      </c>
      <c r="D3546" s="16">
        <f t="shared" si="5412"/>
        <v>0</v>
      </c>
      <c r="E3546" s="17">
        <f>D3546*Premissas!$C$6</f>
        <v>0</v>
      </c>
      <c r="F3546" s="15">
        <f t="shared" si="5413"/>
        <v>254</v>
      </c>
      <c r="G3546" s="18">
        <f>F3546*Premissas!$C$5</f>
        <v>8188.1050300537809</v>
      </c>
      <c r="M3546" s="7" t="str">
        <f>Premissas!$E$4</f>
        <v>agosto/19</v>
      </c>
      <c r="N3546" s="29">
        <f t="shared" si="5420"/>
        <v>254</v>
      </c>
      <c r="O3546" s="15">
        <f>Premissas!$I$4</f>
        <v>20.16</v>
      </c>
      <c r="P3546" s="16">
        <f t="shared" si="5415"/>
        <v>0</v>
      </c>
      <c r="Q3546" s="17">
        <f>P3546*Premissas!$C$13</f>
        <v>0</v>
      </c>
      <c r="R3546" s="15">
        <f t="shared" si="5416"/>
        <v>254</v>
      </c>
      <c r="S3546" s="18">
        <f>R3546*Premissas!$C$11</f>
        <v>12233.944954128439</v>
      </c>
      <c r="Y3546" s="7" t="str">
        <f>Premissas!$E$4</f>
        <v>agosto/19</v>
      </c>
      <c r="Z3546" s="29">
        <f t="shared" si="5421"/>
        <v>254</v>
      </c>
      <c r="AA3546" s="15">
        <f>Premissas!$H$4</f>
        <v>46.48</v>
      </c>
      <c r="AB3546" s="16">
        <f t="shared" si="5418"/>
        <v>0</v>
      </c>
      <c r="AC3546" s="17">
        <f>AB3546*Premissas!$C$6</f>
        <v>0</v>
      </c>
      <c r="AD3546" s="15">
        <f t="shared" si="5419"/>
        <v>254</v>
      </c>
      <c r="AE3546" s="18">
        <f>AD3546*Premissas!$C$12</f>
        <v>8188.1050300537809</v>
      </c>
    </row>
    <row r="3547" spans="1:33" x14ac:dyDescent="0.25">
      <c r="A3547" s="7" t="str">
        <f>Premissas!$E$5</f>
        <v>julho/19</v>
      </c>
      <c r="B3547" s="29">
        <f t="shared" si="5422"/>
        <v>254</v>
      </c>
      <c r="C3547" s="15">
        <f>LARGE(Premissas!$H$5:$I$5,1)</f>
        <v>63.17</v>
      </c>
      <c r="D3547" s="16">
        <f t="shared" si="5412"/>
        <v>0</v>
      </c>
      <c r="E3547" s="17">
        <f>D3547*Premissas!$C$6</f>
        <v>0</v>
      </c>
      <c r="F3547" s="15">
        <f t="shared" si="5413"/>
        <v>254</v>
      </c>
      <c r="G3547" s="18">
        <f>F3547*Premissas!$C$5</f>
        <v>8188.1050300537809</v>
      </c>
      <c r="M3547" s="7" t="str">
        <f>Premissas!$E$5</f>
        <v>julho/19</v>
      </c>
      <c r="N3547" s="29">
        <f t="shared" si="5420"/>
        <v>254</v>
      </c>
      <c r="O3547" s="15">
        <f>Premissas!$I$5</f>
        <v>39.979999999999997</v>
      </c>
      <c r="P3547" s="16">
        <f t="shared" si="5415"/>
        <v>0</v>
      </c>
      <c r="Q3547" s="17">
        <f>P3547*Premissas!$C$13</f>
        <v>0</v>
      </c>
      <c r="R3547" s="15">
        <f t="shared" si="5416"/>
        <v>254</v>
      </c>
      <c r="S3547" s="18">
        <f>R3547*Premissas!$C$11</f>
        <v>12233.944954128439</v>
      </c>
      <c r="Y3547" s="7" t="str">
        <f>Premissas!$E$5</f>
        <v>julho/19</v>
      </c>
      <c r="Z3547" s="29">
        <f t="shared" si="5421"/>
        <v>254</v>
      </c>
      <c r="AA3547" s="15">
        <f>Premissas!$H$5</f>
        <v>63.17</v>
      </c>
      <c r="AB3547" s="16">
        <f t="shared" si="5418"/>
        <v>0</v>
      </c>
      <c r="AC3547" s="17">
        <f>AB3547*Premissas!$C$6</f>
        <v>0</v>
      </c>
      <c r="AD3547" s="15">
        <f t="shared" si="5419"/>
        <v>254</v>
      </c>
      <c r="AE3547" s="18">
        <f>AD3547*Premissas!$C$12</f>
        <v>8188.1050300537809</v>
      </c>
    </row>
    <row r="3548" spans="1:33" x14ac:dyDescent="0.25">
      <c r="A3548" s="7" t="str">
        <f>Premissas!$E$6</f>
        <v>junho/19</v>
      </c>
      <c r="B3548" s="29">
        <f t="shared" si="5422"/>
        <v>254</v>
      </c>
      <c r="C3548" s="15">
        <f>LARGE(Premissas!$H$6:$I$6,1)</f>
        <v>59.47</v>
      </c>
      <c r="D3548" s="16">
        <f t="shared" si="5412"/>
        <v>0</v>
      </c>
      <c r="E3548" s="17">
        <f>D3548*Premissas!$C$6</f>
        <v>0</v>
      </c>
      <c r="F3548" s="15">
        <f t="shared" si="5413"/>
        <v>254</v>
      </c>
      <c r="G3548" s="18">
        <f>F3548*Premissas!$C$5</f>
        <v>8188.1050300537809</v>
      </c>
      <c r="M3548" s="7" t="str">
        <f>Premissas!$E$6</f>
        <v>junho/19</v>
      </c>
      <c r="N3548" s="29">
        <f t="shared" si="5420"/>
        <v>254</v>
      </c>
      <c r="O3548" s="15">
        <f>Premissas!$I$6</f>
        <v>47.71</v>
      </c>
      <c r="P3548" s="16">
        <f t="shared" si="5415"/>
        <v>0</v>
      </c>
      <c r="Q3548" s="17">
        <f>P3548*Premissas!$C$13</f>
        <v>0</v>
      </c>
      <c r="R3548" s="15">
        <f t="shared" si="5416"/>
        <v>254</v>
      </c>
      <c r="S3548" s="18">
        <f>R3548*Premissas!$C$11</f>
        <v>12233.944954128439</v>
      </c>
      <c r="Y3548" s="7" t="str">
        <f>Premissas!$E$6</f>
        <v>junho/19</v>
      </c>
      <c r="Z3548" s="29">
        <f t="shared" si="5421"/>
        <v>254</v>
      </c>
      <c r="AA3548" s="15">
        <f>Premissas!$H$6</f>
        <v>59.47</v>
      </c>
      <c r="AB3548" s="16">
        <f t="shared" si="5418"/>
        <v>0</v>
      </c>
      <c r="AC3548" s="17">
        <f>AB3548*Premissas!$C$6</f>
        <v>0</v>
      </c>
      <c r="AD3548" s="15">
        <f t="shared" si="5419"/>
        <v>254</v>
      </c>
      <c r="AE3548" s="18">
        <f>AD3548*Premissas!$C$12</f>
        <v>8188.1050300537809</v>
      </c>
    </row>
    <row r="3549" spans="1:33" x14ac:dyDescent="0.25">
      <c r="A3549" s="7" t="str">
        <f>Premissas!$E$7</f>
        <v>maio/19</v>
      </c>
      <c r="B3549" s="29">
        <f t="shared" si="5422"/>
        <v>254</v>
      </c>
      <c r="C3549" s="15">
        <f>LARGE(Premissas!$H$7:$I$7,1)</f>
        <v>61.04</v>
      </c>
      <c r="D3549" s="20">
        <f t="shared" si="5412"/>
        <v>0</v>
      </c>
      <c r="E3549" s="17">
        <f>D3549*Premissas!$C$6</f>
        <v>0</v>
      </c>
      <c r="F3549" s="15">
        <f t="shared" si="5413"/>
        <v>254</v>
      </c>
      <c r="G3549" s="18">
        <f>F3549*Premissas!$C$5</f>
        <v>8188.1050300537809</v>
      </c>
      <c r="M3549" s="7" t="str">
        <f>Premissas!$E$7</f>
        <v>maio/19</v>
      </c>
      <c r="N3549" s="29">
        <f t="shared" si="5420"/>
        <v>254</v>
      </c>
      <c r="O3549" s="15">
        <f>Premissas!$I$7</f>
        <v>46.37</v>
      </c>
      <c r="P3549" s="20">
        <f t="shared" si="5415"/>
        <v>0</v>
      </c>
      <c r="Q3549" s="17">
        <f>P3549*Premissas!$C$13</f>
        <v>0</v>
      </c>
      <c r="R3549" s="15">
        <f t="shared" si="5416"/>
        <v>254</v>
      </c>
      <c r="S3549" s="18">
        <f>R3549*Premissas!$C$11</f>
        <v>12233.944954128439</v>
      </c>
      <c r="Y3549" s="7" t="str">
        <f>Premissas!$E$7</f>
        <v>maio/19</v>
      </c>
      <c r="Z3549" s="29">
        <f t="shared" si="5421"/>
        <v>254</v>
      </c>
      <c r="AA3549" s="15">
        <f>Premissas!$H$7</f>
        <v>61.04</v>
      </c>
      <c r="AB3549" s="20">
        <f t="shared" si="5418"/>
        <v>0</v>
      </c>
      <c r="AC3549" s="17">
        <f>AB3549*Premissas!$C$6</f>
        <v>0</v>
      </c>
      <c r="AD3549" s="15">
        <f t="shared" si="5419"/>
        <v>254</v>
      </c>
      <c r="AE3549" s="18">
        <f>AD3549*Premissas!$C$12</f>
        <v>8188.1050300537809</v>
      </c>
    </row>
    <row r="3550" spans="1:33" x14ac:dyDescent="0.25">
      <c r="A3550" s="7" t="str">
        <f>Premissas!$E$8</f>
        <v>abril/19</v>
      </c>
      <c r="B3550" s="29">
        <f t="shared" si="5422"/>
        <v>254</v>
      </c>
      <c r="C3550" s="15">
        <f>LARGE(Premissas!$H$8:$I$8,1)</f>
        <v>81.98</v>
      </c>
      <c r="D3550" s="20">
        <f t="shared" si="5412"/>
        <v>0</v>
      </c>
      <c r="E3550" s="17">
        <f>D3550*Premissas!$C$6</f>
        <v>0</v>
      </c>
      <c r="F3550" s="15">
        <f t="shared" si="5413"/>
        <v>254</v>
      </c>
      <c r="G3550" s="18">
        <f>F3550*Premissas!$C$5</f>
        <v>8188.1050300537809</v>
      </c>
      <c r="M3550" s="7" t="str">
        <f>Premissas!$E$8</f>
        <v>abril/19</v>
      </c>
      <c r="N3550" s="29">
        <f t="shared" si="5420"/>
        <v>254</v>
      </c>
      <c r="O3550" s="15">
        <f>Premissas!$I$8</f>
        <v>53.09</v>
      </c>
      <c r="P3550" s="20">
        <f t="shared" si="5415"/>
        <v>0</v>
      </c>
      <c r="Q3550" s="17">
        <f>P3550*Premissas!$C$13</f>
        <v>0</v>
      </c>
      <c r="R3550" s="15">
        <f t="shared" si="5416"/>
        <v>254</v>
      </c>
      <c r="S3550" s="18">
        <f>R3550*Premissas!$C$11</f>
        <v>12233.944954128439</v>
      </c>
      <c r="Y3550" s="7" t="str">
        <f>Premissas!$E$8</f>
        <v>abril/19</v>
      </c>
      <c r="Z3550" s="29">
        <f t="shared" si="5421"/>
        <v>254</v>
      </c>
      <c r="AA3550" s="15">
        <f>Premissas!$H$8</f>
        <v>81.98</v>
      </c>
      <c r="AB3550" s="20">
        <f t="shared" si="5418"/>
        <v>0</v>
      </c>
      <c r="AC3550" s="17">
        <f>AB3550*Premissas!$C$6</f>
        <v>0</v>
      </c>
      <c r="AD3550" s="15">
        <f t="shared" si="5419"/>
        <v>254</v>
      </c>
      <c r="AE3550" s="18">
        <f>AD3550*Premissas!$C$12</f>
        <v>8188.1050300537809</v>
      </c>
    </row>
    <row r="3551" spans="1:33" x14ac:dyDescent="0.25">
      <c r="A3551" s="7" t="str">
        <f>Premissas!$E$9</f>
        <v>março/19</v>
      </c>
      <c r="B3551" s="29">
        <f t="shared" si="5422"/>
        <v>254</v>
      </c>
      <c r="C3551" s="15">
        <f>LARGE(Premissas!$H$9:$I$9,1)</f>
        <v>77.73</v>
      </c>
      <c r="D3551" s="20">
        <f t="shared" si="5412"/>
        <v>0</v>
      </c>
      <c r="E3551" s="17">
        <f>D3551*Premissas!$C$6</f>
        <v>0</v>
      </c>
      <c r="F3551" s="15">
        <f t="shared" si="5413"/>
        <v>254</v>
      </c>
      <c r="G3551" s="18">
        <f>F3551*Premissas!$C$5</f>
        <v>8188.1050300537809</v>
      </c>
      <c r="M3551" s="7" t="str">
        <f>Premissas!$E$9</f>
        <v>março/19</v>
      </c>
      <c r="N3551" s="29">
        <f t="shared" si="5420"/>
        <v>254</v>
      </c>
      <c r="O3551" s="15">
        <f>Premissas!$I$9</f>
        <v>77.73</v>
      </c>
      <c r="P3551" s="20">
        <f t="shared" si="5415"/>
        <v>0</v>
      </c>
      <c r="Q3551" s="17">
        <f>P3551*Premissas!$C$13</f>
        <v>0</v>
      </c>
      <c r="R3551" s="15">
        <f t="shared" si="5416"/>
        <v>254</v>
      </c>
      <c r="S3551" s="18">
        <f>R3551*Premissas!$C$11</f>
        <v>12233.944954128439</v>
      </c>
      <c r="Y3551" s="7" t="str">
        <f>Premissas!$E$9</f>
        <v>março/19</v>
      </c>
      <c r="Z3551" s="29">
        <f t="shared" si="5421"/>
        <v>254</v>
      </c>
      <c r="AA3551" s="15">
        <f>Premissas!$H$9</f>
        <v>77.62</v>
      </c>
      <c r="AB3551" s="20">
        <f t="shared" si="5418"/>
        <v>0</v>
      </c>
      <c r="AC3551" s="17">
        <f>AB3551*Premissas!$C$6</f>
        <v>0</v>
      </c>
      <c r="AD3551" s="15">
        <f t="shared" si="5419"/>
        <v>254</v>
      </c>
      <c r="AE3551" s="18">
        <f>AD3551*Premissas!$C$12</f>
        <v>8188.1050300537809</v>
      </c>
    </row>
    <row r="3552" spans="1:33" x14ac:dyDescent="0.25">
      <c r="A3552" s="7" t="str">
        <f>Premissas!$E$10</f>
        <v>fevereiro/19</v>
      </c>
      <c r="B3552" s="29">
        <f t="shared" si="5422"/>
        <v>254</v>
      </c>
      <c r="C3552" s="15">
        <f>LARGE(Premissas!$H$10:$I$10,1)</f>
        <v>89.49</v>
      </c>
      <c r="D3552" s="20">
        <f t="shared" si="5412"/>
        <v>0</v>
      </c>
      <c r="E3552" s="17">
        <f>D3552*Premissas!$C$6</f>
        <v>0</v>
      </c>
      <c r="F3552" s="15">
        <f t="shared" si="5413"/>
        <v>254</v>
      </c>
      <c r="G3552" s="18">
        <f>F3552*Premissas!$C$5</f>
        <v>8188.1050300537809</v>
      </c>
      <c r="M3552" s="7" t="str">
        <f>Premissas!$E$10</f>
        <v>fevereiro/19</v>
      </c>
      <c r="N3552" s="29">
        <f t="shared" si="5420"/>
        <v>254</v>
      </c>
      <c r="O3552" s="15">
        <f>Premissas!$I$10</f>
        <v>61.82</v>
      </c>
      <c r="P3552" s="20">
        <f t="shared" si="5415"/>
        <v>0</v>
      </c>
      <c r="Q3552" s="17">
        <f>P3552*Premissas!$C$13</f>
        <v>0</v>
      </c>
      <c r="R3552" s="15">
        <f t="shared" si="5416"/>
        <v>254</v>
      </c>
      <c r="S3552" s="18">
        <f>R3552*Premissas!$C$11</f>
        <v>12233.944954128439</v>
      </c>
      <c r="Y3552" s="7" t="str">
        <f>Premissas!$E$10</f>
        <v>fevereiro/19</v>
      </c>
      <c r="Z3552" s="29">
        <f t="shared" si="5421"/>
        <v>254</v>
      </c>
      <c r="AA3552" s="15">
        <f>Premissas!$H$10</f>
        <v>89.49</v>
      </c>
      <c r="AB3552" s="20">
        <f t="shared" si="5418"/>
        <v>0</v>
      </c>
      <c r="AC3552" s="17">
        <f>AB3552*Premissas!$C$6</f>
        <v>0</v>
      </c>
      <c r="AD3552" s="15">
        <f t="shared" si="5419"/>
        <v>254</v>
      </c>
      <c r="AE3552" s="18">
        <f>AD3552*Premissas!$C$12</f>
        <v>8188.1050300537809</v>
      </c>
    </row>
    <row r="3553" spans="1:33" x14ac:dyDescent="0.25">
      <c r="A3553" s="7" t="str">
        <f>Premissas!$E$11</f>
        <v>janeiro/19</v>
      </c>
      <c r="B3553" s="29">
        <f t="shared" si="5422"/>
        <v>254</v>
      </c>
      <c r="C3553" s="15">
        <f>LARGE(Premissas!$H$11:$I$11,1)</f>
        <v>81.09</v>
      </c>
      <c r="D3553" s="16">
        <f t="shared" si="5412"/>
        <v>0</v>
      </c>
      <c r="E3553" s="17">
        <f>D3553*Premissas!$C$6</f>
        <v>0</v>
      </c>
      <c r="F3553" s="15">
        <f t="shared" si="5413"/>
        <v>254</v>
      </c>
      <c r="G3553" s="18">
        <f>F3553*Premissas!$C$5</f>
        <v>8188.1050300537809</v>
      </c>
      <c r="M3553" s="7" t="str">
        <f>Premissas!$E$11</f>
        <v>janeiro/19</v>
      </c>
      <c r="N3553" s="29">
        <f t="shared" si="5420"/>
        <v>254</v>
      </c>
      <c r="O3553" s="15">
        <f>Premissas!$I$11</f>
        <v>57.12</v>
      </c>
      <c r="P3553" s="16">
        <f t="shared" si="5415"/>
        <v>0</v>
      </c>
      <c r="Q3553" s="17">
        <f>P3553*Premissas!$C$13</f>
        <v>0</v>
      </c>
      <c r="R3553" s="15">
        <f t="shared" si="5416"/>
        <v>254</v>
      </c>
      <c r="S3553" s="18">
        <f>R3553*Premissas!$C$11</f>
        <v>12233.944954128439</v>
      </c>
      <c r="Y3553" s="7" t="str">
        <f>Premissas!$E$11</f>
        <v>janeiro/19</v>
      </c>
      <c r="Z3553" s="29">
        <f t="shared" si="5421"/>
        <v>254</v>
      </c>
      <c r="AA3553" s="15">
        <f>Premissas!$H$11</f>
        <v>81.09</v>
      </c>
      <c r="AB3553" s="16">
        <f t="shared" si="5418"/>
        <v>0</v>
      </c>
      <c r="AC3553" s="17">
        <f>AB3553*Premissas!$C$6</f>
        <v>0</v>
      </c>
      <c r="AD3553" s="15">
        <f t="shared" si="5419"/>
        <v>254</v>
      </c>
      <c r="AE3553" s="18">
        <f>AD3553*Premissas!$C$12</f>
        <v>8188.1050300537809</v>
      </c>
    </row>
    <row r="3554" spans="1:33" x14ac:dyDescent="0.25">
      <c r="A3554" s="7" t="str">
        <f>Premissas!$E$12</f>
        <v>dezembro/18</v>
      </c>
      <c r="B3554" s="29">
        <f t="shared" si="5422"/>
        <v>254</v>
      </c>
      <c r="C3554" s="15">
        <f>LARGE(Premissas!$H$12:$I$12,1)</f>
        <v>66.98</v>
      </c>
      <c r="D3554" s="16">
        <f t="shared" si="5412"/>
        <v>0</v>
      </c>
      <c r="E3554" s="17">
        <f>D3554*Premissas!$C$6</f>
        <v>0</v>
      </c>
      <c r="F3554" s="15">
        <f t="shared" si="5413"/>
        <v>254</v>
      </c>
      <c r="G3554" s="18">
        <f>F3554*Premissas!$C$5</f>
        <v>8188.1050300537809</v>
      </c>
      <c r="M3554" s="7" t="str">
        <f>Premissas!$E$12</f>
        <v>dezembro/18</v>
      </c>
      <c r="N3554" s="29">
        <f t="shared" si="5420"/>
        <v>254</v>
      </c>
      <c r="O3554" s="15">
        <f>Premissas!$I$12</f>
        <v>56.9</v>
      </c>
      <c r="P3554" s="16">
        <f t="shared" si="5415"/>
        <v>0</v>
      </c>
      <c r="Q3554" s="17">
        <f>P3554*Premissas!$C$13</f>
        <v>0</v>
      </c>
      <c r="R3554" s="15">
        <f t="shared" si="5416"/>
        <v>254</v>
      </c>
      <c r="S3554" s="18">
        <f>R3554*Premissas!$C$11</f>
        <v>12233.944954128439</v>
      </c>
      <c r="Y3554" s="7" t="str">
        <f>Premissas!$E$12</f>
        <v>dezembro/18</v>
      </c>
      <c r="Z3554" s="29">
        <f t="shared" si="5421"/>
        <v>254</v>
      </c>
      <c r="AA3554" s="15">
        <f>Premissas!$H$12</f>
        <v>66.98</v>
      </c>
      <c r="AB3554" s="16">
        <f t="shared" si="5418"/>
        <v>0</v>
      </c>
      <c r="AC3554" s="17">
        <f>AB3554*Premissas!$C$6</f>
        <v>0</v>
      </c>
      <c r="AD3554" s="15">
        <f t="shared" si="5419"/>
        <v>254</v>
      </c>
      <c r="AE3554" s="18">
        <f>AD3554*Premissas!$C$12</f>
        <v>8188.1050300537809</v>
      </c>
    </row>
    <row r="3555" spans="1:33" x14ac:dyDescent="0.25">
      <c r="A3555" s="7" t="str">
        <f>Premissas!$E$13</f>
        <v>novembro/18</v>
      </c>
      <c r="B3555" s="29">
        <f t="shared" si="5422"/>
        <v>254</v>
      </c>
      <c r="C3555" s="15">
        <f>LARGE(Premissas!$H$13:$I$13,1)</f>
        <v>66.42</v>
      </c>
      <c r="D3555" s="16">
        <f t="shared" si="5412"/>
        <v>0</v>
      </c>
      <c r="E3555" s="17">
        <f>D3555*Premissas!$C$6</f>
        <v>0</v>
      </c>
      <c r="F3555" s="15">
        <f t="shared" si="5413"/>
        <v>254</v>
      </c>
      <c r="G3555" s="18">
        <f>F3555*Premissas!$C$5</f>
        <v>8188.1050300537809</v>
      </c>
      <c r="M3555" s="7" t="str">
        <f>Premissas!$E$13</f>
        <v>novembro/18</v>
      </c>
      <c r="N3555" s="29">
        <f t="shared" si="5420"/>
        <v>254</v>
      </c>
      <c r="O3555" s="15">
        <f>Premissas!$I$13</f>
        <v>40.659999999999997</v>
      </c>
      <c r="P3555" s="16">
        <f t="shared" si="5415"/>
        <v>0</v>
      </c>
      <c r="Q3555" s="17">
        <f>P3555*Premissas!$C$13</f>
        <v>0</v>
      </c>
      <c r="R3555" s="15">
        <f t="shared" si="5416"/>
        <v>254</v>
      </c>
      <c r="S3555" s="18">
        <f>R3555*Premissas!$C$11</f>
        <v>12233.944954128439</v>
      </c>
      <c r="Y3555" s="7" t="str">
        <f>Premissas!$E$13</f>
        <v>novembro/18</v>
      </c>
      <c r="Z3555" s="29">
        <f t="shared" si="5421"/>
        <v>254</v>
      </c>
      <c r="AA3555" s="15">
        <f>Premissas!$H$13</f>
        <v>66.42</v>
      </c>
      <c r="AB3555" s="16">
        <f t="shared" si="5418"/>
        <v>0</v>
      </c>
      <c r="AC3555" s="17">
        <f>AB3555*Premissas!$C$6</f>
        <v>0</v>
      </c>
      <c r="AD3555" s="15">
        <f t="shared" si="5419"/>
        <v>254</v>
      </c>
      <c r="AE3555" s="18">
        <f>AD3555*Premissas!$C$12</f>
        <v>8188.1050300537809</v>
      </c>
    </row>
    <row r="3556" spans="1:33" x14ac:dyDescent="0.25">
      <c r="A3556" s="26" t="s">
        <v>35</v>
      </c>
      <c r="B3556" s="5"/>
      <c r="C3556" s="5">
        <f>LARGE(C3543:C3555,1)</f>
        <v>89.49</v>
      </c>
      <c r="D3556" s="5">
        <f>LARGE(D3543:D3555,1)</f>
        <v>0</v>
      </c>
      <c r="E3556" s="27">
        <f>SUM(E3544:E3555)</f>
        <v>0</v>
      </c>
      <c r="F3556" s="5">
        <f>LARGE(F3543:F3555,1)</f>
        <v>254</v>
      </c>
      <c r="G3556" s="27">
        <f t="shared" si="5378"/>
        <v>98257.260360645363</v>
      </c>
      <c r="H3556" s="50">
        <f>E3556+G3556</f>
        <v>98257.260360645363</v>
      </c>
      <c r="I3556">
        <f>B3544</f>
        <v>254</v>
      </c>
      <c r="M3556" s="26" t="s">
        <v>35</v>
      </c>
      <c r="N3556" s="5"/>
      <c r="O3556" s="5">
        <f t="shared" ref="O3556:P3556" si="5423">LARGE(O3543:O3555,1)</f>
        <v>77.73</v>
      </c>
      <c r="P3556" s="5">
        <f t="shared" si="5423"/>
        <v>0</v>
      </c>
      <c r="Q3556" s="27">
        <f t="shared" ref="Q3556" si="5424">SUM(Q3544:Q3555)</f>
        <v>0</v>
      </c>
      <c r="R3556" s="5">
        <f t="shared" ref="R3556" si="5425">LARGE(R3543:R3555,1)</f>
        <v>254</v>
      </c>
      <c r="S3556" s="27">
        <f t="shared" si="5382"/>
        <v>146807.33944954126</v>
      </c>
      <c r="T3556" s="50">
        <f t="shared" ref="T3556" si="5426">Q3556+S3556</f>
        <v>146807.33944954126</v>
      </c>
      <c r="U3556">
        <f t="shared" ref="U3556" si="5427">N3544</f>
        <v>254</v>
      </c>
      <c r="Y3556" s="26" t="s">
        <v>35</v>
      </c>
      <c r="Z3556" s="5"/>
      <c r="AA3556" s="5">
        <f t="shared" ref="AA3556:AB3556" si="5428">LARGE(AA3543:AA3555,1)</f>
        <v>89.49</v>
      </c>
      <c r="AB3556" s="5">
        <f t="shared" si="5428"/>
        <v>0</v>
      </c>
      <c r="AC3556" s="27">
        <f t="shared" ref="AC3556" si="5429">SUM(AC3544:AC3555)</f>
        <v>0</v>
      </c>
      <c r="AD3556" s="5">
        <f t="shared" ref="AD3556" si="5430">LARGE(AD3543:AD3555,1)</f>
        <v>254</v>
      </c>
      <c r="AE3556" s="27">
        <f t="shared" si="5388"/>
        <v>98257.260360645363</v>
      </c>
      <c r="AF3556" s="50">
        <f t="shared" ref="AF3556" si="5431">AC3556+AE3556</f>
        <v>98257.260360645363</v>
      </c>
      <c r="AG3556">
        <f t="shared" ref="AG3556" si="5432">Z3544</f>
        <v>254</v>
      </c>
    </row>
    <row r="3557" spans="1:33" x14ac:dyDescent="0.25">
      <c r="A3557" s="6" t="s">
        <v>12</v>
      </c>
      <c r="B3557" s="6" t="s">
        <v>18</v>
      </c>
      <c r="C3557" s="6" t="s">
        <v>19</v>
      </c>
      <c r="D3557" s="14" t="s">
        <v>20</v>
      </c>
      <c r="E3557" s="14" t="s">
        <v>21</v>
      </c>
      <c r="F3557" s="6" t="s">
        <v>22</v>
      </c>
      <c r="G3557" s="6" t="s">
        <v>23</v>
      </c>
      <c r="M3557" s="6" t="s">
        <v>12</v>
      </c>
      <c r="N3557" s="6" t="s">
        <v>18</v>
      </c>
      <c r="O3557" s="6" t="s">
        <v>19</v>
      </c>
      <c r="P3557" s="14" t="s">
        <v>20</v>
      </c>
      <c r="Q3557" s="14" t="s">
        <v>21</v>
      </c>
      <c r="R3557" s="6" t="s">
        <v>22</v>
      </c>
      <c r="S3557" s="6" t="s">
        <v>23</v>
      </c>
      <c r="Y3557" s="6" t="s">
        <v>12</v>
      </c>
      <c r="Z3557" s="6" t="s">
        <v>18</v>
      </c>
      <c r="AA3557" s="6" t="s">
        <v>19</v>
      </c>
      <c r="AB3557" s="14" t="s">
        <v>20</v>
      </c>
      <c r="AC3557" s="14" t="s">
        <v>21</v>
      </c>
      <c r="AD3557" s="6" t="s">
        <v>22</v>
      </c>
      <c r="AE3557" s="6" t="s">
        <v>23</v>
      </c>
    </row>
    <row r="3558" spans="1:33" x14ac:dyDescent="0.25">
      <c r="A3558" s="7" t="str">
        <f>Premissas!$E$2</f>
        <v>outubro/19</v>
      </c>
      <c r="B3558" s="29">
        <f>B3544+1</f>
        <v>255</v>
      </c>
      <c r="C3558" s="15">
        <f>LARGE(Premissas!$H$2:$I$2,1)</f>
        <v>63.39</v>
      </c>
      <c r="D3558" s="16">
        <f t="shared" ref="D3558:D3569" si="5433">IF(C3558&gt;105%*B3558,(C3558-B3558),0)</f>
        <v>0</v>
      </c>
      <c r="E3558" s="17">
        <f>D3558*Premissas!$C$6</f>
        <v>0</v>
      </c>
      <c r="F3558" s="15">
        <f t="shared" ref="F3558:F3569" si="5434">IF(C3558&gt;B3558,C3558,B3558)</f>
        <v>255</v>
      </c>
      <c r="G3558" s="18">
        <f>F3558*Premissas!$C$5</f>
        <v>8220.3416640303694</v>
      </c>
      <c r="M3558" s="7" t="str">
        <f>Premissas!$E$2</f>
        <v>outubro/19</v>
      </c>
      <c r="N3558" s="29">
        <f t="shared" ref="N3558" si="5435">N3544+1</f>
        <v>255</v>
      </c>
      <c r="O3558" s="15">
        <f>Premissas!$I$2</f>
        <v>63.39</v>
      </c>
      <c r="P3558" s="16">
        <f t="shared" ref="P3558:P3569" si="5436">IF(O3558&gt;105%*N3558,(O3558-N3558),0)</f>
        <v>0</v>
      </c>
      <c r="Q3558" s="17">
        <f>P3558*Premissas!$C$13</f>
        <v>0</v>
      </c>
      <c r="R3558" s="15">
        <f t="shared" ref="R3558:R3569" si="5437">IF(O3558&gt;N3558,O3558,N3558)</f>
        <v>255</v>
      </c>
      <c r="S3558" s="18">
        <f>R3558*Premissas!$C$11</f>
        <v>12282.110091743119</v>
      </c>
      <c r="Y3558" s="7" t="str">
        <f>Premissas!$E$2</f>
        <v>outubro/19</v>
      </c>
      <c r="Z3558" s="29">
        <f t="shared" ref="Z3558" si="5438">Z3544+1</f>
        <v>255</v>
      </c>
      <c r="AA3558" s="15">
        <f>Premissas!$H$2</f>
        <v>58.8</v>
      </c>
      <c r="AB3558" s="16">
        <f t="shared" ref="AB3558:AB3569" si="5439">IF(AA3558&gt;105%*Z3558,(AA3558-Z3558),0)</f>
        <v>0</v>
      </c>
      <c r="AC3558" s="17">
        <f>AB3558*Premissas!$C$6</f>
        <v>0</v>
      </c>
      <c r="AD3558" s="15">
        <f t="shared" ref="AD3558:AD3569" si="5440">IF(AA3558&gt;Z3558,AA3558,Z3558)</f>
        <v>255</v>
      </c>
      <c r="AE3558" s="18">
        <f>AD3558*Premissas!$C$12</f>
        <v>8220.3416640303694</v>
      </c>
    </row>
    <row r="3559" spans="1:33" x14ac:dyDescent="0.25">
      <c r="A3559" s="7" t="str">
        <f>Premissas!$E$3</f>
        <v>setembro/19</v>
      </c>
      <c r="B3559" s="29">
        <f>B3558</f>
        <v>255</v>
      </c>
      <c r="C3559" s="15">
        <f>LARGE(Premissas!$H$3:$I$3,1)</f>
        <v>58.91</v>
      </c>
      <c r="D3559" s="16">
        <f t="shared" si="5433"/>
        <v>0</v>
      </c>
      <c r="E3559" s="17">
        <f>D3559*Premissas!$C$6</f>
        <v>0</v>
      </c>
      <c r="F3559" s="15">
        <f t="shared" si="5434"/>
        <v>255</v>
      </c>
      <c r="G3559" s="18">
        <f>F3559*Premissas!$C$5</f>
        <v>8220.3416640303694</v>
      </c>
      <c r="M3559" s="7" t="str">
        <f>Premissas!$E$3</f>
        <v>setembro/19</v>
      </c>
      <c r="N3559" s="29">
        <f t="shared" ref="N3559:N3569" si="5441">N3558</f>
        <v>255</v>
      </c>
      <c r="O3559" s="15">
        <f>Premissas!$I$3</f>
        <v>52.19</v>
      </c>
      <c r="P3559" s="16">
        <f t="shared" si="5436"/>
        <v>0</v>
      </c>
      <c r="Q3559" s="17">
        <f>P3559*Premissas!$C$13</f>
        <v>0</v>
      </c>
      <c r="R3559" s="15">
        <f t="shared" si="5437"/>
        <v>255</v>
      </c>
      <c r="S3559" s="18">
        <f>R3559*Premissas!$C$11</f>
        <v>12282.110091743119</v>
      </c>
      <c r="Y3559" s="7" t="str">
        <f>Premissas!$E$3</f>
        <v>setembro/19</v>
      </c>
      <c r="Z3559" s="29">
        <f t="shared" ref="Z3559:Z3569" si="5442">Z3558</f>
        <v>255</v>
      </c>
      <c r="AA3559" s="15">
        <f>Premissas!$H$3</f>
        <v>58.91</v>
      </c>
      <c r="AB3559" s="16">
        <f t="shared" si="5439"/>
        <v>0</v>
      </c>
      <c r="AC3559" s="17">
        <f>AB3559*Premissas!$C$6</f>
        <v>0</v>
      </c>
      <c r="AD3559" s="15">
        <f t="shared" si="5440"/>
        <v>255</v>
      </c>
      <c r="AE3559" s="18">
        <f>AD3559*Premissas!$C$12</f>
        <v>8220.3416640303694</v>
      </c>
    </row>
    <row r="3560" spans="1:33" x14ac:dyDescent="0.25">
      <c r="A3560" s="7" t="str">
        <f>Premissas!$E$4</f>
        <v>agosto/19</v>
      </c>
      <c r="B3560" s="29">
        <f t="shared" ref="B3560:B3569" si="5443">B3559</f>
        <v>255</v>
      </c>
      <c r="C3560" s="15">
        <f>LARGE(Premissas!$H$4:$I$4,1)</f>
        <v>46.48</v>
      </c>
      <c r="D3560" s="16">
        <f t="shared" si="5433"/>
        <v>0</v>
      </c>
      <c r="E3560" s="17">
        <f>D3560*Premissas!$C$6</f>
        <v>0</v>
      </c>
      <c r="F3560" s="15">
        <f t="shared" si="5434"/>
        <v>255</v>
      </c>
      <c r="G3560" s="18">
        <f>F3560*Premissas!$C$5</f>
        <v>8220.3416640303694</v>
      </c>
      <c r="M3560" s="7" t="str">
        <f>Premissas!$E$4</f>
        <v>agosto/19</v>
      </c>
      <c r="N3560" s="29">
        <f t="shared" si="5441"/>
        <v>255</v>
      </c>
      <c r="O3560" s="15">
        <f>Premissas!$I$4</f>
        <v>20.16</v>
      </c>
      <c r="P3560" s="16">
        <f t="shared" si="5436"/>
        <v>0</v>
      </c>
      <c r="Q3560" s="17">
        <f>P3560*Premissas!$C$13</f>
        <v>0</v>
      </c>
      <c r="R3560" s="15">
        <f t="shared" si="5437"/>
        <v>255</v>
      </c>
      <c r="S3560" s="18">
        <f>R3560*Premissas!$C$11</f>
        <v>12282.110091743119</v>
      </c>
      <c r="Y3560" s="7" t="str">
        <f>Premissas!$E$4</f>
        <v>agosto/19</v>
      </c>
      <c r="Z3560" s="29">
        <f t="shared" si="5442"/>
        <v>255</v>
      </c>
      <c r="AA3560" s="15">
        <f>Premissas!$H$4</f>
        <v>46.48</v>
      </c>
      <c r="AB3560" s="16">
        <f t="shared" si="5439"/>
        <v>0</v>
      </c>
      <c r="AC3560" s="17">
        <f>AB3560*Premissas!$C$6</f>
        <v>0</v>
      </c>
      <c r="AD3560" s="15">
        <f t="shared" si="5440"/>
        <v>255</v>
      </c>
      <c r="AE3560" s="18">
        <f>AD3560*Premissas!$C$12</f>
        <v>8220.3416640303694</v>
      </c>
    </row>
    <row r="3561" spans="1:33" x14ac:dyDescent="0.25">
      <c r="A3561" s="7" t="str">
        <f>Premissas!$E$5</f>
        <v>julho/19</v>
      </c>
      <c r="B3561" s="29">
        <f t="shared" si="5443"/>
        <v>255</v>
      </c>
      <c r="C3561" s="15">
        <f>LARGE(Premissas!$H$5:$I$5,1)</f>
        <v>63.17</v>
      </c>
      <c r="D3561" s="16">
        <f t="shared" si="5433"/>
        <v>0</v>
      </c>
      <c r="E3561" s="17">
        <f>D3561*Premissas!$C$6</f>
        <v>0</v>
      </c>
      <c r="F3561" s="15">
        <f t="shared" si="5434"/>
        <v>255</v>
      </c>
      <c r="G3561" s="18">
        <f>F3561*Premissas!$C$5</f>
        <v>8220.3416640303694</v>
      </c>
      <c r="M3561" s="7" t="str">
        <f>Premissas!$E$5</f>
        <v>julho/19</v>
      </c>
      <c r="N3561" s="29">
        <f t="shared" si="5441"/>
        <v>255</v>
      </c>
      <c r="O3561" s="15">
        <f>Premissas!$I$5</f>
        <v>39.979999999999997</v>
      </c>
      <c r="P3561" s="16">
        <f t="shared" si="5436"/>
        <v>0</v>
      </c>
      <c r="Q3561" s="17">
        <f>P3561*Premissas!$C$13</f>
        <v>0</v>
      </c>
      <c r="R3561" s="15">
        <f t="shared" si="5437"/>
        <v>255</v>
      </c>
      <c r="S3561" s="18">
        <f>R3561*Premissas!$C$11</f>
        <v>12282.110091743119</v>
      </c>
      <c r="Y3561" s="7" t="str">
        <f>Premissas!$E$5</f>
        <v>julho/19</v>
      </c>
      <c r="Z3561" s="29">
        <f t="shared" si="5442"/>
        <v>255</v>
      </c>
      <c r="AA3561" s="15">
        <f>Premissas!$H$5</f>
        <v>63.17</v>
      </c>
      <c r="AB3561" s="16">
        <f t="shared" si="5439"/>
        <v>0</v>
      </c>
      <c r="AC3561" s="17">
        <f>AB3561*Premissas!$C$6</f>
        <v>0</v>
      </c>
      <c r="AD3561" s="15">
        <f t="shared" si="5440"/>
        <v>255</v>
      </c>
      <c r="AE3561" s="18">
        <f>AD3561*Premissas!$C$12</f>
        <v>8220.3416640303694</v>
      </c>
    </row>
    <row r="3562" spans="1:33" x14ac:dyDescent="0.25">
      <c r="A3562" s="7" t="str">
        <f>Premissas!$E$6</f>
        <v>junho/19</v>
      </c>
      <c r="B3562" s="29">
        <f t="shared" si="5443"/>
        <v>255</v>
      </c>
      <c r="C3562" s="15">
        <f>LARGE(Premissas!$H$6:$I$6,1)</f>
        <v>59.47</v>
      </c>
      <c r="D3562" s="16">
        <f t="shared" si="5433"/>
        <v>0</v>
      </c>
      <c r="E3562" s="17">
        <f>D3562*Premissas!$C$6</f>
        <v>0</v>
      </c>
      <c r="F3562" s="15">
        <f t="shared" si="5434"/>
        <v>255</v>
      </c>
      <c r="G3562" s="18">
        <f>F3562*Premissas!$C$5</f>
        <v>8220.3416640303694</v>
      </c>
      <c r="M3562" s="7" t="str">
        <f>Premissas!$E$6</f>
        <v>junho/19</v>
      </c>
      <c r="N3562" s="29">
        <f t="shared" si="5441"/>
        <v>255</v>
      </c>
      <c r="O3562" s="15">
        <f>Premissas!$I$6</f>
        <v>47.71</v>
      </c>
      <c r="P3562" s="16">
        <f t="shared" si="5436"/>
        <v>0</v>
      </c>
      <c r="Q3562" s="17">
        <f>P3562*Premissas!$C$13</f>
        <v>0</v>
      </c>
      <c r="R3562" s="15">
        <f t="shared" si="5437"/>
        <v>255</v>
      </c>
      <c r="S3562" s="18">
        <f>R3562*Premissas!$C$11</f>
        <v>12282.110091743119</v>
      </c>
      <c r="Y3562" s="7" t="str">
        <f>Premissas!$E$6</f>
        <v>junho/19</v>
      </c>
      <c r="Z3562" s="29">
        <f t="shared" si="5442"/>
        <v>255</v>
      </c>
      <c r="AA3562" s="15">
        <f>Premissas!$H$6</f>
        <v>59.47</v>
      </c>
      <c r="AB3562" s="16">
        <f t="shared" si="5439"/>
        <v>0</v>
      </c>
      <c r="AC3562" s="17">
        <f>AB3562*Premissas!$C$6</f>
        <v>0</v>
      </c>
      <c r="AD3562" s="15">
        <f t="shared" si="5440"/>
        <v>255</v>
      </c>
      <c r="AE3562" s="18">
        <f>AD3562*Premissas!$C$12</f>
        <v>8220.3416640303694</v>
      </c>
    </row>
    <row r="3563" spans="1:33" x14ac:dyDescent="0.25">
      <c r="A3563" s="7" t="str">
        <f>Premissas!$E$7</f>
        <v>maio/19</v>
      </c>
      <c r="B3563" s="29">
        <f t="shared" si="5443"/>
        <v>255</v>
      </c>
      <c r="C3563" s="15">
        <f>LARGE(Premissas!$H$7:$I$7,1)</f>
        <v>61.04</v>
      </c>
      <c r="D3563" s="20">
        <f t="shared" si="5433"/>
        <v>0</v>
      </c>
      <c r="E3563" s="17">
        <f>D3563*Premissas!$C$6</f>
        <v>0</v>
      </c>
      <c r="F3563" s="15">
        <f t="shared" si="5434"/>
        <v>255</v>
      </c>
      <c r="G3563" s="18">
        <f>F3563*Premissas!$C$5</f>
        <v>8220.3416640303694</v>
      </c>
      <c r="M3563" s="7" t="str">
        <f>Premissas!$E$7</f>
        <v>maio/19</v>
      </c>
      <c r="N3563" s="29">
        <f t="shared" si="5441"/>
        <v>255</v>
      </c>
      <c r="O3563" s="15">
        <f>Premissas!$I$7</f>
        <v>46.37</v>
      </c>
      <c r="P3563" s="20">
        <f t="shared" si="5436"/>
        <v>0</v>
      </c>
      <c r="Q3563" s="17">
        <f>P3563*Premissas!$C$13</f>
        <v>0</v>
      </c>
      <c r="R3563" s="15">
        <f t="shared" si="5437"/>
        <v>255</v>
      </c>
      <c r="S3563" s="18">
        <f>R3563*Premissas!$C$11</f>
        <v>12282.110091743119</v>
      </c>
      <c r="Y3563" s="7" t="str">
        <f>Premissas!$E$7</f>
        <v>maio/19</v>
      </c>
      <c r="Z3563" s="29">
        <f t="shared" si="5442"/>
        <v>255</v>
      </c>
      <c r="AA3563" s="15">
        <f>Premissas!$H$7</f>
        <v>61.04</v>
      </c>
      <c r="AB3563" s="20">
        <f t="shared" si="5439"/>
        <v>0</v>
      </c>
      <c r="AC3563" s="17">
        <f>AB3563*Premissas!$C$6</f>
        <v>0</v>
      </c>
      <c r="AD3563" s="15">
        <f t="shared" si="5440"/>
        <v>255</v>
      </c>
      <c r="AE3563" s="18">
        <f>AD3563*Premissas!$C$12</f>
        <v>8220.3416640303694</v>
      </c>
    </row>
    <row r="3564" spans="1:33" x14ac:dyDescent="0.25">
      <c r="A3564" s="7" t="str">
        <f>Premissas!$E$8</f>
        <v>abril/19</v>
      </c>
      <c r="B3564" s="29">
        <f t="shared" si="5443"/>
        <v>255</v>
      </c>
      <c r="C3564" s="15">
        <f>LARGE(Premissas!$H$8:$I$8,1)</f>
        <v>81.98</v>
      </c>
      <c r="D3564" s="20">
        <f t="shared" si="5433"/>
        <v>0</v>
      </c>
      <c r="E3564" s="17">
        <f>D3564*Premissas!$C$6</f>
        <v>0</v>
      </c>
      <c r="F3564" s="15">
        <f t="shared" si="5434"/>
        <v>255</v>
      </c>
      <c r="G3564" s="18">
        <f>F3564*Premissas!$C$5</f>
        <v>8220.3416640303694</v>
      </c>
      <c r="M3564" s="7" t="str">
        <f>Premissas!$E$8</f>
        <v>abril/19</v>
      </c>
      <c r="N3564" s="29">
        <f t="shared" si="5441"/>
        <v>255</v>
      </c>
      <c r="O3564" s="15">
        <f>Premissas!$I$8</f>
        <v>53.09</v>
      </c>
      <c r="P3564" s="20">
        <f t="shared" si="5436"/>
        <v>0</v>
      </c>
      <c r="Q3564" s="17">
        <f>P3564*Premissas!$C$13</f>
        <v>0</v>
      </c>
      <c r="R3564" s="15">
        <f t="shared" si="5437"/>
        <v>255</v>
      </c>
      <c r="S3564" s="18">
        <f>R3564*Premissas!$C$11</f>
        <v>12282.110091743119</v>
      </c>
      <c r="Y3564" s="7" t="str">
        <f>Premissas!$E$8</f>
        <v>abril/19</v>
      </c>
      <c r="Z3564" s="29">
        <f t="shared" si="5442"/>
        <v>255</v>
      </c>
      <c r="AA3564" s="15">
        <f>Premissas!$H$8</f>
        <v>81.98</v>
      </c>
      <c r="AB3564" s="20">
        <f t="shared" si="5439"/>
        <v>0</v>
      </c>
      <c r="AC3564" s="17">
        <f>AB3564*Premissas!$C$6</f>
        <v>0</v>
      </c>
      <c r="AD3564" s="15">
        <f t="shared" si="5440"/>
        <v>255</v>
      </c>
      <c r="AE3564" s="18">
        <f>AD3564*Premissas!$C$12</f>
        <v>8220.3416640303694</v>
      </c>
    </row>
    <row r="3565" spans="1:33" x14ac:dyDescent="0.25">
      <c r="A3565" s="7" t="str">
        <f>Premissas!$E$9</f>
        <v>março/19</v>
      </c>
      <c r="B3565" s="29">
        <f t="shared" si="5443"/>
        <v>255</v>
      </c>
      <c r="C3565" s="15">
        <f>LARGE(Premissas!$H$9:$I$9,1)</f>
        <v>77.73</v>
      </c>
      <c r="D3565" s="20">
        <f t="shared" si="5433"/>
        <v>0</v>
      </c>
      <c r="E3565" s="17">
        <f>D3565*Premissas!$C$6</f>
        <v>0</v>
      </c>
      <c r="F3565" s="15">
        <f t="shared" si="5434"/>
        <v>255</v>
      </c>
      <c r="G3565" s="18">
        <f>F3565*Premissas!$C$5</f>
        <v>8220.3416640303694</v>
      </c>
      <c r="M3565" s="7" t="str">
        <f>Premissas!$E$9</f>
        <v>março/19</v>
      </c>
      <c r="N3565" s="29">
        <f t="shared" si="5441"/>
        <v>255</v>
      </c>
      <c r="O3565" s="15">
        <f>Premissas!$I$9</f>
        <v>77.73</v>
      </c>
      <c r="P3565" s="20">
        <f t="shared" si="5436"/>
        <v>0</v>
      </c>
      <c r="Q3565" s="17">
        <f>P3565*Premissas!$C$13</f>
        <v>0</v>
      </c>
      <c r="R3565" s="15">
        <f t="shared" si="5437"/>
        <v>255</v>
      </c>
      <c r="S3565" s="18">
        <f>R3565*Premissas!$C$11</f>
        <v>12282.110091743119</v>
      </c>
      <c r="Y3565" s="7" t="str">
        <f>Premissas!$E$9</f>
        <v>março/19</v>
      </c>
      <c r="Z3565" s="29">
        <f t="shared" si="5442"/>
        <v>255</v>
      </c>
      <c r="AA3565" s="15">
        <f>Premissas!$H$9</f>
        <v>77.62</v>
      </c>
      <c r="AB3565" s="20">
        <f t="shared" si="5439"/>
        <v>0</v>
      </c>
      <c r="AC3565" s="17">
        <f>AB3565*Premissas!$C$6</f>
        <v>0</v>
      </c>
      <c r="AD3565" s="15">
        <f t="shared" si="5440"/>
        <v>255</v>
      </c>
      <c r="AE3565" s="18">
        <f>AD3565*Premissas!$C$12</f>
        <v>8220.3416640303694</v>
      </c>
    </row>
    <row r="3566" spans="1:33" x14ac:dyDescent="0.25">
      <c r="A3566" s="7" t="str">
        <f>Premissas!$E$10</f>
        <v>fevereiro/19</v>
      </c>
      <c r="B3566" s="29">
        <f t="shared" si="5443"/>
        <v>255</v>
      </c>
      <c r="C3566" s="15">
        <f>LARGE(Premissas!$H$10:$I$10,1)</f>
        <v>89.49</v>
      </c>
      <c r="D3566" s="20">
        <f t="shared" si="5433"/>
        <v>0</v>
      </c>
      <c r="E3566" s="17">
        <f>D3566*Premissas!$C$6</f>
        <v>0</v>
      </c>
      <c r="F3566" s="15">
        <f t="shared" si="5434"/>
        <v>255</v>
      </c>
      <c r="G3566" s="18">
        <f>F3566*Premissas!$C$5</f>
        <v>8220.3416640303694</v>
      </c>
      <c r="M3566" s="7" t="str">
        <f>Premissas!$E$10</f>
        <v>fevereiro/19</v>
      </c>
      <c r="N3566" s="29">
        <f t="shared" si="5441"/>
        <v>255</v>
      </c>
      <c r="O3566" s="15">
        <f>Premissas!$I$10</f>
        <v>61.82</v>
      </c>
      <c r="P3566" s="20">
        <f t="shared" si="5436"/>
        <v>0</v>
      </c>
      <c r="Q3566" s="17">
        <f>P3566*Premissas!$C$13</f>
        <v>0</v>
      </c>
      <c r="R3566" s="15">
        <f t="shared" si="5437"/>
        <v>255</v>
      </c>
      <c r="S3566" s="18">
        <f>R3566*Premissas!$C$11</f>
        <v>12282.110091743119</v>
      </c>
      <c r="Y3566" s="7" t="str">
        <f>Premissas!$E$10</f>
        <v>fevereiro/19</v>
      </c>
      <c r="Z3566" s="29">
        <f t="shared" si="5442"/>
        <v>255</v>
      </c>
      <c r="AA3566" s="15">
        <f>Premissas!$H$10</f>
        <v>89.49</v>
      </c>
      <c r="AB3566" s="20">
        <f t="shared" si="5439"/>
        <v>0</v>
      </c>
      <c r="AC3566" s="17">
        <f>AB3566*Premissas!$C$6</f>
        <v>0</v>
      </c>
      <c r="AD3566" s="15">
        <f t="shared" si="5440"/>
        <v>255</v>
      </c>
      <c r="AE3566" s="18">
        <f>AD3566*Premissas!$C$12</f>
        <v>8220.3416640303694</v>
      </c>
    </row>
    <row r="3567" spans="1:33" x14ac:dyDescent="0.25">
      <c r="A3567" s="7" t="str">
        <f>Premissas!$E$11</f>
        <v>janeiro/19</v>
      </c>
      <c r="B3567" s="29">
        <f t="shared" si="5443"/>
        <v>255</v>
      </c>
      <c r="C3567" s="15">
        <f>LARGE(Premissas!$H$11:$I$11,1)</f>
        <v>81.09</v>
      </c>
      <c r="D3567" s="16">
        <f t="shared" si="5433"/>
        <v>0</v>
      </c>
      <c r="E3567" s="17">
        <f>D3567*Premissas!$C$6</f>
        <v>0</v>
      </c>
      <c r="F3567" s="15">
        <f t="shared" si="5434"/>
        <v>255</v>
      </c>
      <c r="G3567" s="18">
        <f>F3567*Premissas!$C$5</f>
        <v>8220.3416640303694</v>
      </c>
      <c r="M3567" s="7" t="str">
        <f>Premissas!$E$11</f>
        <v>janeiro/19</v>
      </c>
      <c r="N3567" s="29">
        <f t="shared" si="5441"/>
        <v>255</v>
      </c>
      <c r="O3567" s="15">
        <f>Premissas!$I$11</f>
        <v>57.12</v>
      </c>
      <c r="P3567" s="16">
        <f t="shared" si="5436"/>
        <v>0</v>
      </c>
      <c r="Q3567" s="17">
        <f>P3567*Premissas!$C$13</f>
        <v>0</v>
      </c>
      <c r="R3567" s="15">
        <f t="shared" si="5437"/>
        <v>255</v>
      </c>
      <c r="S3567" s="18">
        <f>R3567*Premissas!$C$11</f>
        <v>12282.110091743119</v>
      </c>
      <c r="Y3567" s="7" t="str">
        <f>Premissas!$E$11</f>
        <v>janeiro/19</v>
      </c>
      <c r="Z3567" s="29">
        <f t="shared" si="5442"/>
        <v>255</v>
      </c>
      <c r="AA3567" s="15">
        <f>Premissas!$H$11</f>
        <v>81.09</v>
      </c>
      <c r="AB3567" s="16">
        <f t="shared" si="5439"/>
        <v>0</v>
      </c>
      <c r="AC3567" s="17">
        <f>AB3567*Premissas!$C$6</f>
        <v>0</v>
      </c>
      <c r="AD3567" s="15">
        <f t="shared" si="5440"/>
        <v>255</v>
      </c>
      <c r="AE3567" s="18">
        <f>AD3567*Premissas!$C$12</f>
        <v>8220.3416640303694</v>
      </c>
    </row>
    <row r="3568" spans="1:33" x14ac:dyDescent="0.25">
      <c r="A3568" s="7" t="str">
        <f>Premissas!$E$12</f>
        <v>dezembro/18</v>
      </c>
      <c r="B3568" s="29">
        <f t="shared" si="5443"/>
        <v>255</v>
      </c>
      <c r="C3568" s="15">
        <f>LARGE(Premissas!$H$12:$I$12,1)</f>
        <v>66.98</v>
      </c>
      <c r="D3568" s="16">
        <f t="shared" si="5433"/>
        <v>0</v>
      </c>
      <c r="E3568" s="17">
        <f>D3568*Premissas!$C$6</f>
        <v>0</v>
      </c>
      <c r="F3568" s="15">
        <f t="shared" si="5434"/>
        <v>255</v>
      </c>
      <c r="G3568" s="18">
        <f>F3568*Premissas!$C$5</f>
        <v>8220.3416640303694</v>
      </c>
      <c r="M3568" s="7" t="str">
        <f>Premissas!$E$12</f>
        <v>dezembro/18</v>
      </c>
      <c r="N3568" s="29">
        <f t="shared" si="5441"/>
        <v>255</v>
      </c>
      <c r="O3568" s="15">
        <f>Premissas!$I$12</f>
        <v>56.9</v>
      </c>
      <c r="P3568" s="16">
        <f t="shared" si="5436"/>
        <v>0</v>
      </c>
      <c r="Q3568" s="17">
        <f>P3568*Premissas!$C$13</f>
        <v>0</v>
      </c>
      <c r="R3568" s="15">
        <f t="shared" si="5437"/>
        <v>255</v>
      </c>
      <c r="S3568" s="18">
        <f>R3568*Premissas!$C$11</f>
        <v>12282.110091743119</v>
      </c>
      <c r="Y3568" s="7" t="str">
        <f>Premissas!$E$12</f>
        <v>dezembro/18</v>
      </c>
      <c r="Z3568" s="29">
        <f t="shared" si="5442"/>
        <v>255</v>
      </c>
      <c r="AA3568" s="15">
        <f>Premissas!$H$12</f>
        <v>66.98</v>
      </c>
      <c r="AB3568" s="16">
        <f t="shared" si="5439"/>
        <v>0</v>
      </c>
      <c r="AC3568" s="17">
        <f>AB3568*Premissas!$C$6</f>
        <v>0</v>
      </c>
      <c r="AD3568" s="15">
        <f t="shared" si="5440"/>
        <v>255</v>
      </c>
      <c r="AE3568" s="18">
        <f>AD3568*Premissas!$C$12</f>
        <v>8220.3416640303694</v>
      </c>
    </row>
    <row r="3569" spans="1:33" x14ac:dyDescent="0.25">
      <c r="A3569" s="7" t="str">
        <f>Premissas!$E$13</f>
        <v>novembro/18</v>
      </c>
      <c r="B3569" s="29">
        <f t="shared" si="5443"/>
        <v>255</v>
      </c>
      <c r="C3569" s="15">
        <f>LARGE(Premissas!$H$13:$I$13,1)</f>
        <v>66.42</v>
      </c>
      <c r="D3569" s="16">
        <f t="shared" si="5433"/>
        <v>0</v>
      </c>
      <c r="E3569" s="17">
        <f>D3569*Premissas!$C$6</f>
        <v>0</v>
      </c>
      <c r="F3569" s="15">
        <f t="shared" si="5434"/>
        <v>255</v>
      </c>
      <c r="G3569" s="18">
        <f>F3569*Premissas!$C$5</f>
        <v>8220.3416640303694</v>
      </c>
      <c r="M3569" s="7" t="str">
        <f>Premissas!$E$13</f>
        <v>novembro/18</v>
      </c>
      <c r="N3569" s="29">
        <f t="shared" si="5441"/>
        <v>255</v>
      </c>
      <c r="O3569" s="15">
        <f>Premissas!$I$13</f>
        <v>40.659999999999997</v>
      </c>
      <c r="P3569" s="16">
        <f t="shared" si="5436"/>
        <v>0</v>
      </c>
      <c r="Q3569" s="17">
        <f>P3569*Premissas!$C$13</f>
        <v>0</v>
      </c>
      <c r="R3569" s="15">
        <f t="shared" si="5437"/>
        <v>255</v>
      </c>
      <c r="S3569" s="18">
        <f>R3569*Premissas!$C$11</f>
        <v>12282.110091743119</v>
      </c>
      <c r="Y3569" s="7" t="str">
        <f>Premissas!$E$13</f>
        <v>novembro/18</v>
      </c>
      <c r="Z3569" s="29">
        <f t="shared" si="5442"/>
        <v>255</v>
      </c>
      <c r="AA3569" s="15">
        <f>Premissas!$H$13</f>
        <v>66.42</v>
      </c>
      <c r="AB3569" s="16">
        <f t="shared" si="5439"/>
        <v>0</v>
      </c>
      <c r="AC3569" s="17">
        <f>AB3569*Premissas!$C$6</f>
        <v>0</v>
      </c>
      <c r="AD3569" s="15">
        <f t="shared" si="5440"/>
        <v>255</v>
      </c>
      <c r="AE3569" s="18">
        <f>AD3569*Premissas!$C$12</f>
        <v>8220.3416640303694</v>
      </c>
    </row>
    <row r="3570" spans="1:33" x14ac:dyDescent="0.25">
      <c r="A3570" s="26" t="s">
        <v>35</v>
      </c>
      <c r="B3570" s="5"/>
      <c r="C3570" s="5">
        <f>LARGE(C3557:C3569,1)</f>
        <v>89.49</v>
      </c>
      <c r="D3570" s="5">
        <f>LARGE(D3557:D3569,1)</f>
        <v>0</v>
      </c>
      <c r="E3570" s="27">
        <f>SUM(E3558:E3569)</f>
        <v>0</v>
      </c>
      <c r="F3570" s="5">
        <f>LARGE(F3557:F3569,1)</f>
        <v>255</v>
      </c>
      <c r="G3570" s="27">
        <f t="shared" si="5378"/>
        <v>98644.099968364404</v>
      </c>
      <c r="H3570" s="50">
        <f>E3570+G3570</f>
        <v>98644.099968364404</v>
      </c>
      <c r="I3570">
        <f>B3558</f>
        <v>255</v>
      </c>
      <c r="M3570" s="26" t="s">
        <v>35</v>
      </c>
      <c r="N3570" s="5"/>
      <c r="O3570" s="5">
        <f t="shared" ref="O3570:P3570" si="5444">LARGE(O3557:O3569,1)</f>
        <v>77.73</v>
      </c>
      <c r="P3570" s="5">
        <f t="shared" si="5444"/>
        <v>0</v>
      </c>
      <c r="Q3570" s="27">
        <f t="shared" ref="Q3570" si="5445">SUM(Q3558:Q3569)</f>
        <v>0</v>
      </c>
      <c r="R3570" s="5">
        <f t="shared" ref="R3570" si="5446">LARGE(R3557:R3569,1)</f>
        <v>255</v>
      </c>
      <c r="S3570" s="27">
        <f t="shared" si="5382"/>
        <v>147385.32110091744</v>
      </c>
      <c r="T3570" s="50">
        <f t="shared" ref="T3570" si="5447">Q3570+S3570</f>
        <v>147385.32110091744</v>
      </c>
      <c r="U3570">
        <f t="shared" ref="U3570" si="5448">N3558</f>
        <v>255</v>
      </c>
      <c r="Y3570" s="26" t="s">
        <v>35</v>
      </c>
      <c r="Z3570" s="5"/>
      <c r="AA3570" s="5">
        <f t="shared" ref="AA3570:AB3570" si="5449">LARGE(AA3557:AA3569,1)</f>
        <v>89.49</v>
      </c>
      <c r="AB3570" s="5">
        <f t="shared" si="5449"/>
        <v>0</v>
      </c>
      <c r="AC3570" s="27">
        <f t="shared" ref="AC3570" si="5450">SUM(AC3558:AC3569)</f>
        <v>0</v>
      </c>
      <c r="AD3570" s="5">
        <f t="shared" ref="AD3570" si="5451">LARGE(AD3557:AD3569,1)</f>
        <v>255</v>
      </c>
      <c r="AE3570" s="27">
        <f t="shared" si="5388"/>
        <v>98644.099968364404</v>
      </c>
      <c r="AF3570" s="50">
        <f t="shared" ref="AF3570" si="5452">AC3570+AE3570</f>
        <v>98644.099968364404</v>
      </c>
      <c r="AG3570">
        <f t="shared" ref="AG3570" si="5453">Z3558</f>
        <v>255</v>
      </c>
    </row>
    <row r="3571" spans="1:33" x14ac:dyDescent="0.25">
      <c r="A3571" s="6" t="s">
        <v>12</v>
      </c>
      <c r="B3571" s="6" t="s">
        <v>18</v>
      </c>
      <c r="C3571" s="6" t="s">
        <v>19</v>
      </c>
      <c r="D3571" s="14" t="s">
        <v>20</v>
      </c>
      <c r="E3571" s="14" t="s">
        <v>21</v>
      </c>
      <c r="F3571" s="6" t="s">
        <v>22</v>
      </c>
      <c r="G3571" s="6" t="s">
        <v>23</v>
      </c>
      <c r="M3571" s="6" t="s">
        <v>12</v>
      </c>
      <c r="N3571" s="6" t="s">
        <v>18</v>
      </c>
      <c r="O3571" s="6" t="s">
        <v>19</v>
      </c>
      <c r="P3571" s="14" t="s">
        <v>20</v>
      </c>
      <c r="Q3571" s="14" t="s">
        <v>21</v>
      </c>
      <c r="R3571" s="6" t="s">
        <v>22</v>
      </c>
      <c r="S3571" s="6" t="s">
        <v>23</v>
      </c>
      <c r="Y3571" s="6" t="s">
        <v>12</v>
      </c>
      <c r="Z3571" s="6" t="s">
        <v>18</v>
      </c>
      <c r="AA3571" s="6" t="s">
        <v>19</v>
      </c>
      <c r="AB3571" s="14" t="s">
        <v>20</v>
      </c>
      <c r="AC3571" s="14" t="s">
        <v>21</v>
      </c>
      <c r="AD3571" s="6" t="s">
        <v>22</v>
      </c>
      <c r="AE3571" s="6" t="s">
        <v>23</v>
      </c>
    </row>
    <row r="3572" spans="1:33" x14ac:dyDescent="0.25">
      <c r="A3572" s="7" t="str">
        <f>Premissas!$E$2</f>
        <v>outubro/19</v>
      </c>
      <c r="B3572" s="29">
        <f>B3558+1</f>
        <v>256</v>
      </c>
      <c r="C3572" s="15">
        <f>LARGE(Premissas!$H$2:$I$2,1)</f>
        <v>63.39</v>
      </c>
      <c r="D3572" s="16">
        <f t="shared" ref="D3572:D3583" si="5454">IF(C3572&gt;105%*B3572,(C3572-B3572),0)</f>
        <v>0</v>
      </c>
      <c r="E3572" s="17">
        <f>D3572*Premissas!$C$6</f>
        <v>0</v>
      </c>
      <c r="F3572" s="15">
        <f t="shared" ref="F3572:F3583" si="5455">IF(C3572&gt;B3572,C3572,B3572)</f>
        <v>256</v>
      </c>
      <c r="G3572" s="18">
        <f>F3572*Premissas!$C$5</f>
        <v>8252.5782980069598</v>
      </c>
      <c r="M3572" s="7" t="str">
        <f>Premissas!$E$2</f>
        <v>outubro/19</v>
      </c>
      <c r="N3572" s="29">
        <f t="shared" ref="N3572" si="5456">N3558+1</f>
        <v>256</v>
      </c>
      <c r="O3572" s="15">
        <f>Premissas!$I$2</f>
        <v>63.39</v>
      </c>
      <c r="P3572" s="16">
        <f t="shared" ref="P3572:P3583" si="5457">IF(O3572&gt;105%*N3572,(O3572-N3572),0)</f>
        <v>0</v>
      </c>
      <c r="Q3572" s="17">
        <f>P3572*Premissas!$C$13</f>
        <v>0</v>
      </c>
      <c r="R3572" s="15">
        <f t="shared" ref="R3572:R3583" si="5458">IF(O3572&gt;N3572,O3572,N3572)</f>
        <v>256</v>
      </c>
      <c r="S3572" s="18">
        <f>R3572*Premissas!$C$11</f>
        <v>12330.275229357798</v>
      </c>
      <c r="Y3572" s="7" t="str">
        <f>Premissas!$E$2</f>
        <v>outubro/19</v>
      </c>
      <c r="Z3572" s="29">
        <f t="shared" ref="Z3572" si="5459">Z3558+1</f>
        <v>256</v>
      </c>
      <c r="AA3572" s="15">
        <f>Premissas!$H$2</f>
        <v>58.8</v>
      </c>
      <c r="AB3572" s="16">
        <f t="shared" ref="AB3572:AB3583" si="5460">IF(AA3572&gt;105%*Z3572,(AA3572-Z3572),0)</f>
        <v>0</v>
      </c>
      <c r="AC3572" s="17">
        <f>AB3572*Premissas!$C$6</f>
        <v>0</v>
      </c>
      <c r="AD3572" s="15">
        <f t="shared" ref="AD3572:AD3583" si="5461">IF(AA3572&gt;Z3572,AA3572,Z3572)</f>
        <v>256</v>
      </c>
      <c r="AE3572" s="18">
        <f>AD3572*Premissas!$C$12</f>
        <v>8252.5782980069598</v>
      </c>
    </row>
    <row r="3573" spans="1:33" x14ac:dyDescent="0.25">
      <c r="A3573" s="7" t="str">
        <f>Premissas!$E$3</f>
        <v>setembro/19</v>
      </c>
      <c r="B3573" s="29">
        <f>B3572</f>
        <v>256</v>
      </c>
      <c r="C3573" s="15">
        <f>LARGE(Premissas!$H$3:$I$3,1)</f>
        <v>58.91</v>
      </c>
      <c r="D3573" s="16">
        <f t="shared" si="5454"/>
        <v>0</v>
      </c>
      <c r="E3573" s="17">
        <f>D3573*Premissas!$C$6</f>
        <v>0</v>
      </c>
      <c r="F3573" s="15">
        <f t="shared" si="5455"/>
        <v>256</v>
      </c>
      <c r="G3573" s="18">
        <f>F3573*Premissas!$C$5</f>
        <v>8252.5782980069598</v>
      </c>
      <c r="M3573" s="7" t="str">
        <f>Premissas!$E$3</f>
        <v>setembro/19</v>
      </c>
      <c r="N3573" s="29">
        <f t="shared" ref="N3573:N3583" si="5462">N3572</f>
        <v>256</v>
      </c>
      <c r="O3573" s="15">
        <f>Premissas!$I$3</f>
        <v>52.19</v>
      </c>
      <c r="P3573" s="16">
        <f t="shared" si="5457"/>
        <v>0</v>
      </c>
      <c r="Q3573" s="17">
        <f>P3573*Premissas!$C$13</f>
        <v>0</v>
      </c>
      <c r="R3573" s="15">
        <f t="shared" si="5458"/>
        <v>256</v>
      </c>
      <c r="S3573" s="18">
        <f>R3573*Premissas!$C$11</f>
        <v>12330.275229357798</v>
      </c>
      <c r="Y3573" s="7" t="str">
        <f>Premissas!$E$3</f>
        <v>setembro/19</v>
      </c>
      <c r="Z3573" s="29">
        <f t="shared" ref="Z3573:Z3583" si="5463">Z3572</f>
        <v>256</v>
      </c>
      <c r="AA3573" s="15">
        <f>Premissas!$H$3</f>
        <v>58.91</v>
      </c>
      <c r="AB3573" s="16">
        <f t="shared" si="5460"/>
        <v>0</v>
      </c>
      <c r="AC3573" s="17">
        <f>AB3573*Premissas!$C$6</f>
        <v>0</v>
      </c>
      <c r="AD3573" s="15">
        <f t="shared" si="5461"/>
        <v>256</v>
      </c>
      <c r="AE3573" s="18">
        <f>AD3573*Premissas!$C$12</f>
        <v>8252.5782980069598</v>
      </c>
    </row>
    <row r="3574" spans="1:33" x14ac:dyDescent="0.25">
      <c r="A3574" s="7" t="str">
        <f>Premissas!$E$4</f>
        <v>agosto/19</v>
      </c>
      <c r="B3574" s="29">
        <f t="shared" ref="B3574:B3583" si="5464">B3573</f>
        <v>256</v>
      </c>
      <c r="C3574" s="15">
        <f>LARGE(Premissas!$H$4:$I$4,1)</f>
        <v>46.48</v>
      </c>
      <c r="D3574" s="16">
        <f t="shared" si="5454"/>
        <v>0</v>
      </c>
      <c r="E3574" s="17">
        <f>D3574*Premissas!$C$6</f>
        <v>0</v>
      </c>
      <c r="F3574" s="15">
        <f t="shared" si="5455"/>
        <v>256</v>
      </c>
      <c r="G3574" s="18">
        <f>F3574*Premissas!$C$5</f>
        <v>8252.5782980069598</v>
      </c>
      <c r="M3574" s="7" t="str">
        <f>Premissas!$E$4</f>
        <v>agosto/19</v>
      </c>
      <c r="N3574" s="29">
        <f t="shared" si="5462"/>
        <v>256</v>
      </c>
      <c r="O3574" s="15">
        <f>Premissas!$I$4</f>
        <v>20.16</v>
      </c>
      <c r="P3574" s="16">
        <f t="shared" si="5457"/>
        <v>0</v>
      </c>
      <c r="Q3574" s="17">
        <f>P3574*Premissas!$C$13</f>
        <v>0</v>
      </c>
      <c r="R3574" s="15">
        <f t="shared" si="5458"/>
        <v>256</v>
      </c>
      <c r="S3574" s="18">
        <f>R3574*Premissas!$C$11</f>
        <v>12330.275229357798</v>
      </c>
      <c r="Y3574" s="7" t="str">
        <f>Premissas!$E$4</f>
        <v>agosto/19</v>
      </c>
      <c r="Z3574" s="29">
        <f t="shared" si="5463"/>
        <v>256</v>
      </c>
      <c r="AA3574" s="15">
        <f>Premissas!$H$4</f>
        <v>46.48</v>
      </c>
      <c r="AB3574" s="16">
        <f t="shared" si="5460"/>
        <v>0</v>
      </c>
      <c r="AC3574" s="17">
        <f>AB3574*Premissas!$C$6</f>
        <v>0</v>
      </c>
      <c r="AD3574" s="15">
        <f t="shared" si="5461"/>
        <v>256</v>
      </c>
      <c r="AE3574" s="18">
        <f>AD3574*Premissas!$C$12</f>
        <v>8252.5782980069598</v>
      </c>
    </row>
    <row r="3575" spans="1:33" x14ac:dyDescent="0.25">
      <c r="A3575" s="7" t="str">
        <f>Premissas!$E$5</f>
        <v>julho/19</v>
      </c>
      <c r="B3575" s="29">
        <f t="shared" si="5464"/>
        <v>256</v>
      </c>
      <c r="C3575" s="15">
        <f>LARGE(Premissas!$H$5:$I$5,1)</f>
        <v>63.17</v>
      </c>
      <c r="D3575" s="16">
        <f t="shared" si="5454"/>
        <v>0</v>
      </c>
      <c r="E3575" s="17">
        <f>D3575*Premissas!$C$6</f>
        <v>0</v>
      </c>
      <c r="F3575" s="15">
        <f t="shared" si="5455"/>
        <v>256</v>
      </c>
      <c r="G3575" s="18">
        <f>F3575*Premissas!$C$5</f>
        <v>8252.5782980069598</v>
      </c>
      <c r="M3575" s="7" t="str">
        <f>Premissas!$E$5</f>
        <v>julho/19</v>
      </c>
      <c r="N3575" s="29">
        <f t="shared" si="5462"/>
        <v>256</v>
      </c>
      <c r="O3575" s="15">
        <f>Premissas!$I$5</f>
        <v>39.979999999999997</v>
      </c>
      <c r="P3575" s="16">
        <f t="shared" si="5457"/>
        <v>0</v>
      </c>
      <c r="Q3575" s="17">
        <f>P3575*Premissas!$C$13</f>
        <v>0</v>
      </c>
      <c r="R3575" s="15">
        <f t="shared" si="5458"/>
        <v>256</v>
      </c>
      <c r="S3575" s="18">
        <f>R3575*Premissas!$C$11</f>
        <v>12330.275229357798</v>
      </c>
      <c r="Y3575" s="7" t="str">
        <f>Premissas!$E$5</f>
        <v>julho/19</v>
      </c>
      <c r="Z3575" s="29">
        <f t="shared" si="5463"/>
        <v>256</v>
      </c>
      <c r="AA3575" s="15">
        <f>Premissas!$H$5</f>
        <v>63.17</v>
      </c>
      <c r="AB3575" s="16">
        <f t="shared" si="5460"/>
        <v>0</v>
      </c>
      <c r="AC3575" s="17">
        <f>AB3575*Premissas!$C$6</f>
        <v>0</v>
      </c>
      <c r="AD3575" s="15">
        <f t="shared" si="5461"/>
        <v>256</v>
      </c>
      <c r="AE3575" s="18">
        <f>AD3575*Premissas!$C$12</f>
        <v>8252.5782980069598</v>
      </c>
    </row>
    <row r="3576" spans="1:33" x14ac:dyDescent="0.25">
      <c r="A3576" s="7" t="str">
        <f>Premissas!$E$6</f>
        <v>junho/19</v>
      </c>
      <c r="B3576" s="29">
        <f t="shared" si="5464"/>
        <v>256</v>
      </c>
      <c r="C3576" s="15">
        <f>LARGE(Premissas!$H$6:$I$6,1)</f>
        <v>59.47</v>
      </c>
      <c r="D3576" s="16">
        <f t="shared" si="5454"/>
        <v>0</v>
      </c>
      <c r="E3576" s="17">
        <f>D3576*Premissas!$C$6</f>
        <v>0</v>
      </c>
      <c r="F3576" s="15">
        <f t="shared" si="5455"/>
        <v>256</v>
      </c>
      <c r="G3576" s="18">
        <f>F3576*Premissas!$C$5</f>
        <v>8252.5782980069598</v>
      </c>
      <c r="M3576" s="7" t="str">
        <f>Premissas!$E$6</f>
        <v>junho/19</v>
      </c>
      <c r="N3576" s="29">
        <f t="shared" si="5462"/>
        <v>256</v>
      </c>
      <c r="O3576" s="15">
        <f>Premissas!$I$6</f>
        <v>47.71</v>
      </c>
      <c r="P3576" s="16">
        <f t="shared" si="5457"/>
        <v>0</v>
      </c>
      <c r="Q3576" s="17">
        <f>P3576*Premissas!$C$13</f>
        <v>0</v>
      </c>
      <c r="R3576" s="15">
        <f t="shared" si="5458"/>
        <v>256</v>
      </c>
      <c r="S3576" s="18">
        <f>R3576*Premissas!$C$11</f>
        <v>12330.275229357798</v>
      </c>
      <c r="Y3576" s="7" t="str">
        <f>Premissas!$E$6</f>
        <v>junho/19</v>
      </c>
      <c r="Z3576" s="29">
        <f t="shared" si="5463"/>
        <v>256</v>
      </c>
      <c r="AA3576" s="15">
        <f>Premissas!$H$6</f>
        <v>59.47</v>
      </c>
      <c r="AB3576" s="16">
        <f t="shared" si="5460"/>
        <v>0</v>
      </c>
      <c r="AC3576" s="17">
        <f>AB3576*Premissas!$C$6</f>
        <v>0</v>
      </c>
      <c r="AD3576" s="15">
        <f t="shared" si="5461"/>
        <v>256</v>
      </c>
      <c r="AE3576" s="18">
        <f>AD3576*Premissas!$C$12</f>
        <v>8252.5782980069598</v>
      </c>
    </row>
    <row r="3577" spans="1:33" x14ac:dyDescent="0.25">
      <c r="A3577" s="7" t="str">
        <f>Premissas!$E$7</f>
        <v>maio/19</v>
      </c>
      <c r="B3577" s="29">
        <f t="shared" si="5464"/>
        <v>256</v>
      </c>
      <c r="C3577" s="15">
        <f>LARGE(Premissas!$H$7:$I$7,1)</f>
        <v>61.04</v>
      </c>
      <c r="D3577" s="20">
        <f t="shared" si="5454"/>
        <v>0</v>
      </c>
      <c r="E3577" s="17">
        <f>D3577*Premissas!$C$6</f>
        <v>0</v>
      </c>
      <c r="F3577" s="15">
        <f t="shared" si="5455"/>
        <v>256</v>
      </c>
      <c r="G3577" s="18">
        <f>F3577*Premissas!$C$5</f>
        <v>8252.5782980069598</v>
      </c>
      <c r="M3577" s="7" t="str">
        <f>Premissas!$E$7</f>
        <v>maio/19</v>
      </c>
      <c r="N3577" s="29">
        <f t="shared" si="5462"/>
        <v>256</v>
      </c>
      <c r="O3577" s="15">
        <f>Premissas!$I$7</f>
        <v>46.37</v>
      </c>
      <c r="P3577" s="20">
        <f t="shared" si="5457"/>
        <v>0</v>
      </c>
      <c r="Q3577" s="17">
        <f>P3577*Premissas!$C$13</f>
        <v>0</v>
      </c>
      <c r="R3577" s="15">
        <f t="shared" si="5458"/>
        <v>256</v>
      </c>
      <c r="S3577" s="18">
        <f>R3577*Premissas!$C$11</f>
        <v>12330.275229357798</v>
      </c>
      <c r="Y3577" s="7" t="str">
        <f>Premissas!$E$7</f>
        <v>maio/19</v>
      </c>
      <c r="Z3577" s="29">
        <f t="shared" si="5463"/>
        <v>256</v>
      </c>
      <c r="AA3577" s="15">
        <f>Premissas!$H$7</f>
        <v>61.04</v>
      </c>
      <c r="AB3577" s="20">
        <f t="shared" si="5460"/>
        <v>0</v>
      </c>
      <c r="AC3577" s="17">
        <f>AB3577*Premissas!$C$6</f>
        <v>0</v>
      </c>
      <c r="AD3577" s="15">
        <f t="shared" si="5461"/>
        <v>256</v>
      </c>
      <c r="AE3577" s="18">
        <f>AD3577*Premissas!$C$12</f>
        <v>8252.5782980069598</v>
      </c>
    </row>
    <row r="3578" spans="1:33" x14ac:dyDescent="0.25">
      <c r="A3578" s="7" t="str">
        <f>Premissas!$E$8</f>
        <v>abril/19</v>
      </c>
      <c r="B3578" s="29">
        <f t="shared" si="5464"/>
        <v>256</v>
      </c>
      <c r="C3578" s="15">
        <f>LARGE(Premissas!$H$8:$I$8,1)</f>
        <v>81.98</v>
      </c>
      <c r="D3578" s="20">
        <f t="shared" si="5454"/>
        <v>0</v>
      </c>
      <c r="E3578" s="17">
        <f>D3578*Premissas!$C$6</f>
        <v>0</v>
      </c>
      <c r="F3578" s="15">
        <f t="shared" si="5455"/>
        <v>256</v>
      </c>
      <c r="G3578" s="18">
        <f>F3578*Premissas!$C$5</f>
        <v>8252.5782980069598</v>
      </c>
      <c r="M3578" s="7" t="str">
        <f>Premissas!$E$8</f>
        <v>abril/19</v>
      </c>
      <c r="N3578" s="29">
        <f t="shared" si="5462"/>
        <v>256</v>
      </c>
      <c r="O3578" s="15">
        <f>Premissas!$I$8</f>
        <v>53.09</v>
      </c>
      <c r="P3578" s="20">
        <f t="shared" si="5457"/>
        <v>0</v>
      </c>
      <c r="Q3578" s="17">
        <f>P3578*Premissas!$C$13</f>
        <v>0</v>
      </c>
      <c r="R3578" s="15">
        <f t="shared" si="5458"/>
        <v>256</v>
      </c>
      <c r="S3578" s="18">
        <f>R3578*Premissas!$C$11</f>
        <v>12330.275229357798</v>
      </c>
      <c r="Y3578" s="7" t="str">
        <f>Premissas!$E$8</f>
        <v>abril/19</v>
      </c>
      <c r="Z3578" s="29">
        <f t="shared" si="5463"/>
        <v>256</v>
      </c>
      <c r="AA3578" s="15">
        <f>Premissas!$H$8</f>
        <v>81.98</v>
      </c>
      <c r="AB3578" s="20">
        <f t="shared" si="5460"/>
        <v>0</v>
      </c>
      <c r="AC3578" s="17">
        <f>AB3578*Premissas!$C$6</f>
        <v>0</v>
      </c>
      <c r="AD3578" s="15">
        <f t="shared" si="5461"/>
        <v>256</v>
      </c>
      <c r="AE3578" s="18">
        <f>AD3578*Premissas!$C$12</f>
        <v>8252.5782980069598</v>
      </c>
    </row>
    <row r="3579" spans="1:33" x14ac:dyDescent="0.25">
      <c r="A3579" s="7" t="str">
        <f>Premissas!$E$9</f>
        <v>março/19</v>
      </c>
      <c r="B3579" s="29">
        <f t="shared" si="5464"/>
        <v>256</v>
      </c>
      <c r="C3579" s="15">
        <f>LARGE(Premissas!$H$9:$I$9,1)</f>
        <v>77.73</v>
      </c>
      <c r="D3579" s="20">
        <f t="shared" si="5454"/>
        <v>0</v>
      </c>
      <c r="E3579" s="17">
        <f>D3579*Premissas!$C$6</f>
        <v>0</v>
      </c>
      <c r="F3579" s="15">
        <f t="shared" si="5455"/>
        <v>256</v>
      </c>
      <c r="G3579" s="18">
        <f>F3579*Premissas!$C$5</f>
        <v>8252.5782980069598</v>
      </c>
      <c r="M3579" s="7" t="str">
        <f>Premissas!$E$9</f>
        <v>março/19</v>
      </c>
      <c r="N3579" s="29">
        <f t="shared" si="5462"/>
        <v>256</v>
      </c>
      <c r="O3579" s="15">
        <f>Premissas!$I$9</f>
        <v>77.73</v>
      </c>
      <c r="P3579" s="20">
        <f t="shared" si="5457"/>
        <v>0</v>
      </c>
      <c r="Q3579" s="17">
        <f>P3579*Premissas!$C$13</f>
        <v>0</v>
      </c>
      <c r="R3579" s="15">
        <f t="shared" si="5458"/>
        <v>256</v>
      </c>
      <c r="S3579" s="18">
        <f>R3579*Premissas!$C$11</f>
        <v>12330.275229357798</v>
      </c>
      <c r="Y3579" s="7" t="str">
        <f>Premissas!$E$9</f>
        <v>março/19</v>
      </c>
      <c r="Z3579" s="29">
        <f t="shared" si="5463"/>
        <v>256</v>
      </c>
      <c r="AA3579" s="15">
        <f>Premissas!$H$9</f>
        <v>77.62</v>
      </c>
      <c r="AB3579" s="20">
        <f t="shared" si="5460"/>
        <v>0</v>
      </c>
      <c r="AC3579" s="17">
        <f>AB3579*Premissas!$C$6</f>
        <v>0</v>
      </c>
      <c r="AD3579" s="15">
        <f t="shared" si="5461"/>
        <v>256</v>
      </c>
      <c r="AE3579" s="18">
        <f>AD3579*Premissas!$C$12</f>
        <v>8252.5782980069598</v>
      </c>
    </row>
    <row r="3580" spans="1:33" x14ac:dyDescent="0.25">
      <c r="A3580" s="7" t="str">
        <f>Premissas!$E$10</f>
        <v>fevereiro/19</v>
      </c>
      <c r="B3580" s="29">
        <f t="shared" si="5464"/>
        <v>256</v>
      </c>
      <c r="C3580" s="15">
        <f>LARGE(Premissas!$H$10:$I$10,1)</f>
        <v>89.49</v>
      </c>
      <c r="D3580" s="20">
        <f t="shared" si="5454"/>
        <v>0</v>
      </c>
      <c r="E3580" s="17">
        <f>D3580*Premissas!$C$6</f>
        <v>0</v>
      </c>
      <c r="F3580" s="15">
        <f t="shared" si="5455"/>
        <v>256</v>
      </c>
      <c r="G3580" s="18">
        <f>F3580*Premissas!$C$5</f>
        <v>8252.5782980069598</v>
      </c>
      <c r="M3580" s="7" t="str">
        <f>Premissas!$E$10</f>
        <v>fevereiro/19</v>
      </c>
      <c r="N3580" s="29">
        <f t="shared" si="5462"/>
        <v>256</v>
      </c>
      <c r="O3580" s="15">
        <f>Premissas!$I$10</f>
        <v>61.82</v>
      </c>
      <c r="P3580" s="20">
        <f t="shared" si="5457"/>
        <v>0</v>
      </c>
      <c r="Q3580" s="17">
        <f>P3580*Premissas!$C$13</f>
        <v>0</v>
      </c>
      <c r="R3580" s="15">
        <f t="shared" si="5458"/>
        <v>256</v>
      </c>
      <c r="S3580" s="18">
        <f>R3580*Premissas!$C$11</f>
        <v>12330.275229357798</v>
      </c>
      <c r="Y3580" s="7" t="str">
        <f>Premissas!$E$10</f>
        <v>fevereiro/19</v>
      </c>
      <c r="Z3580" s="29">
        <f t="shared" si="5463"/>
        <v>256</v>
      </c>
      <c r="AA3580" s="15">
        <f>Premissas!$H$10</f>
        <v>89.49</v>
      </c>
      <c r="AB3580" s="20">
        <f t="shared" si="5460"/>
        <v>0</v>
      </c>
      <c r="AC3580" s="17">
        <f>AB3580*Premissas!$C$6</f>
        <v>0</v>
      </c>
      <c r="AD3580" s="15">
        <f t="shared" si="5461"/>
        <v>256</v>
      </c>
      <c r="AE3580" s="18">
        <f>AD3580*Premissas!$C$12</f>
        <v>8252.5782980069598</v>
      </c>
    </row>
    <row r="3581" spans="1:33" x14ac:dyDescent="0.25">
      <c r="A3581" s="7" t="str">
        <f>Premissas!$E$11</f>
        <v>janeiro/19</v>
      </c>
      <c r="B3581" s="29">
        <f t="shared" si="5464"/>
        <v>256</v>
      </c>
      <c r="C3581" s="15">
        <f>LARGE(Premissas!$H$11:$I$11,1)</f>
        <v>81.09</v>
      </c>
      <c r="D3581" s="16">
        <f t="shared" si="5454"/>
        <v>0</v>
      </c>
      <c r="E3581" s="17">
        <f>D3581*Premissas!$C$6</f>
        <v>0</v>
      </c>
      <c r="F3581" s="15">
        <f t="shared" si="5455"/>
        <v>256</v>
      </c>
      <c r="G3581" s="18">
        <f>F3581*Premissas!$C$5</f>
        <v>8252.5782980069598</v>
      </c>
      <c r="M3581" s="7" t="str">
        <f>Premissas!$E$11</f>
        <v>janeiro/19</v>
      </c>
      <c r="N3581" s="29">
        <f t="shared" si="5462"/>
        <v>256</v>
      </c>
      <c r="O3581" s="15">
        <f>Premissas!$I$11</f>
        <v>57.12</v>
      </c>
      <c r="P3581" s="16">
        <f t="shared" si="5457"/>
        <v>0</v>
      </c>
      <c r="Q3581" s="17">
        <f>P3581*Premissas!$C$13</f>
        <v>0</v>
      </c>
      <c r="R3581" s="15">
        <f t="shared" si="5458"/>
        <v>256</v>
      </c>
      <c r="S3581" s="18">
        <f>R3581*Premissas!$C$11</f>
        <v>12330.275229357798</v>
      </c>
      <c r="Y3581" s="7" t="str">
        <f>Premissas!$E$11</f>
        <v>janeiro/19</v>
      </c>
      <c r="Z3581" s="29">
        <f t="shared" si="5463"/>
        <v>256</v>
      </c>
      <c r="AA3581" s="15">
        <f>Premissas!$H$11</f>
        <v>81.09</v>
      </c>
      <c r="AB3581" s="16">
        <f t="shared" si="5460"/>
        <v>0</v>
      </c>
      <c r="AC3581" s="17">
        <f>AB3581*Premissas!$C$6</f>
        <v>0</v>
      </c>
      <c r="AD3581" s="15">
        <f t="shared" si="5461"/>
        <v>256</v>
      </c>
      <c r="AE3581" s="18">
        <f>AD3581*Premissas!$C$12</f>
        <v>8252.5782980069598</v>
      </c>
    </row>
    <row r="3582" spans="1:33" x14ac:dyDescent="0.25">
      <c r="A3582" s="7" t="str">
        <f>Premissas!$E$12</f>
        <v>dezembro/18</v>
      </c>
      <c r="B3582" s="29">
        <f t="shared" si="5464"/>
        <v>256</v>
      </c>
      <c r="C3582" s="15">
        <f>LARGE(Premissas!$H$12:$I$12,1)</f>
        <v>66.98</v>
      </c>
      <c r="D3582" s="16">
        <f t="shared" si="5454"/>
        <v>0</v>
      </c>
      <c r="E3582" s="17">
        <f>D3582*Premissas!$C$6</f>
        <v>0</v>
      </c>
      <c r="F3582" s="15">
        <f t="shared" si="5455"/>
        <v>256</v>
      </c>
      <c r="G3582" s="18">
        <f>F3582*Premissas!$C$5</f>
        <v>8252.5782980069598</v>
      </c>
      <c r="M3582" s="7" t="str">
        <f>Premissas!$E$12</f>
        <v>dezembro/18</v>
      </c>
      <c r="N3582" s="29">
        <f t="shared" si="5462"/>
        <v>256</v>
      </c>
      <c r="O3582" s="15">
        <f>Premissas!$I$12</f>
        <v>56.9</v>
      </c>
      <c r="P3582" s="16">
        <f t="shared" si="5457"/>
        <v>0</v>
      </c>
      <c r="Q3582" s="17">
        <f>P3582*Premissas!$C$13</f>
        <v>0</v>
      </c>
      <c r="R3582" s="15">
        <f t="shared" si="5458"/>
        <v>256</v>
      </c>
      <c r="S3582" s="18">
        <f>R3582*Premissas!$C$11</f>
        <v>12330.275229357798</v>
      </c>
      <c r="Y3582" s="7" t="str">
        <f>Premissas!$E$12</f>
        <v>dezembro/18</v>
      </c>
      <c r="Z3582" s="29">
        <f t="shared" si="5463"/>
        <v>256</v>
      </c>
      <c r="AA3582" s="15">
        <f>Premissas!$H$12</f>
        <v>66.98</v>
      </c>
      <c r="AB3582" s="16">
        <f t="shared" si="5460"/>
        <v>0</v>
      </c>
      <c r="AC3582" s="17">
        <f>AB3582*Premissas!$C$6</f>
        <v>0</v>
      </c>
      <c r="AD3582" s="15">
        <f t="shared" si="5461"/>
        <v>256</v>
      </c>
      <c r="AE3582" s="18">
        <f>AD3582*Premissas!$C$12</f>
        <v>8252.5782980069598</v>
      </c>
    </row>
    <row r="3583" spans="1:33" x14ac:dyDescent="0.25">
      <c r="A3583" s="7" t="str">
        <f>Premissas!$E$13</f>
        <v>novembro/18</v>
      </c>
      <c r="B3583" s="29">
        <f t="shared" si="5464"/>
        <v>256</v>
      </c>
      <c r="C3583" s="15">
        <f>LARGE(Premissas!$H$13:$I$13,1)</f>
        <v>66.42</v>
      </c>
      <c r="D3583" s="16">
        <f t="shared" si="5454"/>
        <v>0</v>
      </c>
      <c r="E3583" s="17">
        <f>D3583*Premissas!$C$6</f>
        <v>0</v>
      </c>
      <c r="F3583" s="15">
        <f t="shared" si="5455"/>
        <v>256</v>
      </c>
      <c r="G3583" s="18">
        <f>F3583*Premissas!$C$5</f>
        <v>8252.5782980069598</v>
      </c>
      <c r="M3583" s="7" t="str">
        <f>Premissas!$E$13</f>
        <v>novembro/18</v>
      </c>
      <c r="N3583" s="29">
        <f t="shared" si="5462"/>
        <v>256</v>
      </c>
      <c r="O3583" s="15">
        <f>Premissas!$I$13</f>
        <v>40.659999999999997</v>
      </c>
      <c r="P3583" s="16">
        <f t="shared" si="5457"/>
        <v>0</v>
      </c>
      <c r="Q3583" s="17">
        <f>P3583*Premissas!$C$13</f>
        <v>0</v>
      </c>
      <c r="R3583" s="15">
        <f t="shared" si="5458"/>
        <v>256</v>
      </c>
      <c r="S3583" s="18">
        <f>R3583*Premissas!$C$11</f>
        <v>12330.275229357798</v>
      </c>
      <c r="Y3583" s="7" t="str">
        <f>Premissas!$E$13</f>
        <v>novembro/18</v>
      </c>
      <c r="Z3583" s="29">
        <f t="shared" si="5463"/>
        <v>256</v>
      </c>
      <c r="AA3583" s="15">
        <f>Premissas!$H$13</f>
        <v>66.42</v>
      </c>
      <c r="AB3583" s="16">
        <f t="shared" si="5460"/>
        <v>0</v>
      </c>
      <c r="AC3583" s="17">
        <f>AB3583*Premissas!$C$6</f>
        <v>0</v>
      </c>
      <c r="AD3583" s="15">
        <f t="shared" si="5461"/>
        <v>256</v>
      </c>
      <c r="AE3583" s="18">
        <f>AD3583*Premissas!$C$12</f>
        <v>8252.5782980069598</v>
      </c>
    </row>
    <row r="3584" spans="1:33" x14ac:dyDescent="0.25">
      <c r="A3584" s="26" t="s">
        <v>35</v>
      </c>
      <c r="B3584" s="5"/>
      <c r="C3584" s="5">
        <f>LARGE(C3571:C3583,1)</f>
        <v>89.49</v>
      </c>
      <c r="D3584" s="5">
        <f>LARGE(D3571:D3583,1)</f>
        <v>0</v>
      </c>
      <c r="E3584" s="27">
        <f>SUM(E3572:E3583)</f>
        <v>0</v>
      </c>
      <c r="F3584" s="5">
        <f>LARGE(F3571:F3583,1)</f>
        <v>256</v>
      </c>
      <c r="G3584" s="27">
        <f t="shared" si="5378"/>
        <v>99030.939576083547</v>
      </c>
      <c r="H3584" s="50">
        <f>E3584+G3584</f>
        <v>99030.939576083547</v>
      </c>
      <c r="I3584">
        <f>B3572</f>
        <v>256</v>
      </c>
      <c r="M3584" s="26" t="s">
        <v>35</v>
      </c>
      <c r="N3584" s="5"/>
      <c r="O3584" s="5">
        <f t="shared" ref="O3584:P3584" si="5465">LARGE(O3571:O3583,1)</f>
        <v>77.73</v>
      </c>
      <c r="P3584" s="5">
        <f t="shared" si="5465"/>
        <v>0</v>
      </c>
      <c r="Q3584" s="27">
        <f t="shared" ref="Q3584" si="5466">SUM(Q3572:Q3583)</f>
        <v>0</v>
      </c>
      <c r="R3584" s="5">
        <f t="shared" ref="R3584" si="5467">LARGE(R3571:R3583,1)</f>
        <v>256</v>
      </c>
      <c r="S3584" s="27">
        <f t="shared" si="5382"/>
        <v>147963.30275229356</v>
      </c>
      <c r="T3584" s="50">
        <f t="shared" ref="T3584" si="5468">Q3584+S3584</f>
        <v>147963.30275229356</v>
      </c>
      <c r="U3584">
        <f t="shared" ref="U3584" si="5469">N3572</f>
        <v>256</v>
      </c>
      <c r="Y3584" s="26" t="s">
        <v>35</v>
      </c>
      <c r="Z3584" s="5"/>
      <c r="AA3584" s="5">
        <f t="shared" ref="AA3584:AB3584" si="5470">LARGE(AA3571:AA3583,1)</f>
        <v>89.49</v>
      </c>
      <c r="AB3584" s="5">
        <f t="shared" si="5470"/>
        <v>0</v>
      </c>
      <c r="AC3584" s="27">
        <f t="shared" ref="AC3584" si="5471">SUM(AC3572:AC3583)</f>
        <v>0</v>
      </c>
      <c r="AD3584" s="5">
        <f t="shared" ref="AD3584" si="5472">LARGE(AD3571:AD3583,1)</f>
        <v>256</v>
      </c>
      <c r="AE3584" s="27">
        <f t="shared" si="5388"/>
        <v>99030.939576083547</v>
      </c>
      <c r="AF3584" s="50">
        <f t="shared" ref="AF3584" si="5473">AC3584+AE3584</f>
        <v>99030.939576083547</v>
      </c>
      <c r="AG3584">
        <f t="shared" ref="AG3584" si="5474">Z3572</f>
        <v>256</v>
      </c>
    </row>
    <row r="3585" spans="1:33" x14ac:dyDescent="0.25">
      <c r="A3585" s="6" t="s">
        <v>12</v>
      </c>
      <c r="B3585" s="6" t="s">
        <v>18</v>
      </c>
      <c r="C3585" s="6" t="s">
        <v>19</v>
      </c>
      <c r="D3585" s="14" t="s">
        <v>20</v>
      </c>
      <c r="E3585" s="14" t="s">
        <v>21</v>
      </c>
      <c r="F3585" s="6" t="s">
        <v>22</v>
      </c>
      <c r="G3585" s="6" t="s">
        <v>23</v>
      </c>
      <c r="M3585" s="6" t="s">
        <v>12</v>
      </c>
      <c r="N3585" s="6" t="s">
        <v>18</v>
      </c>
      <c r="O3585" s="6" t="s">
        <v>19</v>
      </c>
      <c r="P3585" s="14" t="s">
        <v>20</v>
      </c>
      <c r="Q3585" s="14" t="s">
        <v>21</v>
      </c>
      <c r="R3585" s="6" t="s">
        <v>22</v>
      </c>
      <c r="S3585" s="6" t="s">
        <v>23</v>
      </c>
      <c r="Y3585" s="6" t="s">
        <v>12</v>
      </c>
      <c r="Z3585" s="6" t="s">
        <v>18</v>
      </c>
      <c r="AA3585" s="6" t="s">
        <v>19</v>
      </c>
      <c r="AB3585" s="14" t="s">
        <v>20</v>
      </c>
      <c r="AC3585" s="14" t="s">
        <v>21</v>
      </c>
      <c r="AD3585" s="6" t="s">
        <v>22</v>
      </c>
      <c r="AE3585" s="6" t="s">
        <v>23</v>
      </c>
    </row>
    <row r="3586" spans="1:33" x14ac:dyDescent="0.25">
      <c r="A3586" s="7" t="str">
        <f>Premissas!$E$2</f>
        <v>outubro/19</v>
      </c>
      <c r="B3586" s="29">
        <f>B3572+1</f>
        <v>257</v>
      </c>
      <c r="C3586" s="15">
        <f>LARGE(Premissas!$H$2:$I$2,1)</f>
        <v>63.39</v>
      </c>
      <c r="D3586" s="16">
        <f t="shared" ref="D3586:D3597" si="5475">IF(C3586&gt;105%*B3586,(C3586-B3586),0)</f>
        <v>0</v>
      </c>
      <c r="E3586" s="17">
        <f>D3586*Premissas!$C$6</f>
        <v>0</v>
      </c>
      <c r="F3586" s="15">
        <f t="shared" ref="F3586:F3597" si="5476">IF(C3586&gt;B3586,C3586,B3586)</f>
        <v>257</v>
      </c>
      <c r="G3586" s="18">
        <f>F3586*Premissas!$C$5</f>
        <v>8284.8149319835502</v>
      </c>
      <c r="M3586" s="7" t="str">
        <f>Premissas!$E$2</f>
        <v>outubro/19</v>
      </c>
      <c r="N3586" s="29">
        <f t="shared" ref="N3586" si="5477">N3572+1</f>
        <v>257</v>
      </c>
      <c r="O3586" s="15">
        <f>Premissas!$I$2</f>
        <v>63.39</v>
      </c>
      <c r="P3586" s="16">
        <f t="shared" ref="P3586:P3597" si="5478">IF(O3586&gt;105%*N3586,(O3586-N3586),0)</f>
        <v>0</v>
      </c>
      <c r="Q3586" s="17">
        <f>P3586*Premissas!$C$13</f>
        <v>0</v>
      </c>
      <c r="R3586" s="15">
        <f t="shared" ref="R3586:R3597" si="5479">IF(O3586&gt;N3586,O3586,N3586)</f>
        <v>257</v>
      </c>
      <c r="S3586" s="18">
        <f>R3586*Premissas!$C$11</f>
        <v>12378.440366972476</v>
      </c>
      <c r="Y3586" s="7" t="str">
        <f>Premissas!$E$2</f>
        <v>outubro/19</v>
      </c>
      <c r="Z3586" s="29">
        <f t="shared" ref="Z3586" si="5480">Z3572+1</f>
        <v>257</v>
      </c>
      <c r="AA3586" s="15">
        <f>Premissas!$H$2</f>
        <v>58.8</v>
      </c>
      <c r="AB3586" s="16">
        <f t="shared" ref="AB3586:AB3597" si="5481">IF(AA3586&gt;105%*Z3586,(AA3586-Z3586),0)</f>
        <v>0</v>
      </c>
      <c r="AC3586" s="17">
        <f>AB3586*Premissas!$C$6</f>
        <v>0</v>
      </c>
      <c r="AD3586" s="15">
        <f t="shared" ref="AD3586:AD3597" si="5482">IF(AA3586&gt;Z3586,AA3586,Z3586)</f>
        <v>257</v>
      </c>
      <c r="AE3586" s="18">
        <f>AD3586*Premissas!$C$12</f>
        <v>8284.8149319835502</v>
      </c>
    </row>
    <row r="3587" spans="1:33" x14ac:dyDescent="0.25">
      <c r="A3587" s="7" t="str">
        <f>Premissas!$E$3</f>
        <v>setembro/19</v>
      </c>
      <c r="B3587" s="29">
        <f>B3586</f>
        <v>257</v>
      </c>
      <c r="C3587" s="15">
        <f>LARGE(Premissas!$H$3:$I$3,1)</f>
        <v>58.91</v>
      </c>
      <c r="D3587" s="16">
        <f t="shared" si="5475"/>
        <v>0</v>
      </c>
      <c r="E3587" s="17">
        <f>D3587*Premissas!$C$6</f>
        <v>0</v>
      </c>
      <c r="F3587" s="15">
        <f t="shared" si="5476"/>
        <v>257</v>
      </c>
      <c r="G3587" s="18">
        <f>F3587*Premissas!$C$5</f>
        <v>8284.8149319835502</v>
      </c>
      <c r="M3587" s="7" t="str">
        <f>Premissas!$E$3</f>
        <v>setembro/19</v>
      </c>
      <c r="N3587" s="29">
        <f t="shared" ref="N3587:N3597" si="5483">N3586</f>
        <v>257</v>
      </c>
      <c r="O3587" s="15">
        <f>Premissas!$I$3</f>
        <v>52.19</v>
      </c>
      <c r="P3587" s="16">
        <f t="shared" si="5478"/>
        <v>0</v>
      </c>
      <c r="Q3587" s="17">
        <f>P3587*Premissas!$C$13</f>
        <v>0</v>
      </c>
      <c r="R3587" s="15">
        <f t="shared" si="5479"/>
        <v>257</v>
      </c>
      <c r="S3587" s="18">
        <f>R3587*Premissas!$C$11</f>
        <v>12378.440366972476</v>
      </c>
      <c r="Y3587" s="7" t="str">
        <f>Premissas!$E$3</f>
        <v>setembro/19</v>
      </c>
      <c r="Z3587" s="29">
        <f t="shared" ref="Z3587:Z3597" si="5484">Z3586</f>
        <v>257</v>
      </c>
      <c r="AA3587" s="15">
        <f>Premissas!$H$3</f>
        <v>58.91</v>
      </c>
      <c r="AB3587" s="16">
        <f t="shared" si="5481"/>
        <v>0</v>
      </c>
      <c r="AC3587" s="17">
        <f>AB3587*Premissas!$C$6</f>
        <v>0</v>
      </c>
      <c r="AD3587" s="15">
        <f t="shared" si="5482"/>
        <v>257</v>
      </c>
      <c r="AE3587" s="18">
        <f>AD3587*Premissas!$C$12</f>
        <v>8284.8149319835502</v>
      </c>
    </row>
    <row r="3588" spans="1:33" x14ac:dyDescent="0.25">
      <c r="A3588" s="7" t="str">
        <f>Premissas!$E$4</f>
        <v>agosto/19</v>
      </c>
      <c r="B3588" s="29">
        <f t="shared" ref="B3588:B3597" si="5485">B3587</f>
        <v>257</v>
      </c>
      <c r="C3588" s="15">
        <f>LARGE(Premissas!$H$4:$I$4,1)</f>
        <v>46.48</v>
      </c>
      <c r="D3588" s="16">
        <f t="shared" si="5475"/>
        <v>0</v>
      </c>
      <c r="E3588" s="17">
        <f>D3588*Premissas!$C$6</f>
        <v>0</v>
      </c>
      <c r="F3588" s="15">
        <f t="shared" si="5476"/>
        <v>257</v>
      </c>
      <c r="G3588" s="18">
        <f>F3588*Premissas!$C$5</f>
        <v>8284.8149319835502</v>
      </c>
      <c r="M3588" s="7" t="str">
        <f>Premissas!$E$4</f>
        <v>agosto/19</v>
      </c>
      <c r="N3588" s="29">
        <f t="shared" si="5483"/>
        <v>257</v>
      </c>
      <c r="O3588" s="15">
        <f>Premissas!$I$4</f>
        <v>20.16</v>
      </c>
      <c r="P3588" s="16">
        <f t="shared" si="5478"/>
        <v>0</v>
      </c>
      <c r="Q3588" s="17">
        <f>P3588*Premissas!$C$13</f>
        <v>0</v>
      </c>
      <c r="R3588" s="15">
        <f t="shared" si="5479"/>
        <v>257</v>
      </c>
      <c r="S3588" s="18">
        <f>R3588*Premissas!$C$11</f>
        <v>12378.440366972476</v>
      </c>
      <c r="Y3588" s="7" t="str">
        <f>Premissas!$E$4</f>
        <v>agosto/19</v>
      </c>
      <c r="Z3588" s="29">
        <f t="shared" si="5484"/>
        <v>257</v>
      </c>
      <c r="AA3588" s="15">
        <f>Premissas!$H$4</f>
        <v>46.48</v>
      </c>
      <c r="AB3588" s="16">
        <f t="shared" si="5481"/>
        <v>0</v>
      </c>
      <c r="AC3588" s="17">
        <f>AB3588*Premissas!$C$6</f>
        <v>0</v>
      </c>
      <c r="AD3588" s="15">
        <f t="shared" si="5482"/>
        <v>257</v>
      </c>
      <c r="AE3588" s="18">
        <f>AD3588*Premissas!$C$12</f>
        <v>8284.8149319835502</v>
      </c>
    </row>
    <row r="3589" spans="1:33" x14ac:dyDescent="0.25">
      <c r="A3589" s="7" t="str">
        <f>Premissas!$E$5</f>
        <v>julho/19</v>
      </c>
      <c r="B3589" s="29">
        <f t="shared" si="5485"/>
        <v>257</v>
      </c>
      <c r="C3589" s="15">
        <f>LARGE(Premissas!$H$5:$I$5,1)</f>
        <v>63.17</v>
      </c>
      <c r="D3589" s="16">
        <f t="shared" si="5475"/>
        <v>0</v>
      </c>
      <c r="E3589" s="17">
        <f>D3589*Premissas!$C$6</f>
        <v>0</v>
      </c>
      <c r="F3589" s="15">
        <f t="shared" si="5476"/>
        <v>257</v>
      </c>
      <c r="G3589" s="18">
        <f>F3589*Premissas!$C$5</f>
        <v>8284.8149319835502</v>
      </c>
      <c r="M3589" s="7" t="str">
        <f>Premissas!$E$5</f>
        <v>julho/19</v>
      </c>
      <c r="N3589" s="29">
        <f t="shared" si="5483"/>
        <v>257</v>
      </c>
      <c r="O3589" s="15">
        <f>Premissas!$I$5</f>
        <v>39.979999999999997</v>
      </c>
      <c r="P3589" s="16">
        <f t="shared" si="5478"/>
        <v>0</v>
      </c>
      <c r="Q3589" s="17">
        <f>P3589*Premissas!$C$13</f>
        <v>0</v>
      </c>
      <c r="R3589" s="15">
        <f t="shared" si="5479"/>
        <v>257</v>
      </c>
      <c r="S3589" s="18">
        <f>R3589*Premissas!$C$11</f>
        <v>12378.440366972476</v>
      </c>
      <c r="Y3589" s="7" t="str">
        <f>Premissas!$E$5</f>
        <v>julho/19</v>
      </c>
      <c r="Z3589" s="29">
        <f t="shared" si="5484"/>
        <v>257</v>
      </c>
      <c r="AA3589" s="15">
        <f>Premissas!$H$5</f>
        <v>63.17</v>
      </c>
      <c r="AB3589" s="16">
        <f t="shared" si="5481"/>
        <v>0</v>
      </c>
      <c r="AC3589" s="17">
        <f>AB3589*Premissas!$C$6</f>
        <v>0</v>
      </c>
      <c r="AD3589" s="15">
        <f t="shared" si="5482"/>
        <v>257</v>
      </c>
      <c r="AE3589" s="18">
        <f>AD3589*Premissas!$C$12</f>
        <v>8284.8149319835502</v>
      </c>
    </row>
    <row r="3590" spans="1:33" x14ac:dyDescent="0.25">
      <c r="A3590" s="7" t="str">
        <f>Premissas!$E$6</f>
        <v>junho/19</v>
      </c>
      <c r="B3590" s="29">
        <f t="shared" si="5485"/>
        <v>257</v>
      </c>
      <c r="C3590" s="15">
        <f>LARGE(Premissas!$H$6:$I$6,1)</f>
        <v>59.47</v>
      </c>
      <c r="D3590" s="16">
        <f t="shared" si="5475"/>
        <v>0</v>
      </c>
      <c r="E3590" s="17">
        <f>D3590*Premissas!$C$6</f>
        <v>0</v>
      </c>
      <c r="F3590" s="15">
        <f t="shared" si="5476"/>
        <v>257</v>
      </c>
      <c r="G3590" s="18">
        <f>F3590*Premissas!$C$5</f>
        <v>8284.8149319835502</v>
      </c>
      <c r="M3590" s="7" t="str">
        <f>Premissas!$E$6</f>
        <v>junho/19</v>
      </c>
      <c r="N3590" s="29">
        <f t="shared" si="5483"/>
        <v>257</v>
      </c>
      <c r="O3590" s="15">
        <f>Premissas!$I$6</f>
        <v>47.71</v>
      </c>
      <c r="P3590" s="16">
        <f t="shared" si="5478"/>
        <v>0</v>
      </c>
      <c r="Q3590" s="17">
        <f>P3590*Premissas!$C$13</f>
        <v>0</v>
      </c>
      <c r="R3590" s="15">
        <f t="shared" si="5479"/>
        <v>257</v>
      </c>
      <c r="S3590" s="18">
        <f>R3590*Premissas!$C$11</f>
        <v>12378.440366972476</v>
      </c>
      <c r="Y3590" s="7" t="str">
        <f>Premissas!$E$6</f>
        <v>junho/19</v>
      </c>
      <c r="Z3590" s="29">
        <f t="shared" si="5484"/>
        <v>257</v>
      </c>
      <c r="AA3590" s="15">
        <f>Premissas!$H$6</f>
        <v>59.47</v>
      </c>
      <c r="AB3590" s="16">
        <f t="shared" si="5481"/>
        <v>0</v>
      </c>
      <c r="AC3590" s="17">
        <f>AB3590*Premissas!$C$6</f>
        <v>0</v>
      </c>
      <c r="AD3590" s="15">
        <f t="shared" si="5482"/>
        <v>257</v>
      </c>
      <c r="AE3590" s="18">
        <f>AD3590*Premissas!$C$12</f>
        <v>8284.8149319835502</v>
      </c>
    </row>
    <row r="3591" spans="1:33" x14ac:dyDescent="0.25">
      <c r="A3591" s="7" t="str">
        <f>Premissas!$E$7</f>
        <v>maio/19</v>
      </c>
      <c r="B3591" s="29">
        <f t="shared" si="5485"/>
        <v>257</v>
      </c>
      <c r="C3591" s="15">
        <f>LARGE(Premissas!$H$7:$I$7,1)</f>
        <v>61.04</v>
      </c>
      <c r="D3591" s="20">
        <f t="shared" si="5475"/>
        <v>0</v>
      </c>
      <c r="E3591" s="17">
        <f>D3591*Premissas!$C$6</f>
        <v>0</v>
      </c>
      <c r="F3591" s="15">
        <f t="shared" si="5476"/>
        <v>257</v>
      </c>
      <c r="G3591" s="18">
        <f>F3591*Premissas!$C$5</f>
        <v>8284.8149319835502</v>
      </c>
      <c r="M3591" s="7" t="str">
        <f>Premissas!$E$7</f>
        <v>maio/19</v>
      </c>
      <c r="N3591" s="29">
        <f t="shared" si="5483"/>
        <v>257</v>
      </c>
      <c r="O3591" s="15">
        <f>Premissas!$I$7</f>
        <v>46.37</v>
      </c>
      <c r="P3591" s="20">
        <f t="shared" si="5478"/>
        <v>0</v>
      </c>
      <c r="Q3591" s="17">
        <f>P3591*Premissas!$C$13</f>
        <v>0</v>
      </c>
      <c r="R3591" s="15">
        <f t="shared" si="5479"/>
        <v>257</v>
      </c>
      <c r="S3591" s="18">
        <f>R3591*Premissas!$C$11</f>
        <v>12378.440366972476</v>
      </c>
      <c r="Y3591" s="7" t="str">
        <f>Premissas!$E$7</f>
        <v>maio/19</v>
      </c>
      <c r="Z3591" s="29">
        <f t="shared" si="5484"/>
        <v>257</v>
      </c>
      <c r="AA3591" s="15">
        <f>Premissas!$H$7</f>
        <v>61.04</v>
      </c>
      <c r="AB3591" s="20">
        <f t="shared" si="5481"/>
        <v>0</v>
      </c>
      <c r="AC3591" s="17">
        <f>AB3591*Premissas!$C$6</f>
        <v>0</v>
      </c>
      <c r="AD3591" s="15">
        <f t="shared" si="5482"/>
        <v>257</v>
      </c>
      <c r="AE3591" s="18">
        <f>AD3591*Premissas!$C$12</f>
        <v>8284.8149319835502</v>
      </c>
    </row>
    <row r="3592" spans="1:33" x14ac:dyDescent="0.25">
      <c r="A3592" s="7" t="str">
        <f>Premissas!$E$8</f>
        <v>abril/19</v>
      </c>
      <c r="B3592" s="29">
        <f t="shared" si="5485"/>
        <v>257</v>
      </c>
      <c r="C3592" s="15">
        <f>LARGE(Premissas!$H$8:$I$8,1)</f>
        <v>81.98</v>
      </c>
      <c r="D3592" s="20">
        <f t="shared" si="5475"/>
        <v>0</v>
      </c>
      <c r="E3592" s="17">
        <f>D3592*Premissas!$C$6</f>
        <v>0</v>
      </c>
      <c r="F3592" s="15">
        <f t="shared" si="5476"/>
        <v>257</v>
      </c>
      <c r="G3592" s="18">
        <f>F3592*Premissas!$C$5</f>
        <v>8284.8149319835502</v>
      </c>
      <c r="M3592" s="7" t="str">
        <f>Premissas!$E$8</f>
        <v>abril/19</v>
      </c>
      <c r="N3592" s="29">
        <f t="shared" si="5483"/>
        <v>257</v>
      </c>
      <c r="O3592" s="15">
        <f>Premissas!$I$8</f>
        <v>53.09</v>
      </c>
      <c r="P3592" s="20">
        <f t="shared" si="5478"/>
        <v>0</v>
      </c>
      <c r="Q3592" s="17">
        <f>P3592*Premissas!$C$13</f>
        <v>0</v>
      </c>
      <c r="R3592" s="15">
        <f t="shared" si="5479"/>
        <v>257</v>
      </c>
      <c r="S3592" s="18">
        <f>R3592*Premissas!$C$11</f>
        <v>12378.440366972476</v>
      </c>
      <c r="Y3592" s="7" t="str">
        <f>Premissas!$E$8</f>
        <v>abril/19</v>
      </c>
      <c r="Z3592" s="29">
        <f t="shared" si="5484"/>
        <v>257</v>
      </c>
      <c r="AA3592" s="15">
        <f>Premissas!$H$8</f>
        <v>81.98</v>
      </c>
      <c r="AB3592" s="20">
        <f t="shared" si="5481"/>
        <v>0</v>
      </c>
      <c r="AC3592" s="17">
        <f>AB3592*Premissas!$C$6</f>
        <v>0</v>
      </c>
      <c r="AD3592" s="15">
        <f t="shared" si="5482"/>
        <v>257</v>
      </c>
      <c r="AE3592" s="18">
        <f>AD3592*Premissas!$C$12</f>
        <v>8284.8149319835502</v>
      </c>
    </row>
    <row r="3593" spans="1:33" x14ac:dyDescent="0.25">
      <c r="A3593" s="7" t="str">
        <f>Premissas!$E$9</f>
        <v>março/19</v>
      </c>
      <c r="B3593" s="29">
        <f t="shared" si="5485"/>
        <v>257</v>
      </c>
      <c r="C3593" s="15">
        <f>LARGE(Premissas!$H$9:$I$9,1)</f>
        <v>77.73</v>
      </c>
      <c r="D3593" s="20">
        <f t="shared" si="5475"/>
        <v>0</v>
      </c>
      <c r="E3593" s="17">
        <f>D3593*Premissas!$C$6</f>
        <v>0</v>
      </c>
      <c r="F3593" s="15">
        <f t="shared" si="5476"/>
        <v>257</v>
      </c>
      <c r="G3593" s="18">
        <f>F3593*Premissas!$C$5</f>
        <v>8284.8149319835502</v>
      </c>
      <c r="M3593" s="7" t="str">
        <f>Premissas!$E$9</f>
        <v>março/19</v>
      </c>
      <c r="N3593" s="29">
        <f t="shared" si="5483"/>
        <v>257</v>
      </c>
      <c r="O3593" s="15">
        <f>Premissas!$I$9</f>
        <v>77.73</v>
      </c>
      <c r="P3593" s="20">
        <f t="shared" si="5478"/>
        <v>0</v>
      </c>
      <c r="Q3593" s="17">
        <f>P3593*Premissas!$C$13</f>
        <v>0</v>
      </c>
      <c r="R3593" s="15">
        <f t="shared" si="5479"/>
        <v>257</v>
      </c>
      <c r="S3593" s="18">
        <f>R3593*Premissas!$C$11</f>
        <v>12378.440366972476</v>
      </c>
      <c r="Y3593" s="7" t="str">
        <f>Premissas!$E$9</f>
        <v>março/19</v>
      </c>
      <c r="Z3593" s="29">
        <f t="shared" si="5484"/>
        <v>257</v>
      </c>
      <c r="AA3593" s="15">
        <f>Premissas!$H$9</f>
        <v>77.62</v>
      </c>
      <c r="AB3593" s="20">
        <f t="shared" si="5481"/>
        <v>0</v>
      </c>
      <c r="AC3593" s="17">
        <f>AB3593*Premissas!$C$6</f>
        <v>0</v>
      </c>
      <c r="AD3593" s="15">
        <f t="shared" si="5482"/>
        <v>257</v>
      </c>
      <c r="AE3593" s="18">
        <f>AD3593*Premissas!$C$12</f>
        <v>8284.8149319835502</v>
      </c>
    </row>
    <row r="3594" spans="1:33" x14ac:dyDescent="0.25">
      <c r="A3594" s="7" t="str">
        <f>Premissas!$E$10</f>
        <v>fevereiro/19</v>
      </c>
      <c r="B3594" s="29">
        <f t="shared" si="5485"/>
        <v>257</v>
      </c>
      <c r="C3594" s="15">
        <f>LARGE(Premissas!$H$10:$I$10,1)</f>
        <v>89.49</v>
      </c>
      <c r="D3594" s="20">
        <f t="shared" si="5475"/>
        <v>0</v>
      </c>
      <c r="E3594" s="17">
        <f>D3594*Premissas!$C$6</f>
        <v>0</v>
      </c>
      <c r="F3594" s="15">
        <f t="shared" si="5476"/>
        <v>257</v>
      </c>
      <c r="G3594" s="18">
        <f>F3594*Premissas!$C$5</f>
        <v>8284.8149319835502</v>
      </c>
      <c r="M3594" s="7" t="str">
        <f>Premissas!$E$10</f>
        <v>fevereiro/19</v>
      </c>
      <c r="N3594" s="29">
        <f t="shared" si="5483"/>
        <v>257</v>
      </c>
      <c r="O3594" s="15">
        <f>Premissas!$I$10</f>
        <v>61.82</v>
      </c>
      <c r="P3594" s="20">
        <f t="shared" si="5478"/>
        <v>0</v>
      </c>
      <c r="Q3594" s="17">
        <f>P3594*Premissas!$C$13</f>
        <v>0</v>
      </c>
      <c r="R3594" s="15">
        <f t="shared" si="5479"/>
        <v>257</v>
      </c>
      <c r="S3594" s="18">
        <f>R3594*Premissas!$C$11</f>
        <v>12378.440366972476</v>
      </c>
      <c r="Y3594" s="7" t="str">
        <f>Premissas!$E$10</f>
        <v>fevereiro/19</v>
      </c>
      <c r="Z3594" s="29">
        <f t="shared" si="5484"/>
        <v>257</v>
      </c>
      <c r="AA3594" s="15">
        <f>Premissas!$H$10</f>
        <v>89.49</v>
      </c>
      <c r="AB3594" s="20">
        <f t="shared" si="5481"/>
        <v>0</v>
      </c>
      <c r="AC3594" s="17">
        <f>AB3594*Premissas!$C$6</f>
        <v>0</v>
      </c>
      <c r="AD3594" s="15">
        <f t="shared" si="5482"/>
        <v>257</v>
      </c>
      <c r="AE3594" s="18">
        <f>AD3594*Premissas!$C$12</f>
        <v>8284.8149319835502</v>
      </c>
    </row>
    <row r="3595" spans="1:33" x14ac:dyDescent="0.25">
      <c r="A3595" s="7" t="str">
        <f>Premissas!$E$11</f>
        <v>janeiro/19</v>
      </c>
      <c r="B3595" s="29">
        <f t="shared" si="5485"/>
        <v>257</v>
      </c>
      <c r="C3595" s="15">
        <f>LARGE(Premissas!$H$11:$I$11,1)</f>
        <v>81.09</v>
      </c>
      <c r="D3595" s="16">
        <f t="shared" si="5475"/>
        <v>0</v>
      </c>
      <c r="E3595" s="17">
        <f>D3595*Premissas!$C$6</f>
        <v>0</v>
      </c>
      <c r="F3595" s="15">
        <f t="shared" si="5476"/>
        <v>257</v>
      </c>
      <c r="G3595" s="18">
        <f>F3595*Premissas!$C$5</f>
        <v>8284.8149319835502</v>
      </c>
      <c r="M3595" s="7" t="str">
        <f>Premissas!$E$11</f>
        <v>janeiro/19</v>
      </c>
      <c r="N3595" s="29">
        <f t="shared" si="5483"/>
        <v>257</v>
      </c>
      <c r="O3595" s="15">
        <f>Premissas!$I$11</f>
        <v>57.12</v>
      </c>
      <c r="P3595" s="16">
        <f t="shared" si="5478"/>
        <v>0</v>
      </c>
      <c r="Q3595" s="17">
        <f>P3595*Premissas!$C$13</f>
        <v>0</v>
      </c>
      <c r="R3595" s="15">
        <f t="shared" si="5479"/>
        <v>257</v>
      </c>
      <c r="S3595" s="18">
        <f>R3595*Premissas!$C$11</f>
        <v>12378.440366972476</v>
      </c>
      <c r="Y3595" s="7" t="str">
        <f>Premissas!$E$11</f>
        <v>janeiro/19</v>
      </c>
      <c r="Z3595" s="29">
        <f t="shared" si="5484"/>
        <v>257</v>
      </c>
      <c r="AA3595" s="15">
        <f>Premissas!$H$11</f>
        <v>81.09</v>
      </c>
      <c r="AB3595" s="16">
        <f t="shared" si="5481"/>
        <v>0</v>
      </c>
      <c r="AC3595" s="17">
        <f>AB3595*Premissas!$C$6</f>
        <v>0</v>
      </c>
      <c r="AD3595" s="15">
        <f t="shared" si="5482"/>
        <v>257</v>
      </c>
      <c r="AE3595" s="18">
        <f>AD3595*Premissas!$C$12</f>
        <v>8284.8149319835502</v>
      </c>
    </row>
    <row r="3596" spans="1:33" x14ac:dyDescent="0.25">
      <c r="A3596" s="7" t="str">
        <f>Premissas!$E$12</f>
        <v>dezembro/18</v>
      </c>
      <c r="B3596" s="29">
        <f t="shared" si="5485"/>
        <v>257</v>
      </c>
      <c r="C3596" s="15">
        <f>LARGE(Premissas!$H$12:$I$12,1)</f>
        <v>66.98</v>
      </c>
      <c r="D3596" s="16">
        <f t="shared" si="5475"/>
        <v>0</v>
      </c>
      <c r="E3596" s="17">
        <f>D3596*Premissas!$C$6</f>
        <v>0</v>
      </c>
      <c r="F3596" s="15">
        <f t="shared" si="5476"/>
        <v>257</v>
      </c>
      <c r="G3596" s="18">
        <f>F3596*Premissas!$C$5</f>
        <v>8284.8149319835502</v>
      </c>
      <c r="M3596" s="7" t="str">
        <f>Premissas!$E$12</f>
        <v>dezembro/18</v>
      </c>
      <c r="N3596" s="29">
        <f t="shared" si="5483"/>
        <v>257</v>
      </c>
      <c r="O3596" s="15">
        <f>Premissas!$I$12</f>
        <v>56.9</v>
      </c>
      <c r="P3596" s="16">
        <f t="shared" si="5478"/>
        <v>0</v>
      </c>
      <c r="Q3596" s="17">
        <f>P3596*Premissas!$C$13</f>
        <v>0</v>
      </c>
      <c r="R3596" s="15">
        <f t="shared" si="5479"/>
        <v>257</v>
      </c>
      <c r="S3596" s="18">
        <f>R3596*Premissas!$C$11</f>
        <v>12378.440366972476</v>
      </c>
      <c r="Y3596" s="7" t="str">
        <f>Premissas!$E$12</f>
        <v>dezembro/18</v>
      </c>
      <c r="Z3596" s="29">
        <f t="shared" si="5484"/>
        <v>257</v>
      </c>
      <c r="AA3596" s="15">
        <f>Premissas!$H$12</f>
        <v>66.98</v>
      </c>
      <c r="AB3596" s="16">
        <f t="shared" si="5481"/>
        <v>0</v>
      </c>
      <c r="AC3596" s="17">
        <f>AB3596*Premissas!$C$6</f>
        <v>0</v>
      </c>
      <c r="AD3596" s="15">
        <f t="shared" si="5482"/>
        <v>257</v>
      </c>
      <c r="AE3596" s="18">
        <f>AD3596*Premissas!$C$12</f>
        <v>8284.8149319835502</v>
      </c>
    </row>
    <row r="3597" spans="1:33" x14ac:dyDescent="0.25">
      <c r="A3597" s="7" t="str">
        <f>Premissas!$E$13</f>
        <v>novembro/18</v>
      </c>
      <c r="B3597" s="29">
        <f t="shared" si="5485"/>
        <v>257</v>
      </c>
      <c r="C3597" s="15">
        <f>LARGE(Premissas!$H$13:$I$13,1)</f>
        <v>66.42</v>
      </c>
      <c r="D3597" s="16">
        <f t="shared" si="5475"/>
        <v>0</v>
      </c>
      <c r="E3597" s="17">
        <f>D3597*Premissas!$C$6</f>
        <v>0</v>
      </c>
      <c r="F3597" s="15">
        <f t="shared" si="5476"/>
        <v>257</v>
      </c>
      <c r="G3597" s="18">
        <f>F3597*Premissas!$C$5</f>
        <v>8284.8149319835502</v>
      </c>
      <c r="M3597" s="7" t="str">
        <f>Premissas!$E$13</f>
        <v>novembro/18</v>
      </c>
      <c r="N3597" s="29">
        <f t="shared" si="5483"/>
        <v>257</v>
      </c>
      <c r="O3597" s="15">
        <f>Premissas!$I$13</f>
        <v>40.659999999999997</v>
      </c>
      <c r="P3597" s="16">
        <f t="shared" si="5478"/>
        <v>0</v>
      </c>
      <c r="Q3597" s="17">
        <f>P3597*Premissas!$C$13</f>
        <v>0</v>
      </c>
      <c r="R3597" s="15">
        <f t="shared" si="5479"/>
        <v>257</v>
      </c>
      <c r="S3597" s="18">
        <f>R3597*Premissas!$C$11</f>
        <v>12378.440366972476</v>
      </c>
      <c r="Y3597" s="7" t="str">
        <f>Premissas!$E$13</f>
        <v>novembro/18</v>
      </c>
      <c r="Z3597" s="29">
        <f t="shared" si="5484"/>
        <v>257</v>
      </c>
      <c r="AA3597" s="15">
        <f>Premissas!$H$13</f>
        <v>66.42</v>
      </c>
      <c r="AB3597" s="16">
        <f t="shared" si="5481"/>
        <v>0</v>
      </c>
      <c r="AC3597" s="17">
        <f>AB3597*Premissas!$C$6</f>
        <v>0</v>
      </c>
      <c r="AD3597" s="15">
        <f t="shared" si="5482"/>
        <v>257</v>
      </c>
      <c r="AE3597" s="18">
        <f>AD3597*Premissas!$C$12</f>
        <v>8284.8149319835502</v>
      </c>
    </row>
    <row r="3598" spans="1:33" x14ac:dyDescent="0.25">
      <c r="A3598" s="26" t="s">
        <v>35</v>
      </c>
      <c r="B3598" s="5"/>
      <c r="C3598" s="5">
        <f>LARGE(C3585:C3597,1)</f>
        <v>89.49</v>
      </c>
      <c r="D3598" s="5">
        <f>LARGE(D3585:D3597,1)</f>
        <v>0</v>
      </c>
      <c r="E3598" s="27">
        <f>SUM(E3586:E3597)</f>
        <v>0</v>
      </c>
      <c r="F3598" s="5">
        <f>LARGE(F3585:F3597,1)</f>
        <v>257</v>
      </c>
      <c r="G3598" s="27">
        <f t="shared" ref="G3598:G3654" si="5486">SUM(G3586:G3597)</f>
        <v>99417.779183802602</v>
      </c>
      <c r="H3598" s="50">
        <f>E3598+G3598</f>
        <v>99417.779183802602</v>
      </c>
      <c r="I3598">
        <f>B3586</f>
        <v>257</v>
      </c>
      <c r="M3598" s="26" t="s">
        <v>35</v>
      </c>
      <c r="N3598" s="5"/>
      <c r="O3598" s="5">
        <f t="shared" ref="O3598:P3598" si="5487">LARGE(O3585:O3597,1)</f>
        <v>77.73</v>
      </c>
      <c r="P3598" s="5">
        <f t="shared" si="5487"/>
        <v>0</v>
      </c>
      <c r="Q3598" s="27">
        <f t="shared" ref="Q3598" si="5488">SUM(Q3586:Q3597)</f>
        <v>0</v>
      </c>
      <c r="R3598" s="5">
        <f t="shared" ref="R3598" si="5489">LARGE(R3585:R3597,1)</f>
        <v>257</v>
      </c>
      <c r="S3598" s="27">
        <f t="shared" ref="S3598:S3654" si="5490">SUM(S3586:S3597)</f>
        <v>148541.28440366968</v>
      </c>
      <c r="T3598" s="50">
        <f t="shared" ref="T3598" si="5491">Q3598+S3598</f>
        <v>148541.28440366968</v>
      </c>
      <c r="U3598">
        <f t="shared" ref="U3598" si="5492">N3586</f>
        <v>257</v>
      </c>
      <c r="Y3598" s="26" t="s">
        <v>35</v>
      </c>
      <c r="Z3598" s="5"/>
      <c r="AA3598" s="5">
        <f t="shared" ref="AA3598:AB3598" si="5493">LARGE(AA3585:AA3597,1)</f>
        <v>89.49</v>
      </c>
      <c r="AB3598" s="5">
        <f t="shared" si="5493"/>
        <v>0</v>
      </c>
      <c r="AC3598" s="27">
        <f t="shared" ref="AC3598" si="5494">SUM(AC3586:AC3597)</f>
        <v>0</v>
      </c>
      <c r="AD3598" s="5">
        <f t="shared" ref="AD3598" si="5495">LARGE(AD3585:AD3597,1)</f>
        <v>257</v>
      </c>
      <c r="AE3598" s="27">
        <f t="shared" ref="AE3598:AE3654" si="5496">SUM(AE3586:AE3597)</f>
        <v>99417.779183802602</v>
      </c>
      <c r="AF3598" s="50">
        <f t="shared" ref="AF3598" si="5497">AC3598+AE3598</f>
        <v>99417.779183802602</v>
      </c>
      <c r="AG3598">
        <f t="shared" ref="AG3598" si="5498">Z3586</f>
        <v>257</v>
      </c>
    </row>
    <row r="3599" spans="1:33" x14ac:dyDescent="0.25">
      <c r="A3599" s="6" t="s">
        <v>12</v>
      </c>
      <c r="B3599" s="6" t="s">
        <v>18</v>
      </c>
      <c r="C3599" s="6" t="s">
        <v>19</v>
      </c>
      <c r="D3599" s="14" t="s">
        <v>20</v>
      </c>
      <c r="E3599" s="14" t="s">
        <v>21</v>
      </c>
      <c r="F3599" s="6" t="s">
        <v>22</v>
      </c>
      <c r="G3599" s="6" t="s">
        <v>23</v>
      </c>
      <c r="M3599" s="6" t="s">
        <v>12</v>
      </c>
      <c r="N3599" s="6" t="s">
        <v>18</v>
      </c>
      <c r="O3599" s="6" t="s">
        <v>19</v>
      </c>
      <c r="P3599" s="14" t="s">
        <v>20</v>
      </c>
      <c r="Q3599" s="14" t="s">
        <v>21</v>
      </c>
      <c r="R3599" s="6" t="s">
        <v>22</v>
      </c>
      <c r="S3599" s="6" t="s">
        <v>23</v>
      </c>
      <c r="Y3599" s="6" t="s">
        <v>12</v>
      </c>
      <c r="Z3599" s="6" t="s">
        <v>18</v>
      </c>
      <c r="AA3599" s="6" t="s">
        <v>19</v>
      </c>
      <c r="AB3599" s="14" t="s">
        <v>20</v>
      </c>
      <c r="AC3599" s="14" t="s">
        <v>21</v>
      </c>
      <c r="AD3599" s="6" t="s">
        <v>22</v>
      </c>
      <c r="AE3599" s="6" t="s">
        <v>23</v>
      </c>
    </row>
    <row r="3600" spans="1:33" x14ac:dyDescent="0.25">
      <c r="A3600" s="7" t="str">
        <f>Premissas!$E$2</f>
        <v>outubro/19</v>
      </c>
      <c r="B3600" s="29">
        <f>B3586+1</f>
        <v>258</v>
      </c>
      <c r="C3600" s="15">
        <f>LARGE(Premissas!$H$2:$I$2,1)</f>
        <v>63.39</v>
      </c>
      <c r="D3600" s="16">
        <f t="shared" ref="D3600:D3611" si="5499">IF(C3600&gt;105%*B3600,(C3600-B3600),0)</f>
        <v>0</v>
      </c>
      <c r="E3600" s="17">
        <f>D3600*Premissas!$C$6</f>
        <v>0</v>
      </c>
      <c r="F3600" s="15">
        <f t="shared" ref="F3600:F3611" si="5500">IF(C3600&gt;B3600,C3600,B3600)</f>
        <v>258</v>
      </c>
      <c r="G3600" s="18">
        <f>F3600*Premissas!$C$5</f>
        <v>8317.0515659601388</v>
      </c>
      <c r="M3600" s="7" t="str">
        <f>Premissas!$E$2</f>
        <v>outubro/19</v>
      </c>
      <c r="N3600" s="29">
        <f t="shared" ref="N3600" si="5501">N3586+1</f>
        <v>258</v>
      </c>
      <c r="O3600" s="15">
        <f>Premissas!$I$2</f>
        <v>63.39</v>
      </c>
      <c r="P3600" s="16">
        <f t="shared" ref="P3600:P3611" si="5502">IF(O3600&gt;105%*N3600,(O3600-N3600),0)</f>
        <v>0</v>
      </c>
      <c r="Q3600" s="17">
        <f>P3600*Premissas!$C$13</f>
        <v>0</v>
      </c>
      <c r="R3600" s="15">
        <f t="shared" ref="R3600:R3611" si="5503">IF(O3600&gt;N3600,O3600,N3600)</f>
        <v>258</v>
      </c>
      <c r="S3600" s="18">
        <f>R3600*Premissas!$C$11</f>
        <v>12426.605504587156</v>
      </c>
      <c r="Y3600" s="7" t="str">
        <f>Premissas!$E$2</f>
        <v>outubro/19</v>
      </c>
      <c r="Z3600" s="29">
        <f t="shared" ref="Z3600" si="5504">Z3586+1</f>
        <v>258</v>
      </c>
      <c r="AA3600" s="15">
        <f>Premissas!$H$2</f>
        <v>58.8</v>
      </c>
      <c r="AB3600" s="16">
        <f t="shared" ref="AB3600:AB3611" si="5505">IF(AA3600&gt;105%*Z3600,(AA3600-Z3600),0)</f>
        <v>0</v>
      </c>
      <c r="AC3600" s="17">
        <f>AB3600*Premissas!$C$6</f>
        <v>0</v>
      </c>
      <c r="AD3600" s="15">
        <f t="shared" ref="AD3600:AD3611" si="5506">IF(AA3600&gt;Z3600,AA3600,Z3600)</f>
        <v>258</v>
      </c>
      <c r="AE3600" s="18">
        <f>AD3600*Premissas!$C$12</f>
        <v>8317.0515659601388</v>
      </c>
    </row>
    <row r="3601" spans="1:33" x14ac:dyDescent="0.25">
      <c r="A3601" s="7" t="str">
        <f>Premissas!$E$3</f>
        <v>setembro/19</v>
      </c>
      <c r="B3601" s="29">
        <f>B3600</f>
        <v>258</v>
      </c>
      <c r="C3601" s="15">
        <f>LARGE(Premissas!$H$3:$I$3,1)</f>
        <v>58.91</v>
      </c>
      <c r="D3601" s="16">
        <f t="shared" si="5499"/>
        <v>0</v>
      </c>
      <c r="E3601" s="17">
        <f>D3601*Premissas!$C$6</f>
        <v>0</v>
      </c>
      <c r="F3601" s="15">
        <f t="shared" si="5500"/>
        <v>258</v>
      </c>
      <c r="G3601" s="18">
        <f>F3601*Premissas!$C$5</f>
        <v>8317.0515659601388</v>
      </c>
      <c r="M3601" s="7" t="str">
        <f>Premissas!$E$3</f>
        <v>setembro/19</v>
      </c>
      <c r="N3601" s="29">
        <f t="shared" ref="N3601:N3611" si="5507">N3600</f>
        <v>258</v>
      </c>
      <c r="O3601" s="15">
        <f>Premissas!$I$3</f>
        <v>52.19</v>
      </c>
      <c r="P3601" s="16">
        <f t="shared" si="5502"/>
        <v>0</v>
      </c>
      <c r="Q3601" s="17">
        <f>P3601*Premissas!$C$13</f>
        <v>0</v>
      </c>
      <c r="R3601" s="15">
        <f t="shared" si="5503"/>
        <v>258</v>
      </c>
      <c r="S3601" s="18">
        <f>R3601*Premissas!$C$11</f>
        <v>12426.605504587156</v>
      </c>
      <c r="Y3601" s="7" t="str">
        <f>Premissas!$E$3</f>
        <v>setembro/19</v>
      </c>
      <c r="Z3601" s="29">
        <f t="shared" ref="Z3601:Z3611" si="5508">Z3600</f>
        <v>258</v>
      </c>
      <c r="AA3601" s="15">
        <f>Premissas!$H$3</f>
        <v>58.91</v>
      </c>
      <c r="AB3601" s="16">
        <f t="shared" si="5505"/>
        <v>0</v>
      </c>
      <c r="AC3601" s="17">
        <f>AB3601*Premissas!$C$6</f>
        <v>0</v>
      </c>
      <c r="AD3601" s="15">
        <f t="shared" si="5506"/>
        <v>258</v>
      </c>
      <c r="AE3601" s="18">
        <f>AD3601*Premissas!$C$12</f>
        <v>8317.0515659601388</v>
      </c>
    </row>
    <row r="3602" spans="1:33" x14ac:dyDescent="0.25">
      <c r="A3602" s="7" t="str">
        <f>Premissas!$E$4</f>
        <v>agosto/19</v>
      </c>
      <c r="B3602" s="29">
        <f t="shared" ref="B3602:B3611" si="5509">B3601</f>
        <v>258</v>
      </c>
      <c r="C3602" s="15">
        <f>LARGE(Premissas!$H$4:$I$4,1)</f>
        <v>46.48</v>
      </c>
      <c r="D3602" s="16">
        <f t="shared" si="5499"/>
        <v>0</v>
      </c>
      <c r="E3602" s="17">
        <f>D3602*Premissas!$C$6</f>
        <v>0</v>
      </c>
      <c r="F3602" s="15">
        <f t="shared" si="5500"/>
        <v>258</v>
      </c>
      <c r="G3602" s="18">
        <f>F3602*Premissas!$C$5</f>
        <v>8317.0515659601388</v>
      </c>
      <c r="M3602" s="7" t="str">
        <f>Premissas!$E$4</f>
        <v>agosto/19</v>
      </c>
      <c r="N3602" s="29">
        <f t="shared" si="5507"/>
        <v>258</v>
      </c>
      <c r="O3602" s="15">
        <f>Premissas!$I$4</f>
        <v>20.16</v>
      </c>
      <c r="P3602" s="16">
        <f t="shared" si="5502"/>
        <v>0</v>
      </c>
      <c r="Q3602" s="17">
        <f>P3602*Premissas!$C$13</f>
        <v>0</v>
      </c>
      <c r="R3602" s="15">
        <f t="shared" si="5503"/>
        <v>258</v>
      </c>
      <c r="S3602" s="18">
        <f>R3602*Premissas!$C$11</f>
        <v>12426.605504587156</v>
      </c>
      <c r="Y3602" s="7" t="str">
        <f>Premissas!$E$4</f>
        <v>agosto/19</v>
      </c>
      <c r="Z3602" s="29">
        <f t="shared" si="5508"/>
        <v>258</v>
      </c>
      <c r="AA3602" s="15">
        <f>Premissas!$H$4</f>
        <v>46.48</v>
      </c>
      <c r="AB3602" s="16">
        <f t="shared" si="5505"/>
        <v>0</v>
      </c>
      <c r="AC3602" s="17">
        <f>AB3602*Premissas!$C$6</f>
        <v>0</v>
      </c>
      <c r="AD3602" s="15">
        <f t="shared" si="5506"/>
        <v>258</v>
      </c>
      <c r="AE3602" s="18">
        <f>AD3602*Premissas!$C$12</f>
        <v>8317.0515659601388</v>
      </c>
    </row>
    <row r="3603" spans="1:33" x14ac:dyDescent="0.25">
      <c r="A3603" s="7" t="str">
        <f>Premissas!$E$5</f>
        <v>julho/19</v>
      </c>
      <c r="B3603" s="29">
        <f t="shared" si="5509"/>
        <v>258</v>
      </c>
      <c r="C3603" s="15">
        <f>LARGE(Premissas!$H$5:$I$5,1)</f>
        <v>63.17</v>
      </c>
      <c r="D3603" s="16">
        <f t="shared" si="5499"/>
        <v>0</v>
      </c>
      <c r="E3603" s="17">
        <f>D3603*Premissas!$C$6</f>
        <v>0</v>
      </c>
      <c r="F3603" s="15">
        <f t="shared" si="5500"/>
        <v>258</v>
      </c>
      <c r="G3603" s="18">
        <f>F3603*Premissas!$C$5</f>
        <v>8317.0515659601388</v>
      </c>
      <c r="M3603" s="7" t="str">
        <f>Premissas!$E$5</f>
        <v>julho/19</v>
      </c>
      <c r="N3603" s="29">
        <f t="shared" si="5507"/>
        <v>258</v>
      </c>
      <c r="O3603" s="15">
        <f>Premissas!$I$5</f>
        <v>39.979999999999997</v>
      </c>
      <c r="P3603" s="16">
        <f t="shared" si="5502"/>
        <v>0</v>
      </c>
      <c r="Q3603" s="17">
        <f>P3603*Premissas!$C$13</f>
        <v>0</v>
      </c>
      <c r="R3603" s="15">
        <f t="shared" si="5503"/>
        <v>258</v>
      </c>
      <c r="S3603" s="18">
        <f>R3603*Premissas!$C$11</f>
        <v>12426.605504587156</v>
      </c>
      <c r="Y3603" s="7" t="str">
        <f>Premissas!$E$5</f>
        <v>julho/19</v>
      </c>
      <c r="Z3603" s="29">
        <f t="shared" si="5508"/>
        <v>258</v>
      </c>
      <c r="AA3603" s="15">
        <f>Premissas!$H$5</f>
        <v>63.17</v>
      </c>
      <c r="AB3603" s="16">
        <f t="shared" si="5505"/>
        <v>0</v>
      </c>
      <c r="AC3603" s="17">
        <f>AB3603*Premissas!$C$6</f>
        <v>0</v>
      </c>
      <c r="AD3603" s="15">
        <f t="shared" si="5506"/>
        <v>258</v>
      </c>
      <c r="AE3603" s="18">
        <f>AD3603*Premissas!$C$12</f>
        <v>8317.0515659601388</v>
      </c>
    </row>
    <row r="3604" spans="1:33" x14ac:dyDescent="0.25">
      <c r="A3604" s="7" t="str">
        <f>Premissas!$E$6</f>
        <v>junho/19</v>
      </c>
      <c r="B3604" s="29">
        <f t="shared" si="5509"/>
        <v>258</v>
      </c>
      <c r="C3604" s="15">
        <f>LARGE(Premissas!$H$6:$I$6,1)</f>
        <v>59.47</v>
      </c>
      <c r="D3604" s="16">
        <f t="shared" si="5499"/>
        <v>0</v>
      </c>
      <c r="E3604" s="17">
        <f>D3604*Premissas!$C$6</f>
        <v>0</v>
      </c>
      <c r="F3604" s="15">
        <f t="shared" si="5500"/>
        <v>258</v>
      </c>
      <c r="G3604" s="18">
        <f>F3604*Premissas!$C$5</f>
        <v>8317.0515659601388</v>
      </c>
      <c r="M3604" s="7" t="str">
        <f>Premissas!$E$6</f>
        <v>junho/19</v>
      </c>
      <c r="N3604" s="29">
        <f t="shared" si="5507"/>
        <v>258</v>
      </c>
      <c r="O3604" s="15">
        <f>Premissas!$I$6</f>
        <v>47.71</v>
      </c>
      <c r="P3604" s="16">
        <f t="shared" si="5502"/>
        <v>0</v>
      </c>
      <c r="Q3604" s="17">
        <f>P3604*Premissas!$C$13</f>
        <v>0</v>
      </c>
      <c r="R3604" s="15">
        <f t="shared" si="5503"/>
        <v>258</v>
      </c>
      <c r="S3604" s="18">
        <f>R3604*Premissas!$C$11</f>
        <v>12426.605504587156</v>
      </c>
      <c r="Y3604" s="7" t="str">
        <f>Premissas!$E$6</f>
        <v>junho/19</v>
      </c>
      <c r="Z3604" s="29">
        <f t="shared" si="5508"/>
        <v>258</v>
      </c>
      <c r="AA3604" s="15">
        <f>Premissas!$H$6</f>
        <v>59.47</v>
      </c>
      <c r="AB3604" s="16">
        <f t="shared" si="5505"/>
        <v>0</v>
      </c>
      <c r="AC3604" s="17">
        <f>AB3604*Premissas!$C$6</f>
        <v>0</v>
      </c>
      <c r="AD3604" s="15">
        <f t="shared" si="5506"/>
        <v>258</v>
      </c>
      <c r="AE3604" s="18">
        <f>AD3604*Premissas!$C$12</f>
        <v>8317.0515659601388</v>
      </c>
    </row>
    <row r="3605" spans="1:33" x14ac:dyDescent="0.25">
      <c r="A3605" s="7" t="str">
        <f>Premissas!$E$7</f>
        <v>maio/19</v>
      </c>
      <c r="B3605" s="29">
        <f t="shared" si="5509"/>
        <v>258</v>
      </c>
      <c r="C3605" s="15">
        <f>LARGE(Premissas!$H$7:$I$7,1)</f>
        <v>61.04</v>
      </c>
      <c r="D3605" s="20">
        <f t="shared" si="5499"/>
        <v>0</v>
      </c>
      <c r="E3605" s="17">
        <f>D3605*Premissas!$C$6</f>
        <v>0</v>
      </c>
      <c r="F3605" s="15">
        <f t="shared" si="5500"/>
        <v>258</v>
      </c>
      <c r="G3605" s="18">
        <f>F3605*Premissas!$C$5</f>
        <v>8317.0515659601388</v>
      </c>
      <c r="M3605" s="7" t="str">
        <f>Premissas!$E$7</f>
        <v>maio/19</v>
      </c>
      <c r="N3605" s="29">
        <f t="shared" si="5507"/>
        <v>258</v>
      </c>
      <c r="O3605" s="15">
        <f>Premissas!$I$7</f>
        <v>46.37</v>
      </c>
      <c r="P3605" s="20">
        <f t="shared" si="5502"/>
        <v>0</v>
      </c>
      <c r="Q3605" s="17">
        <f>P3605*Premissas!$C$13</f>
        <v>0</v>
      </c>
      <c r="R3605" s="15">
        <f t="shared" si="5503"/>
        <v>258</v>
      </c>
      <c r="S3605" s="18">
        <f>R3605*Premissas!$C$11</f>
        <v>12426.605504587156</v>
      </c>
      <c r="Y3605" s="7" t="str">
        <f>Premissas!$E$7</f>
        <v>maio/19</v>
      </c>
      <c r="Z3605" s="29">
        <f t="shared" si="5508"/>
        <v>258</v>
      </c>
      <c r="AA3605" s="15">
        <f>Premissas!$H$7</f>
        <v>61.04</v>
      </c>
      <c r="AB3605" s="20">
        <f t="shared" si="5505"/>
        <v>0</v>
      </c>
      <c r="AC3605" s="17">
        <f>AB3605*Premissas!$C$6</f>
        <v>0</v>
      </c>
      <c r="AD3605" s="15">
        <f t="shared" si="5506"/>
        <v>258</v>
      </c>
      <c r="AE3605" s="18">
        <f>AD3605*Premissas!$C$12</f>
        <v>8317.0515659601388</v>
      </c>
    </row>
    <row r="3606" spans="1:33" x14ac:dyDescent="0.25">
      <c r="A3606" s="7" t="str">
        <f>Premissas!$E$8</f>
        <v>abril/19</v>
      </c>
      <c r="B3606" s="29">
        <f t="shared" si="5509"/>
        <v>258</v>
      </c>
      <c r="C3606" s="15">
        <f>LARGE(Premissas!$H$8:$I$8,1)</f>
        <v>81.98</v>
      </c>
      <c r="D3606" s="20">
        <f t="shared" si="5499"/>
        <v>0</v>
      </c>
      <c r="E3606" s="17">
        <f>D3606*Premissas!$C$6</f>
        <v>0</v>
      </c>
      <c r="F3606" s="15">
        <f t="shared" si="5500"/>
        <v>258</v>
      </c>
      <c r="G3606" s="18">
        <f>F3606*Premissas!$C$5</f>
        <v>8317.0515659601388</v>
      </c>
      <c r="M3606" s="7" t="str">
        <f>Premissas!$E$8</f>
        <v>abril/19</v>
      </c>
      <c r="N3606" s="29">
        <f t="shared" si="5507"/>
        <v>258</v>
      </c>
      <c r="O3606" s="15">
        <f>Premissas!$I$8</f>
        <v>53.09</v>
      </c>
      <c r="P3606" s="20">
        <f t="shared" si="5502"/>
        <v>0</v>
      </c>
      <c r="Q3606" s="17">
        <f>P3606*Premissas!$C$13</f>
        <v>0</v>
      </c>
      <c r="R3606" s="15">
        <f t="shared" si="5503"/>
        <v>258</v>
      </c>
      <c r="S3606" s="18">
        <f>R3606*Premissas!$C$11</f>
        <v>12426.605504587156</v>
      </c>
      <c r="Y3606" s="7" t="str">
        <f>Premissas!$E$8</f>
        <v>abril/19</v>
      </c>
      <c r="Z3606" s="29">
        <f t="shared" si="5508"/>
        <v>258</v>
      </c>
      <c r="AA3606" s="15">
        <f>Premissas!$H$8</f>
        <v>81.98</v>
      </c>
      <c r="AB3606" s="20">
        <f t="shared" si="5505"/>
        <v>0</v>
      </c>
      <c r="AC3606" s="17">
        <f>AB3606*Premissas!$C$6</f>
        <v>0</v>
      </c>
      <c r="AD3606" s="15">
        <f t="shared" si="5506"/>
        <v>258</v>
      </c>
      <c r="AE3606" s="18">
        <f>AD3606*Premissas!$C$12</f>
        <v>8317.0515659601388</v>
      </c>
    </row>
    <row r="3607" spans="1:33" x14ac:dyDescent="0.25">
      <c r="A3607" s="7" t="str">
        <f>Premissas!$E$9</f>
        <v>março/19</v>
      </c>
      <c r="B3607" s="29">
        <f t="shared" si="5509"/>
        <v>258</v>
      </c>
      <c r="C3607" s="15">
        <f>LARGE(Premissas!$H$9:$I$9,1)</f>
        <v>77.73</v>
      </c>
      <c r="D3607" s="20">
        <f t="shared" si="5499"/>
        <v>0</v>
      </c>
      <c r="E3607" s="17">
        <f>D3607*Premissas!$C$6</f>
        <v>0</v>
      </c>
      <c r="F3607" s="15">
        <f t="shared" si="5500"/>
        <v>258</v>
      </c>
      <c r="G3607" s="18">
        <f>F3607*Premissas!$C$5</f>
        <v>8317.0515659601388</v>
      </c>
      <c r="M3607" s="7" t="str">
        <f>Premissas!$E$9</f>
        <v>março/19</v>
      </c>
      <c r="N3607" s="29">
        <f t="shared" si="5507"/>
        <v>258</v>
      </c>
      <c r="O3607" s="15">
        <f>Premissas!$I$9</f>
        <v>77.73</v>
      </c>
      <c r="P3607" s="20">
        <f t="shared" si="5502"/>
        <v>0</v>
      </c>
      <c r="Q3607" s="17">
        <f>P3607*Premissas!$C$13</f>
        <v>0</v>
      </c>
      <c r="R3607" s="15">
        <f t="shared" si="5503"/>
        <v>258</v>
      </c>
      <c r="S3607" s="18">
        <f>R3607*Premissas!$C$11</f>
        <v>12426.605504587156</v>
      </c>
      <c r="Y3607" s="7" t="str">
        <f>Premissas!$E$9</f>
        <v>março/19</v>
      </c>
      <c r="Z3607" s="29">
        <f t="shared" si="5508"/>
        <v>258</v>
      </c>
      <c r="AA3607" s="15">
        <f>Premissas!$H$9</f>
        <v>77.62</v>
      </c>
      <c r="AB3607" s="20">
        <f t="shared" si="5505"/>
        <v>0</v>
      </c>
      <c r="AC3607" s="17">
        <f>AB3607*Premissas!$C$6</f>
        <v>0</v>
      </c>
      <c r="AD3607" s="15">
        <f t="shared" si="5506"/>
        <v>258</v>
      </c>
      <c r="AE3607" s="18">
        <f>AD3607*Premissas!$C$12</f>
        <v>8317.0515659601388</v>
      </c>
    </row>
    <row r="3608" spans="1:33" x14ac:dyDescent="0.25">
      <c r="A3608" s="7" t="str">
        <f>Premissas!$E$10</f>
        <v>fevereiro/19</v>
      </c>
      <c r="B3608" s="29">
        <f t="shared" si="5509"/>
        <v>258</v>
      </c>
      <c r="C3608" s="15">
        <f>LARGE(Premissas!$H$10:$I$10,1)</f>
        <v>89.49</v>
      </c>
      <c r="D3608" s="20">
        <f t="shared" si="5499"/>
        <v>0</v>
      </c>
      <c r="E3608" s="17">
        <f>D3608*Premissas!$C$6</f>
        <v>0</v>
      </c>
      <c r="F3608" s="15">
        <f t="shared" si="5500"/>
        <v>258</v>
      </c>
      <c r="G3608" s="18">
        <f>F3608*Premissas!$C$5</f>
        <v>8317.0515659601388</v>
      </c>
      <c r="M3608" s="7" t="str">
        <f>Premissas!$E$10</f>
        <v>fevereiro/19</v>
      </c>
      <c r="N3608" s="29">
        <f t="shared" si="5507"/>
        <v>258</v>
      </c>
      <c r="O3608" s="15">
        <f>Premissas!$I$10</f>
        <v>61.82</v>
      </c>
      <c r="P3608" s="20">
        <f t="shared" si="5502"/>
        <v>0</v>
      </c>
      <c r="Q3608" s="17">
        <f>P3608*Premissas!$C$13</f>
        <v>0</v>
      </c>
      <c r="R3608" s="15">
        <f t="shared" si="5503"/>
        <v>258</v>
      </c>
      <c r="S3608" s="18">
        <f>R3608*Premissas!$C$11</f>
        <v>12426.605504587156</v>
      </c>
      <c r="Y3608" s="7" t="str">
        <f>Premissas!$E$10</f>
        <v>fevereiro/19</v>
      </c>
      <c r="Z3608" s="29">
        <f t="shared" si="5508"/>
        <v>258</v>
      </c>
      <c r="AA3608" s="15">
        <f>Premissas!$H$10</f>
        <v>89.49</v>
      </c>
      <c r="AB3608" s="20">
        <f t="shared" si="5505"/>
        <v>0</v>
      </c>
      <c r="AC3608" s="17">
        <f>AB3608*Premissas!$C$6</f>
        <v>0</v>
      </c>
      <c r="AD3608" s="15">
        <f t="shared" si="5506"/>
        <v>258</v>
      </c>
      <c r="AE3608" s="18">
        <f>AD3608*Premissas!$C$12</f>
        <v>8317.0515659601388</v>
      </c>
    </row>
    <row r="3609" spans="1:33" x14ac:dyDescent="0.25">
      <c r="A3609" s="7" t="str">
        <f>Premissas!$E$11</f>
        <v>janeiro/19</v>
      </c>
      <c r="B3609" s="29">
        <f t="shared" si="5509"/>
        <v>258</v>
      </c>
      <c r="C3609" s="15">
        <f>LARGE(Premissas!$H$11:$I$11,1)</f>
        <v>81.09</v>
      </c>
      <c r="D3609" s="16">
        <f t="shared" si="5499"/>
        <v>0</v>
      </c>
      <c r="E3609" s="17">
        <f>D3609*Premissas!$C$6</f>
        <v>0</v>
      </c>
      <c r="F3609" s="15">
        <f t="shared" si="5500"/>
        <v>258</v>
      </c>
      <c r="G3609" s="18">
        <f>F3609*Premissas!$C$5</f>
        <v>8317.0515659601388</v>
      </c>
      <c r="M3609" s="7" t="str">
        <f>Premissas!$E$11</f>
        <v>janeiro/19</v>
      </c>
      <c r="N3609" s="29">
        <f t="shared" si="5507"/>
        <v>258</v>
      </c>
      <c r="O3609" s="15">
        <f>Premissas!$I$11</f>
        <v>57.12</v>
      </c>
      <c r="P3609" s="16">
        <f t="shared" si="5502"/>
        <v>0</v>
      </c>
      <c r="Q3609" s="17">
        <f>P3609*Premissas!$C$13</f>
        <v>0</v>
      </c>
      <c r="R3609" s="15">
        <f t="shared" si="5503"/>
        <v>258</v>
      </c>
      <c r="S3609" s="18">
        <f>R3609*Premissas!$C$11</f>
        <v>12426.605504587156</v>
      </c>
      <c r="Y3609" s="7" t="str">
        <f>Premissas!$E$11</f>
        <v>janeiro/19</v>
      </c>
      <c r="Z3609" s="29">
        <f t="shared" si="5508"/>
        <v>258</v>
      </c>
      <c r="AA3609" s="15">
        <f>Premissas!$H$11</f>
        <v>81.09</v>
      </c>
      <c r="AB3609" s="16">
        <f t="shared" si="5505"/>
        <v>0</v>
      </c>
      <c r="AC3609" s="17">
        <f>AB3609*Premissas!$C$6</f>
        <v>0</v>
      </c>
      <c r="AD3609" s="15">
        <f t="shared" si="5506"/>
        <v>258</v>
      </c>
      <c r="AE3609" s="18">
        <f>AD3609*Premissas!$C$12</f>
        <v>8317.0515659601388</v>
      </c>
    </row>
    <row r="3610" spans="1:33" x14ac:dyDescent="0.25">
      <c r="A3610" s="7" t="str">
        <f>Premissas!$E$12</f>
        <v>dezembro/18</v>
      </c>
      <c r="B3610" s="29">
        <f t="shared" si="5509"/>
        <v>258</v>
      </c>
      <c r="C3610" s="15">
        <f>LARGE(Premissas!$H$12:$I$12,1)</f>
        <v>66.98</v>
      </c>
      <c r="D3610" s="16">
        <f t="shared" si="5499"/>
        <v>0</v>
      </c>
      <c r="E3610" s="17">
        <f>D3610*Premissas!$C$6</f>
        <v>0</v>
      </c>
      <c r="F3610" s="15">
        <f t="shared" si="5500"/>
        <v>258</v>
      </c>
      <c r="G3610" s="18">
        <f>F3610*Premissas!$C$5</f>
        <v>8317.0515659601388</v>
      </c>
      <c r="M3610" s="7" t="str">
        <f>Premissas!$E$12</f>
        <v>dezembro/18</v>
      </c>
      <c r="N3610" s="29">
        <f t="shared" si="5507"/>
        <v>258</v>
      </c>
      <c r="O3610" s="15">
        <f>Premissas!$I$12</f>
        <v>56.9</v>
      </c>
      <c r="P3610" s="16">
        <f t="shared" si="5502"/>
        <v>0</v>
      </c>
      <c r="Q3610" s="17">
        <f>P3610*Premissas!$C$13</f>
        <v>0</v>
      </c>
      <c r="R3610" s="15">
        <f t="shared" si="5503"/>
        <v>258</v>
      </c>
      <c r="S3610" s="18">
        <f>R3610*Premissas!$C$11</f>
        <v>12426.605504587156</v>
      </c>
      <c r="Y3610" s="7" t="str">
        <f>Premissas!$E$12</f>
        <v>dezembro/18</v>
      </c>
      <c r="Z3610" s="29">
        <f t="shared" si="5508"/>
        <v>258</v>
      </c>
      <c r="AA3610" s="15">
        <f>Premissas!$H$12</f>
        <v>66.98</v>
      </c>
      <c r="AB3610" s="16">
        <f t="shared" si="5505"/>
        <v>0</v>
      </c>
      <c r="AC3610" s="17">
        <f>AB3610*Premissas!$C$6</f>
        <v>0</v>
      </c>
      <c r="AD3610" s="15">
        <f t="shared" si="5506"/>
        <v>258</v>
      </c>
      <c r="AE3610" s="18">
        <f>AD3610*Premissas!$C$12</f>
        <v>8317.0515659601388</v>
      </c>
    </row>
    <row r="3611" spans="1:33" x14ac:dyDescent="0.25">
      <c r="A3611" s="7" t="str">
        <f>Premissas!$E$13</f>
        <v>novembro/18</v>
      </c>
      <c r="B3611" s="29">
        <f t="shared" si="5509"/>
        <v>258</v>
      </c>
      <c r="C3611" s="15">
        <f>LARGE(Premissas!$H$13:$I$13,1)</f>
        <v>66.42</v>
      </c>
      <c r="D3611" s="16">
        <f t="shared" si="5499"/>
        <v>0</v>
      </c>
      <c r="E3611" s="17">
        <f>D3611*Premissas!$C$6</f>
        <v>0</v>
      </c>
      <c r="F3611" s="15">
        <f t="shared" si="5500"/>
        <v>258</v>
      </c>
      <c r="G3611" s="18">
        <f>F3611*Premissas!$C$5</f>
        <v>8317.0515659601388</v>
      </c>
      <c r="M3611" s="7" t="str">
        <f>Premissas!$E$13</f>
        <v>novembro/18</v>
      </c>
      <c r="N3611" s="29">
        <f t="shared" si="5507"/>
        <v>258</v>
      </c>
      <c r="O3611" s="15">
        <f>Premissas!$I$13</f>
        <v>40.659999999999997</v>
      </c>
      <c r="P3611" s="16">
        <f t="shared" si="5502"/>
        <v>0</v>
      </c>
      <c r="Q3611" s="17">
        <f>P3611*Premissas!$C$13</f>
        <v>0</v>
      </c>
      <c r="R3611" s="15">
        <f t="shared" si="5503"/>
        <v>258</v>
      </c>
      <c r="S3611" s="18">
        <f>R3611*Premissas!$C$11</f>
        <v>12426.605504587156</v>
      </c>
      <c r="Y3611" s="7" t="str">
        <f>Premissas!$E$13</f>
        <v>novembro/18</v>
      </c>
      <c r="Z3611" s="29">
        <f t="shared" si="5508"/>
        <v>258</v>
      </c>
      <c r="AA3611" s="15">
        <f>Premissas!$H$13</f>
        <v>66.42</v>
      </c>
      <c r="AB3611" s="16">
        <f t="shared" si="5505"/>
        <v>0</v>
      </c>
      <c r="AC3611" s="17">
        <f>AB3611*Premissas!$C$6</f>
        <v>0</v>
      </c>
      <c r="AD3611" s="15">
        <f t="shared" si="5506"/>
        <v>258</v>
      </c>
      <c r="AE3611" s="18">
        <f>AD3611*Premissas!$C$12</f>
        <v>8317.0515659601388</v>
      </c>
    </row>
    <row r="3612" spans="1:33" x14ac:dyDescent="0.25">
      <c r="A3612" s="26" t="s">
        <v>35</v>
      </c>
      <c r="B3612" s="5"/>
      <c r="C3612" s="5">
        <f>LARGE(C3599:C3611,1)</f>
        <v>89.49</v>
      </c>
      <c r="D3612" s="5">
        <f>LARGE(D3599:D3611,1)</f>
        <v>0</v>
      </c>
      <c r="E3612" s="27">
        <f>SUM(E3600:E3611)</f>
        <v>0</v>
      </c>
      <c r="F3612" s="5">
        <f>LARGE(F3599:F3611,1)</f>
        <v>258</v>
      </c>
      <c r="G3612" s="27">
        <f t="shared" si="5486"/>
        <v>99804.618791521658</v>
      </c>
      <c r="H3612" s="50">
        <f>E3612+G3612</f>
        <v>99804.618791521658</v>
      </c>
      <c r="I3612">
        <f>B3600</f>
        <v>258</v>
      </c>
      <c r="M3612" s="26" t="s">
        <v>35</v>
      </c>
      <c r="N3612" s="5"/>
      <c r="O3612" s="5">
        <f t="shared" ref="O3612:P3612" si="5510">LARGE(O3599:O3611,1)</f>
        <v>77.73</v>
      </c>
      <c r="P3612" s="5">
        <f t="shared" si="5510"/>
        <v>0</v>
      </c>
      <c r="Q3612" s="27">
        <f t="shared" ref="Q3612" si="5511">SUM(Q3600:Q3611)</f>
        <v>0</v>
      </c>
      <c r="R3612" s="5">
        <f t="shared" ref="R3612" si="5512">LARGE(R3599:R3611,1)</f>
        <v>258</v>
      </c>
      <c r="S3612" s="27">
        <f t="shared" si="5490"/>
        <v>149119.26605504588</v>
      </c>
      <c r="T3612" s="50">
        <f t="shared" ref="T3612" si="5513">Q3612+S3612</f>
        <v>149119.26605504588</v>
      </c>
      <c r="U3612">
        <f t="shared" ref="U3612" si="5514">N3600</f>
        <v>258</v>
      </c>
      <c r="Y3612" s="26" t="s">
        <v>35</v>
      </c>
      <c r="Z3612" s="5"/>
      <c r="AA3612" s="5">
        <f t="shared" ref="AA3612:AB3612" si="5515">LARGE(AA3599:AA3611,1)</f>
        <v>89.49</v>
      </c>
      <c r="AB3612" s="5">
        <f t="shared" si="5515"/>
        <v>0</v>
      </c>
      <c r="AC3612" s="27">
        <f t="shared" ref="AC3612" si="5516">SUM(AC3600:AC3611)</f>
        <v>0</v>
      </c>
      <c r="AD3612" s="5">
        <f t="shared" ref="AD3612" si="5517">LARGE(AD3599:AD3611,1)</f>
        <v>258</v>
      </c>
      <c r="AE3612" s="27">
        <f t="shared" si="5496"/>
        <v>99804.618791521658</v>
      </c>
      <c r="AF3612" s="50">
        <f t="shared" ref="AF3612" si="5518">AC3612+AE3612</f>
        <v>99804.618791521658</v>
      </c>
      <c r="AG3612">
        <f t="shared" ref="AG3612" si="5519">Z3600</f>
        <v>258</v>
      </c>
    </row>
    <row r="3613" spans="1:33" x14ac:dyDescent="0.25">
      <c r="A3613" s="6" t="s">
        <v>12</v>
      </c>
      <c r="B3613" s="6" t="s">
        <v>18</v>
      </c>
      <c r="C3613" s="6" t="s">
        <v>19</v>
      </c>
      <c r="D3613" s="14" t="s">
        <v>20</v>
      </c>
      <c r="E3613" s="14" t="s">
        <v>21</v>
      </c>
      <c r="F3613" s="6" t="s">
        <v>22</v>
      </c>
      <c r="G3613" s="6" t="s">
        <v>23</v>
      </c>
      <c r="M3613" s="6" t="s">
        <v>12</v>
      </c>
      <c r="N3613" s="6" t="s">
        <v>18</v>
      </c>
      <c r="O3613" s="6" t="s">
        <v>19</v>
      </c>
      <c r="P3613" s="14" t="s">
        <v>20</v>
      </c>
      <c r="Q3613" s="14" t="s">
        <v>21</v>
      </c>
      <c r="R3613" s="6" t="s">
        <v>22</v>
      </c>
      <c r="S3613" s="6" t="s">
        <v>23</v>
      </c>
      <c r="Y3613" s="6" t="s">
        <v>12</v>
      </c>
      <c r="Z3613" s="6" t="s">
        <v>18</v>
      </c>
      <c r="AA3613" s="6" t="s">
        <v>19</v>
      </c>
      <c r="AB3613" s="14" t="s">
        <v>20</v>
      </c>
      <c r="AC3613" s="14" t="s">
        <v>21</v>
      </c>
      <c r="AD3613" s="6" t="s">
        <v>22</v>
      </c>
      <c r="AE3613" s="6" t="s">
        <v>23</v>
      </c>
    </row>
    <row r="3614" spans="1:33" x14ac:dyDescent="0.25">
      <c r="A3614" s="7" t="str">
        <f>Premissas!$E$2</f>
        <v>outubro/19</v>
      </c>
      <c r="B3614" s="29">
        <f>B3600+1</f>
        <v>259</v>
      </c>
      <c r="C3614" s="15">
        <f>LARGE(Premissas!$H$2:$I$2,1)</f>
        <v>63.39</v>
      </c>
      <c r="D3614" s="16">
        <f t="shared" ref="D3614:D3625" si="5520">IF(C3614&gt;105%*B3614,(C3614-B3614),0)</f>
        <v>0</v>
      </c>
      <c r="E3614" s="17">
        <f>D3614*Premissas!$C$6</f>
        <v>0</v>
      </c>
      <c r="F3614" s="15">
        <f t="shared" ref="F3614:F3625" si="5521">IF(C3614&gt;B3614,C3614,B3614)</f>
        <v>259</v>
      </c>
      <c r="G3614" s="18">
        <f>F3614*Premissas!$C$5</f>
        <v>8349.2881999367291</v>
      </c>
      <c r="M3614" s="7" t="str">
        <f>Premissas!$E$2</f>
        <v>outubro/19</v>
      </c>
      <c r="N3614" s="29">
        <f t="shared" ref="N3614" si="5522">N3600+1</f>
        <v>259</v>
      </c>
      <c r="O3614" s="15">
        <f>Premissas!$I$2</f>
        <v>63.39</v>
      </c>
      <c r="P3614" s="16">
        <f t="shared" ref="P3614:P3625" si="5523">IF(O3614&gt;105%*N3614,(O3614-N3614),0)</f>
        <v>0</v>
      </c>
      <c r="Q3614" s="17">
        <f>P3614*Premissas!$C$13</f>
        <v>0</v>
      </c>
      <c r="R3614" s="15">
        <f t="shared" ref="R3614:R3625" si="5524">IF(O3614&gt;N3614,O3614,N3614)</f>
        <v>259</v>
      </c>
      <c r="S3614" s="18">
        <f>R3614*Premissas!$C$11</f>
        <v>12474.770642201835</v>
      </c>
      <c r="Y3614" s="7" t="str">
        <f>Premissas!$E$2</f>
        <v>outubro/19</v>
      </c>
      <c r="Z3614" s="29">
        <f t="shared" ref="Z3614" si="5525">Z3600+1</f>
        <v>259</v>
      </c>
      <c r="AA3614" s="15">
        <f>Premissas!$H$2</f>
        <v>58.8</v>
      </c>
      <c r="AB3614" s="16">
        <f t="shared" ref="AB3614:AB3625" si="5526">IF(AA3614&gt;105%*Z3614,(AA3614-Z3614),0)</f>
        <v>0</v>
      </c>
      <c r="AC3614" s="17">
        <f>AB3614*Premissas!$C$6</f>
        <v>0</v>
      </c>
      <c r="AD3614" s="15">
        <f t="shared" ref="AD3614:AD3625" si="5527">IF(AA3614&gt;Z3614,AA3614,Z3614)</f>
        <v>259</v>
      </c>
      <c r="AE3614" s="18">
        <f>AD3614*Premissas!$C$12</f>
        <v>8349.2881999367291</v>
      </c>
    </row>
    <row r="3615" spans="1:33" x14ac:dyDescent="0.25">
      <c r="A3615" s="7" t="str">
        <f>Premissas!$E$3</f>
        <v>setembro/19</v>
      </c>
      <c r="B3615" s="29">
        <f>B3614</f>
        <v>259</v>
      </c>
      <c r="C3615" s="15">
        <f>LARGE(Premissas!$H$3:$I$3,1)</f>
        <v>58.91</v>
      </c>
      <c r="D3615" s="16">
        <f t="shared" si="5520"/>
        <v>0</v>
      </c>
      <c r="E3615" s="17">
        <f>D3615*Premissas!$C$6</f>
        <v>0</v>
      </c>
      <c r="F3615" s="15">
        <f t="shared" si="5521"/>
        <v>259</v>
      </c>
      <c r="G3615" s="18">
        <f>F3615*Premissas!$C$5</f>
        <v>8349.2881999367291</v>
      </c>
      <c r="M3615" s="7" t="str">
        <f>Premissas!$E$3</f>
        <v>setembro/19</v>
      </c>
      <c r="N3615" s="29">
        <f t="shared" ref="N3615:N3625" si="5528">N3614</f>
        <v>259</v>
      </c>
      <c r="O3615" s="15">
        <f>Premissas!$I$3</f>
        <v>52.19</v>
      </c>
      <c r="P3615" s="16">
        <f t="shared" si="5523"/>
        <v>0</v>
      </c>
      <c r="Q3615" s="17">
        <f>P3615*Premissas!$C$13</f>
        <v>0</v>
      </c>
      <c r="R3615" s="15">
        <f t="shared" si="5524"/>
        <v>259</v>
      </c>
      <c r="S3615" s="18">
        <f>R3615*Premissas!$C$11</f>
        <v>12474.770642201835</v>
      </c>
      <c r="Y3615" s="7" t="str">
        <f>Premissas!$E$3</f>
        <v>setembro/19</v>
      </c>
      <c r="Z3615" s="29">
        <f t="shared" ref="Z3615:Z3625" si="5529">Z3614</f>
        <v>259</v>
      </c>
      <c r="AA3615" s="15">
        <f>Premissas!$H$3</f>
        <v>58.91</v>
      </c>
      <c r="AB3615" s="16">
        <f t="shared" si="5526"/>
        <v>0</v>
      </c>
      <c r="AC3615" s="17">
        <f>AB3615*Premissas!$C$6</f>
        <v>0</v>
      </c>
      <c r="AD3615" s="15">
        <f t="shared" si="5527"/>
        <v>259</v>
      </c>
      <c r="AE3615" s="18">
        <f>AD3615*Premissas!$C$12</f>
        <v>8349.2881999367291</v>
      </c>
    </row>
    <row r="3616" spans="1:33" x14ac:dyDescent="0.25">
      <c r="A3616" s="7" t="str">
        <f>Premissas!$E$4</f>
        <v>agosto/19</v>
      </c>
      <c r="B3616" s="29">
        <f t="shared" ref="B3616:B3625" si="5530">B3615</f>
        <v>259</v>
      </c>
      <c r="C3616" s="15">
        <f>LARGE(Premissas!$H$4:$I$4,1)</f>
        <v>46.48</v>
      </c>
      <c r="D3616" s="16">
        <f t="shared" si="5520"/>
        <v>0</v>
      </c>
      <c r="E3616" s="17">
        <f>D3616*Premissas!$C$6</f>
        <v>0</v>
      </c>
      <c r="F3616" s="15">
        <f t="shared" si="5521"/>
        <v>259</v>
      </c>
      <c r="G3616" s="18">
        <f>F3616*Premissas!$C$5</f>
        <v>8349.2881999367291</v>
      </c>
      <c r="M3616" s="7" t="str">
        <f>Premissas!$E$4</f>
        <v>agosto/19</v>
      </c>
      <c r="N3616" s="29">
        <f t="shared" si="5528"/>
        <v>259</v>
      </c>
      <c r="O3616" s="15">
        <f>Premissas!$I$4</f>
        <v>20.16</v>
      </c>
      <c r="P3616" s="16">
        <f t="shared" si="5523"/>
        <v>0</v>
      </c>
      <c r="Q3616" s="17">
        <f>P3616*Premissas!$C$13</f>
        <v>0</v>
      </c>
      <c r="R3616" s="15">
        <f t="shared" si="5524"/>
        <v>259</v>
      </c>
      <c r="S3616" s="18">
        <f>R3616*Premissas!$C$11</f>
        <v>12474.770642201835</v>
      </c>
      <c r="Y3616" s="7" t="str">
        <f>Premissas!$E$4</f>
        <v>agosto/19</v>
      </c>
      <c r="Z3616" s="29">
        <f t="shared" si="5529"/>
        <v>259</v>
      </c>
      <c r="AA3616" s="15">
        <f>Premissas!$H$4</f>
        <v>46.48</v>
      </c>
      <c r="AB3616" s="16">
        <f t="shared" si="5526"/>
        <v>0</v>
      </c>
      <c r="AC3616" s="17">
        <f>AB3616*Premissas!$C$6</f>
        <v>0</v>
      </c>
      <c r="AD3616" s="15">
        <f t="shared" si="5527"/>
        <v>259</v>
      </c>
      <c r="AE3616" s="18">
        <f>AD3616*Premissas!$C$12</f>
        <v>8349.2881999367291</v>
      </c>
    </row>
    <row r="3617" spans="1:33" x14ac:dyDescent="0.25">
      <c r="A3617" s="7" t="str">
        <f>Premissas!$E$5</f>
        <v>julho/19</v>
      </c>
      <c r="B3617" s="29">
        <f t="shared" si="5530"/>
        <v>259</v>
      </c>
      <c r="C3617" s="15">
        <f>LARGE(Premissas!$H$5:$I$5,1)</f>
        <v>63.17</v>
      </c>
      <c r="D3617" s="16">
        <f t="shared" si="5520"/>
        <v>0</v>
      </c>
      <c r="E3617" s="17">
        <f>D3617*Premissas!$C$6</f>
        <v>0</v>
      </c>
      <c r="F3617" s="15">
        <f t="shared" si="5521"/>
        <v>259</v>
      </c>
      <c r="G3617" s="18">
        <f>F3617*Premissas!$C$5</f>
        <v>8349.2881999367291</v>
      </c>
      <c r="M3617" s="7" t="str">
        <f>Premissas!$E$5</f>
        <v>julho/19</v>
      </c>
      <c r="N3617" s="29">
        <f t="shared" si="5528"/>
        <v>259</v>
      </c>
      <c r="O3617" s="15">
        <f>Premissas!$I$5</f>
        <v>39.979999999999997</v>
      </c>
      <c r="P3617" s="16">
        <f t="shared" si="5523"/>
        <v>0</v>
      </c>
      <c r="Q3617" s="17">
        <f>P3617*Premissas!$C$13</f>
        <v>0</v>
      </c>
      <c r="R3617" s="15">
        <f t="shared" si="5524"/>
        <v>259</v>
      </c>
      <c r="S3617" s="18">
        <f>R3617*Premissas!$C$11</f>
        <v>12474.770642201835</v>
      </c>
      <c r="Y3617" s="7" t="str">
        <f>Premissas!$E$5</f>
        <v>julho/19</v>
      </c>
      <c r="Z3617" s="29">
        <f t="shared" si="5529"/>
        <v>259</v>
      </c>
      <c r="AA3617" s="15">
        <f>Premissas!$H$5</f>
        <v>63.17</v>
      </c>
      <c r="AB3617" s="16">
        <f t="shared" si="5526"/>
        <v>0</v>
      </c>
      <c r="AC3617" s="17">
        <f>AB3617*Premissas!$C$6</f>
        <v>0</v>
      </c>
      <c r="AD3617" s="15">
        <f t="shared" si="5527"/>
        <v>259</v>
      </c>
      <c r="AE3617" s="18">
        <f>AD3617*Premissas!$C$12</f>
        <v>8349.2881999367291</v>
      </c>
    </row>
    <row r="3618" spans="1:33" x14ac:dyDescent="0.25">
      <c r="A3618" s="7" t="str">
        <f>Premissas!$E$6</f>
        <v>junho/19</v>
      </c>
      <c r="B3618" s="29">
        <f t="shared" si="5530"/>
        <v>259</v>
      </c>
      <c r="C3618" s="15">
        <f>LARGE(Premissas!$H$6:$I$6,1)</f>
        <v>59.47</v>
      </c>
      <c r="D3618" s="16">
        <f t="shared" si="5520"/>
        <v>0</v>
      </c>
      <c r="E3618" s="17">
        <f>D3618*Premissas!$C$6</f>
        <v>0</v>
      </c>
      <c r="F3618" s="15">
        <f t="shared" si="5521"/>
        <v>259</v>
      </c>
      <c r="G3618" s="18">
        <f>F3618*Premissas!$C$5</f>
        <v>8349.2881999367291</v>
      </c>
      <c r="M3618" s="7" t="str">
        <f>Premissas!$E$6</f>
        <v>junho/19</v>
      </c>
      <c r="N3618" s="29">
        <f t="shared" si="5528"/>
        <v>259</v>
      </c>
      <c r="O3618" s="15">
        <f>Premissas!$I$6</f>
        <v>47.71</v>
      </c>
      <c r="P3618" s="16">
        <f t="shared" si="5523"/>
        <v>0</v>
      </c>
      <c r="Q3618" s="17">
        <f>P3618*Premissas!$C$13</f>
        <v>0</v>
      </c>
      <c r="R3618" s="15">
        <f t="shared" si="5524"/>
        <v>259</v>
      </c>
      <c r="S3618" s="18">
        <f>R3618*Premissas!$C$11</f>
        <v>12474.770642201835</v>
      </c>
      <c r="Y3618" s="7" t="str">
        <f>Premissas!$E$6</f>
        <v>junho/19</v>
      </c>
      <c r="Z3618" s="29">
        <f t="shared" si="5529"/>
        <v>259</v>
      </c>
      <c r="AA3618" s="15">
        <f>Premissas!$H$6</f>
        <v>59.47</v>
      </c>
      <c r="AB3618" s="16">
        <f t="shared" si="5526"/>
        <v>0</v>
      </c>
      <c r="AC3618" s="17">
        <f>AB3618*Premissas!$C$6</f>
        <v>0</v>
      </c>
      <c r="AD3618" s="15">
        <f t="shared" si="5527"/>
        <v>259</v>
      </c>
      <c r="AE3618" s="18">
        <f>AD3618*Premissas!$C$12</f>
        <v>8349.2881999367291</v>
      </c>
    </row>
    <row r="3619" spans="1:33" x14ac:dyDescent="0.25">
      <c r="A3619" s="7" t="str">
        <f>Premissas!$E$7</f>
        <v>maio/19</v>
      </c>
      <c r="B3619" s="29">
        <f t="shared" si="5530"/>
        <v>259</v>
      </c>
      <c r="C3619" s="15">
        <f>LARGE(Premissas!$H$7:$I$7,1)</f>
        <v>61.04</v>
      </c>
      <c r="D3619" s="20">
        <f t="shared" si="5520"/>
        <v>0</v>
      </c>
      <c r="E3619" s="17">
        <f>D3619*Premissas!$C$6</f>
        <v>0</v>
      </c>
      <c r="F3619" s="15">
        <f t="shared" si="5521"/>
        <v>259</v>
      </c>
      <c r="G3619" s="18">
        <f>F3619*Premissas!$C$5</f>
        <v>8349.2881999367291</v>
      </c>
      <c r="M3619" s="7" t="str">
        <f>Premissas!$E$7</f>
        <v>maio/19</v>
      </c>
      <c r="N3619" s="29">
        <f t="shared" si="5528"/>
        <v>259</v>
      </c>
      <c r="O3619" s="15">
        <f>Premissas!$I$7</f>
        <v>46.37</v>
      </c>
      <c r="P3619" s="20">
        <f t="shared" si="5523"/>
        <v>0</v>
      </c>
      <c r="Q3619" s="17">
        <f>P3619*Premissas!$C$13</f>
        <v>0</v>
      </c>
      <c r="R3619" s="15">
        <f t="shared" si="5524"/>
        <v>259</v>
      </c>
      <c r="S3619" s="18">
        <f>R3619*Premissas!$C$11</f>
        <v>12474.770642201835</v>
      </c>
      <c r="Y3619" s="7" t="str">
        <f>Premissas!$E$7</f>
        <v>maio/19</v>
      </c>
      <c r="Z3619" s="29">
        <f t="shared" si="5529"/>
        <v>259</v>
      </c>
      <c r="AA3619" s="15">
        <f>Premissas!$H$7</f>
        <v>61.04</v>
      </c>
      <c r="AB3619" s="20">
        <f t="shared" si="5526"/>
        <v>0</v>
      </c>
      <c r="AC3619" s="17">
        <f>AB3619*Premissas!$C$6</f>
        <v>0</v>
      </c>
      <c r="AD3619" s="15">
        <f t="shared" si="5527"/>
        <v>259</v>
      </c>
      <c r="AE3619" s="18">
        <f>AD3619*Premissas!$C$12</f>
        <v>8349.2881999367291</v>
      </c>
    </row>
    <row r="3620" spans="1:33" x14ac:dyDescent="0.25">
      <c r="A3620" s="7" t="str">
        <f>Premissas!$E$8</f>
        <v>abril/19</v>
      </c>
      <c r="B3620" s="29">
        <f t="shared" si="5530"/>
        <v>259</v>
      </c>
      <c r="C3620" s="15">
        <f>LARGE(Premissas!$H$8:$I$8,1)</f>
        <v>81.98</v>
      </c>
      <c r="D3620" s="20">
        <f t="shared" si="5520"/>
        <v>0</v>
      </c>
      <c r="E3620" s="17">
        <f>D3620*Premissas!$C$6</f>
        <v>0</v>
      </c>
      <c r="F3620" s="15">
        <f t="shared" si="5521"/>
        <v>259</v>
      </c>
      <c r="G3620" s="18">
        <f>F3620*Premissas!$C$5</f>
        <v>8349.2881999367291</v>
      </c>
      <c r="M3620" s="7" t="str">
        <f>Premissas!$E$8</f>
        <v>abril/19</v>
      </c>
      <c r="N3620" s="29">
        <f t="shared" si="5528"/>
        <v>259</v>
      </c>
      <c r="O3620" s="15">
        <f>Premissas!$I$8</f>
        <v>53.09</v>
      </c>
      <c r="P3620" s="20">
        <f t="shared" si="5523"/>
        <v>0</v>
      </c>
      <c r="Q3620" s="17">
        <f>P3620*Premissas!$C$13</f>
        <v>0</v>
      </c>
      <c r="R3620" s="15">
        <f t="shared" si="5524"/>
        <v>259</v>
      </c>
      <c r="S3620" s="18">
        <f>R3620*Premissas!$C$11</f>
        <v>12474.770642201835</v>
      </c>
      <c r="Y3620" s="7" t="str">
        <f>Premissas!$E$8</f>
        <v>abril/19</v>
      </c>
      <c r="Z3620" s="29">
        <f t="shared" si="5529"/>
        <v>259</v>
      </c>
      <c r="AA3620" s="15">
        <f>Premissas!$H$8</f>
        <v>81.98</v>
      </c>
      <c r="AB3620" s="20">
        <f t="shared" si="5526"/>
        <v>0</v>
      </c>
      <c r="AC3620" s="17">
        <f>AB3620*Premissas!$C$6</f>
        <v>0</v>
      </c>
      <c r="AD3620" s="15">
        <f t="shared" si="5527"/>
        <v>259</v>
      </c>
      <c r="AE3620" s="18">
        <f>AD3620*Premissas!$C$12</f>
        <v>8349.2881999367291</v>
      </c>
    </row>
    <row r="3621" spans="1:33" x14ac:dyDescent="0.25">
      <c r="A3621" s="7" t="str">
        <f>Premissas!$E$9</f>
        <v>março/19</v>
      </c>
      <c r="B3621" s="29">
        <f t="shared" si="5530"/>
        <v>259</v>
      </c>
      <c r="C3621" s="15">
        <f>LARGE(Premissas!$H$9:$I$9,1)</f>
        <v>77.73</v>
      </c>
      <c r="D3621" s="20">
        <f t="shared" si="5520"/>
        <v>0</v>
      </c>
      <c r="E3621" s="17">
        <f>D3621*Premissas!$C$6</f>
        <v>0</v>
      </c>
      <c r="F3621" s="15">
        <f t="shared" si="5521"/>
        <v>259</v>
      </c>
      <c r="G3621" s="18">
        <f>F3621*Premissas!$C$5</f>
        <v>8349.2881999367291</v>
      </c>
      <c r="M3621" s="7" t="str">
        <f>Premissas!$E$9</f>
        <v>março/19</v>
      </c>
      <c r="N3621" s="29">
        <f t="shared" si="5528"/>
        <v>259</v>
      </c>
      <c r="O3621" s="15">
        <f>Premissas!$I$9</f>
        <v>77.73</v>
      </c>
      <c r="P3621" s="20">
        <f t="shared" si="5523"/>
        <v>0</v>
      </c>
      <c r="Q3621" s="17">
        <f>P3621*Premissas!$C$13</f>
        <v>0</v>
      </c>
      <c r="R3621" s="15">
        <f t="shared" si="5524"/>
        <v>259</v>
      </c>
      <c r="S3621" s="18">
        <f>R3621*Premissas!$C$11</f>
        <v>12474.770642201835</v>
      </c>
      <c r="Y3621" s="7" t="str">
        <f>Premissas!$E$9</f>
        <v>março/19</v>
      </c>
      <c r="Z3621" s="29">
        <f t="shared" si="5529"/>
        <v>259</v>
      </c>
      <c r="AA3621" s="15">
        <f>Premissas!$H$9</f>
        <v>77.62</v>
      </c>
      <c r="AB3621" s="20">
        <f t="shared" si="5526"/>
        <v>0</v>
      </c>
      <c r="AC3621" s="17">
        <f>AB3621*Premissas!$C$6</f>
        <v>0</v>
      </c>
      <c r="AD3621" s="15">
        <f t="shared" si="5527"/>
        <v>259</v>
      </c>
      <c r="AE3621" s="18">
        <f>AD3621*Premissas!$C$12</f>
        <v>8349.2881999367291</v>
      </c>
    </row>
    <row r="3622" spans="1:33" x14ac:dyDescent="0.25">
      <c r="A3622" s="7" t="str">
        <f>Premissas!$E$10</f>
        <v>fevereiro/19</v>
      </c>
      <c r="B3622" s="29">
        <f t="shared" si="5530"/>
        <v>259</v>
      </c>
      <c r="C3622" s="15">
        <f>LARGE(Premissas!$H$10:$I$10,1)</f>
        <v>89.49</v>
      </c>
      <c r="D3622" s="20">
        <f t="shared" si="5520"/>
        <v>0</v>
      </c>
      <c r="E3622" s="17">
        <f>D3622*Premissas!$C$6</f>
        <v>0</v>
      </c>
      <c r="F3622" s="15">
        <f t="shared" si="5521"/>
        <v>259</v>
      </c>
      <c r="G3622" s="18">
        <f>F3622*Premissas!$C$5</f>
        <v>8349.2881999367291</v>
      </c>
      <c r="M3622" s="7" t="str">
        <f>Premissas!$E$10</f>
        <v>fevereiro/19</v>
      </c>
      <c r="N3622" s="29">
        <f t="shared" si="5528"/>
        <v>259</v>
      </c>
      <c r="O3622" s="15">
        <f>Premissas!$I$10</f>
        <v>61.82</v>
      </c>
      <c r="P3622" s="20">
        <f t="shared" si="5523"/>
        <v>0</v>
      </c>
      <c r="Q3622" s="17">
        <f>P3622*Premissas!$C$13</f>
        <v>0</v>
      </c>
      <c r="R3622" s="15">
        <f t="shared" si="5524"/>
        <v>259</v>
      </c>
      <c r="S3622" s="18">
        <f>R3622*Premissas!$C$11</f>
        <v>12474.770642201835</v>
      </c>
      <c r="Y3622" s="7" t="str">
        <f>Premissas!$E$10</f>
        <v>fevereiro/19</v>
      </c>
      <c r="Z3622" s="29">
        <f t="shared" si="5529"/>
        <v>259</v>
      </c>
      <c r="AA3622" s="15">
        <f>Premissas!$H$10</f>
        <v>89.49</v>
      </c>
      <c r="AB3622" s="20">
        <f t="shared" si="5526"/>
        <v>0</v>
      </c>
      <c r="AC3622" s="17">
        <f>AB3622*Premissas!$C$6</f>
        <v>0</v>
      </c>
      <c r="AD3622" s="15">
        <f t="shared" si="5527"/>
        <v>259</v>
      </c>
      <c r="AE3622" s="18">
        <f>AD3622*Premissas!$C$12</f>
        <v>8349.2881999367291</v>
      </c>
    </row>
    <row r="3623" spans="1:33" x14ac:dyDescent="0.25">
      <c r="A3623" s="7" t="str">
        <f>Premissas!$E$11</f>
        <v>janeiro/19</v>
      </c>
      <c r="B3623" s="29">
        <f t="shared" si="5530"/>
        <v>259</v>
      </c>
      <c r="C3623" s="15">
        <f>LARGE(Premissas!$H$11:$I$11,1)</f>
        <v>81.09</v>
      </c>
      <c r="D3623" s="16">
        <f t="shared" si="5520"/>
        <v>0</v>
      </c>
      <c r="E3623" s="17">
        <f>D3623*Premissas!$C$6</f>
        <v>0</v>
      </c>
      <c r="F3623" s="15">
        <f t="shared" si="5521"/>
        <v>259</v>
      </c>
      <c r="G3623" s="18">
        <f>F3623*Premissas!$C$5</f>
        <v>8349.2881999367291</v>
      </c>
      <c r="M3623" s="7" t="str">
        <f>Premissas!$E$11</f>
        <v>janeiro/19</v>
      </c>
      <c r="N3623" s="29">
        <f t="shared" si="5528"/>
        <v>259</v>
      </c>
      <c r="O3623" s="15">
        <f>Premissas!$I$11</f>
        <v>57.12</v>
      </c>
      <c r="P3623" s="16">
        <f t="shared" si="5523"/>
        <v>0</v>
      </c>
      <c r="Q3623" s="17">
        <f>P3623*Premissas!$C$13</f>
        <v>0</v>
      </c>
      <c r="R3623" s="15">
        <f t="shared" si="5524"/>
        <v>259</v>
      </c>
      <c r="S3623" s="18">
        <f>R3623*Premissas!$C$11</f>
        <v>12474.770642201835</v>
      </c>
      <c r="Y3623" s="7" t="str">
        <f>Premissas!$E$11</f>
        <v>janeiro/19</v>
      </c>
      <c r="Z3623" s="29">
        <f t="shared" si="5529"/>
        <v>259</v>
      </c>
      <c r="AA3623" s="15">
        <f>Premissas!$H$11</f>
        <v>81.09</v>
      </c>
      <c r="AB3623" s="16">
        <f t="shared" si="5526"/>
        <v>0</v>
      </c>
      <c r="AC3623" s="17">
        <f>AB3623*Premissas!$C$6</f>
        <v>0</v>
      </c>
      <c r="AD3623" s="15">
        <f t="shared" si="5527"/>
        <v>259</v>
      </c>
      <c r="AE3623" s="18">
        <f>AD3623*Premissas!$C$12</f>
        <v>8349.2881999367291</v>
      </c>
    </row>
    <row r="3624" spans="1:33" x14ac:dyDescent="0.25">
      <c r="A3624" s="7" t="str">
        <f>Premissas!$E$12</f>
        <v>dezembro/18</v>
      </c>
      <c r="B3624" s="29">
        <f t="shared" si="5530"/>
        <v>259</v>
      </c>
      <c r="C3624" s="15">
        <f>LARGE(Premissas!$H$12:$I$12,1)</f>
        <v>66.98</v>
      </c>
      <c r="D3624" s="16">
        <f t="shared" si="5520"/>
        <v>0</v>
      </c>
      <c r="E3624" s="17">
        <f>D3624*Premissas!$C$6</f>
        <v>0</v>
      </c>
      <c r="F3624" s="15">
        <f t="shared" si="5521"/>
        <v>259</v>
      </c>
      <c r="G3624" s="18">
        <f>F3624*Premissas!$C$5</f>
        <v>8349.2881999367291</v>
      </c>
      <c r="M3624" s="7" t="str">
        <f>Premissas!$E$12</f>
        <v>dezembro/18</v>
      </c>
      <c r="N3624" s="29">
        <f t="shared" si="5528"/>
        <v>259</v>
      </c>
      <c r="O3624" s="15">
        <f>Premissas!$I$12</f>
        <v>56.9</v>
      </c>
      <c r="P3624" s="16">
        <f t="shared" si="5523"/>
        <v>0</v>
      </c>
      <c r="Q3624" s="17">
        <f>P3624*Premissas!$C$13</f>
        <v>0</v>
      </c>
      <c r="R3624" s="15">
        <f t="shared" si="5524"/>
        <v>259</v>
      </c>
      <c r="S3624" s="18">
        <f>R3624*Premissas!$C$11</f>
        <v>12474.770642201835</v>
      </c>
      <c r="Y3624" s="7" t="str">
        <f>Premissas!$E$12</f>
        <v>dezembro/18</v>
      </c>
      <c r="Z3624" s="29">
        <f t="shared" si="5529"/>
        <v>259</v>
      </c>
      <c r="AA3624" s="15">
        <f>Premissas!$H$12</f>
        <v>66.98</v>
      </c>
      <c r="AB3624" s="16">
        <f t="shared" si="5526"/>
        <v>0</v>
      </c>
      <c r="AC3624" s="17">
        <f>AB3624*Premissas!$C$6</f>
        <v>0</v>
      </c>
      <c r="AD3624" s="15">
        <f t="shared" si="5527"/>
        <v>259</v>
      </c>
      <c r="AE3624" s="18">
        <f>AD3624*Premissas!$C$12</f>
        <v>8349.2881999367291</v>
      </c>
    </row>
    <row r="3625" spans="1:33" x14ac:dyDescent="0.25">
      <c r="A3625" s="7" t="str">
        <f>Premissas!$E$13</f>
        <v>novembro/18</v>
      </c>
      <c r="B3625" s="29">
        <f t="shared" si="5530"/>
        <v>259</v>
      </c>
      <c r="C3625" s="15">
        <f>LARGE(Premissas!$H$13:$I$13,1)</f>
        <v>66.42</v>
      </c>
      <c r="D3625" s="16">
        <f t="shared" si="5520"/>
        <v>0</v>
      </c>
      <c r="E3625" s="17">
        <f>D3625*Premissas!$C$6</f>
        <v>0</v>
      </c>
      <c r="F3625" s="15">
        <f t="shared" si="5521"/>
        <v>259</v>
      </c>
      <c r="G3625" s="18">
        <f>F3625*Premissas!$C$5</f>
        <v>8349.2881999367291</v>
      </c>
      <c r="M3625" s="7" t="str">
        <f>Premissas!$E$13</f>
        <v>novembro/18</v>
      </c>
      <c r="N3625" s="29">
        <f t="shared" si="5528"/>
        <v>259</v>
      </c>
      <c r="O3625" s="15">
        <f>Premissas!$I$13</f>
        <v>40.659999999999997</v>
      </c>
      <c r="P3625" s="16">
        <f t="shared" si="5523"/>
        <v>0</v>
      </c>
      <c r="Q3625" s="17">
        <f>P3625*Premissas!$C$13</f>
        <v>0</v>
      </c>
      <c r="R3625" s="15">
        <f t="shared" si="5524"/>
        <v>259</v>
      </c>
      <c r="S3625" s="18">
        <f>R3625*Premissas!$C$11</f>
        <v>12474.770642201835</v>
      </c>
      <c r="Y3625" s="7" t="str">
        <f>Premissas!$E$13</f>
        <v>novembro/18</v>
      </c>
      <c r="Z3625" s="29">
        <f t="shared" si="5529"/>
        <v>259</v>
      </c>
      <c r="AA3625" s="15">
        <f>Premissas!$H$13</f>
        <v>66.42</v>
      </c>
      <c r="AB3625" s="16">
        <f t="shared" si="5526"/>
        <v>0</v>
      </c>
      <c r="AC3625" s="17">
        <f>AB3625*Premissas!$C$6</f>
        <v>0</v>
      </c>
      <c r="AD3625" s="15">
        <f t="shared" si="5527"/>
        <v>259</v>
      </c>
      <c r="AE3625" s="18">
        <f>AD3625*Premissas!$C$12</f>
        <v>8349.2881999367291</v>
      </c>
    </row>
    <row r="3626" spans="1:33" x14ac:dyDescent="0.25">
      <c r="A3626" s="26" t="s">
        <v>35</v>
      </c>
      <c r="B3626" s="5"/>
      <c r="C3626" s="5">
        <f>LARGE(C3613:C3625,1)</f>
        <v>89.49</v>
      </c>
      <c r="D3626" s="5">
        <f>LARGE(D3613:D3625,1)</f>
        <v>0</v>
      </c>
      <c r="E3626" s="27">
        <f>SUM(E3614:E3625)</f>
        <v>0</v>
      </c>
      <c r="F3626" s="5">
        <f>LARGE(F3613:F3625,1)</f>
        <v>259</v>
      </c>
      <c r="G3626" s="27">
        <f t="shared" si="5486"/>
        <v>100191.45839924073</v>
      </c>
      <c r="H3626" s="50">
        <f>E3626+G3626</f>
        <v>100191.45839924073</v>
      </c>
      <c r="I3626">
        <f>B3614</f>
        <v>259</v>
      </c>
      <c r="M3626" s="26" t="s">
        <v>35</v>
      </c>
      <c r="N3626" s="5"/>
      <c r="O3626" s="5">
        <f t="shared" ref="O3626:P3626" si="5531">LARGE(O3613:O3625,1)</f>
        <v>77.73</v>
      </c>
      <c r="P3626" s="5">
        <f t="shared" si="5531"/>
        <v>0</v>
      </c>
      <c r="Q3626" s="27">
        <f t="shared" ref="Q3626" si="5532">SUM(Q3614:Q3625)</f>
        <v>0</v>
      </c>
      <c r="R3626" s="5">
        <f t="shared" ref="R3626" si="5533">LARGE(R3613:R3625,1)</f>
        <v>259</v>
      </c>
      <c r="S3626" s="27">
        <f t="shared" si="5490"/>
        <v>149697.24770642203</v>
      </c>
      <c r="T3626" s="50">
        <f t="shared" ref="T3626" si="5534">Q3626+S3626</f>
        <v>149697.24770642203</v>
      </c>
      <c r="U3626">
        <f t="shared" ref="U3626" si="5535">N3614</f>
        <v>259</v>
      </c>
      <c r="Y3626" s="26" t="s">
        <v>35</v>
      </c>
      <c r="Z3626" s="5"/>
      <c r="AA3626" s="5">
        <f t="shared" ref="AA3626:AB3626" si="5536">LARGE(AA3613:AA3625,1)</f>
        <v>89.49</v>
      </c>
      <c r="AB3626" s="5">
        <f t="shared" si="5536"/>
        <v>0</v>
      </c>
      <c r="AC3626" s="27">
        <f t="shared" ref="AC3626" si="5537">SUM(AC3614:AC3625)</f>
        <v>0</v>
      </c>
      <c r="AD3626" s="5">
        <f t="shared" ref="AD3626" si="5538">LARGE(AD3613:AD3625,1)</f>
        <v>259</v>
      </c>
      <c r="AE3626" s="27">
        <f t="shared" si="5496"/>
        <v>100191.45839924073</v>
      </c>
      <c r="AF3626" s="50">
        <f t="shared" ref="AF3626" si="5539">AC3626+AE3626</f>
        <v>100191.45839924073</v>
      </c>
      <c r="AG3626">
        <f t="shared" ref="AG3626" si="5540">Z3614</f>
        <v>259</v>
      </c>
    </row>
    <row r="3627" spans="1:33" x14ac:dyDescent="0.25">
      <c r="A3627" s="6" t="s">
        <v>12</v>
      </c>
      <c r="B3627" s="6" t="s">
        <v>18</v>
      </c>
      <c r="C3627" s="6" t="s">
        <v>19</v>
      </c>
      <c r="D3627" s="14" t="s">
        <v>20</v>
      </c>
      <c r="E3627" s="14" t="s">
        <v>21</v>
      </c>
      <c r="F3627" s="6" t="s">
        <v>22</v>
      </c>
      <c r="G3627" s="6" t="s">
        <v>23</v>
      </c>
      <c r="M3627" s="6" t="s">
        <v>12</v>
      </c>
      <c r="N3627" s="6" t="s">
        <v>18</v>
      </c>
      <c r="O3627" s="6" t="s">
        <v>19</v>
      </c>
      <c r="P3627" s="14" t="s">
        <v>20</v>
      </c>
      <c r="Q3627" s="14" t="s">
        <v>21</v>
      </c>
      <c r="R3627" s="6" t="s">
        <v>22</v>
      </c>
      <c r="S3627" s="6" t="s">
        <v>23</v>
      </c>
      <c r="Y3627" s="6" t="s">
        <v>12</v>
      </c>
      <c r="Z3627" s="6" t="s">
        <v>18</v>
      </c>
      <c r="AA3627" s="6" t="s">
        <v>19</v>
      </c>
      <c r="AB3627" s="14" t="s">
        <v>20</v>
      </c>
      <c r="AC3627" s="14" t="s">
        <v>21</v>
      </c>
      <c r="AD3627" s="6" t="s">
        <v>22</v>
      </c>
      <c r="AE3627" s="6" t="s">
        <v>23</v>
      </c>
    </row>
    <row r="3628" spans="1:33" x14ac:dyDescent="0.25">
      <c r="A3628" s="7" t="str">
        <f>Premissas!$E$2</f>
        <v>outubro/19</v>
      </c>
      <c r="B3628" s="29">
        <f>B3614+1</f>
        <v>260</v>
      </c>
      <c r="C3628" s="15">
        <f>LARGE(Premissas!$H$2:$I$2,1)</f>
        <v>63.39</v>
      </c>
      <c r="D3628" s="16">
        <f t="shared" ref="D3628:D3639" si="5541">IF(C3628&gt;105%*B3628,(C3628-B3628),0)</f>
        <v>0</v>
      </c>
      <c r="E3628" s="17">
        <f>D3628*Premissas!$C$6</f>
        <v>0</v>
      </c>
      <c r="F3628" s="15">
        <f t="shared" ref="F3628:F3639" si="5542">IF(C3628&gt;B3628,C3628,B3628)</f>
        <v>260</v>
      </c>
      <c r="G3628" s="18">
        <f>F3628*Premissas!$C$5</f>
        <v>8381.5248339133177</v>
      </c>
      <c r="M3628" s="7" t="str">
        <f>Premissas!$E$2</f>
        <v>outubro/19</v>
      </c>
      <c r="N3628" s="29">
        <f t="shared" ref="N3628" si="5543">N3614+1</f>
        <v>260</v>
      </c>
      <c r="O3628" s="15">
        <f>Premissas!$I$2</f>
        <v>63.39</v>
      </c>
      <c r="P3628" s="16">
        <f t="shared" ref="P3628:P3639" si="5544">IF(O3628&gt;105%*N3628,(O3628-N3628),0)</f>
        <v>0</v>
      </c>
      <c r="Q3628" s="17">
        <f>P3628*Premissas!$C$13</f>
        <v>0</v>
      </c>
      <c r="R3628" s="15">
        <f t="shared" ref="R3628:R3639" si="5545">IF(O3628&gt;N3628,O3628,N3628)</f>
        <v>260</v>
      </c>
      <c r="S3628" s="18">
        <f>R3628*Premissas!$C$11</f>
        <v>12522.935779816513</v>
      </c>
      <c r="Y3628" s="7" t="str">
        <f>Premissas!$E$2</f>
        <v>outubro/19</v>
      </c>
      <c r="Z3628" s="29">
        <f t="shared" ref="Z3628" si="5546">Z3614+1</f>
        <v>260</v>
      </c>
      <c r="AA3628" s="15">
        <f>Premissas!$H$2</f>
        <v>58.8</v>
      </c>
      <c r="AB3628" s="16">
        <f t="shared" ref="AB3628:AB3639" si="5547">IF(AA3628&gt;105%*Z3628,(AA3628-Z3628),0)</f>
        <v>0</v>
      </c>
      <c r="AC3628" s="17">
        <f>AB3628*Premissas!$C$6</f>
        <v>0</v>
      </c>
      <c r="AD3628" s="15">
        <f t="shared" ref="AD3628:AD3639" si="5548">IF(AA3628&gt;Z3628,AA3628,Z3628)</f>
        <v>260</v>
      </c>
      <c r="AE3628" s="18">
        <f>AD3628*Premissas!$C$12</f>
        <v>8381.5248339133177</v>
      </c>
    </row>
    <row r="3629" spans="1:33" x14ac:dyDescent="0.25">
      <c r="A3629" s="7" t="str">
        <f>Premissas!$E$3</f>
        <v>setembro/19</v>
      </c>
      <c r="B3629" s="29">
        <f>B3628</f>
        <v>260</v>
      </c>
      <c r="C3629" s="15">
        <f>LARGE(Premissas!$H$3:$I$3,1)</f>
        <v>58.91</v>
      </c>
      <c r="D3629" s="16">
        <f t="shared" si="5541"/>
        <v>0</v>
      </c>
      <c r="E3629" s="17">
        <f>D3629*Premissas!$C$6</f>
        <v>0</v>
      </c>
      <c r="F3629" s="15">
        <f t="shared" si="5542"/>
        <v>260</v>
      </c>
      <c r="G3629" s="18">
        <f>F3629*Premissas!$C$5</f>
        <v>8381.5248339133177</v>
      </c>
      <c r="M3629" s="7" t="str">
        <f>Premissas!$E$3</f>
        <v>setembro/19</v>
      </c>
      <c r="N3629" s="29">
        <f t="shared" ref="N3629:N3639" si="5549">N3628</f>
        <v>260</v>
      </c>
      <c r="O3629" s="15">
        <f>Premissas!$I$3</f>
        <v>52.19</v>
      </c>
      <c r="P3629" s="16">
        <f t="shared" si="5544"/>
        <v>0</v>
      </c>
      <c r="Q3629" s="17">
        <f>P3629*Premissas!$C$13</f>
        <v>0</v>
      </c>
      <c r="R3629" s="15">
        <f t="shared" si="5545"/>
        <v>260</v>
      </c>
      <c r="S3629" s="18">
        <f>R3629*Premissas!$C$11</f>
        <v>12522.935779816513</v>
      </c>
      <c r="Y3629" s="7" t="str">
        <f>Premissas!$E$3</f>
        <v>setembro/19</v>
      </c>
      <c r="Z3629" s="29">
        <f t="shared" ref="Z3629:Z3639" si="5550">Z3628</f>
        <v>260</v>
      </c>
      <c r="AA3629" s="15">
        <f>Premissas!$H$3</f>
        <v>58.91</v>
      </c>
      <c r="AB3629" s="16">
        <f t="shared" si="5547"/>
        <v>0</v>
      </c>
      <c r="AC3629" s="17">
        <f>AB3629*Premissas!$C$6</f>
        <v>0</v>
      </c>
      <c r="AD3629" s="15">
        <f t="shared" si="5548"/>
        <v>260</v>
      </c>
      <c r="AE3629" s="18">
        <f>AD3629*Premissas!$C$12</f>
        <v>8381.5248339133177</v>
      </c>
    </row>
    <row r="3630" spans="1:33" x14ac:dyDescent="0.25">
      <c r="A3630" s="7" t="str">
        <f>Premissas!$E$4</f>
        <v>agosto/19</v>
      </c>
      <c r="B3630" s="29">
        <f t="shared" ref="B3630:B3639" si="5551">B3629</f>
        <v>260</v>
      </c>
      <c r="C3630" s="15">
        <f>LARGE(Premissas!$H$4:$I$4,1)</f>
        <v>46.48</v>
      </c>
      <c r="D3630" s="16">
        <f t="shared" si="5541"/>
        <v>0</v>
      </c>
      <c r="E3630" s="17">
        <f>D3630*Premissas!$C$6</f>
        <v>0</v>
      </c>
      <c r="F3630" s="15">
        <f t="shared" si="5542"/>
        <v>260</v>
      </c>
      <c r="G3630" s="18">
        <f>F3630*Premissas!$C$5</f>
        <v>8381.5248339133177</v>
      </c>
      <c r="M3630" s="7" t="str">
        <f>Premissas!$E$4</f>
        <v>agosto/19</v>
      </c>
      <c r="N3630" s="29">
        <f t="shared" si="5549"/>
        <v>260</v>
      </c>
      <c r="O3630" s="15">
        <f>Premissas!$I$4</f>
        <v>20.16</v>
      </c>
      <c r="P3630" s="16">
        <f t="shared" si="5544"/>
        <v>0</v>
      </c>
      <c r="Q3630" s="17">
        <f>P3630*Premissas!$C$13</f>
        <v>0</v>
      </c>
      <c r="R3630" s="15">
        <f t="shared" si="5545"/>
        <v>260</v>
      </c>
      <c r="S3630" s="18">
        <f>R3630*Premissas!$C$11</f>
        <v>12522.935779816513</v>
      </c>
      <c r="Y3630" s="7" t="str">
        <f>Premissas!$E$4</f>
        <v>agosto/19</v>
      </c>
      <c r="Z3630" s="29">
        <f t="shared" si="5550"/>
        <v>260</v>
      </c>
      <c r="AA3630" s="15">
        <f>Premissas!$H$4</f>
        <v>46.48</v>
      </c>
      <c r="AB3630" s="16">
        <f t="shared" si="5547"/>
        <v>0</v>
      </c>
      <c r="AC3630" s="17">
        <f>AB3630*Premissas!$C$6</f>
        <v>0</v>
      </c>
      <c r="AD3630" s="15">
        <f t="shared" si="5548"/>
        <v>260</v>
      </c>
      <c r="AE3630" s="18">
        <f>AD3630*Premissas!$C$12</f>
        <v>8381.5248339133177</v>
      </c>
    </row>
    <row r="3631" spans="1:33" x14ac:dyDescent="0.25">
      <c r="A3631" s="7" t="str">
        <f>Premissas!$E$5</f>
        <v>julho/19</v>
      </c>
      <c r="B3631" s="29">
        <f t="shared" si="5551"/>
        <v>260</v>
      </c>
      <c r="C3631" s="15">
        <f>LARGE(Premissas!$H$5:$I$5,1)</f>
        <v>63.17</v>
      </c>
      <c r="D3631" s="16">
        <f t="shared" si="5541"/>
        <v>0</v>
      </c>
      <c r="E3631" s="17">
        <f>D3631*Premissas!$C$6</f>
        <v>0</v>
      </c>
      <c r="F3631" s="15">
        <f t="shared" si="5542"/>
        <v>260</v>
      </c>
      <c r="G3631" s="18">
        <f>F3631*Premissas!$C$5</f>
        <v>8381.5248339133177</v>
      </c>
      <c r="M3631" s="7" t="str">
        <f>Premissas!$E$5</f>
        <v>julho/19</v>
      </c>
      <c r="N3631" s="29">
        <f t="shared" si="5549"/>
        <v>260</v>
      </c>
      <c r="O3631" s="15">
        <f>Premissas!$I$5</f>
        <v>39.979999999999997</v>
      </c>
      <c r="P3631" s="16">
        <f t="shared" si="5544"/>
        <v>0</v>
      </c>
      <c r="Q3631" s="17">
        <f>P3631*Premissas!$C$13</f>
        <v>0</v>
      </c>
      <c r="R3631" s="15">
        <f t="shared" si="5545"/>
        <v>260</v>
      </c>
      <c r="S3631" s="18">
        <f>R3631*Premissas!$C$11</f>
        <v>12522.935779816513</v>
      </c>
      <c r="Y3631" s="7" t="str">
        <f>Premissas!$E$5</f>
        <v>julho/19</v>
      </c>
      <c r="Z3631" s="29">
        <f t="shared" si="5550"/>
        <v>260</v>
      </c>
      <c r="AA3631" s="15">
        <f>Premissas!$H$5</f>
        <v>63.17</v>
      </c>
      <c r="AB3631" s="16">
        <f t="shared" si="5547"/>
        <v>0</v>
      </c>
      <c r="AC3631" s="17">
        <f>AB3631*Premissas!$C$6</f>
        <v>0</v>
      </c>
      <c r="AD3631" s="15">
        <f t="shared" si="5548"/>
        <v>260</v>
      </c>
      <c r="AE3631" s="18">
        <f>AD3631*Premissas!$C$12</f>
        <v>8381.5248339133177</v>
      </c>
    </row>
    <row r="3632" spans="1:33" x14ac:dyDescent="0.25">
      <c r="A3632" s="7" t="str">
        <f>Premissas!$E$6</f>
        <v>junho/19</v>
      </c>
      <c r="B3632" s="29">
        <f t="shared" si="5551"/>
        <v>260</v>
      </c>
      <c r="C3632" s="15">
        <f>LARGE(Premissas!$H$6:$I$6,1)</f>
        <v>59.47</v>
      </c>
      <c r="D3632" s="16">
        <f t="shared" si="5541"/>
        <v>0</v>
      </c>
      <c r="E3632" s="17">
        <f>D3632*Premissas!$C$6</f>
        <v>0</v>
      </c>
      <c r="F3632" s="15">
        <f t="shared" si="5542"/>
        <v>260</v>
      </c>
      <c r="G3632" s="18">
        <f>F3632*Premissas!$C$5</f>
        <v>8381.5248339133177</v>
      </c>
      <c r="M3632" s="7" t="str">
        <f>Premissas!$E$6</f>
        <v>junho/19</v>
      </c>
      <c r="N3632" s="29">
        <f t="shared" si="5549"/>
        <v>260</v>
      </c>
      <c r="O3632" s="15">
        <f>Premissas!$I$6</f>
        <v>47.71</v>
      </c>
      <c r="P3632" s="16">
        <f t="shared" si="5544"/>
        <v>0</v>
      </c>
      <c r="Q3632" s="17">
        <f>P3632*Premissas!$C$13</f>
        <v>0</v>
      </c>
      <c r="R3632" s="15">
        <f t="shared" si="5545"/>
        <v>260</v>
      </c>
      <c r="S3632" s="18">
        <f>R3632*Premissas!$C$11</f>
        <v>12522.935779816513</v>
      </c>
      <c r="Y3632" s="7" t="str">
        <f>Premissas!$E$6</f>
        <v>junho/19</v>
      </c>
      <c r="Z3632" s="29">
        <f t="shared" si="5550"/>
        <v>260</v>
      </c>
      <c r="AA3632" s="15">
        <f>Premissas!$H$6</f>
        <v>59.47</v>
      </c>
      <c r="AB3632" s="16">
        <f t="shared" si="5547"/>
        <v>0</v>
      </c>
      <c r="AC3632" s="17">
        <f>AB3632*Premissas!$C$6</f>
        <v>0</v>
      </c>
      <c r="AD3632" s="15">
        <f t="shared" si="5548"/>
        <v>260</v>
      </c>
      <c r="AE3632" s="18">
        <f>AD3632*Premissas!$C$12</f>
        <v>8381.5248339133177</v>
      </c>
    </row>
    <row r="3633" spans="1:33" x14ac:dyDescent="0.25">
      <c r="A3633" s="7" t="str">
        <f>Premissas!$E$7</f>
        <v>maio/19</v>
      </c>
      <c r="B3633" s="29">
        <f t="shared" si="5551"/>
        <v>260</v>
      </c>
      <c r="C3633" s="15">
        <f>LARGE(Premissas!$H$7:$I$7,1)</f>
        <v>61.04</v>
      </c>
      <c r="D3633" s="20">
        <f t="shared" si="5541"/>
        <v>0</v>
      </c>
      <c r="E3633" s="17">
        <f>D3633*Premissas!$C$6</f>
        <v>0</v>
      </c>
      <c r="F3633" s="15">
        <f t="shared" si="5542"/>
        <v>260</v>
      </c>
      <c r="G3633" s="18">
        <f>F3633*Premissas!$C$5</f>
        <v>8381.5248339133177</v>
      </c>
      <c r="M3633" s="7" t="str">
        <f>Premissas!$E$7</f>
        <v>maio/19</v>
      </c>
      <c r="N3633" s="29">
        <f t="shared" si="5549"/>
        <v>260</v>
      </c>
      <c r="O3633" s="15">
        <f>Premissas!$I$7</f>
        <v>46.37</v>
      </c>
      <c r="P3633" s="20">
        <f t="shared" si="5544"/>
        <v>0</v>
      </c>
      <c r="Q3633" s="17">
        <f>P3633*Premissas!$C$13</f>
        <v>0</v>
      </c>
      <c r="R3633" s="15">
        <f t="shared" si="5545"/>
        <v>260</v>
      </c>
      <c r="S3633" s="18">
        <f>R3633*Premissas!$C$11</f>
        <v>12522.935779816513</v>
      </c>
      <c r="Y3633" s="7" t="str">
        <f>Premissas!$E$7</f>
        <v>maio/19</v>
      </c>
      <c r="Z3633" s="29">
        <f t="shared" si="5550"/>
        <v>260</v>
      </c>
      <c r="AA3633" s="15">
        <f>Premissas!$H$7</f>
        <v>61.04</v>
      </c>
      <c r="AB3633" s="20">
        <f t="shared" si="5547"/>
        <v>0</v>
      </c>
      <c r="AC3633" s="17">
        <f>AB3633*Premissas!$C$6</f>
        <v>0</v>
      </c>
      <c r="AD3633" s="15">
        <f t="shared" si="5548"/>
        <v>260</v>
      </c>
      <c r="AE3633" s="18">
        <f>AD3633*Premissas!$C$12</f>
        <v>8381.5248339133177</v>
      </c>
    </row>
    <row r="3634" spans="1:33" x14ac:dyDescent="0.25">
      <c r="A3634" s="7" t="str">
        <f>Premissas!$E$8</f>
        <v>abril/19</v>
      </c>
      <c r="B3634" s="29">
        <f t="shared" si="5551"/>
        <v>260</v>
      </c>
      <c r="C3634" s="15">
        <f>LARGE(Premissas!$H$8:$I$8,1)</f>
        <v>81.98</v>
      </c>
      <c r="D3634" s="20">
        <f t="shared" si="5541"/>
        <v>0</v>
      </c>
      <c r="E3634" s="17">
        <f>D3634*Premissas!$C$6</f>
        <v>0</v>
      </c>
      <c r="F3634" s="15">
        <f t="shared" si="5542"/>
        <v>260</v>
      </c>
      <c r="G3634" s="18">
        <f>F3634*Premissas!$C$5</f>
        <v>8381.5248339133177</v>
      </c>
      <c r="M3634" s="7" t="str">
        <f>Premissas!$E$8</f>
        <v>abril/19</v>
      </c>
      <c r="N3634" s="29">
        <f t="shared" si="5549"/>
        <v>260</v>
      </c>
      <c r="O3634" s="15">
        <f>Premissas!$I$8</f>
        <v>53.09</v>
      </c>
      <c r="P3634" s="20">
        <f t="shared" si="5544"/>
        <v>0</v>
      </c>
      <c r="Q3634" s="17">
        <f>P3634*Premissas!$C$13</f>
        <v>0</v>
      </c>
      <c r="R3634" s="15">
        <f t="shared" si="5545"/>
        <v>260</v>
      </c>
      <c r="S3634" s="18">
        <f>R3634*Premissas!$C$11</f>
        <v>12522.935779816513</v>
      </c>
      <c r="Y3634" s="7" t="str">
        <f>Premissas!$E$8</f>
        <v>abril/19</v>
      </c>
      <c r="Z3634" s="29">
        <f t="shared" si="5550"/>
        <v>260</v>
      </c>
      <c r="AA3634" s="15">
        <f>Premissas!$H$8</f>
        <v>81.98</v>
      </c>
      <c r="AB3634" s="20">
        <f t="shared" si="5547"/>
        <v>0</v>
      </c>
      <c r="AC3634" s="17">
        <f>AB3634*Premissas!$C$6</f>
        <v>0</v>
      </c>
      <c r="AD3634" s="15">
        <f t="shared" si="5548"/>
        <v>260</v>
      </c>
      <c r="AE3634" s="18">
        <f>AD3634*Premissas!$C$12</f>
        <v>8381.5248339133177</v>
      </c>
    </row>
    <row r="3635" spans="1:33" x14ac:dyDescent="0.25">
      <c r="A3635" s="7" t="str">
        <f>Premissas!$E$9</f>
        <v>março/19</v>
      </c>
      <c r="B3635" s="29">
        <f t="shared" si="5551"/>
        <v>260</v>
      </c>
      <c r="C3635" s="15">
        <f>LARGE(Premissas!$H$9:$I$9,1)</f>
        <v>77.73</v>
      </c>
      <c r="D3635" s="20">
        <f t="shared" si="5541"/>
        <v>0</v>
      </c>
      <c r="E3635" s="17">
        <f>D3635*Premissas!$C$6</f>
        <v>0</v>
      </c>
      <c r="F3635" s="15">
        <f t="shared" si="5542"/>
        <v>260</v>
      </c>
      <c r="G3635" s="18">
        <f>F3635*Premissas!$C$5</f>
        <v>8381.5248339133177</v>
      </c>
      <c r="M3635" s="7" t="str">
        <f>Premissas!$E$9</f>
        <v>março/19</v>
      </c>
      <c r="N3635" s="29">
        <f t="shared" si="5549"/>
        <v>260</v>
      </c>
      <c r="O3635" s="15">
        <f>Premissas!$I$9</f>
        <v>77.73</v>
      </c>
      <c r="P3635" s="20">
        <f t="shared" si="5544"/>
        <v>0</v>
      </c>
      <c r="Q3635" s="17">
        <f>P3635*Premissas!$C$13</f>
        <v>0</v>
      </c>
      <c r="R3635" s="15">
        <f t="shared" si="5545"/>
        <v>260</v>
      </c>
      <c r="S3635" s="18">
        <f>R3635*Premissas!$C$11</f>
        <v>12522.935779816513</v>
      </c>
      <c r="Y3635" s="7" t="str">
        <f>Premissas!$E$9</f>
        <v>março/19</v>
      </c>
      <c r="Z3635" s="29">
        <f t="shared" si="5550"/>
        <v>260</v>
      </c>
      <c r="AA3635" s="15">
        <f>Premissas!$H$9</f>
        <v>77.62</v>
      </c>
      <c r="AB3635" s="20">
        <f t="shared" si="5547"/>
        <v>0</v>
      </c>
      <c r="AC3635" s="17">
        <f>AB3635*Premissas!$C$6</f>
        <v>0</v>
      </c>
      <c r="AD3635" s="15">
        <f t="shared" si="5548"/>
        <v>260</v>
      </c>
      <c r="AE3635" s="18">
        <f>AD3635*Premissas!$C$12</f>
        <v>8381.5248339133177</v>
      </c>
    </row>
    <row r="3636" spans="1:33" x14ac:dyDescent="0.25">
      <c r="A3636" s="7" t="str">
        <f>Premissas!$E$10</f>
        <v>fevereiro/19</v>
      </c>
      <c r="B3636" s="29">
        <f t="shared" si="5551"/>
        <v>260</v>
      </c>
      <c r="C3636" s="15">
        <f>LARGE(Premissas!$H$10:$I$10,1)</f>
        <v>89.49</v>
      </c>
      <c r="D3636" s="20">
        <f t="shared" si="5541"/>
        <v>0</v>
      </c>
      <c r="E3636" s="17">
        <f>D3636*Premissas!$C$6</f>
        <v>0</v>
      </c>
      <c r="F3636" s="15">
        <f t="shared" si="5542"/>
        <v>260</v>
      </c>
      <c r="G3636" s="18">
        <f>F3636*Premissas!$C$5</f>
        <v>8381.5248339133177</v>
      </c>
      <c r="M3636" s="7" t="str">
        <f>Premissas!$E$10</f>
        <v>fevereiro/19</v>
      </c>
      <c r="N3636" s="29">
        <f t="shared" si="5549"/>
        <v>260</v>
      </c>
      <c r="O3636" s="15">
        <f>Premissas!$I$10</f>
        <v>61.82</v>
      </c>
      <c r="P3636" s="20">
        <f t="shared" si="5544"/>
        <v>0</v>
      </c>
      <c r="Q3636" s="17">
        <f>P3636*Premissas!$C$13</f>
        <v>0</v>
      </c>
      <c r="R3636" s="15">
        <f t="shared" si="5545"/>
        <v>260</v>
      </c>
      <c r="S3636" s="18">
        <f>R3636*Premissas!$C$11</f>
        <v>12522.935779816513</v>
      </c>
      <c r="Y3636" s="7" t="str">
        <f>Premissas!$E$10</f>
        <v>fevereiro/19</v>
      </c>
      <c r="Z3636" s="29">
        <f t="shared" si="5550"/>
        <v>260</v>
      </c>
      <c r="AA3636" s="15">
        <f>Premissas!$H$10</f>
        <v>89.49</v>
      </c>
      <c r="AB3636" s="20">
        <f t="shared" si="5547"/>
        <v>0</v>
      </c>
      <c r="AC3636" s="17">
        <f>AB3636*Premissas!$C$6</f>
        <v>0</v>
      </c>
      <c r="AD3636" s="15">
        <f t="shared" si="5548"/>
        <v>260</v>
      </c>
      <c r="AE3636" s="18">
        <f>AD3636*Premissas!$C$12</f>
        <v>8381.5248339133177</v>
      </c>
    </row>
    <row r="3637" spans="1:33" x14ac:dyDescent="0.25">
      <c r="A3637" s="7" t="str">
        <f>Premissas!$E$11</f>
        <v>janeiro/19</v>
      </c>
      <c r="B3637" s="29">
        <f t="shared" si="5551"/>
        <v>260</v>
      </c>
      <c r="C3637" s="15">
        <f>LARGE(Premissas!$H$11:$I$11,1)</f>
        <v>81.09</v>
      </c>
      <c r="D3637" s="16">
        <f t="shared" si="5541"/>
        <v>0</v>
      </c>
      <c r="E3637" s="17">
        <f>D3637*Premissas!$C$6</f>
        <v>0</v>
      </c>
      <c r="F3637" s="15">
        <f t="shared" si="5542"/>
        <v>260</v>
      </c>
      <c r="G3637" s="18">
        <f>F3637*Premissas!$C$5</f>
        <v>8381.5248339133177</v>
      </c>
      <c r="M3637" s="7" t="str">
        <f>Premissas!$E$11</f>
        <v>janeiro/19</v>
      </c>
      <c r="N3637" s="29">
        <f t="shared" si="5549"/>
        <v>260</v>
      </c>
      <c r="O3637" s="15">
        <f>Premissas!$I$11</f>
        <v>57.12</v>
      </c>
      <c r="P3637" s="16">
        <f t="shared" si="5544"/>
        <v>0</v>
      </c>
      <c r="Q3637" s="17">
        <f>P3637*Premissas!$C$13</f>
        <v>0</v>
      </c>
      <c r="R3637" s="15">
        <f t="shared" si="5545"/>
        <v>260</v>
      </c>
      <c r="S3637" s="18">
        <f>R3637*Premissas!$C$11</f>
        <v>12522.935779816513</v>
      </c>
      <c r="Y3637" s="7" t="str">
        <f>Premissas!$E$11</f>
        <v>janeiro/19</v>
      </c>
      <c r="Z3637" s="29">
        <f t="shared" si="5550"/>
        <v>260</v>
      </c>
      <c r="AA3637" s="15">
        <f>Premissas!$H$11</f>
        <v>81.09</v>
      </c>
      <c r="AB3637" s="16">
        <f t="shared" si="5547"/>
        <v>0</v>
      </c>
      <c r="AC3637" s="17">
        <f>AB3637*Premissas!$C$6</f>
        <v>0</v>
      </c>
      <c r="AD3637" s="15">
        <f t="shared" si="5548"/>
        <v>260</v>
      </c>
      <c r="AE3637" s="18">
        <f>AD3637*Premissas!$C$12</f>
        <v>8381.5248339133177</v>
      </c>
    </row>
    <row r="3638" spans="1:33" x14ac:dyDescent="0.25">
      <c r="A3638" s="7" t="str">
        <f>Premissas!$E$12</f>
        <v>dezembro/18</v>
      </c>
      <c r="B3638" s="29">
        <f t="shared" si="5551"/>
        <v>260</v>
      </c>
      <c r="C3638" s="15">
        <f>LARGE(Premissas!$H$12:$I$12,1)</f>
        <v>66.98</v>
      </c>
      <c r="D3638" s="16">
        <f t="shared" si="5541"/>
        <v>0</v>
      </c>
      <c r="E3638" s="17">
        <f>D3638*Premissas!$C$6</f>
        <v>0</v>
      </c>
      <c r="F3638" s="15">
        <f t="shared" si="5542"/>
        <v>260</v>
      </c>
      <c r="G3638" s="18">
        <f>F3638*Premissas!$C$5</f>
        <v>8381.5248339133177</v>
      </c>
      <c r="M3638" s="7" t="str">
        <f>Premissas!$E$12</f>
        <v>dezembro/18</v>
      </c>
      <c r="N3638" s="29">
        <f t="shared" si="5549"/>
        <v>260</v>
      </c>
      <c r="O3638" s="15">
        <f>Premissas!$I$12</f>
        <v>56.9</v>
      </c>
      <c r="P3638" s="16">
        <f t="shared" si="5544"/>
        <v>0</v>
      </c>
      <c r="Q3638" s="17">
        <f>P3638*Premissas!$C$13</f>
        <v>0</v>
      </c>
      <c r="R3638" s="15">
        <f t="shared" si="5545"/>
        <v>260</v>
      </c>
      <c r="S3638" s="18">
        <f>R3638*Premissas!$C$11</f>
        <v>12522.935779816513</v>
      </c>
      <c r="Y3638" s="7" t="str">
        <f>Premissas!$E$12</f>
        <v>dezembro/18</v>
      </c>
      <c r="Z3638" s="29">
        <f t="shared" si="5550"/>
        <v>260</v>
      </c>
      <c r="AA3638" s="15">
        <f>Premissas!$H$12</f>
        <v>66.98</v>
      </c>
      <c r="AB3638" s="16">
        <f t="shared" si="5547"/>
        <v>0</v>
      </c>
      <c r="AC3638" s="17">
        <f>AB3638*Premissas!$C$6</f>
        <v>0</v>
      </c>
      <c r="AD3638" s="15">
        <f t="shared" si="5548"/>
        <v>260</v>
      </c>
      <c r="AE3638" s="18">
        <f>AD3638*Premissas!$C$12</f>
        <v>8381.5248339133177</v>
      </c>
    </row>
    <row r="3639" spans="1:33" x14ac:dyDescent="0.25">
      <c r="A3639" s="7" t="str">
        <f>Premissas!$E$13</f>
        <v>novembro/18</v>
      </c>
      <c r="B3639" s="29">
        <f t="shared" si="5551"/>
        <v>260</v>
      </c>
      <c r="C3639" s="15">
        <f>LARGE(Premissas!$H$13:$I$13,1)</f>
        <v>66.42</v>
      </c>
      <c r="D3639" s="16">
        <f t="shared" si="5541"/>
        <v>0</v>
      </c>
      <c r="E3639" s="17">
        <f>D3639*Premissas!$C$6</f>
        <v>0</v>
      </c>
      <c r="F3639" s="15">
        <f t="shared" si="5542"/>
        <v>260</v>
      </c>
      <c r="G3639" s="18">
        <f>F3639*Premissas!$C$5</f>
        <v>8381.5248339133177</v>
      </c>
      <c r="M3639" s="7" t="str">
        <f>Premissas!$E$13</f>
        <v>novembro/18</v>
      </c>
      <c r="N3639" s="29">
        <f t="shared" si="5549"/>
        <v>260</v>
      </c>
      <c r="O3639" s="15">
        <f>Premissas!$I$13</f>
        <v>40.659999999999997</v>
      </c>
      <c r="P3639" s="16">
        <f t="shared" si="5544"/>
        <v>0</v>
      </c>
      <c r="Q3639" s="17">
        <f>P3639*Premissas!$C$13</f>
        <v>0</v>
      </c>
      <c r="R3639" s="15">
        <f t="shared" si="5545"/>
        <v>260</v>
      </c>
      <c r="S3639" s="18">
        <f>R3639*Premissas!$C$11</f>
        <v>12522.935779816513</v>
      </c>
      <c r="Y3639" s="7" t="str">
        <f>Premissas!$E$13</f>
        <v>novembro/18</v>
      </c>
      <c r="Z3639" s="29">
        <f t="shared" si="5550"/>
        <v>260</v>
      </c>
      <c r="AA3639" s="15">
        <f>Premissas!$H$13</f>
        <v>66.42</v>
      </c>
      <c r="AB3639" s="16">
        <f t="shared" si="5547"/>
        <v>0</v>
      </c>
      <c r="AC3639" s="17">
        <f>AB3639*Premissas!$C$6</f>
        <v>0</v>
      </c>
      <c r="AD3639" s="15">
        <f t="shared" si="5548"/>
        <v>260</v>
      </c>
      <c r="AE3639" s="18">
        <f>AD3639*Premissas!$C$12</f>
        <v>8381.5248339133177</v>
      </c>
    </row>
    <row r="3640" spans="1:33" x14ac:dyDescent="0.25">
      <c r="A3640" s="26" t="s">
        <v>35</v>
      </c>
      <c r="B3640" s="5"/>
      <c r="C3640" s="5">
        <f>LARGE(C3627:C3639,1)</f>
        <v>89.49</v>
      </c>
      <c r="D3640" s="5">
        <f>LARGE(D3627:D3639,1)</f>
        <v>0</v>
      </c>
      <c r="E3640" s="27">
        <f>SUM(E3628:E3639)</f>
        <v>0</v>
      </c>
      <c r="F3640" s="5">
        <f>LARGE(F3627:F3639,1)</f>
        <v>260</v>
      </c>
      <c r="G3640" s="27">
        <f t="shared" si="5486"/>
        <v>100578.29800695978</v>
      </c>
      <c r="H3640" s="50">
        <f>E3640+G3640</f>
        <v>100578.29800695978</v>
      </c>
      <c r="I3640">
        <f>B3628</f>
        <v>260</v>
      </c>
      <c r="M3640" s="26" t="s">
        <v>35</v>
      </c>
      <c r="N3640" s="5"/>
      <c r="O3640" s="5">
        <f t="shared" ref="O3640:P3640" si="5552">LARGE(O3627:O3639,1)</f>
        <v>77.73</v>
      </c>
      <c r="P3640" s="5">
        <f t="shared" si="5552"/>
        <v>0</v>
      </c>
      <c r="Q3640" s="27">
        <f t="shared" ref="Q3640" si="5553">SUM(Q3628:Q3639)</f>
        <v>0</v>
      </c>
      <c r="R3640" s="5">
        <f t="shared" ref="R3640" si="5554">LARGE(R3627:R3639,1)</f>
        <v>260</v>
      </c>
      <c r="S3640" s="27">
        <f t="shared" si="5490"/>
        <v>150275.22935779815</v>
      </c>
      <c r="T3640" s="50">
        <f t="shared" ref="T3640" si="5555">Q3640+S3640</f>
        <v>150275.22935779815</v>
      </c>
      <c r="U3640">
        <f t="shared" ref="U3640" si="5556">N3628</f>
        <v>260</v>
      </c>
      <c r="Y3640" s="26" t="s">
        <v>35</v>
      </c>
      <c r="Z3640" s="5"/>
      <c r="AA3640" s="5">
        <f t="shared" ref="AA3640:AB3640" si="5557">LARGE(AA3627:AA3639,1)</f>
        <v>89.49</v>
      </c>
      <c r="AB3640" s="5">
        <f t="shared" si="5557"/>
        <v>0</v>
      </c>
      <c r="AC3640" s="27">
        <f t="shared" ref="AC3640" si="5558">SUM(AC3628:AC3639)</f>
        <v>0</v>
      </c>
      <c r="AD3640" s="5">
        <f t="shared" ref="AD3640" si="5559">LARGE(AD3627:AD3639,1)</f>
        <v>260</v>
      </c>
      <c r="AE3640" s="27">
        <f t="shared" si="5496"/>
        <v>100578.29800695978</v>
      </c>
      <c r="AF3640" s="50">
        <f t="shared" ref="AF3640" si="5560">AC3640+AE3640</f>
        <v>100578.29800695978</v>
      </c>
      <c r="AG3640">
        <f t="shared" ref="AG3640" si="5561">Z3628</f>
        <v>260</v>
      </c>
    </row>
    <row r="3641" spans="1:33" x14ac:dyDescent="0.25">
      <c r="A3641" s="6" t="s">
        <v>12</v>
      </c>
      <c r="B3641" s="6" t="s">
        <v>18</v>
      </c>
      <c r="C3641" s="6" t="s">
        <v>19</v>
      </c>
      <c r="D3641" s="14" t="s">
        <v>20</v>
      </c>
      <c r="E3641" s="14" t="s">
        <v>21</v>
      </c>
      <c r="F3641" s="6" t="s">
        <v>22</v>
      </c>
      <c r="G3641" s="6" t="s">
        <v>23</v>
      </c>
      <c r="M3641" s="6" t="s">
        <v>12</v>
      </c>
      <c r="N3641" s="6" t="s">
        <v>18</v>
      </c>
      <c r="O3641" s="6" t="s">
        <v>19</v>
      </c>
      <c r="P3641" s="14" t="s">
        <v>20</v>
      </c>
      <c r="Q3641" s="14" t="s">
        <v>21</v>
      </c>
      <c r="R3641" s="6" t="s">
        <v>22</v>
      </c>
      <c r="S3641" s="6" t="s">
        <v>23</v>
      </c>
      <c r="Y3641" s="6" t="s">
        <v>12</v>
      </c>
      <c r="Z3641" s="6" t="s">
        <v>18</v>
      </c>
      <c r="AA3641" s="6" t="s">
        <v>19</v>
      </c>
      <c r="AB3641" s="14" t="s">
        <v>20</v>
      </c>
      <c r="AC3641" s="14" t="s">
        <v>21</v>
      </c>
      <c r="AD3641" s="6" t="s">
        <v>22</v>
      </c>
      <c r="AE3641" s="6" t="s">
        <v>23</v>
      </c>
    </row>
    <row r="3642" spans="1:33" x14ac:dyDescent="0.25">
      <c r="A3642" s="7" t="str">
        <f>Premissas!$E$2</f>
        <v>outubro/19</v>
      </c>
      <c r="B3642" s="29">
        <f>B3628+1</f>
        <v>261</v>
      </c>
      <c r="C3642" s="15">
        <f>LARGE(Premissas!$H$2:$I$2,1)</f>
        <v>63.39</v>
      </c>
      <c r="D3642" s="16">
        <f t="shared" ref="D3642:D3653" si="5562">IF(C3642&gt;105%*B3642,(C3642-B3642),0)</f>
        <v>0</v>
      </c>
      <c r="E3642" s="17">
        <f>D3642*Premissas!$C$6</f>
        <v>0</v>
      </c>
      <c r="F3642" s="15">
        <f t="shared" ref="F3642:F3653" si="5563">IF(C3642&gt;B3642,C3642,B3642)</f>
        <v>261</v>
      </c>
      <c r="G3642" s="18">
        <f>F3642*Premissas!$C$5</f>
        <v>8413.7614678899081</v>
      </c>
      <c r="M3642" s="7" t="str">
        <f>Premissas!$E$2</f>
        <v>outubro/19</v>
      </c>
      <c r="N3642" s="29">
        <f t="shared" ref="N3642" si="5564">N3628+1</f>
        <v>261</v>
      </c>
      <c r="O3642" s="15">
        <f>Premissas!$I$2</f>
        <v>63.39</v>
      </c>
      <c r="P3642" s="16">
        <f t="shared" ref="P3642:P3653" si="5565">IF(O3642&gt;105%*N3642,(O3642-N3642),0)</f>
        <v>0</v>
      </c>
      <c r="Q3642" s="17">
        <f>P3642*Premissas!$C$13</f>
        <v>0</v>
      </c>
      <c r="R3642" s="15">
        <f t="shared" ref="R3642:R3653" si="5566">IF(O3642&gt;N3642,O3642,N3642)</f>
        <v>261</v>
      </c>
      <c r="S3642" s="18">
        <f>R3642*Premissas!$C$11</f>
        <v>12571.100917431193</v>
      </c>
      <c r="Y3642" s="7" t="str">
        <f>Premissas!$E$2</f>
        <v>outubro/19</v>
      </c>
      <c r="Z3642" s="29">
        <f t="shared" ref="Z3642" si="5567">Z3628+1</f>
        <v>261</v>
      </c>
      <c r="AA3642" s="15">
        <f>Premissas!$H$2</f>
        <v>58.8</v>
      </c>
      <c r="AB3642" s="16">
        <f t="shared" ref="AB3642:AB3653" si="5568">IF(AA3642&gt;105%*Z3642,(AA3642-Z3642),0)</f>
        <v>0</v>
      </c>
      <c r="AC3642" s="17">
        <f>AB3642*Premissas!$C$6</f>
        <v>0</v>
      </c>
      <c r="AD3642" s="15">
        <f t="shared" ref="AD3642:AD3653" si="5569">IF(AA3642&gt;Z3642,AA3642,Z3642)</f>
        <v>261</v>
      </c>
      <c r="AE3642" s="18">
        <f>AD3642*Premissas!$C$12</f>
        <v>8413.7614678899081</v>
      </c>
    </row>
    <row r="3643" spans="1:33" x14ac:dyDescent="0.25">
      <c r="A3643" s="7" t="str">
        <f>Premissas!$E$3</f>
        <v>setembro/19</v>
      </c>
      <c r="B3643" s="29">
        <f>B3642</f>
        <v>261</v>
      </c>
      <c r="C3643" s="15">
        <f>LARGE(Premissas!$H$3:$I$3,1)</f>
        <v>58.91</v>
      </c>
      <c r="D3643" s="16">
        <f t="shared" si="5562"/>
        <v>0</v>
      </c>
      <c r="E3643" s="17">
        <f>D3643*Premissas!$C$6</f>
        <v>0</v>
      </c>
      <c r="F3643" s="15">
        <f t="shared" si="5563"/>
        <v>261</v>
      </c>
      <c r="G3643" s="18">
        <f>F3643*Premissas!$C$5</f>
        <v>8413.7614678899081</v>
      </c>
      <c r="M3643" s="7" t="str">
        <f>Premissas!$E$3</f>
        <v>setembro/19</v>
      </c>
      <c r="N3643" s="29">
        <f t="shared" ref="N3643:N3653" si="5570">N3642</f>
        <v>261</v>
      </c>
      <c r="O3643" s="15">
        <f>Premissas!$I$3</f>
        <v>52.19</v>
      </c>
      <c r="P3643" s="16">
        <f t="shared" si="5565"/>
        <v>0</v>
      </c>
      <c r="Q3643" s="17">
        <f>P3643*Premissas!$C$13</f>
        <v>0</v>
      </c>
      <c r="R3643" s="15">
        <f t="shared" si="5566"/>
        <v>261</v>
      </c>
      <c r="S3643" s="18">
        <f>R3643*Premissas!$C$11</f>
        <v>12571.100917431193</v>
      </c>
      <c r="Y3643" s="7" t="str">
        <f>Premissas!$E$3</f>
        <v>setembro/19</v>
      </c>
      <c r="Z3643" s="29">
        <f t="shared" ref="Z3643:Z3653" si="5571">Z3642</f>
        <v>261</v>
      </c>
      <c r="AA3643" s="15">
        <f>Premissas!$H$3</f>
        <v>58.91</v>
      </c>
      <c r="AB3643" s="16">
        <f t="shared" si="5568"/>
        <v>0</v>
      </c>
      <c r="AC3643" s="17">
        <f>AB3643*Premissas!$C$6</f>
        <v>0</v>
      </c>
      <c r="AD3643" s="15">
        <f t="shared" si="5569"/>
        <v>261</v>
      </c>
      <c r="AE3643" s="18">
        <f>AD3643*Premissas!$C$12</f>
        <v>8413.7614678899081</v>
      </c>
    </row>
    <row r="3644" spans="1:33" x14ac:dyDescent="0.25">
      <c r="A3644" s="7" t="str">
        <f>Premissas!$E$4</f>
        <v>agosto/19</v>
      </c>
      <c r="B3644" s="29">
        <f t="shared" ref="B3644:B3653" si="5572">B3643</f>
        <v>261</v>
      </c>
      <c r="C3644" s="15">
        <f>LARGE(Premissas!$H$4:$I$4,1)</f>
        <v>46.48</v>
      </c>
      <c r="D3644" s="16">
        <f t="shared" si="5562"/>
        <v>0</v>
      </c>
      <c r="E3644" s="17">
        <f>D3644*Premissas!$C$6</f>
        <v>0</v>
      </c>
      <c r="F3644" s="15">
        <f t="shared" si="5563"/>
        <v>261</v>
      </c>
      <c r="G3644" s="18">
        <f>F3644*Premissas!$C$5</f>
        <v>8413.7614678899081</v>
      </c>
      <c r="M3644" s="7" t="str">
        <f>Premissas!$E$4</f>
        <v>agosto/19</v>
      </c>
      <c r="N3644" s="29">
        <f t="shared" si="5570"/>
        <v>261</v>
      </c>
      <c r="O3644" s="15">
        <f>Premissas!$I$4</f>
        <v>20.16</v>
      </c>
      <c r="P3644" s="16">
        <f t="shared" si="5565"/>
        <v>0</v>
      </c>
      <c r="Q3644" s="17">
        <f>P3644*Premissas!$C$13</f>
        <v>0</v>
      </c>
      <c r="R3644" s="15">
        <f t="shared" si="5566"/>
        <v>261</v>
      </c>
      <c r="S3644" s="18">
        <f>R3644*Premissas!$C$11</f>
        <v>12571.100917431193</v>
      </c>
      <c r="Y3644" s="7" t="str">
        <f>Premissas!$E$4</f>
        <v>agosto/19</v>
      </c>
      <c r="Z3644" s="29">
        <f t="shared" si="5571"/>
        <v>261</v>
      </c>
      <c r="AA3644" s="15">
        <f>Premissas!$H$4</f>
        <v>46.48</v>
      </c>
      <c r="AB3644" s="16">
        <f t="shared" si="5568"/>
        <v>0</v>
      </c>
      <c r="AC3644" s="17">
        <f>AB3644*Premissas!$C$6</f>
        <v>0</v>
      </c>
      <c r="AD3644" s="15">
        <f t="shared" si="5569"/>
        <v>261</v>
      </c>
      <c r="AE3644" s="18">
        <f>AD3644*Premissas!$C$12</f>
        <v>8413.7614678899081</v>
      </c>
    </row>
    <row r="3645" spans="1:33" x14ac:dyDescent="0.25">
      <c r="A3645" s="7" t="str">
        <f>Premissas!$E$5</f>
        <v>julho/19</v>
      </c>
      <c r="B3645" s="29">
        <f t="shared" si="5572"/>
        <v>261</v>
      </c>
      <c r="C3645" s="15">
        <f>LARGE(Premissas!$H$5:$I$5,1)</f>
        <v>63.17</v>
      </c>
      <c r="D3645" s="16">
        <f t="shared" si="5562"/>
        <v>0</v>
      </c>
      <c r="E3645" s="17">
        <f>D3645*Premissas!$C$6</f>
        <v>0</v>
      </c>
      <c r="F3645" s="15">
        <f t="shared" si="5563"/>
        <v>261</v>
      </c>
      <c r="G3645" s="18">
        <f>F3645*Premissas!$C$5</f>
        <v>8413.7614678899081</v>
      </c>
      <c r="M3645" s="7" t="str">
        <f>Premissas!$E$5</f>
        <v>julho/19</v>
      </c>
      <c r="N3645" s="29">
        <f t="shared" si="5570"/>
        <v>261</v>
      </c>
      <c r="O3645" s="15">
        <f>Premissas!$I$5</f>
        <v>39.979999999999997</v>
      </c>
      <c r="P3645" s="16">
        <f t="shared" si="5565"/>
        <v>0</v>
      </c>
      <c r="Q3645" s="17">
        <f>P3645*Premissas!$C$13</f>
        <v>0</v>
      </c>
      <c r="R3645" s="15">
        <f t="shared" si="5566"/>
        <v>261</v>
      </c>
      <c r="S3645" s="18">
        <f>R3645*Premissas!$C$11</f>
        <v>12571.100917431193</v>
      </c>
      <c r="Y3645" s="7" t="str">
        <f>Premissas!$E$5</f>
        <v>julho/19</v>
      </c>
      <c r="Z3645" s="29">
        <f t="shared" si="5571"/>
        <v>261</v>
      </c>
      <c r="AA3645" s="15">
        <f>Premissas!$H$5</f>
        <v>63.17</v>
      </c>
      <c r="AB3645" s="16">
        <f t="shared" si="5568"/>
        <v>0</v>
      </c>
      <c r="AC3645" s="17">
        <f>AB3645*Premissas!$C$6</f>
        <v>0</v>
      </c>
      <c r="AD3645" s="15">
        <f t="shared" si="5569"/>
        <v>261</v>
      </c>
      <c r="AE3645" s="18">
        <f>AD3645*Premissas!$C$12</f>
        <v>8413.7614678899081</v>
      </c>
    </row>
    <row r="3646" spans="1:33" x14ac:dyDescent="0.25">
      <c r="A3646" s="7" t="str">
        <f>Premissas!$E$6</f>
        <v>junho/19</v>
      </c>
      <c r="B3646" s="29">
        <f t="shared" si="5572"/>
        <v>261</v>
      </c>
      <c r="C3646" s="15">
        <f>LARGE(Premissas!$H$6:$I$6,1)</f>
        <v>59.47</v>
      </c>
      <c r="D3646" s="16">
        <f t="shared" si="5562"/>
        <v>0</v>
      </c>
      <c r="E3646" s="17">
        <f>D3646*Premissas!$C$6</f>
        <v>0</v>
      </c>
      <c r="F3646" s="15">
        <f t="shared" si="5563"/>
        <v>261</v>
      </c>
      <c r="G3646" s="18">
        <f>F3646*Premissas!$C$5</f>
        <v>8413.7614678899081</v>
      </c>
      <c r="M3646" s="7" t="str">
        <f>Premissas!$E$6</f>
        <v>junho/19</v>
      </c>
      <c r="N3646" s="29">
        <f t="shared" si="5570"/>
        <v>261</v>
      </c>
      <c r="O3646" s="15">
        <f>Premissas!$I$6</f>
        <v>47.71</v>
      </c>
      <c r="P3646" s="16">
        <f t="shared" si="5565"/>
        <v>0</v>
      </c>
      <c r="Q3646" s="17">
        <f>P3646*Premissas!$C$13</f>
        <v>0</v>
      </c>
      <c r="R3646" s="15">
        <f t="shared" si="5566"/>
        <v>261</v>
      </c>
      <c r="S3646" s="18">
        <f>R3646*Premissas!$C$11</f>
        <v>12571.100917431193</v>
      </c>
      <c r="Y3646" s="7" t="str">
        <f>Premissas!$E$6</f>
        <v>junho/19</v>
      </c>
      <c r="Z3646" s="29">
        <f t="shared" si="5571"/>
        <v>261</v>
      </c>
      <c r="AA3646" s="15">
        <f>Premissas!$H$6</f>
        <v>59.47</v>
      </c>
      <c r="AB3646" s="16">
        <f t="shared" si="5568"/>
        <v>0</v>
      </c>
      <c r="AC3646" s="17">
        <f>AB3646*Premissas!$C$6</f>
        <v>0</v>
      </c>
      <c r="AD3646" s="15">
        <f t="shared" si="5569"/>
        <v>261</v>
      </c>
      <c r="AE3646" s="18">
        <f>AD3646*Premissas!$C$12</f>
        <v>8413.7614678899081</v>
      </c>
    </row>
    <row r="3647" spans="1:33" x14ac:dyDescent="0.25">
      <c r="A3647" s="7" t="str">
        <f>Premissas!$E$7</f>
        <v>maio/19</v>
      </c>
      <c r="B3647" s="29">
        <f t="shared" si="5572"/>
        <v>261</v>
      </c>
      <c r="C3647" s="15">
        <f>LARGE(Premissas!$H$7:$I$7,1)</f>
        <v>61.04</v>
      </c>
      <c r="D3647" s="20">
        <f t="shared" si="5562"/>
        <v>0</v>
      </c>
      <c r="E3647" s="17">
        <f>D3647*Premissas!$C$6</f>
        <v>0</v>
      </c>
      <c r="F3647" s="15">
        <f t="shared" si="5563"/>
        <v>261</v>
      </c>
      <c r="G3647" s="18">
        <f>F3647*Premissas!$C$5</f>
        <v>8413.7614678899081</v>
      </c>
      <c r="M3647" s="7" t="str">
        <f>Premissas!$E$7</f>
        <v>maio/19</v>
      </c>
      <c r="N3647" s="29">
        <f t="shared" si="5570"/>
        <v>261</v>
      </c>
      <c r="O3647" s="15">
        <f>Premissas!$I$7</f>
        <v>46.37</v>
      </c>
      <c r="P3647" s="20">
        <f t="shared" si="5565"/>
        <v>0</v>
      </c>
      <c r="Q3647" s="17">
        <f>P3647*Premissas!$C$13</f>
        <v>0</v>
      </c>
      <c r="R3647" s="15">
        <f t="shared" si="5566"/>
        <v>261</v>
      </c>
      <c r="S3647" s="18">
        <f>R3647*Premissas!$C$11</f>
        <v>12571.100917431193</v>
      </c>
      <c r="Y3647" s="7" t="str">
        <f>Premissas!$E$7</f>
        <v>maio/19</v>
      </c>
      <c r="Z3647" s="29">
        <f t="shared" si="5571"/>
        <v>261</v>
      </c>
      <c r="AA3647" s="15">
        <f>Premissas!$H$7</f>
        <v>61.04</v>
      </c>
      <c r="AB3647" s="20">
        <f t="shared" si="5568"/>
        <v>0</v>
      </c>
      <c r="AC3647" s="17">
        <f>AB3647*Premissas!$C$6</f>
        <v>0</v>
      </c>
      <c r="AD3647" s="15">
        <f t="shared" si="5569"/>
        <v>261</v>
      </c>
      <c r="AE3647" s="18">
        <f>AD3647*Premissas!$C$12</f>
        <v>8413.7614678899081</v>
      </c>
    </row>
    <row r="3648" spans="1:33" x14ac:dyDescent="0.25">
      <c r="A3648" s="7" t="str">
        <f>Premissas!$E$8</f>
        <v>abril/19</v>
      </c>
      <c r="B3648" s="29">
        <f t="shared" si="5572"/>
        <v>261</v>
      </c>
      <c r="C3648" s="15">
        <f>LARGE(Premissas!$H$8:$I$8,1)</f>
        <v>81.98</v>
      </c>
      <c r="D3648" s="20">
        <f t="shared" si="5562"/>
        <v>0</v>
      </c>
      <c r="E3648" s="17">
        <f>D3648*Premissas!$C$6</f>
        <v>0</v>
      </c>
      <c r="F3648" s="15">
        <f t="shared" si="5563"/>
        <v>261</v>
      </c>
      <c r="G3648" s="18">
        <f>F3648*Premissas!$C$5</f>
        <v>8413.7614678899081</v>
      </c>
      <c r="M3648" s="7" t="str">
        <f>Premissas!$E$8</f>
        <v>abril/19</v>
      </c>
      <c r="N3648" s="29">
        <f t="shared" si="5570"/>
        <v>261</v>
      </c>
      <c r="O3648" s="15">
        <f>Premissas!$I$8</f>
        <v>53.09</v>
      </c>
      <c r="P3648" s="20">
        <f t="shared" si="5565"/>
        <v>0</v>
      </c>
      <c r="Q3648" s="17">
        <f>P3648*Premissas!$C$13</f>
        <v>0</v>
      </c>
      <c r="R3648" s="15">
        <f t="shared" si="5566"/>
        <v>261</v>
      </c>
      <c r="S3648" s="18">
        <f>R3648*Premissas!$C$11</f>
        <v>12571.100917431193</v>
      </c>
      <c r="Y3648" s="7" t="str">
        <f>Premissas!$E$8</f>
        <v>abril/19</v>
      </c>
      <c r="Z3648" s="29">
        <f t="shared" si="5571"/>
        <v>261</v>
      </c>
      <c r="AA3648" s="15">
        <f>Premissas!$H$8</f>
        <v>81.98</v>
      </c>
      <c r="AB3648" s="20">
        <f t="shared" si="5568"/>
        <v>0</v>
      </c>
      <c r="AC3648" s="17">
        <f>AB3648*Premissas!$C$6</f>
        <v>0</v>
      </c>
      <c r="AD3648" s="15">
        <f t="shared" si="5569"/>
        <v>261</v>
      </c>
      <c r="AE3648" s="18">
        <f>AD3648*Premissas!$C$12</f>
        <v>8413.7614678899081</v>
      </c>
    </row>
    <row r="3649" spans="1:33" x14ac:dyDescent="0.25">
      <c r="A3649" s="7" t="str">
        <f>Premissas!$E$9</f>
        <v>março/19</v>
      </c>
      <c r="B3649" s="29">
        <f t="shared" si="5572"/>
        <v>261</v>
      </c>
      <c r="C3649" s="15">
        <f>LARGE(Premissas!$H$9:$I$9,1)</f>
        <v>77.73</v>
      </c>
      <c r="D3649" s="20">
        <f t="shared" si="5562"/>
        <v>0</v>
      </c>
      <c r="E3649" s="17">
        <f>D3649*Premissas!$C$6</f>
        <v>0</v>
      </c>
      <c r="F3649" s="15">
        <f t="shared" si="5563"/>
        <v>261</v>
      </c>
      <c r="G3649" s="18">
        <f>F3649*Premissas!$C$5</f>
        <v>8413.7614678899081</v>
      </c>
      <c r="M3649" s="7" t="str">
        <f>Premissas!$E$9</f>
        <v>março/19</v>
      </c>
      <c r="N3649" s="29">
        <f t="shared" si="5570"/>
        <v>261</v>
      </c>
      <c r="O3649" s="15">
        <f>Premissas!$I$9</f>
        <v>77.73</v>
      </c>
      <c r="P3649" s="20">
        <f t="shared" si="5565"/>
        <v>0</v>
      </c>
      <c r="Q3649" s="17">
        <f>P3649*Premissas!$C$13</f>
        <v>0</v>
      </c>
      <c r="R3649" s="15">
        <f t="shared" si="5566"/>
        <v>261</v>
      </c>
      <c r="S3649" s="18">
        <f>R3649*Premissas!$C$11</f>
        <v>12571.100917431193</v>
      </c>
      <c r="Y3649" s="7" t="str">
        <f>Premissas!$E$9</f>
        <v>março/19</v>
      </c>
      <c r="Z3649" s="29">
        <f t="shared" si="5571"/>
        <v>261</v>
      </c>
      <c r="AA3649" s="15">
        <f>Premissas!$H$9</f>
        <v>77.62</v>
      </c>
      <c r="AB3649" s="20">
        <f t="shared" si="5568"/>
        <v>0</v>
      </c>
      <c r="AC3649" s="17">
        <f>AB3649*Premissas!$C$6</f>
        <v>0</v>
      </c>
      <c r="AD3649" s="15">
        <f t="shared" si="5569"/>
        <v>261</v>
      </c>
      <c r="AE3649" s="18">
        <f>AD3649*Premissas!$C$12</f>
        <v>8413.7614678899081</v>
      </c>
    </row>
    <row r="3650" spans="1:33" x14ac:dyDescent="0.25">
      <c r="A3650" s="7" t="str">
        <f>Premissas!$E$10</f>
        <v>fevereiro/19</v>
      </c>
      <c r="B3650" s="29">
        <f t="shared" si="5572"/>
        <v>261</v>
      </c>
      <c r="C3650" s="15">
        <f>LARGE(Premissas!$H$10:$I$10,1)</f>
        <v>89.49</v>
      </c>
      <c r="D3650" s="20">
        <f t="shared" si="5562"/>
        <v>0</v>
      </c>
      <c r="E3650" s="17">
        <f>D3650*Premissas!$C$6</f>
        <v>0</v>
      </c>
      <c r="F3650" s="15">
        <f t="shared" si="5563"/>
        <v>261</v>
      </c>
      <c r="G3650" s="18">
        <f>F3650*Premissas!$C$5</f>
        <v>8413.7614678899081</v>
      </c>
      <c r="M3650" s="7" t="str">
        <f>Premissas!$E$10</f>
        <v>fevereiro/19</v>
      </c>
      <c r="N3650" s="29">
        <f t="shared" si="5570"/>
        <v>261</v>
      </c>
      <c r="O3650" s="15">
        <f>Premissas!$I$10</f>
        <v>61.82</v>
      </c>
      <c r="P3650" s="20">
        <f t="shared" si="5565"/>
        <v>0</v>
      </c>
      <c r="Q3650" s="17">
        <f>P3650*Premissas!$C$13</f>
        <v>0</v>
      </c>
      <c r="R3650" s="15">
        <f t="shared" si="5566"/>
        <v>261</v>
      </c>
      <c r="S3650" s="18">
        <f>R3650*Premissas!$C$11</f>
        <v>12571.100917431193</v>
      </c>
      <c r="Y3650" s="7" t="str">
        <f>Premissas!$E$10</f>
        <v>fevereiro/19</v>
      </c>
      <c r="Z3650" s="29">
        <f t="shared" si="5571"/>
        <v>261</v>
      </c>
      <c r="AA3650" s="15">
        <f>Premissas!$H$10</f>
        <v>89.49</v>
      </c>
      <c r="AB3650" s="20">
        <f t="shared" si="5568"/>
        <v>0</v>
      </c>
      <c r="AC3650" s="17">
        <f>AB3650*Premissas!$C$6</f>
        <v>0</v>
      </c>
      <c r="AD3650" s="15">
        <f t="shared" si="5569"/>
        <v>261</v>
      </c>
      <c r="AE3650" s="18">
        <f>AD3650*Premissas!$C$12</f>
        <v>8413.7614678899081</v>
      </c>
    </row>
    <row r="3651" spans="1:33" x14ac:dyDescent="0.25">
      <c r="A3651" s="7" t="str">
        <f>Premissas!$E$11</f>
        <v>janeiro/19</v>
      </c>
      <c r="B3651" s="29">
        <f t="shared" si="5572"/>
        <v>261</v>
      </c>
      <c r="C3651" s="15">
        <f>LARGE(Premissas!$H$11:$I$11,1)</f>
        <v>81.09</v>
      </c>
      <c r="D3651" s="16">
        <f t="shared" si="5562"/>
        <v>0</v>
      </c>
      <c r="E3651" s="17">
        <f>D3651*Premissas!$C$6</f>
        <v>0</v>
      </c>
      <c r="F3651" s="15">
        <f t="shared" si="5563"/>
        <v>261</v>
      </c>
      <c r="G3651" s="18">
        <f>F3651*Premissas!$C$5</f>
        <v>8413.7614678899081</v>
      </c>
      <c r="M3651" s="7" t="str">
        <f>Premissas!$E$11</f>
        <v>janeiro/19</v>
      </c>
      <c r="N3651" s="29">
        <f t="shared" si="5570"/>
        <v>261</v>
      </c>
      <c r="O3651" s="15">
        <f>Premissas!$I$11</f>
        <v>57.12</v>
      </c>
      <c r="P3651" s="16">
        <f t="shared" si="5565"/>
        <v>0</v>
      </c>
      <c r="Q3651" s="17">
        <f>P3651*Premissas!$C$13</f>
        <v>0</v>
      </c>
      <c r="R3651" s="15">
        <f t="shared" si="5566"/>
        <v>261</v>
      </c>
      <c r="S3651" s="18">
        <f>R3651*Premissas!$C$11</f>
        <v>12571.100917431193</v>
      </c>
      <c r="Y3651" s="7" t="str">
        <f>Premissas!$E$11</f>
        <v>janeiro/19</v>
      </c>
      <c r="Z3651" s="29">
        <f t="shared" si="5571"/>
        <v>261</v>
      </c>
      <c r="AA3651" s="15">
        <f>Premissas!$H$11</f>
        <v>81.09</v>
      </c>
      <c r="AB3651" s="16">
        <f t="shared" si="5568"/>
        <v>0</v>
      </c>
      <c r="AC3651" s="17">
        <f>AB3651*Premissas!$C$6</f>
        <v>0</v>
      </c>
      <c r="AD3651" s="15">
        <f t="shared" si="5569"/>
        <v>261</v>
      </c>
      <c r="AE3651" s="18">
        <f>AD3651*Premissas!$C$12</f>
        <v>8413.7614678899081</v>
      </c>
    </row>
    <row r="3652" spans="1:33" x14ac:dyDescent="0.25">
      <c r="A3652" s="7" t="str">
        <f>Premissas!$E$12</f>
        <v>dezembro/18</v>
      </c>
      <c r="B3652" s="29">
        <f t="shared" si="5572"/>
        <v>261</v>
      </c>
      <c r="C3652" s="15">
        <f>LARGE(Premissas!$H$12:$I$12,1)</f>
        <v>66.98</v>
      </c>
      <c r="D3652" s="16">
        <f t="shared" si="5562"/>
        <v>0</v>
      </c>
      <c r="E3652" s="17">
        <f>D3652*Premissas!$C$6</f>
        <v>0</v>
      </c>
      <c r="F3652" s="15">
        <f t="shared" si="5563"/>
        <v>261</v>
      </c>
      <c r="G3652" s="18">
        <f>F3652*Premissas!$C$5</f>
        <v>8413.7614678899081</v>
      </c>
      <c r="M3652" s="7" t="str">
        <f>Premissas!$E$12</f>
        <v>dezembro/18</v>
      </c>
      <c r="N3652" s="29">
        <f t="shared" si="5570"/>
        <v>261</v>
      </c>
      <c r="O3652" s="15">
        <f>Premissas!$I$12</f>
        <v>56.9</v>
      </c>
      <c r="P3652" s="16">
        <f t="shared" si="5565"/>
        <v>0</v>
      </c>
      <c r="Q3652" s="17">
        <f>P3652*Premissas!$C$13</f>
        <v>0</v>
      </c>
      <c r="R3652" s="15">
        <f t="shared" si="5566"/>
        <v>261</v>
      </c>
      <c r="S3652" s="18">
        <f>R3652*Premissas!$C$11</f>
        <v>12571.100917431193</v>
      </c>
      <c r="Y3652" s="7" t="str">
        <f>Premissas!$E$12</f>
        <v>dezembro/18</v>
      </c>
      <c r="Z3652" s="29">
        <f t="shared" si="5571"/>
        <v>261</v>
      </c>
      <c r="AA3652" s="15">
        <f>Premissas!$H$12</f>
        <v>66.98</v>
      </c>
      <c r="AB3652" s="16">
        <f t="shared" si="5568"/>
        <v>0</v>
      </c>
      <c r="AC3652" s="17">
        <f>AB3652*Premissas!$C$6</f>
        <v>0</v>
      </c>
      <c r="AD3652" s="15">
        <f t="shared" si="5569"/>
        <v>261</v>
      </c>
      <c r="AE3652" s="18">
        <f>AD3652*Premissas!$C$12</f>
        <v>8413.7614678899081</v>
      </c>
    </row>
    <row r="3653" spans="1:33" x14ac:dyDescent="0.25">
      <c r="A3653" s="7" t="str">
        <f>Premissas!$E$13</f>
        <v>novembro/18</v>
      </c>
      <c r="B3653" s="29">
        <f t="shared" si="5572"/>
        <v>261</v>
      </c>
      <c r="C3653" s="15">
        <f>LARGE(Premissas!$H$13:$I$13,1)</f>
        <v>66.42</v>
      </c>
      <c r="D3653" s="16">
        <f t="shared" si="5562"/>
        <v>0</v>
      </c>
      <c r="E3653" s="17">
        <f>D3653*Premissas!$C$6</f>
        <v>0</v>
      </c>
      <c r="F3653" s="15">
        <f t="shared" si="5563"/>
        <v>261</v>
      </c>
      <c r="G3653" s="18">
        <f>F3653*Premissas!$C$5</f>
        <v>8413.7614678899081</v>
      </c>
      <c r="M3653" s="7" t="str">
        <f>Premissas!$E$13</f>
        <v>novembro/18</v>
      </c>
      <c r="N3653" s="29">
        <f t="shared" si="5570"/>
        <v>261</v>
      </c>
      <c r="O3653" s="15">
        <f>Premissas!$I$13</f>
        <v>40.659999999999997</v>
      </c>
      <c r="P3653" s="16">
        <f t="shared" si="5565"/>
        <v>0</v>
      </c>
      <c r="Q3653" s="17">
        <f>P3653*Premissas!$C$13</f>
        <v>0</v>
      </c>
      <c r="R3653" s="15">
        <f t="shared" si="5566"/>
        <v>261</v>
      </c>
      <c r="S3653" s="18">
        <f>R3653*Premissas!$C$11</f>
        <v>12571.100917431193</v>
      </c>
      <c r="Y3653" s="7" t="str">
        <f>Premissas!$E$13</f>
        <v>novembro/18</v>
      </c>
      <c r="Z3653" s="29">
        <f t="shared" si="5571"/>
        <v>261</v>
      </c>
      <c r="AA3653" s="15">
        <f>Premissas!$H$13</f>
        <v>66.42</v>
      </c>
      <c r="AB3653" s="16">
        <f t="shared" si="5568"/>
        <v>0</v>
      </c>
      <c r="AC3653" s="17">
        <f>AB3653*Premissas!$C$6</f>
        <v>0</v>
      </c>
      <c r="AD3653" s="15">
        <f t="shared" si="5569"/>
        <v>261</v>
      </c>
      <c r="AE3653" s="18">
        <f>AD3653*Premissas!$C$12</f>
        <v>8413.7614678899081</v>
      </c>
    </row>
    <row r="3654" spans="1:33" x14ac:dyDescent="0.25">
      <c r="A3654" s="26" t="s">
        <v>35</v>
      </c>
      <c r="B3654" s="5"/>
      <c r="C3654" s="5">
        <f>LARGE(C3641:C3653,1)</f>
        <v>89.49</v>
      </c>
      <c r="D3654" s="5">
        <f>LARGE(D3641:D3653,1)</f>
        <v>0</v>
      </c>
      <c r="E3654" s="27">
        <f>SUM(E3642:E3653)</f>
        <v>0</v>
      </c>
      <c r="F3654" s="5">
        <f>LARGE(F3641:F3653,1)</f>
        <v>261</v>
      </c>
      <c r="G3654" s="27">
        <f t="shared" si="5486"/>
        <v>100965.13761467893</v>
      </c>
      <c r="H3654" s="50">
        <f>E3654+G3654</f>
        <v>100965.13761467893</v>
      </c>
      <c r="I3654">
        <f>B3642</f>
        <v>261</v>
      </c>
      <c r="M3654" s="26" t="s">
        <v>35</v>
      </c>
      <c r="N3654" s="5"/>
      <c r="O3654" s="5">
        <f t="shared" ref="O3654:P3654" si="5573">LARGE(O3641:O3653,1)</f>
        <v>77.73</v>
      </c>
      <c r="P3654" s="5">
        <f t="shared" si="5573"/>
        <v>0</v>
      </c>
      <c r="Q3654" s="27">
        <f t="shared" ref="Q3654" si="5574">SUM(Q3642:Q3653)</f>
        <v>0</v>
      </c>
      <c r="R3654" s="5">
        <f t="shared" ref="R3654" si="5575">LARGE(R3641:R3653,1)</f>
        <v>261</v>
      </c>
      <c r="S3654" s="27">
        <f t="shared" si="5490"/>
        <v>150853.21100917432</v>
      </c>
      <c r="T3654" s="50">
        <f t="shared" ref="T3654" si="5576">Q3654+S3654</f>
        <v>150853.21100917432</v>
      </c>
      <c r="U3654">
        <f t="shared" ref="U3654" si="5577">N3642</f>
        <v>261</v>
      </c>
      <c r="Y3654" s="26" t="s">
        <v>35</v>
      </c>
      <c r="Z3654" s="5"/>
      <c r="AA3654" s="5">
        <f t="shared" ref="AA3654:AB3654" si="5578">LARGE(AA3641:AA3653,1)</f>
        <v>89.49</v>
      </c>
      <c r="AB3654" s="5">
        <f t="shared" si="5578"/>
        <v>0</v>
      </c>
      <c r="AC3654" s="27">
        <f t="shared" ref="AC3654" si="5579">SUM(AC3642:AC3653)</f>
        <v>0</v>
      </c>
      <c r="AD3654" s="5">
        <f t="shared" ref="AD3654" si="5580">LARGE(AD3641:AD3653,1)</f>
        <v>261</v>
      </c>
      <c r="AE3654" s="27">
        <f t="shared" si="5496"/>
        <v>100965.13761467893</v>
      </c>
      <c r="AF3654" s="50">
        <f t="shared" ref="AF3654" si="5581">AC3654+AE3654</f>
        <v>100965.13761467893</v>
      </c>
      <c r="AG3654">
        <f t="shared" ref="AG3654" si="5582">Z3642</f>
        <v>261</v>
      </c>
    </row>
    <row r="3655" spans="1:33" x14ac:dyDescent="0.25">
      <c r="A3655" s="6" t="s">
        <v>12</v>
      </c>
      <c r="B3655" s="6" t="s">
        <v>18</v>
      </c>
      <c r="C3655" s="6" t="s">
        <v>19</v>
      </c>
      <c r="D3655" s="14" t="s">
        <v>20</v>
      </c>
      <c r="E3655" s="14" t="s">
        <v>21</v>
      </c>
      <c r="F3655" s="6" t="s">
        <v>22</v>
      </c>
      <c r="G3655" s="6" t="s">
        <v>23</v>
      </c>
      <c r="M3655" s="6" t="s">
        <v>12</v>
      </c>
      <c r="N3655" s="6" t="s">
        <v>18</v>
      </c>
      <c r="O3655" s="6" t="s">
        <v>19</v>
      </c>
      <c r="P3655" s="14" t="s">
        <v>20</v>
      </c>
      <c r="Q3655" s="14" t="s">
        <v>21</v>
      </c>
      <c r="R3655" s="6" t="s">
        <v>22</v>
      </c>
      <c r="S3655" s="6" t="s">
        <v>23</v>
      </c>
      <c r="Y3655" s="6" t="s">
        <v>12</v>
      </c>
      <c r="Z3655" s="6" t="s">
        <v>18</v>
      </c>
      <c r="AA3655" s="6" t="s">
        <v>19</v>
      </c>
      <c r="AB3655" s="14" t="s">
        <v>20</v>
      </c>
      <c r="AC3655" s="14" t="s">
        <v>21</v>
      </c>
      <c r="AD3655" s="6" t="s">
        <v>22</v>
      </c>
      <c r="AE3655" s="6" t="s">
        <v>23</v>
      </c>
    </row>
    <row r="3656" spans="1:33" x14ac:dyDescent="0.25">
      <c r="A3656" s="7" t="str">
        <f>Premissas!$E$2</f>
        <v>outubro/19</v>
      </c>
      <c r="B3656" s="29">
        <f>B3642+1</f>
        <v>262</v>
      </c>
      <c r="C3656" s="15">
        <f>LARGE(Premissas!$H$2:$I$2,1)</f>
        <v>63.39</v>
      </c>
      <c r="D3656" s="16">
        <f t="shared" ref="D3656:D3667" si="5583">IF(C3656&gt;105%*B3656,(C3656-B3656),0)</f>
        <v>0</v>
      </c>
      <c r="E3656" s="17">
        <f>D3656*Premissas!$C$6</f>
        <v>0</v>
      </c>
      <c r="F3656" s="15">
        <f t="shared" ref="F3656:F3667" si="5584">IF(C3656&gt;B3656,C3656,B3656)</f>
        <v>262</v>
      </c>
      <c r="G3656" s="18">
        <f>F3656*Premissas!$C$5</f>
        <v>8445.9981018664985</v>
      </c>
      <c r="M3656" s="7" t="str">
        <f>Premissas!$E$2</f>
        <v>outubro/19</v>
      </c>
      <c r="N3656" s="29">
        <f t="shared" ref="N3656" si="5585">N3642+1</f>
        <v>262</v>
      </c>
      <c r="O3656" s="15">
        <f>Premissas!$I$2</f>
        <v>63.39</v>
      </c>
      <c r="P3656" s="16">
        <f t="shared" ref="P3656:P3667" si="5586">IF(O3656&gt;105%*N3656,(O3656-N3656),0)</f>
        <v>0</v>
      </c>
      <c r="Q3656" s="17">
        <f>P3656*Premissas!$C$13</f>
        <v>0</v>
      </c>
      <c r="R3656" s="15">
        <f t="shared" ref="R3656:R3667" si="5587">IF(O3656&gt;N3656,O3656,N3656)</f>
        <v>262</v>
      </c>
      <c r="S3656" s="18">
        <f>R3656*Premissas!$C$11</f>
        <v>12619.266055045871</v>
      </c>
      <c r="Y3656" s="7" t="str">
        <f>Premissas!$E$2</f>
        <v>outubro/19</v>
      </c>
      <c r="Z3656" s="29">
        <f t="shared" ref="Z3656" si="5588">Z3642+1</f>
        <v>262</v>
      </c>
      <c r="AA3656" s="15">
        <f>Premissas!$H$2</f>
        <v>58.8</v>
      </c>
      <c r="AB3656" s="16">
        <f t="shared" ref="AB3656:AB3667" si="5589">IF(AA3656&gt;105%*Z3656,(AA3656-Z3656),0)</f>
        <v>0</v>
      </c>
      <c r="AC3656" s="17">
        <f>AB3656*Premissas!$C$6</f>
        <v>0</v>
      </c>
      <c r="AD3656" s="15">
        <f t="shared" ref="AD3656:AD3667" si="5590">IF(AA3656&gt;Z3656,AA3656,Z3656)</f>
        <v>262</v>
      </c>
      <c r="AE3656" s="18">
        <f>AD3656*Premissas!$C$12</f>
        <v>8445.9981018664985</v>
      </c>
    </row>
    <row r="3657" spans="1:33" x14ac:dyDescent="0.25">
      <c r="A3657" s="7" t="str">
        <f>Premissas!$E$3</f>
        <v>setembro/19</v>
      </c>
      <c r="B3657" s="29">
        <f>B3656</f>
        <v>262</v>
      </c>
      <c r="C3657" s="15">
        <f>LARGE(Premissas!$H$3:$I$3,1)</f>
        <v>58.91</v>
      </c>
      <c r="D3657" s="16">
        <f t="shared" si="5583"/>
        <v>0</v>
      </c>
      <c r="E3657" s="17">
        <f>D3657*Premissas!$C$6</f>
        <v>0</v>
      </c>
      <c r="F3657" s="15">
        <f t="shared" si="5584"/>
        <v>262</v>
      </c>
      <c r="G3657" s="18">
        <f>F3657*Premissas!$C$5</f>
        <v>8445.9981018664985</v>
      </c>
      <c r="M3657" s="7" t="str">
        <f>Premissas!$E$3</f>
        <v>setembro/19</v>
      </c>
      <c r="N3657" s="29">
        <f t="shared" ref="N3657:N3667" si="5591">N3656</f>
        <v>262</v>
      </c>
      <c r="O3657" s="15">
        <f>Premissas!$I$3</f>
        <v>52.19</v>
      </c>
      <c r="P3657" s="16">
        <f t="shared" si="5586"/>
        <v>0</v>
      </c>
      <c r="Q3657" s="17">
        <f>P3657*Premissas!$C$13</f>
        <v>0</v>
      </c>
      <c r="R3657" s="15">
        <f t="shared" si="5587"/>
        <v>262</v>
      </c>
      <c r="S3657" s="18">
        <f>R3657*Premissas!$C$11</f>
        <v>12619.266055045871</v>
      </c>
      <c r="Y3657" s="7" t="str">
        <f>Premissas!$E$3</f>
        <v>setembro/19</v>
      </c>
      <c r="Z3657" s="29">
        <f t="shared" ref="Z3657:Z3667" si="5592">Z3656</f>
        <v>262</v>
      </c>
      <c r="AA3657" s="15">
        <f>Premissas!$H$3</f>
        <v>58.91</v>
      </c>
      <c r="AB3657" s="16">
        <f t="shared" si="5589"/>
        <v>0</v>
      </c>
      <c r="AC3657" s="17">
        <f>AB3657*Premissas!$C$6</f>
        <v>0</v>
      </c>
      <c r="AD3657" s="15">
        <f t="shared" si="5590"/>
        <v>262</v>
      </c>
      <c r="AE3657" s="18">
        <f>AD3657*Premissas!$C$12</f>
        <v>8445.9981018664985</v>
      </c>
    </row>
    <row r="3658" spans="1:33" x14ac:dyDescent="0.25">
      <c r="A3658" s="7" t="str">
        <f>Premissas!$E$4</f>
        <v>agosto/19</v>
      </c>
      <c r="B3658" s="29">
        <f t="shared" ref="B3658:B3667" si="5593">B3657</f>
        <v>262</v>
      </c>
      <c r="C3658" s="15">
        <f>LARGE(Premissas!$H$4:$I$4,1)</f>
        <v>46.48</v>
      </c>
      <c r="D3658" s="16">
        <f t="shared" si="5583"/>
        <v>0</v>
      </c>
      <c r="E3658" s="17">
        <f>D3658*Premissas!$C$6</f>
        <v>0</v>
      </c>
      <c r="F3658" s="15">
        <f t="shared" si="5584"/>
        <v>262</v>
      </c>
      <c r="G3658" s="18">
        <f>F3658*Premissas!$C$5</f>
        <v>8445.9981018664985</v>
      </c>
      <c r="M3658" s="7" t="str">
        <f>Premissas!$E$4</f>
        <v>agosto/19</v>
      </c>
      <c r="N3658" s="29">
        <f t="shared" si="5591"/>
        <v>262</v>
      </c>
      <c r="O3658" s="15">
        <f>Premissas!$I$4</f>
        <v>20.16</v>
      </c>
      <c r="P3658" s="16">
        <f t="shared" si="5586"/>
        <v>0</v>
      </c>
      <c r="Q3658" s="17">
        <f>P3658*Premissas!$C$13</f>
        <v>0</v>
      </c>
      <c r="R3658" s="15">
        <f t="shared" si="5587"/>
        <v>262</v>
      </c>
      <c r="S3658" s="18">
        <f>R3658*Premissas!$C$11</f>
        <v>12619.266055045871</v>
      </c>
      <c r="Y3658" s="7" t="str">
        <f>Premissas!$E$4</f>
        <v>agosto/19</v>
      </c>
      <c r="Z3658" s="29">
        <f t="shared" si="5592"/>
        <v>262</v>
      </c>
      <c r="AA3658" s="15">
        <f>Premissas!$H$4</f>
        <v>46.48</v>
      </c>
      <c r="AB3658" s="16">
        <f t="shared" si="5589"/>
        <v>0</v>
      </c>
      <c r="AC3658" s="17">
        <f>AB3658*Premissas!$C$6</f>
        <v>0</v>
      </c>
      <c r="AD3658" s="15">
        <f t="shared" si="5590"/>
        <v>262</v>
      </c>
      <c r="AE3658" s="18">
        <f>AD3658*Premissas!$C$12</f>
        <v>8445.9981018664985</v>
      </c>
    </row>
    <row r="3659" spans="1:33" x14ac:dyDescent="0.25">
      <c r="A3659" s="7" t="str">
        <f>Premissas!$E$5</f>
        <v>julho/19</v>
      </c>
      <c r="B3659" s="29">
        <f t="shared" si="5593"/>
        <v>262</v>
      </c>
      <c r="C3659" s="15">
        <f>LARGE(Premissas!$H$5:$I$5,1)</f>
        <v>63.17</v>
      </c>
      <c r="D3659" s="16">
        <f t="shared" si="5583"/>
        <v>0</v>
      </c>
      <c r="E3659" s="17">
        <f>D3659*Premissas!$C$6</f>
        <v>0</v>
      </c>
      <c r="F3659" s="15">
        <f t="shared" si="5584"/>
        <v>262</v>
      </c>
      <c r="G3659" s="18">
        <f>F3659*Premissas!$C$5</f>
        <v>8445.9981018664985</v>
      </c>
      <c r="M3659" s="7" t="str">
        <f>Premissas!$E$5</f>
        <v>julho/19</v>
      </c>
      <c r="N3659" s="29">
        <f t="shared" si="5591"/>
        <v>262</v>
      </c>
      <c r="O3659" s="15">
        <f>Premissas!$I$5</f>
        <v>39.979999999999997</v>
      </c>
      <c r="P3659" s="16">
        <f t="shared" si="5586"/>
        <v>0</v>
      </c>
      <c r="Q3659" s="17">
        <f>P3659*Premissas!$C$13</f>
        <v>0</v>
      </c>
      <c r="R3659" s="15">
        <f t="shared" si="5587"/>
        <v>262</v>
      </c>
      <c r="S3659" s="18">
        <f>R3659*Premissas!$C$11</f>
        <v>12619.266055045871</v>
      </c>
      <c r="Y3659" s="7" t="str">
        <f>Premissas!$E$5</f>
        <v>julho/19</v>
      </c>
      <c r="Z3659" s="29">
        <f t="shared" si="5592"/>
        <v>262</v>
      </c>
      <c r="AA3659" s="15">
        <f>Premissas!$H$5</f>
        <v>63.17</v>
      </c>
      <c r="AB3659" s="16">
        <f t="shared" si="5589"/>
        <v>0</v>
      </c>
      <c r="AC3659" s="17">
        <f>AB3659*Premissas!$C$6</f>
        <v>0</v>
      </c>
      <c r="AD3659" s="15">
        <f t="shared" si="5590"/>
        <v>262</v>
      </c>
      <c r="AE3659" s="18">
        <f>AD3659*Premissas!$C$12</f>
        <v>8445.9981018664985</v>
      </c>
    </row>
    <row r="3660" spans="1:33" x14ac:dyDescent="0.25">
      <c r="A3660" s="7" t="str">
        <f>Premissas!$E$6</f>
        <v>junho/19</v>
      </c>
      <c r="B3660" s="29">
        <f t="shared" si="5593"/>
        <v>262</v>
      </c>
      <c r="C3660" s="15">
        <f>LARGE(Premissas!$H$6:$I$6,1)</f>
        <v>59.47</v>
      </c>
      <c r="D3660" s="16">
        <f t="shared" si="5583"/>
        <v>0</v>
      </c>
      <c r="E3660" s="17">
        <f>D3660*Premissas!$C$6</f>
        <v>0</v>
      </c>
      <c r="F3660" s="15">
        <f t="shared" si="5584"/>
        <v>262</v>
      </c>
      <c r="G3660" s="18">
        <f>F3660*Premissas!$C$5</f>
        <v>8445.9981018664985</v>
      </c>
      <c r="M3660" s="7" t="str">
        <f>Premissas!$E$6</f>
        <v>junho/19</v>
      </c>
      <c r="N3660" s="29">
        <f t="shared" si="5591"/>
        <v>262</v>
      </c>
      <c r="O3660" s="15">
        <f>Premissas!$I$6</f>
        <v>47.71</v>
      </c>
      <c r="P3660" s="16">
        <f t="shared" si="5586"/>
        <v>0</v>
      </c>
      <c r="Q3660" s="17">
        <f>P3660*Premissas!$C$13</f>
        <v>0</v>
      </c>
      <c r="R3660" s="15">
        <f t="shared" si="5587"/>
        <v>262</v>
      </c>
      <c r="S3660" s="18">
        <f>R3660*Premissas!$C$11</f>
        <v>12619.266055045871</v>
      </c>
      <c r="Y3660" s="7" t="str">
        <f>Premissas!$E$6</f>
        <v>junho/19</v>
      </c>
      <c r="Z3660" s="29">
        <f t="shared" si="5592"/>
        <v>262</v>
      </c>
      <c r="AA3660" s="15">
        <f>Premissas!$H$6</f>
        <v>59.47</v>
      </c>
      <c r="AB3660" s="16">
        <f t="shared" si="5589"/>
        <v>0</v>
      </c>
      <c r="AC3660" s="17">
        <f>AB3660*Premissas!$C$6</f>
        <v>0</v>
      </c>
      <c r="AD3660" s="15">
        <f t="shared" si="5590"/>
        <v>262</v>
      </c>
      <c r="AE3660" s="18">
        <f>AD3660*Premissas!$C$12</f>
        <v>8445.9981018664985</v>
      </c>
    </row>
    <row r="3661" spans="1:33" x14ac:dyDescent="0.25">
      <c r="A3661" s="7" t="str">
        <f>Premissas!$E$7</f>
        <v>maio/19</v>
      </c>
      <c r="B3661" s="29">
        <f t="shared" si="5593"/>
        <v>262</v>
      </c>
      <c r="C3661" s="15">
        <f>LARGE(Premissas!$H$7:$I$7,1)</f>
        <v>61.04</v>
      </c>
      <c r="D3661" s="20">
        <f t="shared" si="5583"/>
        <v>0</v>
      </c>
      <c r="E3661" s="17">
        <f>D3661*Premissas!$C$6</f>
        <v>0</v>
      </c>
      <c r="F3661" s="15">
        <f t="shared" si="5584"/>
        <v>262</v>
      </c>
      <c r="G3661" s="18">
        <f>F3661*Premissas!$C$5</f>
        <v>8445.9981018664985</v>
      </c>
      <c r="M3661" s="7" t="str">
        <f>Premissas!$E$7</f>
        <v>maio/19</v>
      </c>
      <c r="N3661" s="29">
        <f t="shared" si="5591"/>
        <v>262</v>
      </c>
      <c r="O3661" s="15">
        <f>Premissas!$I$7</f>
        <v>46.37</v>
      </c>
      <c r="P3661" s="20">
        <f t="shared" si="5586"/>
        <v>0</v>
      </c>
      <c r="Q3661" s="17">
        <f>P3661*Premissas!$C$13</f>
        <v>0</v>
      </c>
      <c r="R3661" s="15">
        <f t="shared" si="5587"/>
        <v>262</v>
      </c>
      <c r="S3661" s="18">
        <f>R3661*Premissas!$C$11</f>
        <v>12619.266055045871</v>
      </c>
      <c r="Y3661" s="7" t="str">
        <f>Premissas!$E$7</f>
        <v>maio/19</v>
      </c>
      <c r="Z3661" s="29">
        <f t="shared" si="5592"/>
        <v>262</v>
      </c>
      <c r="AA3661" s="15">
        <f>Premissas!$H$7</f>
        <v>61.04</v>
      </c>
      <c r="AB3661" s="20">
        <f t="shared" si="5589"/>
        <v>0</v>
      </c>
      <c r="AC3661" s="17">
        <f>AB3661*Premissas!$C$6</f>
        <v>0</v>
      </c>
      <c r="AD3661" s="15">
        <f t="shared" si="5590"/>
        <v>262</v>
      </c>
      <c r="AE3661" s="18">
        <f>AD3661*Premissas!$C$12</f>
        <v>8445.9981018664985</v>
      </c>
    </row>
    <row r="3662" spans="1:33" x14ac:dyDescent="0.25">
      <c r="A3662" s="7" t="str">
        <f>Premissas!$E$8</f>
        <v>abril/19</v>
      </c>
      <c r="B3662" s="29">
        <f t="shared" si="5593"/>
        <v>262</v>
      </c>
      <c r="C3662" s="15">
        <f>LARGE(Premissas!$H$8:$I$8,1)</f>
        <v>81.98</v>
      </c>
      <c r="D3662" s="20">
        <f t="shared" si="5583"/>
        <v>0</v>
      </c>
      <c r="E3662" s="17">
        <f>D3662*Premissas!$C$6</f>
        <v>0</v>
      </c>
      <c r="F3662" s="15">
        <f t="shared" si="5584"/>
        <v>262</v>
      </c>
      <c r="G3662" s="18">
        <f>F3662*Premissas!$C$5</f>
        <v>8445.9981018664985</v>
      </c>
      <c r="M3662" s="7" t="str">
        <f>Premissas!$E$8</f>
        <v>abril/19</v>
      </c>
      <c r="N3662" s="29">
        <f t="shared" si="5591"/>
        <v>262</v>
      </c>
      <c r="O3662" s="15">
        <f>Premissas!$I$8</f>
        <v>53.09</v>
      </c>
      <c r="P3662" s="20">
        <f t="shared" si="5586"/>
        <v>0</v>
      </c>
      <c r="Q3662" s="17">
        <f>P3662*Premissas!$C$13</f>
        <v>0</v>
      </c>
      <c r="R3662" s="15">
        <f t="shared" si="5587"/>
        <v>262</v>
      </c>
      <c r="S3662" s="18">
        <f>R3662*Premissas!$C$11</f>
        <v>12619.266055045871</v>
      </c>
      <c r="Y3662" s="7" t="str">
        <f>Premissas!$E$8</f>
        <v>abril/19</v>
      </c>
      <c r="Z3662" s="29">
        <f t="shared" si="5592"/>
        <v>262</v>
      </c>
      <c r="AA3662" s="15">
        <f>Premissas!$H$8</f>
        <v>81.98</v>
      </c>
      <c r="AB3662" s="20">
        <f t="shared" si="5589"/>
        <v>0</v>
      </c>
      <c r="AC3662" s="17">
        <f>AB3662*Premissas!$C$6</f>
        <v>0</v>
      </c>
      <c r="AD3662" s="15">
        <f t="shared" si="5590"/>
        <v>262</v>
      </c>
      <c r="AE3662" s="18">
        <f>AD3662*Premissas!$C$12</f>
        <v>8445.9981018664985</v>
      </c>
    </row>
    <row r="3663" spans="1:33" x14ac:dyDescent="0.25">
      <c r="A3663" s="7" t="str">
        <f>Premissas!$E$9</f>
        <v>março/19</v>
      </c>
      <c r="B3663" s="29">
        <f t="shared" si="5593"/>
        <v>262</v>
      </c>
      <c r="C3663" s="15">
        <f>LARGE(Premissas!$H$9:$I$9,1)</f>
        <v>77.73</v>
      </c>
      <c r="D3663" s="20">
        <f t="shared" si="5583"/>
        <v>0</v>
      </c>
      <c r="E3663" s="17">
        <f>D3663*Premissas!$C$6</f>
        <v>0</v>
      </c>
      <c r="F3663" s="15">
        <f t="shared" si="5584"/>
        <v>262</v>
      </c>
      <c r="G3663" s="18">
        <f>F3663*Premissas!$C$5</f>
        <v>8445.9981018664985</v>
      </c>
      <c r="M3663" s="7" t="str">
        <f>Premissas!$E$9</f>
        <v>março/19</v>
      </c>
      <c r="N3663" s="29">
        <f t="shared" si="5591"/>
        <v>262</v>
      </c>
      <c r="O3663" s="15">
        <f>Premissas!$I$9</f>
        <v>77.73</v>
      </c>
      <c r="P3663" s="20">
        <f t="shared" si="5586"/>
        <v>0</v>
      </c>
      <c r="Q3663" s="17">
        <f>P3663*Premissas!$C$13</f>
        <v>0</v>
      </c>
      <c r="R3663" s="15">
        <f t="shared" si="5587"/>
        <v>262</v>
      </c>
      <c r="S3663" s="18">
        <f>R3663*Premissas!$C$11</f>
        <v>12619.266055045871</v>
      </c>
      <c r="Y3663" s="7" t="str">
        <f>Premissas!$E$9</f>
        <v>março/19</v>
      </c>
      <c r="Z3663" s="29">
        <f t="shared" si="5592"/>
        <v>262</v>
      </c>
      <c r="AA3663" s="15">
        <f>Premissas!$H$9</f>
        <v>77.62</v>
      </c>
      <c r="AB3663" s="20">
        <f t="shared" si="5589"/>
        <v>0</v>
      </c>
      <c r="AC3663" s="17">
        <f>AB3663*Premissas!$C$6</f>
        <v>0</v>
      </c>
      <c r="AD3663" s="15">
        <f t="shared" si="5590"/>
        <v>262</v>
      </c>
      <c r="AE3663" s="18">
        <f>AD3663*Premissas!$C$12</f>
        <v>8445.9981018664985</v>
      </c>
    </row>
    <row r="3664" spans="1:33" x14ac:dyDescent="0.25">
      <c r="A3664" s="7" t="str">
        <f>Premissas!$E$10</f>
        <v>fevereiro/19</v>
      </c>
      <c r="B3664" s="29">
        <f t="shared" si="5593"/>
        <v>262</v>
      </c>
      <c r="C3664" s="15">
        <f>LARGE(Premissas!$H$10:$I$10,1)</f>
        <v>89.49</v>
      </c>
      <c r="D3664" s="20">
        <f t="shared" si="5583"/>
        <v>0</v>
      </c>
      <c r="E3664" s="17">
        <f>D3664*Premissas!$C$6</f>
        <v>0</v>
      </c>
      <c r="F3664" s="15">
        <f t="shared" si="5584"/>
        <v>262</v>
      </c>
      <c r="G3664" s="18">
        <f>F3664*Premissas!$C$5</f>
        <v>8445.9981018664985</v>
      </c>
      <c r="M3664" s="7" t="str">
        <f>Premissas!$E$10</f>
        <v>fevereiro/19</v>
      </c>
      <c r="N3664" s="29">
        <f t="shared" si="5591"/>
        <v>262</v>
      </c>
      <c r="O3664" s="15">
        <f>Premissas!$I$10</f>
        <v>61.82</v>
      </c>
      <c r="P3664" s="20">
        <f t="shared" si="5586"/>
        <v>0</v>
      </c>
      <c r="Q3664" s="17">
        <f>P3664*Premissas!$C$13</f>
        <v>0</v>
      </c>
      <c r="R3664" s="15">
        <f t="shared" si="5587"/>
        <v>262</v>
      </c>
      <c r="S3664" s="18">
        <f>R3664*Premissas!$C$11</f>
        <v>12619.266055045871</v>
      </c>
      <c r="Y3664" s="7" t="str">
        <f>Premissas!$E$10</f>
        <v>fevereiro/19</v>
      </c>
      <c r="Z3664" s="29">
        <f t="shared" si="5592"/>
        <v>262</v>
      </c>
      <c r="AA3664" s="15">
        <f>Premissas!$H$10</f>
        <v>89.49</v>
      </c>
      <c r="AB3664" s="20">
        <f t="shared" si="5589"/>
        <v>0</v>
      </c>
      <c r="AC3664" s="17">
        <f>AB3664*Premissas!$C$6</f>
        <v>0</v>
      </c>
      <c r="AD3664" s="15">
        <f t="shared" si="5590"/>
        <v>262</v>
      </c>
      <c r="AE3664" s="18">
        <f>AD3664*Premissas!$C$12</f>
        <v>8445.9981018664985</v>
      </c>
    </row>
    <row r="3665" spans="1:33" x14ac:dyDescent="0.25">
      <c r="A3665" s="7" t="str">
        <f>Premissas!$E$11</f>
        <v>janeiro/19</v>
      </c>
      <c r="B3665" s="29">
        <f t="shared" si="5593"/>
        <v>262</v>
      </c>
      <c r="C3665" s="15">
        <f>LARGE(Premissas!$H$11:$I$11,1)</f>
        <v>81.09</v>
      </c>
      <c r="D3665" s="16">
        <f t="shared" si="5583"/>
        <v>0</v>
      </c>
      <c r="E3665" s="17">
        <f>D3665*Premissas!$C$6</f>
        <v>0</v>
      </c>
      <c r="F3665" s="15">
        <f t="shared" si="5584"/>
        <v>262</v>
      </c>
      <c r="G3665" s="18">
        <f>F3665*Premissas!$C$5</f>
        <v>8445.9981018664985</v>
      </c>
      <c r="M3665" s="7" t="str">
        <f>Premissas!$E$11</f>
        <v>janeiro/19</v>
      </c>
      <c r="N3665" s="29">
        <f t="shared" si="5591"/>
        <v>262</v>
      </c>
      <c r="O3665" s="15">
        <f>Premissas!$I$11</f>
        <v>57.12</v>
      </c>
      <c r="P3665" s="16">
        <f t="shared" si="5586"/>
        <v>0</v>
      </c>
      <c r="Q3665" s="17">
        <f>P3665*Premissas!$C$13</f>
        <v>0</v>
      </c>
      <c r="R3665" s="15">
        <f t="shared" si="5587"/>
        <v>262</v>
      </c>
      <c r="S3665" s="18">
        <f>R3665*Premissas!$C$11</f>
        <v>12619.266055045871</v>
      </c>
      <c r="Y3665" s="7" t="str">
        <f>Premissas!$E$11</f>
        <v>janeiro/19</v>
      </c>
      <c r="Z3665" s="29">
        <f t="shared" si="5592"/>
        <v>262</v>
      </c>
      <c r="AA3665" s="15">
        <f>Premissas!$H$11</f>
        <v>81.09</v>
      </c>
      <c r="AB3665" s="16">
        <f t="shared" si="5589"/>
        <v>0</v>
      </c>
      <c r="AC3665" s="17">
        <f>AB3665*Premissas!$C$6</f>
        <v>0</v>
      </c>
      <c r="AD3665" s="15">
        <f t="shared" si="5590"/>
        <v>262</v>
      </c>
      <c r="AE3665" s="18">
        <f>AD3665*Premissas!$C$12</f>
        <v>8445.9981018664985</v>
      </c>
    </row>
    <row r="3666" spans="1:33" x14ac:dyDescent="0.25">
      <c r="A3666" s="7" t="str">
        <f>Premissas!$E$12</f>
        <v>dezembro/18</v>
      </c>
      <c r="B3666" s="29">
        <f t="shared" si="5593"/>
        <v>262</v>
      </c>
      <c r="C3666" s="15">
        <f>LARGE(Premissas!$H$12:$I$12,1)</f>
        <v>66.98</v>
      </c>
      <c r="D3666" s="16">
        <f t="shared" si="5583"/>
        <v>0</v>
      </c>
      <c r="E3666" s="17">
        <f>D3666*Premissas!$C$6</f>
        <v>0</v>
      </c>
      <c r="F3666" s="15">
        <f t="shared" si="5584"/>
        <v>262</v>
      </c>
      <c r="G3666" s="18">
        <f>F3666*Premissas!$C$5</f>
        <v>8445.9981018664985</v>
      </c>
      <c r="M3666" s="7" t="str">
        <f>Premissas!$E$12</f>
        <v>dezembro/18</v>
      </c>
      <c r="N3666" s="29">
        <f t="shared" si="5591"/>
        <v>262</v>
      </c>
      <c r="O3666" s="15">
        <f>Premissas!$I$12</f>
        <v>56.9</v>
      </c>
      <c r="P3666" s="16">
        <f t="shared" si="5586"/>
        <v>0</v>
      </c>
      <c r="Q3666" s="17">
        <f>P3666*Premissas!$C$13</f>
        <v>0</v>
      </c>
      <c r="R3666" s="15">
        <f t="shared" si="5587"/>
        <v>262</v>
      </c>
      <c r="S3666" s="18">
        <f>R3666*Premissas!$C$11</f>
        <v>12619.266055045871</v>
      </c>
      <c r="Y3666" s="7" t="str">
        <f>Premissas!$E$12</f>
        <v>dezembro/18</v>
      </c>
      <c r="Z3666" s="29">
        <f t="shared" si="5592"/>
        <v>262</v>
      </c>
      <c r="AA3666" s="15">
        <f>Premissas!$H$12</f>
        <v>66.98</v>
      </c>
      <c r="AB3666" s="16">
        <f t="shared" si="5589"/>
        <v>0</v>
      </c>
      <c r="AC3666" s="17">
        <f>AB3666*Premissas!$C$6</f>
        <v>0</v>
      </c>
      <c r="AD3666" s="15">
        <f t="shared" si="5590"/>
        <v>262</v>
      </c>
      <c r="AE3666" s="18">
        <f>AD3666*Premissas!$C$12</f>
        <v>8445.9981018664985</v>
      </c>
    </row>
    <row r="3667" spans="1:33" x14ac:dyDescent="0.25">
      <c r="A3667" s="7" t="str">
        <f>Premissas!$E$13</f>
        <v>novembro/18</v>
      </c>
      <c r="B3667" s="29">
        <f t="shared" si="5593"/>
        <v>262</v>
      </c>
      <c r="C3667" s="15">
        <f>LARGE(Premissas!$H$13:$I$13,1)</f>
        <v>66.42</v>
      </c>
      <c r="D3667" s="16">
        <f t="shared" si="5583"/>
        <v>0</v>
      </c>
      <c r="E3667" s="17">
        <f>D3667*Premissas!$C$6</f>
        <v>0</v>
      </c>
      <c r="F3667" s="15">
        <f t="shared" si="5584"/>
        <v>262</v>
      </c>
      <c r="G3667" s="18">
        <f>F3667*Premissas!$C$5</f>
        <v>8445.9981018664985</v>
      </c>
      <c r="M3667" s="7" t="str">
        <f>Premissas!$E$13</f>
        <v>novembro/18</v>
      </c>
      <c r="N3667" s="29">
        <f t="shared" si="5591"/>
        <v>262</v>
      </c>
      <c r="O3667" s="15">
        <f>Premissas!$I$13</f>
        <v>40.659999999999997</v>
      </c>
      <c r="P3667" s="16">
        <f t="shared" si="5586"/>
        <v>0</v>
      </c>
      <c r="Q3667" s="17">
        <f>P3667*Premissas!$C$13</f>
        <v>0</v>
      </c>
      <c r="R3667" s="15">
        <f t="shared" si="5587"/>
        <v>262</v>
      </c>
      <c r="S3667" s="18">
        <f>R3667*Premissas!$C$11</f>
        <v>12619.266055045871</v>
      </c>
      <c r="Y3667" s="7" t="str">
        <f>Premissas!$E$13</f>
        <v>novembro/18</v>
      </c>
      <c r="Z3667" s="29">
        <f t="shared" si="5592"/>
        <v>262</v>
      </c>
      <c r="AA3667" s="15">
        <f>Premissas!$H$13</f>
        <v>66.42</v>
      </c>
      <c r="AB3667" s="16">
        <f t="shared" si="5589"/>
        <v>0</v>
      </c>
      <c r="AC3667" s="17">
        <f>AB3667*Premissas!$C$6</f>
        <v>0</v>
      </c>
      <c r="AD3667" s="15">
        <f t="shared" si="5590"/>
        <v>262</v>
      </c>
      <c r="AE3667" s="18">
        <f>AD3667*Premissas!$C$12</f>
        <v>8445.9981018664985</v>
      </c>
    </row>
    <row r="3668" spans="1:33" x14ac:dyDescent="0.25">
      <c r="A3668" s="26" t="s">
        <v>35</v>
      </c>
      <c r="B3668" s="5"/>
      <c r="C3668" s="5">
        <f>LARGE(C3655:C3667,1)</f>
        <v>89.49</v>
      </c>
      <c r="D3668" s="5">
        <f>LARGE(D3655:D3667,1)</f>
        <v>0</v>
      </c>
      <c r="E3668" s="27">
        <f>SUM(E3656:E3667)</f>
        <v>0</v>
      </c>
      <c r="F3668" s="5">
        <f>LARGE(F3655:F3667,1)</f>
        <v>262</v>
      </c>
      <c r="G3668" s="27">
        <f t="shared" ref="G3668:G3724" si="5594">SUM(G3656:G3667)</f>
        <v>101351.97722239798</v>
      </c>
      <c r="H3668" s="50">
        <f>E3668+G3668</f>
        <v>101351.97722239798</v>
      </c>
      <c r="I3668">
        <f>B3656</f>
        <v>262</v>
      </c>
      <c r="M3668" s="26" t="s">
        <v>35</v>
      </c>
      <c r="N3668" s="5"/>
      <c r="O3668" s="5">
        <f t="shared" ref="O3668:P3668" si="5595">LARGE(O3655:O3667,1)</f>
        <v>77.73</v>
      </c>
      <c r="P3668" s="5">
        <f t="shared" si="5595"/>
        <v>0</v>
      </c>
      <c r="Q3668" s="27">
        <f t="shared" ref="Q3668" si="5596">SUM(Q3656:Q3667)</f>
        <v>0</v>
      </c>
      <c r="R3668" s="5">
        <f t="shared" ref="R3668" si="5597">LARGE(R3655:R3667,1)</f>
        <v>262</v>
      </c>
      <c r="S3668" s="27">
        <f t="shared" ref="S3668:S3724" si="5598">SUM(S3656:S3667)</f>
        <v>151431.19266055044</v>
      </c>
      <c r="T3668" s="50">
        <f t="shared" ref="T3668" si="5599">Q3668+S3668</f>
        <v>151431.19266055044</v>
      </c>
      <c r="U3668">
        <f t="shared" ref="U3668" si="5600">N3656</f>
        <v>262</v>
      </c>
      <c r="Y3668" s="26" t="s">
        <v>35</v>
      </c>
      <c r="Z3668" s="5"/>
      <c r="AA3668" s="5">
        <f t="shared" ref="AA3668:AB3668" si="5601">LARGE(AA3655:AA3667,1)</f>
        <v>89.49</v>
      </c>
      <c r="AB3668" s="5">
        <f t="shared" si="5601"/>
        <v>0</v>
      </c>
      <c r="AC3668" s="27">
        <f t="shared" ref="AC3668" si="5602">SUM(AC3656:AC3667)</f>
        <v>0</v>
      </c>
      <c r="AD3668" s="5">
        <f t="shared" ref="AD3668" si="5603">LARGE(AD3655:AD3667,1)</f>
        <v>262</v>
      </c>
      <c r="AE3668" s="27">
        <f t="shared" ref="AE3668:AE3724" si="5604">SUM(AE3656:AE3667)</f>
        <v>101351.97722239798</v>
      </c>
      <c r="AF3668" s="50">
        <f t="shared" ref="AF3668" si="5605">AC3668+AE3668</f>
        <v>101351.97722239798</v>
      </c>
      <c r="AG3668">
        <f t="shared" ref="AG3668" si="5606">Z3656</f>
        <v>262</v>
      </c>
    </row>
    <row r="3669" spans="1:33" x14ac:dyDescent="0.25">
      <c r="A3669" s="6" t="s">
        <v>12</v>
      </c>
      <c r="B3669" s="6" t="s">
        <v>18</v>
      </c>
      <c r="C3669" s="6" t="s">
        <v>19</v>
      </c>
      <c r="D3669" s="14" t="s">
        <v>20</v>
      </c>
      <c r="E3669" s="14" t="s">
        <v>21</v>
      </c>
      <c r="F3669" s="6" t="s">
        <v>22</v>
      </c>
      <c r="G3669" s="6" t="s">
        <v>23</v>
      </c>
      <c r="M3669" s="6" t="s">
        <v>12</v>
      </c>
      <c r="N3669" s="6" t="s">
        <v>18</v>
      </c>
      <c r="O3669" s="6" t="s">
        <v>19</v>
      </c>
      <c r="P3669" s="14" t="s">
        <v>20</v>
      </c>
      <c r="Q3669" s="14" t="s">
        <v>21</v>
      </c>
      <c r="R3669" s="6" t="s">
        <v>22</v>
      </c>
      <c r="S3669" s="6" t="s">
        <v>23</v>
      </c>
      <c r="Y3669" s="6" t="s">
        <v>12</v>
      </c>
      <c r="Z3669" s="6" t="s">
        <v>18</v>
      </c>
      <c r="AA3669" s="6" t="s">
        <v>19</v>
      </c>
      <c r="AB3669" s="14" t="s">
        <v>20</v>
      </c>
      <c r="AC3669" s="14" t="s">
        <v>21</v>
      </c>
      <c r="AD3669" s="6" t="s">
        <v>22</v>
      </c>
      <c r="AE3669" s="6" t="s">
        <v>23</v>
      </c>
    </row>
    <row r="3670" spans="1:33" x14ac:dyDescent="0.25">
      <c r="A3670" s="7" t="str">
        <f>Premissas!$E$2</f>
        <v>outubro/19</v>
      </c>
      <c r="B3670" s="29">
        <f>B3656+1</f>
        <v>263</v>
      </c>
      <c r="C3670" s="15">
        <f>LARGE(Premissas!$H$2:$I$2,1)</f>
        <v>63.39</v>
      </c>
      <c r="D3670" s="16">
        <f t="shared" ref="D3670:D3681" si="5607">IF(C3670&gt;105%*B3670,(C3670-B3670),0)</f>
        <v>0</v>
      </c>
      <c r="E3670" s="17">
        <f>D3670*Premissas!$C$6</f>
        <v>0</v>
      </c>
      <c r="F3670" s="15">
        <f t="shared" ref="F3670:F3681" si="5608">IF(C3670&gt;B3670,C3670,B3670)</f>
        <v>263</v>
      </c>
      <c r="G3670" s="18">
        <f>F3670*Premissas!$C$5</f>
        <v>8478.234735843087</v>
      </c>
      <c r="M3670" s="7" t="str">
        <f>Premissas!$E$2</f>
        <v>outubro/19</v>
      </c>
      <c r="N3670" s="29">
        <f t="shared" ref="N3670" si="5609">N3656+1</f>
        <v>263</v>
      </c>
      <c r="O3670" s="15">
        <f>Premissas!$I$2</f>
        <v>63.39</v>
      </c>
      <c r="P3670" s="16">
        <f t="shared" ref="P3670:P3681" si="5610">IF(O3670&gt;105%*N3670,(O3670-N3670),0)</f>
        <v>0</v>
      </c>
      <c r="Q3670" s="17">
        <f>P3670*Premissas!$C$13</f>
        <v>0</v>
      </c>
      <c r="R3670" s="15">
        <f t="shared" ref="R3670:R3681" si="5611">IF(O3670&gt;N3670,O3670,N3670)</f>
        <v>263</v>
      </c>
      <c r="S3670" s="18">
        <f>R3670*Premissas!$C$11</f>
        <v>12667.43119266055</v>
      </c>
      <c r="Y3670" s="7" t="str">
        <f>Premissas!$E$2</f>
        <v>outubro/19</v>
      </c>
      <c r="Z3670" s="29">
        <f t="shared" ref="Z3670" si="5612">Z3656+1</f>
        <v>263</v>
      </c>
      <c r="AA3670" s="15">
        <f>Premissas!$H$2</f>
        <v>58.8</v>
      </c>
      <c r="AB3670" s="16">
        <f t="shared" ref="AB3670:AB3681" si="5613">IF(AA3670&gt;105%*Z3670,(AA3670-Z3670),0)</f>
        <v>0</v>
      </c>
      <c r="AC3670" s="17">
        <f>AB3670*Premissas!$C$6</f>
        <v>0</v>
      </c>
      <c r="AD3670" s="15">
        <f t="shared" ref="AD3670:AD3681" si="5614">IF(AA3670&gt;Z3670,AA3670,Z3670)</f>
        <v>263</v>
      </c>
      <c r="AE3670" s="18">
        <f>AD3670*Premissas!$C$12</f>
        <v>8478.234735843087</v>
      </c>
    </row>
    <row r="3671" spans="1:33" x14ac:dyDescent="0.25">
      <c r="A3671" s="7" t="str">
        <f>Premissas!$E$3</f>
        <v>setembro/19</v>
      </c>
      <c r="B3671" s="29">
        <f>B3670</f>
        <v>263</v>
      </c>
      <c r="C3671" s="15">
        <f>LARGE(Premissas!$H$3:$I$3,1)</f>
        <v>58.91</v>
      </c>
      <c r="D3671" s="16">
        <f t="shared" si="5607"/>
        <v>0</v>
      </c>
      <c r="E3671" s="17">
        <f>D3671*Premissas!$C$6</f>
        <v>0</v>
      </c>
      <c r="F3671" s="15">
        <f t="shared" si="5608"/>
        <v>263</v>
      </c>
      <c r="G3671" s="18">
        <f>F3671*Premissas!$C$5</f>
        <v>8478.234735843087</v>
      </c>
      <c r="M3671" s="7" t="str">
        <f>Premissas!$E$3</f>
        <v>setembro/19</v>
      </c>
      <c r="N3671" s="29">
        <f t="shared" ref="N3671:N3681" si="5615">N3670</f>
        <v>263</v>
      </c>
      <c r="O3671" s="15">
        <f>Premissas!$I$3</f>
        <v>52.19</v>
      </c>
      <c r="P3671" s="16">
        <f t="shared" si="5610"/>
        <v>0</v>
      </c>
      <c r="Q3671" s="17">
        <f>P3671*Premissas!$C$13</f>
        <v>0</v>
      </c>
      <c r="R3671" s="15">
        <f t="shared" si="5611"/>
        <v>263</v>
      </c>
      <c r="S3671" s="18">
        <f>R3671*Premissas!$C$11</f>
        <v>12667.43119266055</v>
      </c>
      <c r="Y3671" s="7" t="str">
        <f>Premissas!$E$3</f>
        <v>setembro/19</v>
      </c>
      <c r="Z3671" s="29">
        <f t="shared" ref="Z3671:Z3681" si="5616">Z3670</f>
        <v>263</v>
      </c>
      <c r="AA3671" s="15">
        <f>Premissas!$H$3</f>
        <v>58.91</v>
      </c>
      <c r="AB3671" s="16">
        <f t="shared" si="5613"/>
        <v>0</v>
      </c>
      <c r="AC3671" s="17">
        <f>AB3671*Premissas!$C$6</f>
        <v>0</v>
      </c>
      <c r="AD3671" s="15">
        <f t="shared" si="5614"/>
        <v>263</v>
      </c>
      <c r="AE3671" s="18">
        <f>AD3671*Premissas!$C$12</f>
        <v>8478.234735843087</v>
      </c>
    </row>
    <row r="3672" spans="1:33" x14ac:dyDescent="0.25">
      <c r="A3672" s="7" t="str">
        <f>Premissas!$E$4</f>
        <v>agosto/19</v>
      </c>
      <c r="B3672" s="29">
        <f t="shared" ref="B3672:B3681" si="5617">B3671</f>
        <v>263</v>
      </c>
      <c r="C3672" s="15">
        <f>LARGE(Premissas!$H$4:$I$4,1)</f>
        <v>46.48</v>
      </c>
      <c r="D3672" s="16">
        <f t="shared" si="5607"/>
        <v>0</v>
      </c>
      <c r="E3672" s="17">
        <f>D3672*Premissas!$C$6</f>
        <v>0</v>
      </c>
      <c r="F3672" s="15">
        <f t="shared" si="5608"/>
        <v>263</v>
      </c>
      <c r="G3672" s="18">
        <f>F3672*Premissas!$C$5</f>
        <v>8478.234735843087</v>
      </c>
      <c r="M3672" s="7" t="str">
        <f>Premissas!$E$4</f>
        <v>agosto/19</v>
      </c>
      <c r="N3672" s="29">
        <f t="shared" si="5615"/>
        <v>263</v>
      </c>
      <c r="O3672" s="15">
        <f>Premissas!$I$4</f>
        <v>20.16</v>
      </c>
      <c r="P3672" s="16">
        <f t="shared" si="5610"/>
        <v>0</v>
      </c>
      <c r="Q3672" s="17">
        <f>P3672*Premissas!$C$13</f>
        <v>0</v>
      </c>
      <c r="R3672" s="15">
        <f t="shared" si="5611"/>
        <v>263</v>
      </c>
      <c r="S3672" s="18">
        <f>R3672*Premissas!$C$11</f>
        <v>12667.43119266055</v>
      </c>
      <c r="Y3672" s="7" t="str">
        <f>Premissas!$E$4</f>
        <v>agosto/19</v>
      </c>
      <c r="Z3672" s="29">
        <f t="shared" si="5616"/>
        <v>263</v>
      </c>
      <c r="AA3672" s="15">
        <f>Premissas!$H$4</f>
        <v>46.48</v>
      </c>
      <c r="AB3672" s="16">
        <f t="shared" si="5613"/>
        <v>0</v>
      </c>
      <c r="AC3672" s="17">
        <f>AB3672*Premissas!$C$6</f>
        <v>0</v>
      </c>
      <c r="AD3672" s="15">
        <f t="shared" si="5614"/>
        <v>263</v>
      </c>
      <c r="AE3672" s="18">
        <f>AD3672*Premissas!$C$12</f>
        <v>8478.234735843087</v>
      </c>
    </row>
    <row r="3673" spans="1:33" x14ac:dyDescent="0.25">
      <c r="A3673" s="7" t="str">
        <f>Premissas!$E$5</f>
        <v>julho/19</v>
      </c>
      <c r="B3673" s="29">
        <f t="shared" si="5617"/>
        <v>263</v>
      </c>
      <c r="C3673" s="15">
        <f>LARGE(Premissas!$H$5:$I$5,1)</f>
        <v>63.17</v>
      </c>
      <c r="D3673" s="16">
        <f t="shared" si="5607"/>
        <v>0</v>
      </c>
      <c r="E3673" s="17">
        <f>D3673*Premissas!$C$6</f>
        <v>0</v>
      </c>
      <c r="F3673" s="15">
        <f t="shared" si="5608"/>
        <v>263</v>
      </c>
      <c r="G3673" s="18">
        <f>F3673*Premissas!$C$5</f>
        <v>8478.234735843087</v>
      </c>
      <c r="M3673" s="7" t="str">
        <f>Premissas!$E$5</f>
        <v>julho/19</v>
      </c>
      <c r="N3673" s="29">
        <f t="shared" si="5615"/>
        <v>263</v>
      </c>
      <c r="O3673" s="15">
        <f>Premissas!$I$5</f>
        <v>39.979999999999997</v>
      </c>
      <c r="P3673" s="16">
        <f t="shared" si="5610"/>
        <v>0</v>
      </c>
      <c r="Q3673" s="17">
        <f>P3673*Premissas!$C$13</f>
        <v>0</v>
      </c>
      <c r="R3673" s="15">
        <f t="shared" si="5611"/>
        <v>263</v>
      </c>
      <c r="S3673" s="18">
        <f>R3673*Premissas!$C$11</f>
        <v>12667.43119266055</v>
      </c>
      <c r="Y3673" s="7" t="str">
        <f>Premissas!$E$5</f>
        <v>julho/19</v>
      </c>
      <c r="Z3673" s="29">
        <f t="shared" si="5616"/>
        <v>263</v>
      </c>
      <c r="AA3673" s="15">
        <f>Premissas!$H$5</f>
        <v>63.17</v>
      </c>
      <c r="AB3673" s="16">
        <f t="shared" si="5613"/>
        <v>0</v>
      </c>
      <c r="AC3673" s="17">
        <f>AB3673*Premissas!$C$6</f>
        <v>0</v>
      </c>
      <c r="AD3673" s="15">
        <f t="shared" si="5614"/>
        <v>263</v>
      </c>
      <c r="AE3673" s="18">
        <f>AD3673*Premissas!$C$12</f>
        <v>8478.234735843087</v>
      </c>
    </row>
    <row r="3674" spans="1:33" x14ac:dyDescent="0.25">
      <c r="A3674" s="7" t="str">
        <f>Premissas!$E$6</f>
        <v>junho/19</v>
      </c>
      <c r="B3674" s="29">
        <f t="shared" si="5617"/>
        <v>263</v>
      </c>
      <c r="C3674" s="15">
        <f>LARGE(Premissas!$H$6:$I$6,1)</f>
        <v>59.47</v>
      </c>
      <c r="D3674" s="16">
        <f t="shared" si="5607"/>
        <v>0</v>
      </c>
      <c r="E3674" s="17">
        <f>D3674*Premissas!$C$6</f>
        <v>0</v>
      </c>
      <c r="F3674" s="15">
        <f t="shared" si="5608"/>
        <v>263</v>
      </c>
      <c r="G3674" s="18">
        <f>F3674*Premissas!$C$5</f>
        <v>8478.234735843087</v>
      </c>
      <c r="M3674" s="7" t="str">
        <f>Premissas!$E$6</f>
        <v>junho/19</v>
      </c>
      <c r="N3674" s="29">
        <f t="shared" si="5615"/>
        <v>263</v>
      </c>
      <c r="O3674" s="15">
        <f>Premissas!$I$6</f>
        <v>47.71</v>
      </c>
      <c r="P3674" s="16">
        <f t="shared" si="5610"/>
        <v>0</v>
      </c>
      <c r="Q3674" s="17">
        <f>P3674*Premissas!$C$13</f>
        <v>0</v>
      </c>
      <c r="R3674" s="15">
        <f t="shared" si="5611"/>
        <v>263</v>
      </c>
      <c r="S3674" s="18">
        <f>R3674*Premissas!$C$11</f>
        <v>12667.43119266055</v>
      </c>
      <c r="Y3674" s="7" t="str">
        <f>Premissas!$E$6</f>
        <v>junho/19</v>
      </c>
      <c r="Z3674" s="29">
        <f t="shared" si="5616"/>
        <v>263</v>
      </c>
      <c r="AA3674" s="15">
        <f>Premissas!$H$6</f>
        <v>59.47</v>
      </c>
      <c r="AB3674" s="16">
        <f t="shared" si="5613"/>
        <v>0</v>
      </c>
      <c r="AC3674" s="17">
        <f>AB3674*Premissas!$C$6</f>
        <v>0</v>
      </c>
      <c r="AD3674" s="15">
        <f t="shared" si="5614"/>
        <v>263</v>
      </c>
      <c r="AE3674" s="18">
        <f>AD3674*Premissas!$C$12</f>
        <v>8478.234735843087</v>
      </c>
    </row>
    <row r="3675" spans="1:33" x14ac:dyDescent="0.25">
      <c r="A3675" s="7" t="str">
        <f>Premissas!$E$7</f>
        <v>maio/19</v>
      </c>
      <c r="B3675" s="29">
        <f t="shared" si="5617"/>
        <v>263</v>
      </c>
      <c r="C3675" s="15">
        <f>LARGE(Premissas!$H$7:$I$7,1)</f>
        <v>61.04</v>
      </c>
      <c r="D3675" s="20">
        <f t="shared" si="5607"/>
        <v>0</v>
      </c>
      <c r="E3675" s="17">
        <f>D3675*Premissas!$C$6</f>
        <v>0</v>
      </c>
      <c r="F3675" s="15">
        <f t="shared" si="5608"/>
        <v>263</v>
      </c>
      <c r="G3675" s="18">
        <f>F3675*Premissas!$C$5</f>
        <v>8478.234735843087</v>
      </c>
      <c r="M3675" s="7" t="str">
        <f>Premissas!$E$7</f>
        <v>maio/19</v>
      </c>
      <c r="N3675" s="29">
        <f t="shared" si="5615"/>
        <v>263</v>
      </c>
      <c r="O3675" s="15">
        <f>Premissas!$I$7</f>
        <v>46.37</v>
      </c>
      <c r="P3675" s="20">
        <f t="shared" si="5610"/>
        <v>0</v>
      </c>
      <c r="Q3675" s="17">
        <f>P3675*Premissas!$C$13</f>
        <v>0</v>
      </c>
      <c r="R3675" s="15">
        <f t="shared" si="5611"/>
        <v>263</v>
      </c>
      <c r="S3675" s="18">
        <f>R3675*Premissas!$C$11</f>
        <v>12667.43119266055</v>
      </c>
      <c r="Y3675" s="7" t="str">
        <f>Premissas!$E$7</f>
        <v>maio/19</v>
      </c>
      <c r="Z3675" s="29">
        <f t="shared" si="5616"/>
        <v>263</v>
      </c>
      <c r="AA3675" s="15">
        <f>Premissas!$H$7</f>
        <v>61.04</v>
      </c>
      <c r="AB3675" s="20">
        <f t="shared" si="5613"/>
        <v>0</v>
      </c>
      <c r="AC3675" s="17">
        <f>AB3675*Premissas!$C$6</f>
        <v>0</v>
      </c>
      <c r="AD3675" s="15">
        <f t="shared" si="5614"/>
        <v>263</v>
      </c>
      <c r="AE3675" s="18">
        <f>AD3675*Premissas!$C$12</f>
        <v>8478.234735843087</v>
      </c>
    </row>
    <row r="3676" spans="1:33" x14ac:dyDescent="0.25">
      <c r="A3676" s="7" t="str">
        <f>Premissas!$E$8</f>
        <v>abril/19</v>
      </c>
      <c r="B3676" s="29">
        <f t="shared" si="5617"/>
        <v>263</v>
      </c>
      <c r="C3676" s="15">
        <f>LARGE(Premissas!$H$8:$I$8,1)</f>
        <v>81.98</v>
      </c>
      <c r="D3676" s="20">
        <f t="shared" si="5607"/>
        <v>0</v>
      </c>
      <c r="E3676" s="17">
        <f>D3676*Premissas!$C$6</f>
        <v>0</v>
      </c>
      <c r="F3676" s="15">
        <f t="shared" si="5608"/>
        <v>263</v>
      </c>
      <c r="G3676" s="18">
        <f>F3676*Premissas!$C$5</f>
        <v>8478.234735843087</v>
      </c>
      <c r="M3676" s="7" t="str">
        <f>Premissas!$E$8</f>
        <v>abril/19</v>
      </c>
      <c r="N3676" s="29">
        <f t="shared" si="5615"/>
        <v>263</v>
      </c>
      <c r="O3676" s="15">
        <f>Premissas!$I$8</f>
        <v>53.09</v>
      </c>
      <c r="P3676" s="20">
        <f t="shared" si="5610"/>
        <v>0</v>
      </c>
      <c r="Q3676" s="17">
        <f>P3676*Premissas!$C$13</f>
        <v>0</v>
      </c>
      <c r="R3676" s="15">
        <f t="shared" si="5611"/>
        <v>263</v>
      </c>
      <c r="S3676" s="18">
        <f>R3676*Premissas!$C$11</f>
        <v>12667.43119266055</v>
      </c>
      <c r="Y3676" s="7" t="str">
        <f>Premissas!$E$8</f>
        <v>abril/19</v>
      </c>
      <c r="Z3676" s="29">
        <f t="shared" si="5616"/>
        <v>263</v>
      </c>
      <c r="AA3676" s="15">
        <f>Premissas!$H$8</f>
        <v>81.98</v>
      </c>
      <c r="AB3676" s="20">
        <f t="shared" si="5613"/>
        <v>0</v>
      </c>
      <c r="AC3676" s="17">
        <f>AB3676*Premissas!$C$6</f>
        <v>0</v>
      </c>
      <c r="AD3676" s="15">
        <f t="shared" si="5614"/>
        <v>263</v>
      </c>
      <c r="AE3676" s="18">
        <f>AD3676*Premissas!$C$12</f>
        <v>8478.234735843087</v>
      </c>
    </row>
    <row r="3677" spans="1:33" x14ac:dyDescent="0.25">
      <c r="A3677" s="7" t="str">
        <f>Premissas!$E$9</f>
        <v>março/19</v>
      </c>
      <c r="B3677" s="29">
        <f t="shared" si="5617"/>
        <v>263</v>
      </c>
      <c r="C3677" s="15">
        <f>LARGE(Premissas!$H$9:$I$9,1)</f>
        <v>77.73</v>
      </c>
      <c r="D3677" s="20">
        <f t="shared" si="5607"/>
        <v>0</v>
      </c>
      <c r="E3677" s="17">
        <f>D3677*Premissas!$C$6</f>
        <v>0</v>
      </c>
      <c r="F3677" s="15">
        <f t="shared" si="5608"/>
        <v>263</v>
      </c>
      <c r="G3677" s="18">
        <f>F3677*Premissas!$C$5</f>
        <v>8478.234735843087</v>
      </c>
      <c r="M3677" s="7" t="str">
        <f>Premissas!$E$9</f>
        <v>março/19</v>
      </c>
      <c r="N3677" s="29">
        <f t="shared" si="5615"/>
        <v>263</v>
      </c>
      <c r="O3677" s="15">
        <f>Premissas!$I$9</f>
        <v>77.73</v>
      </c>
      <c r="P3677" s="20">
        <f t="shared" si="5610"/>
        <v>0</v>
      </c>
      <c r="Q3677" s="17">
        <f>P3677*Premissas!$C$13</f>
        <v>0</v>
      </c>
      <c r="R3677" s="15">
        <f t="shared" si="5611"/>
        <v>263</v>
      </c>
      <c r="S3677" s="18">
        <f>R3677*Premissas!$C$11</f>
        <v>12667.43119266055</v>
      </c>
      <c r="Y3677" s="7" t="str">
        <f>Premissas!$E$9</f>
        <v>março/19</v>
      </c>
      <c r="Z3677" s="29">
        <f t="shared" si="5616"/>
        <v>263</v>
      </c>
      <c r="AA3677" s="15">
        <f>Premissas!$H$9</f>
        <v>77.62</v>
      </c>
      <c r="AB3677" s="20">
        <f t="shared" si="5613"/>
        <v>0</v>
      </c>
      <c r="AC3677" s="17">
        <f>AB3677*Premissas!$C$6</f>
        <v>0</v>
      </c>
      <c r="AD3677" s="15">
        <f t="shared" si="5614"/>
        <v>263</v>
      </c>
      <c r="AE3677" s="18">
        <f>AD3677*Premissas!$C$12</f>
        <v>8478.234735843087</v>
      </c>
    </row>
    <row r="3678" spans="1:33" x14ac:dyDescent="0.25">
      <c r="A3678" s="7" t="str">
        <f>Premissas!$E$10</f>
        <v>fevereiro/19</v>
      </c>
      <c r="B3678" s="29">
        <f t="shared" si="5617"/>
        <v>263</v>
      </c>
      <c r="C3678" s="15">
        <f>LARGE(Premissas!$H$10:$I$10,1)</f>
        <v>89.49</v>
      </c>
      <c r="D3678" s="20">
        <f t="shared" si="5607"/>
        <v>0</v>
      </c>
      <c r="E3678" s="17">
        <f>D3678*Premissas!$C$6</f>
        <v>0</v>
      </c>
      <c r="F3678" s="15">
        <f t="shared" si="5608"/>
        <v>263</v>
      </c>
      <c r="G3678" s="18">
        <f>F3678*Premissas!$C$5</f>
        <v>8478.234735843087</v>
      </c>
      <c r="M3678" s="7" t="str">
        <f>Premissas!$E$10</f>
        <v>fevereiro/19</v>
      </c>
      <c r="N3678" s="29">
        <f t="shared" si="5615"/>
        <v>263</v>
      </c>
      <c r="O3678" s="15">
        <f>Premissas!$I$10</f>
        <v>61.82</v>
      </c>
      <c r="P3678" s="20">
        <f t="shared" si="5610"/>
        <v>0</v>
      </c>
      <c r="Q3678" s="17">
        <f>P3678*Premissas!$C$13</f>
        <v>0</v>
      </c>
      <c r="R3678" s="15">
        <f t="shared" si="5611"/>
        <v>263</v>
      </c>
      <c r="S3678" s="18">
        <f>R3678*Premissas!$C$11</f>
        <v>12667.43119266055</v>
      </c>
      <c r="Y3678" s="7" t="str">
        <f>Premissas!$E$10</f>
        <v>fevereiro/19</v>
      </c>
      <c r="Z3678" s="29">
        <f t="shared" si="5616"/>
        <v>263</v>
      </c>
      <c r="AA3678" s="15">
        <f>Premissas!$H$10</f>
        <v>89.49</v>
      </c>
      <c r="AB3678" s="20">
        <f t="shared" si="5613"/>
        <v>0</v>
      </c>
      <c r="AC3678" s="17">
        <f>AB3678*Premissas!$C$6</f>
        <v>0</v>
      </c>
      <c r="AD3678" s="15">
        <f t="shared" si="5614"/>
        <v>263</v>
      </c>
      <c r="AE3678" s="18">
        <f>AD3678*Premissas!$C$12</f>
        <v>8478.234735843087</v>
      </c>
    </row>
    <row r="3679" spans="1:33" x14ac:dyDescent="0.25">
      <c r="A3679" s="7" t="str">
        <f>Premissas!$E$11</f>
        <v>janeiro/19</v>
      </c>
      <c r="B3679" s="29">
        <f t="shared" si="5617"/>
        <v>263</v>
      </c>
      <c r="C3679" s="15">
        <f>LARGE(Premissas!$H$11:$I$11,1)</f>
        <v>81.09</v>
      </c>
      <c r="D3679" s="16">
        <f t="shared" si="5607"/>
        <v>0</v>
      </c>
      <c r="E3679" s="17">
        <f>D3679*Premissas!$C$6</f>
        <v>0</v>
      </c>
      <c r="F3679" s="15">
        <f t="shared" si="5608"/>
        <v>263</v>
      </c>
      <c r="G3679" s="18">
        <f>F3679*Premissas!$C$5</f>
        <v>8478.234735843087</v>
      </c>
      <c r="M3679" s="7" t="str">
        <f>Premissas!$E$11</f>
        <v>janeiro/19</v>
      </c>
      <c r="N3679" s="29">
        <f t="shared" si="5615"/>
        <v>263</v>
      </c>
      <c r="O3679" s="15">
        <f>Premissas!$I$11</f>
        <v>57.12</v>
      </c>
      <c r="P3679" s="16">
        <f t="shared" si="5610"/>
        <v>0</v>
      </c>
      <c r="Q3679" s="17">
        <f>P3679*Premissas!$C$13</f>
        <v>0</v>
      </c>
      <c r="R3679" s="15">
        <f t="shared" si="5611"/>
        <v>263</v>
      </c>
      <c r="S3679" s="18">
        <f>R3679*Premissas!$C$11</f>
        <v>12667.43119266055</v>
      </c>
      <c r="Y3679" s="7" t="str">
        <f>Premissas!$E$11</f>
        <v>janeiro/19</v>
      </c>
      <c r="Z3679" s="29">
        <f t="shared" si="5616"/>
        <v>263</v>
      </c>
      <c r="AA3679" s="15">
        <f>Premissas!$H$11</f>
        <v>81.09</v>
      </c>
      <c r="AB3679" s="16">
        <f t="shared" si="5613"/>
        <v>0</v>
      </c>
      <c r="AC3679" s="17">
        <f>AB3679*Premissas!$C$6</f>
        <v>0</v>
      </c>
      <c r="AD3679" s="15">
        <f t="shared" si="5614"/>
        <v>263</v>
      </c>
      <c r="AE3679" s="18">
        <f>AD3679*Premissas!$C$12</f>
        <v>8478.234735843087</v>
      </c>
    </row>
    <row r="3680" spans="1:33" x14ac:dyDescent="0.25">
      <c r="A3680" s="7" t="str">
        <f>Premissas!$E$12</f>
        <v>dezembro/18</v>
      </c>
      <c r="B3680" s="29">
        <f t="shared" si="5617"/>
        <v>263</v>
      </c>
      <c r="C3680" s="15">
        <f>LARGE(Premissas!$H$12:$I$12,1)</f>
        <v>66.98</v>
      </c>
      <c r="D3680" s="16">
        <f t="shared" si="5607"/>
        <v>0</v>
      </c>
      <c r="E3680" s="17">
        <f>D3680*Premissas!$C$6</f>
        <v>0</v>
      </c>
      <c r="F3680" s="15">
        <f t="shared" si="5608"/>
        <v>263</v>
      </c>
      <c r="G3680" s="18">
        <f>F3680*Premissas!$C$5</f>
        <v>8478.234735843087</v>
      </c>
      <c r="M3680" s="7" t="str">
        <f>Premissas!$E$12</f>
        <v>dezembro/18</v>
      </c>
      <c r="N3680" s="29">
        <f t="shared" si="5615"/>
        <v>263</v>
      </c>
      <c r="O3680" s="15">
        <f>Premissas!$I$12</f>
        <v>56.9</v>
      </c>
      <c r="P3680" s="16">
        <f t="shared" si="5610"/>
        <v>0</v>
      </c>
      <c r="Q3680" s="17">
        <f>P3680*Premissas!$C$13</f>
        <v>0</v>
      </c>
      <c r="R3680" s="15">
        <f t="shared" si="5611"/>
        <v>263</v>
      </c>
      <c r="S3680" s="18">
        <f>R3680*Premissas!$C$11</f>
        <v>12667.43119266055</v>
      </c>
      <c r="Y3680" s="7" t="str">
        <f>Premissas!$E$12</f>
        <v>dezembro/18</v>
      </c>
      <c r="Z3680" s="29">
        <f t="shared" si="5616"/>
        <v>263</v>
      </c>
      <c r="AA3680" s="15">
        <f>Premissas!$H$12</f>
        <v>66.98</v>
      </c>
      <c r="AB3680" s="16">
        <f t="shared" si="5613"/>
        <v>0</v>
      </c>
      <c r="AC3680" s="17">
        <f>AB3680*Premissas!$C$6</f>
        <v>0</v>
      </c>
      <c r="AD3680" s="15">
        <f t="shared" si="5614"/>
        <v>263</v>
      </c>
      <c r="AE3680" s="18">
        <f>AD3680*Premissas!$C$12</f>
        <v>8478.234735843087</v>
      </c>
    </row>
    <row r="3681" spans="1:33" x14ac:dyDescent="0.25">
      <c r="A3681" s="7" t="str">
        <f>Premissas!$E$13</f>
        <v>novembro/18</v>
      </c>
      <c r="B3681" s="29">
        <f t="shared" si="5617"/>
        <v>263</v>
      </c>
      <c r="C3681" s="15">
        <f>LARGE(Premissas!$H$13:$I$13,1)</f>
        <v>66.42</v>
      </c>
      <c r="D3681" s="16">
        <f t="shared" si="5607"/>
        <v>0</v>
      </c>
      <c r="E3681" s="17">
        <f>D3681*Premissas!$C$6</f>
        <v>0</v>
      </c>
      <c r="F3681" s="15">
        <f t="shared" si="5608"/>
        <v>263</v>
      </c>
      <c r="G3681" s="18">
        <f>F3681*Premissas!$C$5</f>
        <v>8478.234735843087</v>
      </c>
      <c r="M3681" s="7" t="str">
        <f>Premissas!$E$13</f>
        <v>novembro/18</v>
      </c>
      <c r="N3681" s="29">
        <f t="shared" si="5615"/>
        <v>263</v>
      </c>
      <c r="O3681" s="15">
        <f>Premissas!$I$13</f>
        <v>40.659999999999997</v>
      </c>
      <c r="P3681" s="16">
        <f t="shared" si="5610"/>
        <v>0</v>
      </c>
      <c r="Q3681" s="17">
        <f>P3681*Premissas!$C$13</f>
        <v>0</v>
      </c>
      <c r="R3681" s="15">
        <f t="shared" si="5611"/>
        <v>263</v>
      </c>
      <c r="S3681" s="18">
        <f>R3681*Premissas!$C$11</f>
        <v>12667.43119266055</v>
      </c>
      <c r="Y3681" s="7" t="str">
        <f>Premissas!$E$13</f>
        <v>novembro/18</v>
      </c>
      <c r="Z3681" s="29">
        <f t="shared" si="5616"/>
        <v>263</v>
      </c>
      <c r="AA3681" s="15">
        <f>Premissas!$H$13</f>
        <v>66.42</v>
      </c>
      <c r="AB3681" s="16">
        <f t="shared" si="5613"/>
        <v>0</v>
      </c>
      <c r="AC3681" s="17">
        <f>AB3681*Premissas!$C$6</f>
        <v>0</v>
      </c>
      <c r="AD3681" s="15">
        <f t="shared" si="5614"/>
        <v>263</v>
      </c>
      <c r="AE3681" s="18">
        <f>AD3681*Premissas!$C$12</f>
        <v>8478.234735843087</v>
      </c>
    </row>
    <row r="3682" spans="1:33" x14ac:dyDescent="0.25">
      <c r="A3682" s="26" t="s">
        <v>35</v>
      </c>
      <c r="B3682" s="5"/>
      <c r="C3682" s="5">
        <f>LARGE(C3669:C3681,1)</f>
        <v>89.49</v>
      </c>
      <c r="D3682" s="5">
        <f>LARGE(D3669:D3681,1)</f>
        <v>0</v>
      </c>
      <c r="E3682" s="27">
        <f>SUM(E3670:E3681)</f>
        <v>0</v>
      </c>
      <c r="F3682" s="5">
        <f>LARGE(F3669:F3681,1)</f>
        <v>263</v>
      </c>
      <c r="G3682" s="27">
        <f t="shared" si="5594"/>
        <v>101738.81683011704</v>
      </c>
      <c r="H3682" s="50">
        <f>E3682+G3682</f>
        <v>101738.81683011704</v>
      </c>
      <c r="I3682">
        <f>B3670</f>
        <v>263</v>
      </c>
      <c r="M3682" s="26" t="s">
        <v>35</v>
      </c>
      <c r="N3682" s="5"/>
      <c r="O3682" s="5">
        <f t="shared" ref="O3682:P3682" si="5618">LARGE(O3669:O3681,1)</f>
        <v>77.73</v>
      </c>
      <c r="P3682" s="5">
        <f t="shared" si="5618"/>
        <v>0</v>
      </c>
      <c r="Q3682" s="27">
        <f t="shared" ref="Q3682" si="5619">SUM(Q3670:Q3681)</f>
        <v>0</v>
      </c>
      <c r="R3682" s="5">
        <f t="shared" ref="R3682" si="5620">LARGE(R3669:R3681,1)</f>
        <v>263</v>
      </c>
      <c r="S3682" s="27">
        <f t="shared" si="5598"/>
        <v>152009.17431192659</v>
      </c>
      <c r="T3682" s="50">
        <f t="shared" ref="T3682" si="5621">Q3682+S3682</f>
        <v>152009.17431192659</v>
      </c>
      <c r="U3682">
        <f t="shared" ref="U3682" si="5622">N3670</f>
        <v>263</v>
      </c>
      <c r="Y3682" s="26" t="s">
        <v>35</v>
      </c>
      <c r="Z3682" s="5"/>
      <c r="AA3682" s="5">
        <f t="shared" ref="AA3682:AB3682" si="5623">LARGE(AA3669:AA3681,1)</f>
        <v>89.49</v>
      </c>
      <c r="AB3682" s="5">
        <f t="shared" si="5623"/>
        <v>0</v>
      </c>
      <c r="AC3682" s="27">
        <f t="shared" ref="AC3682" si="5624">SUM(AC3670:AC3681)</f>
        <v>0</v>
      </c>
      <c r="AD3682" s="5">
        <f t="shared" ref="AD3682" si="5625">LARGE(AD3669:AD3681,1)</f>
        <v>263</v>
      </c>
      <c r="AE3682" s="27">
        <f t="shared" si="5604"/>
        <v>101738.81683011704</v>
      </c>
      <c r="AF3682" s="50">
        <f t="shared" ref="AF3682" si="5626">AC3682+AE3682</f>
        <v>101738.81683011704</v>
      </c>
      <c r="AG3682">
        <f t="shared" ref="AG3682" si="5627">Z3670</f>
        <v>263</v>
      </c>
    </row>
    <row r="3683" spans="1:33" x14ac:dyDescent="0.25">
      <c r="A3683" s="6" t="s">
        <v>12</v>
      </c>
      <c r="B3683" s="6" t="s">
        <v>18</v>
      </c>
      <c r="C3683" s="6" t="s">
        <v>19</v>
      </c>
      <c r="D3683" s="14" t="s">
        <v>20</v>
      </c>
      <c r="E3683" s="14" t="s">
        <v>21</v>
      </c>
      <c r="F3683" s="6" t="s">
        <v>22</v>
      </c>
      <c r="G3683" s="6" t="s">
        <v>23</v>
      </c>
      <c r="M3683" s="6" t="s">
        <v>12</v>
      </c>
      <c r="N3683" s="6" t="s">
        <v>18</v>
      </c>
      <c r="O3683" s="6" t="s">
        <v>19</v>
      </c>
      <c r="P3683" s="14" t="s">
        <v>20</v>
      </c>
      <c r="Q3683" s="14" t="s">
        <v>21</v>
      </c>
      <c r="R3683" s="6" t="s">
        <v>22</v>
      </c>
      <c r="S3683" s="6" t="s">
        <v>23</v>
      </c>
      <c r="Y3683" s="6" t="s">
        <v>12</v>
      </c>
      <c r="Z3683" s="6" t="s">
        <v>18</v>
      </c>
      <c r="AA3683" s="6" t="s">
        <v>19</v>
      </c>
      <c r="AB3683" s="14" t="s">
        <v>20</v>
      </c>
      <c r="AC3683" s="14" t="s">
        <v>21</v>
      </c>
      <c r="AD3683" s="6" t="s">
        <v>22</v>
      </c>
      <c r="AE3683" s="6" t="s">
        <v>23</v>
      </c>
    </row>
    <row r="3684" spans="1:33" x14ac:dyDescent="0.25">
      <c r="A3684" s="7" t="str">
        <f>Premissas!$E$2</f>
        <v>outubro/19</v>
      </c>
      <c r="B3684" s="29">
        <f>B3670+1</f>
        <v>264</v>
      </c>
      <c r="C3684" s="15">
        <f>LARGE(Premissas!$H$2:$I$2,1)</f>
        <v>63.39</v>
      </c>
      <c r="D3684" s="16">
        <f t="shared" ref="D3684:D3695" si="5628">IF(C3684&gt;105%*B3684,(C3684-B3684),0)</f>
        <v>0</v>
      </c>
      <c r="E3684" s="17">
        <f>D3684*Premissas!$C$6</f>
        <v>0</v>
      </c>
      <c r="F3684" s="15">
        <f t="shared" ref="F3684:F3695" si="5629">IF(C3684&gt;B3684,C3684,B3684)</f>
        <v>264</v>
      </c>
      <c r="G3684" s="18">
        <f>F3684*Premissas!$C$5</f>
        <v>8510.4713698196774</v>
      </c>
      <c r="M3684" s="7" t="str">
        <f>Premissas!$E$2</f>
        <v>outubro/19</v>
      </c>
      <c r="N3684" s="29">
        <f t="shared" ref="N3684" si="5630">N3670+1</f>
        <v>264</v>
      </c>
      <c r="O3684" s="15">
        <f>Premissas!$I$2</f>
        <v>63.39</v>
      </c>
      <c r="P3684" s="16">
        <f t="shared" ref="P3684:P3695" si="5631">IF(O3684&gt;105%*N3684,(O3684-N3684),0)</f>
        <v>0</v>
      </c>
      <c r="Q3684" s="17">
        <f>P3684*Premissas!$C$13</f>
        <v>0</v>
      </c>
      <c r="R3684" s="15">
        <f t="shared" ref="R3684:R3695" si="5632">IF(O3684&gt;N3684,O3684,N3684)</f>
        <v>264</v>
      </c>
      <c r="S3684" s="18">
        <f>R3684*Premissas!$C$11</f>
        <v>12715.59633027523</v>
      </c>
      <c r="Y3684" s="7" t="str">
        <f>Premissas!$E$2</f>
        <v>outubro/19</v>
      </c>
      <c r="Z3684" s="29">
        <f t="shared" ref="Z3684" si="5633">Z3670+1</f>
        <v>264</v>
      </c>
      <c r="AA3684" s="15">
        <f>Premissas!$H$2</f>
        <v>58.8</v>
      </c>
      <c r="AB3684" s="16">
        <f t="shared" ref="AB3684:AB3695" si="5634">IF(AA3684&gt;105%*Z3684,(AA3684-Z3684),0)</f>
        <v>0</v>
      </c>
      <c r="AC3684" s="17">
        <f>AB3684*Premissas!$C$6</f>
        <v>0</v>
      </c>
      <c r="AD3684" s="15">
        <f t="shared" ref="AD3684:AD3695" si="5635">IF(AA3684&gt;Z3684,AA3684,Z3684)</f>
        <v>264</v>
      </c>
      <c r="AE3684" s="18">
        <f>AD3684*Premissas!$C$12</f>
        <v>8510.4713698196774</v>
      </c>
    </row>
    <row r="3685" spans="1:33" x14ac:dyDescent="0.25">
      <c r="A3685" s="7" t="str">
        <f>Premissas!$E$3</f>
        <v>setembro/19</v>
      </c>
      <c r="B3685" s="29">
        <f>B3684</f>
        <v>264</v>
      </c>
      <c r="C3685" s="15">
        <f>LARGE(Premissas!$H$3:$I$3,1)</f>
        <v>58.91</v>
      </c>
      <c r="D3685" s="16">
        <f t="shared" si="5628"/>
        <v>0</v>
      </c>
      <c r="E3685" s="17">
        <f>D3685*Premissas!$C$6</f>
        <v>0</v>
      </c>
      <c r="F3685" s="15">
        <f t="shared" si="5629"/>
        <v>264</v>
      </c>
      <c r="G3685" s="18">
        <f>F3685*Premissas!$C$5</f>
        <v>8510.4713698196774</v>
      </c>
      <c r="M3685" s="7" t="str">
        <f>Premissas!$E$3</f>
        <v>setembro/19</v>
      </c>
      <c r="N3685" s="29">
        <f t="shared" ref="N3685:N3695" si="5636">N3684</f>
        <v>264</v>
      </c>
      <c r="O3685" s="15">
        <f>Premissas!$I$3</f>
        <v>52.19</v>
      </c>
      <c r="P3685" s="16">
        <f t="shared" si="5631"/>
        <v>0</v>
      </c>
      <c r="Q3685" s="17">
        <f>P3685*Premissas!$C$13</f>
        <v>0</v>
      </c>
      <c r="R3685" s="15">
        <f t="shared" si="5632"/>
        <v>264</v>
      </c>
      <c r="S3685" s="18">
        <f>R3685*Premissas!$C$11</f>
        <v>12715.59633027523</v>
      </c>
      <c r="Y3685" s="7" t="str">
        <f>Premissas!$E$3</f>
        <v>setembro/19</v>
      </c>
      <c r="Z3685" s="29">
        <f t="shared" ref="Z3685:Z3695" si="5637">Z3684</f>
        <v>264</v>
      </c>
      <c r="AA3685" s="15">
        <f>Premissas!$H$3</f>
        <v>58.91</v>
      </c>
      <c r="AB3685" s="16">
        <f t="shared" si="5634"/>
        <v>0</v>
      </c>
      <c r="AC3685" s="17">
        <f>AB3685*Premissas!$C$6</f>
        <v>0</v>
      </c>
      <c r="AD3685" s="15">
        <f t="shared" si="5635"/>
        <v>264</v>
      </c>
      <c r="AE3685" s="18">
        <f>AD3685*Premissas!$C$12</f>
        <v>8510.4713698196774</v>
      </c>
    </row>
    <row r="3686" spans="1:33" x14ac:dyDescent="0.25">
      <c r="A3686" s="7" t="str">
        <f>Premissas!$E$4</f>
        <v>agosto/19</v>
      </c>
      <c r="B3686" s="29">
        <f t="shared" ref="B3686:B3695" si="5638">B3685</f>
        <v>264</v>
      </c>
      <c r="C3686" s="15">
        <f>LARGE(Premissas!$H$4:$I$4,1)</f>
        <v>46.48</v>
      </c>
      <c r="D3686" s="16">
        <f t="shared" si="5628"/>
        <v>0</v>
      </c>
      <c r="E3686" s="17">
        <f>D3686*Premissas!$C$6</f>
        <v>0</v>
      </c>
      <c r="F3686" s="15">
        <f t="shared" si="5629"/>
        <v>264</v>
      </c>
      <c r="G3686" s="18">
        <f>F3686*Premissas!$C$5</f>
        <v>8510.4713698196774</v>
      </c>
      <c r="M3686" s="7" t="str">
        <f>Premissas!$E$4</f>
        <v>agosto/19</v>
      </c>
      <c r="N3686" s="29">
        <f t="shared" si="5636"/>
        <v>264</v>
      </c>
      <c r="O3686" s="15">
        <f>Premissas!$I$4</f>
        <v>20.16</v>
      </c>
      <c r="P3686" s="16">
        <f t="shared" si="5631"/>
        <v>0</v>
      </c>
      <c r="Q3686" s="17">
        <f>P3686*Premissas!$C$13</f>
        <v>0</v>
      </c>
      <c r="R3686" s="15">
        <f t="shared" si="5632"/>
        <v>264</v>
      </c>
      <c r="S3686" s="18">
        <f>R3686*Premissas!$C$11</f>
        <v>12715.59633027523</v>
      </c>
      <c r="Y3686" s="7" t="str">
        <f>Premissas!$E$4</f>
        <v>agosto/19</v>
      </c>
      <c r="Z3686" s="29">
        <f t="shared" si="5637"/>
        <v>264</v>
      </c>
      <c r="AA3686" s="15">
        <f>Premissas!$H$4</f>
        <v>46.48</v>
      </c>
      <c r="AB3686" s="16">
        <f t="shared" si="5634"/>
        <v>0</v>
      </c>
      <c r="AC3686" s="17">
        <f>AB3686*Premissas!$C$6</f>
        <v>0</v>
      </c>
      <c r="AD3686" s="15">
        <f t="shared" si="5635"/>
        <v>264</v>
      </c>
      <c r="AE3686" s="18">
        <f>AD3686*Premissas!$C$12</f>
        <v>8510.4713698196774</v>
      </c>
    </row>
    <row r="3687" spans="1:33" x14ac:dyDescent="0.25">
      <c r="A3687" s="7" t="str">
        <f>Premissas!$E$5</f>
        <v>julho/19</v>
      </c>
      <c r="B3687" s="29">
        <f t="shared" si="5638"/>
        <v>264</v>
      </c>
      <c r="C3687" s="15">
        <f>LARGE(Premissas!$H$5:$I$5,1)</f>
        <v>63.17</v>
      </c>
      <c r="D3687" s="16">
        <f t="shared" si="5628"/>
        <v>0</v>
      </c>
      <c r="E3687" s="17">
        <f>D3687*Premissas!$C$6</f>
        <v>0</v>
      </c>
      <c r="F3687" s="15">
        <f t="shared" si="5629"/>
        <v>264</v>
      </c>
      <c r="G3687" s="18">
        <f>F3687*Premissas!$C$5</f>
        <v>8510.4713698196774</v>
      </c>
      <c r="M3687" s="7" t="str">
        <f>Premissas!$E$5</f>
        <v>julho/19</v>
      </c>
      <c r="N3687" s="29">
        <f t="shared" si="5636"/>
        <v>264</v>
      </c>
      <c r="O3687" s="15">
        <f>Premissas!$I$5</f>
        <v>39.979999999999997</v>
      </c>
      <c r="P3687" s="16">
        <f t="shared" si="5631"/>
        <v>0</v>
      </c>
      <c r="Q3687" s="17">
        <f>P3687*Premissas!$C$13</f>
        <v>0</v>
      </c>
      <c r="R3687" s="15">
        <f t="shared" si="5632"/>
        <v>264</v>
      </c>
      <c r="S3687" s="18">
        <f>R3687*Premissas!$C$11</f>
        <v>12715.59633027523</v>
      </c>
      <c r="Y3687" s="7" t="str">
        <f>Premissas!$E$5</f>
        <v>julho/19</v>
      </c>
      <c r="Z3687" s="29">
        <f t="shared" si="5637"/>
        <v>264</v>
      </c>
      <c r="AA3687" s="15">
        <f>Premissas!$H$5</f>
        <v>63.17</v>
      </c>
      <c r="AB3687" s="16">
        <f t="shared" si="5634"/>
        <v>0</v>
      </c>
      <c r="AC3687" s="17">
        <f>AB3687*Premissas!$C$6</f>
        <v>0</v>
      </c>
      <c r="AD3687" s="15">
        <f t="shared" si="5635"/>
        <v>264</v>
      </c>
      <c r="AE3687" s="18">
        <f>AD3687*Premissas!$C$12</f>
        <v>8510.4713698196774</v>
      </c>
    </row>
    <row r="3688" spans="1:33" x14ac:dyDescent="0.25">
      <c r="A3688" s="7" t="str">
        <f>Premissas!$E$6</f>
        <v>junho/19</v>
      </c>
      <c r="B3688" s="29">
        <f t="shared" si="5638"/>
        <v>264</v>
      </c>
      <c r="C3688" s="15">
        <f>LARGE(Premissas!$H$6:$I$6,1)</f>
        <v>59.47</v>
      </c>
      <c r="D3688" s="16">
        <f t="shared" si="5628"/>
        <v>0</v>
      </c>
      <c r="E3688" s="17">
        <f>D3688*Premissas!$C$6</f>
        <v>0</v>
      </c>
      <c r="F3688" s="15">
        <f t="shared" si="5629"/>
        <v>264</v>
      </c>
      <c r="G3688" s="18">
        <f>F3688*Premissas!$C$5</f>
        <v>8510.4713698196774</v>
      </c>
      <c r="M3688" s="7" t="str">
        <f>Premissas!$E$6</f>
        <v>junho/19</v>
      </c>
      <c r="N3688" s="29">
        <f t="shared" si="5636"/>
        <v>264</v>
      </c>
      <c r="O3688" s="15">
        <f>Premissas!$I$6</f>
        <v>47.71</v>
      </c>
      <c r="P3688" s="16">
        <f t="shared" si="5631"/>
        <v>0</v>
      </c>
      <c r="Q3688" s="17">
        <f>P3688*Premissas!$C$13</f>
        <v>0</v>
      </c>
      <c r="R3688" s="15">
        <f t="shared" si="5632"/>
        <v>264</v>
      </c>
      <c r="S3688" s="18">
        <f>R3688*Premissas!$C$11</f>
        <v>12715.59633027523</v>
      </c>
      <c r="Y3688" s="7" t="str">
        <f>Premissas!$E$6</f>
        <v>junho/19</v>
      </c>
      <c r="Z3688" s="29">
        <f t="shared" si="5637"/>
        <v>264</v>
      </c>
      <c r="AA3688" s="15">
        <f>Premissas!$H$6</f>
        <v>59.47</v>
      </c>
      <c r="AB3688" s="16">
        <f t="shared" si="5634"/>
        <v>0</v>
      </c>
      <c r="AC3688" s="17">
        <f>AB3688*Premissas!$C$6</f>
        <v>0</v>
      </c>
      <c r="AD3688" s="15">
        <f t="shared" si="5635"/>
        <v>264</v>
      </c>
      <c r="AE3688" s="18">
        <f>AD3688*Premissas!$C$12</f>
        <v>8510.4713698196774</v>
      </c>
    </row>
    <row r="3689" spans="1:33" x14ac:dyDescent="0.25">
      <c r="A3689" s="7" t="str">
        <f>Premissas!$E$7</f>
        <v>maio/19</v>
      </c>
      <c r="B3689" s="29">
        <f t="shared" si="5638"/>
        <v>264</v>
      </c>
      <c r="C3689" s="15">
        <f>LARGE(Premissas!$H$7:$I$7,1)</f>
        <v>61.04</v>
      </c>
      <c r="D3689" s="20">
        <f t="shared" si="5628"/>
        <v>0</v>
      </c>
      <c r="E3689" s="17">
        <f>D3689*Premissas!$C$6</f>
        <v>0</v>
      </c>
      <c r="F3689" s="15">
        <f t="shared" si="5629"/>
        <v>264</v>
      </c>
      <c r="G3689" s="18">
        <f>F3689*Premissas!$C$5</f>
        <v>8510.4713698196774</v>
      </c>
      <c r="M3689" s="7" t="str">
        <f>Premissas!$E$7</f>
        <v>maio/19</v>
      </c>
      <c r="N3689" s="29">
        <f t="shared" si="5636"/>
        <v>264</v>
      </c>
      <c r="O3689" s="15">
        <f>Premissas!$I$7</f>
        <v>46.37</v>
      </c>
      <c r="P3689" s="20">
        <f t="shared" si="5631"/>
        <v>0</v>
      </c>
      <c r="Q3689" s="17">
        <f>P3689*Premissas!$C$13</f>
        <v>0</v>
      </c>
      <c r="R3689" s="15">
        <f t="shared" si="5632"/>
        <v>264</v>
      </c>
      <c r="S3689" s="18">
        <f>R3689*Premissas!$C$11</f>
        <v>12715.59633027523</v>
      </c>
      <c r="Y3689" s="7" t="str">
        <f>Premissas!$E$7</f>
        <v>maio/19</v>
      </c>
      <c r="Z3689" s="29">
        <f t="shared" si="5637"/>
        <v>264</v>
      </c>
      <c r="AA3689" s="15">
        <f>Premissas!$H$7</f>
        <v>61.04</v>
      </c>
      <c r="AB3689" s="20">
        <f t="shared" si="5634"/>
        <v>0</v>
      </c>
      <c r="AC3689" s="17">
        <f>AB3689*Premissas!$C$6</f>
        <v>0</v>
      </c>
      <c r="AD3689" s="15">
        <f t="shared" si="5635"/>
        <v>264</v>
      </c>
      <c r="AE3689" s="18">
        <f>AD3689*Premissas!$C$12</f>
        <v>8510.4713698196774</v>
      </c>
    </row>
    <row r="3690" spans="1:33" x14ac:dyDescent="0.25">
      <c r="A3690" s="7" t="str">
        <f>Premissas!$E$8</f>
        <v>abril/19</v>
      </c>
      <c r="B3690" s="29">
        <f t="shared" si="5638"/>
        <v>264</v>
      </c>
      <c r="C3690" s="15">
        <f>LARGE(Premissas!$H$8:$I$8,1)</f>
        <v>81.98</v>
      </c>
      <c r="D3690" s="20">
        <f t="shared" si="5628"/>
        <v>0</v>
      </c>
      <c r="E3690" s="17">
        <f>D3690*Premissas!$C$6</f>
        <v>0</v>
      </c>
      <c r="F3690" s="15">
        <f t="shared" si="5629"/>
        <v>264</v>
      </c>
      <c r="G3690" s="18">
        <f>F3690*Premissas!$C$5</f>
        <v>8510.4713698196774</v>
      </c>
      <c r="M3690" s="7" t="str">
        <f>Premissas!$E$8</f>
        <v>abril/19</v>
      </c>
      <c r="N3690" s="29">
        <f t="shared" si="5636"/>
        <v>264</v>
      </c>
      <c r="O3690" s="15">
        <f>Premissas!$I$8</f>
        <v>53.09</v>
      </c>
      <c r="P3690" s="20">
        <f t="shared" si="5631"/>
        <v>0</v>
      </c>
      <c r="Q3690" s="17">
        <f>P3690*Premissas!$C$13</f>
        <v>0</v>
      </c>
      <c r="R3690" s="15">
        <f t="shared" si="5632"/>
        <v>264</v>
      </c>
      <c r="S3690" s="18">
        <f>R3690*Premissas!$C$11</f>
        <v>12715.59633027523</v>
      </c>
      <c r="Y3690" s="7" t="str">
        <f>Premissas!$E$8</f>
        <v>abril/19</v>
      </c>
      <c r="Z3690" s="29">
        <f t="shared" si="5637"/>
        <v>264</v>
      </c>
      <c r="AA3690" s="15">
        <f>Premissas!$H$8</f>
        <v>81.98</v>
      </c>
      <c r="AB3690" s="20">
        <f t="shared" si="5634"/>
        <v>0</v>
      </c>
      <c r="AC3690" s="17">
        <f>AB3690*Premissas!$C$6</f>
        <v>0</v>
      </c>
      <c r="AD3690" s="15">
        <f t="shared" si="5635"/>
        <v>264</v>
      </c>
      <c r="AE3690" s="18">
        <f>AD3690*Premissas!$C$12</f>
        <v>8510.4713698196774</v>
      </c>
    </row>
    <row r="3691" spans="1:33" x14ac:dyDescent="0.25">
      <c r="A3691" s="7" t="str">
        <f>Premissas!$E$9</f>
        <v>março/19</v>
      </c>
      <c r="B3691" s="29">
        <f t="shared" si="5638"/>
        <v>264</v>
      </c>
      <c r="C3691" s="15">
        <f>LARGE(Premissas!$H$9:$I$9,1)</f>
        <v>77.73</v>
      </c>
      <c r="D3691" s="20">
        <f t="shared" si="5628"/>
        <v>0</v>
      </c>
      <c r="E3691" s="17">
        <f>D3691*Premissas!$C$6</f>
        <v>0</v>
      </c>
      <c r="F3691" s="15">
        <f t="shared" si="5629"/>
        <v>264</v>
      </c>
      <c r="G3691" s="18">
        <f>F3691*Premissas!$C$5</f>
        <v>8510.4713698196774</v>
      </c>
      <c r="M3691" s="7" t="str">
        <f>Premissas!$E$9</f>
        <v>março/19</v>
      </c>
      <c r="N3691" s="29">
        <f t="shared" si="5636"/>
        <v>264</v>
      </c>
      <c r="O3691" s="15">
        <f>Premissas!$I$9</f>
        <v>77.73</v>
      </c>
      <c r="P3691" s="20">
        <f t="shared" si="5631"/>
        <v>0</v>
      </c>
      <c r="Q3691" s="17">
        <f>P3691*Premissas!$C$13</f>
        <v>0</v>
      </c>
      <c r="R3691" s="15">
        <f t="shared" si="5632"/>
        <v>264</v>
      </c>
      <c r="S3691" s="18">
        <f>R3691*Premissas!$C$11</f>
        <v>12715.59633027523</v>
      </c>
      <c r="Y3691" s="7" t="str">
        <f>Premissas!$E$9</f>
        <v>março/19</v>
      </c>
      <c r="Z3691" s="29">
        <f t="shared" si="5637"/>
        <v>264</v>
      </c>
      <c r="AA3691" s="15">
        <f>Premissas!$H$9</f>
        <v>77.62</v>
      </c>
      <c r="AB3691" s="20">
        <f t="shared" si="5634"/>
        <v>0</v>
      </c>
      <c r="AC3691" s="17">
        <f>AB3691*Premissas!$C$6</f>
        <v>0</v>
      </c>
      <c r="AD3691" s="15">
        <f t="shared" si="5635"/>
        <v>264</v>
      </c>
      <c r="AE3691" s="18">
        <f>AD3691*Premissas!$C$12</f>
        <v>8510.4713698196774</v>
      </c>
    </row>
    <row r="3692" spans="1:33" x14ac:dyDescent="0.25">
      <c r="A3692" s="7" t="str">
        <f>Premissas!$E$10</f>
        <v>fevereiro/19</v>
      </c>
      <c r="B3692" s="29">
        <f t="shared" si="5638"/>
        <v>264</v>
      </c>
      <c r="C3692" s="15">
        <f>LARGE(Premissas!$H$10:$I$10,1)</f>
        <v>89.49</v>
      </c>
      <c r="D3692" s="20">
        <f t="shared" si="5628"/>
        <v>0</v>
      </c>
      <c r="E3692" s="17">
        <f>D3692*Premissas!$C$6</f>
        <v>0</v>
      </c>
      <c r="F3692" s="15">
        <f t="shared" si="5629"/>
        <v>264</v>
      </c>
      <c r="G3692" s="18">
        <f>F3692*Premissas!$C$5</f>
        <v>8510.4713698196774</v>
      </c>
      <c r="M3692" s="7" t="str">
        <f>Premissas!$E$10</f>
        <v>fevereiro/19</v>
      </c>
      <c r="N3692" s="29">
        <f t="shared" si="5636"/>
        <v>264</v>
      </c>
      <c r="O3692" s="15">
        <f>Premissas!$I$10</f>
        <v>61.82</v>
      </c>
      <c r="P3692" s="20">
        <f t="shared" si="5631"/>
        <v>0</v>
      </c>
      <c r="Q3692" s="17">
        <f>P3692*Premissas!$C$13</f>
        <v>0</v>
      </c>
      <c r="R3692" s="15">
        <f t="shared" si="5632"/>
        <v>264</v>
      </c>
      <c r="S3692" s="18">
        <f>R3692*Premissas!$C$11</f>
        <v>12715.59633027523</v>
      </c>
      <c r="Y3692" s="7" t="str">
        <f>Premissas!$E$10</f>
        <v>fevereiro/19</v>
      </c>
      <c r="Z3692" s="29">
        <f t="shared" si="5637"/>
        <v>264</v>
      </c>
      <c r="AA3692" s="15">
        <f>Premissas!$H$10</f>
        <v>89.49</v>
      </c>
      <c r="AB3692" s="20">
        <f t="shared" si="5634"/>
        <v>0</v>
      </c>
      <c r="AC3692" s="17">
        <f>AB3692*Premissas!$C$6</f>
        <v>0</v>
      </c>
      <c r="AD3692" s="15">
        <f t="shared" si="5635"/>
        <v>264</v>
      </c>
      <c r="AE3692" s="18">
        <f>AD3692*Premissas!$C$12</f>
        <v>8510.4713698196774</v>
      </c>
    </row>
    <row r="3693" spans="1:33" x14ac:dyDescent="0.25">
      <c r="A3693" s="7" t="str">
        <f>Premissas!$E$11</f>
        <v>janeiro/19</v>
      </c>
      <c r="B3693" s="29">
        <f t="shared" si="5638"/>
        <v>264</v>
      </c>
      <c r="C3693" s="15">
        <f>LARGE(Premissas!$H$11:$I$11,1)</f>
        <v>81.09</v>
      </c>
      <c r="D3693" s="16">
        <f t="shared" si="5628"/>
        <v>0</v>
      </c>
      <c r="E3693" s="17">
        <f>D3693*Premissas!$C$6</f>
        <v>0</v>
      </c>
      <c r="F3693" s="15">
        <f t="shared" si="5629"/>
        <v>264</v>
      </c>
      <c r="G3693" s="18">
        <f>F3693*Premissas!$C$5</f>
        <v>8510.4713698196774</v>
      </c>
      <c r="M3693" s="7" t="str">
        <f>Premissas!$E$11</f>
        <v>janeiro/19</v>
      </c>
      <c r="N3693" s="29">
        <f t="shared" si="5636"/>
        <v>264</v>
      </c>
      <c r="O3693" s="15">
        <f>Premissas!$I$11</f>
        <v>57.12</v>
      </c>
      <c r="P3693" s="16">
        <f t="shared" si="5631"/>
        <v>0</v>
      </c>
      <c r="Q3693" s="17">
        <f>P3693*Premissas!$C$13</f>
        <v>0</v>
      </c>
      <c r="R3693" s="15">
        <f t="shared" si="5632"/>
        <v>264</v>
      </c>
      <c r="S3693" s="18">
        <f>R3693*Premissas!$C$11</f>
        <v>12715.59633027523</v>
      </c>
      <c r="Y3693" s="7" t="str">
        <f>Premissas!$E$11</f>
        <v>janeiro/19</v>
      </c>
      <c r="Z3693" s="29">
        <f t="shared" si="5637"/>
        <v>264</v>
      </c>
      <c r="AA3693" s="15">
        <f>Premissas!$H$11</f>
        <v>81.09</v>
      </c>
      <c r="AB3693" s="16">
        <f t="shared" si="5634"/>
        <v>0</v>
      </c>
      <c r="AC3693" s="17">
        <f>AB3693*Premissas!$C$6</f>
        <v>0</v>
      </c>
      <c r="AD3693" s="15">
        <f t="shared" si="5635"/>
        <v>264</v>
      </c>
      <c r="AE3693" s="18">
        <f>AD3693*Premissas!$C$12</f>
        <v>8510.4713698196774</v>
      </c>
    </row>
    <row r="3694" spans="1:33" x14ac:dyDescent="0.25">
      <c r="A3694" s="7" t="str">
        <f>Premissas!$E$12</f>
        <v>dezembro/18</v>
      </c>
      <c r="B3694" s="29">
        <f t="shared" si="5638"/>
        <v>264</v>
      </c>
      <c r="C3694" s="15">
        <f>LARGE(Premissas!$H$12:$I$12,1)</f>
        <v>66.98</v>
      </c>
      <c r="D3694" s="16">
        <f t="shared" si="5628"/>
        <v>0</v>
      </c>
      <c r="E3694" s="17">
        <f>D3694*Premissas!$C$6</f>
        <v>0</v>
      </c>
      <c r="F3694" s="15">
        <f t="shared" si="5629"/>
        <v>264</v>
      </c>
      <c r="G3694" s="18">
        <f>F3694*Premissas!$C$5</f>
        <v>8510.4713698196774</v>
      </c>
      <c r="M3694" s="7" t="str">
        <f>Premissas!$E$12</f>
        <v>dezembro/18</v>
      </c>
      <c r="N3694" s="29">
        <f t="shared" si="5636"/>
        <v>264</v>
      </c>
      <c r="O3694" s="15">
        <f>Premissas!$I$12</f>
        <v>56.9</v>
      </c>
      <c r="P3694" s="16">
        <f t="shared" si="5631"/>
        <v>0</v>
      </c>
      <c r="Q3694" s="17">
        <f>P3694*Premissas!$C$13</f>
        <v>0</v>
      </c>
      <c r="R3694" s="15">
        <f t="shared" si="5632"/>
        <v>264</v>
      </c>
      <c r="S3694" s="18">
        <f>R3694*Premissas!$C$11</f>
        <v>12715.59633027523</v>
      </c>
      <c r="Y3694" s="7" t="str">
        <f>Premissas!$E$12</f>
        <v>dezembro/18</v>
      </c>
      <c r="Z3694" s="29">
        <f t="shared" si="5637"/>
        <v>264</v>
      </c>
      <c r="AA3694" s="15">
        <f>Premissas!$H$12</f>
        <v>66.98</v>
      </c>
      <c r="AB3694" s="16">
        <f t="shared" si="5634"/>
        <v>0</v>
      </c>
      <c r="AC3694" s="17">
        <f>AB3694*Premissas!$C$6</f>
        <v>0</v>
      </c>
      <c r="AD3694" s="15">
        <f t="shared" si="5635"/>
        <v>264</v>
      </c>
      <c r="AE3694" s="18">
        <f>AD3694*Premissas!$C$12</f>
        <v>8510.4713698196774</v>
      </c>
    </row>
    <row r="3695" spans="1:33" x14ac:dyDescent="0.25">
      <c r="A3695" s="7" t="str">
        <f>Premissas!$E$13</f>
        <v>novembro/18</v>
      </c>
      <c r="B3695" s="29">
        <f t="shared" si="5638"/>
        <v>264</v>
      </c>
      <c r="C3695" s="15">
        <f>LARGE(Premissas!$H$13:$I$13,1)</f>
        <v>66.42</v>
      </c>
      <c r="D3695" s="16">
        <f t="shared" si="5628"/>
        <v>0</v>
      </c>
      <c r="E3695" s="17">
        <f>D3695*Premissas!$C$6</f>
        <v>0</v>
      </c>
      <c r="F3695" s="15">
        <f t="shared" si="5629"/>
        <v>264</v>
      </c>
      <c r="G3695" s="18">
        <f>F3695*Premissas!$C$5</f>
        <v>8510.4713698196774</v>
      </c>
      <c r="M3695" s="7" t="str">
        <f>Premissas!$E$13</f>
        <v>novembro/18</v>
      </c>
      <c r="N3695" s="29">
        <f t="shared" si="5636"/>
        <v>264</v>
      </c>
      <c r="O3695" s="15">
        <f>Premissas!$I$13</f>
        <v>40.659999999999997</v>
      </c>
      <c r="P3695" s="16">
        <f t="shared" si="5631"/>
        <v>0</v>
      </c>
      <c r="Q3695" s="17">
        <f>P3695*Premissas!$C$13</f>
        <v>0</v>
      </c>
      <c r="R3695" s="15">
        <f t="shared" si="5632"/>
        <v>264</v>
      </c>
      <c r="S3695" s="18">
        <f>R3695*Premissas!$C$11</f>
        <v>12715.59633027523</v>
      </c>
      <c r="Y3695" s="7" t="str">
        <f>Premissas!$E$13</f>
        <v>novembro/18</v>
      </c>
      <c r="Z3695" s="29">
        <f t="shared" si="5637"/>
        <v>264</v>
      </c>
      <c r="AA3695" s="15">
        <f>Premissas!$H$13</f>
        <v>66.42</v>
      </c>
      <c r="AB3695" s="16">
        <f t="shared" si="5634"/>
        <v>0</v>
      </c>
      <c r="AC3695" s="17">
        <f>AB3695*Premissas!$C$6</f>
        <v>0</v>
      </c>
      <c r="AD3695" s="15">
        <f t="shared" si="5635"/>
        <v>264</v>
      </c>
      <c r="AE3695" s="18">
        <f>AD3695*Premissas!$C$12</f>
        <v>8510.4713698196774</v>
      </c>
    </row>
    <row r="3696" spans="1:33" x14ac:dyDescent="0.25">
      <c r="A3696" s="26" t="s">
        <v>35</v>
      </c>
      <c r="B3696" s="5"/>
      <c r="C3696" s="5">
        <f>LARGE(C3683:C3695,1)</f>
        <v>89.49</v>
      </c>
      <c r="D3696" s="5">
        <f>LARGE(D3683:D3695,1)</f>
        <v>0</v>
      </c>
      <c r="E3696" s="27">
        <f>SUM(E3684:E3695)</f>
        <v>0</v>
      </c>
      <c r="F3696" s="5">
        <f>LARGE(F3683:F3695,1)</f>
        <v>264</v>
      </c>
      <c r="G3696" s="27">
        <f t="shared" si="5594"/>
        <v>102125.65643783611</v>
      </c>
      <c r="H3696" s="50">
        <f>E3696+G3696</f>
        <v>102125.65643783611</v>
      </c>
      <c r="I3696">
        <f>B3684</f>
        <v>264</v>
      </c>
      <c r="M3696" s="26" t="s">
        <v>35</v>
      </c>
      <c r="N3696" s="5"/>
      <c r="O3696" s="5">
        <f t="shared" ref="O3696:P3696" si="5639">LARGE(O3683:O3695,1)</f>
        <v>77.73</v>
      </c>
      <c r="P3696" s="5">
        <f t="shared" si="5639"/>
        <v>0</v>
      </c>
      <c r="Q3696" s="27">
        <f t="shared" ref="Q3696" si="5640">SUM(Q3684:Q3695)</f>
        <v>0</v>
      </c>
      <c r="R3696" s="5">
        <f t="shared" ref="R3696" si="5641">LARGE(R3683:R3695,1)</f>
        <v>264</v>
      </c>
      <c r="S3696" s="27">
        <f t="shared" si="5598"/>
        <v>152587.15596330279</v>
      </c>
      <c r="T3696" s="50">
        <f t="shared" ref="T3696" si="5642">Q3696+S3696</f>
        <v>152587.15596330279</v>
      </c>
      <c r="U3696">
        <f t="shared" ref="U3696" si="5643">N3684</f>
        <v>264</v>
      </c>
      <c r="Y3696" s="26" t="s">
        <v>35</v>
      </c>
      <c r="Z3696" s="5"/>
      <c r="AA3696" s="5">
        <f t="shared" ref="AA3696:AB3696" si="5644">LARGE(AA3683:AA3695,1)</f>
        <v>89.49</v>
      </c>
      <c r="AB3696" s="5">
        <f t="shared" si="5644"/>
        <v>0</v>
      </c>
      <c r="AC3696" s="27">
        <f t="shared" ref="AC3696" si="5645">SUM(AC3684:AC3695)</f>
        <v>0</v>
      </c>
      <c r="AD3696" s="5">
        <f t="shared" ref="AD3696" si="5646">LARGE(AD3683:AD3695,1)</f>
        <v>264</v>
      </c>
      <c r="AE3696" s="27">
        <f t="shared" si="5604"/>
        <v>102125.65643783611</v>
      </c>
      <c r="AF3696" s="50">
        <f t="shared" ref="AF3696" si="5647">AC3696+AE3696</f>
        <v>102125.65643783611</v>
      </c>
      <c r="AG3696">
        <f t="shared" ref="AG3696" si="5648">Z3684</f>
        <v>264</v>
      </c>
    </row>
    <row r="3697" spans="1:33" x14ac:dyDescent="0.25">
      <c r="A3697" s="6" t="s">
        <v>12</v>
      </c>
      <c r="B3697" s="6" t="s">
        <v>18</v>
      </c>
      <c r="C3697" s="6" t="s">
        <v>19</v>
      </c>
      <c r="D3697" s="14" t="s">
        <v>20</v>
      </c>
      <c r="E3697" s="14" t="s">
        <v>21</v>
      </c>
      <c r="F3697" s="6" t="s">
        <v>22</v>
      </c>
      <c r="G3697" s="6" t="s">
        <v>23</v>
      </c>
      <c r="M3697" s="6" t="s">
        <v>12</v>
      </c>
      <c r="N3697" s="6" t="s">
        <v>18</v>
      </c>
      <c r="O3697" s="6" t="s">
        <v>19</v>
      </c>
      <c r="P3697" s="14" t="s">
        <v>20</v>
      </c>
      <c r="Q3697" s="14" t="s">
        <v>21</v>
      </c>
      <c r="R3697" s="6" t="s">
        <v>22</v>
      </c>
      <c r="S3697" s="6" t="s">
        <v>23</v>
      </c>
      <c r="Y3697" s="6" t="s">
        <v>12</v>
      </c>
      <c r="Z3697" s="6" t="s">
        <v>18</v>
      </c>
      <c r="AA3697" s="6" t="s">
        <v>19</v>
      </c>
      <c r="AB3697" s="14" t="s">
        <v>20</v>
      </c>
      <c r="AC3697" s="14" t="s">
        <v>21</v>
      </c>
      <c r="AD3697" s="6" t="s">
        <v>22</v>
      </c>
      <c r="AE3697" s="6" t="s">
        <v>23</v>
      </c>
    </row>
    <row r="3698" spans="1:33" x14ac:dyDescent="0.25">
      <c r="A3698" s="7" t="str">
        <f>Premissas!$E$2</f>
        <v>outubro/19</v>
      </c>
      <c r="B3698" s="29">
        <f>B3684+1</f>
        <v>265</v>
      </c>
      <c r="C3698" s="15">
        <f>LARGE(Premissas!$H$2:$I$2,1)</f>
        <v>63.39</v>
      </c>
      <c r="D3698" s="16">
        <f t="shared" ref="D3698:D3709" si="5649">IF(C3698&gt;105%*B3698,(C3698-B3698),0)</f>
        <v>0</v>
      </c>
      <c r="E3698" s="17">
        <f>D3698*Premissas!$C$6</f>
        <v>0</v>
      </c>
      <c r="F3698" s="15">
        <f t="shared" ref="F3698:F3709" si="5650">IF(C3698&gt;B3698,C3698,B3698)</f>
        <v>265</v>
      </c>
      <c r="G3698" s="18">
        <f>F3698*Premissas!$C$5</f>
        <v>8542.7080037962678</v>
      </c>
      <c r="M3698" s="7" t="str">
        <f>Premissas!$E$2</f>
        <v>outubro/19</v>
      </c>
      <c r="N3698" s="29">
        <f t="shared" ref="N3698" si="5651">N3684+1</f>
        <v>265</v>
      </c>
      <c r="O3698" s="15">
        <f>Premissas!$I$2</f>
        <v>63.39</v>
      </c>
      <c r="P3698" s="16">
        <f t="shared" ref="P3698:P3709" si="5652">IF(O3698&gt;105%*N3698,(O3698-N3698),0)</f>
        <v>0</v>
      </c>
      <c r="Q3698" s="17">
        <f>P3698*Premissas!$C$13</f>
        <v>0</v>
      </c>
      <c r="R3698" s="15">
        <f t="shared" ref="R3698:R3709" si="5653">IF(O3698&gt;N3698,O3698,N3698)</f>
        <v>265</v>
      </c>
      <c r="S3698" s="18">
        <f>R3698*Premissas!$C$11</f>
        <v>12763.761467889908</v>
      </c>
      <c r="Y3698" s="7" t="str">
        <f>Premissas!$E$2</f>
        <v>outubro/19</v>
      </c>
      <c r="Z3698" s="29">
        <f t="shared" ref="Z3698" si="5654">Z3684+1</f>
        <v>265</v>
      </c>
      <c r="AA3698" s="15">
        <f>Premissas!$H$2</f>
        <v>58.8</v>
      </c>
      <c r="AB3698" s="16">
        <f t="shared" ref="AB3698:AB3709" si="5655">IF(AA3698&gt;105%*Z3698,(AA3698-Z3698),0)</f>
        <v>0</v>
      </c>
      <c r="AC3698" s="17">
        <f>AB3698*Premissas!$C$6</f>
        <v>0</v>
      </c>
      <c r="AD3698" s="15">
        <f t="shared" ref="AD3698:AD3709" si="5656">IF(AA3698&gt;Z3698,AA3698,Z3698)</f>
        <v>265</v>
      </c>
      <c r="AE3698" s="18">
        <f>AD3698*Premissas!$C$12</f>
        <v>8542.7080037962678</v>
      </c>
    </row>
    <row r="3699" spans="1:33" x14ac:dyDescent="0.25">
      <c r="A3699" s="7" t="str">
        <f>Premissas!$E$3</f>
        <v>setembro/19</v>
      </c>
      <c r="B3699" s="29">
        <f>B3698</f>
        <v>265</v>
      </c>
      <c r="C3699" s="15">
        <f>LARGE(Premissas!$H$3:$I$3,1)</f>
        <v>58.91</v>
      </c>
      <c r="D3699" s="16">
        <f t="shared" si="5649"/>
        <v>0</v>
      </c>
      <c r="E3699" s="17">
        <f>D3699*Premissas!$C$6</f>
        <v>0</v>
      </c>
      <c r="F3699" s="15">
        <f t="shared" si="5650"/>
        <v>265</v>
      </c>
      <c r="G3699" s="18">
        <f>F3699*Premissas!$C$5</f>
        <v>8542.7080037962678</v>
      </c>
      <c r="M3699" s="7" t="str">
        <f>Premissas!$E$3</f>
        <v>setembro/19</v>
      </c>
      <c r="N3699" s="29">
        <f t="shared" ref="N3699:N3709" si="5657">N3698</f>
        <v>265</v>
      </c>
      <c r="O3699" s="15">
        <f>Premissas!$I$3</f>
        <v>52.19</v>
      </c>
      <c r="P3699" s="16">
        <f t="shared" si="5652"/>
        <v>0</v>
      </c>
      <c r="Q3699" s="17">
        <f>P3699*Premissas!$C$13</f>
        <v>0</v>
      </c>
      <c r="R3699" s="15">
        <f t="shared" si="5653"/>
        <v>265</v>
      </c>
      <c r="S3699" s="18">
        <f>R3699*Premissas!$C$11</f>
        <v>12763.761467889908</v>
      </c>
      <c r="Y3699" s="7" t="str">
        <f>Premissas!$E$3</f>
        <v>setembro/19</v>
      </c>
      <c r="Z3699" s="29">
        <f t="shared" ref="Z3699:Z3709" si="5658">Z3698</f>
        <v>265</v>
      </c>
      <c r="AA3699" s="15">
        <f>Premissas!$H$3</f>
        <v>58.91</v>
      </c>
      <c r="AB3699" s="16">
        <f t="shared" si="5655"/>
        <v>0</v>
      </c>
      <c r="AC3699" s="17">
        <f>AB3699*Premissas!$C$6</f>
        <v>0</v>
      </c>
      <c r="AD3699" s="15">
        <f t="shared" si="5656"/>
        <v>265</v>
      </c>
      <c r="AE3699" s="18">
        <f>AD3699*Premissas!$C$12</f>
        <v>8542.7080037962678</v>
      </c>
    </row>
    <row r="3700" spans="1:33" x14ac:dyDescent="0.25">
      <c r="A3700" s="7" t="str">
        <f>Premissas!$E$4</f>
        <v>agosto/19</v>
      </c>
      <c r="B3700" s="29">
        <f t="shared" ref="B3700:B3709" si="5659">B3699</f>
        <v>265</v>
      </c>
      <c r="C3700" s="15">
        <f>LARGE(Premissas!$H$4:$I$4,1)</f>
        <v>46.48</v>
      </c>
      <c r="D3700" s="16">
        <f t="shared" si="5649"/>
        <v>0</v>
      </c>
      <c r="E3700" s="17">
        <f>D3700*Premissas!$C$6</f>
        <v>0</v>
      </c>
      <c r="F3700" s="15">
        <f t="shared" si="5650"/>
        <v>265</v>
      </c>
      <c r="G3700" s="18">
        <f>F3700*Premissas!$C$5</f>
        <v>8542.7080037962678</v>
      </c>
      <c r="M3700" s="7" t="str">
        <f>Premissas!$E$4</f>
        <v>agosto/19</v>
      </c>
      <c r="N3700" s="29">
        <f t="shared" si="5657"/>
        <v>265</v>
      </c>
      <c r="O3700" s="15">
        <f>Premissas!$I$4</f>
        <v>20.16</v>
      </c>
      <c r="P3700" s="16">
        <f t="shared" si="5652"/>
        <v>0</v>
      </c>
      <c r="Q3700" s="17">
        <f>P3700*Premissas!$C$13</f>
        <v>0</v>
      </c>
      <c r="R3700" s="15">
        <f t="shared" si="5653"/>
        <v>265</v>
      </c>
      <c r="S3700" s="18">
        <f>R3700*Premissas!$C$11</f>
        <v>12763.761467889908</v>
      </c>
      <c r="Y3700" s="7" t="str">
        <f>Premissas!$E$4</f>
        <v>agosto/19</v>
      </c>
      <c r="Z3700" s="29">
        <f t="shared" si="5658"/>
        <v>265</v>
      </c>
      <c r="AA3700" s="15">
        <f>Premissas!$H$4</f>
        <v>46.48</v>
      </c>
      <c r="AB3700" s="16">
        <f t="shared" si="5655"/>
        <v>0</v>
      </c>
      <c r="AC3700" s="17">
        <f>AB3700*Premissas!$C$6</f>
        <v>0</v>
      </c>
      <c r="AD3700" s="15">
        <f t="shared" si="5656"/>
        <v>265</v>
      </c>
      <c r="AE3700" s="18">
        <f>AD3700*Premissas!$C$12</f>
        <v>8542.7080037962678</v>
      </c>
    </row>
    <row r="3701" spans="1:33" x14ac:dyDescent="0.25">
      <c r="A3701" s="7" t="str">
        <f>Premissas!$E$5</f>
        <v>julho/19</v>
      </c>
      <c r="B3701" s="29">
        <f t="shared" si="5659"/>
        <v>265</v>
      </c>
      <c r="C3701" s="15">
        <f>LARGE(Premissas!$H$5:$I$5,1)</f>
        <v>63.17</v>
      </c>
      <c r="D3701" s="16">
        <f t="shared" si="5649"/>
        <v>0</v>
      </c>
      <c r="E3701" s="17">
        <f>D3701*Premissas!$C$6</f>
        <v>0</v>
      </c>
      <c r="F3701" s="15">
        <f t="shared" si="5650"/>
        <v>265</v>
      </c>
      <c r="G3701" s="18">
        <f>F3701*Premissas!$C$5</f>
        <v>8542.7080037962678</v>
      </c>
      <c r="M3701" s="7" t="str">
        <f>Premissas!$E$5</f>
        <v>julho/19</v>
      </c>
      <c r="N3701" s="29">
        <f t="shared" si="5657"/>
        <v>265</v>
      </c>
      <c r="O3701" s="15">
        <f>Premissas!$I$5</f>
        <v>39.979999999999997</v>
      </c>
      <c r="P3701" s="16">
        <f t="shared" si="5652"/>
        <v>0</v>
      </c>
      <c r="Q3701" s="17">
        <f>P3701*Premissas!$C$13</f>
        <v>0</v>
      </c>
      <c r="R3701" s="15">
        <f t="shared" si="5653"/>
        <v>265</v>
      </c>
      <c r="S3701" s="18">
        <f>R3701*Premissas!$C$11</f>
        <v>12763.761467889908</v>
      </c>
      <c r="Y3701" s="7" t="str">
        <f>Premissas!$E$5</f>
        <v>julho/19</v>
      </c>
      <c r="Z3701" s="29">
        <f t="shared" si="5658"/>
        <v>265</v>
      </c>
      <c r="AA3701" s="15">
        <f>Premissas!$H$5</f>
        <v>63.17</v>
      </c>
      <c r="AB3701" s="16">
        <f t="shared" si="5655"/>
        <v>0</v>
      </c>
      <c r="AC3701" s="17">
        <f>AB3701*Premissas!$C$6</f>
        <v>0</v>
      </c>
      <c r="AD3701" s="15">
        <f t="shared" si="5656"/>
        <v>265</v>
      </c>
      <c r="AE3701" s="18">
        <f>AD3701*Premissas!$C$12</f>
        <v>8542.7080037962678</v>
      </c>
    </row>
    <row r="3702" spans="1:33" x14ac:dyDescent="0.25">
      <c r="A3702" s="7" t="str">
        <f>Premissas!$E$6</f>
        <v>junho/19</v>
      </c>
      <c r="B3702" s="29">
        <f t="shared" si="5659"/>
        <v>265</v>
      </c>
      <c r="C3702" s="15">
        <f>LARGE(Premissas!$H$6:$I$6,1)</f>
        <v>59.47</v>
      </c>
      <c r="D3702" s="16">
        <f t="shared" si="5649"/>
        <v>0</v>
      </c>
      <c r="E3702" s="17">
        <f>D3702*Premissas!$C$6</f>
        <v>0</v>
      </c>
      <c r="F3702" s="15">
        <f t="shared" si="5650"/>
        <v>265</v>
      </c>
      <c r="G3702" s="18">
        <f>F3702*Premissas!$C$5</f>
        <v>8542.7080037962678</v>
      </c>
      <c r="M3702" s="7" t="str">
        <f>Premissas!$E$6</f>
        <v>junho/19</v>
      </c>
      <c r="N3702" s="29">
        <f t="shared" si="5657"/>
        <v>265</v>
      </c>
      <c r="O3702" s="15">
        <f>Premissas!$I$6</f>
        <v>47.71</v>
      </c>
      <c r="P3702" s="16">
        <f t="shared" si="5652"/>
        <v>0</v>
      </c>
      <c r="Q3702" s="17">
        <f>P3702*Premissas!$C$13</f>
        <v>0</v>
      </c>
      <c r="R3702" s="15">
        <f t="shared" si="5653"/>
        <v>265</v>
      </c>
      <c r="S3702" s="18">
        <f>R3702*Premissas!$C$11</f>
        <v>12763.761467889908</v>
      </c>
      <c r="Y3702" s="7" t="str">
        <f>Premissas!$E$6</f>
        <v>junho/19</v>
      </c>
      <c r="Z3702" s="29">
        <f t="shared" si="5658"/>
        <v>265</v>
      </c>
      <c r="AA3702" s="15">
        <f>Premissas!$H$6</f>
        <v>59.47</v>
      </c>
      <c r="AB3702" s="16">
        <f t="shared" si="5655"/>
        <v>0</v>
      </c>
      <c r="AC3702" s="17">
        <f>AB3702*Premissas!$C$6</f>
        <v>0</v>
      </c>
      <c r="AD3702" s="15">
        <f t="shared" si="5656"/>
        <v>265</v>
      </c>
      <c r="AE3702" s="18">
        <f>AD3702*Premissas!$C$12</f>
        <v>8542.7080037962678</v>
      </c>
    </row>
    <row r="3703" spans="1:33" x14ac:dyDescent="0.25">
      <c r="A3703" s="7" t="str">
        <f>Premissas!$E$7</f>
        <v>maio/19</v>
      </c>
      <c r="B3703" s="29">
        <f t="shared" si="5659"/>
        <v>265</v>
      </c>
      <c r="C3703" s="15">
        <f>LARGE(Premissas!$H$7:$I$7,1)</f>
        <v>61.04</v>
      </c>
      <c r="D3703" s="20">
        <f t="shared" si="5649"/>
        <v>0</v>
      </c>
      <c r="E3703" s="17">
        <f>D3703*Premissas!$C$6</f>
        <v>0</v>
      </c>
      <c r="F3703" s="15">
        <f t="shared" si="5650"/>
        <v>265</v>
      </c>
      <c r="G3703" s="18">
        <f>F3703*Premissas!$C$5</f>
        <v>8542.7080037962678</v>
      </c>
      <c r="M3703" s="7" t="str">
        <f>Premissas!$E$7</f>
        <v>maio/19</v>
      </c>
      <c r="N3703" s="29">
        <f t="shared" si="5657"/>
        <v>265</v>
      </c>
      <c r="O3703" s="15">
        <f>Premissas!$I$7</f>
        <v>46.37</v>
      </c>
      <c r="P3703" s="20">
        <f t="shared" si="5652"/>
        <v>0</v>
      </c>
      <c r="Q3703" s="17">
        <f>P3703*Premissas!$C$13</f>
        <v>0</v>
      </c>
      <c r="R3703" s="15">
        <f t="shared" si="5653"/>
        <v>265</v>
      </c>
      <c r="S3703" s="18">
        <f>R3703*Premissas!$C$11</f>
        <v>12763.761467889908</v>
      </c>
      <c r="Y3703" s="7" t="str">
        <f>Premissas!$E$7</f>
        <v>maio/19</v>
      </c>
      <c r="Z3703" s="29">
        <f t="shared" si="5658"/>
        <v>265</v>
      </c>
      <c r="AA3703" s="15">
        <f>Premissas!$H$7</f>
        <v>61.04</v>
      </c>
      <c r="AB3703" s="20">
        <f t="shared" si="5655"/>
        <v>0</v>
      </c>
      <c r="AC3703" s="17">
        <f>AB3703*Premissas!$C$6</f>
        <v>0</v>
      </c>
      <c r="AD3703" s="15">
        <f t="shared" si="5656"/>
        <v>265</v>
      </c>
      <c r="AE3703" s="18">
        <f>AD3703*Premissas!$C$12</f>
        <v>8542.7080037962678</v>
      </c>
    </row>
    <row r="3704" spans="1:33" x14ac:dyDescent="0.25">
      <c r="A3704" s="7" t="str">
        <f>Premissas!$E$8</f>
        <v>abril/19</v>
      </c>
      <c r="B3704" s="29">
        <f t="shared" si="5659"/>
        <v>265</v>
      </c>
      <c r="C3704" s="15">
        <f>LARGE(Premissas!$H$8:$I$8,1)</f>
        <v>81.98</v>
      </c>
      <c r="D3704" s="20">
        <f t="shared" si="5649"/>
        <v>0</v>
      </c>
      <c r="E3704" s="17">
        <f>D3704*Premissas!$C$6</f>
        <v>0</v>
      </c>
      <c r="F3704" s="15">
        <f t="shared" si="5650"/>
        <v>265</v>
      </c>
      <c r="G3704" s="18">
        <f>F3704*Premissas!$C$5</f>
        <v>8542.7080037962678</v>
      </c>
      <c r="M3704" s="7" t="str">
        <f>Premissas!$E$8</f>
        <v>abril/19</v>
      </c>
      <c r="N3704" s="29">
        <f t="shared" si="5657"/>
        <v>265</v>
      </c>
      <c r="O3704" s="15">
        <f>Premissas!$I$8</f>
        <v>53.09</v>
      </c>
      <c r="P3704" s="20">
        <f t="shared" si="5652"/>
        <v>0</v>
      </c>
      <c r="Q3704" s="17">
        <f>P3704*Premissas!$C$13</f>
        <v>0</v>
      </c>
      <c r="R3704" s="15">
        <f t="shared" si="5653"/>
        <v>265</v>
      </c>
      <c r="S3704" s="18">
        <f>R3704*Premissas!$C$11</f>
        <v>12763.761467889908</v>
      </c>
      <c r="Y3704" s="7" t="str">
        <f>Premissas!$E$8</f>
        <v>abril/19</v>
      </c>
      <c r="Z3704" s="29">
        <f t="shared" si="5658"/>
        <v>265</v>
      </c>
      <c r="AA3704" s="15">
        <f>Premissas!$H$8</f>
        <v>81.98</v>
      </c>
      <c r="AB3704" s="20">
        <f t="shared" si="5655"/>
        <v>0</v>
      </c>
      <c r="AC3704" s="17">
        <f>AB3704*Premissas!$C$6</f>
        <v>0</v>
      </c>
      <c r="AD3704" s="15">
        <f t="shared" si="5656"/>
        <v>265</v>
      </c>
      <c r="AE3704" s="18">
        <f>AD3704*Premissas!$C$12</f>
        <v>8542.7080037962678</v>
      </c>
    </row>
    <row r="3705" spans="1:33" x14ac:dyDescent="0.25">
      <c r="A3705" s="7" t="str">
        <f>Premissas!$E$9</f>
        <v>março/19</v>
      </c>
      <c r="B3705" s="29">
        <f t="shared" si="5659"/>
        <v>265</v>
      </c>
      <c r="C3705" s="15">
        <f>LARGE(Premissas!$H$9:$I$9,1)</f>
        <v>77.73</v>
      </c>
      <c r="D3705" s="20">
        <f t="shared" si="5649"/>
        <v>0</v>
      </c>
      <c r="E3705" s="17">
        <f>D3705*Premissas!$C$6</f>
        <v>0</v>
      </c>
      <c r="F3705" s="15">
        <f t="shared" si="5650"/>
        <v>265</v>
      </c>
      <c r="G3705" s="18">
        <f>F3705*Premissas!$C$5</f>
        <v>8542.7080037962678</v>
      </c>
      <c r="M3705" s="7" t="str">
        <f>Premissas!$E$9</f>
        <v>março/19</v>
      </c>
      <c r="N3705" s="29">
        <f t="shared" si="5657"/>
        <v>265</v>
      </c>
      <c r="O3705" s="15">
        <f>Premissas!$I$9</f>
        <v>77.73</v>
      </c>
      <c r="P3705" s="20">
        <f t="shared" si="5652"/>
        <v>0</v>
      </c>
      <c r="Q3705" s="17">
        <f>P3705*Premissas!$C$13</f>
        <v>0</v>
      </c>
      <c r="R3705" s="15">
        <f t="shared" si="5653"/>
        <v>265</v>
      </c>
      <c r="S3705" s="18">
        <f>R3705*Premissas!$C$11</f>
        <v>12763.761467889908</v>
      </c>
      <c r="Y3705" s="7" t="str">
        <f>Premissas!$E$9</f>
        <v>março/19</v>
      </c>
      <c r="Z3705" s="29">
        <f t="shared" si="5658"/>
        <v>265</v>
      </c>
      <c r="AA3705" s="15">
        <f>Premissas!$H$9</f>
        <v>77.62</v>
      </c>
      <c r="AB3705" s="20">
        <f t="shared" si="5655"/>
        <v>0</v>
      </c>
      <c r="AC3705" s="17">
        <f>AB3705*Premissas!$C$6</f>
        <v>0</v>
      </c>
      <c r="AD3705" s="15">
        <f t="shared" si="5656"/>
        <v>265</v>
      </c>
      <c r="AE3705" s="18">
        <f>AD3705*Premissas!$C$12</f>
        <v>8542.7080037962678</v>
      </c>
    </row>
    <row r="3706" spans="1:33" x14ac:dyDescent="0.25">
      <c r="A3706" s="7" t="str">
        <f>Premissas!$E$10</f>
        <v>fevereiro/19</v>
      </c>
      <c r="B3706" s="29">
        <f t="shared" si="5659"/>
        <v>265</v>
      </c>
      <c r="C3706" s="15">
        <f>LARGE(Premissas!$H$10:$I$10,1)</f>
        <v>89.49</v>
      </c>
      <c r="D3706" s="20">
        <f t="shared" si="5649"/>
        <v>0</v>
      </c>
      <c r="E3706" s="17">
        <f>D3706*Premissas!$C$6</f>
        <v>0</v>
      </c>
      <c r="F3706" s="15">
        <f t="shared" si="5650"/>
        <v>265</v>
      </c>
      <c r="G3706" s="18">
        <f>F3706*Premissas!$C$5</f>
        <v>8542.7080037962678</v>
      </c>
      <c r="M3706" s="7" t="str">
        <f>Premissas!$E$10</f>
        <v>fevereiro/19</v>
      </c>
      <c r="N3706" s="29">
        <f t="shared" si="5657"/>
        <v>265</v>
      </c>
      <c r="O3706" s="15">
        <f>Premissas!$I$10</f>
        <v>61.82</v>
      </c>
      <c r="P3706" s="20">
        <f t="shared" si="5652"/>
        <v>0</v>
      </c>
      <c r="Q3706" s="17">
        <f>P3706*Premissas!$C$13</f>
        <v>0</v>
      </c>
      <c r="R3706" s="15">
        <f t="shared" si="5653"/>
        <v>265</v>
      </c>
      <c r="S3706" s="18">
        <f>R3706*Premissas!$C$11</f>
        <v>12763.761467889908</v>
      </c>
      <c r="Y3706" s="7" t="str">
        <f>Premissas!$E$10</f>
        <v>fevereiro/19</v>
      </c>
      <c r="Z3706" s="29">
        <f t="shared" si="5658"/>
        <v>265</v>
      </c>
      <c r="AA3706" s="15">
        <f>Premissas!$H$10</f>
        <v>89.49</v>
      </c>
      <c r="AB3706" s="20">
        <f t="shared" si="5655"/>
        <v>0</v>
      </c>
      <c r="AC3706" s="17">
        <f>AB3706*Premissas!$C$6</f>
        <v>0</v>
      </c>
      <c r="AD3706" s="15">
        <f t="shared" si="5656"/>
        <v>265</v>
      </c>
      <c r="AE3706" s="18">
        <f>AD3706*Premissas!$C$12</f>
        <v>8542.7080037962678</v>
      </c>
    </row>
    <row r="3707" spans="1:33" x14ac:dyDescent="0.25">
      <c r="A3707" s="7" t="str">
        <f>Premissas!$E$11</f>
        <v>janeiro/19</v>
      </c>
      <c r="B3707" s="29">
        <f t="shared" si="5659"/>
        <v>265</v>
      </c>
      <c r="C3707" s="15">
        <f>LARGE(Premissas!$H$11:$I$11,1)</f>
        <v>81.09</v>
      </c>
      <c r="D3707" s="16">
        <f t="shared" si="5649"/>
        <v>0</v>
      </c>
      <c r="E3707" s="17">
        <f>D3707*Premissas!$C$6</f>
        <v>0</v>
      </c>
      <c r="F3707" s="15">
        <f t="shared" si="5650"/>
        <v>265</v>
      </c>
      <c r="G3707" s="18">
        <f>F3707*Premissas!$C$5</f>
        <v>8542.7080037962678</v>
      </c>
      <c r="M3707" s="7" t="str">
        <f>Premissas!$E$11</f>
        <v>janeiro/19</v>
      </c>
      <c r="N3707" s="29">
        <f t="shared" si="5657"/>
        <v>265</v>
      </c>
      <c r="O3707" s="15">
        <f>Premissas!$I$11</f>
        <v>57.12</v>
      </c>
      <c r="P3707" s="16">
        <f t="shared" si="5652"/>
        <v>0</v>
      </c>
      <c r="Q3707" s="17">
        <f>P3707*Premissas!$C$13</f>
        <v>0</v>
      </c>
      <c r="R3707" s="15">
        <f t="shared" si="5653"/>
        <v>265</v>
      </c>
      <c r="S3707" s="18">
        <f>R3707*Premissas!$C$11</f>
        <v>12763.761467889908</v>
      </c>
      <c r="Y3707" s="7" t="str">
        <f>Premissas!$E$11</f>
        <v>janeiro/19</v>
      </c>
      <c r="Z3707" s="29">
        <f t="shared" si="5658"/>
        <v>265</v>
      </c>
      <c r="AA3707" s="15">
        <f>Premissas!$H$11</f>
        <v>81.09</v>
      </c>
      <c r="AB3707" s="16">
        <f t="shared" si="5655"/>
        <v>0</v>
      </c>
      <c r="AC3707" s="17">
        <f>AB3707*Premissas!$C$6</f>
        <v>0</v>
      </c>
      <c r="AD3707" s="15">
        <f t="shared" si="5656"/>
        <v>265</v>
      </c>
      <c r="AE3707" s="18">
        <f>AD3707*Premissas!$C$12</f>
        <v>8542.7080037962678</v>
      </c>
    </row>
    <row r="3708" spans="1:33" x14ac:dyDescent="0.25">
      <c r="A3708" s="7" t="str">
        <f>Premissas!$E$12</f>
        <v>dezembro/18</v>
      </c>
      <c r="B3708" s="29">
        <f t="shared" si="5659"/>
        <v>265</v>
      </c>
      <c r="C3708" s="15">
        <f>LARGE(Premissas!$H$12:$I$12,1)</f>
        <v>66.98</v>
      </c>
      <c r="D3708" s="16">
        <f t="shared" si="5649"/>
        <v>0</v>
      </c>
      <c r="E3708" s="17">
        <f>D3708*Premissas!$C$6</f>
        <v>0</v>
      </c>
      <c r="F3708" s="15">
        <f t="shared" si="5650"/>
        <v>265</v>
      </c>
      <c r="G3708" s="18">
        <f>F3708*Premissas!$C$5</f>
        <v>8542.7080037962678</v>
      </c>
      <c r="M3708" s="7" t="str">
        <f>Premissas!$E$12</f>
        <v>dezembro/18</v>
      </c>
      <c r="N3708" s="29">
        <f t="shared" si="5657"/>
        <v>265</v>
      </c>
      <c r="O3708" s="15">
        <f>Premissas!$I$12</f>
        <v>56.9</v>
      </c>
      <c r="P3708" s="16">
        <f t="shared" si="5652"/>
        <v>0</v>
      </c>
      <c r="Q3708" s="17">
        <f>P3708*Premissas!$C$13</f>
        <v>0</v>
      </c>
      <c r="R3708" s="15">
        <f t="shared" si="5653"/>
        <v>265</v>
      </c>
      <c r="S3708" s="18">
        <f>R3708*Premissas!$C$11</f>
        <v>12763.761467889908</v>
      </c>
      <c r="Y3708" s="7" t="str">
        <f>Premissas!$E$12</f>
        <v>dezembro/18</v>
      </c>
      <c r="Z3708" s="29">
        <f t="shared" si="5658"/>
        <v>265</v>
      </c>
      <c r="AA3708" s="15">
        <f>Premissas!$H$12</f>
        <v>66.98</v>
      </c>
      <c r="AB3708" s="16">
        <f t="shared" si="5655"/>
        <v>0</v>
      </c>
      <c r="AC3708" s="17">
        <f>AB3708*Premissas!$C$6</f>
        <v>0</v>
      </c>
      <c r="AD3708" s="15">
        <f t="shared" si="5656"/>
        <v>265</v>
      </c>
      <c r="AE3708" s="18">
        <f>AD3708*Premissas!$C$12</f>
        <v>8542.7080037962678</v>
      </c>
    </row>
    <row r="3709" spans="1:33" x14ac:dyDescent="0.25">
      <c r="A3709" s="7" t="str">
        <f>Premissas!$E$13</f>
        <v>novembro/18</v>
      </c>
      <c r="B3709" s="29">
        <f t="shared" si="5659"/>
        <v>265</v>
      </c>
      <c r="C3709" s="15">
        <f>LARGE(Premissas!$H$13:$I$13,1)</f>
        <v>66.42</v>
      </c>
      <c r="D3709" s="16">
        <f t="shared" si="5649"/>
        <v>0</v>
      </c>
      <c r="E3709" s="17">
        <f>D3709*Premissas!$C$6</f>
        <v>0</v>
      </c>
      <c r="F3709" s="15">
        <f t="shared" si="5650"/>
        <v>265</v>
      </c>
      <c r="G3709" s="18">
        <f>F3709*Premissas!$C$5</f>
        <v>8542.7080037962678</v>
      </c>
      <c r="M3709" s="7" t="str">
        <f>Premissas!$E$13</f>
        <v>novembro/18</v>
      </c>
      <c r="N3709" s="29">
        <f t="shared" si="5657"/>
        <v>265</v>
      </c>
      <c r="O3709" s="15">
        <f>Premissas!$I$13</f>
        <v>40.659999999999997</v>
      </c>
      <c r="P3709" s="16">
        <f t="shared" si="5652"/>
        <v>0</v>
      </c>
      <c r="Q3709" s="17">
        <f>P3709*Premissas!$C$13</f>
        <v>0</v>
      </c>
      <c r="R3709" s="15">
        <f t="shared" si="5653"/>
        <v>265</v>
      </c>
      <c r="S3709" s="18">
        <f>R3709*Premissas!$C$11</f>
        <v>12763.761467889908</v>
      </c>
      <c r="Y3709" s="7" t="str">
        <f>Premissas!$E$13</f>
        <v>novembro/18</v>
      </c>
      <c r="Z3709" s="29">
        <f t="shared" si="5658"/>
        <v>265</v>
      </c>
      <c r="AA3709" s="15">
        <f>Premissas!$H$13</f>
        <v>66.42</v>
      </c>
      <c r="AB3709" s="16">
        <f t="shared" si="5655"/>
        <v>0</v>
      </c>
      <c r="AC3709" s="17">
        <f>AB3709*Premissas!$C$6</f>
        <v>0</v>
      </c>
      <c r="AD3709" s="15">
        <f t="shared" si="5656"/>
        <v>265</v>
      </c>
      <c r="AE3709" s="18">
        <f>AD3709*Premissas!$C$12</f>
        <v>8542.7080037962678</v>
      </c>
    </row>
    <row r="3710" spans="1:33" x14ac:dyDescent="0.25">
      <c r="A3710" s="26" t="s">
        <v>35</v>
      </c>
      <c r="B3710" s="5"/>
      <c r="C3710" s="5">
        <f>LARGE(C3697:C3709,1)</f>
        <v>89.49</v>
      </c>
      <c r="D3710" s="5">
        <f>LARGE(D3697:D3709,1)</f>
        <v>0</v>
      </c>
      <c r="E3710" s="27">
        <f>SUM(E3698:E3709)</f>
        <v>0</v>
      </c>
      <c r="F3710" s="5">
        <f>LARGE(F3697:F3709,1)</f>
        <v>265</v>
      </c>
      <c r="G3710" s="27">
        <f t="shared" si="5594"/>
        <v>102512.49604555524</v>
      </c>
      <c r="H3710" s="50">
        <f>E3710+G3710</f>
        <v>102512.49604555524</v>
      </c>
      <c r="I3710">
        <f>B3698</f>
        <v>265</v>
      </c>
      <c r="M3710" s="26" t="s">
        <v>35</v>
      </c>
      <c r="N3710" s="5"/>
      <c r="O3710" s="5">
        <f t="shared" ref="O3710:P3710" si="5660">LARGE(O3697:O3709,1)</f>
        <v>77.73</v>
      </c>
      <c r="P3710" s="5">
        <f t="shared" si="5660"/>
        <v>0</v>
      </c>
      <c r="Q3710" s="27">
        <f t="shared" ref="Q3710" si="5661">SUM(Q3698:Q3709)</f>
        <v>0</v>
      </c>
      <c r="R3710" s="5">
        <f t="shared" ref="R3710" si="5662">LARGE(R3697:R3709,1)</f>
        <v>265</v>
      </c>
      <c r="S3710" s="27">
        <f t="shared" si="5598"/>
        <v>153165.13761467891</v>
      </c>
      <c r="T3710" s="50">
        <f t="shared" ref="T3710" si="5663">Q3710+S3710</f>
        <v>153165.13761467891</v>
      </c>
      <c r="U3710">
        <f t="shared" ref="U3710" si="5664">N3698</f>
        <v>265</v>
      </c>
      <c r="Y3710" s="26" t="s">
        <v>35</v>
      </c>
      <c r="Z3710" s="5"/>
      <c r="AA3710" s="5">
        <f t="shared" ref="AA3710:AB3710" si="5665">LARGE(AA3697:AA3709,1)</f>
        <v>89.49</v>
      </c>
      <c r="AB3710" s="5">
        <f t="shared" si="5665"/>
        <v>0</v>
      </c>
      <c r="AC3710" s="27">
        <f t="shared" ref="AC3710" si="5666">SUM(AC3698:AC3709)</f>
        <v>0</v>
      </c>
      <c r="AD3710" s="5">
        <f t="shared" ref="AD3710" si="5667">LARGE(AD3697:AD3709,1)</f>
        <v>265</v>
      </c>
      <c r="AE3710" s="27">
        <f t="shared" si="5604"/>
        <v>102512.49604555524</v>
      </c>
      <c r="AF3710" s="50">
        <f t="shared" ref="AF3710" si="5668">AC3710+AE3710</f>
        <v>102512.49604555524</v>
      </c>
      <c r="AG3710">
        <f t="shared" ref="AG3710" si="5669">Z3698</f>
        <v>265</v>
      </c>
    </row>
    <row r="3711" spans="1:33" x14ac:dyDescent="0.25">
      <c r="A3711" s="6" t="s">
        <v>12</v>
      </c>
      <c r="B3711" s="6" t="s">
        <v>18</v>
      </c>
      <c r="C3711" s="6" t="s">
        <v>19</v>
      </c>
      <c r="D3711" s="14" t="s">
        <v>20</v>
      </c>
      <c r="E3711" s="14" t="s">
        <v>21</v>
      </c>
      <c r="F3711" s="6" t="s">
        <v>22</v>
      </c>
      <c r="G3711" s="6" t="s">
        <v>23</v>
      </c>
      <c r="M3711" s="6" t="s">
        <v>12</v>
      </c>
      <c r="N3711" s="6" t="s">
        <v>18</v>
      </c>
      <c r="O3711" s="6" t="s">
        <v>19</v>
      </c>
      <c r="P3711" s="14" t="s">
        <v>20</v>
      </c>
      <c r="Q3711" s="14" t="s">
        <v>21</v>
      </c>
      <c r="R3711" s="6" t="s">
        <v>22</v>
      </c>
      <c r="S3711" s="6" t="s">
        <v>23</v>
      </c>
      <c r="Y3711" s="6" t="s">
        <v>12</v>
      </c>
      <c r="Z3711" s="6" t="s">
        <v>18</v>
      </c>
      <c r="AA3711" s="6" t="s">
        <v>19</v>
      </c>
      <c r="AB3711" s="14" t="s">
        <v>20</v>
      </c>
      <c r="AC3711" s="14" t="s">
        <v>21</v>
      </c>
      <c r="AD3711" s="6" t="s">
        <v>22</v>
      </c>
      <c r="AE3711" s="6" t="s">
        <v>23</v>
      </c>
    </row>
    <row r="3712" spans="1:33" x14ac:dyDescent="0.25">
      <c r="A3712" s="7" t="str">
        <f>Premissas!$E$2</f>
        <v>outubro/19</v>
      </c>
      <c r="B3712" s="29">
        <f>B3698+1</f>
        <v>266</v>
      </c>
      <c r="C3712" s="15">
        <f>LARGE(Premissas!$H$2:$I$2,1)</f>
        <v>63.39</v>
      </c>
      <c r="D3712" s="16">
        <f t="shared" ref="D3712:D3723" si="5670">IF(C3712&gt;105%*B3712,(C3712-B3712),0)</f>
        <v>0</v>
      </c>
      <c r="E3712" s="17">
        <f>D3712*Premissas!$C$6</f>
        <v>0</v>
      </c>
      <c r="F3712" s="15">
        <f t="shared" ref="F3712:F3723" si="5671">IF(C3712&gt;B3712,C3712,B3712)</f>
        <v>266</v>
      </c>
      <c r="G3712" s="18">
        <f>F3712*Premissas!$C$5</f>
        <v>8574.9446377728564</v>
      </c>
      <c r="M3712" s="7" t="str">
        <f>Premissas!$E$2</f>
        <v>outubro/19</v>
      </c>
      <c r="N3712" s="29">
        <f t="shared" ref="N3712" si="5672">N3698+1</f>
        <v>266</v>
      </c>
      <c r="O3712" s="15">
        <f>Premissas!$I$2</f>
        <v>63.39</v>
      </c>
      <c r="P3712" s="16">
        <f t="shared" ref="P3712:P3723" si="5673">IF(O3712&gt;105%*N3712,(O3712-N3712),0)</f>
        <v>0</v>
      </c>
      <c r="Q3712" s="17">
        <f>P3712*Premissas!$C$13</f>
        <v>0</v>
      </c>
      <c r="R3712" s="15">
        <f t="shared" ref="R3712:R3723" si="5674">IF(O3712&gt;N3712,O3712,N3712)</f>
        <v>266</v>
      </c>
      <c r="S3712" s="18">
        <f>R3712*Premissas!$C$11</f>
        <v>12811.926605504586</v>
      </c>
      <c r="Y3712" s="7" t="str">
        <f>Premissas!$E$2</f>
        <v>outubro/19</v>
      </c>
      <c r="Z3712" s="29">
        <f t="shared" ref="Z3712" si="5675">Z3698+1</f>
        <v>266</v>
      </c>
      <c r="AA3712" s="15">
        <f>Premissas!$H$2</f>
        <v>58.8</v>
      </c>
      <c r="AB3712" s="16">
        <f t="shared" ref="AB3712:AB3723" si="5676">IF(AA3712&gt;105%*Z3712,(AA3712-Z3712),0)</f>
        <v>0</v>
      </c>
      <c r="AC3712" s="17">
        <f>AB3712*Premissas!$C$6</f>
        <v>0</v>
      </c>
      <c r="AD3712" s="15">
        <f t="shared" ref="AD3712:AD3723" si="5677">IF(AA3712&gt;Z3712,AA3712,Z3712)</f>
        <v>266</v>
      </c>
      <c r="AE3712" s="18">
        <f>AD3712*Premissas!$C$12</f>
        <v>8574.9446377728564</v>
      </c>
    </row>
    <row r="3713" spans="1:33" x14ac:dyDescent="0.25">
      <c r="A3713" s="7" t="str">
        <f>Premissas!$E$3</f>
        <v>setembro/19</v>
      </c>
      <c r="B3713" s="29">
        <f>B3712</f>
        <v>266</v>
      </c>
      <c r="C3713" s="15">
        <f>LARGE(Premissas!$H$3:$I$3,1)</f>
        <v>58.91</v>
      </c>
      <c r="D3713" s="16">
        <f t="shared" si="5670"/>
        <v>0</v>
      </c>
      <c r="E3713" s="17">
        <f>D3713*Premissas!$C$6</f>
        <v>0</v>
      </c>
      <c r="F3713" s="15">
        <f t="shared" si="5671"/>
        <v>266</v>
      </c>
      <c r="G3713" s="18">
        <f>F3713*Premissas!$C$5</f>
        <v>8574.9446377728564</v>
      </c>
      <c r="M3713" s="7" t="str">
        <f>Premissas!$E$3</f>
        <v>setembro/19</v>
      </c>
      <c r="N3713" s="29">
        <f t="shared" ref="N3713:N3723" si="5678">N3712</f>
        <v>266</v>
      </c>
      <c r="O3713" s="15">
        <f>Premissas!$I$3</f>
        <v>52.19</v>
      </c>
      <c r="P3713" s="16">
        <f t="shared" si="5673"/>
        <v>0</v>
      </c>
      <c r="Q3713" s="17">
        <f>P3713*Premissas!$C$13</f>
        <v>0</v>
      </c>
      <c r="R3713" s="15">
        <f t="shared" si="5674"/>
        <v>266</v>
      </c>
      <c r="S3713" s="18">
        <f>R3713*Premissas!$C$11</f>
        <v>12811.926605504586</v>
      </c>
      <c r="Y3713" s="7" t="str">
        <f>Premissas!$E$3</f>
        <v>setembro/19</v>
      </c>
      <c r="Z3713" s="29">
        <f t="shared" ref="Z3713:Z3723" si="5679">Z3712</f>
        <v>266</v>
      </c>
      <c r="AA3713" s="15">
        <f>Premissas!$H$3</f>
        <v>58.91</v>
      </c>
      <c r="AB3713" s="16">
        <f t="shared" si="5676"/>
        <v>0</v>
      </c>
      <c r="AC3713" s="17">
        <f>AB3713*Premissas!$C$6</f>
        <v>0</v>
      </c>
      <c r="AD3713" s="15">
        <f t="shared" si="5677"/>
        <v>266</v>
      </c>
      <c r="AE3713" s="18">
        <f>AD3713*Premissas!$C$12</f>
        <v>8574.9446377728564</v>
      </c>
    </row>
    <row r="3714" spans="1:33" x14ac:dyDescent="0.25">
      <c r="A3714" s="7" t="str">
        <f>Premissas!$E$4</f>
        <v>agosto/19</v>
      </c>
      <c r="B3714" s="29">
        <f t="shared" ref="B3714:B3723" si="5680">B3713</f>
        <v>266</v>
      </c>
      <c r="C3714" s="15">
        <f>LARGE(Premissas!$H$4:$I$4,1)</f>
        <v>46.48</v>
      </c>
      <c r="D3714" s="16">
        <f t="shared" si="5670"/>
        <v>0</v>
      </c>
      <c r="E3714" s="17">
        <f>D3714*Premissas!$C$6</f>
        <v>0</v>
      </c>
      <c r="F3714" s="15">
        <f t="shared" si="5671"/>
        <v>266</v>
      </c>
      <c r="G3714" s="18">
        <f>F3714*Premissas!$C$5</f>
        <v>8574.9446377728564</v>
      </c>
      <c r="M3714" s="7" t="str">
        <f>Premissas!$E$4</f>
        <v>agosto/19</v>
      </c>
      <c r="N3714" s="29">
        <f t="shared" si="5678"/>
        <v>266</v>
      </c>
      <c r="O3714" s="15">
        <f>Premissas!$I$4</f>
        <v>20.16</v>
      </c>
      <c r="P3714" s="16">
        <f t="shared" si="5673"/>
        <v>0</v>
      </c>
      <c r="Q3714" s="17">
        <f>P3714*Premissas!$C$13</f>
        <v>0</v>
      </c>
      <c r="R3714" s="15">
        <f t="shared" si="5674"/>
        <v>266</v>
      </c>
      <c r="S3714" s="18">
        <f>R3714*Premissas!$C$11</f>
        <v>12811.926605504586</v>
      </c>
      <c r="Y3714" s="7" t="str">
        <f>Premissas!$E$4</f>
        <v>agosto/19</v>
      </c>
      <c r="Z3714" s="29">
        <f t="shared" si="5679"/>
        <v>266</v>
      </c>
      <c r="AA3714" s="15">
        <f>Premissas!$H$4</f>
        <v>46.48</v>
      </c>
      <c r="AB3714" s="16">
        <f t="shared" si="5676"/>
        <v>0</v>
      </c>
      <c r="AC3714" s="17">
        <f>AB3714*Premissas!$C$6</f>
        <v>0</v>
      </c>
      <c r="AD3714" s="15">
        <f t="shared" si="5677"/>
        <v>266</v>
      </c>
      <c r="AE3714" s="18">
        <f>AD3714*Premissas!$C$12</f>
        <v>8574.9446377728564</v>
      </c>
    </row>
    <row r="3715" spans="1:33" x14ac:dyDescent="0.25">
      <c r="A3715" s="7" t="str">
        <f>Premissas!$E$5</f>
        <v>julho/19</v>
      </c>
      <c r="B3715" s="29">
        <f t="shared" si="5680"/>
        <v>266</v>
      </c>
      <c r="C3715" s="15">
        <f>LARGE(Premissas!$H$5:$I$5,1)</f>
        <v>63.17</v>
      </c>
      <c r="D3715" s="16">
        <f t="shared" si="5670"/>
        <v>0</v>
      </c>
      <c r="E3715" s="17">
        <f>D3715*Premissas!$C$6</f>
        <v>0</v>
      </c>
      <c r="F3715" s="15">
        <f t="shared" si="5671"/>
        <v>266</v>
      </c>
      <c r="G3715" s="18">
        <f>F3715*Premissas!$C$5</f>
        <v>8574.9446377728564</v>
      </c>
      <c r="M3715" s="7" t="str">
        <f>Premissas!$E$5</f>
        <v>julho/19</v>
      </c>
      <c r="N3715" s="29">
        <f t="shared" si="5678"/>
        <v>266</v>
      </c>
      <c r="O3715" s="15">
        <f>Premissas!$I$5</f>
        <v>39.979999999999997</v>
      </c>
      <c r="P3715" s="16">
        <f t="shared" si="5673"/>
        <v>0</v>
      </c>
      <c r="Q3715" s="17">
        <f>P3715*Premissas!$C$13</f>
        <v>0</v>
      </c>
      <c r="R3715" s="15">
        <f t="shared" si="5674"/>
        <v>266</v>
      </c>
      <c r="S3715" s="18">
        <f>R3715*Premissas!$C$11</f>
        <v>12811.926605504586</v>
      </c>
      <c r="Y3715" s="7" t="str">
        <f>Premissas!$E$5</f>
        <v>julho/19</v>
      </c>
      <c r="Z3715" s="29">
        <f t="shared" si="5679"/>
        <v>266</v>
      </c>
      <c r="AA3715" s="15">
        <f>Premissas!$H$5</f>
        <v>63.17</v>
      </c>
      <c r="AB3715" s="16">
        <f t="shared" si="5676"/>
        <v>0</v>
      </c>
      <c r="AC3715" s="17">
        <f>AB3715*Premissas!$C$6</f>
        <v>0</v>
      </c>
      <c r="AD3715" s="15">
        <f t="shared" si="5677"/>
        <v>266</v>
      </c>
      <c r="AE3715" s="18">
        <f>AD3715*Premissas!$C$12</f>
        <v>8574.9446377728564</v>
      </c>
    </row>
    <row r="3716" spans="1:33" x14ac:dyDescent="0.25">
      <c r="A3716" s="7" t="str">
        <f>Premissas!$E$6</f>
        <v>junho/19</v>
      </c>
      <c r="B3716" s="29">
        <f t="shared" si="5680"/>
        <v>266</v>
      </c>
      <c r="C3716" s="15">
        <f>LARGE(Premissas!$H$6:$I$6,1)</f>
        <v>59.47</v>
      </c>
      <c r="D3716" s="16">
        <f t="shared" si="5670"/>
        <v>0</v>
      </c>
      <c r="E3716" s="17">
        <f>D3716*Premissas!$C$6</f>
        <v>0</v>
      </c>
      <c r="F3716" s="15">
        <f t="shared" si="5671"/>
        <v>266</v>
      </c>
      <c r="G3716" s="18">
        <f>F3716*Premissas!$C$5</f>
        <v>8574.9446377728564</v>
      </c>
      <c r="M3716" s="7" t="str">
        <f>Premissas!$E$6</f>
        <v>junho/19</v>
      </c>
      <c r="N3716" s="29">
        <f t="shared" si="5678"/>
        <v>266</v>
      </c>
      <c r="O3716" s="15">
        <f>Premissas!$I$6</f>
        <v>47.71</v>
      </c>
      <c r="P3716" s="16">
        <f t="shared" si="5673"/>
        <v>0</v>
      </c>
      <c r="Q3716" s="17">
        <f>P3716*Premissas!$C$13</f>
        <v>0</v>
      </c>
      <c r="R3716" s="15">
        <f t="shared" si="5674"/>
        <v>266</v>
      </c>
      <c r="S3716" s="18">
        <f>R3716*Premissas!$C$11</f>
        <v>12811.926605504586</v>
      </c>
      <c r="Y3716" s="7" t="str">
        <f>Premissas!$E$6</f>
        <v>junho/19</v>
      </c>
      <c r="Z3716" s="29">
        <f t="shared" si="5679"/>
        <v>266</v>
      </c>
      <c r="AA3716" s="15">
        <f>Premissas!$H$6</f>
        <v>59.47</v>
      </c>
      <c r="AB3716" s="16">
        <f t="shared" si="5676"/>
        <v>0</v>
      </c>
      <c r="AC3716" s="17">
        <f>AB3716*Premissas!$C$6</f>
        <v>0</v>
      </c>
      <c r="AD3716" s="15">
        <f t="shared" si="5677"/>
        <v>266</v>
      </c>
      <c r="AE3716" s="18">
        <f>AD3716*Premissas!$C$12</f>
        <v>8574.9446377728564</v>
      </c>
    </row>
    <row r="3717" spans="1:33" x14ac:dyDescent="0.25">
      <c r="A3717" s="7" t="str">
        <f>Premissas!$E$7</f>
        <v>maio/19</v>
      </c>
      <c r="B3717" s="29">
        <f t="shared" si="5680"/>
        <v>266</v>
      </c>
      <c r="C3717" s="15">
        <f>LARGE(Premissas!$H$7:$I$7,1)</f>
        <v>61.04</v>
      </c>
      <c r="D3717" s="20">
        <f t="shared" si="5670"/>
        <v>0</v>
      </c>
      <c r="E3717" s="17">
        <f>D3717*Premissas!$C$6</f>
        <v>0</v>
      </c>
      <c r="F3717" s="15">
        <f t="shared" si="5671"/>
        <v>266</v>
      </c>
      <c r="G3717" s="18">
        <f>F3717*Premissas!$C$5</f>
        <v>8574.9446377728564</v>
      </c>
      <c r="M3717" s="7" t="str">
        <f>Premissas!$E$7</f>
        <v>maio/19</v>
      </c>
      <c r="N3717" s="29">
        <f t="shared" si="5678"/>
        <v>266</v>
      </c>
      <c r="O3717" s="15">
        <f>Premissas!$I$7</f>
        <v>46.37</v>
      </c>
      <c r="P3717" s="20">
        <f t="shared" si="5673"/>
        <v>0</v>
      </c>
      <c r="Q3717" s="17">
        <f>P3717*Premissas!$C$13</f>
        <v>0</v>
      </c>
      <c r="R3717" s="15">
        <f t="shared" si="5674"/>
        <v>266</v>
      </c>
      <c r="S3717" s="18">
        <f>R3717*Premissas!$C$11</f>
        <v>12811.926605504586</v>
      </c>
      <c r="Y3717" s="7" t="str">
        <f>Premissas!$E$7</f>
        <v>maio/19</v>
      </c>
      <c r="Z3717" s="29">
        <f t="shared" si="5679"/>
        <v>266</v>
      </c>
      <c r="AA3717" s="15">
        <f>Premissas!$H$7</f>
        <v>61.04</v>
      </c>
      <c r="AB3717" s="20">
        <f t="shared" si="5676"/>
        <v>0</v>
      </c>
      <c r="AC3717" s="17">
        <f>AB3717*Premissas!$C$6</f>
        <v>0</v>
      </c>
      <c r="AD3717" s="15">
        <f t="shared" si="5677"/>
        <v>266</v>
      </c>
      <c r="AE3717" s="18">
        <f>AD3717*Premissas!$C$12</f>
        <v>8574.9446377728564</v>
      </c>
    </row>
    <row r="3718" spans="1:33" x14ac:dyDescent="0.25">
      <c r="A3718" s="7" t="str">
        <f>Premissas!$E$8</f>
        <v>abril/19</v>
      </c>
      <c r="B3718" s="29">
        <f t="shared" si="5680"/>
        <v>266</v>
      </c>
      <c r="C3718" s="15">
        <f>LARGE(Premissas!$H$8:$I$8,1)</f>
        <v>81.98</v>
      </c>
      <c r="D3718" s="20">
        <f t="shared" si="5670"/>
        <v>0</v>
      </c>
      <c r="E3718" s="17">
        <f>D3718*Premissas!$C$6</f>
        <v>0</v>
      </c>
      <c r="F3718" s="15">
        <f t="shared" si="5671"/>
        <v>266</v>
      </c>
      <c r="G3718" s="18">
        <f>F3718*Premissas!$C$5</f>
        <v>8574.9446377728564</v>
      </c>
      <c r="M3718" s="7" t="str">
        <f>Premissas!$E$8</f>
        <v>abril/19</v>
      </c>
      <c r="N3718" s="29">
        <f t="shared" si="5678"/>
        <v>266</v>
      </c>
      <c r="O3718" s="15">
        <f>Premissas!$I$8</f>
        <v>53.09</v>
      </c>
      <c r="P3718" s="20">
        <f t="shared" si="5673"/>
        <v>0</v>
      </c>
      <c r="Q3718" s="17">
        <f>P3718*Premissas!$C$13</f>
        <v>0</v>
      </c>
      <c r="R3718" s="15">
        <f t="shared" si="5674"/>
        <v>266</v>
      </c>
      <c r="S3718" s="18">
        <f>R3718*Premissas!$C$11</f>
        <v>12811.926605504586</v>
      </c>
      <c r="Y3718" s="7" t="str">
        <f>Premissas!$E$8</f>
        <v>abril/19</v>
      </c>
      <c r="Z3718" s="29">
        <f t="shared" si="5679"/>
        <v>266</v>
      </c>
      <c r="AA3718" s="15">
        <f>Premissas!$H$8</f>
        <v>81.98</v>
      </c>
      <c r="AB3718" s="20">
        <f t="shared" si="5676"/>
        <v>0</v>
      </c>
      <c r="AC3718" s="17">
        <f>AB3718*Premissas!$C$6</f>
        <v>0</v>
      </c>
      <c r="AD3718" s="15">
        <f t="shared" si="5677"/>
        <v>266</v>
      </c>
      <c r="AE3718" s="18">
        <f>AD3718*Premissas!$C$12</f>
        <v>8574.9446377728564</v>
      </c>
    </row>
    <row r="3719" spans="1:33" x14ac:dyDescent="0.25">
      <c r="A3719" s="7" t="str">
        <f>Premissas!$E$9</f>
        <v>março/19</v>
      </c>
      <c r="B3719" s="29">
        <f t="shared" si="5680"/>
        <v>266</v>
      </c>
      <c r="C3719" s="15">
        <f>LARGE(Premissas!$H$9:$I$9,1)</f>
        <v>77.73</v>
      </c>
      <c r="D3719" s="20">
        <f t="shared" si="5670"/>
        <v>0</v>
      </c>
      <c r="E3719" s="17">
        <f>D3719*Premissas!$C$6</f>
        <v>0</v>
      </c>
      <c r="F3719" s="15">
        <f t="shared" si="5671"/>
        <v>266</v>
      </c>
      <c r="G3719" s="18">
        <f>F3719*Premissas!$C$5</f>
        <v>8574.9446377728564</v>
      </c>
      <c r="M3719" s="7" t="str">
        <f>Premissas!$E$9</f>
        <v>março/19</v>
      </c>
      <c r="N3719" s="29">
        <f t="shared" si="5678"/>
        <v>266</v>
      </c>
      <c r="O3719" s="15">
        <f>Premissas!$I$9</f>
        <v>77.73</v>
      </c>
      <c r="P3719" s="20">
        <f t="shared" si="5673"/>
        <v>0</v>
      </c>
      <c r="Q3719" s="17">
        <f>P3719*Premissas!$C$13</f>
        <v>0</v>
      </c>
      <c r="R3719" s="15">
        <f t="shared" si="5674"/>
        <v>266</v>
      </c>
      <c r="S3719" s="18">
        <f>R3719*Premissas!$C$11</f>
        <v>12811.926605504586</v>
      </c>
      <c r="Y3719" s="7" t="str">
        <f>Premissas!$E$9</f>
        <v>março/19</v>
      </c>
      <c r="Z3719" s="29">
        <f t="shared" si="5679"/>
        <v>266</v>
      </c>
      <c r="AA3719" s="15">
        <f>Premissas!$H$9</f>
        <v>77.62</v>
      </c>
      <c r="AB3719" s="20">
        <f t="shared" si="5676"/>
        <v>0</v>
      </c>
      <c r="AC3719" s="17">
        <f>AB3719*Premissas!$C$6</f>
        <v>0</v>
      </c>
      <c r="AD3719" s="15">
        <f t="shared" si="5677"/>
        <v>266</v>
      </c>
      <c r="AE3719" s="18">
        <f>AD3719*Premissas!$C$12</f>
        <v>8574.9446377728564</v>
      </c>
    </row>
    <row r="3720" spans="1:33" x14ac:dyDescent="0.25">
      <c r="A3720" s="7" t="str">
        <f>Premissas!$E$10</f>
        <v>fevereiro/19</v>
      </c>
      <c r="B3720" s="29">
        <f t="shared" si="5680"/>
        <v>266</v>
      </c>
      <c r="C3720" s="15">
        <f>LARGE(Premissas!$H$10:$I$10,1)</f>
        <v>89.49</v>
      </c>
      <c r="D3720" s="20">
        <f t="shared" si="5670"/>
        <v>0</v>
      </c>
      <c r="E3720" s="17">
        <f>D3720*Premissas!$C$6</f>
        <v>0</v>
      </c>
      <c r="F3720" s="15">
        <f t="shared" si="5671"/>
        <v>266</v>
      </c>
      <c r="G3720" s="18">
        <f>F3720*Premissas!$C$5</f>
        <v>8574.9446377728564</v>
      </c>
      <c r="M3720" s="7" t="str">
        <f>Premissas!$E$10</f>
        <v>fevereiro/19</v>
      </c>
      <c r="N3720" s="29">
        <f t="shared" si="5678"/>
        <v>266</v>
      </c>
      <c r="O3720" s="15">
        <f>Premissas!$I$10</f>
        <v>61.82</v>
      </c>
      <c r="P3720" s="20">
        <f t="shared" si="5673"/>
        <v>0</v>
      </c>
      <c r="Q3720" s="17">
        <f>P3720*Premissas!$C$13</f>
        <v>0</v>
      </c>
      <c r="R3720" s="15">
        <f t="shared" si="5674"/>
        <v>266</v>
      </c>
      <c r="S3720" s="18">
        <f>R3720*Premissas!$C$11</f>
        <v>12811.926605504586</v>
      </c>
      <c r="Y3720" s="7" t="str">
        <f>Premissas!$E$10</f>
        <v>fevereiro/19</v>
      </c>
      <c r="Z3720" s="29">
        <f t="shared" si="5679"/>
        <v>266</v>
      </c>
      <c r="AA3720" s="15">
        <f>Premissas!$H$10</f>
        <v>89.49</v>
      </c>
      <c r="AB3720" s="20">
        <f t="shared" si="5676"/>
        <v>0</v>
      </c>
      <c r="AC3720" s="17">
        <f>AB3720*Premissas!$C$6</f>
        <v>0</v>
      </c>
      <c r="AD3720" s="15">
        <f t="shared" si="5677"/>
        <v>266</v>
      </c>
      <c r="AE3720" s="18">
        <f>AD3720*Premissas!$C$12</f>
        <v>8574.9446377728564</v>
      </c>
    </row>
    <row r="3721" spans="1:33" x14ac:dyDescent="0.25">
      <c r="A3721" s="7" t="str">
        <f>Premissas!$E$11</f>
        <v>janeiro/19</v>
      </c>
      <c r="B3721" s="29">
        <f t="shared" si="5680"/>
        <v>266</v>
      </c>
      <c r="C3721" s="15">
        <f>LARGE(Premissas!$H$11:$I$11,1)</f>
        <v>81.09</v>
      </c>
      <c r="D3721" s="16">
        <f t="shared" si="5670"/>
        <v>0</v>
      </c>
      <c r="E3721" s="17">
        <f>D3721*Premissas!$C$6</f>
        <v>0</v>
      </c>
      <c r="F3721" s="15">
        <f t="shared" si="5671"/>
        <v>266</v>
      </c>
      <c r="G3721" s="18">
        <f>F3721*Premissas!$C$5</f>
        <v>8574.9446377728564</v>
      </c>
      <c r="M3721" s="7" t="str">
        <f>Premissas!$E$11</f>
        <v>janeiro/19</v>
      </c>
      <c r="N3721" s="29">
        <f t="shared" si="5678"/>
        <v>266</v>
      </c>
      <c r="O3721" s="15">
        <f>Premissas!$I$11</f>
        <v>57.12</v>
      </c>
      <c r="P3721" s="16">
        <f t="shared" si="5673"/>
        <v>0</v>
      </c>
      <c r="Q3721" s="17">
        <f>P3721*Premissas!$C$13</f>
        <v>0</v>
      </c>
      <c r="R3721" s="15">
        <f t="shared" si="5674"/>
        <v>266</v>
      </c>
      <c r="S3721" s="18">
        <f>R3721*Premissas!$C$11</f>
        <v>12811.926605504586</v>
      </c>
      <c r="Y3721" s="7" t="str">
        <f>Premissas!$E$11</f>
        <v>janeiro/19</v>
      </c>
      <c r="Z3721" s="29">
        <f t="shared" si="5679"/>
        <v>266</v>
      </c>
      <c r="AA3721" s="15">
        <f>Premissas!$H$11</f>
        <v>81.09</v>
      </c>
      <c r="AB3721" s="16">
        <f t="shared" si="5676"/>
        <v>0</v>
      </c>
      <c r="AC3721" s="17">
        <f>AB3721*Premissas!$C$6</f>
        <v>0</v>
      </c>
      <c r="AD3721" s="15">
        <f t="shared" si="5677"/>
        <v>266</v>
      </c>
      <c r="AE3721" s="18">
        <f>AD3721*Premissas!$C$12</f>
        <v>8574.9446377728564</v>
      </c>
    </row>
    <row r="3722" spans="1:33" x14ac:dyDescent="0.25">
      <c r="A3722" s="7" t="str">
        <f>Premissas!$E$12</f>
        <v>dezembro/18</v>
      </c>
      <c r="B3722" s="29">
        <f t="shared" si="5680"/>
        <v>266</v>
      </c>
      <c r="C3722" s="15">
        <f>LARGE(Premissas!$H$12:$I$12,1)</f>
        <v>66.98</v>
      </c>
      <c r="D3722" s="16">
        <f t="shared" si="5670"/>
        <v>0</v>
      </c>
      <c r="E3722" s="17">
        <f>D3722*Premissas!$C$6</f>
        <v>0</v>
      </c>
      <c r="F3722" s="15">
        <f t="shared" si="5671"/>
        <v>266</v>
      </c>
      <c r="G3722" s="18">
        <f>F3722*Premissas!$C$5</f>
        <v>8574.9446377728564</v>
      </c>
      <c r="M3722" s="7" t="str">
        <f>Premissas!$E$12</f>
        <v>dezembro/18</v>
      </c>
      <c r="N3722" s="29">
        <f t="shared" si="5678"/>
        <v>266</v>
      </c>
      <c r="O3722" s="15">
        <f>Premissas!$I$12</f>
        <v>56.9</v>
      </c>
      <c r="P3722" s="16">
        <f t="shared" si="5673"/>
        <v>0</v>
      </c>
      <c r="Q3722" s="17">
        <f>P3722*Premissas!$C$13</f>
        <v>0</v>
      </c>
      <c r="R3722" s="15">
        <f t="shared" si="5674"/>
        <v>266</v>
      </c>
      <c r="S3722" s="18">
        <f>R3722*Premissas!$C$11</f>
        <v>12811.926605504586</v>
      </c>
      <c r="Y3722" s="7" t="str">
        <f>Premissas!$E$12</f>
        <v>dezembro/18</v>
      </c>
      <c r="Z3722" s="29">
        <f t="shared" si="5679"/>
        <v>266</v>
      </c>
      <c r="AA3722" s="15">
        <f>Premissas!$H$12</f>
        <v>66.98</v>
      </c>
      <c r="AB3722" s="16">
        <f t="shared" si="5676"/>
        <v>0</v>
      </c>
      <c r="AC3722" s="17">
        <f>AB3722*Premissas!$C$6</f>
        <v>0</v>
      </c>
      <c r="AD3722" s="15">
        <f t="shared" si="5677"/>
        <v>266</v>
      </c>
      <c r="AE3722" s="18">
        <f>AD3722*Premissas!$C$12</f>
        <v>8574.9446377728564</v>
      </c>
    </row>
    <row r="3723" spans="1:33" x14ac:dyDescent="0.25">
      <c r="A3723" s="7" t="str">
        <f>Premissas!$E$13</f>
        <v>novembro/18</v>
      </c>
      <c r="B3723" s="29">
        <f t="shared" si="5680"/>
        <v>266</v>
      </c>
      <c r="C3723" s="15">
        <f>LARGE(Premissas!$H$13:$I$13,1)</f>
        <v>66.42</v>
      </c>
      <c r="D3723" s="16">
        <f t="shared" si="5670"/>
        <v>0</v>
      </c>
      <c r="E3723" s="17">
        <f>D3723*Premissas!$C$6</f>
        <v>0</v>
      </c>
      <c r="F3723" s="15">
        <f t="shared" si="5671"/>
        <v>266</v>
      </c>
      <c r="G3723" s="18">
        <f>F3723*Premissas!$C$5</f>
        <v>8574.9446377728564</v>
      </c>
      <c r="M3723" s="7" t="str">
        <f>Premissas!$E$13</f>
        <v>novembro/18</v>
      </c>
      <c r="N3723" s="29">
        <f t="shared" si="5678"/>
        <v>266</v>
      </c>
      <c r="O3723" s="15">
        <f>Premissas!$I$13</f>
        <v>40.659999999999997</v>
      </c>
      <c r="P3723" s="16">
        <f t="shared" si="5673"/>
        <v>0</v>
      </c>
      <c r="Q3723" s="17">
        <f>P3723*Premissas!$C$13</f>
        <v>0</v>
      </c>
      <c r="R3723" s="15">
        <f t="shared" si="5674"/>
        <v>266</v>
      </c>
      <c r="S3723" s="18">
        <f>R3723*Premissas!$C$11</f>
        <v>12811.926605504586</v>
      </c>
      <c r="Y3723" s="7" t="str">
        <f>Premissas!$E$13</f>
        <v>novembro/18</v>
      </c>
      <c r="Z3723" s="29">
        <f t="shared" si="5679"/>
        <v>266</v>
      </c>
      <c r="AA3723" s="15">
        <f>Premissas!$H$13</f>
        <v>66.42</v>
      </c>
      <c r="AB3723" s="16">
        <f t="shared" si="5676"/>
        <v>0</v>
      </c>
      <c r="AC3723" s="17">
        <f>AB3723*Premissas!$C$6</f>
        <v>0</v>
      </c>
      <c r="AD3723" s="15">
        <f t="shared" si="5677"/>
        <v>266</v>
      </c>
      <c r="AE3723" s="18">
        <f>AD3723*Premissas!$C$12</f>
        <v>8574.9446377728564</v>
      </c>
    </row>
    <row r="3724" spans="1:33" x14ac:dyDescent="0.25">
      <c r="A3724" s="26" t="s">
        <v>35</v>
      </c>
      <c r="B3724" s="5"/>
      <c r="C3724" s="5">
        <f>LARGE(C3711:C3723,1)</f>
        <v>89.49</v>
      </c>
      <c r="D3724" s="5">
        <f>LARGE(D3711:D3723,1)</f>
        <v>0</v>
      </c>
      <c r="E3724" s="27">
        <f>SUM(E3712:E3723)</f>
        <v>0</v>
      </c>
      <c r="F3724" s="5">
        <f>LARGE(F3711:F3723,1)</f>
        <v>266</v>
      </c>
      <c r="G3724" s="27">
        <f t="shared" si="5594"/>
        <v>102899.33565327431</v>
      </c>
      <c r="H3724" s="50">
        <f>E3724+G3724</f>
        <v>102899.33565327431</v>
      </c>
      <c r="I3724">
        <f>B3712</f>
        <v>266</v>
      </c>
      <c r="M3724" s="26" t="s">
        <v>35</v>
      </c>
      <c r="N3724" s="5"/>
      <c r="O3724" s="5">
        <f t="shared" ref="O3724:P3724" si="5681">LARGE(O3711:O3723,1)</f>
        <v>77.73</v>
      </c>
      <c r="P3724" s="5">
        <f t="shared" si="5681"/>
        <v>0</v>
      </c>
      <c r="Q3724" s="27">
        <f t="shared" ref="Q3724" si="5682">SUM(Q3712:Q3723)</f>
        <v>0</v>
      </c>
      <c r="R3724" s="5">
        <f t="shared" ref="R3724" si="5683">LARGE(R3711:R3723,1)</f>
        <v>266</v>
      </c>
      <c r="S3724" s="27">
        <f t="shared" si="5598"/>
        <v>153743.11926605503</v>
      </c>
      <c r="T3724" s="50">
        <f t="shared" ref="T3724" si="5684">Q3724+S3724</f>
        <v>153743.11926605503</v>
      </c>
      <c r="U3724">
        <f t="shared" ref="U3724" si="5685">N3712</f>
        <v>266</v>
      </c>
      <c r="Y3724" s="26" t="s">
        <v>35</v>
      </c>
      <c r="Z3724" s="5"/>
      <c r="AA3724" s="5">
        <f t="shared" ref="AA3724:AB3724" si="5686">LARGE(AA3711:AA3723,1)</f>
        <v>89.49</v>
      </c>
      <c r="AB3724" s="5">
        <f t="shared" si="5686"/>
        <v>0</v>
      </c>
      <c r="AC3724" s="27">
        <f t="shared" ref="AC3724" si="5687">SUM(AC3712:AC3723)</f>
        <v>0</v>
      </c>
      <c r="AD3724" s="5">
        <f t="shared" ref="AD3724" si="5688">LARGE(AD3711:AD3723,1)</f>
        <v>266</v>
      </c>
      <c r="AE3724" s="27">
        <f t="shared" si="5604"/>
        <v>102899.33565327431</v>
      </c>
      <c r="AF3724" s="50">
        <f t="shared" ref="AF3724" si="5689">AC3724+AE3724</f>
        <v>102899.33565327431</v>
      </c>
      <c r="AG3724">
        <f t="shared" ref="AG3724" si="5690">Z3712</f>
        <v>266</v>
      </c>
    </row>
    <row r="3725" spans="1:33" x14ac:dyDescent="0.25">
      <c r="A3725" s="6" t="s">
        <v>12</v>
      </c>
      <c r="B3725" s="6" t="s">
        <v>18</v>
      </c>
      <c r="C3725" s="6" t="s">
        <v>19</v>
      </c>
      <c r="D3725" s="14" t="s">
        <v>20</v>
      </c>
      <c r="E3725" s="14" t="s">
        <v>21</v>
      </c>
      <c r="F3725" s="6" t="s">
        <v>22</v>
      </c>
      <c r="G3725" s="6" t="s">
        <v>23</v>
      </c>
      <c r="M3725" s="6" t="s">
        <v>12</v>
      </c>
      <c r="N3725" s="6" t="s">
        <v>18</v>
      </c>
      <c r="O3725" s="6" t="s">
        <v>19</v>
      </c>
      <c r="P3725" s="14" t="s">
        <v>20</v>
      </c>
      <c r="Q3725" s="14" t="s">
        <v>21</v>
      </c>
      <c r="R3725" s="6" t="s">
        <v>22</v>
      </c>
      <c r="S3725" s="6" t="s">
        <v>23</v>
      </c>
      <c r="Y3725" s="6" t="s">
        <v>12</v>
      </c>
      <c r="Z3725" s="6" t="s">
        <v>18</v>
      </c>
      <c r="AA3725" s="6" t="s">
        <v>19</v>
      </c>
      <c r="AB3725" s="14" t="s">
        <v>20</v>
      </c>
      <c r="AC3725" s="14" t="s">
        <v>21</v>
      </c>
      <c r="AD3725" s="6" t="s">
        <v>22</v>
      </c>
      <c r="AE3725" s="6" t="s">
        <v>23</v>
      </c>
    </row>
    <row r="3726" spans="1:33" x14ac:dyDescent="0.25">
      <c r="A3726" s="7" t="str">
        <f>Premissas!$E$2</f>
        <v>outubro/19</v>
      </c>
      <c r="B3726" s="29">
        <f>B3712+1</f>
        <v>267</v>
      </c>
      <c r="C3726" s="15">
        <f>LARGE(Premissas!$H$2:$I$2,1)</f>
        <v>63.39</v>
      </c>
      <c r="D3726" s="16">
        <f t="shared" ref="D3726:D3737" si="5691">IF(C3726&gt;105%*B3726,(C3726-B3726),0)</f>
        <v>0</v>
      </c>
      <c r="E3726" s="17">
        <f>D3726*Premissas!$C$6</f>
        <v>0</v>
      </c>
      <c r="F3726" s="15">
        <f t="shared" ref="F3726:F3737" si="5692">IF(C3726&gt;B3726,C3726,B3726)</f>
        <v>267</v>
      </c>
      <c r="G3726" s="18">
        <f>F3726*Premissas!$C$5</f>
        <v>8607.1812717494468</v>
      </c>
      <c r="M3726" s="7" t="str">
        <f>Premissas!$E$2</f>
        <v>outubro/19</v>
      </c>
      <c r="N3726" s="29">
        <f t="shared" ref="N3726" si="5693">N3712+1</f>
        <v>267</v>
      </c>
      <c r="O3726" s="15">
        <f>Premissas!$I$2</f>
        <v>63.39</v>
      </c>
      <c r="P3726" s="16">
        <f t="shared" ref="P3726:P3737" si="5694">IF(O3726&gt;105%*N3726,(O3726-N3726),0)</f>
        <v>0</v>
      </c>
      <c r="Q3726" s="17">
        <f>P3726*Premissas!$C$13</f>
        <v>0</v>
      </c>
      <c r="R3726" s="15">
        <f t="shared" ref="R3726:R3737" si="5695">IF(O3726&gt;N3726,O3726,N3726)</f>
        <v>267</v>
      </c>
      <c r="S3726" s="18">
        <f>R3726*Premissas!$C$11</f>
        <v>12860.091743119267</v>
      </c>
      <c r="Y3726" s="7" t="str">
        <f>Premissas!$E$2</f>
        <v>outubro/19</v>
      </c>
      <c r="Z3726" s="29">
        <f t="shared" ref="Z3726" si="5696">Z3712+1</f>
        <v>267</v>
      </c>
      <c r="AA3726" s="15">
        <f>Premissas!$H$2</f>
        <v>58.8</v>
      </c>
      <c r="AB3726" s="16">
        <f t="shared" ref="AB3726:AB3737" si="5697">IF(AA3726&gt;105%*Z3726,(AA3726-Z3726),0)</f>
        <v>0</v>
      </c>
      <c r="AC3726" s="17">
        <f>AB3726*Premissas!$C$6</f>
        <v>0</v>
      </c>
      <c r="AD3726" s="15">
        <f t="shared" ref="AD3726:AD3737" si="5698">IF(AA3726&gt;Z3726,AA3726,Z3726)</f>
        <v>267</v>
      </c>
      <c r="AE3726" s="18">
        <f>AD3726*Premissas!$C$12</f>
        <v>8607.1812717494468</v>
      </c>
    </row>
    <row r="3727" spans="1:33" x14ac:dyDescent="0.25">
      <c r="A3727" s="7" t="str">
        <f>Premissas!$E$3</f>
        <v>setembro/19</v>
      </c>
      <c r="B3727" s="29">
        <f>B3726</f>
        <v>267</v>
      </c>
      <c r="C3727" s="15">
        <f>LARGE(Premissas!$H$3:$I$3,1)</f>
        <v>58.91</v>
      </c>
      <c r="D3727" s="16">
        <f t="shared" si="5691"/>
        <v>0</v>
      </c>
      <c r="E3727" s="17">
        <f>D3727*Premissas!$C$6</f>
        <v>0</v>
      </c>
      <c r="F3727" s="15">
        <f t="shared" si="5692"/>
        <v>267</v>
      </c>
      <c r="G3727" s="18">
        <f>F3727*Premissas!$C$5</f>
        <v>8607.1812717494468</v>
      </c>
      <c r="M3727" s="7" t="str">
        <f>Premissas!$E$3</f>
        <v>setembro/19</v>
      </c>
      <c r="N3727" s="29">
        <f t="shared" ref="N3727:N3737" si="5699">N3726</f>
        <v>267</v>
      </c>
      <c r="O3727" s="15">
        <f>Premissas!$I$3</f>
        <v>52.19</v>
      </c>
      <c r="P3727" s="16">
        <f t="shared" si="5694"/>
        <v>0</v>
      </c>
      <c r="Q3727" s="17">
        <f>P3727*Premissas!$C$13</f>
        <v>0</v>
      </c>
      <c r="R3727" s="15">
        <f t="shared" si="5695"/>
        <v>267</v>
      </c>
      <c r="S3727" s="18">
        <f>R3727*Premissas!$C$11</f>
        <v>12860.091743119267</v>
      </c>
      <c r="Y3727" s="7" t="str">
        <f>Premissas!$E$3</f>
        <v>setembro/19</v>
      </c>
      <c r="Z3727" s="29">
        <f t="shared" ref="Z3727:Z3737" si="5700">Z3726</f>
        <v>267</v>
      </c>
      <c r="AA3727" s="15">
        <f>Premissas!$H$3</f>
        <v>58.91</v>
      </c>
      <c r="AB3727" s="16">
        <f t="shared" si="5697"/>
        <v>0</v>
      </c>
      <c r="AC3727" s="17">
        <f>AB3727*Premissas!$C$6</f>
        <v>0</v>
      </c>
      <c r="AD3727" s="15">
        <f t="shared" si="5698"/>
        <v>267</v>
      </c>
      <c r="AE3727" s="18">
        <f>AD3727*Premissas!$C$12</f>
        <v>8607.1812717494468</v>
      </c>
    </row>
    <row r="3728" spans="1:33" x14ac:dyDescent="0.25">
      <c r="A3728" s="7" t="str">
        <f>Premissas!$E$4</f>
        <v>agosto/19</v>
      </c>
      <c r="B3728" s="29">
        <f t="shared" ref="B3728:B3737" si="5701">B3727</f>
        <v>267</v>
      </c>
      <c r="C3728" s="15">
        <f>LARGE(Premissas!$H$4:$I$4,1)</f>
        <v>46.48</v>
      </c>
      <c r="D3728" s="16">
        <f t="shared" si="5691"/>
        <v>0</v>
      </c>
      <c r="E3728" s="17">
        <f>D3728*Premissas!$C$6</f>
        <v>0</v>
      </c>
      <c r="F3728" s="15">
        <f t="shared" si="5692"/>
        <v>267</v>
      </c>
      <c r="G3728" s="18">
        <f>F3728*Premissas!$C$5</f>
        <v>8607.1812717494468</v>
      </c>
      <c r="M3728" s="7" t="str">
        <f>Premissas!$E$4</f>
        <v>agosto/19</v>
      </c>
      <c r="N3728" s="29">
        <f t="shared" si="5699"/>
        <v>267</v>
      </c>
      <c r="O3728" s="15">
        <f>Premissas!$I$4</f>
        <v>20.16</v>
      </c>
      <c r="P3728" s="16">
        <f t="shared" si="5694"/>
        <v>0</v>
      </c>
      <c r="Q3728" s="17">
        <f>P3728*Premissas!$C$13</f>
        <v>0</v>
      </c>
      <c r="R3728" s="15">
        <f t="shared" si="5695"/>
        <v>267</v>
      </c>
      <c r="S3728" s="18">
        <f>R3728*Premissas!$C$11</f>
        <v>12860.091743119267</v>
      </c>
      <c r="Y3728" s="7" t="str">
        <f>Premissas!$E$4</f>
        <v>agosto/19</v>
      </c>
      <c r="Z3728" s="29">
        <f t="shared" si="5700"/>
        <v>267</v>
      </c>
      <c r="AA3728" s="15">
        <f>Premissas!$H$4</f>
        <v>46.48</v>
      </c>
      <c r="AB3728" s="16">
        <f t="shared" si="5697"/>
        <v>0</v>
      </c>
      <c r="AC3728" s="17">
        <f>AB3728*Premissas!$C$6</f>
        <v>0</v>
      </c>
      <c r="AD3728" s="15">
        <f t="shared" si="5698"/>
        <v>267</v>
      </c>
      <c r="AE3728" s="18">
        <f>AD3728*Premissas!$C$12</f>
        <v>8607.1812717494468</v>
      </c>
    </row>
    <row r="3729" spans="1:33" x14ac:dyDescent="0.25">
      <c r="A3729" s="7" t="str">
        <f>Premissas!$E$5</f>
        <v>julho/19</v>
      </c>
      <c r="B3729" s="29">
        <f t="shared" si="5701"/>
        <v>267</v>
      </c>
      <c r="C3729" s="15">
        <f>LARGE(Premissas!$H$5:$I$5,1)</f>
        <v>63.17</v>
      </c>
      <c r="D3729" s="16">
        <f t="shared" si="5691"/>
        <v>0</v>
      </c>
      <c r="E3729" s="17">
        <f>D3729*Premissas!$C$6</f>
        <v>0</v>
      </c>
      <c r="F3729" s="15">
        <f t="shared" si="5692"/>
        <v>267</v>
      </c>
      <c r="G3729" s="18">
        <f>F3729*Premissas!$C$5</f>
        <v>8607.1812717494468</v>
      </c>
      <c r="M3729" s="7" t="str">
        <f>Premissas!$E$5</f>
        <v>julho/19</v>
      </c>
      <c r="N3729" s="29">
        <f t="shared" si="5699"/>
        <v>267</v>
      </c>
      <c r="O3729" s="15">
        <f>Premissas!$I$5</f>
        <v>39.979999999999997</v>
      </c>
      <c r="P3729" s="16">
        <f t="shared" si="5694"/>
        <v>0</v>
      </c>
      <c r="Q3729" s="17">
        <f>P3729*Premissas!$C$13</f>
        <v>0</v>
      </c>
      <c r="R3729" s="15">
        <f t="shared" si="5695"/>
        <v>267</v>
      </c>
      <c r="S3729" s="18">
        <f>R3729*Premissas!$C$11</f>
        <v>12860.091743119267</v>
      </c>
      <c r="Y3729" s="7" t="str">
        <f>Premissas!$E$5</f>
        <v>julho/19</v>
      </c>
      <c r="Z3729" s="29">
        <f t="shared" si="5700"/>
        <v>267</v>
      </c>
      <c r="AA3729" s="15">
        <f>Premissas!$H$5</f>
        <v>63.17</v>
      </c>
      <c r="AB3729" s="16">
        <f t="shared" si="5697"/>
        <v>0</v>
      </c>
      <c r="AC3729" s="17">
        <f>AB3729*Premissas!$C$6</f>
        <v>0</v>
      </c>
      <c r="AD3729" s="15">
        <f t="shared" si="5698"/>
        <v>267</v>
      </c>
      <c r="AE3729" s="18">
        <f>AD3729*Premissas!$C$12</f>
        <v>8607.1812717494468</v>
      </c>
    </row>
    <row r="3730" spans="1:33" x14ac:dyDescent="0.25">
      <c r="A3730" s="7" t="str">
        <f>Premissas!$E$6</f>
        <v>junho/19</v>
      </c>
      <c r="B3730" s="29">
        <f t="shared" si="5701"/>
        <v>267</v>
      </c>
      <c r="C3730" s="15">
        <f>LARGE(Premissas!$H$6:$I$6,1)</f>
        <v>59.47</v>
      </c>
      <c r="D3730" s="16">
        <f t="shared" si="5691"/>
        <v>0</v>
      </c>
      <c r="E3730" s="17">
        <f>D3730*Premissas!$C$6</f>
        <v>0</v>
      </c>
      <c r="F3730" s="15">
        <f t="shared" si="5692"/>
        <v>267</v>
      </c>
      <c r="G3730" s="18">
        <f>F3730*Premissas!$C$5</f>
        <v>8607.1812717494468</v>
      </c>
      <c r="M3730" s="7" t="str">
        <f>Premissas!$E$6</f>
        <v>junho/19</v>
      </c>
      <c r="N3730" s="29">
        <f t="shared" si="5699"/>
        <v>267</v>
      </c>
      <c r="O3730" s="15">
        <f>Premissas!$I$6</f>
        <v>47.71</v>
      </c>
      <c r="P3730" s="16">
        <f t="shared" si="5694"/>
        <v>0</v>
      </c>
      <c r="Q3730" s="17">
        <f>P3730*Premissas!$C$13</f>
        <v>0</v>
      </c>
      <c r="R3730" s="15">
        <f t="shared" si="5695"/>
        <v>267</v>
      </c>
      <c r="S3730" s="18">
        <f>R3730*Premissas!$C$11</f>
        <v>12860.091743119267</v>
      </c>
      <c r="Y3730" s="7" t="str">
        <f>Premissas!$E$6</f>
        <v>junho/19</v>
      </c>
      <c r="Z3730" s="29">
        <f t="shared" si="5700"/>
        <v>267</v>
      </c>
      <c r="AA3730" s="15">
        <f>Premissas!$H$6</f>
        <v>59.47</v>
      </c>
      <c r="AB3730" s="16">
        <f t="shared" si="5697"/>
        <v>0</v>
      </c>
      <c r="AC3730" s="17">
        <f>AB3730*Premissas!$C$6</f>
        <v>0</v>
      </c>
      <c r="AD3730" s="15">
        <f t="shared" si="5698"/>
        <v>267</v>
      </c>
      <c r="AE3730" s="18">
        <f>AD3730*Premissas!$C$12</f>
        <v>8607.1812717494468</v>
      </c>
    </row>
    <row r="3731" spans="1:33" x14ac:dyDescent="0.25">
      <c r="A3731" s="7" t="str">
        <f>Premissas!$E$7</f>
        <v>maio/19</v>
      </c>
      <c r="B3731" s="29">
        <f t="shared" si="5701"/>
        <v>267</v>
      </c>
      <c r="C3731" s="15">
        <f>LARGE(Premissas!$H$7:$I$7,1)</f>
        <v>61.04</v>
      </c>
      <c r="D3731" s="20">
        <f t="shared" si="5691"/>
        <v>0</v>
      </c>
      <c r="E3731" s="17">
        <f>D3731*Premissas!$C$6</f>
        <v>0</v>
      </c>
      <c r="F3731" s="15">
        <f t="shared" si="5692"/>
        <v>267</v>
      </c>
      <c r="G3731" s="18">
        <f>F3731*Premissas!$C$5</f>
        <v>8607.1812717494468</v>
      </c>
      <c r="M3731" s="7" t="str">
        <f>Premissas!$E$7</f>
        <v>maio/19</v>
      </c>
      <c r="N3731" s="29">
        <f t="shared" si="5699"/>
        <v>267</v>
      </c>
      <c r="O3731" s="15">
        <f>Premissas!$I$7</f>
        <v>46.37</v>
      </c>
      <c r="P3731" s="20">
        <f t="shared" si="5694"/>
        <v>0</v>
      </c>
      <c r="Q3731" s="17">
        <f>P3731*Premissas!$C$13</f>
        <v>0</v>
      </c>
      <c r="R3731" s="15">
        <f t="shared" si="5695"/>
        <v>267</v>
      </c>
      <c r="S3731" s="18">
        <f>R3731*Premissas!$C$11</f>
        <v>12860.091743119267</v>
      </c>
      <c r="Y3731" s="7" t="str">
        <f>Premissas!$E$7</f>
        <v>maio/19</v>
      </c>
      <c r="Z3731" s="29">
        <f t="shared" si="5700"/>
        <v>267</v>
      </c>
      <c r="AA3731" s="15">
        <f>Premissas!$H$7</f>
        <v>61.04</v>
      </c>
      <c r="AB3731" s="20">
        <f t="shared" si="5697"/>
        <v>0</v>
      </c>
      <c r="AC3731" s="17">
        <f>AB3731*Premissas!$C$6</f>
        <v>0</v>
      </c>
      <c r="AD3731" s="15">
        <f t="shared" si="5698"/>
        <v>267</v>
      </c>
      <c r="AE3731" s="18">
        <f>AD3731*Premissas!$C$12</f>
        <v>8607.1812717494468</v>
      </c>
    </row>
    <row r="3732" spans="1:33" x14ac:dyDescent="0.25">
      <c r="A3732" s="7" t="str">
        <f>Premissas!$E$8</f>
        <v>abril/19</v>
      </c>
      <c r="B3732" s="29">
        <f t="shared" si="5701"/>
        <v>267</v>
      </c>
      <c r="C3732" s="15">
        <f>LARGE(Premissas!$H$8:$I$8,1)</f>
        <v>81.98</v>
      </c>
      <c r="D3732" s="20">
        <f t="shared" si="5691"/>
        <v>0</v>
      </c>
      <c r="E3732" s="17">
        <f>D3732*Premissas!$C$6</f>
        <v>0</v>
      </c>
      <c r="F3732" s="15">
        <f t="shared" si="5692"/>
        <v>267</v>
      </c>
      <c r="G3732" s="18">
        <f>F3732*Premissas!$C$5</f>
        <v>8607.1812717494468</v>
      </c>
      <c r="M3732" s="7" t="str">
        <f>Premissas!$E$8</f>
        <v>abril/19</v>
      </c>
      <c r="N3732" s="29">
        <f t="shared" si="5699"/>
        <v>267</v>
      </c>
      <c r="O3732" s="15">
        <f>Premissas!$I$8</f>
        <v>53.09</v>
      </c>
      <c r="P3732" s="20">
        <f t="shared" si="5694"/>
        <v>0</v>
      </c>
      <c r="Q3732" s="17">
        <f>P3732*Premissas!$C$13</f>
        <v>0</v>
      </c>
      <c r="R3732" s="15">
        <f t="shared" si="5695"/>
        <v>267</v>
      </c>
      <c r="S3732" s="18">
        <f>R3732*Premissas!$C$11</f>
        <v>12860.091743119267</v>
      </c>
      <c r="Y3732" s="7" t="str">
        <f>Premissas!$E$8</f>
        <v>abril/19</v>
      </c>
      <c r="Z3732" s="29">
        <f t="shared" si="5700"/>
        <v>267</v>
      </c>
      <c r="AA3732" s="15">
        <f>Premissas!$H$8</f>
        <v>81.98</v>
      </c>
      <c r="AB3732" s="20">
        <f t="shared" si="5697"/>
        <v>0</v>
      </c>
      <c r="AC3732" s="17">
        <f>AB3732*Premissas!$C$6</f>
        <v>0</v>
      </c>
      <c r="AD3732" s="15">
        <f t="shared" si="5698"/>
        <v>267</v>
      </c>
      <c r="AE3732" s="18">
        <f>AD3732*Premissas!$C$12</f>
        <v>8607.1812717494468</v>
      </c>
    </row>
    <row r="3733" spans="1:33" x14ac:dyDescent="0.25">
      <c r="A3733" s="7" t="str">
        <f>Premissas!$E$9</f>
        <v>março/19</v>
      </c>
      <c r="B3733" s="29">
        <f t="shared" si="5701"/>
        <v>267</v>
      </c>
      <c r="C3733" s="15">
        <f>LARGE(Premissas!$H$9:$I$9,1)</f>
        <v>77.73</v>
      </c>
      <c r="D3733" s="20">
        <f t="shared" si="5691"/>
        <v>0</v>
      </c>
      <c r="E3733" s="17">
        <f>D3733*Premissas!$C$6</f>
        <v>0</v>
      </c>
      <c r="F3733" s="15">
        <f t="shared" si="5692"/>
        <v>267</v>
      </c>
      <c r="G3733" s="18">
        <f>F3733*Premissas!$C$5</f>
        <v>8607.1812717494468</v>
      </c>
      <c r="M3733" s="7" t="str">
        <f>Premissas!$E$9</f>
        <v>março/19</v>
      </c>
      <c r="N3733" s="29">
        <f t="shared" si="5699"/>
        <v>267</v>
      </c>
      <c r="O3733" s="15">
        <f>Premissas!$I$9</f>
        <v>77.73</v>
      </c>
      <c r="P3733" s="20">
        <f t="shared" si="5694"/>
        <v>0</v>
      </c>
      <c r="Q3733" s="17">
        <f>P3733*Premissas!$C$13</f>
        <v>0</v>
      </c>
      <c r="R3733" s="15">
        <f t="shared" si="5695"/>
        <v>267</v>
      </c>
      <c r="S3733" s="18">
        <f>R3733*Premissas!$C$11</f>
        <v>12860.091743119267</v>
      </c>
      <c r="Y3733" s="7" t="str">
        <f>Premissas!$E$9</f>
        <v>março/19</v>
      </c>
      <c r="Z3733" s="29">
        <f t="shared" si="5700"/>
        <v>267</v>
      </c>
      <c r="AA3733" s="15">
        <f>Premissas!$H$9</f>
        <v>77.62</v>
      </c>
      <c r="AB3733" s="20">
        <f t="shared" si="5697"/>
        <v>0</v>
      </c>
      <c r="AC3733" s="17">
        <f>AB3733*Premissas!$C$6</f>
        <v>0</v>
      </c>
      <c r="AD3733" s="15">
        <f t="shared" si="5698"/>
        <v>267</v>
      </c>
      <c r="AE3733" s="18">
        <f>AD3733*Premissas!$C$12</f>
        <v>8607.1812717494468</v>
      </c>
    </row>
    <row r="3734" spans="1:33" x14ac:dyDescent="0.25">
      <c r="A3734" s="7" t="str">
        <f>Premissas!$E$10</f>
        <v>fevereiro/19</v>
      </c>
      <c r="B3734" s="29">
        <f t="shared" si="5701"/>
        <v>267</v>
      </c>
      <c r="C3734" s="15">
        <f>LARGE(Premissas!$H$10:$I$10,1)</f>
        <v>89.49</v>
      </c>
      <c r="D3734" s="20">
        <f t="shared" si="5691"/>
        <v>0</v>
      </c>
      <c r="E3734" s="17">
        <f>D3734*Premissas!$C$6</f>
        <v>0</v>
      </c>
      <c r="F3734" s="15">
        <f t="shared" si="5692"/>
        <v>267</v>
      </c>
      <c r="G3734" s="18">
        <f>F3734*Premissas!$C$5</f>
        <v>8607.1812717494468</v>
      </c>
      <c r="M3734" s="7" t="str">
        <f>Premissas!$E$10</f>
        <v>fevereiro/19</v>
      </c>
      <c r="N3734" s="29">
        <f t="shared" si="5699"/>
        <v>267</v>
      </c>
      <c r="O3734" s="15">
        <f>Premissas!$I$10</f>
        <v>61.82</v>
      </c>
      <c r="P3734" s="20">
        <f t="shared" si="5694"/>
        <v>0</v>
      </c>
      <c r="Q3734" s="17">
        <f>P3734*Premissas!$C$13</f>
        <v>0</v>
      </c>
      <c r="R3734" s="15">
        <f t="shared" si="5695"/>
        <v>267</v>
      </c>
      <c r="S3734" s="18">
        <f>R3734*Premissas!$C$11</f>
        <v>12860.091743119267</v>
      </c>
      <c r="Y3734" s="7" t="str">
        <f>Premissas!$E$10</f>
        <v>fevereiro/19</v>
      </c>
      <c r="Z3734" s="29">
        <f t="shared" si="5700"/>
        <v>267</v>
      </c>
      <c r="AA3734" s="15">
        <f>Premissas!$H$10</f>
        <v>89.49</v>
      </c>
      <c r="AB3734" s="20">
        <f t="shared" si="5697"/>
        <v>0</v>
      </c>
      <c r="AC3734" s="17">
        <f>AB3734*Premissas!$C$6</f>
        <v>0</v>
      </c>
      <c r="AD3734" s="15">
        <f t="shared" si="5698"/>
        <v>267</v>
      </c>
      <c r="AE3734" s="18">
        <f>AD3734*Premissas!$C$12</f>
        <v>8607.1812717494468</v>
      </c>
    </row>
    <row r="3735" spans="1:33" x14ac:dyDescent="0.25">
      <c r="A3735" s="7" t="str">
        <f>Premissas!$E$11</f>
        <v>janeiro/19</v>
      </c>
      <c r="B3735" s="29">
        <f t="shared" si="5701"/>
        <v>267</v>
      </c>
      <c r="C3735" s="15">
        <f>LARGE(Premissas!$H$11:$I$11,1)</f>
        <v>81.09</v>
      </c>
      <c r="D3735" s="16">
        <f t="shared" si="5691"/>
        <v>0</v>
      </c>
      <c r="E3735" s="17">
        <f>D3735*Premissas!$C$6</f>
        <v>0</v>
      </c>
      <c r="F3735" s="15">
        <f t="shared" si="5692"/>
        <v>267</v>
      </c>
      <c r="G3735" s="18">
        <f>F3735*Premissas!$C$5</f>
        <v>8607.1812717494468</v>
      </c>
      <c r="M3735" s="7" t="str">
        <f>Premissas!$E$11</f>
        <v>janeiro/19</v>
      </c>
      <c r="N3735" s="29">
        <f t="shared" si="5699"/>
        <v>267</v>
      </c>
      <c r="O3735" s="15">
        <f>Premissas!$I$11</f>
        <v>57.12</v>
      </c>
      <c r="P3735" s="16">
        <f t="shared" si="5694"/>
        <v>0</v>
      </c>
      <c r="Q3735" s="17">
        <f>P3735*Premissas!$C$13</f>
        <v>0</v>
      </c>
      <c r="R3735" s="15">
        <f t="shared" si="5695"/>
        <v>267</v>
      </c>
      <c r="S3735" s="18">
        <f>R3735*Premissas!$C$11</f>
        <v>12860.091743119267</v>
      </c>
      <c r="Y3735" s="7" t="str">
        <f>Premissas!$E$11</f>
        <v>janeiro/19</v>
      </c>
      <c r="Z3735" s="29">
        <f t="shared" si="5700"/>
        <v>267</v>
      </c>
      <c r="AA3735" s="15">
        <f>Premissas!$H$11</f>
        <v>81.09</v>
      </c>
      <c r="AB3735" s="16">
        <f t="shared" si="5697"/>
        <v>0</v>
      </c>
      <c r="AC3735" s="17">
        <f>AB3735*Premissas!$C$6</f>
        <v>0</v>
      </c>
      <c r="AD3735" s="15">
        <f t="shared" si="5698"/>
        <v>267</v>
      </c>
      <c r="AE3735" s="18">
        <f>AD3735*Premissas!$C$12</f>
        <v>8607.1812717494468</v>
      </c>
    </row>
    <row r="3736" spans="1:33" x14ac:dyDescent="0.25">
      <c r="A3736" s="7" t="str">
        <f>Premissas!$E$12</f>
        <v>dezembro/18</v>
      </c>
      <c r="B3736" s="29">
        <f t="shared" si="5701"/>
        <v>267</v>
      </c>
      <c r="C3736" s="15">
        <f>LARGE(Premissas!$H$12:$I$12,1)</f>
        <v>66.98</v>
      </c>
      <c r="D3736" s="16">
        <f t="shared" si="5691"/>
        <v>0</v>
      </c>
      <c r="E3736" s="17">
        <f>D3736*Premissas!$C$6</f>
        <v>0</v>
      </c>
      <c r="F3736" s="15">
        <f t="shared" si="5692"/>
        <v>267</v>
      </c>
      <c r="G3736" s="18">
        <f>F3736*Premissas!$C$5</f>
        <v>8607.1812717494468</v>
      </c>
      <c r="M3736" s="7" t="str">
        <f>Premissas!$E$12</f>
        <v>dezembro/18</v>
      </c>
      <c r="N3736" s="29">
        <f t="shared" si="5699"/>
        <v>267</v>
      </c>
      <c r="O3736" s="15">
        <f>Premissas!$I$12</f>
        <v>56.9</v>
      </c>
      <c r="P3736" s="16">
        <f t="shared" si="5694"/>
        <v>0</v>
      </c>
      <c r="Q3736" s="17">
        <f>P3736*Premissas!$C$13</f>
        <v>0</v>
      </c>
      <c r="R3736" s="15">
        <f t="shared" si="5695"/>
        <v>267</v>
      </c>
      <c r="S3736" s="18">
        <f>R3736*Premissas!$C$11</f>
        <v>12860.091743119267</v>
      </c>
      <c r="Y3736" s="7" t="str">
        <f>Premissas!$E$12</f>
        <v>dezembro/18</v>
      </c>
      <c r="Z3736" s="29">
        <f t="shared" si="5700"/>
        <v>267</v>
      </c>
      <c r="AA3736" s="15">
        <f>Premissas!$H$12</f>
        <v>66.98</v>
      </c>
      <c r="AB3736" s="16">
        <f t="shared" si="5697"/>
        <v>0</v>
      </c>
      <c r="AC3736" s="17">
        <f>AB3736*Premissas!$C$6</f>
        <v>0</v>
      </c>
      <c r="AD3736" s="15">
        <f t="shared" si="5698"/>
        <v>267</v>
      </c>
      <c r="AE3736" s="18">
        <f>AD3736*Premissas!$C$12</f>
        <v>8607.1812717494468</v>
      </c>
    </row>
    <row r="3737" spans="1:33" x14ac:dyDescent="0.25">
      <c r="A3737" s="7" t="str">
        <f>Premissas!$E$13</f>
        <v>novembro/18</v>
      </c>
      <c r="B3737" s="29">
        <f t="shared" si="5701"/>
        <v>267</v>
      </c>
      <c r="C3737" s="15">
        <f>LARGE(Premissas!$H$13:$I$13,1)</f>
        <v>66.42</v>
      </c>
      <c r="D3737" s="16">
        <f t="shared" si="5691"/>
        <v>0</v>
      </c>
      <c r="E3737" s="17">
        <f>D3737*Premissas!$C$6</f>
        <v>0</v>
      </c>
      <c r="F3737" s="15">
        <f t="shared" si="5692"/>
        <v>267</v>
      </c>
      <c r="G3737" s="18">
        <f>F3737*Premissas!$C$5</f>
        <v>8607.1812717494468</v>
      </c>
      <c r="M3737" s="7" t="str">
        <f>Premissas!$E$13</f>
        <v>novembro/18</v>
      </c>
      <c r="N3737" s="29">
        <f t="shared" si="5699"/>
        <v>267</v>
      </c>
      <c r="O3737" s="15">
        <f>Premissas!$I$13</f>
        <v>40.659999999999997</v>
      </c>
      <c r="P3737" s="16">
        <f t="shared" si="5694"/>
        <v>0</v>
      </c>
      <c r="Q3737" s="17">
        <f>P3737*Premissas!$C$13</f>
        <v>0</v>
      </c>
      <c r="R3737" s="15">
        <f t="shared" si="5695"/>
        <v>267</v>
      </c>
      <c r="S3737" s="18">
        <f>R3737*Premissas!$C$11</f>
        <v>12860.091743119267</v>
      </c>
      <c r="Y3737" s="7" t="str">
        <f>Premissas!$E$13</f>
        <v>novembro/18</v>
      </c>
      <c r="Z3737" s="29">
        <f t="shared" si="5700"/>
        <v>267</v>
      </c>
      <c r="AA3737" s="15">
        <f>Premissas!$H$13</f>
        <v>66.42</v>
      </c>
      <c r="AB3737" s="16">
        <f t="shared" si="5697"/>
        <v>0</v>
      </c>
      <c r="AC3737" s="17">
        <f>AB3737*Premissas!$C$6</f>
        <v>0</v>
      </c>
      <c r="AD3737" s="15">
        <f t="shared" si="5698"/>
        <v>267</v>
      </c>
      <c r="AE3737" s="18">
        <f>AD3737*Premissas!$C$12</f>
        <v>8607.1812717494468</v>
      </c>
    </row>
    <row r="3738" spans="1:33" x14ac:dyDescent="0.25">
      <c r="A3738" s="26" t="s">
        <v>35</v>
      </c>
      <c r="B3738" s="5"/>
      <c r="C3738" s="5">
        <f>LARGE(C3725:C3737,1)</f>
        <v>89.49</v>
      </c>
      <c r="D3738" s="5">
        <f>LARGE(D3725:D3737,1)</f>
        <v>0</v>
      </c>
      <c r="E3738" s="27">
        <f>SUM(E3726:E3737)</f>
        <v>0</v>
      </c>
      <c r="F3738" s="5">
        <f>LARGE(F3725:F3737,1)</f>
        <v>267</v>
      </c>
      <c r="G3738" s="27">
        <f t="shared" ref="G3738:G3794" si="5702">SUM(G3726:G3737)</f>
        <v>103286.17526099336</v>
      </c>
      <c r="H3738" s="50">
        <f>E3738+G3738</f>
        <v>103286.17526099336</v>
      </c>
      <c r="I3738">
        <f>B3726</f>
        <v>267</v>
      </c>
      <c r="M3738" s="26" t="s">
        <v>35</v>
      </c>
      <c r="N3738" s="5"/>
      <c r="O3738" s="5">
        <f t="shared" ref="O3738:P3738" si="5703">LARGE(O3725:O3737,1)</f>
        <v>77.73</v>
      </c>
      <c r="P3738" s="5">
        <f t="shared" si="5703"/>
        <v>0</v>
      </c>
      <c r="Q3738" s="27">
        <f t="shared" ref="Q3738" si="5704">SUM(Q3726:Q3737)</f>
        <v>0</v>
      </c>
      <c r="R3738" s="5">
        <f t="shared" ref="R3738" si="5705">LARGE(R3725:R3737,1)</f>
        <v>267</v>
      </c>
      <c r="S3738" s="27">
        <f t="shared" ref="S3738:S3794" si="5706">SUM(S3726:S3737)</f>
        <v>154321.10091743121</v>
      </c>
      <c r="T3738" s="50">
        <f t="shared" ref="T3738" si="5707">Q3738+S3738</f>
        <v>154321.10091743121</v>
      </c>
      <c r="U3738">
        <f t="shared" ref="U3738" si="5708">N3726</f>
        <v>267</v>
      </c>
      <c r="Y3738" s="26" t="s">
        <v>35</v>
      </c>
      <c r="Z3738" s="5"/>
      <c r="AA3738" s="5">
        <f t="shared" ref="AA3738:AB3738" si="5709">LARGE(AA3725:AA3737,1)</f>
        <v>89.49</v>
      </c>
      <c r="AB3738" s="5">
        <f t="shared" si="5709"/>
        <v>0</v>
      </c>
      <c r="AC3738" s="27">
        <f t="shared" ref="AC3738" si="5710">SUM(AC3726:AC3737)</f>
        <v>0</v>
      </c>
      <c r="AD3738" s="5">
        <f t="shared" ref="AD3738" si="5711">LARGE(AD3725:AD3737,1)</f>
        <v>267</v>
      </c>
      <c r="AE3738" s="27">
        <f t="shared" ref="AE3738:AE3794" si="5712">SUM(AE3726:AE3737)</f>
        <v>103286.17526099336</v>
      </c>
      <c r="AF3738" s="50">
        <f t="shared" ref="AF3738" si="5713">AC3738+AE3738</f>
        <v>103286.17526099336</v>
      </c>
      <c r="AG3738">
        <f t="shared" ref="AG3738" si="5714">Z3726</f>
        <v>267</v>
      </c>
    </row>
    <row r="3739" spans="1:33" x14ac:dyDescent="0.25">
      <c r="A3739" s="6" t="s">
        <v>12</v>
      </c>
      <c r="B3739" s="6" t="s">
        <v>18</v>
      </c>
      <c r="C3739" s="6" t="s">
        <v>19</v>
      </c>
      <c r="D3739" s="14" t="s">
        <v>20</v>
      </c>
      <c r="E3739" s="14" t="s">
        <v>21</v>
      </c>
      <c r="F3739" s="6" t="s">
        <v>22</v>
      </c>
      <c r="G3739" s="6" t="s">
        <v>23</v>
      </c>
      <c r="M3739" s="6" t="s">
        <v>12</v>
      </c>
      <c r="N3739" s="6" t="s">
        <v>18</v>
      </c>
      <c r="O3739" s="6" t="s">
        <v>19</v>
      </c>
      <c r="P3739" s="14" t="s">
        <v>20</v>
      </c>
      <c r="Q3739" s="14" t="s">
        <v>21</v>
      </c>
      <c r="R3739" s="6" t="s">
        <v>22</v>
      </c>
      <c r="S3739" s="6" t="s">
        <v>23</v>
      </c>
      <c r="Y3739" s="6" t="s">
        <v>12</v>
      </c>
      <c r="Z3739" s="6" t="s">
        <v>18</v>
      </c>
      <c r="AA3739" s="6" t="s">
        <v>19</v>
      </c>
      <c r="AB3739" s="14" t="s">
        <v>20</v>
      </c>
      <c r="AC3739" s="14" t="s">
        <v>21</v>
      </c>
      <c r="AD3739" s="6" t="s">
        <v>22</v>
      </c>
      <c r="AE3739" s="6" t="s">
        <v>23</v>
      </c>
    </row>
    <row r="3740" spans="1:33" x14ac:dyDescent="0.25">
      <c r="A3740" s="7" t="str">
        <f>Premissas!$E$2</f>
        <v>outubro/19</v>
      </c>
      <c r="B3740" s="29">
        <f>B3726+1</f>
        <v>268</v>
      </c>
      <c r="C3740" s="15">
        <f>LARGE(Premissas!$H$2:$I$2,1)</f>
        <v>63.39</v>
      </c>
      <c r="D3740" s="16">
        <f t="shared" ref="D3740:D3751" si="5715">IF(C3740&gt;105%*B3740,(C3740-B3740),0)</f>
        <v>0</v>
      </c>
      <c r="E3740" s="17">
        <f>D3740*Premissas!$C$6</f>
        <v>0</v>
      </c>
      <c r="F3740" s="15">
        <f t="shared" ref="F3740:F3751" si="5716">IF(C3740&gt;B3740,C3740,B3740)</f>
        <v>268</v>
      </c>
      <c r="G3740" s="18">
        <f>F3740*Premissas!$C$5</f>
        <v>8639.4179057260353</v>
      </c>
      <c r="M3740" s="7" t="str">
        <f>Premissas!$E$2</f>
        <v>outubro/19</v>
      </c>
      <c r="N3740" s="29">
        <f t="shared" ref="N3740" si="5717">N3726+1</f>
        <v>268</v>
      </c>
      <c r="O3740" s="15">
        <f>Premissas!$I$2</f>
        <v>63.39</v>
      </c>
      <c r="P3740" s="16">
        <f t="shared" ref="P3740:P3751" si="5718">IF(O3740&gt;105%*N3740,(O3740-N3740),0)</f>
        <v>0</v>
      </c>
      <c r="Q3740" s="17">
        <f>P3740*Premissas!$C$13</f>
        <v>0</v>
      </c>
      <c r="R3740" s="15">
        <f t="shared" ref="R3740:R3751" si="5719">IF(O3740&gt;N3740,O3740,N3740)</f>
        <v>268</v>
      </c>
      <c r="S3740" s="18">
        <f>R3740*Premissas!$C$11</f>
        <v>12908.256880733945</v>
      </c>
      <c r="Y3740" s="7" t="str">
        <f>Premissas!$E$2</f>
        <v>outubro/19</v>
      </c>
      <c r="Z3740" s="29">
        <f t="shared" ref="Z3740" si="5720">Z3726+1</f>
        <v>268</v>
      </c>
      <c r="AA3740" s="15">
        <f>Premissas!$H$2</f>
        <v>58.8</v>
      </c>
      <c r="AB3740" s="16">
        <f t="shared" ref="AB3740:AB3751" si="5721">IF(AA3740&gt;105%*Z3740,(AA3740-Z3740),0)</f>
        <v>0</v>
      </c>
      <c r="AC3740" s="17">
        <f>AB3740*Premissas!$C$6</f>
        <v>0</v>
      </c>
      <c r="AD3740" s="15">
        <f t="shared" ref="AD3740:AD3751" si="5722">IF(AA3740&gt;Z3740,AA3740,Z3740)</f>
        <v>268</v>
      </c>
      <c r="AE3740" s="18">
        <f>AD3740*Premissas!$C$12</f>
        <v>8639.4179057260353</v>
      </c>
    </row>
    <row r="3741" spans="1:33" x14ac:dyDescent="0.25">
      <c r="A3741" s="7" t="str">
        <f>Premissas!$E$3</f>
        <v>setembro/19</v>
      </c>
      <c r="B3741" s="29">
        <f>B3740</f>
        <v>268</v>
      </c>
      <c r="C3741" s="15">
        <f>LARGE(Premissas!$H$3:$I$3,1)</f>
        <v>58.91</v>
      </c>
      <c r="D3741" s="16">
        <f t="shared" si="5715"/>
        <v>0</v>
      </c>
      <c r="E3741" s="17">
        <f>D3741*Premissas!$C$6</f>
        <v>0</v>
      </c>
      <c r="F3741" s="15">
        <f t="shared" si="5716"/>
        <v>268</v>
      </c>
      <c r="G3741" s="18">
        <f>F3741*Premissas!$C$5</f>
        <v>8639.4179057260353</v>
      </c>
      <c r="M3741" s="7" t="str">
        <f>Premissas!$E$3</f>
        <v>setembro/19</v>
      </c>
      <c r="N3741" s="29">
        <f t="shared" ref="N3741:N3751" si="5723">N3740</f>
        <v>268</v>
      </c>
      <c r="O3741" s="15">
        <f>Premissas!$I$3</f>
        <v>52.19</v>
      </c>
      <c r="P3741" s="16">
        <f t="shared" si="5718"/>
        <v>0</v>
      </c>
      <c r="Q3741" s="17">
        <f>P3741*Premissas!$C$13</f>
        <v>0</v>
      </c>
      <c r="R3741" s="15">
        <f t="shared" si="5719"/>
        <v>268</v>
      </c>
      <c r="S3741" s="18">
        <f>R3741*Premissas!$C$11</f>
        <v>12908.256880733945</v>
      </c>
      <c r="Y3741" s="7" t="str">
        <f>Premissas!$E$3</f>
        <v>setembro/19</v>
      </c>
      <c r="Z3741" s="29">
        <f t="shared" ref="Z3741:Z3751" si="5724">Z3740</f>
        <v>268</v>
      </c>
      <c r="AA3741" s="15">
        <f>Premissas!$H$3</f>
        <v>58.91</v>
      </c>
      <c r="AB3741" s="16">
        <f t="shared" si="5721"/>
        <v>0</v>
      </c>
      <c r="AC3741" s="17">
        <f>AB3741*Premissas!$C$6</f>
        <v>0</v>
      </c>
      <c r="AD3741" s="15">
        <f t="shared" si="5722"/>
        <v>268</v>
      </c>
      <c r="AE3741" s="18">
        <f>AD3741*Premissas!$C$12</f>
        <v>8639.4179057260353</v>
      </c>
    </row>
    <row r="3742" spans="1:33" x14ac:dyDescent="0.25">
      <c r="A3742" s="7" t="str">
        <f>Premissas!$E$4</f>
        <v>agosto/19</v>
      </c>
      <c r="B3742" s="29">
        <f t="shared" ref="B3742:B3751" si="5725">B3741</f>
        <v>268</v>
      </c>
      <c r="C3742" s="15">
        <f>LARGE(Premissas!$H$4:$I$4,1)</f>
        <v>46.48</v>
      </c>
      <c r="D3742" s="16">
        <f t="shared" si="5715"/>
        <v>0</v>
      </c>
      <c r="E3742" s="17">
        <f>D3742*Premissas!$C$6</f>
        <v>0</v>
      </c>
      <c r="F3742" s="15">
        <f t="shared" si="5716"/>
        <v>268</v>
      </c>
      <c r="G3742" s="18">
        <f>F3742*Premissas!$C$5</f>
        <v>8639.4179057260353</v>
      </c>
      <c r="M3742" s="7" t="str">
        <f>Premissas!$E$4</f>
        <v>agosto/19</v>
      </c>
      <c r="N3742" s="29">
        <f t="shared" si="5723"/>
        <v>268</v>
      </c>
      <c r="O3742" s="15">
        <f>Premissas!$I$4</f>
        <v>20.16</v>
      </c>
      <c r="P3742" s="16">
        <f t="shared" si="5718"/>
        <v>0</v>
      </c>
      <c r="Q3742" s="17">
        <f>P3742*Premissas!$C$13</f>
        <v>0</v>
      </c>
      <c r="R3742" s="15">
        <f t="shared" si="5719"/>
        <v>268</v>
      </c>
      <c r="S3742" s="18">
        <f>R3742*Premissas!$C$11</f>
        <v>12908.256880733945</v>
      </c>
      <c r="Y3742" s="7" t="str">
        <f>Premissas!$E$4</f>
        <v>agosto/19</v>
      </c>
      <c r="Z3742" s="29">
        <f t="shared" si="5724"/>
        <v>268</v>
      </c>
      <c r="AA3742" s="15">
        <f>Premissas!$H$4</f>
        <v>46.48</v>
      </c>
      <c r="AB3742" s="16">
        <f t="shared" si="5721"/>
        <v>0</v>
      </c>
      <c r="AC3742" s="17">
        <f>AB3742*Premissas!$C$6</f>
        <v>0</v>
      </c>
      <c r="AD3742" s="15">
        <f t="shared" si="5722"/>
        <v>268</v>
      </c>
      <c r="AE3742" s="18">
        <f>AD3742*Premissas!$C$12</f>
        <v>8639.4179057260353</v>
      </c>
    </row>
    <row r="3743" spans="1:33" x14ac:dyDescent="0.25">
      <c r="A3743" s="7" t="str">
        <f>Premissas!$E$5</f>
        <v>julho/19</v>
      </c>
      <c r="B3743" s="29">
        <f t="shared" si="5725"/>
        <v>268</v>
      </c>
      <c r="C3743" s="15">
        <f>LARGE(Premissas!$H$5:$I$5,1)</f>
        <v>63.17</v>
      </c>
      <c r="D3743" s="16">
        <f t="shared" si="5715"/>
        <v>0</v>
      </c>
      <c r="E3743" s="17">
        <f>D3743*Premissas!$C$6</f>
        <v>0</v>
      </c>
      <c r="F3743" s="15">
        <f t="shared" si="5716"/>
        <v>268</v>
      </c>
      <c r="G3743" s="18">
        <f>F3743*Premissas!$C$5</f>
        <v>8639.4179057260353</v>
      </c>
      <c r="M3743" s="7" t="str">
        <f>Premissas!$E$5</f>
        <v>julho/19</v>
      </c>
      <c r="N3743" s="29">
        <f t="shared" si="5723"/>
        <v>268</v>
      </c>
      <c r="O3743" s="15">
        <f>Premissas!$I$5</f>
        <v>39.979999999999997</v>
      </c>
      <c r="P3743" s="16">
        <f t="shared" si="5718"/>
        <v>0</v>
      </c>
      <c r="Q3743" s="17">
        <f>P3743*Premissas!$C$13</f>
        <v>0</v>
      </c>
      <c r="R3743" s="15">
        <f t="shared" si="5719"/>
        <v>268</v>
      </c>
      <c r="S3743" s="18">
        <f>R3743*Premissas!$C$11</f>
        <v>12908.256880733945</v>
      </c>
      <c r="Y3743" s="7" t="str">
        <f>Premissas!$E$5</f>
        <v>julho/19</v>
      </c>
      <c r="Z3743" s="29">
        <f t="shared" si="5724"/>
        <v>268</v>
      </c>
      <c r="AA3743" s="15">
        <f>Premissas!$H$5</f>
        <v>63.17</v>
      </c>
      <c r="AB3743" s="16">
        <f t="shared" si="5721"/>
        <v>0</v>
      </c>
      <c r="AC3743" s="17">
        <f>AB3743*Premissas!$C$6</f>
        <v>0</v>
      </c>
      <c r="AD3743" s="15">
        <f t="shared" si="5722"/>
        <v>268</v>
      </c>
      <c r="AE3743" s="18">
        <f>AD3743*Premissas!$C$12</f>
        <v>8639.4179057260353</v>
      </c>
    </row>
    <row r="3744" spans="1:33" x14ac:dyDescent="0.25">
      <c r="A3744" s="7" t="str">
        <f>Premissas!$E$6</f>
        <v>junho/19</v>
      </c>
      <c r="B3744" s="29">
        <f t="shared" si="5725"/>
        <v>268</v>
      </c>
      <c r="C3744" s="15">
        <f>LARGE(Premissas!$H$6:$I$6,1)</f>
        <v>59.47</v>
      </c>
      <c r="D3744" s="16">
        <f t="shared" si="5715"/>
        <v>0</v>
      </c>
      <c r="E3744" s="17">
        <f>D3744*Premissas!$C$6</f>
        <v>0</v>
      </c>
      <c r="F3744" s="15">
        <f t="shared" si="5716"/>
        <v>268</v>
      </c>
      <c r="G3744" s="18">
        <f>F3744*Premissas!$C$5</f>
        <v>8639.4179057260353</v>
      </c>
      <c r="M3744" s="7" t="str">
        <f>Premissas!$E$6</f>
        <v>junho/19</v>
      </c>
      <c r="N3744" s="29">
        <f t="shared" si="5723"/>
        <v>268</v>
      </c>
      <c r="O3744" s="15">
        <f>Premissas!$I$6</f>
        <v>47.71</v>
      </c>
      <c r="P3744" s="16">
        <f t="shared" si="5718"/>
        <v>0</v>
      </c>
      <c r="Q3744" s="17">
        <f>P3744*Premissas!$C$13</f>
        <v>0</v>
      </c>
      <c r="R3744" s="15">
        <f t="shared" si="5719"/>
        <v>268</v>
      </c>
      <c r="S3744" s="18">
        <f>R3744*Premissas!$C$11</f>
        <v>12908.256880733945</v>
      </c>
      <c r="Y3744" s="7" t="str">
        <f>Premissas!$E$6</f>
        <v>junho/19</v>
      </c>
      <c r="Z3744" s="29">
        <f t="shared" si="5724"/>
        <v>268</v>
      </c>
      <c r="AA3744" s="15">
        <f>Premissas!$H$6</f>
        <v>59.47</v>
      </c>
      <c r="AB3744" s="16">
        <f t="shared" si="5721"/>
        <v>0</v>
      </c>
      <c r="AC3744" s="17">
        <f>AB3744*Premissas!$C$6</f>
        <v>0</v>
      </c>
      <c r="AD3744" s="15">
        <f t="shared" si="5722"/>
        <v>268</v>
      </c>
      <c r="AE3744" s="18">
        <f>AD3744*Premissas!$C$12</f>
        <v>8639.4179057260353</v>
      </c>
    </row>
    <row r="3745" spans="1:33" x14ac:dyDescent="0.25">
      <c r="A3745" s="7" t="str">
        <f>Premissas!$E$7</f>
        <v>maio/19</v>
      </c>
      <c r="B3745" s="29">
        <f t="shared" si="5725"/>
        <v>268</v>
      </c>
      <c r="C3745" s="15">
        <f>LARGE(Premissas!$H$7:$I$7,1)</f>
        <v>61.04</v>
      </c>
      <c r="D3745" s="20">
        <f t="shared" si="5715"/>
        <v>0</v>
      </c>
      <c r="E3745" s="17">
        <f>D3745*Premissas!$C$6</f>
        <v>0</v>
      </c>
      <c r="F3745" s="15">
        <f t="shared" si="5716"/>
        <v>268</v>
      </c>
      <c r="G3745" s="18">
        <f>F3745*Premissas!$C$5</f>
        <v>8639.4179057260353</v>
      </c>
      <c r="M3745" s="7" t="str">
        <f>Premissas!$E$7</f>
        <v>maio/19</v>
      </c>
      <c r="N3745" s="29">
        <f t="shared" si="5723"/>
        <v>268</v>
      </c>
      <c r="O3745" s="15">
        <f>Premissas!$I$7</f>
        <v>46.37</v>
      </c>
      <c r="P3745" s="20">
        <f t="shared" si="5718"/>
        <v>0</v>
      </c>
      <c r="Q3745" s="17">
        <f>P3745*Premissas!$C$13</f>
        <v>0</v>
      </c>
      <c r="R3745" s="15">
        <f t="shared" si="5719"/>
        <v>268</v>
      </c>
      <c r="S3745" s="18">
        <f>R3745*Premissas!$C$11</f>
        <v>12908.256880733945</v>
      </c>
      <c r="Y3745" s="7" t="str">
        <f>Premissas!$E$7</f>
        <v>maio/19</v>
      </c>
      <c r="Z3745" s="29">
        <f t="shared" si="5724"/>
        <v>268</v>
      </c>
      <c r="AA3745" s="15">
        <f>Premissas!$H$7</f>
        <v>61.04</v>
      </c>
      <c r="AB3745" s="20">
        <f t="shared" si="5721"/>
        <v>0</v>
      </c>
      <c r="AC3745" s="17">
        <f>AB3745*Premissas!$C$6</f>
        <v>0</v>
      </c>
      <c r="AD3745" s="15">
        <f t="shared" si="5722"/>
        <v>268</v>
      </c>
      <c r="AE3745" s="18">
        <f>AD3745*Premissas!$C$12</f>
        <v>8639.4179057260353</v>
      </c>
    </row>
    <row r="3746" spans="1:33" x14ac:dyDescent="0.25">
      <c r="A3746" s="7" t="str">
        <f>Premissas!$E$8</f>
        <v>abril/19</v>
      </c>
      <c r="B3746" s="29">
        <f t="shared" si="5725"/>
        <v>268</v>
      </c>
      <c r="C3746" s="15">
        <f>LARGE(Premissas!$H$8:$I$8,1)</f>
        <v>81.98</v>
      </c>
      <c r="D3746" s="20">
        <f t="shared" si="5715"/>
        <v>0</v>
      </c>
      <c r="E3746" s="17">
        <f>D3746*Premissas!$C$6</f>
        <v>0</v>
      </c>
      <c r="F3746" s="15">
        <f t="shared" si="5716"/>
        <v>268</v>
      </c>
      <c r="G3746" s="18">
        <f>F3746*Premissas!$C$5</f>
        <v>8639.4179057260353</v>
      </c>
      <c r="M3746" s="7" t="str">
        <f>Premissas!$E$8</f>
        <v>abril/19</v>
      </c>
      <c r="N3746" s="29">
        <f t="shared" si="5723"/>
        <v>268</v>
      </c>
      <c r="O3746" s="15">
        <f>Premissas!$I$8</f>
        <v>53.09</v>
      </c>
      <c r="P3746" s="20">
        <f t="shared" si="5718"/>
        <v>0</v>
      </c>
      <c r="Q3746" s="17">
        <f>P3746*Premissas!$C$13</f>
        <v>0</v>
      </c>
      <c r="R3746" s="15">
        <f t="shared" si="5719"/>
        <v>268</v>
      </c>
      <c r="S3746" s="18">
        <f>R3746*Premissas!$C$11</f>
        <v>12908.256880733945</v>
      </c>
      <c r="Y3746" s="7" t="str">
        <f>Premissas!$E$8</f>
        <v>abril/19</v>
      </c>
      <c r="Z3746" s="29">
        <f t="shared" si="5724"/>
        <v>268</v>
      </c>
      <c r="AA3746" s="15">
        <f>Premissas!$H$8</f>
        <v>81.98</v>
      </c>
      <c r="AB3746" s="20">
        <f t="shared" si="5721"/>
        <v>0</v>
      </c>
      <c r="AC3746" s="17">
        <f>AB3746*Premissas!$C$6</f>
        <v>0</v>
      </c>
      <c r="AD3746" s="15">
        <f t="shared" si="5722"/>
        <v>268</v>
      </c>
      <c r="AE3746" s="18">
        <f>AD3746*Premissas!$C$12</f>
        <v>8639.4179057260353</v>
      </c>
    </row>
    <row r="3747" spans="1:33" x14ac:dyDescent="0.25">
      <c r="A3747" s="7" t="str">
        <f>Premissas!$E$9</f>
        <v>março/19</v>
      </c>
      <c r="B3747" s="29">
        <f t="shared" si="5725"/>
        <v>268</v>
      </c>
      <c r="C3747" s="15">
        <f>LARGE(Premissas!$H$9:$I$9,1)</f>
        <v>77.73</v>
      </c>
      <c r="D3747" s="20">
        <f t="shared" si="5715"/>
        <v>0</v>
      </c>
      <c r="E3747" s="17">
        <f>D3747*Premissas!$C$6</f>
        <v>0</v>
      </c>
      <c r="F3747" s="15">
        <f t="shared" si="5716"/>
        <v>268</v>
      </c>
      <c r="G3747" s="18">
        <f>F3747*Premissas!$C$5</f>
        <v>8639.4179057260353</v>
      </c>
      <c r="M3747" s="7" t="str">
        <f>Premissas!$E$9</f>
        <v>março/19</v>
      </c>
      <c r="N3747" s="29">
        <f t="shared" si="5723"/>
        <v>268</v>
      </c>
      <c r="O3747" s="15">
        <f>Premissas!$I$9</f>
        <v>77.73</v>
      </c>
      <c r="P3747" s="20">
        <f t="shared" si="5718"/>
        <v>0</v>
      </c>
      <c r="Q3747" s="17">
        <f>P3747*Premissas!$C$13</f>
        <v>0</v>
      </c>
      <c r="R3747" s="15">
        <f t="shared" si="5719"/>
        <v>268</v>
      </c>
      <c r="S3747" s="18">
        <f>R3747*Premissas!$C$11</f>
        <v>12908.256880733945</v>
      </c>
      <c r="Y3747" s="7" t="str">
        <f>Premissas!$E$9</f>
        <v>março/19</v>
      </c>
      <c r="Z3747" s="29">
        <f t="shared" si="5724"/>
        <v>268</v>
      </c>
      <c r="AA3747" s="15">
        <f>Premissas!$H$9</f>
        <v>77.62</v>
      </c>
      <c r="AB3747" s="20">
        <f t="shared" si="5721"/>
        <v>0</v>
      </c>
      <c r="AC3747" s="17">
        <f>AB3747*Premissas!$C$6</f>
        <v>0</v>
      </c>
      <c r="AD3747" s="15">
        <f t="shared" si="5722"/>
        <v>268</v>
      </c>
      <c r="AE3747" s="18">
        <f>AD3747*Premissas!$C$12</f>
        <v>8639.4179057260353</v>
      </c>
    </row>
    <row r="3748" spans="1:33" x14ac:dyDescent="0.25">
      <c r="A3748" s="7" t="str">
        <f>Premissas!$E$10</f>
        <v>fevereiro/19</v>
      </c>
      <c r="B3748" s="29">
        <f t="shared" si="5725"/>
        <v>268</v>
      </c>
      <c r="C3748" s="15">
        <f>LARGE(Premissas!$H$10:$I$10,1)</f>
        <v>89.49</v>
      </c>
      <c r="D3748" s="20">
        <f t="shared" si="5715"/>
        <v>0</v>
      </c>
      <c r="E3748" s="17">
        <f>D3748*Premissas!$C$6</f>
        <v>0</v>
      </c>
      <c r="F3748" s="15">
        <f t="shared" si="5716"/>
        <v>268</v>
      </c>
      <c r="G3748" s="18">
        <f>F3748*Premissas!$C$5</f>
        <v>8639.4179057260353</v>
      </c>
      <c r="M3748" s="7" t="str">
        <f>Premissas!$E$10</f>
        <v>fevereiro/19</v>
      </c>
      <c r="N3748" s="29">
        <f t="shared" si="5723"/>
        <v>268</v>
      </c>
      <c r="O3748" s="15">
        <f>Premissas!$I$10</f>
        <v>61.82</v>
      </c>
      <c r="P3748" s="20">
        <f t="shared" si="5718"/>
        <v>0</v>
      </c>
      <c r="Q3748" s="17">
        <f>P3748*Premissas!$C$13</f>
        <v>0</v>
      </c>
      <c r="R3748" s="15">
        <f t="shared" si="5719"/>
        <v>268</v>
      </c>
      <c r="S3748" s="18">
        <f>R3748*Premissas!$C$11</f>
        <v>12908.256880733945</v>
      </c>
      <c r="Y3748" s="7" t="str">
        <f>Premissas!$E$10</f>
        <v>fevereiro/19</v>
      </c>
      <c r="Z3748" s="29">
        <f t="shared" si="5724"/>
        <v>268</v>
      </c>
      <c r="AA3748" s="15">
        <f>Premissas!$H$10</f>
        <v>89.49</v>
      </c>
      <c r="AB3748" s="20">
        <f t="shared" si="5721"/>
        <v>0</v>
      </c>
      <c r="AC3748" s="17">
        <f>AB3748*Premissas!$C$6</f>
        <v>0</v>
      </c>
      <c r="AD3748" s="15">
        <f t="shared" si="5722"/>
        <v>268</v>
      </c>
      <c r="AE3748" s="18">
        <f>AD3748*Premissas!$C$12</f>
        <v>8639.4179057260353</v>
      </c>
    </row>
    <row r="3749" spans="1:33" x14ac:dyDescent="0.25">
      <c r="A3749" s="7" t="str">
        <f>Premissas!$E$11</f>
        <v>janeiro/19</v>
      </c>
      <c r="B3749" s="29">
        <f t="shared" si="5725"/>
        <v>268</v>
      </c>
      <c r="C3749" s="15">
        <f>LARGE(Premissas!$H$11:$I$11,1)</f>
        <v>81.09</v>
      </c>
      <c r="D3749" s="16">
        <f t="shared" si="5715"/>
        <v>0</v>
      </c>
      <c r="E3749" s="17">
        <f>D3749*Premissas!$C$6</f>
        <v>0</v>
      </c>
      <c r="F3749" s="15">
        <f t="shared" si="5716"/>
        <v>268</v>
      </c>
      <c r="G3749" s="18">
        <f>F3749*Premissas!$C$5</f>
        <v>8639.4179057260353</v>
      </c>
      <c r="M3749" s="7" t="str">
        <f>Premissas!$E$11</f>
        <v>janeiro/19</v>
      </c>
      <c r="N3749" s="29">
        <f t="shared" si="5723"/>
        <v>268</v>
      </c>
      <c r="O3749" s="15">
        <f>Premissas!$I$11</f>
        <v>57.12</v>
      </c>
      <c r="P3749" s="16">
        <f t="shared" si="5718"/>
        <v>0</v>
      </c>
      <c r="Q3749" s="17">
        <f>P3749*Premissas!$C$13</f>
        <v>0</v>
      </c>
      <c r="R3749" s="15">
        <f t="shared" si="5719"/>
        <v>268</v>
      </c>
      <c r="S3749" s="18">
        <f>R3749*Premissas!$C$11</f>
        <v>12908.256880733945</v>
      </c>
      <c r="Y3749" s="7" t="str">
        <f>Premissas!$E$11</f>
        <v>janeiro/19</v>
      </c>
      <c r="Z3749" s="29">
        <f t="shared" si="5724"/>
        <v>268</v>
      </c>
      <c r="AA3749" s="15">
        <f>Premissas!$H$11</f>
        <v>81.09</v>
      </c>
      <c r="AB3749" s="16">
        <f t="shared" si="5721"/>
        <v>0</v>
      </c>
      <c r="AC3749" s="17">
        <f>AB3749*Premissas!$C$6</f>
        <v>0</v>
      </c>
      <c r="AD3749" s="15">
        <f t="shared" si="5722"/>
        <v>268</v>
      </c>
      <c r="AE3749" s="18">
        <f>AD3749*Premissas!$C$12</f>
        <v>8639.4179057260353</v>
      </c>
    </row>
    <row r="3750" spans="1:33" x14ac:dyDescent="0.25">
      <c r="A3750" s="7" t="str">
        <f>Premissas!$E$12</f>
        <v>dezembro/18</v>
      </c>
      <c r="B3750" s="29">
        <f t="shared" si="5725"/>
        <v>268</v>
      </c>
      <c r="C3750" s="15">
        <f>LARGE(Premissas!$H$12:$I$12,1)</f>
        <v>66.98</v>
      </c>
      <c r="D3750" s="16">
        <f t="shared" si="5715"/>
        <v>0</v>
      </c>
      <c r="E3750" s="17">
        <f>D3750*Premissas!$C$6</f>
        <v>0</v>
      </c>
      <c r="F3750" s="15">
        <f t="shared" si="5716"/>
        <v>268</v>
      </c>
      <c r="G3750" s="18">
        <f>F3750*Premissas!$C$5</f>
        <v>8639.4179057260353</v>
      </c>
      <c r="M3750" s="7" t="str">
        <f>Premissas!$E$12</f>
        <v>dezembro/18</v>
      </c>
      <c r="N3750" s="29">
        <f t="shared" si="5723"/>
        <v>268</v>
      </c>
      <c r="O3750" s="15">
        <f>Premissas!$I$12</f>
        <v>56.9</v>
      </c>
      <c r="P3750" s="16">
        <f t="shared" si="5718"/>
        <v>0</v>
      </c>
      <c r="Q3750" s="17">
        <f>P3750*Premissas!$C$13</f>
        <v>0</v>
      </c>
      <c r="R3750" s="15">
        <f t="shared" si="5719"/>
        <v>268</v>
      </c>
      <c r="S3750" s="18">
        <f>R3750*Premissas!$C$11</f>
        <v>12908.256880733945</v>
      </c>
      <c r="Y3750" s="7" t="str">
        <f>Premissas!$E$12</f>
        <v>dezembro/18</v>
      </c>
      <c r="Z3750" s="29">
        <f t="shared" si="5724"/>
        <v>268</v>
      </c>
      <c r="AA3750" s="15">
        <f>Premissas!$H$12</f>
        <v>66.98</v>
      </c>
      <c r="AB3750" s="16">
        <f t="shared" si="5721"/>
        <v>0</v>
      </c>
      <c r="AC3750" s="17">
        <f>AB3750*Premissas!$C$6</f>
        <v>0</v>
      </c>
      <c r="AD3750" s="15">
        <f t="shared" si="5722"/>
        <v>268</v>
      </c>
      <c r="AE3750" s="18">
        <f>AD3750*Premissas!$C$12</f>
        <v>8639.4179057260353</v>
      </c>
    </row>
    <row r="3751" spans="1:33" x14ac:dyDescent="0.25">
      <c r="A3751" s="7" t="str">
        <f>Premissas!$E$13</f>
        <v>novembro/18</v>
      </c>
      <c r="B3751" s="29">
        <f t="shared" si="5725"/>
        <v>268</v>
      </c>
      <c r="C3751" s="15">
        <f>LARGE(Premissas!$H$13:$I$13,1)</f>
        <v>66.42</v>
      </c>
      <c r="D3751" s="16">
        <f t="shared" si="5715"/>
        <v>0</v>
      </c>
      <c r="E3751" s="17">
        <f>D3751*Premissas!$C$6</f>
        <v>0</v>
      </c>
      <c r="F3751" s="15">
        <f t="shared" si="5716"/>
        <v>268</v>
      </c>
      <c r="G3751" s="18">
        <f>F3751*Premissas!$C$5</f>
        <v>8639.4179057260353</v>
      </c>
      <c r="M3751" s="7" t="str">
        <f>Premissas!$E$13</f>
        <v>novembro/18</v>
      </c>
      <c r="N3751" s="29">
        <f t="shared" si="5723"/>
        <v>268</v>
      </c>
      <c r="O3751" s="15">
        <f>Premissas!$I$13</f>
        <v>40.659999999999997</v>
      </c>
      <c r="P3751" s="16">
        <f t="shared" si="5718"/>
        <v>0</v>
      </c>
      <c r="Q3751" s="17">
        <f>P3751*Premissas!$C$13</f>
        <v>0</v>
      </c>
      <c r="R3751" s="15">
        <f t="shared" si="5719"/>
        <v>268</v>
      </c>
      <c r="S3751" s="18">
        <f>R3751*Premissas!$C$11</f>
        <v>12908.256880733945</v>
      </c>
      <c r="Y3751" s="7" t="str">
        <f>Premissas!$E$13</f>
        <v>novembro/18</v>
      </c>
      <c r="Z3751" s="29">
        <f t="shared" si="5724"/>
        <v>268</v>
      </c>
      <c r="AA3751" s="15">
        <f>Premissas!$H$13</f>
        <v>66.42</v>
      </c>
      <c r="AB3751" s="16">
        <f t="shared" si="5721"/>
        <v>0</v>
      </c>
      <c r="AC3751" s="17">
        <f>AB3751*Premissas!$C$6</f>
        <v>0</v>
      </c>
      <c r="AD3751" s="15">
        <f t="shared" si="5722"/>
        <v>268</v>
      </c>
      <c r="AE3751" s="18">
        <f>AD3751*Premissas!$C$12</f>
        <v>8639.4179057260353</v>
      </c>
    </row>
    <row r="3752" spans="1:33" x14ac:dyDescent="0.25">
      <c r="A3752" s="26" t="s">
        <v>35</v>
      </c>
      <c r="B3752" s="5"/>
      <c r="C3752" s="5">
        <f>LARGE(C3739:C3751,1)</f>
        <v>89.49</v>
      </c>
      <c r="D3752" s="5">
        <f>LARGE(D3739:D3751,1)</f>
        <v>0</v>
      </c>
      <c r="E3752" s="27">
        <f>SUM(E3740:E3751)</f>
        <v>0</v>
      </c>
      <c r="F3752" s="5">
        <f>LARGE(F3739:F3751,1)</f>
        <v>268</v>
      </c>
      <c r="G3752" s="27">
        <f t="shared" si="5702"/>
        <v>103673.01486871242</v>
      </c>
      <c r="H3752" s="50">
        <f>E3752+G3752</f>
        <v>103673.01486871242</v>
      </c>
      <c r="I3752">
        <f>B3740</f>
        <v>268</v>
      </c>
      <c r="M3752" s="26" t="s">
        <v>35</v>
      </c>
      <c r="N3752" s="5"/>
      <c r="O3752" s="5">
        <f t="shared" ref="O3752:P3752" si="5726">LARGE(O3739:O3751,1)</f>
        <v>77.73</v>
      </c>
      <c r="P3752" s="5">
        <f t="shared" si="5726"/>
        <v>0</v>
      </c>
      <c r="Q3752" s="27">
        <f t="shared" ref="Q3752" si="5727">SUM(Q3740:Q3751)</f>
        <v>0</v>
      </c>
      <c r="R3752" s="5">
        <f t="shared" ref="R3752" si="5728">LARGE(R3739:R3751,1)</f>
        <v>268</v>
      </c>
      <c r="S3752" s="27">
        <f t="shared" si="5706"/>
        <v>154899.08256880732</v>
      </c>
      <c r="T3752" s="50">
        <f t="shared" ref="T3752" si="5729">Q3752+S3752</f>
        <v>154899.08256880732</v>
      </c>
      <c r="U3752">
        <f t="shared" ref="U3752" si="5730">N3740</f>
        <v>268</v>
      </c>
      <c r="Y3752" s="26" t="s">
        <v>35</v>
      </c>
      <c r="Z3752" s="5"/>
      <c r="AA3752" s="5">
        <f t="shared" ref="AA3752:AB3752" si="5731">LARGE(AA3739:AA3751,1)</f>
        <v>89.49</v>
      </c>
      <c r="AB3752" s="5">
        <f t="shared" si="5731"/>
        <v>0</v>
      </c>
      <c r="AC3752" s="27">
        <f t="shared" ref="AC3752" si="5732">SUM(AC3740:AC3751)</f>
        <v>0</v>
      </c>
      <c r="AD3752" s="5">
        <f t="shared" ref="AD3752" si="5733">LARGE(AD3739:AD3751,1)</f>
        <v>268</v>
      </c>
      <c r="AE3752" s="27">
        <f t="shared" si="5712"/>
        <v>103673.01486871242</v>
      </c>
      <c r="AF3752" s="50">
        <f t="shared" ref="AF3752" si="5734">AC3752+AE3752</f>
        <v>103673.01486871242</v>
      </c>
      <c r="AG3752">
        <f t="shared" ref="AG3752" si="5735">Z3740</f>
        <v>268</v>
      </c>
    </row>
    <row r="3753" spans="1:33" x14ac:dyDescent="0.25">
      <c r="A3753" s="6" t="s">
        <v>12</v>
      </c>
      <c r="B3753" s="6" t="s">
        <v>18</v>
      </c>
      <c r="C3753" s="6" t="s">
        <v>19</v>
      </c>
      <c r="D3753" s="14" t="s">
        <v>20</v>
      </c>
      <c r="E3753" s="14" t="s">
        <v>21</v>
      </c>
      <c r="F3753" s="6" t="s">
        <v>22</v>
      </c>
      <c r="G3753" s="6" t="s">
        <v>23</v>
      </c>
      <c r="M3753" s="6" t="s">
        <v>12</v>
      </c>
      <c r="N3753" s="6" t="s">
        <v>18</v>
      </c>
      <c r="O3753" s="6" t="s">
        <v>19</v>
      </c>
      <c r="P3753" s="14" t="s">
        <v>20</v>
      </c>
      <c r="Q3753" s="14" t="s">
        <v>21</v>
      </c>
      <c r="R3753" s="6" t="s">
        <v>22</v>
      </c>
      <c r="S3753" s="6" t="s">
        <v>23</v>
      </c>
      <c r="Y3753" s="6" t="s">
        <v>12</v>
      </c>
      <c r="Z3753" s="6" t="s">
        <v>18</v>
      </c>
      <c r="AA3753" s="6" t="s">
        <v>19</v>
      </c>
      <c r="AB3753" s="14" t="s">
        <v>20</v>
      </c>
      <c r="AC3753" s="14" t="s">
        <v>21</v>
      </c>
      <c r="AD3753" s="6" t="s">
        <v>22</v>
      </c>
      <c r="AE3753" s="6" t="s">
        <v>23</v>
      </c>
    </row>
    <row r="3754" spans="1:33" x14ac:dyDescent="0.25">
      <c r="A3754" s="7" t="str">
        <f>Premissas!$E$2</f>
        <v>outubro/19</v>
      </c>
      <c r="B3754" s="29">
        <f>B3740+1</f>
        <v>269</v>
      </c>
      <c r="C3754" s="15">
        <f>LARGE(Premissas!$H$2:$I$2,1)</f>
        <v>63.39</v>
      </c>
      <c r="D3754" s="16">
        <f t="shared" ref="D3754:D3765" si="5736">IF(C3754&gt;105%*B3754,(C3754-B3754),0)</f>
        <v>0</v>
      </c>
      <c r="E3754" s="17">
        <f>D3754*Premissas!$C$6</f>
        <v>0</v>
      </c>
      <c r="F3754" s="15">
        <f t="shared" ref="F3754:F3765" si="5737">IF(C3754&gt;B3754,C3754,B3754)</f>
        <v>269</v>
      </c>
      <c r="G3754" s="18">
        <f>F3754*Premissas!$C$5</f>
        <v>8671.6545397026257</v>
      </c>
      <c r="M3754" s="7" t="str">
        <f>Premissas!$E$2</f>
        <v>outubro/19</v>
      </c>
      <c r="N3754" s="29">
        <f t="shared" ref="N3754" si="5738">N3740+1</f>
        <v>269</v>
      </c>
      <c r="O3754" s="15">
        <f>Premissas!$I$2</f>
        <v>63.39</v>
      </c>
      <c r="P3754" s="16">
        <f t="shared" ref="P3754:P3765" si="5739">IF(O3754&gt;105%*N3754,(O3754-N3754),0)</f>
        <v>0</v>
      </c>
      <c r="Q3754" s="17">
        <f>P3754*Premissas!$C$13</f>
        <v>0</v>
      </c>
      <c r="R3754" s="15">
        <f t="shared" ref="R3754:R3765" si="5740">IF(O3754&gt;N3754,O3754,N3754)</f>
        <v>269</v>
      </c>
      <c r="S3754" s="18">
        <f>R3754*Premissas!$C$11</f>
        <v>12956.422018348623</v>
      </c>
      <c r="Y3754" s="7" t="str">
        <f>Premissas!$E$2</f>
        <v>outubro/19</v>
      </c>
      <c r="Z3754" s="29">
        <f t="shared" ref="Z3754" si="5741">Z3740+1</f>
        <v>269</v>
      </c>
      <c r="AA3754" s="15">
        <f>Premissas!$H$2</f>
        <v>58.8</v>
      </c>
      <c r="AB3754" s="16">
        <f t="shared" ref="AB3754:AB3765" si="5742">IF(AA3754&gt;105%*Z3754,(AA3754-Z3754),0)</f>
        <v>0</v>
      </c>
      <c r="AC3754" s="17">
        <f>AB3754*Premissas!$C$6</f>
        <v>0</v>
      </c>
      <c r="AD3754" s="15">
        <f t="shared" ref="AD3754:AD3765" si="5743">IF(AA3754&gt;Z3754,AA3754,Z3754)</f>
        <v>269</v>
      </c>
      <c r="AE3754" s="18">
        <f>AD3754*Premissas!$C$12</f>
        <v>8671.6545397026257</v>
      </c>
    </row>
    <row r="3755" spans="1:33" x14ac:dyDescent="0.25">
      <c r="A3755" s="7" t="str">
        <f>Premissas!$E$3</f>
        <v>setembro/19</v>
      </c>
      <c r="B3755" s="29">
        <f>B3754</f>
        <v>269</v>
      </c>
      <c r="C3755" s="15">
        <f>LARGE(Premissas!$H$3:$I$3,1)</f>
        <v>58.91</v>
      </c>
      <c r="D3755" s="16">
        <f t="shared" si="5736"/>
        <v>0</v>
      </c>
      <c r="E3755" s="17">
        <f>D3755*Premissas!$C$6</f>
        <v>0</v>
      </c>
      <c r="F3755" s="15">
        <f t="shared" si="5737"/>
        <v>269</v>
      </c>
      <c r="G3755" s="18">
        <f>F3755*Premissas!$C$5</f>
        <v>8671.6545397026257</v>
      </c>
      <c r="M3755" s="7" t="str">
        <f>Premissas!$E$3</f>
        <v>setembro/19</v>
      </c>
      <c r="N3755" s="29">
        <f t="shared" ref="N3755:N3765" si="5744">N3754</f>
        <v>269</v>
      </c>
      <c r="O3755" s="15">
        <f>Premissas!$I$3</f>
        <v>52.19</v>
      </c>
      <c r="P3755" s="16">
        <f t="shared" si="5739"/>
        <v>0</v>
      </c>
      <c r="Q3755" s="17">
        <f>P3755*Premissas!$C$13</f>
        <v>0</v>
      </c>
      <c r="R3755" s="15">
        <f t="shared" si="5740"/>
        <v>269</v>
      </c>
      <c r="S3755" s="18">
        <f>R3755*Premissas!$C$11</f>
        <v>12956.422018348623</v>
      </c>
      <c r="Y3755" s="7" t="str">
        <f>Premissas!$E$3</f>
        <v>setembro/19</v>
      </c>
      <c r="Z3755" s="29">
        <f t="shared" ref="Z3755:Z3765" si="5745">Z3754</f>
        <v>269</v>
      </c>
      <c r="AA3755" s="15">
        <f>Premissas!$H$3</f>
        <v>58.91</v>
      </c>
      <c r="AB3755" s="16">
        <f t="shared" si="5742"/>
        <v>0</v>
      </c>
      <c r="AC3755" s="17">
        <f>AB3755*Premissas!$C$6</f>
        <v>0</v>
      </c>
      <c r="AD3755" s="15">
        <f t="shared" si="5743"/>
        <v>269</v>
      </c>
      <c r="AE3755" s="18">
        <f>AD3755*Premissas!$C$12</f>
        <v>8671.6545397026257</v>
      </c>
    </row>
    <row r="3756" spans="1:33" x14ac:dyDescent="0.25">
      <c r="A3756" s="7" t="str">
        <f>Premissas!$E$4</f>
        <v>agosto/19</v>
      </c>
      <c r="B3756" s="29">
        <f t="shared" ref="B3756:B3765" si="5746">B3755</f>
        <v>269</v>
      </c>
      <c r="C3756" s="15">
        <f>LARGE(Premissas!$H$4:$I$4,1)</f>
        <v>46.48</v>
      </c>
      <c r="D3756" s="16">
        <f t="shared" si="5736"/>
        <v>0</v>
      </c>
      <c r="E3756" s="17">
        <f>D3756*Premissas!$C$6</f>
        <v>0</v>
      </c>
      <c r="F3756" s="15">
        <f t="shared" si="5737"/>
        <v>269</v>
      </c>
      <c r="G3756" s="18">
        <f>F3756*Premissas!$C$5</f>
        <v>8671.6545397026257</v>
      </c>
      <c r="M3756" s="7" t="str">
        <f>Premissas!$E$4</f>
        <v>agosto/19</v>
      </c>
      <c r="N3756" s="29">
        <f t="shared" si="5744"/>
        <v>269</v>
      </c>
      <c r="O3756" s="15">
        <f>Premissas!$I$4</f>
        <v>20.16</v>
      </c>
      <c r="P3756" s="16">
        <f t="shared" si="5739"/>
        <v>0</v>
      </c>
      <c r="Q3756" s="17">
        <f>P3756*Premissas!$C$13</f>
        <v>0</v>
      </c>
      <c r="R3756" s="15">
        <f t="shared" si="5740"/>
        <v>269</v>
      </c>
      <c r="S3756" s="18">
        <f>R3756*Premissas!$C$11</f>
        <v>12956.422018348623</v>
      </c>
      <c r="Y3756" s="7" t="str">
        <f>Premissas!$E$4</f>
        <v>agosto/19</v>
      </c>
      <c r="Z3756" s="29">
        <f t="shared" si="5745"/>
        <v>269</v>
      </c>
      <c r="AA3756" s="15">
        <f>Premissas!$H$4</f>
        <v>46.48</v>
      </c>
      <c r="AB3756" s="16">
        <f t="shared" si="5742"/>
        <v>0</v>
      </c>
      <c r="AC3756" s="17">
        <f>AB3756*Premissas!$C$6</f>
        <v>0</v>
      </c>
      <c r="AD3756" s="15">
        <f t="shared" si="5743"/>
        <v>269</v>
      </c>
      <c r="AE3756" s="18">
        <f>AD3756*Premissas!$C$12</f>
        <v>8671.6545397026257</v>
      </c>
    </row>
    <row r="3757" spans="1:33" x14ac:dyDescent="0.25">
      <c r="A3757" s="7" t="str">
        <f>Premissas!$E$5</f>
        <v>julho/19</v>
      </c>
      <c r="B3757" s="29">
        <f t="shared" si="5746"/>
        <v>269</v>
      </c>
      <c r="C3757" s="15">
        <f>LARGE(Premissas!$H$5:$I$5,1)</f>
        <v>63.17</v>
      </c>
      <c r="D3757" s="16">
        <f t="shared" si="5736"/>
        <v>0</v>
      </c>
      <c r="E3757" s="17">
        <f>D3757*Premissas!$C$6</f>
        <v>0</v>
      </c>
      <c r="F3757" s="15">
        <f t="shared" si="5737"/>
        <v>269</v>
      </c>
      <c r="G3757" s="18">
        <f>F3757*Premissas!$C$5</f>
        <v>8671.6545397026257</v>
      </c>
      <c r="M3757" s="7" t="str">
        <f>Premissas!$E$5</f>
        <v>julho/19</v>
      </c>
      <c r="N3757" s="29">
        <f t="shared" si="5744"/>
        <v>269</v>
      </c>
      <c r="O3757" s="15">
        <f>Premissas!$I$5</f>
        <v>39.979999999999997</v>
      </c>
      <c r="P3757" s="16">
        <f t="shared" si="5739"/>
        <v>0</v>
      </c>
      <c r="Q3757" s="17">
        <f>P3757*Premissas!$C$13</f>
        <v>0</v>
      </c>
      <c r="R3757" s="15">
        <f t="shared" si="5740"/>
        <v>269</v>
      </c>
      <c r="S3757" s="18">
        <f>R3757*Premissas!$C$11</f>
        <v>12956.422018348623</v>
      </c>
      <c r="Y3757" s="7" t="str">
        <f>Premissas!$E$5</f>
        <v>julho/19</v>
      </c>
      <c r="Z3757" s="29">
        <f t="shared" si="5745"/>
        <v>269</v>
      </c>
      <c r="AA3757" s="15">
        <f>Premissas!$H$5</f>
        <v>63.17</v>
      </c>
      <c r="AB3757" s="16">
        <f t="shared" si="5742"/>
        <v>0</v>
      </c>
      <c r="AC3757" s="17">
        <f>AB3757*Premissas!$C$6</f>
        <v>0</v>
      </c>
      <c r="AD3757" s="15">
        <f t="shared" si="5743"/>
        <v>269</v>
      </c>
      <c r="AE3757" s="18">
        <f>AD3757*Premissas!$C$12</f>
        <v>8671.6545397026257</v>
      </c>
    </row>
    <row r="3758" spans="1:33" x14ac:dyDescent="0.25">
      <c r="A3758" s="7" t="str">
        <f>Premissas!$E$6</f>
        <v>junho/19</v>
      </c>
      <c r="B3758" s="29">
        <f t="shared" si="5746"/>
        <v>269</v>
      </c>
      <c r="C3758" s="15">
        <f>LARGE(Premissas!$H$6:$I$6,1)</f>
        <v>59.47</v>
      </c>
      <c r="D3758" s="16">
        <f t="shared" si="5736"/>
        <v>0</v>
      </c>
      <c r="E3758" s="17">
        <f>D3758*Premissas!$C$6</f>
        <v>0</v>
      </c>
      <c r="F3758" s="15">
        <f t="shared" si="5737"/>
        <v>269</v>
      </c>
      <c r="G3758" s="18">
        <f>F3758*Premissas!$C$5</f>
        <v>8671.6545397026257</v>
      </c>
      <c r="M3758" s="7" t="str">
        <f>Premissas!$E$6</f>
        <v>junho/19</v>
      </c>
      <c r="N3758" s="29">
        <f t="shared" si="5744"/>
        <v>269</v>
      </c>
      <c r="O3758" s="15">
        <f>Premissas!$I$6</f>
        <v>47.71</v>
      </c>
      <c r="P3758" s="16">
        <f t="shared" si="5739"/>
        <v>0</v>
      </c>
      <c r="Q3758" s="17">
        <f>P3758*Premissas!$C$13</f>
        <v>0</v>
      </c>
      <c r="R3758" s="15">
        <f t="shared" si="5740"/>
        <v>269</v>
      </c>
      <c r="S3758" s="18">
        <f>R3758*Premissas!$C$11</f>
        <v>12956.422018348623</v>
      </c>
      <c r="Y3758" s="7" t="str">
        <f>Premissas!$E$6</f>
        <v>junho/19</v>
      </c>
      <c r="Z3758" s="29">
        <f t="shared" si="5745"/>
        <v>269</v>
      </c>
      <c r="AA3758" s="15">
        <f>Premissas!$H$6</f>
        <v>59.47</v>
      </c>
      <c r="AB3758" s="16">
        <f t="shared" si="5742"/>
        <v>0</v>
      </c>
      <c r="AC3758" s="17">
        <f>AB3758*Premissas!$C$6</f>
        <v>0</v>
      </c>
      <c r="AD3758" s="15">
        <f t="shared" si="5743"/>
        <v>269</v>
      </c>
      <c r="AE3758" s="18">
        <f>AD3758*Premissas!$C$12</f>
        <v>8671.6545397026257</v>
      </c>
    </row>
    <row r="3759" spans="1:33" x14ac:dyDescent="0.25">
      <c r="A3759" s="7" t="str">
        <f>Premissas!$E$7</f>
        <v>maio/19</v>
      </c>
      <c r="B3759" s="29">
        <f t="shared" si="5746"/>
        <v>269</v>
      </c>
      <c r="C3759" s="15">
        <f>LARGE(Premissas!$H$7:$I$7,1)</f>
        <v>61.04</v>
      </c>
      <c r="D3759" s="20">
        <f t="shared" si="5736"/>
        <v>0</v>
      </c>
      <c r="E3759" s="17">
        <f>D3759*Premissas!$C$6</f>
        <v>0</v>
      </c>
      <c r="F3759" s="15">
        <f t="shared" si="5737"/>
        <v>269</v>
      </c>
      <c r="G3759" s="18">
        <f>F3759*Premissas!$C$5</f>
        <v>8671.6545397026257</v>
      </c>
      <c r="M3759" s="7" t="str">
        <f>Premissas!$E$7</f>
        <v>maio/19</v>
      </c>
      <c r="N3759" s="29">
        <f t="shared" si="5744"/>
        <v>269</v>
      </c>
      <c r="O3759" s="15">
        <f>Premissas!$I$7</f>
        <v>46.37</v>
      </c>
      <c r="P3759" s="20">
        <f t="shared" si="5739"/>
        <v>0</v>
      </c>
      <c r="Q3759" s="17">
        <f>P3759*Premissas!$C$13</f>
        <v>0</v>
      </c>
      <c r="R3759" s="15">
        <f t="shared" si="5740"/>
        <v>269</v>
      </c>
      <c r="S3759" s="18">
        <f>R3759*Premissas!$C$11</f>
        <v>12956.422018348623</v>
      </c>
      <c r="Y3759" s="7" t="str">
        <f>Premissas!$E$7</f>
        <v>maio/19</v>
      </c>
      <c r="Z3759" s="29">
        <f t="shared" si="5745"/>
        <v>269</v>
      </c>
      <c r="AA3759" s="15">
        <f>Premissas!$H$7</f>
        <v>61.04</v>
      </c>
      <c r="AB3759" s="20">
        <f t="shared" si="5742"/>
        <v>0</v>
      </c>
      <c r="AC3759" s="17">
        <f>AB3759*Premissas!$C$6</f>
        <v>0</v>
      </c>
      <c r="AD3759" s="15">
        <f t="shared" si="5743"/>
        <v>269</v>
      </c>
      <c r="AE3759" s="18">
        <f>AD3759*Premissas!$C$12</f>
        <v>8671.6545397026257</v>
      </c>
    </row>
    <row r="3760" spans="1:33" x14ac:dyDescent="0.25">
      <c r="A3760" s="7" t="str">
        <f>Premissas!$E$8</f>
        <v>abril/19</v>
      </c>
      <c r="B3760" s="29">
        <f t="shared" si="5746"/>
        <v>269</v>
      </c>
      <c r="C3760" s="15">
        <f>LARGE(Premissas!$H$8:$I$8,1)</f>
        <v>81.98</v>
      </c>
      <c r="D3760" s="20">
        <f t="shared" si="5736"/>
        <v>0</v>
      </c>
      <c r="E3760" s="17">
        <f>D3760*Premissas!$C$6</f>
        <v>0</v>
      </c>
      <c r="F3760" s="15">
        <f t="shared" si="5737"/>
        <v>269</v>
      </c>
      <c r="G3760" s="18">
        <f>F3760*Premissas!$C$5</f>
        <v>8671.6545397026257</v>
      </c>
      <c r="M3760" s="7" t="str">
        <f>Premissas!$E$8</f>
        <v>abril/19</v>
      </c>
      <c r="N3760" s="29">
        <f t="shared" si="5744"/>
        <v>269</v>
      </c>
      <c r="O3760" s="15">
        <f>Premissas!$I$8</f>
        <v>53.09</v>
      </c>
      <c r="P3760" s="20">
        <f t="shared" si="5739"/>
        <v>0</v>
      </c>
      <c r="Q3760" s="17">
        <f>P3760*Premissas!$C$13</f>
        <v>0</v>
      </c>
      <c r="R3760" s="15">
        <f t="shared" si="5740"/>
        <v>269</v>
      </c>
      <c r="S3760" s="18">
        <f>R3760*Premissas!$C$11</f>
        <v>12956.422018348623</v>
      </c>
      <c r="Y3760" s="7" t="str">
        <f>Premissas!$E$8</f>
        <v>abril/19</v>
      </c>
      <c r="Z3760" s="29">
        <f t="shared" si="5745"/>
        <v>269</v>
      </c>
      <c r="AA3760" s="15">
        <f>Premissas!$H$8</f>
        <v>81.98</v>
      </c>
      <c r="AB3760" s="20">
        <f t="shared" si="5742"/>
        <v>0</v>
      </c>
      <c r="AC3760" s="17">
        <f>AB3760*Premissas!$C$6</f>
        <v>0</v>
      </c>
      <c r="AD3760" s="15">
        <f t="shared" si="5743"/>
        <v>269</v>
      </c>
      <c r="AE3760" s="18">
        <f>AD3760*Premissas!$C$12</f>
        <v>8671.6545397026257</v>
      </c>
    </row>
    <row r="3761" spans="1:33" x14ac:dyDescent="0.25">
      <c r="A3761" s="7" t="str">
        <f>Premissas!$E$9</f>
        <v>março/19</v>
      </c>
      <c r="B3761" s="29">
        <f t="shared" si="5746"/>
        <v>269</v>
      </c>
      <c r="C3761" s="15">
        <f>LARGE(Premissas!$H$9:$I$9,1)</f>
        <v>77.73</v>
      </c>
      <c r="D3761" s="20">
        <f t="shared" si="5736"/>
        <v>0</v>
      </c>
      <c r="E3761" s="17">
        <f>D3761*Premissas!$C$6</f>
        <v>0</v>
      </c>
      <c r="F3761" s="15">
        <f t="shared" si="5737"/>
        <v>269</v>
      </c>
      <c r="G3761" s="18">
        <f>F3761*Premissas!$C$5</f>
        <v>8671.6545397026257</v>
      </c>
      <c r="M3761" s="7" t="str">
        <f>Premissas!$E$9</f>
        <v>março/19</v>
      </c>
      <c r="N3761" s="29">
        <f t="shared" si="5744"/>
        <v>269</v>
      </c>
      <c r="O3761" s="15">
        <f>Premissas!$I$9</f>
        <v>77.73</v>
      </c>
      <c r="P3761" s="20">
        <f t="shared" si="5739"/>
        <v>0</v>
      </c>
      <c r="Q3761" s="17">
        <f>P3761*Premissas!$C$13</f>
        <v>0</v>
      </c>
      <c r="R3761" s="15">
        <f t="shared" si="5740"/>
        <v>269</v>
      </c>
      <c r="S3761" s="18">
        <f>R3761*Premissas!$C$11</f>
        <v>12956.422018348623</v>
      </c>
      <c r="Y3761" s="7" t="str">
        <f>Premissas!$E$9</f>
        <v>março/19</v>
      </c>
      <c r="Z3761" s="29">
        <f t="shared" si="5745"/>
        <v>269</v>
      </c>
      <c r="AA3761" s="15">
        <f>Premissas!$H$9</f>
        <v>77.62</v>
      </c>
      <c r="AB3761" s="20">
        <f t="shared" si="5742"/>
        <v>0</v>
      </c>
      <c r="AC3761" s="17">
        <f>AB3761*Premissas!$C$6</f>
        <v>0</v>
      </c>
      <c r="AD3761" s="15">
        <f t="shared" si="5743"/>
        <v>269</v>
      </c>
      <c r="AE3761" s="18">
        <f>AD3761*Premissas!$C$12</f>
        <v>8671.6545397026257</v>
      </c>
    </row>
    <row r="3762" spans="1:33" x14ac:dyDescent="0.25">
      <c r="A3762" s="7" t="str">
        <f>Premissas!$E$10</f>
        <v>fevereiro/19</v>
      </c>
      <c r="B3762" s="29">
        <f t="shared" si="5746"/>
        <v>269</v>
      </c>
      <c r="C3762" s="15">
        <f>LARGE(Premissas!$H$10:$I$10,1)</f>
        <v>89.49</v>
      </c>
      <c r="D3762" s="20">
        <f t="shared" si="5736"/>
        <v>0</v>
      </c>
      <c r="E3762" s="17">
        <f>D3762*Premissas!$C$6</f>
        <v>0</v>
      </c>
      <c r="F3762" s="15">
        <f t="shared" si="5737"/>
        <v>269</v>
      </c>
      <c r="G3762" s="18">
        <f>F3762*Premissas!$C$5</f>
        <v>8671.6545397026257</v>
      </c>
      <c r="M3762" s="7" t="str">
        <f>Premissas!$E$10</f>
        <v>fevereiro/19</v>
      </c>
      <c r="N3762" s="29">
        <f t="shared" si="5744"/>
        <v>269</v>
      </c>
      <c r="O3762" s="15">
        <f>Premissas!$I$10</f>
        <v>61.82</v>
      </c>
      <c r="P3762" s="20">
        <f t="shared" si="5739"/>
        <v>0</v>
      </c>
      <c r="Q3762" s="17">
        <f>P3762*Premissas!$C$13</f>
        <v>0</v>
      </c>
      <c r="R3762" s="15">
        <f t="shared" si="5740"/>
        <v>269</v>
      </c>
      <c r="S3762" s="18">
        <f>R3762*Premissas!$C$11</f>
        <v>12956.422018348623</v>
      </c>
      <c r="Y3762" s="7" t="str">
        <f>Premissas!$E$10</f>
        <v>fevereiro/19</v>
      </c>
      <c r="Z3762" s="29">
        <f t="shared" si="5745"/>
        <v>269</v>
      </c>
      <c r="AA3762" s="15">
        <f>Premissas!$H$10</f>
        <v>89.49</v>
      </c>
      <c r="AB3762" s="20">
        <f t="shared" si="5742"/>
        <v>0</v>
      </c>
      <c r="AC3762" s="17">
        <f>AB3762*Premissas!$C$6</f>
        <v>0</v>
      </c>
      <c r="AD3762" s="15">
        <f t="shared" si="5743"/>
        <v>269</v>
      </c>
      <c r="AE3762" s="18">
        <f>AD3762*Premissas!$C$12</f>
        <v>8671.6545397026257</v>
      </c>
    </row>
    <row r="3763" spans="1:33" x14ac:dyDescent="0.25">
      <c r="A3763" s="7" t="str">
        <f>Premissas!$E$11</f>
        <v>janeiro/19</v>
      </c>
      <c r="B3763" s="29">
        <f t="shared" si="5746"/>
        <v>269</v>
      </c>
      <c r="C3763" s="15">
        <f>LARGE(Premissas!$H$11:$I$11,1)</f>
        <v>81.09</v>
      </c>
      <c r="D3763" s="16">
        <f t="shared" si="5736"/>
        <v>0</v>
      </c>
      <c r="E3763" s="17">
        <f>D3763*Premissas!$C$6</f>
        <v>0</v>
      </c>
      <c r="F3763" s="15">
        <f t="shared" si="5737"/>
        <v>269</v>
      </c>
      <c r="G3763" s="18">
        <f>F3763*Premissas!$C$5</f>
        <v>8671.6545397026257</v>
      </c>
      <c r="M3763" s="7" t="str">
        <f>Premissas!$E$11</f>
        <v>janeiro/19</v>
      </c>
      <c r="N3763" s="29">
        <f t="shared" si="5744"/>
        <v>269</v>
      </c>
      <c r="O3763" s="15">
        <f>Premissas!$I$11</f>
        <v>57.12</v>
      </c>
      <c r="P3763" s="16">
        <f t="shared" si="5739"/>
        <v>0</v>
      </c>
      <c r="Q3763" s="17">
        <f>P3763*Premissas!$C$13</f>
        <v>0</v>
      </c>
      <c r="R3763" s="15">
        <f t="shared" si="5740"/>
        <v>269</v>
      </c>
      <c r="S3763" s="18">
        <f>R3763*Premissas!$C$11</f>
        <v>12956.422018348623</v>
      </c>
      <c r="Y3763" s="7" t="str">
        <f>Premissas!$E$11</f>
        <v>janeiro/19</v>
      </c>
      <c r="Z3763" s="29">
        <f t="shared" si="5745"/>
        <v>269</v>
      </c>
      <c r="AA3763" s="15">
        <f>Premissas!$H$11</f>
        <v>81.09</v>
      </c>
      <c r="AB3763" s="16">
        <f t="shared" si="5742"/>
        <v>0</v>
      </c>
      <c r="AC3763" s="17">
        <f>AB3763*Premissas!$C$6</f>
        <v>0</v>
      </c>
      <c r="AD3763" s="15">
        <f t="shared" si="5743"/>
        <v>269</v>
      </c>
      <c r="AE3763" s="18">
        <f>AD3763*Premissas!$C$12</f>
        <v>8671.6545397026257</v>
      </c>
    </row>
    <row r="3764" spans="1:33" x14ac:dyDescent="0.25">
      <c r="A3764" s="7" t="str">
        <f>Premissas!$E$12</f>
        <v>dezembro/18</v>
      </c>
      <c r="B3764" s="29">
        <f t="shared" si="5746"/>
        <v>269</v>
      </c>
      <c r="C3764" s="15">
        <f>LARGE(Premissas!$H$12:$I$12,1)</f>
        <v>66.98</v>
      </c>
      <c r="D3764" s="16">
        <f t="shared" si="5736"/>
        <v>0</v>
      </c>
      <c r="E3764" s="17">
        <f>D3764*Premissas!$C$6</f>
        <v>0</v>
      </c>
      <c r="F3764" s="15">
        <f t="shared" si="5737"/>
        <v>269</v>
      </c>
      <c r="G3764" s="18">
        <f>F3764*Premissas!$C$5</f>
        <v>8671.6545397026257</v>
      </c>
      <c r="M3764" s="7" t="str">
        <f>Premissas!$E$12</f>
        <v>dezembro/18</v>
      </c>
      <c r="N3764" s="29">
        <f t="shared" si="5744"/>
        <v>269</v>
      </c>
      <c r="O3764" s="15">
        <f>Premissas!$I$12</f>
        <v>56.9</v>
      </c>
      <c r="P3764" s="16">
        <f t="shared" si="5739"/>
        <v>0</v>
      </c>
      <c r="Q3764" s="17">
        <f>P3764*Premissas!$C$13</f>
        <v>0</v>
      </c>
      <c r="R3764" s="15">
        <f t="shared" si="5740"/>
        <v>269</v>
      </c>
      <c r="S3764" s="18">
        <f>R3764*Premissas!$C$11</f>
        <v>12956.422018348623</v>
      </c>
      <c r="Y3764" s="7" t="str">
        <f>Premissas!$E$12</f>
        <v>dezembro/18</v>
      </c>
      <c r="Z3764" s="29">
        <f t="shared" si="5745"/>
        <v>269</v>
      </c>
      <c r="AA3764" s="15">
        <f>Premissas!$H$12</f>
        <v>66.98</v>
      </c>
      <c r="AB3764" s="16">
        <f t="shared" si="5742"/>
        <v>0</v>
      </c>
      <c r="AC3764" s="17">
        <f>AB3764*Premissas!$C$6</f>
        <v>0</v>
      </c>
      <c r="AD3764" s="15">
        <f t="shared" si="5743"/>
        <v>269</v>
      </c>
      <c r="AE3764" s="18">
        <f>AD3764*Premissas!$C$12</f>
        <v>8671.6545397026257</v>
      </c>
    </row>
    <row r="3765" spans="1:33" x14ac:dyDescent="0.25">
      <c r="A3765" s="7" t="str">
        <f>Premissas!$E$13</f>
        <v>novembro/18</v>
      </c>
      <c r="B3765" s="29">
        <f t="shared" si="5746"/>
        <v>269</v>
      </c>
      <c r="C3765" s="15">
        <f>LARGE(Premissas!$H$13:$I$13,1)</f>
        <v>66.42</v>
      </c>
      <c r="D3765" s="16">
        <f t="shared" si="5736"/>
        <v>0</v>
      </c>
      <c r="E3765" s="17">
        <f>D3765*Premissas!$C$6</f>
        <v>0</v>
      </c>
      <c r="F3765" s="15">
        <f t="shared" si="5737"/>
        <v>269</v>
      </c>
      <c r="G3765" s="18">
        <f>F3765*Premissas!$C$5</f>
        <v>8671.6545397026257</v>
      </c>
      <c r="M3765" s="7" t="str">
        <f>Premissas!$E$13</f>
        <v>novembro/18</v>
      </c>
      <c r="N3765" s="29">
        <f t="shared" si="5744"/>
        <v>269</v>
      </c>
      <c r="O3765" s="15">
        <f>Premissas!$I$13</f>
        <v>40.659999999999997</v>
      </c>
      <c r="P3765" s="16">
        <f t="shared" si="5739"/>
        <v>0</v>
      </c>
      <c r="Q3765" s="17">
        <f>P3765*Premissas!$C$13</f>
        <v>0</v>
      </c>
      <c r="R3765" s="15">
        <f t="shared" si="5740"/>
        <v>269</v>
      </c>
      <c r="S3765" s="18">
        <f>R3765*Premissas!$C$11</f>
        <v>12956.422018348623</v>
      </c>
      <c r="Y3765" s="7" t="str">
        <f>Premissas!$E$13</f>
        <v>novembro/18</v>
      </c>
      <c r="Z3765" s="29">
        <f t="shared" si="5745"/>
        <v>269</v>
      </c>
      <c r="AA3765" s="15">
        <f>Premissas!$H$13</f>
        <v>66.42</v>
      </c>
      <c r="AB3765" s="16">
        <f t="shared" si="5742"/>
        <v>0</v>
      </c>
      <c r="AC3765" s="17">
        <f>AB3765*Premissas!$C$6</f>
        <v>0</v>
      </c>
      <c r="AD3765" s="15">
        <f t="shared" si="5743"/>
        <v>269</v>
      </c>
      <c r="AE3765" s="18">
        <f>AD3765*Premissas!$C$12</f>
        <v>8671.6545397026257</v>
      </c>
    </row>
    <row r="3766" spans="1:33" x14ac:dyDescent="0.25">
      <c r="A3766" s="26" t="s">
        <v>35</v>
      </c>
      <c r="B3766" s="5"/>
      <c r="C3766" s="5">
        <f>LARGE(C3753:C3765,1)</f>
        <v>89.49</v>
      </c>
      <c r="D3766" s="5">
        <f>LARGE(D3753:D3765,1)</f>
        <v>0</v>
      </c>
      <c r="E3766" s="27">
        <f>SUM(E3754:E3765)</f>
        <v>0</v>
      </c>
      <c r="F3766" s="5">
        <f>LARGE(F3753:F3765,1)</f>
        <v>269</v>
      </c>
      <c r="G3766" s="27">
        <f t="shared" si="5702"/>
        <v>104059.85447643149</v>
      </c>
      <c r="H3766" s="50">
        <f>E3766+G3766</f>
        <v>104059.85447643149</v>
      </c>
      <c r="I3766">
        <f>B3754</f>
        <v>269</v>
      </c>
      <c r="M3766" s="26" t="s">
        <v>35</v>
      </c>
      <c r="N3766" s="5"/>
      <c r="O3766" s="5">
        <f t="shared" ref="O3766:P3766" si="5747">LARGE(O3753:O3765,1)</f>
        <v>77.73</v>
      </c>
      <c r="P3766" s="5">
        <f t="shared" si="5747"/>
        <v>0</v>
      </c>
      <c r="Q3766" s="27">
        <f t="shared" ref="Q3766" si="5748">SUM(Q3754:Q3765)</f>
        <v>0</v>
      </c>
      <c r="R3766" s="5">
        <f t="shared" ref="R3766" si="5749">LARGE(R3753:R3765,1)</f>
        <v>269</v>
      </c>
      <c r="S3766" s="27">
        <f t="shared" si="5706"/>
        <v>155477.06422018344</v>
      </c>
      <c r="T3766" s="50">
        <f t="shared" ref="T3766" si="5750">Q3766+S3766</f>
        <v>155477.06422018344</v>
      </c>
      <c r="U3766">
        <f t="shared" ref="U3766" si="5751">N3754</f>
        <v>269</v>
      </c>
      <c r="Y3766" s="26" t="s">
        <v>35</v>
      </c>
      <c r="Z3766" s="5"/>
      <c r="AA3766" s="5">
        <f t="shared" ref="AA3766:AB3766" si="5752">LARGE(AA3753:AA3765,1)</f>
        <v>89.49</v>
      </c>
      <c r="AB3766" s="5">
        <f t="shared" si="5752"/>
        <v>0</v>
      </c>
      <c r="AC3766" s="27">
        <f t="shared" ref="AC3766" si="5753">SUM(AC3754:AC3765)</f>
        <v>0</v>
      </c>
      <c r="AD3766" s="5">
        <f t="shared" ref="AD3766" si="5754">LARGE(AD3753:AD3765,1)</f>
        <v>269</v>
      </c>
      <c r="AE3766" s="27">
        <f t="shared" si="5712"/>
        <v>104059.85447643149</v>
      </c>
      <c r="AF3766" s="50">
        <f t="shared" ref="AF3766" si="5755">AC3766+AE3766</f>
        <v>104059.85447643149</v>
      </c>
      <c r="AG3766">
        <f t="shared" ref="AG3766" si="5756">Z3754</f>
        <v>269</v>
      </c>
    </row>
    <row r="3767" spans="1:33" x14ac:dyDescent="0.25">
      <c r="A3767" s="6" t="s">
        <v>12</v>
      </c>
      <c r="B3767" s="6" t="s">
        <v>18</v>
      </c>
      <c r="C3767" s="6" t="s">
        <v>19</v>
      </c>
      <c r="D3767" s="14" t="s">
        <v>20</v>
      </c>
      <c r="E3767" s="14" t="s">
        <v>21</v>
      </c>
      <c r="F3767" s="6" t="s">
        <v>22</v>
      </c>
      <c r="G3767" s="6" t="s">
        <v>23</v>
      </c>
      <c r="M3767" s="6" t="s">
        <v>12</v>
      </c>
      <c r="N3767" s="6" t="s">
        <v>18</v>
      </c>
      <c r="O3767" s="6" t="s">
        <v>19</v>
      </c>
      <c r="P3767" s="14" t="s">
        <v>20</v>
      </c>
      <c r="Q3767" s="14" t="s">
        <v>21</v>
      </c>
      <c r="R3767" s="6" t="s">
        <v>22</v>
      </c>
      <c r="S3767" s="6" t="s">
        <v>23</v>
      </c>
      <c r="Y3767" s="6" t="s">
        <v>12</v>
      </c>
      <c r="Z3767" s="6" t="s">
        <v>18</v>
      </c>
      <c r="AA3767" s="6" t="s">
        <v>19</v>
      </c>
      <c r="AB3767" s="14" t="s">
        <v>20</v>
      </c>
      <c r="AC3767" s="14" t="s">
        <v>21</v>
      </c>
      <c r="AD3767" s="6" t="s">
        <v>22</v>
      </c>
      <c r="AE3767" s="6" t="s">
        <v>23</v>
      </c>
    </row>
    <row r="3768" spans="1:33" x14ac:dyDescent="0.25">
      <c r="A3768" s="7" t="str">
        <f>Premissas!$E$2</f>
        <v>outubro/19</v>
      </c>
      <c r="B3768" s="29">
        <f>B3754+1</f>
        <v>270</v>
      </c>
      <c r="C3768" s="15">
        <f>LARGE(Premissas!$H$2:$I$2,1)</f>
        <v>63.39</v>
      </c>
      <c r="D3768" s="16">
        <f t="shared" ref="D3768:D3779" si="5757">IF(C3768&gt;105%*B3768,(C3768-B3768),0)</f>
        <v>0</v>
      </c>
      <c r="E3768" s="17">
        <f>D3768*Premissas!$C$6</f>
        <v>0</v>
      </c>
      <c r="F3768" s="15">
        <f t="shared" ref="F3768:F3779" si="5758">IF(C3768&gt;B3768,C3768,B3768)</f>
        <v>270</v>
      </c>
      <c r="G3768" s="18">
        <f>F3768*Premissas!$C$5</f>
        <v>8703.8911736792161</v>
      </c>
      <c r="M3768" s="7" t="str">
        <f>Premissas!$E$2</f>
        <v>outubro/19</v>
      </c>
      <c r="N3768" s="29">
        <f t="shared" ref="N3768" si="5759">N3754+1</f>
        <v>270</v>
      </c>
      <c r="O3768" s="15">
        <f>Premissas!$I$2</f>
        <v>63.39</v>
      </c>
      <c r="P3768" s="16">
        <f t="shared" ref="P3768:P3779" si="5760">IF(O3768&gt;105%*N3768,(O3768-N3768),0)</f>
        <v>0</v>
      </c>
      <c r="Q3768" s="17">
        <f>P3768*Premissas!$C$13</f>
        <v>0</v>
      </c>
      <c r="R3768" s="15">
        <f t="shared" ref="R3768:R3779" si="5761">IF(O3768&gt;N3768,O3768,N3768)</f>
        <v>270</v>
      </c>
      <c r="S3768" s="18">
        <f>R3768*Premissas!$C$11</f>
        <v>13004.587155963301</v>
      </c>
      <c r="Y3768" s="7" t="str">
        <f>Premissas!$E$2</f>
        <v>outubro/19</v>
      </c>
      <c r="Z3768" s="29">
        <f t="shared" ref="Z3768" si="5762">Z3754+1</f>
        <v>270</v>
      </c>
      <c r="AA3768" s="15">
        <f>Premissas!$H$2</f>
        <v>58.8</v>
      </c>
      <c r="AB3768" s="16">
        <f t="shared" ref="AB3768:AB3779" si="5763">IF(AA3768&gt;105%*Z3768,(AA3768-Z3768),0)</f>
        <v>0</v>
      </c>
      <c r="AC3768" s="17">
        <f>AB3768*Premissas!$C$6</f>
        <v>0</v>
      </c>
      <c r="AD3768" s="15">
        <f t="shared" ref="AD3768:AD3779" si="5764">IF(AA3768&gt;Z3768,AA3768,Z3768)</f>
        <v>270</v>
      </c>
      <c r="AE3768" s="18">
        <f>AD3768*Premissas!$C$12</f>
        <v>8703.8911736792161</v>
      </c>
    </row>
    <row r="3769" spans="1:33" x14ac:dyDescent="0.25">
      <c r="A3769" s="7" t="str">
        <f>Premissas!$E$3</f>
        <v>setembro/19</v>
      </c>
      <c r="B3769" s="29">
        <f>B3768</f>
        <v>270</v>
      </c>
      <c r="C3769" s="15">
        <f>LARGE(Premissas!$H$3:$I$3,1)</f>
        <v>58.91</v>
      </c>
      <c r="D3769" s="16">
        <f t="shared" si="5757"/>
        <v>0</v>
      </c>
      <c r="E3769" s="17">
        <f>D3769*Premissas!$C$6</f>
        <v>0</v>
      </c>
      <c r="F3769" s="15">
        <f t="shared" si="5758"/>
        <v>270</v>
      </c>
      <c r="G3769" s="18">
        <f>F3769*Premissas!$C$5</f>
        <v>8703.8911736792161</v>
      </c>
      <c r="M3769" s="7" t="str">
        <f>Premissas!$E$3</f>
        <v>setembro/19</v>
      </c>
      <c r="N3769" s="29">
        <f t="shared" ref="N3769:N3779" si="5765">N3768</f>
        <v>270</v>
      </c>
      <c r="O3769" s="15">
        <f>Premissas!$I$3</f>
        <v>52.19</v>
      </c>
      <c r="P3769" s="16">
        <f t="shared" si="5760"/>
        <v>0</v>
      </c>
      <c r="Q3769" s="17">
        <f>P3769*Premissas!$C$13</f>
        <v>0</v>
      </c>
      <c r="R3769" s="15">
        <f t="shared" si="5761"/>
        <v>270</v>
      </c>
      <c r="S3769" s="18">
        <f>R3769*Premissas!$C$11</f>
        <v>13004.587155963301</v>
      </c>
      <c r="Y3769" s="7" t="str">
        <f>Premissas!$E$3</f>
        <v>setembro/19</v>
      </c>
      <c r="Z3769" s="29">
        <f t="shared" ref="Z3769:Z3779" si="5766">Z3768</f>
        <v>270</v>
      </c>
      <c r="AA3769" s="15">
        <f>Premissas!$H$3</f>
        <v>58.91</v>
      </c>
      <c r="AB3769" s="16">
        <f t="shared" si="5763"/>
        <v>0</v>
      </c>
      <c r="AC3769" s="17">
        <f>AB3769*Premissas!$C$6</f>
        <v>0</v>
      </c>
      <c r="AD3769" s="15">
        <f t="shared" si="5764"/>
        <v>270</v>
      </c>
      <c r="AE3769" s="18">
        <f>AD3769*Premissas!$C$12</f>
        <v>8703.8911736792161</v>
      </c>
    </row>
    <row r="3770" spans="1:33" x14ac:dyDescent="0.25">
      <c r="A3770" s="7" t="str">
        <f>Premissas!$E$4</f>
        <v>agosto/19</v>
      </c>
      <c r="B3770" s="29">
        <f t="shared" ref="B3770:B3779" si="5767">B3769</f>
        <v>270</v>
      </c>
      <c r="C3770" s="15">
        <f>LARGE(Premissas!$H$4:$I$4,1)</f>
        <v>46.48</v>
      </c>
      <c r="D3770" s="16">
        <f t="shared" si="5757"/>
        <v>0</v>
      </c>
      <c r="E3770" s="17">
        <f>D3770*Premissas!$C$6</f>
        <v>0</v>
      </c>
      <c r="F3770" s="15">
        <f t="shared" si="5758"/>
        <v>270</v>
      </c>
      <c r="G3770" s="18">
        <f>F3770*Premissas!$C$5</f>
        <v>8703.8911736792161</v>
      </c>
      <c r="M3770" s="7" t="str">
        <f>Premissas!$E$4</f>
        <v>agosto/19</v>
      </c>
      <c r="N3770" s="29">
        <f t="shared" si="5765"/>
        <v>270</v>
      </c>
      <c r="O3770" s="15">
        <f>Premissas!$I$4</f>
        <v>20.16</v>
      </c>
      <c r="P3770" s="16">
        <f t="shared" si="5760"/>
        <v>0</v>
      </c>
      <c r="Q3770" s="17">
        <f>P3770*Premissas!$C$13</f>
        <v>0</v>
      </c>
      <c r="R3770" s="15">
        <f t="shared" si="5761"/>
        <v>270</v>
      </c>
      <c r="S3770" s="18">
        <f>R3770*Premissas!$C$11</f>
        <v>13004.587155963301</v>
      </c>
      <c r="Y3770" s="7" t="str">
        <f>Premissas!$E$4</f>
        <v>agosto/19</v>
      </c>
      <c r="Z3770" s="29">
        <f t="shared" si="5766"/>
        <v>270</v>
      </c>
      <c r="AA3770" s="15">
        <f>Premissas!$H$4</f>
        <v>46.48</v>
      </c>
      <c r="AB3770" s="16">
        <f t="shared" si="5763"/>
        <v>0</v>
      </c>
      <c r="AC3770" s="17">
        <f>AB3770*Premissas!$C$6</f>
        <v>0</v>
      </c>
      <c r="AD3770" s="15">
        <f t="shared" si="5764"/>
        <v>270</v>
      </c>
      <c r="AE3770" s="18">
        <f>AD3770*Premissas!$C$12</f>
        <v>8703.8911736792161</v>
      </c>
    </row>
    <row r="3771" spans="1:33" x14ac:dyDescent="0.25">
      <c r="A3771" s="7" t="str">
        <f>Premissas!$E$5</f>
        <v>julho/19</v>
      </c>
      <c r="B3771" s="29">
        <f t="shared" si="5767"/>
        <v>270</v>
      </c>
      <c r="C3771" s="15">
        <f>LARGE(Premissas!$H$5:$I$5,1)</f>
        <v>63.17</v>
      </c>
      <c r="D3771" s="16">
        <f t="shared" si="5757"/>
        <v>0</v>
      </c>
      <c r="E3771" s="17">
        <f>D3771*Premissas!$C$6</f>
        <v>0</v>
      </c>
      <c r="F3771" s="15">
        <f t="shared" si="5758"/>
        <v>270</v>
      </c>
      <c r="G3771" s="18">
        <f>F3771*Premissas!$C$5</f>
        <v>8703.8911736792161</v>
      </c>
      <c r="M3771" s="7" t="str">
        <f>Premissas!$E$5</f>
        <v>julho/19</v>
      </c>
      <c r="N3771" s="29">
        <f t="shared" si="5765"/>
        <v>270</v>
      </c>
      <c r="O3771" s="15">
        <f>Premissas!$I$5</f>
        <v>39.979999999999997</v>
      </c>
      <c r="P3771" s="16">
        <f t="shared" si="5760"/>
        <v>0</v>
      </c>
      <c r="Q3771" s="17">
        <f>P3771*Premissas!$C$13</f>
        <v>0</v>
      </c>
      <c r="R3771" s="15">
        <f t="shared" si="5761"/>
        <v>270</v>
      </c>
      <c r="S3771" s="18">
        <f>R3771*Premissas!$C$11</f>
        <v>13004.587155963301</v>
      </c>
      <c r="Y3771" s="7" t="str">
        <f>Premissas!$E$5</f>
        <v>julho/19</v>
      </c>
      <c r="Z3771" s="29">
        <f t="shared" si="5766"/>
        <v>270</v>
      </c>
      <c r="AA3771" s="15">
        <f>Premissas!$H$5</f>
        <v>63.17</v>
      </c>
      <c r="AB3771" s="16">
        <f t="shared" si="5763"/>
        <v>0</v>
      </c>
      <c r="AC3771" s="17">
        <f>AB3771*Premissas!$C$6</f>
        <v>0</v>
      </c>
      <c r="AD3771" s="15">
        <f t="shared" si="5764"/>
        <v>270</v>
      </c>
      <c r="AE3771" s="18">
        <f>AD3771*Premissas!$C$12</f>
        <v>8703.8911736792161</v>
      </c>
    </row>
    <row r="3772" spans="1:33" x14ac:dyDescent="0.25">
      <c r="A3772" s="7" t="str">
        <f>Premissas!$E$6</f>
        <v>junho/19</v>
      </c>
      <c r="B3772" s="29">
        <f t="shared" si="5767"/>
        <v>270</v>
      </c>
      <c r="C3772" s="15">
        <f>LARGE(Premissas!$H$6:$I$6,1)</f>
        <v>59.47</v>
      </c>
      <c r="D3772" s="16">
        <f t="shared" si="5757"/>
        <v>0</v>
      </c>
      <c r="E3772" s="17">
        <f>D3772*Premissas!$C$6</f>
        <v>0</v>
      </c>
      <c r="F3772" s="15">
        <f t="shared" si="5758"/>
        <v>270</v>
      </c>
      <c r="G3772" s="18">
        <f>F3772*Premissas!$C$5</f>
        <v>8703.8911736792161</v>
      </c>
      <c r="M3772" s="7" t="str">
        <f>Premissas!$E$6</f>
        <v>junho/19</v>
      </c>
      <c r="N3772" s="29">
        <f t="shared" si="5765"/>
        <v>270</v>
      </c>
      <c r="O3772" s="15">
        <f>Premissas!$I$6</f>
        <v>47.71</v>
      </c>
      <c r="P3772" s="16">
        <f t="shared" si="5760"/>
        <v>0</v>
      </c>
      <c r="Q3772" s="17">
        <f>P3772*Premissas!$C$13</f>
        <v>0</v>
      </c>
      <c r="R3772" s="15">
        <f t="shared" si="5761"/>
        <v>270</v>
      </c>
      <c r="S3772" s="18">
        <f>R3772*Premissas!$C$11</f>
        <v>13004.587155963301</v>
      </c>
      <c r="Y3772" s="7" t="str">
        <f>Premissas!$E$6</f>
        <v>junho/19</v>
      </c>
      <c r="Z3772" s="29">
        <f t="shared" si="5766"/>
        <v>270</v>
      </c>
      <c r="AA3772" s="15">
        <f>Premissas!$H$6</f>
        <v>59.47</v>
      </c>
      <c r="AB3772" s="16">
        <f t="shared" si="5763"/>
        <v>0</v>
      </c>
      <c r="AC3772" s="17">
        <f>AB3772*Premissas!$C$6</f>
        <v>0</v>
      </c>
      <c r="AD3772" s="15">
        <f t="shared" si="5764"/>
        <v>270</v>
      </c>
      <c r="AE3772" s="18">
        <f>AD3772*Premissas!$C$12</f>
        <v>8703.8911736792161</v>
      </c>
    </row>
    <row r="3773" spans="1:33" x14ac:dyDescent="0.25">
      <c r="A3773" s="7" t="str">
        <f>Premissas!$E$7</f>
        <v>maio/19</v>
      </c>
      <c r="B3773" s="29">
        <f t="shared" si="5767"/>
        <v>270</v>
      </c>
      <c r="C3773" s="15">
        <f>LARGE(Premissas!$H$7:$I$7,1)</f>
        <v>61.04</v>
      </c>
      <c r="D3773" s="20">
        <f t="shared" si="5757"/>
        <v>0</v>
      </c>
      <c r="E3773" s="17">
        <f>D3773*Premissas!$C$6</f>
        <v>0</v>
      </c>
      <c r="F3773" s="15">
        <f t="shared" si="5758"/>
        <v>270</v>
      </c>
      <c r="G3773" s="18">
        <f>F3773*Premissas!$C$5</f>
        <v>8703.8911736792161</v>
      </c>
      <c r="M3773" s="7" t="str">
        <f>Premissas!$E$7</f>
        <v>maio/19</v>
      </c>
      <c r="N3773" s="29">
        <f t="shared" si="5765"/>
        <v>270</v>
      </c>
      <c r="O3773" s="15">
        <f>Premissas!$I$7</f>
        <v>46.37</v>
      </c>
      <c r="P3773" s="20">
        <f t="shared" si="5760"/>
        <v>0</v>
      </c>
      <c r="Q3773" s="17">
        <f>P3773*Premissas!$C$13</f>
        <v>0</v>
      </c>
      <c r="R3773" s="15">
        <f t="shared" si="5761"/>
        <v>270</v>
      </c>
      <c r="S3773" s="18">
        <f>R3773*Premissas!$C$11</f>
        <v>13004.587155963301</v>
      </c>
      <c r="Y3773" s="7" t="str">
        <f>Premissas!$E$7</f>
        <v>maio/19</v>
      </c>
      <c r="Z3773" s="29">
        <f t="shared" si="5766"/>
        <v>270</v>
      </c>
      <c r="AA3773" s="15">
        <f>Premissas!$H$7</f>
        <v>61.04</v>
      </c>
      <c r="AB3773" s="20">
        <f t="shared" si="5763"/>
        <v>0</v>
      </c>
      <c r="AC3773" s="17">
        <f>AB3773*Premissas!$C$6</f>
        <v>0</v>
      </c>
      <c r="AD3773" s="15">
        <f t="shared" si="5764"/>
        <v>270</v>
      </c>
      <c r="AE3773" s="18">
        <f>AD3773*Premissas!$C$12</f>
        <v>8703.8911736792161</v>
      </c>
    </row>
    <row r="3774" spans="1:33" x14ac:dyDescent="0.25">
      <c r="A3774" s="7" t="str">
        <f>Premissas!$E$8</f>
        <v>abril/19</v>
      </c>
      <c r="B3774" s="29">
        <f t="shared" si="5767"/>
        <v>270</v>
      </c>
      <c r="C3774" s="15">
        <f>LARGE(Premissas!$H$8:$I$8,1)</f>
        <v>81.98</v>
      </c>
      <c r="D3774" s="20">
        <f t="shared" si="5757"/>
        <v>0</v>
      </c>
      <c r="E3774" s="17">
        <f>D3774*Premissas!$C$6</f>
        <v>0</v>
      </c>
      <c r="F3774" s="15">
        <f t="shared" si="5758"/>
        <v>270</v>
      </c>
      <c r="G3774" s="18">
        <f>F3774*Premissas!$C$5</f>
        <v>8703.8911736792161</v>
      </c>
      <c r="M3774" s="7" t="str">
        <f>Premissas!$E$8</f>
        <v>abril/19</v>
      </c>
      <c r="N3774" s="29">
        <f t="shared" si="5765"/>
        <v>270</v>
      </c>
      <c r="O3774" s="15">
        <f>Premissas!$I$8</f>
        <v>53.09</v>
      </c>
      <c r="P3774" s="20">
        <f t="shared" si="5760"/>
        <v>0</v>
      </c>
      <c r="Q3774" s="17">
        <f>P3774*Premissas!$C$13</f>
        <v>0</v>
      </c>
      <c r="R3774" s="15">
        <f t="shared" si="5761"/>
        <v>270</v>
      </c>
      <c r="S3774" s="18">
        <f>R3774*Premissas!$C$11</f>
        <v>13004.587155963301</v>
      </c>
      <c r="Y3774" s="7" t="str">
        <f>Premissas!$E$8</f>
        <v>abril/19</v>
      </c>
      <c r="Z3774" s="29">
        <f t="shared" si="5766"/>
        <v>270</v>
      </c>
      <c r="AA3774" s="15">
        <f>Premissas!$H$8</f>
        <v>81.98</v>
      </c>
      <c r="AB3774" s="20">
        <f t="shared" si="5763"/>
        <v>0</v>
      </c>
      <c r="AC3774" s="17">
        <f>AB3774*Premissas!$C$6</f>
        <v>0</v>
      </c>
      <c r="AD3774" s="15">
        <f t="shared" si="5764"/>
        <v>270</v>
      </c>
      <c r="AE3774" s="18">
        <f>AD3774*Premissas!$C$12</f>
        <v>8703.8911736792161</v>
      </c>
    </row>
    <row r="3775" spans="1:33" x14ac:dyDescent="0.25">
      <c r="A3775" s="7" t="str">
        <f>Premissas!$E$9</f>
        <v>março/19</v>
      </c>
      <c r="B3775" s="29">
        <f t="shared" si="5767"/>
        <v>270</v>
      </c>
      <c r="C3775" s="15">
        <f>LARGE(Premissas!$H$9:$I$9,1)</f>
        <v>77.73</v>
      </c>
      <c r="D3775" s="20">
        <f t="shared" si="5757"/>
        <v>0</v>
      </c>
      <c r="E3775" s="17">
        <f>D3775*Premissas!$C$6</f>
        <v>0</v>
      </c>
      <c r="F3775" s="15">
        <f t="shared" si="5758"/>
        <v>270</v>
      </c>
      <c r="G3775" s="18">
        <f>F3775*Premissas!$C$5</f>
        <v>8703.8911736792161</v>
      </c>
      <c r="M3775" s="7" t="str">
        <f>Premissas!$E$9</f>
        <v>março/19</v>
      </c>
      <c r="N3775" s="29">
        <f t="shared" si="5765"/>
        <v>270</v>
      </c>
      <c r="O3775" s="15">
        <f>Premissas!$I$9</f>
        <v>77.73</v>
      </c>
      <c r="P3775" s="20">
        <f t="shared" si="5760"/>
        <v>0</v>
      </c>
      <c r="Q3775" s="17">
        <f>P3775*Premissas!$C$13</f>
        <v>0</v>
      </c>
      <c r="R3775" s="15">
        <f t="shared" si="5761"/>
        <v>270</v>
      </c>
      <c r="S3775" s="18">
        <f>R3775*Premissas!$C$11</f>
        <v>13004.587155963301</v>
      </c>
      <c r="Y3775" s="7" t="str">
        <f>Premissas!$E$9</f>
        <v>março/19</v>
      </c>
      <c r="Z3775" s="29">
        <f t="shared" si="5766"/>
        <v>270</v>
      </c>
      <c r="AA3775" s="15">
        <f>Premissas!$H$9</f>
        <v>77.62</v>
      </c>
      <c r="AB3775" s="20">
        <f t="shared" si="5763"/>
        <v>0</v>
      </c>
      <c r="AC3775" s="17">
        <f>AB3775*Premissas!$C$6</f>
        <v>0</v>
      </c>
      <c r="AD3775" s="15">
        <f t="shared" si="5764"/>
        <v>270</v>
      </c>
      <c r="AE3775" s="18">
        <f>AD3775*Premissas!$C$12</f>
        <v>8703.8911736792161</v>
      </c>
    </row>
    <row r="3776" spans="1:33" x14ac:dyDescent="0.25">
      <c r="A3776" s="7" t="str">
        <f>Premissas!$E$10</f>
        <v>fevereiro/19</v>
      </c>
      <c r="B3776" s="29">
        <f t="shared" si="5767"/>
        <v>270</v>
      </c>
      <c r="C3776" s="15">
        <f>LARGE(Premissas!$H$10:$I$10,1)</f>
        <v>89.49</v>
      </c>
      <c r="D3776" s="20">
        <f t="shared" si="5757"/>
        <v>0</v>
      </c>
      <c r="E3776" s="17">
        <f>D3776*Premissas!$C$6</f>
        <v>0</v>
      </c>
      <c r="F3776" s="15">
        <f t="shared" si="5758"/>
        <v>270</v>
      </c>
      <c r="G3776" s="18">
        <f>F3776*Premissas!$C$5</f>
        <v>8703.8911736792161</v>
      </c>
      <c r="M3776" s="7" t="str">
        <f>Premissas!$E$10</f>
        <v>fevereiro/19</v>
      </c>
      <c r="N3776" s="29">
        <f t="shared" si="5765"/>
        <v>270</v>
      </c>
      <c r="O3776" s="15">
        <f>Premissas!$I$10</f>
        <v>61.82</v>
      </c>
      <c r="P3776" s="20">
        <f t="shared" si="5760"/>
        <v>0</v>
      </c>
      <c r="Q3776" s="17">
        <f>P3776*Premissas!$C$13</f>
        <v>0</v>
      </c>
      <c r="R3776" s="15">
        <f t="shared" si="5761"/>
        <v>270</v>
      </c>
      <c r="S3776" s="18">
        <f>R3776*Premissas!$C$11</f>
        <v>13004.587155963301</v>
      </c>
      <c r="Y3776" s="7" t="str">
        <f>Premissas!$E$10</f>
        <v>fevereiro/19</v>
      </c>
      <c r="Z3776" s="29">
        <f t="shared" si="5766"/>
        <v>270</v>
      </c>
      <c r="AA3776" s="15">
        <f>Premissas!$H$10</f>
        <v>89.49</v>
      </c>
      <c r="AB3776" s="20">
        <f t="shared" si="5763"/>
        <v>0</v>
      </c>
      <c r="AC3776" s="17">
        <f>AB3776*Premissas!$C$6</f>
        <v>0</v>
      </c>
      <c r="AD3776" s="15">
        <f t="shared" si="5764"/>
        <v>270</v>
      </c>
      <c r="AE3776" s="18">
        <f>AD3776*Premissas!$C$12</f>
        <v>8703.8911736792161</v>
      </c>
    </row>
    <row r="3777" spans="1:33" x14ac:dyDescent="0.25">
      <c r="A3777" s="7" t="str">
        <f>Premissas!$E$11</f>
        <v>janeiro/19</v>
      </c>
      <c r="B3777" s="29">
        <f t="shared" si="5767"/>
        <v>270</v>
      </c>
      <c r="C3777" s="15">
        <f>LARGE(Premissas!$H$11:$I$11,1)</f>
        <v>81.09</v>
      </c>
      <c r="D3777" s="16">
        <f t="shared" si="5757"/>
        <v>0</v>
      </c>
      <c r="E3777" s="17">
        <f>D3777*Premissas!$C$6</f>
        <v>0</v>
      </c>
      <c r="F3777" s="15">
        <f t="shared" si="5758"/>
        <v>270</v>
      </c>
      <c r="G3777" s="18">
        <f>F3777*Premissas!$C$5</f>
        <v>8703.8911736792161</v>
      </c>
      <c r="M3777" s="7" t="str">
        <f>Premissas!$E$11</f>
        <v>janeiro/19</v>
      </c>
      <c r="N3777" s="29">
        <f t="shared" si="5765"/>
        <v>270</v>
      </c>
      <c r="O3777" s="15">
        <f>Premissas!$I$11</f>
        <v>57.12</v>
      </c>
      <c r="P3777" s="16">
        <f t="shared" si="5760"/>
        <v>0</v>
      </c>
      <c r="Q3777" s="17">
        <f>P3777*Premissas!$C$13</f>
        <v>0</v>
      </c>
      <c r="R3777" s="15">
        <f t="shared" si="5761"/>
        <v>270</v>
      </c>
      <c r="S3777" s="18">
        <f>R3777*Premissas!$C$11</f>
        <v>13004.587155963301</v>
      </c>
      <c r="Y3777" s="7" t="str">
        <f>Premissas!$E$11</f>
        <v>janeiro/19</v>
      </c>
      <c r="Z3777" s="29">
        <f t="shared" si="5766"/>
        <v>270</v>
      </c>
      <c r="AA3777" s="15">
        <f>Premissas!$H$11</f>
        <v>81.09</v>
      </c>
      <c r="AB3777" s="16">
        <f t="shared" si="5763"/>
        <v>0</v>
      </c>
      <c r="AC3777" s="17">
        <f>AB3777*Premissas!$C$6</f>
        <v>0</v>
      </c>
      <c r="AD3777" s="15">
        <f t="shared" si="5764"/>
        <v>270</v>
      </c>
      <c r="AE3777" s="18">
        <f>AD3777*Premissas!$C$12</f>
        <v>8703.8911736792161</v>
      </c>
    </row>
    <row r="3778" spans="1:33" x14ac:dyDescent="0.25">
      <c r="A3778" s="7" t="str">
        <f>Premissas!$E$12</f>
        <v>dezembro/18</v>
      </c>
      <c r="B3778" s="29">
        <f t="shared" si="5767"/>
        <v>270</v>
      </c>
      <c r="C3778" s="15">
        <f>LARGE(Premissas!$H$12:$I$12,1)</f>
        <v>66.98</v>
      </c>
      <c r="D3778" s="16">
        <f t="shared" si="5757"/>
        <v>0</v>
      </c>
      <c r="E3778" s="17">
        <f>D3778*Premissas!$C$6</f>
        <v>0</v>
      </c>
      <c r="F3778" s="15">
        <f t="shared" si="5758"/>
        <v>270</v>
      </c>
      <c r="G3778" s="18">
        <f>F3778*Premissas!$C$5</f>
        <v>8703.8911736792161</v>
      </c>
      <c r="M3778" s="7" t="str">
        <f>Premissas!$E$12</f>
        <v>dezembro/18</v>
      </c>
      <c r="N3778" s="29">
        <f t="shared" si="5765"/>
        <v>270</v>
      </c>
      <c r="O3778" s="15">
        <f>Premissas!$I$12</f>
        <v>56.9</v>
      </c>
      <c r="P3778" s="16">
        <f t="shared" si="5760"/>
        <v>0</v>
      </c>
      <c r="Q3778" s="17">
        <f>P3778*Premissas!$C$13</f>
        <v>0</v>
      </c>
      <c r="R3778" s="15">
        <f t="shared" si="5761"/>
        <v>270</v>
      </c>
      <c r="S3778" s="18">
        <f>R3778*Premissas!$C$11</f>
        <v>13004.587155963301</v>
      </c>
      <c r="Y3778" s="7" t="str">
        <f>Premissas!$E$12</f>
        <v>dezembro/18</v>
      </c>
      <c r="Z3778" s="29">
        <f t="shared" si="5766"/>
        <v>270</v>
      </c>
      <c r="AA3778" s="15">
        <f>Premissas!$H$12</f>
        <v>66.98</v>
      </c>
      <c r="AB3778" s="16">
        <f t="shared" si="5763"/>
        <v>0</v>
      </c>
      <c r="AC3778" s="17">
        <f>AB3778*Premissas!$C$6</f>
        <v>0</v>
      </c>
      <c r="AD3778" s="15">
        <f t="shared" si="5764"/>
        <v>270</v>
      </c>
      <c r="AE3778" s="18">
        <f>AD3778*Premissas!$C$12</f>
        <v>8703.8911736792161</v>
      </c>
    </row>
    <row r="3779" spans="1:33" x14ac:dyDescent="0.25">
      <c r="A3779" s="7" t="str">
        <f>Premissas!$E$13</f>
        <v>novembro/18</v>
      </c>
      <c r="B3779" s="29">
        <f t="shared" si="5767"/>
        <v>270</v>
      </c>
      <c r="C3779" s="15">
        <f>LARGE(Premissas!$H$13:$I$13,1)</f>
        <v>66.42</v>
      </c>
      <c r="D3779" s="16">
        <f t="shared" si="5757"/>
        <v>0</v>
      </c>
      <c r="E3779" s="17">
        <f>D3779*Premissas!$C$6</f>
        <v>0</v>
      </c>
      <c r="F3779" s="15">
        <f t="shared" si="5758"/>
        <v>270</v>
      </c>
      <c r="G3779" s="18">
        <f>F3779*Premissas!$C$5</f>
        <v>8703.8911736792161</v>
      </c>
      <c r="M3779" s="7" t="str">
        <f>Premissas!$E$13</f>
        <v>novembro/18</v>
      </c>
      <c r="N3779" s="29">
        <f t="shared" si="5765"/>
        <v>270</v>
      </c>
      <c r="O3779" s="15">
        <f>Premissas!$I$13</f>
        <v>40.659999999999997</v>
      </c>
      <c r="P3779" s="16">
        <f t="shared" si="5760"/>
        <v>0</v>
      </c>
      <c r="Q3779" s="17">
        <f>P3779*Premissas!$C$13</f>
        <v>0</v>
      </c>
      <c r="R3779" s="15">
        <f t="shared" si="5761"/>
        <v>270</v>
      </c>
      <c r="S3779" s="18">
        <f>R3779*Premissas!$C$11</f>
        <v>13004.587155963301</v>
      </c>
      <c r="Y3779" s="7" t="str">
        <f>Premissas!$E$13</f>
        <v>novembro/18</v>
      </c>
      <c r="Z3779" s="29">
        <f t="shared" si="5766"/>
        <v>270</v>
      </c>
      <c r="AA3779" s="15">
        <f>Premissas!$H$13</f>
        <v>66.42</v>
      </c>
      <c r="AB3779" s="16">
        <f t="shared" si="5763"/>
        <v>0</v>
      </c>
      <c r="AC3779" s="17">
        <f>AB3779*Premissas!$C$6</f>
        <v>0</v>
      </c>
      <c r="AD3779" s="15">
        <f t="shared" si="5764"/>
        <v>270</v>
      </c>
      <c r="AE3779" s="18">
        <f>AD3779*Premissas!$C$12</f>
        <v>8703.8911736792161</v>
      </c>
    </row>
    <row r="3780" spans="1:33" x14ac:dyDescent="0.25">
      <c r="A3780" s="26" t="s">
        <v>35</v>
      </c>
      <c r="B3780" s="5"/>
      <c r="C3780" s="5">
        <f>LARGE(C3767:C3779,1)</f>
        <v>89.49</v>
      </c>
      <c r="D3780" s="5">
        <f>LARGE(D3767:D3779,1)</f>
        <v>0</v>
      </c>
      <c r="E3780" s="27">
        <f>SUM(E3768:E3779)</f>
        <v>0</v>
      </c>
      <c r="F3780" s="5">
        <f>LARGE(F3767:F3779,1)</f>
        <v>270</v>
      </c>
      <c r="G3780" s="27">
        <f t="shared" si="5702"/>
        <v>104446.69408415061</v>
      </c>
      <c r="H3780" s="50">
        <f>E3780+G3780</f>
        <v>104446.69408415061</v>
      </c>
      <c r="I3780">
        <f>B3768</f>
        <v>270</v>
      </c>
      <c r="M3780" s="26" t="s">
        <v>35</v>
      </c>
      <c r="N3780" s="5"/>
      <c r="O3780" s="5">
        <f t="shared" ref="O3780:P3780" si="5768">LARGE(O3767:O3779,1)</f>
        <v>77.73</v>
      </c>
      <c r="P3780" s="5">
        <f t="shared" si="5768"/>
        <v>0</v>
      </c>
      <c r="Q3780" s="27">
        <f t="shared" ref="Q3780" si="5769">SUM(Q3768:Q3779)</f>
        <v>0</v>
      </c>
      <c r="R3780" s="5">
        <f t="shared" ref="R3780" si="5770">LARGE(R3767:R3779,1)</f>
        <v>270</v>
      </c>
      <c r="S3780" s="27">
        <f t="shared" si="5706"/>
        <v>156055.04587155959</v>
      </c>
      <c r="T3780" s="50">
        <f t="shared" ref="T3780" si="5771">Q3780+S3780</f>
        <v>156055.04587155959</v>
      </c>
      <c r="U3780">
        <f t="shared" ref="U3780" si="5772">N3768</f>
        <v>270</v>
      </c>
      <c r="Y3780" s="26" t="s">
        <v>35</v>
      </c>
      <c r="Z3780" s="5"/>
      <c r="AA3780" s="5">
        <f t="shared" ref="AA3780:AB3780" si="5773">LARGE(AA3767:AA3779,1)</f>
        <v>89.49</v>
      </c>
      <c r="AB3780" s="5">
        <f t="shared" si="5773"/>
        <v>0</v>
      </c>
      <c r="AC3780" s="27">
        <f t="shared" ref="AC3780" si="5774">SUM(AC3768:AC3779)</f>
        <v>0</v>
      </c>
      <c r="AD3780" s="5">
        <f t="shared" ref="AD3780" si="5775">LARGE(AD3767:AD3779,1)</f>
        <v>270</v>
      </c>
      <c r="AE3780" s="27">
        <f t="shared" si="5712"/>
        <v>104446.69408415061</v>
      </c>
      <c r="AF3780" s="50">
        <f t="shared" ref="AF3780" si="5776">AC3780+AE3780</f>
        <v>104446.69408415061</v>
      </c>
      <c r="AG3780">
        <f t="shared" ref="AG3780" si="5777">Z3768</f>
        <v>270</v>
      </c>
    </row>
    <row r="3781" spans="1:33" x14ac:dyDescent="0.25">
      <c r="A3781" s="6" t="s">
        <v>12</v>
      </c>
      <c r="B3781" s="6" t="s">
        <v>18</v>
      </c>
      <c r="C3781" s="6" t="s">
        <v>19</v>
      </c>
      <c r="D3781" s="14" t="s">
        <v>20</v>
      </c>
      <c r="E3781" s="14" t="s">
        <v>21</v>
      </c>
      <c r="F3781" s="6" t="s">
        <v>22</v>
      </c>
      <c r="G3781" s="6" t="s">
        <v>23</v>
      </c>
      <c r="M3781" s="6" t="s">
        <v>12</v>
      </c>
      <c r="N3781" s="6" t="s">
        <v>18</v>
      </c>
      <c r="O3781" s="6" t="s">
        <v>19</v>
      </c>
      <c r="P3781" s="14" t="s">
        <v>20</v>
      </c>
      <c r="Q3781" s="14" t="s">
        <v>21</v>
      </c>
      <c r="R3781" s="6" t="s">
        <v>22</v>
      </c>
      <c r="S3781" s="6" t="s">
        <v>23</v>
      </c>
      <c r="Y3781" s="6" t="s">
        <v>12</v>
      </c>
      <c r="Z3781" s="6" t="s">
        <v>18</v>
      </c>
      <c r="AA3781" s="6" t="s">
        <v>19</v>
      </c>
      <c r="AB3781" s="14" t="s">
        <v>20</v>
      </c>
      <c r="AC3781" s="14" t="s">
        <v>21</v>
      </c>
      <c r="AD3781" s="6" t="s">
        <v>22</v>
      </c>
      <c r="AE3781" s="6" t="s">
        <v>23</v>
      </c>
    </row>
    <row r="3782" spans="1:33" x14ac:dyDescent="0.25">
      <c r="A3782" s="7" t="str">
        <f>Premissas!$E$2</f>
        <v>outubro/19</v>
      </c>
      <c r="B3782" s="29">
        <f>B3768+1</f>
        <v>271</v>
      </c>
      <c r="C3782" s="15">
        <f>LARGE(Premissas!$H$2:$I$2,1)</f>
        <v>63.39</v>
      </c>
      <c r="D3782" s="16">
        <f t="shared" ref="D3782:D3793" si="5778">IF(C3782&gt;105%*B3782,(C3782-B3782),0)</f>
        <v>0</v>
      </c>
      <c r="E3782" s="17">
        <f>D3782*Premissas!$C$6</f>
        <v>0</v>
      </c>
      <c r="F3782" s="15">
        <f t="shared" ref="F3782:F3793" si="5779">IF(C3782&gt;B3782,C3782,B3782)</f>
        <v>271</v>
      </c>
      <c r="G3782" s="18">
        <f>F3782*Premissas!$C$5</f>
        <v>8736.1278076558046</v>
      </c>
      <c r="M3782" s="7" t="str">
        <f>Premissas!$E$2</f>
        <v>outubro/19</v>
      </c>
      <c r="N3782" s="29">
        <f t="shared" ref="N3782" si="5780">N3768+1</f>
        <v>271</v>
      </c>
      <c r="O3782" s="15">
        <f>Premissas!$I$2</f>
        <v>63.39</v>
      </c>
      <c r="P3782" s="16">
        <f t="shared" ref="P3782:P3793" si="5781">IF(O3782&gt;105%*N3782,(O3782-N3782),0)</f>
        <v>0</v>
      </c>
      <c r="Q3782" s="17">
        <f>P3782*Premissas!$C$13</f>
        <v>0</v>
      </c>
      <c r="R3782" s="15">
        <f t="shared" ref="R3782:R3793" si="5782">IF(O3782&gt;N3782,O3782,N3782)</f>
        <v>271</v>
      </c>
      <c r="S3782" s="18">
        <f>R3782*Premissas!$C$11</f>
        <v>13052.752293577982</v>
      </c>
      <c r="Y3782" s="7" t="str">
        <f>Premissas!$E$2</f>
        <v>outubro/19</v>
      </c>
      <c r="Z3782" s="29">
        <f t="shared" ref="Z3782" si="5783">Z3768+1</f>
        <v>271</v>
      </c>
      <c r="AA3782" s="15">
        <f>Premissas!$H$2</f>
        <v>58.8</v>
      </c>
      <c r="AB3782" s="16">
        <f t="shared" ref="AB3782:AB3793" si="5784">IF(AA3782&gt;105%*Z3782,(AA3782-Z3782),0)</f>
        <v>0</v>
      </c>
      <c r="AC3782" s="17">
        <f>AB3782*Premissas!$C$6</f>
        <v>0</v>
      </c>
      <c r="AD3782" s="15">
        <f t="shared" ref="AD3782:AD3793" si="5785">IF(AA3782&gt;Z3782,AA3782,Z3782)</f>
        <v>271</v>
      </c>
      <c r="AE3782" s="18">
        <f>AD3782*Premissas!$C$12</f>
        <v>8736.1278076558046</v>
      </c>
    </row>
    <row r="3783" spans="1:33" x14ac:dyDescent="0.25">
      <c r="A3783" s="7" t="str">
        <f>Premissas!$E$3</f>
        <v>setembro/19</v>
      </c>
      <c r="B3783" s="29">
        <f>B3782</f>
        <v>271</v>
      </c>
      <c r="C3783" s="15">
        <f>LARGE(Premissas!$H$3:$I$3,1)</f>
        <v>58.91</v>
      </c>
      <c r="D3783" s="16">
        <f t="shared" si="5778"/>
        <v>0</v>
      </c>
      <c r="E3783" s="17">
        <f>D3783*Premissas!$C$6</f>
        <v>0</v>
      </c>
      <c r="F3783" s="15">
        <f t="shared" si="5779"/>
        <v>271</v>
      </c>
      <c r="G3783" s="18">
        <f>F3783*Premissas!$C$5</f>
        <v>8736.1278076558046</v>
      </c>
      <c r="M3783" s="7" t="str">
        <f>Premissas!$E$3</f>
        <v>setembro/19</v>
      </c>
      <c r="N3783" s="29">
        <f t="shared" ref="N3783:N3793" si="5786">N3782</f>
        <v>271</v>
      </c>
      <c r="O3783" s="15">
        <f>Premissas!$I$3</f>
        <v>52.19</v>
      </c>
      <c r="P3783" s="16">
        <f t="shared" si="5781"/>
        <v>0</v>
      </c>
      <c r="Q3783" s="17">
        <f>P3783*Premissas!$C$13</f>
        <v>0</v>
      </c>
      <c r="R3783" s="15">
        <f t="shared" si="5782"/>
        <v>271</v>
      </c>
      <c r="S3783" s="18">
        <f>R3783*Premissas!$C$11</f>
        <v>13052.752293577982</v>
      </c>
      <c r="Y3783" s="7" t="str">
        <f>Premissas!$E$3</f>
        <v>setembro/19</v>
      </c>
      <c r="Z3783" s="29">
        <f t="shared" ref="Z3783:Z3793" si="5787">Z3782</f>
        <v>271</v>
      </c>
      <c r="AA3783" s="15">
        <f>Premissas!$H$3</f>
        <v>58.91</v>
      </c>
      <c r="AB3783" s="16">
        <f t="shared" si="5784"/>
        <v>0</v>
      </c>
      <c r="AC3783" s="17">
        <f>AB3783*Premissas!$C$6</f>
        <v>0</v>
      </c>
      <c r="AD3783" s="15">
        <f t="shared" si="5785"/>
        <v>271</v>
      </c>
      <c r="AE3783" s="18">
        <f>AD3783*Premissas!$C$12</f>
        <v>8736.1278076558046</v>
      </c>
    </row>
    <row r="3784" spans="1:33" x14ac:dyDescent="0.25">
      <c r="A3784" s="7" t="str">
        <f>Premissas!$E$4</f>
        <v>agosto/19</v>
      </c>
      <c r="B3784" s="29">
        <f t="shared" ref="B3784:B3793" si="5788">B3783</f>
        <v>271</v>
      </c>
      <c r="C3784" s="15">
        <f>LARGE(Premissas!$H$4:$I$4,1)</f>
        <v>46.48</v>
      </c>
      <c r="D3784" s="16">
        <f t="shared" si="5778"/>
        <v>0</v>
      </c>
      <c r="E3784" s="17">
        <f>D3784*Premissas!$C$6</f>
        <v>0</v>
      </c>
      <c r="F3784" s="15">
        <f t="shared" si="5779"/>
        <v>271</v>
      </c>
      <c r="G3784" s="18">
        <f>F3784*Premissas!$C$5</f>
        <v>8736.1278076558046</v>
      </c>
      <c r="M3784" s="7" t="str">
        <f>Premissas!$E$4</f>
        <v>agosto/19</v>
      </c>
      <c r="N3784" s="29">
        <f t="shared" si="5786"/>
        <v>271</v>
      </c>
      <c r="O3784" s="15">
        <f>Premissas!$I$4</f>
        <v>20.16</v>
      </c>
      <c r="P3784" s="16">
        <f t="shared" si="5781"/>
        <v>0</v>
      </c>
      <c r="Q3784" s="17">
        <f>P3784*Premissas!$C$13</f>
        <v>0</v>
      </c>
      <c r="R3784" s="15">
        <f t="shared" si="5782"/>
        <v>271</v>
      </c>
      <c r="S3784" s="18">
        <f>R3784*Premissas!$C$11</f>
        <v>13052.752293577982</v>
      </c>
      <c r="Y3784" s="7" t="str">
        <f>Premissas!$E$4</f>
        <v>agosto/19</v>
      </c>
      <c r="Z3784" s="29">
        <f t="shared" si="5787"/>
        <v>271</v>
      </c>
      <c r="AA3784" s="15">
        <f>Premissas!$H$4</f>
        <v>46.48</v>
      </c>
      <c r="AB3784" s="16">
        <f t="shared" si="5784"/>
        <v>0</v>
      </c>
      <c r="AC3784" s="17">
        <f>AB3784*Premissas!$C$6</f>
        <v>0</v>
      </c>
      <c r="AD3784" s="15">
        <f t="shared" si="5785"/>
        <v>271</v>
      </c>
      <c r="AE3784" s="18">
        <f>AD3784*Premissas!$C$12</f>
        <v>8736.1278076558046</v>
      </c>
    </row>
    <row r="3785" spans="1:33" x14ac:dyDescent="0.25">
      <c r="A3785" s="7" t="str">
        <f>Premissas!$E$5</f>
        <v>julho/19</v>
      </c>
      <c r="B3785" s="29">
        <f t="shared" si="5788"/>
        <v>271</v>
      </c>
      <c r="C3785" s="15">
        <f>LARGE(Premissas!$H$5:$I$5,1)</f>
        <v>63.17</v>
      </c>
      <c r="D3785" s="16">
        <f t="shared" si="5778"/>
        <v>0</v>
      </c>
      <c r="E3785" s="17">
        <f>D3785*Premissas!$C$6</f>
        <v>0</v>
      </c>
      <c r="F3785" s="15">
        <f t="shared" si="5779"/>
        <v>271</v>
      </c>
      <c r="G3785" s="18">
        <f>F3785*Premissas!$C$5</f>
        <v>8736.1278076558046</v>
      </c>
      <c r="M3785" s="7" t="str">
        <f>Premissas!$E$5</f>
        <v>julho/19</v>
      </c>
      <c r="N3785" s="29">
        <f t="shared" si="5786"/>
        <v>271</v>
      </c>
      <c r="O3785" s="15">
        <f>Premissas!$I$5</f>
        <v>39.979999999999997</v>
      </c>
      <c r="P3785" s="16">
        <f t="shared" si="5781"/>
        <v>0</v>
      </c>
      <c r="Q3785" s="17">
        <f>P3785*Premissas!$C$13</f>
        <v>0</v>
      </c>
      <c r="R3785" s="15">
        <f t="shared" si="5782"/>
        <v>271</v>
      </c>
      <c r="S3785" s="18">
        <f>R3785*Premissas!$C$11</f>
        <v>13052.752293577982</v>
      </c>
      <c r="Y3785" s="7" t="str">
        <f>Premissas!$E$5</f>
        <v>julho/19</v>
      </c>
      <c r="Z3785" s="29">
        <f t="shared" si="5787"/>
        <v>271</v>
      </c>
      <c r="AA3785" s="15">
        <f>Premissas!$H$5</f>
        <v>63.17</v>
      </c>
      <c r="AB3785" s="16">
        <f t="shared" si="5784"/>
        <v>0</v>
      </c>
      <c r="AC3785" s="17">
        <f>AB3785*Premissas!$C$6</f>
        <v>0</v>
      </c>
      <c r="AD3785" s="15">
        <f t="shared" si="5785"/>
        <v>271</v>
      </c>
      <c r="AE3785" s="18">
        <f>AD3785*Premissas!$C$12</f>
        <v>8736.1278076558046</v>
      </c>
    </row>
    <row r="3786" spans="1:33" x14ac:dyDescent="0.25">
      <c r="A3786" s="7" t="str">
        <f>Premissas!$E$6</f>
        <v>junho/19</v>
      </c>
      <c r="B3786" s="29">
        <f t="shared" si="5788"/>
        <v>271</v>
      </c>
      <c r="C3786" s="15">
        <f>LARGE(Premissas!$H$6:$I$6,1)</f>
        <v>59.47</v>
      </c>
      <c r="D3786" s="16">
        <f t="shared" si="5778"/>
        <v>0</v>
      </c>
      <c r="E3786" s="17">
        <f>D3786*Premissas!$C$6</f>
        <v>0</v>
      </c>
      <c r="F3786" s="15">
        <f t="shared" si="5779"/>
        <v>271</v>
      </c>
      <c r="G3786" s="18">
        <f>F3786*Premissas!$C$5</f>
        <v>8736.1278076558046</v>
      </c>
      <c r="M3786" s="7" t="str">
        <f>Premissas!$E$6</f>
        <v>junho/19</v>
      </c>
      <c r="N3786" s="29">
        <f t="shared" si="5786"/>
        <v>271</v>
      </c>
      <c r="O3786" s="15">
        <f>Premissas!$I$6</f>
        <v>47.71</v>
      </c>
      <c r="P3786" s="16">
        <f t="shared" si="5781"/>
        <v>0</v>
      </c>
      <c r="Q3786" s="17">
        <f>P3786*Premissas!$C$13</f>
        <v>0</v>
      </c>
      <c r="R3786" s="15">
        <f t="shared" si="5782"/>
        <v>271</v>
      </c>
      <c r="S3786" s="18">
        <f>R3786*Premissas!$C$11</f>
        <v>13052.752293577982</v>
      </c>
      <c r="Y3786" s="7" t="str">
        <f>Premissas!$E$6</f>
        <v>junho/19</v>
      </c>
      <c r="Z3786" s="29">
        <f t="shared" si="5787"/>
        <v>271</v>
      </c>
      <c r="AA3786" s="15">
        <f>Premissas!$H$6</f>
        <v>59.47</v>
      </c>
      <c r="AB3786" s="16">
        <f t="shared" si="5784"/>
        <v>0</v>
      </c>
      <c r="AC3786" s="17">
        <f>AB3786*Premissas!$C$6</f>
        <v>0</v>
      </c>
      <c r="AD3786" s="15">
        <f t="shared" si="5785"/>
        <v>271</v>
      </c>
      <c r="AE3786" s="18">
        <f>AD3786*Premissas!$C$12</f>
        <v>8736.1278076558046</v>
      </c>
    </row>
    <row r="3787" spans="1:33" x14ac:dyDescent="0.25">
      <c r="A3787" s="7" t="str">
        <f>Premissas!$E$7</f>
        <v>maio/19</v>
      </c>
      <c r="B3787" s="29">
        <f t="shared" si="5788"/>
        <v>271</v>
      </c>
      <c r="C3787" s="15">
        <f>LARGE(Premissas!$H$7:$I$7,1)</f>
        <v>61.04</v>
      </c>
      <c r="D3787" s="20">
        <f t="shared" si="5778"/>
        <v>0</v>
      </c>
      <c r="E3787" s="17">
        <f>D3787*Premissas!$C$6</f>
        <v>0</v>
      </c>
      <c r="F3787" s="15">
        <f t="shared" si="5779"/>
        <v>271</v>
      </c>
      <c r="G3787" s="18">
        <f>F3787*Premissas!$C$5</f>
        <v>8736.1278076558046</v>
      </c>
      <c r="M3787" s="7" t="str">
        <f>Premissas!$E$7</f>
        <v>maio/19</v>
      </c>
      <c r="N3787" s="29">
        <f t="shared" si="5786"/>
        <v>271</v>
      </c>
      <c r="O3787" s="15">
        <f>Premissas!$I$7</f>
        <v>46.37</v>
      </c>
      <c r="P3787" s="20">
        <f t="shared" si="5781"/>
        <v>0</v>
      </c>
      <c r="Q3787" s="17">
        <f>P3787*Premissas!$C$13</f>
        <v>0</v>
      </c>
      <c r="R3787" s="15">
        <f t="shared" si="5782"/>
        <v>271</v>
      </c>
      <c r="S3787" s="18">
        <f>R3787*Premissas!$C$11</f>
        <v>13052.752293577982</v>
      </c>
      <c r="Y3787" s="7" t="str">
        <f>Premissas!$E$7</f>
        <v>maio/19</v>
      </c>
      <c r="Z3787" s="29">
        <f t="shared" si="5787"/>
        <v>271</v>
      </c>
      <c r="AA3787" s="15">
        <f>Premissas!$H$7</f>
        <v>61.04</v>
      </c>
      <c r="AB3787" s="20">
        <f t="shared" si="5784"/>
        <v>0</v>
      </c>
      <c r="AC3787" s="17">
        <f>AB3787*Premissas!$C$6</f>
        <v>0</v>
      </c>
      <c r="AD3787" s="15">
        <f t="shared" si="5785"/>
        <v>271</v>
      </c>
      <c r="AE3787" s="18">
        <f>AD3787*Premissas!$C$12</f>
        <v>8736.1278076558046</v>
      </c>
    </row>
    <row r="3788" spans="1:33" x14ac:dyDescent="0.25">
      <c r="A3788" s="7" t="str">
        <f>Premissas!$E$8</f>
        <v>abril/19</v>
      </c>
      <c r="B3788" s="29">
        <f t="shared" si="5788"/>
        <v>271</v>
      </c>
      <c r="C3788" s="15">
        <f>LARGE(Premissas!$H$8:$I$8,1)</f>
        <v>81.98</v>
      </c>
      <c r="D3788" s="20">
        <f t="shared" si="5778"/>
        <v>0</v>
      </c>
      <c r="E3788" s="17">
        <f>D3788*Premissas!$C$6</f>
        <v>0</v>
      </c>
      <c r="F3788" s="15">
        <f t="shared" si="5779"/>
        <v>271</v>
      </c>
      <c r="G3788" s="18">
        <f>F3788*Premissas!$C$5</f>
        <v>8736.1278076558046</v>
      </c>
      <c r="M3788" s="7" t="str">
        <f>Premissas!$E$8</f>
        <v>abril/19</v>
      </c>
      <c r="N3788" s="29">
        <f t="shared" si="5786"/>
        <v>271</v>
      </c>
      <c r="O3788" s="15">
        <f>Premissas!$I$8</f>
        <v>53.09</v>
      </c>
      <c r="P3788" s="20">
        <f t="shared" si="5781"/>
        <v>0</v>
      </c>
      <c r="Q3788" s="17">
        <f>P3788*Premissas!$C$13</f>
        <v>0</v>
      </c>
      <c r="R3788" s="15">
        <f t="shared" si="5782"/>
        <v>271</v>
      </c>
      <c r="S3788" s="18">
        <f>R3788*Premissas!$C$11</f>
        <v>13052.752293577982</v>
      </c>
      <c r="Y3788" s="7" t="str">
        <f>Premissas!$E$8</f>
        <v>abril/19</v>
      </c>
      <c r="Z3788" s="29">
        <f t="shared" si="5787"/>
        <v>271</v>
      </c>
      <c r="AA3788" s="15">
        <f>Premissas!$H$8</f>
        <v>81.98</v>
      </c>
      <c r="AB3788" s="20">
        <f t="shared" si="5784"/>
        <v>0</v>
      </c>
      <c r="AC3788" s="17">
        <f>AB3788*Premissas!$C$6</f>
        <v>0</v>
      </c>
      <c r="AD3788" s="15">
        <f t="shared" si="5785"/>
        <v>271</v>
      </c>
      <c r="AE3788" s="18">
        <f>AD3788*Premissas!$C$12</f>
        <v>8736.1278076558046</v>
      </c>
    </row>
    <row r="3789" spans="1:33" x14ac:dyDescent="0.25">
      <c r="A3789" s="7" t="str">
        <f>Premissas!$E$9</f>
        <v>março/19</v>
      </c>
      <c r="B3789" s="29">
        <f t="shared" si="5788"/>
        <v>271</v>
      </c>
      <c r="C3789" s="15">
        <f>LARGE(Premissas!$H$9:$I$9,1)</f>
        <v>77.73</v>
      </c>
      <c r="D3789" s="20">
        <f t="shared" si="5778"/>
        <v>0</v>
      </c>
      <c r="E3789" s="17">
        <f>D3789*Premissas!$C$6</f>
        <v>0</v>
      </c>
      <c r="F3789" s="15">
        <f t="shared" si="5779"/>
        <v>271</v>
      </c>
      <c r="G3789" s="18">
        <f>F3789*Premissas!$C$5</f>
        <v>8736.1278076558046</v>
      </c>
      <c r="M3789" s="7" t="str">
        <f>Premissas!$E$9</f>
        <v>março/19</v>
      </c>
      <c r="N3789" s="29">
        <f t="shared" si="5786"/>
        <v>271</v>
      </c>
      <c r="O3789" s="15">
        <f>Premissas!$I$9</f>
        <v>77.73</v>
      </c>
      <c r="P3789" s="20">
        <f t="shared" si="5781"/>
        <v>0</v>
      </c>
      <c r="Q3789" s="17">
        <f>P3789*Premissas!$C$13</f>
        <v>0</v>
      </c>
      <c r="R3789" s="15">
        <f t="shared" si="5782"/>
        <v>271</v>
      </c>
      <c r="S3789" s="18">
        <f>R3789*Premissas!$C$11</f>
        <v>13052.752293577982</v>
      </c>
      <c r="Y3789" s="7" t="str">
        <f>Premissas!$E$9</f>
        <v>março/19</v>
      </c>
      <c r="Z3789" s="29">
        <f t="shared" si="5787"/>
        <v>271</v>
      </c>
      <c r="AA3789" s="15">
        <f>Premissas!$H$9</f>
        <v>77.62</v>
      </c>
      <c r="AB3789" s="20">
        <f t="shared" si="5784"/>
        <v>0</v>
      </c>
      <c r="AC3789" s="17">
        <f>AB3789*Premissas!$C$6</f>
        <v>0</v>
      </c>
      <c r="AD3789" s="15">
        <f t="shared" si="5785"/>
        <v>271</v>
      </c>
      <c r="AE3789" s="18">
        <f>AD3789*Premissas!$C$12</f>
        <v>8736.1278076558046</v>
      </c>
    </row>
    <row r="3790" spans="1:33" x14ac:dyDescent="0.25">
      <c r="A3790" s="7" t="str">
        <f>Premissas!$E$10</f>
        <v>fevereiro/19</v>
      </c>
      <c r="B3790" s="29">
        <f t="shared" si="5788"/>
        <v>271</v>
      </c>
      <c r="C3790" s="15">
        <f>LARGE(Premissas!$H$10:$I$10,1)</f>
        <v>89.49</v>
      </c>
      <c r="D3790" s="20">
        <f t="shared" si="5778"/>
        <v>0</v>
      </c>
      <c r="E3790" s="17">
        <f>D3790*Premissas!$C$6</f>
        <v>0</v>
      </c>
      <c r="F3790" s="15">
        <f t="shared" si="5779"/>
        <v>271</v>
      </c>
      <c r="G3790" s="18">
        <f>F3790*Premissas!$C$5</f>
        <v>8736.1278076558046</v>
      </c>
      <c r="M3790" s="7" t="str">
        <f>Premissas!$E$10</f>
        <v>fevereiro/19</v>
      </c>
      <c r="N3790" s="29">
        <f t="shared" si="5786"/>
        <v>271</v>
      </c>
      <c r="O3790" s="15">
        <f>Premissas!$I$10</f>
        <v>61.82</v>
      </c>
      <c r="P3790" s="20">
        <f t="shared" si="5781"/>
        <v>0</v>
      </c>
      <c r="Q3790" s="17">
        <f>P3790*Premissas!$C$13</f>
        <v>0</v>
      </c>
      <c r="R3790" s="15">
        <f t="shared" si="5782"/>
        <v>271</v>
      </c>
      <c r="S3790" s="18">
        <f>R3790*Premissas!$C$11</f>
        <v>13052.752293577982</v>
      </c>
      <c r="Y3790" s="7" t="str">
        <f>Premissas!$E$10</f>
        <v>fevereiro/19</v>
      </c>
      <c r="Z3790" s="29">
        <f t="shared" si="5787"/>
        <v>271</v>
      </c>
      <c r="AA3790" s="15">
        <f>Premissas!$H$10</f>
        <v>89.49</v>
      </c>
      <c r="AB3790" s="20">
        <f t="shared" si="5784"/>
        <v>0</v>
      </c>
      <c r="AC3790" s="17">
        <f>AB3790*Premissas!$C$6</f>
        <v>0</v>
      </c>
      <c r="AD3790" s="15">
        <f t="shared" si="5785"/>
        <v>271</v>
      </c>
      <c r="AE3790" s="18">
        <f>AD3790*Premissas!$C$12</f>
        <v>8736.1278076558046</v>
      </c>
    </row>
    <row r="3791" spans="1:33" x14ac:dyDescent="0.25">
      <c r="A3791" s="7" t="str">
        <f>Premissas!$E$11</f>
        <v>janeiro/19</v>
      </c>
      <c r="B3791" s="29">
        <f t="shared" si="5788"/>
        <v>271</v>
      </c>
      <c r="C3791" s="15">
        <f>LARGE(Premissas!$H$11:$I$11,1)</f>
        <v>81.09</v>
      </c>
      <c r="D3791" s="16">
        <f t="shared" si="5778"/>
        <v>0</v>
      </c>
      <c r="E3791" s="17">
        <f>D3791*Premissas!$C$6</f>
        <v>0</v>
      </c>
      <c r="F3791" s="15">
        <f t="shared" si="5779"/>
        <v>271</v>
      </c>
      <c r="G3791" s="18">
        <f>F3791*Premissas!$C$5</f>
        <v>8736.1278076558046</v>
      </c>
      <c r="M3791" s="7" t="str">
        <f>Premissas!$E$11</f>
        <v>janeiro/19</v>
      </c>
      <c r="N3791" s="29">
        <f t="shared" si="5786"/>
        <v>271</v>
      </c>
      <c r="O3791" s="15">
        <f>Premissas!$I$11</f>
        <v>57.12</v>
      </c>
      <c r="P3791" s="16">
        <f t="shared" si="5781"/>
        <v>0</v>
      </c>
      <c r="Q3791" s="17">
        <f>P3791*Premissas!$C$13</f>
        <v>0</v>
      </c>
      <c r="R3791" s="15">
        <f t="shared" si="5782"/>
        <v>271</v>
      </c>
      <c r="S3791" s="18">
        <f>R3791*Premissas!$C$11</f>
        <v>13052.752293577982</v>
      </c>
      <c r="Y3791" s="7" t="str">
        <f>Premissas!$E$11</f>
        <v>janeiro/19</v>
      </c>
      <c r="Z3791" s="29">
        <f t="shared" si="5787"/>
        <v>271</v>
      </c>
      <c r="AA3791" s="15">
        <f>Premissas!$H$11</f>
        <v>81.09</v>
      </c>
      <c r="AB3791" s="16">
        <f t="shared" si="5784"/>
        <v>0</v>
      </c>
      <c r="AC3791" s="17">
        <f>AB3791*Premissas!$C$6</f>
        <v>0</v>
      </c>
      <c r="AD3791" s="15">
        <f t="shared" si="5785"/>
        <v>271</v>
      </c>
      <c r="AE3791" s="18">
        <f>AD3791*Premissas!$C$12</f>
        <v>8736.1278076558046</v>
      </c>
    </row>
    <row r="3792" spans="1:33" x14ac:dyDescent="0.25">
      <c r="A3792" s="7" t="str">
        <f>Premissas!$E$12</f>
        <v>dezembro/18</v>
      </c>
      <c r="B3792" s="29">
        <f t="shared" si="5788"/>
        <v>271</v>
      </c>
      <c r="C3792" s="15">
        <f>LARGE(Premissas!$H$12:$I$12,1)</f>
        <v>66.98</v>
      </c>
      <c r="D3792" s="16">
        <f t="shared" si="5778"/>
        <v>0</v>
      </c>
      <c r="E3792" s="17">
        <f>D3792*Premissas!$C$6</f>
        <v>0</v>
      </c>
      <c r="F3792" s="15">
        <f t="shared" si="5779"/>
        <v>271</v>
      </c>
      <c r="G3792" s="18">
        <f>F3792*Premissas!$C$5</f>
        <v>8736.1278076558046</v>
      </c>
      <c r="M3792" s="7" t="str">
        <f>Premissas!$E$12</f>
        <v>dezembro/18</v>
      </c>
      <c r="N3792" s="29">
        <f t="shared" si="5786"/>
        <v>271</v>
      </c>
      <c r="O3792" s="15">
        <f>Premissas!$I$12</f>
        <v>56.9</v>
      </c>
      <c r="P3792" s="16">
        <f t="shared" si="5781"/>
        <v>0</v>
      </c>
      <c r="Q3792" s="17">
        <f>P3792*Premissas!$C$13</f>
        <v>0</v>
      </c>
      <c r="R3792" s="15">
        <f t="shared" si="5782"/>
        <v>271</v>
      </c>
      <c r="S3792" s="18">
        <f>R3792*Premissas!$C$11</f>
        <v>13052.752293577982</v>
      </c>
      <c r="Y3792" s="7" t="str">
        <f>Premissas!$E$12</f>
        <v>dezembro/18</v>
      </c>
      <c r="Z3792" s="29">
        <f t="shared" si="5787"/>
        <v>271</v>
      </c>
      <c r="AA3792" s="15">
        <f>Premissas!$H$12</f>
        <v>66.98</v>
      </c>
      <c r="AB3792" s="16">
        <f t="shared" si="5784"/>
        <v>0</v>
      </c>
      <c r="AC3792" s="17">
        <f>AB3792*Premissas!$C$6</f>
        <v>0</v>
      </c>
      <c r="AD3792" s="15">
        <f t="shared" si="5785"/>
        <v>271</v>
      </c>
      <c r="AE3792" s="18">
        <f>AD3792*Premissas!$C$12</f>
        <v>8736.1278076558046</v>
      </c>
    </row>
    <row r="3793" spans="1:33" x14ac:dyDescent="0.25">
      <c r="A3793" s="7" t="str">
        <f>Premissas!$E$13</f>
        <v>novembro/18</v>
      </c>
      <c r="B3793" s="29">
        <f t="shared" si="5788"/>
        <v>271</v>
      </c>
      <c r="C3793" s="15">
        <f>LARGE(Premissas!$H$13:$I$13,1)</f>
        <v>66.42</v>
      </c>
      <c r="D3793" s="16">
        <f t="shared" si="5778"/>
        <v>0</v>
      </c>
      <c r="E3793" s="17">
        <f>D3793*Premissas!$C$6</f>
        <v>0</v>
      </c>
      <c r="F3793" s="15">
        <f t="shared" si="5779"/>
        <v>271</v>
      </c>
      <c r="G3793" s="18">
        <f>F3793*Premissas!$C$5</f>
        <v>8736.1278076558046</v>
      </c>
      <c r="M3793" s="7" t="str">
        <f>Premissas!$E$13</f>
        <v>novembro/18</v>
      </c>
      <c r="N3793" s="29">
        <f t="shared" si="5786"/>
        <v>271</v>
      </c>
      <c r="O3793" s="15">
        <f>Premissas!$I$13</f>
        <v>40.659999999999997</v>
      </c>
      <c r="P3793" s="16">
        <f t="shared" si="5781"/>
        <v>0</v>
      </c>
      <c r="Q3793" s="17">
        <f>P3793*Premissas!$C$13</f>
        <v>0</v>
      </c>
      <c r="R3793" s="15">
        <f t="shared" si="5782"/>
        <v>271</v>
      </c>
      <c r="S3793" s="18">
        <f>R3793*Premissas!$C$11</f>
        <v>13052.752293577982</v>
      </c>
      <c r="Y3793" s="7" t="str">
        <f>Premissas!$E$13</f>
        <v>novembro/18</v>
      </c>
      <c r="Z3793" s="29">
        <f t="shared" si="5787"/>
        <v>271</v>
      </c>
      <c r="AA3793" s="15">
        <f>Premissas!$H$13</f>
        <v>66.42</v>
      </c>
      <c r="AB3793" s="16">
        <f t="shared" si="5784"/>
        <v>0</v>
      </c>
      <c r="AC3793" s="17">
        <f>AB3793*Premissas!$C$6</f>
        <v>0</v>
      </c>
      <c r="AD3793" s="15">
        <f t="shared" si="5785"/>
        <v>271</v>
      </c>
      <c r="AE3793" s="18">
        <f>AD3793*Premissas!$C$12</f>
        <v>8736.1278076558046</v>
      </c>
    </row>
    <row r="3794" spans="1:33" x14ac:dyDescent="0.25">
      <c r="A3794" s="26" t="s">
        <v>35</v>
      </c>
      <c r="B3794" s="5"/>
      <c r="C3794" s="5">
        <f>LARGE(C3781:C3793,1)</f>
        <v>89.49</v>
      </c>
      <c r="D3794" s="5">
        <f>LARGE(D3781:D3793,1)</f>
        <v>0</v>
      </c>
      <c r="E3794" s="27">
        <f>SUM(E3782:E3793)</f>
        <v>0</v>
      </c>
      <c r="F3794" s="5">
        <f>LARGE(F3781:F3793,1)</f>
        <v>271</v>
      </c>
      <c r="G3794" s="27">
        <f t="shared" si="5702"/>
        <v>104833.53369186968</v>
      </c>
      <c r="H3794" s="50">
        <f>E3794+G3794</f>
        <v>104833.53369186968</v>
      </c>
      <c r="I3794">
        <f>B3782</f>
        <v>271</v>
      </c>
      <c r="M3794" s="26" t="s">
        <v>35</v>
      </c>
      <c r="N3794" s="5"/>
      <c r="O3794" s="5">
        <f t="shared" ref="O3794:P3794" si="5789">LARGE(O3781:O3793,1)</f>
        <v>77.73</v>
      </c>
      <c r="P3794" s="5">
        <f t="shared" si="5789"/>
        <v>0</v>
      </c>
      <c r="Q3794" s="27">
        <f t="shared" ref="Q3794" si="5790">SUM(Q3782:Q3793)</f>
        <v>0</v>
      </c>
      <c r="R3794" s="5">
        <f t="shared" ref="R3794" si="5791">LARGE(R3781:R3793,1)</f>
        <v>271</v>
      </c>
      <c r="S3794" s="27">
        <f t="shared" si="5706"/>
        <v>156633.02752293579</v>
      </c>
      <c r="T3794" s="50">
        <f t="shared" ref="T3794" si="5792">Q3794+S3794</f>
        <v>156633.02752293579</v>
      </c>
      <c r="U3794">
        <f t="shared" ref="U3794" si="5793">N3782</f>
        <v>271</v>
      </c>
      <c r="Y3794" s="26" t="s">
        <v>35</v>
      </c>
      <c r="Z3794" s="5"/>
      <c r="AA3794" s="5">
        <f t="shared" ref="AA3794:AB3794" si="5794">LARGE(AA3781:AA3793,1)</f>
        <v>89.49</v>
      </c>
      <c r="AB3794" s="5">
        <f t="shared" si="5794"/>
        <v>0</v>
      </c>
      <c r="AC3794" s="27">
        <f t="shared" ref="AC3794" si="5795">SUM(AC3782:AC3793)</f>
        <v>0</v>
      </c>
      <c r="AD3794" s="5">
        <f t="shared" ref="AD3794" si="5796">LARGE(AD3781:AD3793,1)</f>
        <v>271</v>
      </c>
      <c r="AE3794" s="27">
        <f t="shared" si="5712"/>
        <v>104833.53369186968</v>
      </c>
      <c r="AF3794" s="50">
        <f t="shared" ref="AF3794" si="5797">AC3794+AE3794</f>
        <v>104833.53369186968</v>
      </c>
      <c r="AG3794">
        <f t="shared" ref="AG3794" si="5798">Z3782</f>
        <v>271</v>
      </c>
    </row>
    <row r="3795" spans="1:33" x14ac:dyDescent="0.25">
      <c r="A3795" s="6" t="s">
        <v>12</v>
      </c>
      <c r="B3795" s="6" t="s">
        <v>18</v>
      </c>
      <c r="C3795" s="6" t="s">
        <v>19</v>
      </c>
      <c r="D3795" s="14" t="s">
        <v>20</v>
      </c>
      <c r="E3795" s="14" t="s">
        <v>21</v>
      </c>
      <c r="F3795" s="6" t="s">
        <v>22</v>
      </c>
      <c r="G3795" s="6" t="s">
        <v>23</v>
      </c>
      <c r="M3795" s="6" t="s">
        <v>12</v>
      </c>
      <c r="N3795" s="6" t="s">
        <v>18</v>
      </c>
      <c r="O3795" s="6" t="s">
        <v>19</v>
      </c>
      <c r="P3795" s="14" t="s">
        <v>20</v>
      </c>
      <c r="Q3795" s="14" t="s">
        <v>21</v>
      </c>
      <c r="R3795" s="6" t="s">
        <v>22</v>
      </c>
      <c r="S3795" s="6" t="s">
        <v>23</v>
      </c>
      <c r="Y3795" s="6" t="s">
        <v>12</v>
      </c>
      <c r="Z3795" s="6" t="s">
        <v>18</v>
      </c>
      <c r="AA3795" s="6" t="s">
        <v>19</v>
      </c>
      <c r="AB3795" s="14" t="s">
        <v>20</v>
      </c>
      <c r="AC3795" s="14" t="s">
        <v>21</v>
      </c>
      <c r="AD3795" s="6" t="s">
        <v>22</v>
      </c>
      <c r="AE3795" s="6" t="s">
        <v>23</v>
      </c>
    </row>
    <row r="3796" spans="1:33" x14ac:dyDescent="0.25">
      <c r="A3796" s="7" t="str">
        <f>Premissas!$E$2</f>
        <v>outubro/19</v>
      </c>
      <c r="B3796" s="29">
        <f>B3782+1</f>
        <v>272</v>
      </c>
      <c r="C3796" s="15">
        <f>LARGE(Premissas!$H$2:$I$2,1)</f>
        <v>63.39</v>
      </c>
      <c r="D3796" s="16">
        <f t="shared" ref="D3796:D3807" si="5799">IF(C3796&gt;105%*B3796,(C3796-B3796),0)</f>
        <v>0</v>
      </c>
      <c r="E3796" s="17">
        <f>D3796*Premissas!$C$6</f>
        <v>0</v>
      </c>
      <c r="F3796" s="15">
        <f t="shared" ref="F3796:F3807" si="5800">IF(C3796&gt;B3796,C3796,B3796)</f>
        <v>272</v>
      </c>
      <c r="G3796" s="18">
        <f>F3796*Premissas!$C$5</f>
        <v>8768.364441632395</v>
      </c>
      <c r="M3796" s="7" t="str">
        <f>Premissas!$E$2</f>
        <v>outubro/19</v>
      </c>
      <c r="N3796" s="29">
        <f t="shared" ref="N3796" si="5801">N3782+1</f>
        <v>272</v>
      </c>
      <c r="O3796" s="15">
        <f>Premissas!$I$2</f>
        <v>63.39</v>
      </c>
      <c r="P3796" s="16">
        <f t="shared" ref="P3796:P3807" si="5802">IF(O3796&gt;105%*N3796,(O3796-N3796),0)</f>
        <v>0</v>
      </c>
      <c r="Q3796" s="17">
        <f>P3796*Premissas!$C$13</f>
        <v>0</v>
      </c>
      <c r="R3796" s="15">
        <f t="shared" ref="R3796:R3807" si="5803">IF(O3796&gt;N3796,O3796,N3796)</f>
        <v>272</v>
      </c>
      <c r="S3796" s="18">
        <f>R3796*Premissas!$C$11</f>
        <v>13100.91743119266</v>
      </c>
      <c r="Y3796" s="7" t="str">
        <f>Premissas!$E$2</f>
        <v>outubro/19</v>
      </c>
      <c r="Z3796" s="29">
        <f t="shared" ref="Z3796" si="5804">Z3782+1</f>
        <v>272</v>
      </c>
      <c r="AA3796" s="15">
        <f>Premissas!$H$2</f>
        <v>58.8</v>
      </c>
      <c r="AB3796" s="16">
        <f t="shared" ref="AB3796:AB3807" si="5805">IF(AA3796&gt;105%*Z3796,(AA3796-Z3796),0)</f>
        <v>0</v>
      </c>
      <c r="AC3796" s="17">
        <f>AB3796*Premissas!$C$6</f>
        <v>0</v>
      </c>
      <c r="AD3796" s="15">
        <f t="shared" ref="AD3796:AD3807" si="5806">IF(AA3796&gt;Z3796,AA3796,Z3796)</f>
        <v>272</v>
      </c>
      <c r="AE3796" s="18">
        <f>AD3796*Premissas!$C$12</f>
        <v>8768.364441632395</v>
      </c>
    </row>
    <row r="3797" spans="1:33" x14ac:dyDescent="0.25">
      <c r="A3797" s="7" t="str">
        <f>Premissas!$E$3</f>
        <v>setembro/19</v>
      </c>
      <c r="B3797" s="29">
        <f>B3796</f>
        <v>272</v>
      </c>
      <c r="C3797" s="15">
        <f>LARGE(Premissas!$H$3:$I$3,1)</f>
        <v>58.91</v>
      </c>
      <c r="D3797" s="16">
        <f t="shared" si="5799"/>
        <v>0</v>
      </c>
      <c r="E3797" s="17">
        <f>D3797*Premissas!$C$6</f>
        <v>0</v>
      </c>
      <c r="F3797" s="15">
        <f t="shared" si="5800"/>
        <v>272</v>
      </c>
      <c r="G3797" s="18">
        <f>F3797*Premissas!$C$5</f>
        <v>8768.364441632395</v>
      </c>
      <c r="M3797" s="7" t="str">
        <f>Premissas!$E$3</f>
        <v>setembro/19</v>
      </c>
      <c r="N3797" s="29">
        <f t="shared" ref="N3797:N3807" si="5807">N3796</f>
        <v>272</v>
      </c>
      <c r="O3797" s="15">
        <f>Premissas!$I$3</f>
        <v>52.19</v>
      </c>
      <c r="P3797" s="16">
        <f t="shared" si="5802"/>
        <v>0</v>
      </c>
      <c r="Q3797" s="17">
        <f>P3797*Premissas!$C$13</f>
        <v>0</v>
      </c>
      <c r="R3797" s="15">
        <f t="shared" si="5803"/>
        <v>272</v>
      </c>
      <c r="S3797" s="18">
        <f>R3797*Premissas!$C$11</f>
        <v>13100.91743119266</v>
      </c>
      <c r="Y3797" s="7" t="str">
        <f>Premissas!$E$3</f>
        <v>setembro/19</v>
      </c>
      <c r="Z3797" s="29">
        <f t="shared" ref="Z3797:Z3807" si="5808">Z3796</f>
        <v>272</v>
      </c>
      <c r="AA3797" s="15">
        <f>Premissas!$H$3</f>
        <v>58.91</v>
      </c>
      <c r="AB3797" s="16">
        <f t="shared" si="5805"/>
        <v>0</v>
      </c>
      <c r="AC3797" s="17">
        <f>AB3797*Premissas!$C$6</f>
        <v>0</v>
      </c>
      <c r="AD3797" s="15">
        <f t="shared" si="5806"/>
        <v>272</v>
      </c>
      <c r="AE3797" s="18">
        <f>AD3797*Premissas!$C$12</f>
        <v>8768.364441632395</v>
      </c>
    </row>
    <row r="3798" spans="1:33" x14ac:dyDescent="0.25">
      <c r="A3798" s="7" t="str">
        <f>Premissas!$E$4</f>
        <v>agosto/19</v>
      </c>
      <c r="B3798" s="29">
        <f t="shared" ref="B3798:B3807" si="5809">B3797</f>
        <v>272</v>
      </c>
      <c r="C3798" s="15">
        <f>LARGE(Premissas!$H$4:$I$4,1)</f>
        <v>46.48</v>
      </c>
      <c r="D3798" s="16">
        <f t="shared" si="5799"/>
        <v>0</v>
      </c>
      <c r="E3798" s="17">
        <f>D3798*Premissas!$C$6</f>
        <v>0</v>
      </c>
      <c r="F3798" s="15">
        <f t="shared" si="5800"/>
        <v>272</v>
      </c>
      <c r="G3798" s="18">
        <f>F3798*Premissas!$C$5</f>
        <v>8768.364441632395</v>
      </c>
      <c r="M3798" s="7" t="str">
        <f>Premissas!$E$4</f>
        <v>agosto/19</v>
      </c>
      <c r="N3798" s="29">
        <f t="shared" si="5807"/>
        <v>272</v>
      </c>
      <c r="O3798" s="15">
        <f>Premissas!$I$4</f>
        <v>20.16</v>
      </c>
      <c r="P3798" s="16">
        <f t="shared" si="5802"/>
        <v>0</v>
      </c>
      <c r="Q3798" s="17">
        <f>P3798*Premissas!$C$13</f>
        <v>0</v>
      </c>
      <c r="R3798" s="15">
        <f t="shared" si="5803"/>
        <v>272</v>
      </c>
      <c r="S3798" s="18">
        <f>R3798*Premissas!$C$11</f>
        <v>13100.91743119266</v>
      </c>
      <c r="Y3798" s="7" t="str">
        <f>Premissas!$E$4</f>
        <v>agosto/19</v>
      </c>
      <c r="Z3798" s="29">
        <f t="shared" si="5808"/>
        <v>272</v>
      </c>
      <c r="AA3798" s="15">
        <f>Premissas!$H$4</f>
        <v>46.48</v>
      </c>
      <c r="AB3798" s="16">
        <f t="shared" si="5805"/>
        <v>0</v>
      </c>
      <c r="AC3798" s="17">
        <f>AB3798*Premissas!$C$6</f>
        <v>0</v>
      </c>
      <c r="AD3798" s="15">
        <f t="shared" si="5806"/>
        <v>272</v>
      </c>
      <c r="AE3798" s="18">
        <f>AD3798*Premissas!$C$12</f>
        <v>8768.364441632395</v>
      </c>
    </row>
    <row r="3799" spans="1:33" x14ac:dyDescent="0.25">
      <c r="A3799" s="7" t="str">
        <f>Premissas!$E$5</f>
        <v>julho/19</v>
      </c>
      <c r="B3799" s="29">
        <f t="shared" si="5809"/>
        <v>272</v>
      </c>
      <c r="C3799" s="15">
        <f>LARGE(Premissas!$H$5:$I$5,1)</f>
        <v>63.17</v>
      </c>
      <c r="D3799" s="16">
        <f t="shared" si="5799"/>
        <v>0</v>
      </c>
      <c r="E3799" s="17">
        <f>D3799*Premissas!$C$6</f>
        <v>0</v>
      </c>
      <c r="F3799" s="15">
        <f t="shared" si="5800"/>
        <v>272</v>
      </c>
      <c r="G3799" s="18">
        <f>F3799*Premissas!$C$5</f>
        <v>8768.364441632395</v>
      </c>
      <c r="M3799" s="7" t="str">
        <f>Premissas!$E$5</f>
        <v>julho/19</v>
      </c>
      <c r="N3799" s="29">
        <f t="shared" si="5807"/>
        <v>272</v>
      </c>
      <c r="O3799" s="15">
        <f>Premissas!$I$5</f>
        <v>39.979999999999997</v>
      </c>
      <c r="P3799" s="16">
        <f t="shared" si="5802"/>
        <v>0</v>
      </c>
      <c r="Q3799" s="17">
        <f>P3799*Premissas!$C$13</f>
        <v>0</v>
      </c>
      <c r="R3799" s="15">
        <f t="shared" si="5803"/>
        <v>272</v>
      </c>
      <c r="S3799" s="18">
        <f>R3799*Premissas!$C$11</f>
        <v>13100.91743119266</v>
      </c>
      <c r="Y3799" s="7" t="str">
        <f>Premissas!$E$5</f>
        <v>julho/19</v>
      </c>
      <c r="Z3799" s="29">
        <f t="shared" si="5808"/>
        <v>272</v>
      </c>
      <c r="AA3799" s="15">
        <f>Premissas!$H$5</f>
        <v>63.17</v>
      </c>
      <c r="AB3799" s="16">
        <f t="shared" si="5805"/>
        <v>0</v>
      </c>
      <c r="AC3799" s="17">
        <f>AB3799*Premissas!$C$6</f>
        <v>0</v>
      </c>
      <c r="AD3799" s="15">
        <f t="shared" si="5806"/>
        <v>272</v>
      </c>
      <c r="AE3799" s="18">
        <f>AD3799*Premissas!$C$12</f>
        <v>8768.364441632395</v>
      </c>
    </row>
    <row r="3800" spans="1:33" x14ac:dyDescent="0.25">
      <c r="A3800" s="7" t="str">
        <f>Premissas!$E$6</f>
        <v>junho/19</v>
      </c>
      <c r="B3800" s="29">
        <f t="shared" si="5809"/>
        <v>272</v>
      </c>
      <c r="C3800" s="15">
        <f>LARGE(Premissas!$H$6:$I$6,1)</f>
        <v>59.47</v>
      </c>
      <c r="D3800" s="16">
        <f t="shared" si="5799"/>
        <v>0</v>
      </c>
      <c r="E3800" s="17">
        <f>D3800*Premissas!$C$6</f>
        <v>0</v>
      </c>
      <c r="F3800" s="15">
        <f t="shared" si="5800"/>
        <v>272</v>
      </c>
      <c r="G3800" s="18">
        <f>F3800*Premissas!$C$5</f>
        <v>8768.364441632395</v>
      </c>
      <c r="M3800" s="7" t="str">
        <f>Premissas!$E$6</f>
        <v>junho/19</v>
      </c>
      <c r="N3800" s="29">
        <f t="shared" si="5807"/>
        <v>272</v>
      </c>
      <c r="O3800" s="15">
        <f>Premissas!$I$6</f>
        <v>47.71</v>
      </c>
      <c r="P3800" s="16">
        <f t="shared" si="5802"/>
        <v>0</v>
      </c>
      <c r="Q3800" s="17">
        <f>P3800*Premissas!$C$13</f>
        <v>0</v>
      </c>
      <c r="R3800" s="15">
        <f t="shared" si="5803"/>
        <v>272</v>
      </c>
      <c r="S3800" s="18">
        <f>R3800*Premissas!$C$11</f>
        <v>13100.91743119266</v>
      </c>
      <c r="Y3800" s="7" t="str">
        <f>Premissas!$E$6</f>
        <v>junho/19</v>
      </c>
      <c r="Z3800" s="29">
        <f t="shared" si="5808"/>
        <v>272</v>
      </c>
      <c r="AA3800" s="15">
        <f>Premissas!$H$6</f>
        <v>59.47</v>
      </c>
      <c r="AB3800" s="16">
        <f t="shared" si="5805"/>
        <v>0</v>
      </c>
      <c r="AC3800" s="17">
        <f>AB3800*Premissas!$C$6</f>
        <v>0</v>
      </c>
      <c r="AD3800" s="15">
        <f t="shared" si="5806"/>
        <v>272</v>
      </c>
      <c r="AE3800" s="18">
        <f>AD3800*Premissas!$C$12</f>
        <v>8768.364441632395</v>
      </c>
    </row>
    <row r="3801" spans="1:33" x14ac:dyDescent="0.25">
      <c r="A3801" s="7" t="str">
        <f>Premissas!$E$7</f>
        <v>maio/19</v>
      </c>
      <c r="B3801" s="29">
        <f t="shared" si="5809"/>
        <v>272</v>
      </c>
      <c r="C3801" s="15">
        <f>LARGE(Premissas!$H$7:$I$7,1)</f>
        <v>61.04</v>
      </c>
      <c r="D3801" s="20">
        <f t="shared" si="5799"/>
        <v>0</v>
      </c>
      <c r="E3801" s="17">
        <f>D3801*Premissas!$C$6</f>
        <v>0</v>
      </c>
      <c r="F3801" s="15">
        <f t="shared" si="5800"/>
        <v>272</v>
      </c>
      <c r="G3801" s="18">
        <f>F3801*Premissas!$C$5</f>
        <v>8768.364441632395</v>
      </c>
      <c r="M3801" s="7" t="str">
        <f>Premissas!$E$7</f>
        <v>maio/19</v>
      </c>
      <c r="N3801" s="29">
        <f t="shared" si="5807"/>
        <v>272</v>
      </c>
      <c r="O3801" s="15">
        <f>Premissas!$I$7</f>
        <v>46.37</v>
      </c>
      <c r="P3801" s="20">
        <f t="shared" si="5802"/>
        <v>0</v>
      </c>
      <c r="Q3801" s="17">
        <f>P3801*Premissas!$C$13</f>
        <v>0</v>
      </c>
      <c r="R3801" s="15">
        <f t="shared" si="5803"/>
        <v>272</v>
      </c>
      <c r="S3801" s="18">
        <f>R3801*Premissas!$C$11</f>
        <v>13100.91743119266</v>
      </c>
      <c r="Y3801" s="7" t="str">
        <f>Premissas!$E$7</f>
        <v>maio/19</v>
      </c>
      <c r="Z3801" s="29">
        <f t="shared" si="5808"/>
        <v>272</v>
      </c>
      <c r="AA3801" s="15">
        <f>Premissas!$H$7</f>
        <v>61.04</v>
      </c>
      <c r="AB3801" s="20">
        <f t="shared" si="5805"/>
        <v>0</v>
      </c>
      <c r="AC3801" s="17">
        <f>AB3801*Premissas!$C$6</f>
        <v>0</v>
      </c>
      <c r="AD3801" s="15">
        <f t="shared" si="5806"/>
        <v>272</v>
      </c>
      <c r="AE3801" s="18">
        <f>AD3801*Premissas!$C$12</f>
        <v>8768.364441632395</v>
      </c>
    </row>
    <row r="3802" spans="1:33" x14ac:dyDescent="0.25">
      <c r="A3802" s="7" t="str">
        <f>Premissas!$E$8</f>
        <v>abril/19</v>
      </c>
      <c r="B3802" s="29">
        <f t="shared" si="5809"/>
        <v>272</v>
      </c>
      <c r="C3802" s="15">
        <f>LARGE(Premissas!$H$8:$I$8,1)</f>
        <v>81.98</v>
      </c>
      <c r="D3802" s="20">
        <f t="shared" si="5799"/>
        <v>0</v>
      </c>
      <c r="E3802" s="17">
        <f>D3802*Premissas!$C$6</f>
        <v>0</v>
      </c>
      <c r="F3802" s="15">
        <f t="shared" si="5800"/>
        <v>272</v>
      </c>
      <c r="G3802" s="18">
        <f>F3802*Premissas!$C$5</f>
        <v>8768.364441632395</v>
      </c>
      <c r="M3802" s="7" t="str">
        <f>Premissas!$E$8</f>
        <v>abril/19</v>
      </c>
      <c r="N3802" s="29">
        <f t="shared" si="5807"/>
        <v>272</v>
      </c>
      <c r="O3802" s="15">
        <f>Premissas!$I$8</f>
        <v>53.09</v>
      </c>
      <c r="P3802" s="20">
        <f t="shared" si="5802"/>
        <v>0</v>
      </c>
      <c r="Q3802" s="17">
        <f>P3802*Premissas!$C$13</f>
        <v>0</v>
      </c>
      <c r="R3802" s="15">
        <f t="shared" si="5803"/>
        <v>272</v>
      </c>
      <c r="S3802" s="18">
        <f>R3802*Premissas!$C$11</f>
        <v>13100.91743119266</v>
      </c>
      <c r="Y3802" s="7" t="str">
        <f>Premissas!$E$8</f>
        <v>abril/19</v>
      </c>
      <c r="Z3802" s="29">
        <f t="shared" si="5808"/>
        <v>272</v>
      </c>
      <c r="AA3802" s="15">
        <f>Premissas!$H$8</f>
        <v>81.98</v>
      </c>
      <c r="AB3802" s="20">
        <f t="shared" si="5805"/>
        <v>0</v>
      </c>
      <c r="AC3802" s="17">
        <f>AB3802*Premissas!$C$6</f>
        <v>0</v>
      </c>
      <c r="AD3802" s="15">
        <f t="shared" si="5806"/>
        <v>272</v>
      </c>
      <c r="AE3802" s="18">
        <f>AD3802*Premissas!$C$12</f>
        <v>8768.364441632395</v>
      </c>
    </row>
    <row r="3803" spans="1:33" x14ac:dyDescent="0.25">
      <c r="A3803" s="7" t="str">
        <f>Premissas!$E$9</f>
        <v>março/19</v>
      </c>
      <c r="B3803" s="29">
        <f t="shared" si="5809"/>
        <v>272</v>
      </c>
      <c r="C3803" s="15">
        <f>LARGE(Premissas!$H$9:$I$9,1)</f>
        <v>77.73</v>
      </c>
      <c r="D3803" s="20">
        <f t="shared" si="5799"/>
        <v>0</v>
      </c>
      <c r="E3803" s="17">
        <f>D3803*Premissas!$C$6</f>
        <v>0</v>
      </c>
      <c r="F3803" s="15">
        <f t="shared" si="5800"/>
        <v>272</v>
      </c>
      <c r="G3803" s="18">
        <f>F3803*Premissas!$C$5</f>
        <v>8768.364441632395</v>
      </c>
      <c r="M3803" s="7" t="str">
        <f>Premissas!$E$9</f>
        <v>março/19</v>
      </c>
      <c r="N3803" s="29">
        <f t="shared" si="5807"/>
        <v>272</v>
      </c>
      <c r="O3803" s="15">
        <f>Premissas!$I$9</f>
        <v>77.73</v>
      </c>
      <c r="P3803" s="20">
        <f t="shared" si="5802"/>
        <v>0</v>
      </c>
      <c r="Q3803" s="17">
        <f>P3803*Premissas!$C$13</f>
        <v>0</v>
      </c>
      <c r="R3803" s="15">
        <f t="shared" si="5803"/>
        <v>272</v>
      </c>
      <c r="S3803" s="18">
        <f>R3803*Premissas!$C$11</f>
        <v>13100.91743119266</v>
      </c>
      <c r="Y3803" s="7" t="str">
        <f>Premissas!$E$9</f>
        <v>março/19</v>
      </c>
      <c r="Z3803" s="29">
        <f t="shared" si="5808"/>
        <v>272</v>
      </c>
      <c r="AA3803" s="15">
        <f>Premissas!$H$9</f>
        <v>77.62</v>
      </c>
      <c r="AB3803" s="20">
        <f t="shared" si="5805"/>
        <v>0</v>
      </c>
      <c r="AC3803" s="17">
        <f>AB3803*Premissas!$C$6</f>
        <v>0</v>
      </c>
      <c r="AD3803" s="15">
        <f t="shared" si="5806"/>
        <v>272</v>
      </c>
      <c r="AE3803" s="18">
        <f>AD3803*Premissas!$C$12</f>
        <v>8768.364441632395</v>
      </c>
    </row>
    <row r="3804" spans="1:33" x14ac:dyDescent="0.25">
      <c r="A3804" s="7" t="str">
        <f>Premissas!$E$10</f>
        <v>fevereiro/19</v>
      </c>
      <c r="B3804" s="29">
        <f t="shared" si="5809"/>
        <v>272</v>
      </c>
      <c r="C3804" s="15">
        <f>LARGE(Premissas!$H$10:$I$10,1)</f>
        <v>89.49</v>
      </c>
      <c r="D3804" s="20">
        <f t="shared" si="5799"/>
        <v>0</v>
      </c>
      <c r="E3804" s="17">
        <f>D3804*Premissas!$C$6</f>
        <v>0</v>
      </c>
      <c r="F3804" s="15">
        <f t="shared" si="5800"/>
        <v>272</v>
      </c>
      <c r="G3804" s="18">
        <f>F3804*Premissas!$C$5</f>
        <v>8768.364441632395</v>
      </c>
      <c r="M3804" s="7" t="str">
        <f>Premissas!$E$10</f>
        <v>fevereiro/19</v>
      </c>
      <c r="N3804" s="29">
        <f t="shared" si="5807"/>
        <v>272</v>
      </c>
      <c r="O3804" s="15">
        <f>Premissas!$I$10</f>
        <v>61.82</v>
      </c>
      <c r="P3804" s="20">
        <f t="shared" si="5802"/>
        <v>0</v>
      </c>
      <c r="Q3804" s="17">
        <f>P3804*Premissas!$C$13</f>
        <v>0</v>
      </c>
      <c r="R3804" s="15">
        <f t="shared" si="5803"/>
        <v>272</v>
      </c>
      <c r="S3804" s="18">
        <f>R3804*Premissas!$C$11</f>
        <v>13100.91743119266</v>
      </c>
      <c r="Y3804" s="7" t="str">
        <f>Premissas!$E$10</f>
        <v>fevereiro/19</v>
      </c>
      <c r="Z3804" s="29">
        <f t="shared" si="5808"/>
        <v>272</v>
      </c>
      <c r="AA3804" s="15">
        <f>Premissas!$H$10</f>
        <v>89.49</v>
      </c>
      <c r="AB3804" s="20">
        <f t="shared" si="5805"/>
        <v>0</v>
      </c>
      <c r="AC3804" s="17">
        <f>AB3804*Premissas!$C$6</f>
        <v>0</v>
      </c>
      <c r="AD3804" s="15">
        <f t="shared" si="5806"/>
        <v>272</v>
      </c>
      <c r="AE3804" s="18">
        <f>AD3804*Premissas!$C$12</f>
        <v>8768.364441632395</v>
      </c>
    </row>
    <row r="3805" spans="1:33" x14ac:dyDescent="0.25">
      <c r="A3805" s="7" t="str">
        <f>Premissas!$E$11</f>
        <v>janeiro/19</v>
      </c>
      <c r="B3805" s="29">
        <f t="shared" si="5809"/>
        <v>272</v>
      </c>
      <c r="C3805" s="15">
        <f>LARGE(Premissas!$H$11:$I$11,1)</f>
        <v>81.09</v>
      </c>
      <c r="D3805" s="16">
        <f t="shared" si="5799"/>
        <v>0</v>
      </c>
      <c r="E3805" s="17">
        <f>D3805*Premissas!$C$6</f>
        <v>0</v>
      </c>
      <c r="F3805" s="15">
        <f t="shared" si="5800"/>
        <v>272</v>
      </c>
      <c r="G3805" s="18">
        <f>F3805*Premissas!$C$5</f>
        <v>8768.364441632395</v>
      </c>
      <c r="M3805" s="7" t="str">
        <f>Premissas!$E$11</f>
        <v>janeiro/19</v>
      </c>
      <c r="N3805" s="29">
        <f t="shared" si="5807"/>
        <v>272</v>
      </c>
      <c r="O3805" s="15">
        <f>Premissas!$I$11</f>
        <v>57.12</v>
      </c>
      <c r="P3805" s="16">
        <f t="shared" si="5802"/>
        <v>0</v>
      </c>
      <c r="Q3805" s="17">
        <f>P3805*Premissas!$C$13</f>
        <v>0</v>
      </c>
      <c r="R3805" s="15">
        <f t="shared" si="5803"/>
        <v>272</v>
      </c>
      <c r="S3805" s="18">
        <f>R3805*Premissas!$C$11</f>
        <v>13100.91743119266</v>
      </c>
      <c r="Y3805" s="7" t="str">
        <f>Premissas!$E$11</f>
        <v>janeiro/19</v>
      </c>
      <c r="Z3805" s="29">
        <f t="shared" si="5808"/>
        <v>272</v>
      </c>
      <c r="AA3805" s="15">
        <f>Premissas!$H$11</f>
        <v>81.09</v>
      </c>
      <c r="AB3805" s="16">
        <f t="shared" si="5805"/>
        <v>0</v>
      </c>
      <c r="AC3805" s="17">
        <f>AB3805*Premissas!$C$6</f>
        <v>0</v>
      </c>
      <c r="AD3805" s="15">
        <f t="shared" si="5806"/>
        <v>272</v>
      </c>
      <c r="AE3805" s="18">
        <f>AD3805*Premissas!$C$12</f>
        <v>8768.364441632395</v>
      </c>
    </row>
    <row r="3806" spans="1:33" x14ac:dyDescent="0.25">
      <c r="A3806" s="7" t="str">
        <f>Premissas!$E$12</f>
        <v>dezembro/18</v>
      </c>
      <c r="B3806" s="29">
        <f t="shared" si="5809"/>
        <v>272</v>
      </c>
      <c r="C3806" s="15">
        <f>LARGE(Premissas!$H$12:$I$12,1)</f>
        <v>66.98</v>
      </c>
      <c r="D3806" s="16">
        <f t="shared" si="5799"/>
        <v>0</v>
      </c>
      <c r="E3806" s="17">
        <f>D3806*Premissas!$C$6</f>
        <v>0</v>
      </c>
      <c r="F3806" s="15">
        <f t="shared" si="5800"/>
        <v>272</v>
      </c>
      <c r="G3806" s="18">
        <f>F3806*Premissas!$C$5</f>
        <v>8768.364441632395</v>
      </c>
      <c r="M3806" s="7" t="str">
        <f>Premissas!$E$12</f>
        <v>dezembro/18</v>
      </c>
      <c r="N3806" s="29">
        <f t="shared" si="5807"/>
        <v>272</v>
      </c>
      <c r="O3806" s="15">
        <f>Premissas!$I$12</f>
        <v>56.9</v>
      </c>
      <c r="P3806" s="16">
        <f t="shared" si="5802"/>
        <v>0</v>
      </c>
      <c r="Q3806" s="17">
        <f>P3806*Premissas!$C$13</f>
        <v>0</v>
      </c>
      <c r="R3806" s="15">
        <f t="shared" si="5803"/>
        <v>272</v>
      </c>
      <c r="S3806" s="18">
        <f>R3806*Premissas!$C$11</f>
        <v>13100.91743119266</v>
      </c>
      <c r="Y3806" s="7" t="str">
        <f>Premissas!$E$12</f>
        <v>dezembro/18</v>
      </c>
      <c r="Z3806" s="29">
        <f t="shared" si="5808"/>
        <v>272</v>
      </c>
      <c r="AA3806" s="15">
        <f>Premissas!$H$12</f>
        <v>66.98</v>
      </c>
      <c r="AB3806" s="16">
        <f t="shared" si="5805"/>
        <v>0</v>
      </c>
      <c r="AC3806" s="17">
        <f>AB3806*Premissas!$C$6</f>
        <v>0</v>
      </c>
      <c r="AD3806" s="15">
        <f t="shared" si="5806"/>
        <v>272</v>
      </c>
      <c r="AE3806" s="18">
        <f>AD3806*Premissas!$C$12</f>
        <v>8768.364441632395</v>
      </c>
    </row>
    <row r="3807" spans="1:33" x14ac:dyDescent="0.25">
      <c r="A3807" s="7" t="str">
        <f>Premissas!$E$13</f>
        <v>novembro/18</v>
      </c>
      <c r="B3807" s="29">
        <f t="shared" si="5809"/>
        <v>272</v>
      </c>
      <c r="C3807" s="15">
        <f>LARGE(Premissas!$H$13:$I$13,1)</f>
        <v>66.42</v>
      </c>
      <c r="D3807" s="16">
        <f t="shared" si="5799"/>
        <v>0</v>
      </c>
      <c r="E3807" s="17">
        <f>D3807*Premissas!$C$6</f>
        <v>0</v>
      </c>
      <c r="F3807" s="15">
        <f t="shared" si="5800"/>
        <v>272</v>
      </c>
      <c r="G3807" s="18">
        <f>F3807*Premissas!$C$5</f>
        <v>8768.364441632395</v>
      </c>
      <c r="M3807" s="7" t="str">
        <f>Premissas!$E$13</f>
        <v>novembro/18</v>
      </c>
      <c r="N3807" s="29">
        <f t="shared" si="5807"/>
        <v>272</v>
      </c>
      <c r="O3807" s="15">
        <f>Premissas!$I$13</f>
        <v>40.659999999999997</v>
      </c>
      <c r="P3807" s="16">
        <f t="shared" si="5802"/>
        <v>0</v>
      </c>
      <c r="Q3807" s="17">
        <f>P3807*Premissas!$C$13</f>
        <v>0</v>
      </c>
      <c r="R3807" s="15">
        <f t="shared" si="5803"/>
        <v>272</v>
      </c>
      <c r="S3807" s="18">
        <f>R3807*Premissas!$C$11</f>
        <v>13100.91743119266</v>
      </c>
      <c r="Y3807" s="7" t="str">
        <f>Premissas!$E$13</f>
        <v>novembro/18</v>
      </c>
      <c r="Z3807" s="29">
        <f t="shared" si="5808"/>
        <v>272</v>
      </c>
      <c r="AA3807" s="15">
        <f>Premissas!$H$13</f>
        <v>66.42</v>
      </c>
      <c r="AB3807" s="16">
        <f t="shared" si="5805"/>
        <v>0</v>
      </c>
      <c r="AC3807" s="17">
        <f>AB3807*Premissas!$C$6</f>
        <v>0</v>
      </c>
      <c r="AD3807" s="15">
        <f t="shared" si="5806"/>
        <v>272</v>
      </c>
      <c r="AE3807" s="18">
        <f>AD3807*Premissas!$C$12</f>
        <v>8768.364441632395</v>
      </c>
    </row>
    <row r="3808" spans="1:33" x14ac:dyDescent="0.25">
      <c r="A3808" s="26" t="s">
        <v>35</v>
      </c>
      <c r="B3808" s="5"/>
      <c r="C3808" s="5">
        <f>LARGE(C3795:C3807,1)</f>
        <v>89.49</v>
      </c>
      <c r="D3808" s="5">
        <f>LARGE(D3795:D3807,1)</f>
        <v>0</v>
      </c>
      <c r="E3808" s="27">
        <f>SUM(E3796:E3807)</f>
        <v>0</v>
      </c>
      <c r="F3808" s="5">
        <f>LARGE(F3795:F3807,1)</f>
        <v>272</v>
      </c>
      <c r="G3808" s="27">
        <f t="shared" ref="G3808:G3864" si="5810">SUM(G3796:G3807)</f>
        <v>105220.37329958874</v>
      </c>
      <c r="H3808" s="50">
        <f>E3808+G3808</f>
        <v>105220.37329958874</v>
      </c>
      <c r="I3808">
        <f>B3796</f>
        <v>272</v>
      </c>
      <c r="M3808" s="26" t="s">
        <v>35</v>
      </c>
      <c r="N3808" s="5"/>
      <c r="O3808" s="5">
        <f t="shared" ref="O3808:P3808" si="5811">LARGE(O3795:O3807,1)</f>
        <v>77.73</v>
      </c>
      <c r="P3808" s="5">
        <f t="shared" si="5811"/>
        <v>0</v>
      </c>
      <c r="Q3808" s="27">
        <f t="shared" ref="Q3808" si="5812">SUM(Q3796:Q3807)</f>
        <v>0</v>
      </c>
      <c r="R3808" s="5">
        <f t="shared" ref="R3808" si="5813">LARGE(R3795:R3807,1)</f>
        <v>272</v>
      </c>
      <c r="S3808" s="27">
        <f t="shared" ref="S3808:S3864" si="5814">SUM(S3796:S3807)</f>
        <v>157211.00917431191</v>
      </c>
      <c r="T3808" s="50">
        <f t="shared" ref="T3808" si="5815">Q3808+S3808</f>
        <v>157211.00917431191</v>
      </c>
      <c r="U3808">
        <f t="shared" ref="U3808" si="5816">N3796</f>
        <v>272</v>
      </c>
      <c r="Y3808" s="26" t="s">
        <v>35</v>
      </c>
      <c r="Z3808" s="5"/>
      <c r="AA3808" s="5">
        <f t="shared" ref="AA3808:AB3808" si="5817">LARGE(AA3795:AA3807,1)</f>
        <v>89.49</v>
      </c>
      <c r="AB3808" s="5">
        <f t="shared" si="5817"/>
        <v>0</v>
      </c>
      <c r="AC3808" s="27">
        <f t="shared" ref="AC3808" si="5818">SUM(AC3796:AC3807)</f>
        <v>0</v>
      </c>
      <c r="AD3808" s="5">
        <f t="shared" ref="AD3808" si="5819">LARGE(AD3795:AD3807,1)</f>
        <v>272</v>
      </c>
      <c r="AE3808" s="27">
        <f t="shared" ref="AE3808:AE3864" si="5820">SUM(AE3796:AE3807)</f>
        <v>105220.37329958874</v>
      </c>
      <c r="AF3808" s="50">
        <f t="shared" ref="AF3808" si="5821">AC3808+AE3808</f>
        <v>105220.37329958874</v>
      </c>
      <c r="AG3808">
        <f t="shared" ref="AG3808" si="5822">Z3796</f>
        <v>272</v>
      </c>
    </row>
    <row r="3809" spans="1:33" x14ac:dyDescent="0.25">
      <c r="A3809" s="6" t="s">
        <v>12</v>
      </c>
      <c r="B3809" s="6" t="s">
        <v>18</v>
      </c>
      <c r="C3809" s="6" t="s">
        <v>19</v>
      </c>
      <c r="D3809" s="14" t="s">
        <v>20</v>
      </c>
      <c r="E3809" s="14" t="s">
        <v>21</v>
      </c>
      <c r="F3809" s="6" t="s">
        <v>22</v>
      </c>
      <c r="G3809" s="6" t="s">
        <v>23</v>
      </c>
      <c r="M3809" s="6" t="s">
        <v>12</v>
      </c>
      <c r="N3809" s="6" t="s">
        <v>18</v>
      </c>
      <c r="O3809" s="6" t="s">
        <v>19</v>
      </c>
      <c r="P3809" s="14" t="s">
        <v>20</v>
      </c>
      <c r="Q3809" s="14" t="s">
        <v>21</v>
      </c>
      <c r="R3809" s="6" t="s">
        <v>22</v>
      </c>
      <c r="S3809" s="6" t="s">
        <v>23</v>
      </c>
      <c r="Y3809" s="6" t="s">
        <v>12</v>
      </c>
      <c r="Z3809" s="6" t="s">
        <v>18</v>
      </c>
      <c r="AA3809" s="6" t="s">
        <v>19</v>
      </c>
      <c r="AB3809" s="14" t="s">
        <v>20</v>
      </c>
      <c r="AC3809" s="14" t="s">
        <v>21</v>
      </c>
      <c r="AD3809" s="6" t="s">
        <v>22</v>
      </c>
      <c r="AE3809" s="6" t="s">
        <v>23</v>
      </c>
    </row>
    <row r="3810" spans="1:33" x14ac:dyDescent="0.25">
      <c r="A3810" s="7" t="str">
        <f>Premissas!$E$2</f>
        <v>outubro/19</v>
      </c>
      <c r="B3810" s="29">
        <f>B3796+1</f>
        <v>273</v>
      </c>
      <c r="C3810" s="15">
        <f>LARGE(Premissas!$H$2:$I$2,1)</f>
        <v>63.39</v>
      </c>
      <c r="D3810" s="16">
        <f t="shared" ref="D3810:D3821" si="5823">IF(C3810&gt;105%*B3810,(C3810-B3810),0)</f>
        <v>0</v>
      </c>
      <c r="E3810" s="17">
        <f>D3810*Premissas!$C$6</f>
        <v>0</v>
      </c>
      <c r="F3810" s="15">
        <f t="shared" ref="F3810:F3821" si="5824">IF(C3810&gt;B3810,C3810,B3810)</f>
        <v>273</v>
      </c>
      <c r="G3810" s="18">
        <f>F3810*Premissas!$C$5</f>
        <v>8800.6010756089836</v>
      </c>
      <c r="M3810" s="7" t="str">
        <f>Premissas!$E$2</f>
        <v>outubro/19</v>
      </c>
      <c r="N3810" s="29">
        <f t="shared" ref="N3810" si="5825">N3796+1</f>
        <v>273</v>
      </c>
      <c r="O3810" s="15">
        <f>Premissas!$I$2</f>
        <v>63.39</v>
      </c>
      <c r="P3810" s="16">
        <f t="shared" ref="P3810:P3821" si="5826">IF(O3810&gt;105%*N3810,(O3810-N3810),0)</f>
        <v>0</v>
      </c>
      <c r="Q3810" s="17">
        <f>P3810*Premissas!$C$13</f>
        <v>0</v>
      </c>
      <c r="R3810" s="15">
        <f t="shared" ref="R3810:R3821" si="5827">IF(O3810&gt;N3810,O3810,N3810)</f>
        <v>273</v>
      </c>
      <c r="S3810" s="18">
        <f>R3810*Premissas!$C$11</f>
        <v>13149.082568807338</v>
      </c>
      <c r="Y3810" s="7" t="str">
        <f>Premissas!$E$2</f>
        <v>outubro/19</v>
      </c>
      <c r="Z3810" s="29">
        <f t="shared" ref="Z3810" si="5828">Z3796+1</f>
        <v>273</v>
      </c>
      <c r="AA3810" s="15">
        <f>Premissas!$H$2</f>
        <v>58.8</v>
      </c>
      <c r="AB3810" s="16">
        <f t="shared" ref="AB3810:AB3821" si="5829">IF(AA3810&gt;105%*Z3810,(AA3810-Z3810),0)</f>
        <v>0</v>
      </c>
      <c r="AC3810" s="17">
        <f>AB3810*Premissas!$C$6</f>
        <v>0</v>
      </c>
      <c r="AD3810" s="15">
        <f t="shared" ref="AD3810:AD3821" si="5830">IF(AA3810&gt;Z3810,AA3810,Z3810)</f>
        <v>273</v>
      </c>
      <c r="AE3810" s="18">
        <f>AD3810*Premissas!$C$12</f>
        <v>8800.6010756089836</v>
      </c>
    </row>
    <row r="3811" spans="1:33" x14ac:dyDescent="0.25">
      <c r="A3811" s="7" t="str">
        <f>Premissas!$E$3</f>
        <v>setembro/19</v>
      </c>
      <c r="B3811" s="29">
        <f>B3810</f>
        <v>273</v>
      </c>
      <c r="C3811" s="15">
        <f>LARGE(Premissas!$H$3:$I$3,1)</f>
        <v>58.91</v>
      </c>
      <c r="D3811" s="16">
        <f t="shared" si="5823"/>
        <v>0</v>
      </c>
      <c r="E3811" s="17">
        <f>D3811*Premissas!$C$6</f>
        <v>0</v>
      </c>
      <c r="F3811" s="15">
        <f t="shared" si="5824"/>
        <v>273</v>
      </c>
      <c r="G3811" s="18">
        <f>F3811*Premissas!$C$5</f>
        <v>8800.6010756089836</v>
      </c>
      <c r="M3811" s="7" t="str">
        <f>Premissas!$E$3</f>
        <v>setembro/19</v>
      </c>
      <c r="N3811" s="29">
        <f t="shared" ref="N3811:N3821" si="5831">N3810</f>
        <v>273</v>
      </c>
      <c r="O3811" s="15">
        <f>Premissas!$I$3</f>
        <v>52.19</v>
      </c>
      <c r="P3811" s="16">
        <f t="shared" si="5826"/>
        <v>0</v>
      </c>
      <c r="Q3811" s="17">
        <f>P3811*Premissas!$C$13</f>
        <v>0</v>
      </c>
      <c r="R3811" s="15">
        <f t="shared" si="5827"/>
        <v>273</v>
      </c>
      <c r="S3811" s="18">
        <f>R3811*Premissas!$C$11</f>
        <v>13149.082568807338</v>
      </c>
      <c r="Y3811" s="7" t="str">
        <f>Premissas!$E$3</f>
        <v>setembro/19</v>
      </c>
      <c r="Z3811" s="29">
        <f t="shared" ref="Z3811:Z3821" si="5832">Z3810</f>
        <v>273</v>
      </c>
      <c r="AA3811" s="15">
        <f>Premissas!$H$3</f>
        <v>58.91</v>
      </c>
      <c r="AB3811" s="16">
        <f t="shared" si="5829"/>
        <v>0</v>
      </c>
      <c r="AC3811" s="17">
        <f>AB3811*Premissas!$C$6</f>
        <v>0</v>
      </c>
      <c r="AD3811" s="15">
        <f t="shared" si="5830"/>
        <v>273</v>
      </c>
      <c r="AE3811" s="18">
        <f>AD3811*Premissas!$C$12</f>
        <v>8800.6010756089836</v>
      </c>
    </row>
    <row r="3812" spans="1:33" x14ac:dyDescent="0.25">
      <c r="A3812" s="7" t="str">
        <f>Premissas!$E$4</f>
        <v>agosto/19</v>
      </c>
      <c r="B3812" s="29">
        <f t="shared" ref="B3812:B3821" si="5833">B3811</f>
        <v>273</v>
      </c>
      <c r="C3812" s="15">
        <f>LARGE(Premissas!$H$4:$I$4,1)</f>
        <v>46.48</v>
      </c>
      <c r="D3812" s="16">
        <f t="shared" si="5823"/>
        <v>0</v>
      </c>
      <c r="E3812" s="17">
        <f>D3812*Premissas!$C$6</f>
        <v>0</v>
      </c>
      <c r="F3812" s="15">
        <f t="shared" si="5824"/>
        <v>273</v>
      </c>
      <c r="G3812" s="18">
        <f>F3812*Premissas!$C$5</f>
        <v>8800.6010756089836</v>
      </c>
      <c r="M3812" s="7" t="str">
        <f>Premissas!$E$4</f>
        <v>agosto/19</v>
      </c>
      <c r="N3812" s="29">
        <f t="shared" si="5831"/>
        <v>273</v>
      </c>
      <c r="O3812" s="15">
        <f>Premissas!$I$4</f>
        <v>20.16</v>
      </c>
      <c r="P3812" s="16">
        <f t="shared" si="5826"/>
        <v>0</v>
      </c>
      <c r="Q3812" s="17">
        <f>P3812*Premissas!$C$13</f>
        <v>0</v>
      </c>
      <c r="R3812" s="15">
        <f t="shared" si="5827"/>
        <v>273</v>
      </c>
      <c r="S3812" s="18">
        <f>R3812*Premissas!$C$11</f>
        <v>13149.082568807338</v>
      </c>
      <c r="Y3812" s="7" t="str">
        <f>Premissas!$E$4</f>
        <v>agosto/19</v>
      </c>
      <c r="Z3812" s="29">
        <f t="shared" si="5832"/>
        <v>273</v>
      </c>
      <c r="AA3812" s="15">
        <f>Premissas!$H$4</f>
        <v>46.48</v>
      </c>
      <c r="AB3812" s="16">
        <f t="shared" si="5829"/>
        <v>0</v>
      </c>
      <c r="AC3812" s="17">
        <f>AB3812*Premissas!$C$6</f>
        <v>0</v>
      </c>
      <c r="AD3812" s="15">
        <f t="shared" si="5830"/>
        <v>273</v>
      </c>
      <c r="AE3812" s="18">
        <f>AD3812*Premissas!$C$12</f>
        <v>8800.6010756089836</v>
      </c>
    </row>
    <row r="3813" spans="1:33" x14ac:dyDescent="0.25">
      <c r="A3813" s="7" t="str">
        <f>Premissas!$E$5</f>
        <v>julho/19</v>
      </c>
      <c r="B3813" s="29">
        <f t="shared" si="5833"/>
        <v>273</v>
      </c>
      <c r="C3813" s="15">
        <f>LARGE(Premissas!$H$5:$I$5,1)</f>
        <v>63.17</v>
      </c>
      <c r="D3813" s="16">
        <f t="shared" si="5823"/>
        <v>0</v>
      </c>
      <c r="E3813" s="17">
        <f>D3813*Premissas!$C$6</f>
        <v>0</v>
      </c>
      <c r="F3813" s="15">
        <f t="shared" si="5824"/>
        <v>273</v>
      </c>
      <c r="G3813" s="18">
        <f>F3813*Premissas!$C$5</f>
        <v>8800.6010756089836</v>
      </c>
      <c r="M3813" s="7" t="str">
        <f>Premissas!$E$5</f>
        <v>julho/19</v>
      </c>
      <c r="N3813" s="29">
        <f t="shared" si="5831"/>
        <v>273</v>
      </c>
      <c r="O3813" s="15">
        <f>Premissas!$I$5</f>
        <v>39.979999999999997</v>
      </c>
      <c r="P3813" s="16">
        <f t="shared" si="5826"/>
        <v>0</v>
      </c>
      <c r="Q3813" s="17">
        <f>P3813*Premissas!$C$13</f>
        <v>0</v>
      </c>
      <c r="R3813" s="15">
        <f t="shared" si="5827"/>
        <v>273</v>
      </c>
      <c r="S3813" s="18">
        <f>R3813*Premissas!$C$11</f>
        <v>13149.082568807338</v>
      </c>
      <c r="Y3813" s="7" t="str">
        <f>Premissas!$E$5</f>
        <v>julho/19</v>
      </c>
      <c r="Z3813" s="29">
        <f t="shared" si="5832"/>
        <v>273</v>
      </c>
      <c r="AA3813" s="15">
        <f>Premissas!$H$5</f>
        <v>63.17</v>
      </c>
      <c r="AB3813" s="16">
        <f t="shared" si="5829"/>
        <v>0</v>
      </c>
      <c r="AC3813" s="17">
        <f>AB3813*Premissas!$C$6</f>
        <v>0</v>
      </c>
      <c r="AD3813" s="15">
        <f t="shared" si="5830"/>
        <v>273</v>
      </c>
      <c r="AE3813" s="18">
        <f>AD3813*Premissas!$C$12</f>
        <v>8800.6010756089836</v>
      </c>
    </row>
    <row r="3814" spans="1:33" x14ac:dyDescent="0.25">
      <c r="A3814" s="7" t="str">
        <f>Premissas!$E$6</f>
        <v>junho/19</v>
      </c>
      <c r="B3814" s="29">
        <f t="shared" si="5833"/>
        <v>273</v>
      </c>
      <c r="C3814" s="15">
        <f>LARGE(Premissas!$H$6:$I$6,1)</f>
        <v>59.47</v>
      </c>
      <c r="D3814" s="16">
        <f t="shared" si="5823"/>
        <v>0</v>
      </c>
      <c r="E3814" s="17">
        <f>D3814*Premissas!$C$6</f>
        <v>0</v>
      </c>
      <c r="F3814" s="15">
        <f t="shared" si="5824"/>
        <v>273</v>
      </c>
      <c r="G3814" s="18">
        <f>F3814*Premissas!$C$5</f>
        <v>8800.6010756089836</v>
      </c>
      <c r="M3814" s="7" t="str">
        <f>Premissas!$E$6</f>
        <v>junho/19</v>
      </c>
      <c r="N3814" s="29">
        <f t="shared" si="5831"/>
        <v>273</v>
      </c>
      <c r="O3814" s="15">
        <f>Premissas!$I$6</f>
        <v>47.71</v>
      </c>
      <c r="P3814" s="16">
        <f t="shared" si="5826"/>
        <v>0</v>
      </c>
      <c r="Q3814" s="17">
        <f>P3814*Premissas!$C$13</f>
        <v>0</v>
      </c>
      <c r="R3814" s="15">
        <f t="shared" si="5827"/>
        <v>273</v>
      </c>
      <c r="S3814" s="18">
        <f>R3814*Premissas!$C$11</f>
        <v>13149.082568807338</v>
      </c>
      <c r="Y3814" s="7" t="str">
        <f>Premissas!$E$6</f>
        <v>junho/19</v>
      </c>
      <c r="Z3814" s="29">
        <f t="shared" si="5832"/>
        <v>273</v>
      </c>
      <c r="AA3814" s="15">
        <f>Premissas!$H$6</f>
        <v>59.47</v>
      </c>
      <c r="AB3814" s="16">
        <f t="shared" si="5829"/>
        <v>0</v>
      </c>
      <c r="AC3814" s="17">
        <f>AB3814*Premissas!$C$6</f>
        <v>0</v>
      </c>
      <c r="AD3814" s="15">
        <f t="shared" si="5830"/>
        <v>273</v>
      </c>
      <c r="AE3814" s="18">
        <f>AD3814*Premissas!$C$12</f>
        <v>8800.6010756089836</v>
      </c>
    </row>
    <row r="3815" spans="1:33" x14ac:dyDescent="0.25">
      <c r="A3815" s="7" t="str">
        <f>Premissas!$E$7</f>
        <v>maio/19</v>
      </c>
      <c r="B3815" s="29">
        <f t="shared" si="5833"/>
        <v>273</v>
      </c>
      <c r="C3815" s="15">
        <f>LARGE(Premissas!$H$7:$I$7,1)</f>
        <v>61.04</v>
      </c>
      <c r="D3815" s="20">
        <f t="shared" si="5823"/>
        <v>0</v>
      </c>
      <c r="E3815" s="17">
        <f>D3815*Premissas!$C$6</f>
        <v>0</v>
      </c>
      <c r="F3815" s="15">
        <f t="shared" si="5824"/>
        <v>273</v>
      </c>
      <c r="G3815" s="18">
        <f>F3815*Premissas!$C$5</f>
        <v>8800.6010756089836</v>
      </c>
      <c r="M3815" s="7" t="str">
        <f>Premissas!$E$7</f>
        <v>maio/19</v>
      </c>
      <c r="N3815" s="29">
        <f t="shared" si="5831"/>
        <v>273</v>
      </c>
      <c r="O3815" s="15">
        <f>Premissas!$I$7</f>
        <v>46.37</v>
      </c>
      <c r="P3815" s="20">
        <f t="shared" si="5826"/>
        <v>0</v>
      </c>
      <c r="Q3815" s="17">
        <f>P3815*Premissas!$C$13</f>
        <v>0</v>
      </c>
      <c r="R3815" s="15">
        <f t="shared" si="5827"/>
        <v>273</v>
      </c>
      <c r="S3815" s="18">
        <f>R3815*Premissas!$C$11</f>
        <v>13149.082568807338</v>
      </c>
      <c r="Y3815" s="7" t="str">
        <f>Premissas!$E$7</f>
        <v>maio/19</v>
      </c>
      <c r="Z3815" s="29">
        <f t="shared" si="5832"/>
        <v>273</v>
      </c>
      <c r="AA3815" s="15">
        <f>Premissas!$H$7</f>
        <v>61.04</v>
      </c>
      <c r="AB3815" s="20">
        <f t="shared" si="5829"/>
        <v>0</v>
      </c>
      <c r="AC3815" s="17">
        <f>AB3815*Premissas!$C$6</f>
        <v>0</v>
      </c>
      <c r="AD3815" s="15">
        <f t="shared" si="5830"/>
        <v>273</v>
      </c>
      <c r="AE3815" s="18">
        <f>AD3815*Premissas!$C$12</f>
        <v>8800.6010756089836</v>
      </c>
    </row>
    <row r="3816" spans="1:33" x14ac:dyDescent="0.25">
      <c r="A3816" s="7" t="str">
        <f>Premissas!$E$8</f>
        <v>abril/19</v>
      </c>
      <c r="B3816" s="29">
        <f t="shared" si="5833"/>
        <v>273</v>
      </c>
      <c r="C3816" s="15">
        <f>LARGE(Premissas!$H$8:$I$8,1)</f>
        <v>81.98</v>
      </c>
      <c r="D3816" s="20">
        <f t="shared" si="5823"/>
        <v>0</v>
      </c>
      <c r="E3816" s="17">
        <f>D3816*Premissas!$C$6</f>
        <v>0</v>
      </c>
      <c r="F3816" s="15">
        <f t="shared" si="5824"/>
        <v>273</v>
      </c>
      <c r="G3816" s="18">
        <f>F3816*Premissas!$C$5</f>
        <v>8800.6010756089836</v>
      </c>
      <c r="M3816" s="7" t="str">
        <f>Premissas!$E$8</f>
        <v>abril/19</v>
      </c>
      <c r="N3816" s="29">
        <f t="shared" si="5831"/>
        <v>273</v>
      </c>
      <c r="O3816" s="15">
        <f>Premissas!$I$8</f>
        <v>53.09</v>
      </c>
      <c r="P3816" s="20">
        <f t="shared" si="5826"/>
        <v>0</v>
      </c>
      <c r="Q3816" s="17">
        <f>P3816*Premissas!$C$13</f>
        <v>0</v>
      </c>
      <c r="R3816" s="15">
        <f t="shared" si="5827"/>
        <v>273</v>
      </c>
      <c r="S3816" s="18">
        <f>R3816*Premissas!$C$11</f>
        <v>13149.082568807338</v>
      </c>
      <c r="Y3816" s="7" t="str">
        <f>Premissas!$E$8</f>
        <v>abril/19</v>
      </c>
      <c r="Z3816" s="29">
        <f t="shared" si="5832"/>
        <v>273</v>
      </c>
      <c r="AA3816" s="15">
        <f>Premissas!$H$8</f>
        <v>81.98</v>
      </c>
      <c r="AB3816" s="20">
        <f t="shared" si="5829"/>
        <v>0</v>
      </c>
      <c r="AC3816" s="17">
        <f>AB3816*Premissas!$C$6</f>
        <v>0</v>
      </c>
      <c r="AD3816" s="15">
        <f t="shared" si="5830"/>
        <v>273</v>
      </c>
      <c r="AE3816" s="18">
        <f>AD3816*Premissas!$C$12</f>
        <v>8800.6010756089836</v>
      </c>
    </row>
    <row r="3817" spans="1:33" x14ac:dyDescent="0.25">
      <c r="A3817" s="7" t="str">
        <f>Premissas!$E$9</f>
        <v>março/19</v>
      </c>
      <c r="B3817" s="29">
        <f t="shared" si="5833"/>
        <v>273</v>
      </c>
      <c r="C3817" s="15">
        <f>LARGE(Premissas!$H$9:$I$9,1)</f>
        <v>77.73</v>
      </c>
      <c r="D3817" s="20">
        <f t="shared" si="5823"/>
        <v>0</v>
      </c>
      <c r="E3817" s="17">
        <f>D3817*Premissas!$C$6</f>
        <v>0</v>
      </c>
      <c r="F3817" s="15">
        <f t="shared" si="5824"/>
        <v>273</v>
      </c>
      <c r="G3817" s="18">
        <f>F3817*Premissas!$C$5</f>
        <v>8800.6010756089836</v>
      </c>
      <c r="M3817" s="7" t="str">
        <f>Premissas!$E$9</f>
        <v>março/19</v>
      </c>
      <c r="N3817" s="29">
        <f t="shared" si="5831"/>
        <v>273</v>
      </c>
      <c r="O3817" s="15">
        <f>Premissas!$I$9</f>
        <v>77.73</v>
      </c>
      <c r="P3817" s="20">
        <f t="shared" si="5826"/>
        <v>0</v>
      </c>
      <c r="Q3817" s="17">
        <f>P3817*Premissas!$C$13</f>
        <v>0</v>
      </c>
      <c r="R3817" s="15">
        <f t="shared" si="5827"/>
        <v>273</v>
      </c>
      <c r="S3817" s="18">
        <f>R3817*Premissas!$C$11</f>
        <v>13149.082568807338</v>
      </c>
      <c r="Y3817" s="7" t="str">
        <f>Premissas!$E$9</f>
        <v>março/19</v>
      </c>
      <c r="Z3817" s="29">
        <f t="shared" si="5832"/>
        <v>273</v>
      </c>
      <c r="AA3817" s="15">
        <f>Premissas!$H$9</f>
        <v>77.62</v>
      </c>
      <c r="AB3817" s="20">
        <f t="shared" si="5829"/>
        <v>0</v>
      </c>
      <c r="AC3817" s="17">
        <f>AB3817*Premissas!$C$6</f>
        <v>0</v>
      </c>
      <c r="AD3817" s="15">
        <f t="shared" si="5830"/>
        <v>273</v>
      </c>
      <c r="AE3817" s="18">
        <f>AD3817*Premissas!$C$12</f>
        <v>8800.6010756089836</v>
      </c>
    </row>
    <row r="3818" spans="1:33" x14ac:dyDescent="0.25">
      <c r="A3818" s="7" t="str">
        <f>Premissas!$E$10</f>
        <v>fevereiro/19</v>
      </c>
      <c r="B3818" s="29">
        <f t="shared" si="5833"/>
        <v>273</v>
      </c>
      <c r="C3818" s="15">
        <f>LARGE(Premissas!$H$10:$I$10,1)</f>
        <v>89.49</v>
      </c>
      <c r="D3818" s="20">
        <f t="shared" si="5823"/>
        <v>0</v>
      </c>
      <c r="E3818" s="17">
        <f>D3818*Premissas!$C$6</f>
        <v>0</v>
      </c>
      <c r="F3818" s="15">
        <f t="shared" si="5824"/>
        <v>273</v>
      </c>
      <c r="G3818" s="18">
        <f>F3818*Premissas!$C$5</f>
        <v>8800.6010756089836</v>
      </c>
      <c r="M3818" s="7" t="str">
        <f>Premissas!$E$10</f>
        <v>fevereiro/19</v>
      </c>
      <c r="N3818" s="29">
        <f t="shared" si="5831"/>
        <v>273</v>
      </c>
      <c r="O3818" s="15">
        <f>Premissas!$I$10</f>
        <v>61.82</v>
      </c>
      <c r="P3818" s="20">
        <f t="shared" si="5826"/>
        <v>0</v>
      </c>
      <c r="Q3818" s="17">
        <f>P3818*Premissas!$C$13</f>
        <v>0</v>
      </c>
      <c r="R3818" s="15">
        <f t="shared" si="5827"/>
        <v>273</v>
      </c>
      <c r="S3818" s="18">
        <f>R3818*Premissas!$C$11</f>
        <v>13149.082568807338</v>
      </c>
      <c r="Y3818" s="7" t="str">
        <f>Premissas!$E$10</f>
        <v>fevereiro/19</v>
      </c>
      <c r="Z3818" s="29">
        <f t="shared" si="5832"/>
        <v>273</v>
      </c>
      <c r="AA3818" s="15">
        <f>Premissas!$H$10</f>
        <v>89.49</v>
      </c>
      <c r="AB3818" s="20">
        <f t="shared" si="5829"/>
        <v>0</v>
      </c>
      <c r="AC3818" s="17">
        <f>AB3818*Premissas!$C$6</f>
        <v>0</v>
      </c>
      <c r="AD3818" s="15">
        <f t="shared" si="5830"/>
        <v>273</v>
      </c>
      <c r="AE3818" s="18">
        <f>AD3818*Premissas!$C$12</f>
        <v>8800.6010756089836</v>
      </c>
    </row>
    <row r="3819" spans="1:33" x14ac:dyDescent="0.25">
      <c r="A3819" s="7" t="str">
        <f>Premissas!$E$11</f>
        <v>janeiro/19</v>
      </c>
      <c r="B3819" s="29">
        <f t="shared" si="5833"/>
        <v>273</v>
      </c>
      <c r="C3819" s="15">
        <f>LARGE(Premissas!$H$11:$I$11,1)</f>
        <v>81.09</v>
      </c>
      <c r="D3819" s="16">
        <f t="shared" si="5823"/>
        <v>0</v>
      </c>
      <c r="E3819" s="17">
        <f>D3819*Premissas!$C$6</f>
        <v>0</v>
      </c>
      <c r="F3819" s="15">
        <f t="shared" si="5824"/>
        <v>273</v>
      </c>
      <c r="G3819" s="18">
        <f>F3819*Premissas!$C$5</f>
        <v>8800.6010756089836</v>
      </c>
      <c r="M3819" s="7" t="str">
        <f>Premissas!$E$11</f>
        <v>janeiro/19</v>
      </c>
      <c r="N3819" s="29">
        <f t="shared" si="5831"/>
        <v>273</v>
      </c>
      <c r="O3819" s="15">
        <f>Premissas!$I$11</f>
        <v>57.12</v>
      </c>
      <c r="P3819" s="16">
        <f t="shared" si="5826"/>
        <v>0</v>
      </c>
      <c r="Q3819" s="17">
        <f>P3819*Premissas!$C$13</f>
        <v>0</v>
      </c>
      <c r="R3819" s="15">
        <f t="shared" si="5827"/>
        <v>273</v>
      </c>
      <c r="S3819" s="18">
        <f>R3819*Premissas!$C$11</f>
        <v>13149.082568807338</v>
      </c>
      <c r="Y3819" s="7" t="str">
        <f>Premissas!$E$11</f>
        <v>janeiro/19</v>
      </c>
      <c r="Z3819" s="29">
        <f t="shared" si="5832"/>
        <v>273</v>
      </c>
      <c r="AA3819" s="15">
        <f>Premissas!$H$11</f>
        <v>81.09</v>
      </c>
      <c r="AB3819" s="16">
        <f t="shared" si="5829"/>
        <v>0</v>
      </c>
      <c r="AC3819" s="17">
        <f>AB3819*Premissas!$C$6</f>
        <v>0</v>
      </c>
      <c r="AD3819" s="15">
        <f t="shared" si="5830"/>
        <v>273</v>
      </c>
      <c r="AE3819" s="18">
        <f>AD3819*Premissas!$C$12</f>
        <v>8800.6010756089836</v>
      </c>
    </row>
    <row r="3820" spans="1:33" x14ac:dyDescent="0.25">
      <c r="A3820" s="7" t="str">
        <f>Premissas!$E$12</f>
        <v>dezembro/18</v>
      </c>
      <c r="B3820" s="29">
        <f t="shared" si="5833"/>
        <v>273</v>
      </c>
      <c r="C3820" s="15">
        <f>LARGE(Premissas!$H$12:$I$12,1)</f>
        <v>66.98</v>
      </c>
      <c r="D3820" s="16">
        <f t="shared" si="5823"/>
        <v>0</v>
      </c>
      <c r="E3820" s="17">
        <f>D3820*Premissas!$C$6</f>
        <v>0</v>
      </c>
      <c r="F3820" s="15">
        <f t="shared" si="5824"/>
        <v>273</v>
      </c>
      <c r="G3820" s="18">
        <f>F3820*Premissas!$C$5</f>
        <v>8800.6010756089836</v>
      </c>
      <c r="M3820" s="7" t="str">
        <f>Premissas!$E$12</f>
        <v>dezembro/18</v>
      </c>
      <c r="N3820" s="29">
        <f t="shared" si="5831"/>
        <v>273</v>
      </c>
      <c r="O3820" s="15">
        <f>Premissas!$I$12</f>
        <v>56.9</v>
      </c>
      <c r="P3820" s="16">
        <f t="shared" si="5826"/>
        <v>0</v>
      </c>
      <c r="Q3820" s="17">
        <f>P3820*Premissas!$C$13</f>
        <v>0</v>
      </c>
      <c r="R3820" s="15">
        <f t="shared" si="5827"/>
        <v>273</v>
      </c>
      <c r="S3820" s="18">
        <f>R3820*Premissas!$C$11</f>
        <v>13149.082568807338</v>
      </c>
      <c r="Y3820" s="7" t="str">
        <f>Premissas!$E$12</f>
        <v>dezembro/18</v>
      </c>
      <c r="Z3820" s="29">
        <f t="shared" si="5832"/>
        <v>273</v>
      </c>
      <c r="AA3820" s="15">
        <f>Premissas!$H$12</f>
        <v>66.98</v>
      </c>
      <c r="AB3820" s="16">
        <f t="shared" si="5829"/>
        <v>0</v>
      </c>
      <c r="AC3820" s="17">
        <f>AB3820*Premissas!$C$6</f>
        <v>0</v>
      </c>
      <c r="AD3820" s="15">
        <f t="shared" si="5830"/>
        <v>273</v>
      </c>
      <c r="AE3820" s="18">
        <f>AD3820*Premissas!$C$12</f>
        <v>8800.6010756089836</v>
      </c>
    </row>
    <row r="3821" spans="1:33" x14ac:dyDescent="0.25">
      <c r="A3821" s="7" t="str">
        <f>Premissas!$E$13</f>
        <v>novembro/18</v>
      </c>
      <c r="B3821" s="29">
        <f t="shared" si="5833"/>
        <v>273</v>
      </c>
      <c r="C3821" s="15">
        <f>LARGE(Premissas!$H$13:$I$13,1)</f>
        <v>66.42</v>
      </c>
      <c r="D3821" s="16">
        <f t="shared" si="5823"/>
        <v>0</v>
      </c>
      <c r="E3821" s="17">
        <f>D3821*Premissas!$C$6</f>
        <v>0</v>
      </c>
      <c r="F3821" s="15">
        <f t="shared" si="5824"/>
        <v>273</v>
      </c>
      <c r="G3821" s="18">
        <f>F3821*Premissas!$C$5</f>
        <v>8800.6010756089836</v>
      </c>
      <c r="M3821" s="7" t="str">
        <f>Premissas!$E$13</f>
        <v>novembro/18</v>
      </c>
      <c r="N3821" s="29">
        <f t="shared" si="5831"/>
        <v>273</v>
      </c>
      <c r="O3821" s="15">
        <f>Premissas!$I$13</f>
        <v>40.659999999999997</v>
      </c>
      <c r="P3821" s="16">
        <f t="shared" si="5826"/>
        <v>0</v>
      </c>
      <c r="Q3821" s="17">
        <f>P3821*Premissas!$C$13</f>
        <v>0</v>
      </c>
      <c r="R3821" s="15">
        <f t="shared" si="5827"/>
        <v>273</v>
      </c>
      <c r="S3821" s="18">
        <f>R3821*Premissas!$C$11</f>
        <v>13149.082568807338</v>
      </c>
      <c r="Y3821" s="7" t="str">
        <f>Premissas!$E$13</f>
        <v>novembro/18</v>
      </c>
      <c r="Z3821" s="29">
        <f t="shared" si="5832"/>
        <v>273</v>
      </c>
      <c r="AA3821" s="15">
        <f>Premissas!$H$13</f>
        <v>66.42</v>
      </c>
      <c r="AB3821" s="16">
        <f t="shared" si="5829"/>
        <v>0</v>
      </c>
      <c r="AC3821" s="17">
        <f>AB3821*Premissas!$C$6</f>
        <v>0</v>
      </c>
      <c r="AD3821" s="15">
        <f t="shared" si="5830"/>
        <v>273</v>
      </c>
      <c r="AE3821" s="18">
        <f>AD3821*Premissas!$C$12</f>
        <v>8800.6010756089836</v>
      </c>
    </row>
    <row r="3822" spans="1:33" x14ac:dyDescent="0.25">
      <c r="A3822" s="26" t="s">
        <v>35</v>
      </c>
      <c r="B3822" s="5"/>
      <c r="C3822" s="5">
        <f>LARGE(C3809:C3821,1)</f>
        <v>89.49</v>
      </c>
      <c r="D3822" s="5">
        <f>LARGE(D3809:D3821,1)</f>
        <v>0</v>
      </c>
      <c r="E3822" s="27">
        <f>SUM(E3810:E3821)</f>
        <v>0</v>
      </c>
      <c r="F3822" s="5">
        <f>LARGE(F3809:F3821,1)</f>
        <v>273</v>
      </c>
      <c r="G3822" s="27">
        <f t="shared" si="5810"/>
        <v>105607.2129073078</v>
      </c>
      <c r="H3822" s="50">
        <f>E3822+G3822</f>
        <v>105607.2129073078</v>
      </c>
      <c r="I3822">
        <f>B3810</f>
        <v>273</v>
      </c>
      <c r="M3822" s="26" t="s">
        <v>35</v>
      </c>
      <c r="N3822" s="5"/>
      <c r="O3822" s="5">
        <f t="shared" ref="O3822:P3822" si="5834">LARGE(O3809:O3821,1)</f>
        <v>77.73</v>
      </c>
      <c r="P3822" s="5">
        <f t="shared" si="5834"/>
        <v>0</v>
      </c>
      <c r="Q3822" s="27">
        <f t="shared" ref="Q3822" si="5835">SUM(Q3810:Q3821)</f>
        <v>0</v>
      </c>
      <c r="R3822" s="5">
        <f t="shared" ref="R3822" si="5836">LARGE(R3809:R3821,1)</f>
        <v>273</v>
      </c>
      <c r="S3822" s="27">
        <f t="shared" si="5814"/>
        <v>157788.99082568806</v>
      </c>
      <c r="T3822" s="50">
        <f t="shared" ref="T3822" si="5837">Q3822+S3822</f>
        <v>157788.99082568806</v>
      </c>
      <c r="U3822">
        <f t="shared" ref="U3822" si="5838">N3810</f>
        <v>273</v>
      </c>
      <c r="Y3822" s="26" t="s">
        <v>35</v>
      </c>
      <c r="Z3822" s="5"/>
      <c r="AA3822" s="5">
        <f t="shared" ref="AA3822:AB3822" si="5839">LARGE(AA3809:AA3821,1)</f>
        <v>89.49</v>
      </c>
      <c r="AB3822" s="5">
        <f t="shared" si="5839"/>
        <v>0</v>
      </c>
      <c r="AC3822" s="27">
        <f t="shared" ref="AC3822" si="5840">SUM(AC3810:AC3821)</f>
        <v>0</v>
      </c>
      <c r="AD3822" s="5">
        <f t="shared" ref="AD3822" si="5841">LARGE(AD3809:AD3821,1)</f>
        <v>273</v>
      </c>
      <c r="AE3822" s="27">
        <f t="shared" si="5820"/>
        <v>105607.2129073078</v>
      </c>
      <c r="AF3822" s="50">
        <f t="shared" ref="AF3822" si="5842">AC3822+AE3822</f>
        <v>105607.2129073078</v>
      </c>
      <c r="AG3822">
        <f t="shared" ref="AG3822" si="5843">Z3810</f>
        <v>273</v>
      </c>
    </row>
    <row r="3823" spans="1:33" x14ac:dyDescent="0.25">
      <c r="A3823" s="6" t="s">
        <v>12</v>
      </c>
      <c r="B3823" s="6" t="s">
        <v>18</v>
      </c>
      <c r="C3823" s="6" t="s">
        <v>19</v>
      </c>
      <c r="D3823" s="14" t="s">
        <v>20</v>
      </c>
      <c r="E3823" s="14" t="s">
        <v>21</v>
      </c>
      <c r="F3823" s="6" t="s">
        <v>22</v>
      </c>
      <c r="G3823" s="6" t="s">
        <v>23</v>
      </c>
      <c r="M3823" s="6" t="s">
        <v>12</v>
      </c>
      <c r="N3823" s="6" t="s">
        <v>18</v>
      </c>
      <c r="O3823" s="6" t="s">
        <v>19</v>
      </c>
      <c r="P3823" s="14" t="s">
        <v>20</v>
      </c>
      <c r="Q3823" s="14" t="s">
        <v>21</v>
      </c>
      <c r="R3823" s="6" t="s">
        <v>22</v>
      </c>
      <c r="S3823" s="6" t="s">
        <v>23</v>
      </c>
      <c r="Y3823" s="6" t="s">
        <v>12</v>
      </c>
      <c r="Z3823" s="6" t="s">
        <v>18</v>
      </c>
      <c r="AA3823" s="6" t="s">
        <v>19</v>
      </c>
      <c r="AB3823" s="14" t="s">
        <v>20</v>
      </c>
      <c r="AC3823" s="14" t="s">
        <v>21</v>
      </c>
      <c r="AD3823" s="6" t="s">
        <v>22</v>
      </c>
      <c r="AE3823" s="6" t="s">
        <v>23</v>
      </c>
    </row>
    <row r="3824" spans="1:33" x14ac:dyDescent="0.25">
      <c r="A3824" s="7" t="str">
        <f>Premissas!$E$2</f>
        <v>outubro/19</v>
      </c>
      <c r="B3824" s="29">
        <f>B3810+1</f>
        <v>274</v>
      </c>
      <c r="C3824" s="15">
        <f>LARGE(Premissas!$H$2:$I$2,1)</f>
        <v>63.39</v>
      </c>
      <c r="D3824" s="16">
        <f t="shared" ref="D3824:D3835" si="5844">IF(C3824&gt;105%*B3824,(C3824-B3824),0)</f>
        <v>0</v>
      </c>
      <c r="E3824" s="17">
        <f>D3824*Premissas!$C$6</f>
        <v>0</v>
      </c>
      <c r="F3824" s="15">
        <f t="shared" ref="F3824:F3835" si="5845">IF(C3824&gt;B3824,C3824,B3824)</f>
        <v>274</v>
      </c>
      <c r="G3824" s="18">
        <f>F3824*Premissas!$C$5</f>
        <v>8832.837709585574</v>
      </c>
      <c r="M3824" s="7" t="str">
        <f>Premissas!$E$2</f>
        <v>outubro/19</v>
      </c>
      <c r="N3824" s="29">
        <f t="shared" ref="N3824" si="5846">N3810+1</f>
        <v>274</v>
      </c>
      <c r="O3824" s="15">
        <f>Premissas!$I$2</f>
        <v>63.39</v>
      </c>
      <c r="P3824" s="16">
        <f t="shared" ref="P3824:P3835" si="5847">IF(O3824&gt;105%*N3824,(O3824-N3824),0)</f>
        <v>0</v>
      </c>
      <c r="Q3824" s="17">
        <f>P3824*Premissas!$C$13</f>
        <v>0</v>
      </c>
      <c r="R3824" s="15">
        <f t="shared" ref="R3824:R3835" si="5848">IF(O3824&gt;N3824,O3824,N3824)</f>
        <v>274</v>
      </c>
      <c r="S3824" s="18">
        <f>R3824*Premissas!$C$11</f>
        <v>13197.247706422018</v>
      </c>
      <c r="Y3824" s="7" t="str">
        <f>Premissas!$E$2</f>
        <v>outubro/19</v>
      </c>
      <c r="Z3824" s="29">
        <f t="shared" ref="Z3824" si="5849">Z3810+1</f>
        <v>274</v>
      </c>
      <c r="AA3824" s="15">
        <f>Premissas!$H$2</f>
        <v>58.8</v>
      </c>
      <c r="AB3824" s="16">
        <f t="shared" ref="AB3824:AB3835" si="5850">IF(AA3824&gt;105%*Z3824,(AA3824-Z3824),0)</f>
        <v>0</v>
      </c>
      <c r="AC3824" s="17">
        <f>AB3824*Premissas!$C$6</f>
        <v>0</v>
      </c>
      <c r="AD3824" s="15">
        <f t="shared" ref="AD3824:AD3835" si="5851">IF(AA3824&gt;Z3824,AA3824,Z3824)</f>
        <v>274</v>
      </c>
      <c r="AE3824" s="18">
        <f>AD3824*Premissas!$C$12</f>
        <v>8832.837709585574</v>
      </c>
    </row>
    <row r="3825" spans="1:33" x14ac:dyDescent="0.25">
      <c r="A3825" s="7" t="str">
        <f>Premissas!$E$3</f>
        <v>setembro/19</v>
      </c>
      <c r="B3825" s="29">
        <f>B3824</f>
        <v>274</v>
      </c>
      <c r="C3825" s="15">
        <f>LARGE(Premissas!$H$3:$I$3,1)</f>
        <v>58.91</v>
      </c>
      <c r="D3825" s="16">
        <f t="shared" si="5844"/>
        <v>0</v>
      </c>
      <c r="E3825" s="17">
        <f>D3825*Premissas!$C$6</f>
        <v>0</v>
      </c>
      <c r="F3825" s="15">
        <f t="shared" si="5845"/>
        <v>274</v>
      </c>
      <c r="G3825" s="18">
        <f>F3825*Premissas!$C$5</f>
        <v>8832.837709585574</v>
      </c>
      <c r="M3825" s="7" t="str">
        <f>Premissas!$E$3</f>
        <v>setembro/19</v>
      </c>
      <c r="N3825" s="29">
        <f t="shared" ref="N3825:N3835" si="5852">N3824</f>
        <v>274</v>
      </c>
      <c r="O3825" s="15">
        <f>Premissas!$I$3</f>
        <v>52.19</v>
      </c>
      <c r="P3825" s="16">
        <f t="shared" si="5847"/>
        <v>0</v>
      </c>
      <c r="Q3825" s="17">
        <f>P3825*Premissas!$C$13</f>
        <v>0</v>
      </c>
      <c r="R3825" s="15">
        <f t="shared" si="5848"/>
        <v>274</v>
      </c>
      <c r="S3825" s="18">
        <f>R3825*Premissas!$C$11</f>
        <v>13197.247706422018</v>
      </c>
      <c r="Y3825" s="7" t="str">
        <f>Premissas!$E$3</f>
        <v>setembro/19</v>
      </c>
      <c r="Z3825" s="29">
        <f t="shared" ref="Z3825:Z3835" si="5853">Z3824</f>
        <v>274</v>
      </c>
      <c r="AA3825" s="15">
        <f>Premissas!$H$3</f>
        <v>58.91</v>
      </c>
      <c r="AB3825" s="16">
        <f t="shared" si="5850"/>
        <v>0</v>
      </c>
      <c r="AC3825" s="17">
        <f>AB3825*Premissas!$C$6</f>
        <v>0</v>
      </c>
      <c r="AD3825" s="15">
        <f t="shared" si="5851"/>
        <v>274</v>
      </c>
      <c r="AE3825" s="18">
        <f>AD3825*Premissas!$C$12</f>
        <v>8832.837709585574</v>
      </c>
    </row>
    <row r="3826" spans="1:33" x14ac:dyDescent="0.25">
      <c r="A3826" s="7" t="str">
        <f>Premissas!$E$4</f>
        <v>agosto/19</v>
      </c>
      <c r="B3826" s="29">
        <f t="shared" ref="B3826:B3835" si="5854">B3825</f>
        <v>274</v>
      </c>
      <c r="C3826" s="15">
        <f>LARGE(Premissas!$H$4:$I$4,1)</f>
        <v>46.48</v>
      </c>
      <c r="D3826" s="16">
        <f t="shared" si="5844"/>
        <v>0</v>
      </c>
      <c r="E3826" s="17">
        <f>D3826*Premissas!$C$6</f>
        <v>0</v>
      </c>
      <c r="F3826" s="15">
        <f t="shared" si="5845"/>
        <v>274</v>
      </c>
      <c r="G3826" s="18">
        <f>F3826*Premissas!$C$5</f>
        <v>8832.837709585574</v>
      </c>
      <c r="M3826" s="7" t="str">
        <f>Premissas!$E$4</f>
        <v>agosto/19</v>
      </c>
      <c r="N3826" s="29">
        <f t="shared" si="5852"/>
        <v>274</v>
      </c>
      <c r="O3826" s="15">
        <f>Premissas!$I$4</f>
        <v>20.16</v>
      </c>
      <c r="P3826" s="16">
        <f t="shared" si="5847"/>
        <v>0</v>
      </c>
      <c r="Q3826" s="17">
        <f>P3826*Premissas!$C$13</f>
        <v>0</v>
      </c>
      <c r="R3826" s="15">
        <f t="shared" si="5848"/>
        <v>274</v>
      </c>
      <c r="S3826" s="18">
        <f>R3826*Premissas!$C$11</f>
        <v>13197.247706422018</v>
      </c>
      <c r="Y3826" s="7" t="str">
        <f>Premissas!$E$4</f>
        <v>agosto/19</v>
      </c>
      <c r="Z3826" s="29">
        <f t="shared" si="5853"/>
        <v>274</v>
      </c>
      <c r="AA3826" s="15">
        <f>Premissas!$H$4</f>
        <v>46.48</v>
      </c>
      <c r="AB3826" s="16">
        <f t="shared" si="5850"/>
        <v>0</v>
      </c>
      <c r="AC3826" s="17">
        <f>AB3826*Premissas!$C$6</f>
        <v>0</v>
      </c>
      <c r="AD3826" s="15">
        <f t="shared" si="5851"/>
        <v>274</v>
      </c>
      <c r="AE3826" s="18">
        <f>AD3826*Premissas!$C$12</f>
        <v>8832.837709585574</v>
      </c>
    </row>
    <row r="3827" spans="1:33" x14ac:dyDescent="0.25">
      <c r="A3827" s="7" t="str">
        <f>Premissas!$E$5</f>
        <v>julho/19</v>
      </c>
      <c r="B3827" s="29">
        <f t="shared" si="5854"/>
        <v>274</v>
      </c>
      <c r="C3827" s="15">
        <f>LARGE(Premissas!$H$5:$I$5,1)</f>
        <v>63.17</v>
      </c>
      <c r="D3827" s="16">
        <f t="shared" si="5844"/>
        <v>0</v>
      </c>
      <c r="E3827" s="17">
        <f>D3827*Premissas!$C$6</f>
        <v>0</v>
      </c>
      <c r="F3827" s="15">
        <f t="shared" si="5845"/>
        <v>274</v>
      </c>
      <c r="G3827" s="18">
        <f>F3827*Premissas!$C$5</f>
        <v>8832.837709585574</v>
      </c>
      <c r="M3827" s="7" t="str">
        <f>Premissas!$E$5</f>
        <v>julho/19</v>
      </c>
      <c r="N3827" s="29">
        <f t="shared" si="5852"/>
        <v>274</v>
      </c>
      <c r="O3827" s="15">
        <f>Premissas!$I$5</f>
        <v>39.979999999999997</v>
      </c>
      <c r="P3827" s="16">
        <f t="shared" si="5847"/>
        <v>0</v>
      </c>
      <c r="Q3827" s="17">
        <f>P3827*Premissas!$C$13</f>
        <v>0</v>
      </c>
      <c r="R3827" s="15">
        <f t="shared" si="5848"/>
        <v>274</v>
      </c>
      <c r="S3827" s="18">
        <f>R3827*Premissas!$C$11</f>
        <v>13197.247706422018</v>
      </c>
      <c r="Y3827" s="7" t="str">
        <f>Premissas!$E$5</f>
        <v>julho/19</v>
      </c>
      <c r="Z3827" s="29">
        <f t="shared" si="5853"/>
        <v>274</v>
      </c>
      <c r="AA3827" s="15">
        <f>Premissas!$H$5</f>
        <v>63.17</v>
      </c>
      <c r="AB3827" s="16">
        <f t="shared" si="5850"/>
        <v>0</v>
      </c>
      <c r="AC3827" s="17">
        <f>AB3827*Premissas!$C$6</f>
        <v>0</v>
      </c>
      <c r="AD3827" s="15">
        <f t="shared" si="5851"/>
        <v>274</v>
      </c>
      <c r="AE3827" s="18">
        <f>AD3827*Premissas!$C$12</f>
        <v>8832.837709585574</v>
      </c>
    </row>
    <row r="3828" spans="1:33" x14ac:dyDescent="0.25">
      <c r="A3828" s="7" t="str">
        <f>Premissas!$E$6</f>
        <v>junho/19</v>
      </c>
      <c r="B3828" s="29">
        <f t="shared" si="5854"/>
        <v>274</v>
      </c>
      <c r="C3828" s="15">
        <f>LARGE(Premissas!$H$6:$I$6,1)</f>
        <v>59.47</v>
      </c>
      <c r="D3828" s="16">
        <f t="shared" si="5844"/>
        <v>0</v>
      </c>
      <c r="E3828" s="17">
        <f>D3828*Premissas!$C$6</f>
        <v>0</v>
      </c>
      <c r="F3828" s="15">
        <f t="shared" si="5845"/>
        <v>274</v>
      </c>
      <c r="G3828" s="18">
        <f>F3828*Premissas!$C$5</f>
        <v>8832.837709585574</v>
      </c>
      <c r="M3828" s="7" t="str">
        <f>Premissas!$E$6</f>
        <v>junho/19</v>
      </c>
      <c r="N3828" s="29">
        <f t="shared" si="5852"/>
        <v>274</v>
      </c>
      <c r="O3828" s="15">
        <f>Premissas!$I$6</f>
        <v>47.71</v>
      </c>
      <c r="P3828" s="16">
        <f t="shared" si="5847"/>
        <v>0</v>
      </c>
      <c r="Q3828" s="17">
        <f>P3828*Premissas!$C$13</f>
        <v>0</v>
      </c>
      <c r="R3828" s="15">
        <f t="shared" si="5848"/>
        <v>274</v>
      </c>
      <c r="S3828" s="18">
        <f>R3828*Premissas!$C$11</f>
        <v>13197.247706422018</v>
      </c>
      <c r="Y3828" s="7" t="str">
        <f>Premissas!$E$6</f>
        <v>junho/19</v>
      </c>
      <c r="Z3828" s="29">
        <f t="shared" si="5853"/>
        <v>274</v>
      </c>
      <c r="AA3828" s="15">
        <f>Premissas!$H$6</f>
        <v>59.47</v>
      </c>
      <c r="AB3828" s="16">
        <f t="shared" si="5850"/>
        <v>0</v>
      </c>
      <c r="AC3828" s="17">
        <f>AB3828*Premissas!$C$6</f>
        <v>0</v>
      </c>
      <c r="AD3828" s="15">
        <f t="shared" si="5851"/>
        <v>274</v>
      </c>
      <c r="AE3828" s="18">
        <f>AD3828*Premissas!$C$12</f>
        <v>8832.837709585574</v>
      </c>
    </row>
    <row r="3829" spans="1:33" x14ac:dyDescent="0.25">
      <c r="A3829" s="7" t="str">
        <f>Premissas!$E$7</f>
        <v>maio/19</v>
      </c>
      <c r="B3829" s="29">
        <f t="shared" si="5854"/>
        <v>274</v>
      </c>
      <c r="C3829" s="15">
        <f>LARGE(Premissas!$H$7:$I$7,1)</f>
        <v>61.04</v>
      </c>
      <c r="D3829" s="20">
        <f t="shared" si="5844"/>
        <v>0</v>
      </c>
      <c r="E3829" s="17">
        <f>D3829*Premissas!$C$6</f>
        <v>0</v>
      </c>
      <c r="F3829" s="15">
        <f t="shared" si="5845"/>
        <v>274</v>
      </c>
      <c r="G3829" s="18">
        <f>F3829*Premissas!$C$5</f>
        <v>8832.837709585574</v>
      </c>
      <c r="M3829" s="7" t="str">
        <f>Premissas!$E$7</f>
        <v>maio/19</v>
      </c>
      <c r="N3829" s="29">
        <f t="shared" si="5852"/>
        <v>274</v>
      </c>
      <c r="O3829" s="15">
        <f>Premissas!$I$7</f>
        <v>46.37</v>
      </c>
      <c r="P3829" s="20">
        <f t="shared" si="5847"/>
        <v>0</v>
      </c>
      <c r="Q3829" s="17">
        <f>P3829*Premissas!$C$13</f>
        <v>0</v>
      </c>
      <c r="R3829" s="15">
        <f t="shared" si="5848"/>
        <v>274</v>
      </c>
      <c r="S3829" s="18">
        <f>R3829*Premissas!$C$11</f>
        <v>13197.247706422018</v>
      </c>
      <c r="Y3829" s="7" t="str">
        <f>Premissas!$E$7</f>
        <v>maio/19</v>
      </c>
      <c r="Z3829" s="29">
        <f t="shared" si="5853"/>
        <v>274</v>
      </c>
      <c r="AA3829" s="15">
        <f>Premissas!$H$7</f>
        <v>61.04</v>
      </c>
      <c r="AB3829" s="20">
        <f t="shared" si="5850"/>
        <v>0</v>
      </c>
      <c r="AC3829" s="17">
        <f>AB3829*Premissas!$C$6</f>
        <v>0</v>
      </c>
      <c r="AD3829" s="15">
        <f t="shared" si="5851"/>
        <v>274</v>
      </c>
      <c r="AE3829" s="18">
        <f>AD3829*Premissas!$C$12</f>
        <v>8832.837709585574</v>
      </c>
    </row>
    <row r="3830" spans="1:33" x14ac:dyDescent="0.25">
      <c r="A3830" s="7" t="str">
        <f>Premissas!$E$8</f>
        <v>abril/19</v>
      </c>
      <c r="B3830" s="29">
        <f t="shared" si="5854"/>
        <v>274</v>
      </c>
      <c r="C3830" s="15">
        <f>LARGE(Premissas!$H$8:$I$8,1)</f>
        <v>81.98</v>
      </c>
      <c r="D3830" s="20">
        <f t="shared" si="5844"/>
        <v>0</v>
      </c>
      <c r="E3830" s="17">
        <f>D3830*Premissas!$C$6</f>
        <v>0</v>
      </c>
      <c r="F3830" s="15">
        <f t="shared" si="5845"/>
        <v>274</v>
      </c>
      <c r="G3830" s="18">
        <f>F3830*Premissas!$C$5</f>
        <v>8832.837709585574</v>
      </c>
      <c r="M3830" s="7" t="str">
        <f>Premissas!$E$8</f>
        <v>abril/19</v>
      </c>
      <c r="N3830" s="29">
        <f t="shared" si="5852"/>
        <v>274</v>
      </c>
      <c r="O3830" s="15">
        <f>Premissas!$I$8</f>
        <v>53.09</v>
      </c>
      <c r="P3830" s="20">
        <f t="shared" si="5847"/>
        <v>0</v>
      </c>
      <c r="Q3830" s="17">
        <f>P3830*Premissas!$C$13</f>
        <v>0</v>
      </c>
      <c r="R3830" s="15">
        <f t="shared" si="5848"/>
        <v>274</v>
      </c>
      <c r="S3830" s="18">
        <f>R3830*Premissas!$C$11</f>
        <v>13197.247706422018</v>
      </c>
      <c r="Y3830" s="7" t="str">
        <f>Premissas!$E$8</f>
        <v>abril/19</v>
      </c>
      <c r="Z3830" s="29">
        <f t="shared" si="5853"/>
        <v>274</v>
      </c>
      <c r="AA3830" s="15">
        <f>Premissas!$H$8</f>
        <v>81.98</v>
      </c>
      <c r="AB3830" s="20">
        <f t="shared" si="5850"/>
        <v>0</v>
      </c>
      <c r="AC3830" s="17">
        <f>AB3830*Premissas!$C$6</f>
        <v>0</v>
      </c>
      <c r="AD3830" s="15">
        <f t="shared" si="5851"/>
        <v>274</v>
      </c>
      <c r="AE3830" s="18">
        <f>AD3830*Premissas!$C$12</f>
        <v>8832.837709585574</v>
      </c>
    </row>
    <row r="3831" spans="1:33" x14ac:dyDescent="0.25">
      <c r="A3831" s="7" t="str">
        <f>Premissas!$E$9</f>
        <v>março/19</v>
      </c>
      <c r="B3831" s="29">
        <f t="shared" si="5854"/>
        <v>274</v>
      </c>
      <c r="C3831" s="15">
        <f>LARGE(Premissas!$H$9:$I$9,1)</f>
        <v>77.73</v>
      </c>
      <c r="D3831" s="20">
        <f t="shared" si="5844"/>
        <v>0</v>
      </c>
      <c r="E3831" s="17">
        <f>D3831*Premissas!$C$6</f>
        <v>0</v>
      </c>
      <c r="F3831" s="15">
        <f t="shared" si="5845"/>
        <v>274</v>
      </c>
      <c r="G3831" s="18">
        <f>F3831*Premissas!$C$5</f>
        <v>8832.837709585574</v>
      </c>
      <c r="M3831" s="7" t="str">
        <f>Premissas!$E$9</f>
        <v>março/19</v>
      </c>
      <c r="N3831" s="29">
        <f t="shared" si="5852"/>
        <v>274</v>
      </c>
      <c r="O3831" s="15">
        <f>Premissas!$I$9</f>
        <v>77.73</v>
      </c>
      <c r="P3831" s="20">
        <f t="shared" si="5847"/>
        <v>0</v>
      </c>
      <c r="Q3831" s="17">
        <f>P3831*Premissas!$C$13</f>
        <v>0</v>
      </c>
      <c r="R3831" s="15">
        <f t="shared" si="5848"/>
        <v>274</v>
      </c>
      <c r="S3831" s="18">
        <f>R3831*Premissas!$C$11</f>
        <v>13197.247706422018</v>
      </c>
      <c r="Y3831" s="7" t="str">
        <f>Premissas!$E$9</f>
        <v>março/19</v>
      </c>
      <c r="Z3831" s="29">
        <f t="shared" si="5853"/>
        <v>274</v>
      </c>
      <c r="AA3831" s="15">
        <f>Premissas!$H$9</f>
        <v>77.62</v>
      </c>
      <c r="AB3831" s="20">
        <f t="shared" si="5850"/>
        <v>0</v>
      </c>
      <c r="AC3831" s="17">
        <f>AB3831*Premissas!$C$6</f>
        <v>0</v>
      </c>
      <c r="AD3831" s="15">
        <f t="shared" si="5851"/>
        <v>274</v>
      </c>
      <c r="AE3831" s="18">
        <f>AD3831*Premissas!$C$12</f>
        <v>8832.837709585574</v>
      </c>
    </row>
    <row r="3832" spans="1:33" x14ac:dyDescent="0.25">
      <c r="A3832" s="7" t="str">
        <f>Premissas!$E$10</f>
        <v>fevereiro/19</v>
      </c>
      <c r="B3832" s="29">
        <f t="shared" si="5854"/>
        <v>274</v>
      </c>
      <c r="C3832" s="15">
        <f>LARGE(Premissas!$H$10:$I$10,1)</f>
        <v>89.49</v>
      </c>
      <c r="D3832" s="20">
        <f t="shared" si="5844"/>
        <v>0</v>
      </c>
      <c r="E3832" s="17">
        <f>D3832*Premissas!$C$6</f>
        <v>0</v>
      </c>
      <c r="F3832" s="15">
        <f t="shared" si="5845"/>
        <v>274</v>
      </c>
      <c r="G3832" s="18">
        <f>F3832*Premissas!$C$5</f>
        <v>8832.837709585574</v>
      </c>
      <c r="M3832" s="7" t="str">
        <f>Premissas!$E$10</f>
        <v>fevereiro/19</v>
      </c>
      <c r="N3832" s="29">
        <f t="shared" si="5852"/>
        <v>274</v>
      </c>
      <c r="O3832" s="15">
        <f>Premissas!$I$10</f>
        <v>61.82</v>
      </c>
      <c r="P3832" s="20">
        <f t="shared" si="5847"/>
        <v>0</v>
      </c>
      <c r="Q3832" s="17">
        <f>P3832*Premissas!$C$13</f>
        <v>0</v>
      </c>
      <c r="R3832" s="15">
        <f t="shared" si="5848"/>
        <v>274</v>
      </c>
      <c r="S3832" s="18">
        <f>R3832*Premissas!$C$11</f>
        <v>13197.247706422018</v>
      </c>
      <c r="Y3832" s="7" t="str">
        <f>Premissas!$E$10</f>
        <v>fevereiro/19</v>
      </c>
      <c r="Z3832" s="29">
        <f t="shared" si="5853"/>
        <v>274</v>
      </c>
      <c r="AA3832" s="15">
        <f>Premissas!$H$10</f>
        <v>89.49</v>
      </c>
      <c r="AB3832" s="20">
        <f t="shared" si="5850"/>
        <v>0</v>
      </c>
      <c r="AC3832" s="17">
        <f>AB3832*Premissas!$C$6</f>
        <v>0</v>
      </c>
      <c r="AD3832" s="15">
        <f t="shared" si="5851"/>
        <v>274</v>
      </c>
      <c r="AE3832" s="18">
        <f>AD3832*Premissas!$C$12</f>
        <v>8832.837709585574</v>
      </c>
    </row>
    <row r="3833" spans="1:33" x14ac:dyDescent="0.25">
      <c r="A3833" s="7" t="str">
        <f>Premissas!$E$11</f>
        <v>janeiro/19</v>
      </c>
      <c r="B3833" s="29">
        <f t="shared" si="5854"/>
        <v>274</v>
      </c>
      <c r="C3833" s="15">
        <f>LARGE(Premissas!$H$11:$I$11,1)</f>
        <v>81.09</v>
      </c>
      <c r="D3833" s="16">
        <f t="shared" si="5844"/>
        <v>0</v>
      </c>
      <c r="E3833" s="17">
        <f>D3833*Premissas!$C$6</f>
        <v>0</v>
      </c>
      <c r="F3833" s="15">
        <f t="shared" si="5845"/>
        <v>274</v>
      </c>
      <c r="G3833" s="18">
        <f>F3833*Premissas!$C$5</f>
        <v>8832.837709585574</v>
      </c>
      <c r="M3833" s="7" t="str">
        <f>Premissas!$E$11</f>
        <v>janeiro/19</v>
      </c>
      <c r="N3833" s="29">
        <f t="shared" si="5852"/>
        <v>274</v>
      </c>
      <c r="O3833" s="15">
        <f>Premissas!$I$11</f>
        <v>57.12</v>
      </c>
      <c r="P3833" s="16">
        <f t="shared" si="5847"/>
        <v>0</v>
      </c>
      <c r="Q3833" s="17">
        <f>P3833*Premissas!$C$13</f>
        <v>0</v>
      </c>
      <c r="R3833" s="15">
        <f t="shared" si="5848"/>
        <v>274</v>
      </c>
      <c r="S3833" s="18">
        <f>R3833*Premissas!$C$11</f>
        <v>13197.247706422018</v>
      </c>
      <c r="Y3833" s="7" t="str">
        <f>Premissas!$E$11</f>
        <v>janeiro/19</v>
      </c>
      <c r="Z3833" s="29">
        <f t="shared" si="5853"/>
        <v>274</v>
      </c>
      <c r="AA3833" s="15">
        <f>Premissas!$H$11</f>
        <v>81.09</v>
      </c>
      <c r="AB3833" s="16">
        <f t="shared" si="5850"/>
        <v>0</v>
      </c>
      <c r="AC3833" s="17">
        <f>AB3833*Premissas!$C$6</f>
        <v>0</v>
      </c>
      <c r="AD3833" s="15">
        <f t="shared" si="5851"/>
        <v>274</v>
      </c>
      <c r="AE3833" s="18">
        <f>AD3833*Premissas!$C$12</f>
        <v>8832.837709585574</v>
      </c>
    </row>
    <row r="3834" spans="1:33" x14ac:dyDescent="0.25">
      <c r="A3834" s="7" t="str">
        <f>Premissas!$E$12</f>
        <v>dezembro/18</v>
      </c>
      <c r="B3834" s="29">
        <f t="shared" si="5854"/>
        <v>274</v>
      </c>
      <c r="C3834" s="15">
        <f>LARGE(Premissas!$H$12:$I$12,1)</f>
        <v>66.98</v>
      </c>
      <c r="D3834" s="16">
        <f t="shared" si="5844"/>
        <v>0</v>
      </c>
      <c r="E3834" s="17">
        <f>D3834*Premissas!$C$6</f>
        <v>0</v>
      </c>
      <c r="F3834" s="15">
        <f t="shared" si="5845"/>
        <v>274</v>
      </c>
      <c r="G3834" s="18">
        <f>F3834*Premissas!$C$5</f>
        <v>8832.837709585574</v>
      </c>
      <c r="M3834" s="7" t="str">
        <f>Premissas!$E$12</f>
        <v>dezembro/18</v>
      </c>
      <c r="N3834" s="29">
        <f t="shared" si="5852"/>
        <v>274</v>
      </c>
      <c r="O3834" s="15">
        <f>Premissas!$I$12</f>
        <v>56.9</v>
      </c>
      <c r="P3834" s="16">
        <f t="shared" si="5847"/>
        <v>0</v>
      </c>
      <c r="Q3834" s="17">
        <f>P3834*Premissas!$C$13</f>
        <v>0</v>
      </c>
      <c r="R3834" s="15">
        <f t="shared" si="5848"/>
        <v>274</v>
      </c>
      <c r="S3834" s="18">
        <f>R3834*Premissas!$C$11</f>
        <v>13197.247706422018</v>
      </c>
      <c r="Y3834" s="7" t="str">
        <f>Premissas!$E$12</f>
        <v>dezembro/18</v>
      </c>
      <c r="Z3834" s="29">
        <f t="shared" si="5853"/>
        <v>274</v>
      </c>
      <c r="AA3834" s="15">
        <f>Premissas!$H$12</f>
        <v>66.98</v>
      </c>
      <c r="AB3834" s="16">
        <f t="shared" si="5850"/>
        <v>0</v>
      </c>
      <c r="AC3834" s="17">
        <f>AB3834*Premissas!$C$6</f>
        <v>0</v>
      </c>
      <c r="AD3834" s="15">
        <f t="shared" si="5851"/>
        <v>274</v>
      </c>
      <c r="AE3834" s="18">
        <f>AD3834*Premissas!$C$12</f>
        <v>8832.837709585574</v>
      </c>
    </row>
    <row r="3835" spans="1:33" x14ac:dyDescent="0.25">
      <c r="A3835" s="7" t="str">
        <f>Premissas!$E$13</f>
        <v>novembro/18</v>
      </c>
      <c r="B3835" s="29">
        <f t="shared" si="5854"/>
        <v>274</v>
      </c>
      <c r="C3835" s="15">
        <f>LARGE(Premissas!$H$13:$I$13,1)</f>
        <v>66.42</v>
      </c>
      <c r="D3835" s="16">
        <f t="shared" si="5844"/>
        <v>0</v>
      </c>
      <c r="E3835" s="17">
        <f>D3835*Premissas!$C$6</f>
        <v>0</v>
      </c>
      <c r="F3835" s="15">
        <f t="shared" si="5845"/>
        <v>274</v>
      </c>
      <c r="G3835" s="18">
        <f>F3835*Premissas!$C$5</f>
        <v>8832.837709585574</v>
      </c>
      <c r="M3835" s="7" t="str">
        <f>Premissas!$E$13</f>
        <v>novembro/18</v>
      </c>
      <c r="N3835" s="29">
        <f t="shared" si="5852"/>
        <v>274</v>
      </c>
      <c r="O3835" s="15">
        <f>Premissas!$I$13</f>
        <v>40.659999999999997</v>
      </c>
      <c r="P3835" s="16">
        <f t="shared" si="5847"/>
        <v>0</v>
      </c>
      <c r="Q3835" s="17">
        <f>P3835*Premissas!$C$13</f>
        <v>0</v>
      </c>
      <c r="R3835" s="15">
        <f t="shared" si="5848"/>
        <v>274</v>
      </c>
      <c r="S3835" s="18">
        <f>R3835*Premissas!$C$11</f>
        <v>13197.247706422018</v>
      </c>
      <c r="Y3835" s="7" t="str">
        <f>Premissas!$E$13</f>
        <v>novembro/18</v>
      </c>
      <c r="Z3835" s="29">
        <f t="shared" si="5853"/>
        <v>274</v>
      </c>
      <c r="AA3835" s="15">
        <f>Premissas!$H$13</f>
        <v>66.42</v>
      </c>
      <c r="AB3835" s="16">
        <f t="shared" si="5850"/>
        <v>0</v>
      </c>
      <c r="AC3835" s="17">
        <f>AB3835*Premissas!$C$6</f>
        <v>0</v>
      </c>
      <c r="AD3835" s="15">
        <f t="shared" si="5851"/>
        <v>274</v>
      </c>
      <c r="AE3835" s="18">
        <f>AD3835*Premissas!$C$12</f>
        <v>8832.837709585574</v>
      </c>
    </row>
    <row r="3836" spans="1:33" x14ac:dyDescent="0.25">
      <c r="A3836" s="26" t="s">
        <v>35</v>
      </c>
      <c r="B3836" s="5"/>
      <c r="C3836" s="5">
        <f>LARGE(C3823:C3835,1)</f>
        <v>89.49</v>
      </c>
      <c r="D3836" s="5">
        <f>LARGE(D3823:D3835,1)</f>
        <v>0</v>
      </c>
      <c r="E3836" s="27">
        <f>SUM(E3824:E3835)</f>
        <v>0</v>
      </c>
      <c r="F3836" s="5">
        <f>LARGE(F3823:F3835,1)</f>
        <v>274</v>
      </c>
      <c r="G3836" s="27">
        <f t="shared" si="5810"/>
        <v>105994.05251502687</v>
      </c>
      <c r="H3836" s="50">
        <f>E3836+G3836</f>
        <v>105994.05251502687</v>
      </c>
      <c r="I3836">
        <f>B3824</f>
        <v>274</v>
      </c>
      <c r="M3836" s="26" t="s">
        <v>35</v>
      </c>
      <c r="N3836" s="5"/>
      <c r="O3836" s="5">
        <f t="shared" ref="O3836:P3836" si="5855">LARGE(O3823:O3835,1)</f>
        <v>77.73</v>
      </c>
      <c r="P3836" s="5">
        <f t="shared" si="5855"/>
        <v>0</v>
      </c>
      <c r="Q3836" s="27">
        <f t="shared" ref="Q3836" si="5856">SUM(Q3824:Q3835)</f>
        <v>0</v>
      </c>
      <c r="R3836" s="5">
        <f t="shared" ref="R3836" si="5857">LARGE(R3823:R3835,1)</f>
        <v>274</v>
      </c>
      <c r="S3836" s="27">
        <f t="shared" si="5814"/>
        <v>158366.97247706424</v>
      </c>
      <c r="T3836" s="50">
        <f t="shared" ref="T3836" si="5858">Q3836+S3836</f>
        <v>158366.97247706424</v>
      </c>
      <c r="U3836">
        <f t="shared" ref="U3836" si="5859">N3824</f>
        <v>274</v>
      </c>
      <c r="Y3836" s="26" t="s">
        <v>35</v>
      </c>
      <c r="Z3836" s="5"/>
      <c r="AA3836" s="5">
        <f t="shared" ref="AA3836:AB3836" si="5860">LARGE(AA3823:AA3835,1)</f>
        <v>89.49</v>
      </c>
      <c r="AB3836" s="5">
        <f t="shared" si="5860"/>
        <v>0</v>
      </c>
      <c r="AC3836" s="27">
        <f t="shared" ref="AC3836" si="5861">SUM(AC3824:AC3835)</f>
        <v>0</v>
      </c>
      <c r="AD3836" s="5">
        <f t="shared" ref="AD3836" si="5862">LARGE(AD3823:AD3835,1)</f>
        <v>274</v>
      </c>
      <c r="AE3836" s="27">
        <f t="shared" si="5820"/>
        <v>105994.05251502687</v>
      </c>
      <c r="AF3836" s="50">
        <f t="shared" ref="AF3836" si="5863">AC3836+AE3836</f>
        <v>105994.05251502687</v>
      </c>
      <c r="AG3836">
        <f t="shared" ref="AG3836" si="5864">Z3824</f>
        <v>274</v>
      </c>
    </row>
    <row r="3837" spans="1:33" x14ac:dyDescent="0.25">
      <c r="A3837" s="6" t="s">
        <v>12</v>
      </c>
      <c r="B3837" s="6" t="s">
        <v>18</v>
      </c>
      <c r="C3837" s="6" t="s">
        <v>19</v>
      </c>
      <c r="D3837" s="14" t="s">
        <v>20</v>
      </c>
      <c r="E3837" s="14" t="s">
        <v>21</v>
      </c>
      <c r="F3837" s="6" t="s">
        <v>22</v>
      </c>
      <c r="G3837" s="6" t="s">
        <v>23</v>
      </c>
      <c r="M3837" s="6" t="s">
        <v>12</v>
      </c>
      <c r="N3837" s="6" t="s">
        <v>18</v>
      </c>
      <c r="O3837" s="6" t="s">
        <v>19</v>
      </c>
      <c r="P3837" s="14" t="s">
        <v>20</v>
      </c>
      <c r="Q3837" s="14" t="s">
        <v>21</v>
      </c>
      <c r="R3837" s="6" t="s">
        <v>22</v>
      </c>
      <c r="S3837" s="6" t="s">
        <v>23</v>
      </c>
      <c r="Y3837" s="6" t="s">
        <v>12</v>
      </c>
      <c r="Z3837" s="6" t="s">
        <v>18</v>
      </c>
      <c r="AA3837" s="6" t="s">
        <v>19</v>
      </c>
      <c r="AB3837" s="14" t="s">
        <v>20</v>
      </c>
      <c r="AC3837" s="14" t="s">
        <v>21</v>
      </c>
      <c r="AD3837" s="6" t="s">
        <v>22</v>
      </c>
      <c r="AE3837" s="6" t="s">
        <v>23</v>
      </c>
    </row>
    <row r="3838" spans="1:33" x14ac:dyDescent="0.25">
      <c r="A3838" s="7" t="str">
        <f>Premissas!$E$2</f>
        <v>outubro/19</v>
      </c>
      <c r="B3838" s="29">
        <f>B3824+1</f>
        <v>275</v>
      </c>
      <c r="C3838" s="15">
        <f>LARGE(Premissas!$H$2:$I$2,1)</f>
        <v>63.39</v>
      </c>
      <c r="D3838" s="16">
        <f t="shared" ref="D3838:D3849" si="5865">IF(C3838&gt;105%*B3838,(C3838-B3838),0)</f>
        <v>0</v>
      </c>
      <c r="E3838" s="17">
        <f>D3838*Premissas!$C$6</f>
        <v>0</v>
      </c>
      <c r="F3838" s="15">
        <f t="shared" ref="F3838:F3849" si="5866">IF(C3838&gt;B3838,C3838,B3838)</f>
        <v>275</v>
      </c>
      <c r="G3838" s="18">
        <f>F3838*Premissas!$C$5</f>
        <v>8865.0743435621644</v>
      </c>
      <c r="M3838" s="7" t="str">
        <f>Premissas!$E$2</f>
        <v>outubro/19</v>
      </c>
      <c r="N3838" s="29">
        <f t="shared" ref="N3838" si="5867">N3824+1</f>
        <v>275</v>
      </c>
      <c r="O3838" s="15">
        <f>Premissas!$I$2</f>
        <v>63.39</v>
      </c>
      <c r="P3838" s="16">
        <f t="shared" ref="P3838:P3849" si="5868">IF(O3838&gt;105%*N3838,(O3838-N3838),0)</f>
        <v>0</v>
      </c>
      <c r="Q3838" s="17">
        <f>P3838*Premissas!$C$13</f>
        <v>0</v>
      </c>
      <c r="R3838" s="15">
        <f t="shared" ref="R3838:R3849" si="5869">IF(O3838&gt;N3838,O3838,N3838)</f>
        <v>275</v>
      </c>
      <c r="S3838" s="18">
        <f>R3838*Premissas!$C$11</f>
        <v>13245.412844036697</v>
      </c>
      <c r="Y3838" s="7" t="str">
        <f>Premissas!$E$2</f>
        <v>outubro/19</v>
      </c>
      <c r="Z3838" s="29">
        <f t="shared" ref="Z3838" si="5870">Z3824+1</f>
        <v>275</v>
      </c>
      <c r="AA3838" s="15">
        <f>Premissas!$H$2</f>
        <v>58.8</v>
      </c>
      <c r="AB3838" s="16">
        <f t="shared" ref="AB3838:AB3849" si="5871">IF(AA3838&gt;105%*Z3838,(AA3838-Z3838),0)</f>
        <v>0</v>
      </c>
      <c r="AC3838" s="17">
        <f>AB3838*Premissas!$C$6</f>
        <v>0</v>
      </c>
      <c r="AD3838" s="15">
        <f t="shared" ref="AD3838:AD3849" si="5872">IF(AA3838&gt;Z3838,AA3838,Z3838)</f>
        <v>275</v>
      </c>
      <c r="AE3838" s="18">
        <f>AD3838*Premissas!$C$12</f>
        <v>8865.0743435621644</v>
      </c>
    </row>
    <row r="3839" spans="1:33" x14ac:dyDescent="0.25">
      <c r="A3839" s="7" t="str">
        <f>Premissas!$E$3</f>
        <v>setembro/19</v>
      </c>
      <c r="B3839" s="29">
        <f>B3838</f>
        <v>275</v>
      </c>
      <c r="C3839" s="15">
        <f>LARGE(Premissas!$H$3:$I$3,1)</f>
        <v>58.91</v>
      </c>
      <c r="D3839" s="16">
        <f t="shared" si="5865"/>
        <v>0</v>
      </c>
      <c r="E3839" s="17">
        <f>D3839*Premissas!$C$6</f>
        <v>0</v>
      </c>
      <c r="F3839" s="15">
        <f t="shared" si="5866"/>
        <v>275</v>
      </c>
      <c r="G3839" s="18">
        <f>F3839*Premissas!$C$5</f>
        <v>8865.0743435621644</v>
      </c>
      <c r="M3839" s="7" t="str">
        <f>Premissas!$E$3</f>
        <v>setembro/19</v>
      </c>
      <c r="N3839" s="29">
        <f t="shared" ref="N3839:N3849" si="5873">N3838</f>
        <v>275</v>
      </c>
      <c r="O3839" s="15">
        <f>Premissas!$I$3</f>
        <v>52.19</v>
      </c>
      <c r="P3839" s="16">
        <f t="shared" si="5868"/>
        <v>0</v>
      </c>
      <c r="Q3839" s="17">
        <f>P3839*Premissas!$C$13</f>
        <v>0</v>
      </c>
      <c r="R3839" s="15">
        <f t="shared" si="5869"/>
        <v>275</v>
      </c>
      <c r="S3839" s="18">
        <f>R3839*Premissas!$C$11</f>
        <v>13245.412844036697</v>
      </c>
      <c r="Y3839" s="7" t="str">
        <f>Premissas!$E$3</f>
        <v>setembro/19</v>
      </c>
      <c r="Z3839" s="29">
        <f t="shared" ref="Z3839:Z3849" si="5874">Z3838</f>
        <v>275</v>
      </c>
      <c r="AA3839" s="15">
        <f>Premissas!$H$3</f>
        <v>58.91</v>
      </c>
      <c r="AB3839" s="16">
        <f t="shared" si="5871"/>
        <v>0</v>
      </c>
      <c r="AC3839" s="17">
        <f>AB3839*Premissas!$C$6</f>
        <v>0</v>
      </c>
      <c r="AD3839" s="15">
        <f t="shared" si="5872"/>
        <v>275</v>
      </c>
      <c r="AE3839" s="18">
        <f>AD3839*Premissas!$C$12</f>
        <v>8865.0743435621644</v>
      </c>
    </row>
    <row r="3840" spans="1:33" x14ac:dyDescent="0.25">
      <c r="A3840" s="7" t="str">
        <f>Premissas!$E$4</f>
        <v>agosto/19</v>
      </c>
      <c r="B3840" s="29">
        <f t="shared" ref="B3840:B3849" si="5875">B3839</f>
        <v>275</v>
      </c>
      <c r="C3840" s="15">
        <f>LARGE(Premissas!$H$4:$I$4,1)</f>
        <v>46.48</v>
      </c>
      <c r="D3840" s="16">
        <f t="shared" si="5865"/>
        <v>0</v>
      </c>
      <c r="E3840" s="17">
        <f>D3840*Premissas!$C$6</f>
        <v>0</v>
      </c>
      <c r="F3840" s="15">
        <f t="shared" si="5866"/>
        <v>275</v>
      </c>
      <c r="G3840" s="18">
        <f>F3840*Premissas!$C$5</f>
        <v>8865.0743435621644</v>
      </c>
      <c r="M3840" s="7" t="str">
        <f>Premissas!$E$4</f>
        <v>agosto/19</v>
      </c>
      <c r="N3840" s="29">
        <f t="shared" si="5873"/>
        <v>275</v>
      </c>
      <c r="O3840" s="15">
        <f>Premissas!$I$4</f>
        <v>20.16</v>
      </c>
      <c r="P3840" s="16">
        <f t="shared" si="5868"/>
        <v>0</v>
      </c>
      <c r="Q3840" s="17">
        <f>P3840*Premissas!$C$13</f>
        <v>0</v>
      </c>
      <c r="R3840" s="15">
        <f t="shared" si="5869"/>
        <v>275</v>
      </c>
      <c r="S3840" s="18">
        <f>R3840*Premissas!$C$11</f>
        <v>13245.412844036697</v>
      </c>
      <c r="Y3840" s="7" t="str">
        <f>Premissas!$E$4</f>
        <v>agosto/19</v>
      </c>
      <c r="Z3840" s="29">
        <f t="shared" si="5874"/>
        <v>275</v>
      </c>
      <c r="AA3840" s="15">
        <f>Premissas!$H$4</f>
        <v>46.48</v>
      </c>
      <c r="AB3840" s="16">
        <f t="shared" si="5871"/>
        <v>0</v>
      </c>
      <c r="AC3840" s="17">
        <f>AB3840*Premissas!$C$6</f>
        <v>0</v>
      </c>
      <c r="AD3840" s="15">
        <f t="shared" si="5872"/>
        <v>275</v>
      </c>
      <c r="AE3840" s="18">
        <f>AD3840*Premissas!$C$12</f>
        <v>8865.0743435621644</v>
      </c>
    </row>
    <row r="3841" spans="1:33" x14ac:dyDescent="0.25">
      <c r="A3841" s="7" t="str">
        <f>Premissas!$E$5</f>
        <v>julho/19</v>
      </c>
      <c r="B3841" s="29">
        <f t="shared" si="5875"/>
        <v>275</v>
      </c>
      <c r="C3841" s="15">
        <f>LARGE(Premissas!$H$5:$I$5,1)</f>
        <v>63.17</v>
      </c>
      <c r="D3841" s="16">
        <f t="shared" si="5865"/>
        <v>0</v>
      </c>
      <c r="E3841" s="17">
        <f>D3841*Premissas!$C$6</f>
        <v>0</v>
      </c>
      <c r="F3841" s="15">
        <f t="shared" si="5866"/>
        <v>275</v>
      </c>
      <c r="G3841" s="18">
        <f>F3841*Premissas!$C$5</f>
        <v>8865.0743435621644</v>
      </c>
      <c r="M3841" s="7" t="str">
        <f>Premissas!$E$5</f>
        <v>julho/19</v>
      </c>
      <c r="N3841" s="29">
        <f t="shared" si="5873"/>
        <v>275</v>
      </c>
      <c r="O3841" s="15">
        <f>Premissas!$I$5</f>
        <v>39.979999999999997</v>
      </c>
      <c r="P3841" s="16">
        <f t="shared" si="5868"/>
        <v>0</v>
      </c>
      <c r="Q3841" s="17">
        <f>P3841*Premissas!$C$13</f>
        <v>0</v>
      </c>
      <c r="R3841" s="15">
        <f t="shared" si="5869"/>
        <v>275</v>
      </c>
      <c r="S3841" s="18">
        <f>R3841*Premissas!$C$11</f>
        <v>13245.412844036697</v>
      </c>
      <c r="Y3841" s="7" t="str">
        <f>Premissas!$E$5</f>
        <v>julho/19</v>
      </c>
      <c r="Z3841" s="29">
        <f t="shared" si="5874"/>
        <v>275</v>
      </c>
      <c r="AA3841" s="15">
        <f>Premissas!$H$5</f>
        <v>63.17</v>
      </c>
      <c r="AB3841" s="16">
        <f t="shared" si="5871"/>
        <v>0</v>
      </c>
      <c r="AC3841" s="17">
        <f>AB3841*Premissas!$C$6</f>
        <v>0</v>
      </c>
      <c r="AD3841" s="15">
        <f t="shared" si="5872"/>
        <v>275</v>
      </c>
      <c r="AE3841" s="18">
        <f>AD3841*Premissas!$C$12</f>
        <v>8865.0743435621644</v>
      </c>
    </row>
    <row r="3842" spans="1:33" x14ac:dyDescent="0.25">
      <c r="A3842" s="7" t="str">
        <f>Premissas!$E$6</f>
        <v>junho/19</v>
      </c>
      <c r="B3842" s="29">
        <f t="shared" si="5875"/>
        <v>275</v>
      </c>
      <c r="C3842" s="15">
        <f>LARGE(Premissas!$H$6:$I$6,1)</f>
        <v>59.47</v>
      </c>
      <c r="D3842" s="16">
        <f t="shared" si="5865"/>
        <v>0</v>
      </c>
      <c r="E3842" s="17">
        <f>D3842*Premissas!$C$6</f>
        <v>0</v>
      </c>
      <c r="F3842" s="15">
        <f t="shared" si="5866"/>
        <v>275</v>
      </c>
      <c r="G3842" s="18">
        <f>F3842*Premissas!$C$5</f>
        <v>8865.0743435621644</v>
      </c>
      <c r="M3842" s="7" t="str">
        <f>Premissas!$E$6</f>
        <v>junho/19</v>
      </c>
      <c r="N3842" s="29">
        <f t="shared" si="5873"/>
        <v>275</v>
      </c>
      <c r="O3842" s="15">
        <f>Premissas!$I$6</f>
        <v>47.71</v>
      </c>
      <c r="P3842" s="16">
        <f t="shared" si="5868"/>
        <v>0</v>
      </c>
      <c r="Q3842" s="17">
        <f>P3842*Premissas!$C$13</f>
        <v>0</v>
      </c>
      <c r="R3842" s="15">
        <f t="shared" si="5869"/>
        <v>275</v>
      </c>
      <c r="S3842" s="18">
        <f>R3842*Premissas!$C$11</f>
        <v>13245.412844036697</v>
      </c>
      <c r="Y3842" s="7" t="str">
        <f>Premissas!$E$6</f>
        <v>junho/19</v>
      </c>
      <c r="Z3842" s="29">
        <f t="shared" si="5874"/>
        <v>275</v>
      </c>
      <c r="AA3842" s="15">
        <f>Premissas!$H$6</f>
        <v>59.47</v>
      </c>
      <c r="AB3842" s="16">
        <f t="shared" si="5871"/>
        <v>0</v>
      </c>
      <c r="AC3842" s="17">
        <f>AB3842*Premissas!$C$6</f>
        <v>0</v>
      </c>
      <c r="AD3842" s="15">
        <f t="shared" si="5872"/>
        <v>275</v>
      </c>
      <c r="AE3842" s="18">
        <f>AD3842*Premissas!$C$12</f>
        <v>8865.0743435621644</v>
      </c>
    </row>
    <row r="3843" spans="1:33" x14ac:dyDescent="0.25">
      <c r="A3843" s="7" t="str">
        <f>Premissas!$E$7</f>
        <v>maio/19</v>
      </c>
      <c r="B3843" s="29">
        <f t="shared" si="5875"/>
        <v>275</v>
      </c>
      <c r="C3843" s="15">
        <f>LARGE(Premissas!$H$7:$I$7,1)</f>
        <v>61.04</v>
      </c>
      <c r="D3843" s="20">
        <f t="shared" si="5865"/>
        <v>0</v>
      </c>
      <c r="E3843" s="17">
        <f>D3843*Premissas!$C$6</f>
        <v>0</v>
      </c>
      <c r="F3843" s="15">
        <f t="shared" si="5866"/>
        <v>275</v>
      </c>
      <c r="G3843" s="18">
        <f>F3843*Premissas!$C$5</f>
        <v>8865.0743435621644</v>
      </c>
      <c r="M3843" s="7" t="str">
        <f>Premissas!$E$7</f>
        <v>maio/19</v>
      </c>
      <c r="N3843" s="29">
        <f t="shared" si="5873"/>
        <v>275</v>
      </c>
      <c r="O3843" s="15">
        <f>Premissas!$I$7</f>
        <v>46.37</v>
      </c>
      <c r="P3843" s="20">
        <f t="shared" si="5868"/>
        <v>0</v>
      </c>
      <c r="Q3843" s="17">
        <f>P3843*Premissas!$C$13</f>
        <v>0</v>
      </c>
      <c r="R3843" s="15">
        <f t="shared" si="5869"/>
        <v>275</v>
      </c>
      <c r="S3843" s="18">
        <f>R3843*Premissas!$C$11</f>
        <v>13245.412844036697</v>
      </c>
      <c r="Y3843" s="7" t="str">
        <f>Premissas!$E$7</f>
        <v>maio/19</v>
      </c>
      <c r="Z3843" s="29">
        <f t="shared" si="5874"/>
        <v>275</v>
      </c>
      <c r="AA3843" s="15">
        <f>Premissas!$H$7</f>
        <v>61.04</v>
      </c>
      <c r="AB3843" s="20">
        <f t="shared" si="5871"/>
        <v>0</v>
      </c>
      <c r="AC3843" s="17">
        <f>AB3843*Premissas!$C$6</f>
        <v>0</v>
      </c>
      <c r="AD3843" s="15">
        <f t="shared" si="5872"/>
        <v>275</v>
      </c>
      <c r="AE3843" s="18">
        <f>AD3843*Premissas!$C$12</f>
        <v>8865.0743435621644</v>
      </c>
    </row>
    <row r="3844" spans="1:33" x14ac:dyDescent="0.25">
      <c r="A3844" s="7" t="str">
        <f>Premissas!$E$8</f>
        <v>abril/19</v>
      </c>
      <c r="B3844" s="29">
        <f t="shared" si="5875"/>
        <v>275</v>
      </c>
      <c r="C3844" s="15">
        <f>LARGE(Premissas!$H$8:$I$8,1)</f>
        <v>81.98</v>
      </c>
      <c r="D3844" s="20">
        <f t="shared" si="5865"/>
        <v>0</v>
      </c>
      <c r="E3844" s="17">
        <f>D3844*Premissas!$C$6</f>
        <v>0</v>
      </c>
      <c r="F3844" s="15">
        <f t="shared" si="5866"/>
        <v>275</v>
      </c>
      <c r="G3844" s="18">
        <f>F3844*Premissas!$C$5</f>
        <v>8865.0743435621644</v>
      </c>
      <c r="M3844" s="7" t="str">
        <f>Premissas!$E$8</f>
        <v>abril/19</v>
      </c>
      <c r="N3844" s="29">
        <f t="shared" si="5873"/>
        <v>275</v>
      </c>
      <c r="O3844" s="15">
        <f>Premissas!$I$8</f>
        <v>53.09</v>
      </c>
      <c r="P3844" s="20">
        <f t="shared" si="5868"/>
        <v>0</v>
      </c>
      <c r="Q3844" s="17">
        <f>P3844*Premissas!$C$13</f>
        <v>0</v>
      </c>
      <c r="R3844" s="15">
        <f t="shared" si="5869"/>
        <v>275</v>
      </c>
      <c r="S3844" s="18">
        <f>R3844*Premissas!$C$11</f>
        <v>13245.412844036697</v>
      </c>
      <c r="Y3844" s="7" t="str">
        <f>Premissas!$E$8</f>
        <v>abril/19</v>
      </c>
      <c r="Z3844" s="29">
        <f t="shared" si="5874"/>
        <v>275</v>
      </c>
      <c r="AA3844" s="15">
        <f>Premissas!$H$8</f>
        <v>81.98</v>
      </c>
      <c r="AB3844" s="20">
        <f t="shared" si="5871"/>
        <v>0</v>
      </c>
      <c r="AC3844" s="17">
        <f>AB3844*Premissas!$C$6</f>
        <v>0</v>
      </c>
      <c r="AD3844" s="15">
        <f t="shared" si="5872"/>
        <v>275</v>
      </c>
      <c r="AE3844" s="18">
        <f>AD3844*Premissas!$C$12</f>
        <v>8865.0743435621644</v>
      </c>
    </row>
    <row r="3845" spans="1:33" x14ac:dyDescent="0.25">
      <c r="A3845" s="7" t="str">
        <f>Premissas!$E$9</f>
        <v>março/19</v>
      </c>
      <c r="B3845" s="29">
        <f t="shared" si="5875"/>
        <v>275</v>
      </c>
      <c r="C3845" s="15">
        <f>LARGE(Premissas!$H$9:$I$9,1)</f>
        <v>77.73</v>
      </c>
      <c r="D3845" s="20">
        <f t="shared" si="5865"/>
        <v>0</v>
      </c>
      <c r="E3845" s="17">
        <f>D3845*Premissas!$C$6</f>
        <v>0</v>
      </c>
      <c r="F3845" s="15">
        <f t="shared" si="5866"/>
        <v>275</v>
      </c>
      <c r="G3845" s="18">
        <f>F3845*Premissas!$C$5</f>
        <v>8865.0743435621644</v>
      </c>
      <c r="M3845" s="7" t="str">
        <f>Premissas!$E$9</f>
        <v>março/19</v>
      </c>
      <c r="N3845" s="29">
        <f t="shared" si="5873"/>
        <v>275</v>
      </c>
      <c r="O3845" s="15">
        <f>Premissas!$I$9</f>
        <v>77.73</v>
      </c>
      <c r="P3845" s="20">
        <f t="shared" si="5868"/>
        <v>0</v>
      </c>
      <c r="Q3845" s="17">
        <f>P3845*Premissas!$C$13</f>
        <v>0</v>
      </c>
      <c r="R3845" s="15">
        <f t="shared" si="5869"/>
        <v>275</v>
      </c>
      <c r="S3845" s="18">
        <f>R3845*Premissas!$C$11</f>
        <v>13245.412844036697</v>
      </c>
      <c r="Y3845" s="7" t="str">
        <f>Premissas!$E$9</f>
        <v>março/19</v>
      </c>
      <c r="Z3845" s="29">
        <f t="shared" si="5874"/>
        <v>275</v>
      </c>
      <c r="AA3845" s="15">
        <f>Premissas!$H$9</f>
        <v>77.62</v>
      </c>
      <c r="AB3845" s="20">
        <f t="shared" si="5871"/>
        <v>0</v>
      </c>
      <c r="AC3845" s="17">
        <f>AB3845*Premissas!$C$6</f>
        <v>0</v>
      </c>
      <c r="AD3845" s="15">
        <f t="shared" si="5872"/>
        <v>275</v>
      </c>
      <c r="AE3845" s="18">
        <f>AD3845*Premissas!$C$12</f>
        <v>8865.0743435621644</v>
      </c>
    </row>
    <row r="3846" spans="1:33" x14ac:dyDescent="0.25">
      <c r="A3846" s="7" t="str">
        <f>Premissas!$E$10</f>
        <v>fevereiro/19</v>
      </c>
      <c r="B3846" s="29">
        <f t="shared" si="5875"/>
        <v>275</v>
      </c>
      <c r="C3846" s="15">
        <f>LARGE(Premissas!$H$10:$I$10,1)</f>
        <v>89.49</v>
      </c>
      <c r="D3846" s="20">
        <f t="shared" si="5865"/>
        <v>0</v>
      </c>
      <c r="E3846" s="17">
        <f>D3846*Premissas!$C$6</f>
        <v>0</v>
      </c>
      <c r="F3846" s="15">
        <f t="shared" si="5866"/>
        <v>275</v>
      </c>
      <c r="G3846" s="18">
        <f>F3846*Premissas!$C$5</f>
        <v>8865.0743435621644</v>
      </c>
      <c r="M3846" s="7" t="str">
        <f>Premissas!$E$10</f>
        <v>fevereiro/19</v>
      </c>
      <c r="N3846" s="29">
        <f t="shared" si="5873"/>
        <v>275</v>
      </c>
      <c r="O3846" s="15">
        <f>Premissas!$I$10</f>
        <v>61.82</v>
      </c>
      <c r="P3846" s="20">
        <f t="shared" si="5868"/>
        <v>0</v>
      </c>
      <c r="Q3846" s="17">
        <f>P3846*Premissas!$C$13</f>
        <v>0</v>
      </c>
      <c r="R3846" s="15">
        <f t="shared" si="5869"/>
        <v>275</v>
      </c>
      <c r="S3846" s="18">
        <f>R3846*Premissas!$C$11</f>
        <v>13245.412844036697</v>
      </c>
      <c r="Y3846" s="7" t="str">
        <f>Premissas!$E$10</f>
        <v>fevereiro/19</v>
      </c>
      <c r="Z3846" s="29">
        <f t="shared" si="5874"/>
        <v>275</v>
      </c>
      <c r="AA3846" s="15">
        <f>Premissas!$H$10</f>
        <v>89.49</v>
      </c>
      <c r="AB3846" s="20">
        <f t="shared" si="5871"/>
        <v>0</v>
      </c>
      <c r="AC3846" s="17">
        <f>AB3846*Premissas!$C$6</f>
        <v>0</v>
      </c>
      <c r="AD3846" s="15">
        <f t="shared" si="5872"/>
        <v>275</v>
      </c>
      <c r="AE3846" s="18">
        <f>AD3846*Premissas!$C$12</f>
        <v>8865.0743435621644</v>
      </c>
    </row>
    <row r="3847" spans="1:33" x14ac:dyDescent="0.25">
      <c r="A3847" s="7" t="str">
        <f>Premissas!$E$11</f>
        <v>janeiro/19</v>
      </c>
      <c r="B3847" s="29">
        <f t="shared" si="5875"/>
        <v>275</v>
      </c>
      <c r="C3847" s="15">
        <f>LARGE(Premissas!$H$11:$I$11,1)</f>
        <v>81.09</v>
      </c>
      <c r="D3847" s="16">
        <f t="shared" si="5865"/>
        <v>0</v>
      </c>
      <c r="E3847" s="17">
        <f>D3847*Premissas!$C$6</f>
        <v>0</v>
      </c>
      <c r="F3847" s="15">
        <f t="shared" si="5866"/>
        <v>275</v>
      </c>
      <c r="G3847" s="18">
        <f>F3847*Premissas!$C$5</f>
        <v>8865.0743435621644</v>
      </c>
      <c r="M3847" s="7" t="str">
        <f>Premissas!$E$11</f>
        <v>janeiro/19</v>
      </c>
      <c r="N3847" s="29">
        <f t="shared" si="5873"/>
        <v>275</v>
      </c>
      <c r="O3847" s="15">
        <f>Premissas!$I$11</f>
        <v>57.12</v>
      </c>
      <c r="P3847" s="16">
        <f t="shared" si="5868"/>
        <v>0</v>
      </c>
      <c r="Q3847" s="17">
        <f>P3847*Premissas!$C$13</f>
        <v>0</v>
      </c>
      <c r="R3847" s="15">
        <f t="shared" si="5869"/>
        <v>275</v>
      </c>
      <c r="S3847" s="18">
        <f>R3847*Premissas!$C$11</f>
        <v>13245.412844036697</v>
      </c>
      <c r="Y3847" s="7" t="str">
        <f>Premissas!$E$11</f>
        <v>janeiro/19</v>
      </c>
      <c r="Z3847" s="29">
        <f t="shared" si="5874"/>
        <v>275</v>
      </c>
      <c r="AA3847" s="15">
        <f>Premissas!$H$11</f>
        <v>81.09</v>
      </c>
      <c r="AB3847" s="16">
        <f t="shared" si="5871"/>
        <v>0</v>
      </c>
      <c r="AC3847" s="17">
        <f>AB3847*Premissas!$C$6</f>
        <v>0</v>
      </c>
      <c r="AD3847" s="15">
        <f t="shared" si="5872"/>
        <v>275</v>
      </c>
      <c r="AE3847" s="18">
        <f>AD3847*Premissas!$C$12</f>
        <v>8865.0743435621644</v>
      </c>
    </row>
    <row r="3848" spans="1:33" x14ac:dyDescent="0.25">
      <c r="A3848" s="7" t="str">
        <f>Premissas!$E$12</f>
        <v>dezembro/18</v>
      </c>
      <c r="B3848" s="29">
        <f t="shared" si="5875"/>
        <v>275</v>
      </c>
      <c r="C3848" s="15">
        <f>LARGE(Premissas!$H$12:$I$12,1)</f>
        <v>66.98</v>
      </c>
      <c r="D3848" s="16">
        <f t="shared" si="5865"/>
        <v>0</v>
      </c>
      <c r="E3848" s="17">
        <f>D3848*Premissas!$C$6</f>
        <v>0</v>
      </c>
      <c r="F3848" s="15">
        <f t="shared" si="5866"/>
        <v>275</v>
      </c>
      <c r="G3848" s="18">
        <f>F3848*Premissas!$C$5</f>
        <v>8865.0743435621644</v>
      </c>
      <c r="M3848" s="7" t="str">
        <f>Premissas!$E$12</f>
        <v>dezembro/18</v>
      </c>
      <c r="N3848" s="29">
        <f t="shared" si="5873"/>
        <v>275</v>
      </c>
      <c r="O3848" s="15">
        <f>Premissas!$I$12</f>
        <v>56.9</v>
      </c>
      <c r="P3848" s="16">
        <f t="shared" si="5868"/>
        <v>0</v>
      </c>
      <c r="Q3848" s="17">
        <f>P3848*Premissas!$C$13</f>
        <v>0</v>
      </c>
      <c r="R3848" s="15">
        <f t="shared" si="5869"/>
        <v>275</v>
      </c>
      <c r="S3848" s="18">
        <f>R3848*Premissas!$C$11</f>
        <v>13245.412844036697</v>
      </c>
      <c r="Y3848" s="7" t="str">
        <f>Premissas!$E$12</f>
        <v>dezembro/18</v>
      </c>
      <c r="Z3848" s="29">
        <f t="shared" si="5874"/>
        <v>275</v>
      </c>
      <c r="AA3848" s="15">
        <f>Premissas!$H$12</f>
        <v>66.98</v>
      </c>
      <c r="AB3848" s="16">
        <f t="shared" si="5871"/>
        <v>0</v>
      </c>
      <c r="AC3848" s="17">
        <f>AB3848*Premissas!$C$6</f>
        <v>0</v>
      </c>
      <c r="AD3848" s="15">
        <f t="shared" si="5872"/>
        <v>275</v>
      </c>
      <c r="AE3848" s="18">
        <f>AD3848*Premissas!$C$12</f>
        <v>8865.0743435621644</v>
      </c>
    </row>
    <row r="3849" spans="1:33" x14ac:dyDescent="0.25">
      <c r="A3849" s="7" t="str">
        <f>Premissas!$E$13</f>
        <v>novembro/18</v>
      </c>
      <c r="B3849" s="29">
        <f t="shared" si="5875"/>
        <v>275</v>
      </c>
      <c r="C3849" s="15">
        <f>LARGE(Premissas!$H$13:$I$13,1)</f>
        <v>66.42</v>
      </c>
      <c r="D3849" s="16">
        <f t="shared" si="5865"/>
        <v>0</v>
      </c>
      <c r="E3849" s="17">
        <f>D3849*Premissas!$C$6</f>
        <v>0</v>
      </c>
      <c r="F3849" s="15">
        <f t="shared" si="5866"/>
        <v>275</v>
      </c>
      <c r="G3849" s="18">
        <f>F3849*Premissas!$C$5</f>
        <v>8865.0743435621644</v>
      </c>
      <c r="M3849" s="7" t="str">
        <f>Premissas!$E$13</f>
        <v>novembro/18</v>
      </c>
      <c r="N3849" s="29">
        <f t="shared" si="5873"/>
        <v>275</v>
      </c>
      <c r="O3849" s="15">
        <f>Premissas!$I$13</f>
        <v>40.659999999999997</v>
      </c>
      <c r="P3849" s="16">
        <f t="shared" si="5868"/>
        <v>0</v>
      </c>
      <c r="Q3849" s="17">
        <f>P3849*Premissas!$C$13</f>
        <v>0</v>
      </c>
      <c r="R3849" s="15">
        <f t="shared" si="5869"/>
        <v>275</v>
      </c>
      <c r="S3849" s="18">
        <f>R3849*Premissas!$C$11</f>
        <v>13245.412844036697</v>
      </c>
      <c r="Y3849" s="7" t="str">
        <f>Premissas!$E$13</f>
        <v>novembro/18</v>
      </c>
      <c r="Z3849" s="29">
        <f t="shared" si="5874"/>
        <v>275</v>
      </c>
      <c r="AA3849" s="15">
        <f>Premissas!$H$13</f>
        <v>66.42</v>
      </c>
      <c r="AB3849" s="16">
        <f t="shared" si="5871"/>
        <v>0</v>
      </c>
      <c r="AC3849" s="17">
        <f>AB3849*Premissas!$C$6</f>
        <v>0</v>
      </c>
      <c r="AD3849" s="15">
        <f t="shared" si="5872"/>
        <v>275</v>
      </c>
      <c r="AE3849" s="18">
        <f>AD3849*Premissas!$C$12</f>
        <v>8865.0743435621644</v>
      </c>
    </row>
    <row r="3850" spans="1:33" x14ac:dyDescent="0.25">
      <c r="A3850" s="26" t="s">
        <v>35</v>
      </c>
      <c r="B3850" s="5"/>
      <c r="C3850" s="5">
        <f>LARGE(C3837:C3849,1)</f>
        <v>89.49</v>
      </c>
      <c r="D3850" s="5">
        <f>LARGE(D3837:D3849,1)</f>
        <v>0</v>
      </c>
      <c r="E3850" s="27">
        <f>SUM(E3838:E3849)</f>
        <v>0</v>
      </c>
      <c r="F3850" s="5">
        <f>LARGE(F3837:F3849,1)</f>
        <v>275</v>
      </c>
      <c r="G3850" s="27">
        <f t="shared" si="5810"/>
        <v>106380.89212274599</v>
      </c>
      <c r="H3850" s="50">
        <f>E3850+G3850</f>
        <v>106380.89212274599</v>
      </c>
      <c r="I3850">
        <f>B3838</f>
        <v>275</v>
      </c>
      <c r="M3850" s="26" t="s">
        <v>35</v>
      </c>
      <c r="N3850" s="5"/>
      <c r="O3850" s="5">
        <f t="shared" ref="O3850:P3850" si="5876">LARGE(O3837:O3849,1)</f>
        <v>77.73</v>
      </c>
      <c r="P3850" s="5">
        <f t="shared" si="5876"/>
        <v>0</v>
      </c>
      <c r="Q3850" s="27">
        <f t="shared" ref="Q3850" si="5877">SUM(Q3838:Q3849)</f>
        <v>0</v>
      </c>
      <c r="R3850" s="5">
        <f t="shared" ref="R3850" si="5878">LARGE(R3837:R3849,1)</f>
        <v>275</v>
      </c>
      <c r="S3850" s="27">
        <f t="shared" si="5814"/>
        <v>158944.95412844035</v>
      </c>
      <c r="T3850" s="50">
        <f t="shared" ref="T3850" si="5879">Q3850+S3850</f>
        <v>158944.95412844035</v>
      </c>
      <c r="U3850">
        <f t="shared" ref="U3850" si="5880">N3838</f>
        <v>275</v>
      </c>
      <c r="Y3850" s="26" t="s">
        <v>35</v>
      </c>
      <c r="Z3850" s="5"/>
      <c r="AA3850" s="5">
        <f t="shared" ref="AA3850:AB3850" si="5881">LARGE(AA3837:AA3849,1)</f>
        <v>89.49</v>
      </c>
      <c r="AB3850" s="5">
        <f t="shared" si="5881"/>
        <v>0</v>
      </c>
      <c r="AC3850" s="27">
        <f t="shared" ref="AC3850" si="5882">SUM(AC3838:AC3849)</f>
        <v>0</v>
      </c>
      <c r="AD3850" s="5">
        <f t="shared" ref="AD3850" si="5883">LARGE(AD3837:AD3849,1)</f>
        <v>275</v>
      </c>
      <c r="AE3850" s="27">
        <f t="shared" si="5820"/>
        <v>106380.89212274599</v>
      </c>
      <c r="AF3850" s="50">
        <f t="shared" ref="AF3850" si="5884">AC3850+AE3850</f>
        <v>106380.89212274599</v>
      </c>
      <c r="AG3850">
        <f t="shared" ref="AG3850" si="5885">Z3838</f>
        <v>275</v>
      </c>
    </row>
    <row r="3851" spans="1:33" x14ac:dyDescent="0.25">
      <c r="A3851" s="6" t="s">
        <v>12</v>
      </c>
      <c r="B3851" s="6" t="s">
        <v>18</v>
      </c>
      <c r="C3851" s="6" t="s">
        <v>19</v>
      </c>
      <c r="D3851" s="14" t="s">
        <v>20</v>
      </c>
      <c r="E3851" s="14" t="s">
        <v>21</v>
      </c>
      <c r="F3851" s="6" t="s">
        <v>22</v>
      </c>
      <c r="G3851" s="6" t="s">
        <v>23</v>
      </c>
      <c r="M3851" s="6" t="s">
        <v>12</v>
      </c>
      <c r="N3851" s="6" t="s">
        <v>18</v>
      </c>
      <c r="O3851" s="6" t="s">
        <v>19</v>
      </c>
      <c r="P3851" s="14" t="s">
        <v>20</v>
      </c>
      <c r="Q3851" s="14" t="s">
        <v>21</v>
      </c>
      <c r="R3851" s="6" t="s">
        <v>22</v>
      </c>
      <c r="S3851" s="6" t="s">
        <v>23</v>
      </c>
      <c r="Y3851" s="6" t="s">
        <v>12</v>
      </c>
      <c r="Z3851" s="6" t="s">
        <v>18</v>
      </c>
      <c r="AA3851" s="6" t="s">
        <v>19</v>
      </c>
      <c r="AB3851" s="14" t="s">
        <v>20</v>
      </c>
      <c r="AC3851" s="14" t="s">
        <v>21</v>
      </c>
      <c r="AD3851" s="6" t="s">
        <v>22</v>
      </c>
      <c r="AE3851" s="6" t="s">
        <v>23</v>
      </c>
    </row>
    <row r="3852" spans="1:33" x14ac:dyDescent="0.25">
      <c r="A3852" s="7" t="str">
        <f>Premissas!$E$2</f>
        <v>outubro/19</v>
      </c>
      <c r="B3852" s="29">
        <f>B3838+1</f>
        <v>276</v>
      </c>
      <c r="C3852" s="15">
        <f>LARGE(Premissas!$H$2:$I$2,1)</f>
        <v>63.39</v>
      </c>
      <c r="D3852" s="16">
        <f t="shared" ref="D3852:D3863" si="5886">IF(C3852&gt;105%*B3852,(C3852-B3852),0)</f>
        <v>0</v>
      </c>
      <c r="E3852" s="17">
        <f>D3852*Premissas!$C$6</f>
        <v>0</v>
      </c>
      <c r="F3852" s="15">
        <f t="shared" ref="F3852:F3863" si="5887">IF(C3852&gt;B3852,C3852,B3852)</f>
        <v>276</v>
      </c>
      <c r="G3852" s="18">
        <f>F3852*Premissas!$C$5</f>
        <v>8897.3109775387529</v>
      </c>
      <c r="M3852" s="7" t="str">
        <f>Premissas!$E$2</f>
        <v>outubro/19</v>
      </c>
      <c r="N3852" s="29">
        <f t="shared" ref="N3852" si="5888">N3838+1</f>
        <v>276</v>
      </c>
      <c r="O3852" s="15">
        <f>Premissas!$I$2</f>
        <v>63.39</v>
      </c>
      <c r="P3852" s="16">
        <f t="shared" ref="P3852:P3863" si="5889">IF(O3852&gt;105%*N3852,(O3852-N3852),0)</f>
        <v>0</v>
      </c>
      <c r="Q3852" s="17">
        <f>P3852*Premissas!$C$13</f>
        <v>0</v>
      </c>
      <c r="R3852" s="15">
        <f t="shared" ref="R3852:R3863" si="5890">IF(O3852&gt;N3852,O3852,N3852)</f>
        <v>276</v>
      </c>
      <c r="S3852" s="18">
        <f>R3852*Premissas!$C$11</f>
        <v>13293.577981651375</v>
      </c>
      <c r="Y3852" s="7" t="str">
        <f>Premissas!$E$2</f>
        <v>outubro/19</v>
      </c>
      <c r="Z3852" s="29">
        <f t="shared" ref="Z3852" si="5891">Z3838+1</f>
        <v>276</v>
      </c>
      <c r="AA3852" s="15">
        <f>Premissas!$H$2</f>
        <v>58.8</v>
      </c>
      <c r="AB3852" s="16">
        <f t="shared" ref="AB3852:AB3863" si="5892">IF(AA3852&gt;105%*Z3852,(AA3852-Z3852),0)</f>
        <v>0</v>
      </c>
      <c r="AC3852" s="17">
        <f>AB3852*Premissas!$C$6</f>
        <v>0</v>
      </c>
      <c r="AD3852" s="15">
        <f t="shared" ref="AD3852:AD3863" si="5893">IF(AA3852&gt;Z3852,AA3852,Z3852)</f>
        <v>276</v>
      </c>
      <c r="AE3852" s="18">
        <f>AD3852*Premissas!$C$12</f>
        <v>8897.3109775387529</v>
      </c>
    </row>
    <row r="3853" spans="1:33" x14ac:dyDescent="0.25">
      <c r="A3853" s="7" t="str">
        <f>Premissas!$E$3</f>
        <v>setembro/19</v>
      </c>
      <c r="B3853" s="29">
        <f>B3852</f>
        <v>276</v>
      </c>
      <c r="C3853" s="15">
        <f>LARGE(Premissas!$H$3:$I$3,1)</f>
        <v>58.91</v>
      </c>
      <c r="D3853" s="16">
        <f t="shared" si="5886"/>
        <v>0</v>
      </c>
      <c r="E3853" s="17">
        <f>D3853*Premissas!$C$6</f>
        <v>0</v>
      </c>
      <c r="F3853" s="15">
        <f t="shared" si="5887"/>
        <v>276</v>
      </c>
      <c r="G3853" s="18">
        <f>F3853*Premissas!$C$5</f>
        <v>8897.3109775387529</v>
      </c>
      <c r="M3853" s="7" t="str">
        <f>Premissas!$E$3</f>
        <v>setembro/19</v>
      </c>
      <c r="N3853" s="29">
        <f t="shared" ref="N3853:N3863" si="5894">N3852</f>
        <v>276</v>
      </c>
      <c r="O3853" s="15">
        <f>Premissas!$I$3</f>
        <v>52.19</v>
      </c>
      <c r="P3853" s="16">
        <f t="shared" si="5889"/>
        <v>0</v>
      </c>
      <c r="Q3853" s="17">
        <f>P3853*Premissas!$C$13</f>
        <v>0</v>
      </c>
      <c r="R3853" s="15">
        <f t="shared" si="5890"/>
        <v>276</v>
      </c>
      <c r="S3853" s="18">
        <f>R3853*Premissas!$C$11</f>
        <v>13293.577981651375</v>
      </c>
      <c r="Y3853" s="7" t="str">
        <f>Premissas!$E$3</f>
        <v>setembro/19</v>
      </c>
      <c r="Z3853" s="29">
        <f t="shared" ref="Z3853:Z3863" si="5895">Z3852</f>
        <v>276</v>
      </c>
      <c r="AA3853" s="15">
        <f>Premissas!$H$3</f>
        <v>58.91</v>
      </c>
      <c r="AB3853" s="16">
        <f t="shared" si="5892"/>
        <v>0</v>
      </c>
      <c r="AC3853" s="17">
        <f>AB3853*Premissas!$C$6</f>
        <v>0</v>
      </c>
      <c r="AD3853" s="15">
        <f t="shared" si="5893"/>
        <v>276</v>
      </c>
      <c r="AE3853" s="18">
        <f>AD3853*Premissas!$C$12</f>
        <v>8897.3109775387529</v>
      </c>
    </row>
    <row r="3854" spans="1:33" x14ac:dyDescent="0.25">
      <c r="A3854" s="7" t="str">
        <f>Premissas!$E$4</f>
        <v>agosto/19</v>
      </c>
      <c r="B3854" s="29">
        <f t="shared" ref="B3854:B3863" si="5896">B3853</f>
        <v>276</v>
      </c>
      <c r="C3854" s="15">
        <f>LARGE(Premissas!$H$4:$I$4,1)</f>
        <v>46.48</v>
      </c>
      <c r="D3854" s="16">
        <f t="shared" si="5886"/>
        <v>0</v>
      </c>
      <c r="E3854" s="17">
        <f>D3854*Premissas!$C$6</f>
        <v>0</v>
      </c>
      <c r="F3854" s="15">
        <f t="shared" si="5887"/>
        <v>276</v>
      </c>
      <c r="G3854" s="18">
        <f>F3854*Premissas!$C$5</f>
        <v>8897.3109775387529</v>
      </c>
      <c r="M3854" s="7" t="str">
        <f>Premissas!$E$4</f>
        <v>agosto/19</v>
      </c>
      <c r="N3854" s="29">
        <f t="shared" si="5894"/>
        <v>276</v>
      </c>
      <c r="O3854" s="15">
        <f>Premissas!$I$4</f>
        <v>20.16</v>
      </c>
      <c r="P3854" s="16">
        <f t="shared" si="5889"/>
        <v>0</v>
      </c>
      <c r="Q3854" s="17">
        <f>P3854*Premissas!$C$13</f>
        <v>0</v>
      </c>
      <c r="R3854" s="15">
        <f t="shared" si="5890"/>
        <v>276</v>
      </c>
      <c r="S3854" s="18">
        <f>R3854*Premissas!$C$11</f>
        <v>13293.577981651375</v>
      </c>
      <c r="Y3854" s="7" t="str">
        <f>Premissas!$E$4</f>
        <v>agosto/19</v>
      </c>
      <c r="Z3854" s="29">
        <f t="shared" si="5895"/>
        <v>276</v>
      </c>
      <c r="AA3854" s="15">
        <f>Premissas!$H$4</f>
        <v>46.48</v>
      </c>
      <c r="AB3854" s="16">
        <f t="shared" si="5892"/>
        <v>0</v>
      </c>
      <c r="AC3854" s="17">
        <f>AB3854*Premissas!$C$6</f>
        <v>0</v>
      </c>
      <c r="AD3854" s="15">
        <f t="shared" si="5893"/>
        <v>276</v>
      </c>
      <c r="AE3854" s="18">
        <f>AD3854*Premissas!$C$12</f>
        <v>8897.3109775387529</v>
      </c>
    </row>
    <row r="3855" spans="1:33" x14ac:dyDescent="0.25">
      <c r="A3855" s="7" t="str">
        <f>Premissas!$E$5</f>
        <v>julho/19</v>
      </c>
      <c r="B3855" s="29">
        <f t="shared" si="5896"/>
        <v>276</v>
      </c>
      <c r="C3855" s="15">
        <f>LARGE(Premissas!$H$5:$I$5,1)</f>
        <v>63.17</v>
      </c>
      <c r="D3855" s="16">
        <f t="shared" si="5886"/>
        <v>0</v>
      </c>
      <c r="E3855" s="17">
        <f>D3855*Premissas!$C$6</f>
        <v>0</v>
      </c>
      <c r="F3855" s="15">
        <f t="shared" si="5887"/>
        <v>276</v>
      </c>
      <c r="G3855" s="18">
        <f>F3855*Premissas!$C$5</f>
        <v>8897.3109775387529</v>
      </c>
      <c r="M3855" s="7" t="str">
        <f>Premissas!$E$5</f>
        <v>julho/19</v>
      </c>
      <c r="N3855" s="29">
        <f t="shared" si="5894"/>
        <v>276</v>
      </c>
      <c r="O3855" s="15">
        <f>Premissas!$I$5</f>
        <v>39.979999999999997</v>
      </c>
      <c r="P3855" s="16">
        <f t="shared" si="5889"/>
        <v>0</v>
      </c>
      <c r="Q3855" s="17">
        <f>P3855*Premissas!$C$13</f>
        <v>0</v>
      </c>
      <c r="R3855" s="15">
        <f t="shared" si="5890"/>
        <v>276</v>
      </c>
      <c r="S3855" s="18">
        <f>R3855*Premissas!$C$11</f>
        <v>13293.577981651375</v>
      </c>
      <c r="Y3855" s="7" t="str">
        <f>Premissas!$E$5</f>
        <v>julho/19</v>
      </c>
      <c r="Z3855" s="29">
        <f t="shared" si="5895"/>
        <v>276</v>
      </c>
      <c r="AA3855" s="15">
        <f>Premissas!$H$5</f>
        <v>63.17</v>
      </c>
      <c r="AB3855" s="16">
        <f t="shared" si="5892"/>
        <v>0</v>
      </c>
      <c r="AC3855" s="17">
        <f>AB3855*Premissas!$C$6</f>
        <v>0</v>
      </c>
      <c r="AD3855" s="15">
        <f t="shared" si="5893"/>
        <v>276</v>
      </c>
      <c r="AE3855" s="18">
        <f>AD3855*Premissas!$C$12</f>
        <v>8897.3109775387529</v>
      </c>
    </row>
    <row r="3856" spans="1:33" x14ac:dyDescent="0.25">
      <c r="A3856" s="7" t="str">
        <f>Premissas!$E$6</f>
        <v>junho/19</v>
      </c>
      <c r="B3856" s="29">
        <f t="shared" si="5896"/>
        <v>276</v>
      </c>
      <c r="C3856" s="15">
        <f>LARGE(Premissas!$H$6:$I$6,1)</f>
        <v>59.47</v>
      </c>
      <c r="D3856" s="16">
        <f t="shared" si="5886"/>
        <v>0</v>
      </c>
      <c r="E3856" s="17">
        <f>D3856*Premissas!$C$6</f>
        <v>0</v>
      </c>
      <c r="F3856" s="15">
        <f t="shared" si="5887"/>
        <v>276</v>
      </c>
      <c r="G3856" s="18">
        <f>F3856*Premissas!$C$5</f>
        <v>8897.3109775387529</v>
      </c>
      <c r="M3856" s="7" t="str">
        <f>Premissas!$E$6</f>
        <v>junho/19</v>
      </c>
      <c r="N3856" s="29">
        <f t="shared" si="5894"/>
        <v>276</v>
      </c>
      <c r="O3856" s="15">
        <f>Premissas!$I$6</f>
        <v>47.71</v>
      </c>
      <c r="P3856" s="16">
        <f t="shared" si="5889"/>
        <v>0</v>
      </c>
      <c r="Q3856" s="17">
        <f>P3856*Premissas!$C$13</f>
        <v>0</v>
      </c>
      <c r="R3856" s="15">
        <f t="shared" si="5890"/>
        <v>276</v>
      </c>
      <c r="S3856" s="18">
        <f>R3856*Premissas!$C$11</f>
        <v>13293.577981651375</v>
      </c>
      <c r="Y3856" s="7" t="str">
        <f>Premissas!$E$6</f>
        <v>junho/19</v>
      </c>
      <c r="Z3856" s="29">
        <f t="shared" si="5895"/>
        <v>276</v>
      </c>
      <c r="AA3856" s="15">
        <f>Premissas!$H$6</f>
        <v>59.47</v>
      </c>
      <c r="AB3856" s="16">
        <f t="shared" si="5892"/>
        <v>0</v>
      </c>
      <c r="AC3856" s="17">
        <f>AB3856*Premissas!$C$6</f>
        <v>0</v>
      </c>
      <c r="AD3856" s="15">
        <f t="shared" si="5893"/>
        <v>276</v>
      </c>
      <c r="AE3856" s="18">
        <f>AD3856*Premissas!$C$12</f>
        <v>8897.3109775387529</v>
      </c>
    </row>
    <row r="3857" spans="1:33" x14ac:dyDescent="0.25">
      <c r="A3857" s="7" t="str">
        <f>Premissas!$E$7</f>
        <v>maio/19</v>
      </c>
      <c r="B3857" s="29">
        <f t="shared" si="5896"/>
        <v>276</v>
      </c>
      <c r="C3857" s="15">
        <f>LARGE(Premissas!$H$7:$I$7,1)</f>
        <v>61.04</v>
      </c>
      <c r="D3857" s="20">
        <f t="shared" si="5886"/>
        <v>0</v>
      </c>
      <c r="E3857" s="17">
        <f>D3857*Premissas!$C$6</f>
        <v>0</v>
      </c>
      <c r="F3857" s="15">
        <f t="shared" si="5887"/>
        <v>276</v>
      </c>
      <c r="G3857" s="18">
        <f>F3857*Premissas!$C$5</f>
        <v>8897.3109775387529</v>
      </c>
      <c r="M3857" s="7" t="str">
        <f>Premissas!$E$7</f>
        <v>maio/19</v>
      </c>
      <c r="N3857" s="29">
        <f t="shared" si="5894"/>
        <v>276</v>
      </c>
      <c r="O3857" s="15">
        <f>Premissas!$I$7</f>
        <v>46.37</v>
      </c>
      <c r="P3857" s="20">
        <f t="shared" si="5889"/>
        <v>0</v>
      </c>
      <c r="Q3857" s="17">
        <f>P3857*Premissas!$C$13</f>
        <v>0</v>
      </c>
      <c r="R3857" s="15">
        <f t="shared" si="5890"/>
        <v>276</v>
      </c>
      <c r="S3857" s="18">
        <f>R3857*Premissas!$C$11</f>
        <v>13293.577981651375</v>
      </c>
      <c r="Y3857" s="7" t="str">
        <f>Premissas!$E$7</f>
        <v>maio/19</v>
      </c>
      <c r="Z3857" s="29">
        <f t="shared" si="5895"/>
        <v>276</v>
      </c>
      <c r="AA3857" s="15">
        <f>Premissas!$H$7</f>
        <v>61.04</v>
      </c>
      <c r="AB3857" s="20">
        <f t="shared" si="5892"/>
        <v>0</v>
      </c>
      <c r="AC3857" s="17">
        <f>AB3857*Premissas!$C$6</f>
        <v>0</v>
      </c>
      <c r="AD3857" s="15">
        <f t="shared" si="5893"/>
        <v>276</v>
      </c>
      <c r="AE3857" s="18">
        <f>AD3857*Premissas!$C$12</f>
        <v>8897.3109775387529</v>
      </c>
    </row>
    <row r="3858" spans="1:33" x14ac:dyDescent="0.25">
      <c r="A3858" s="7" t="str">
        <f>Premissas!$E$8</f>
        <v>abril/19</v>
      </c>
      <c r="B3858" s="29">
        <f t="shared" si="5896"/>
        <v>276</v>
      </c>
      <c r="C3858" s="15">
        <f>LARGE(Premissas!$H$8:$I$8,1)</f>
        <v>81.98</v>
      </c>
      <c r="D3858" s="20">
        <f t="shared" si="5886"/>
        <v>0</v>
      </c>
      <c r="E3858" s="17">
        <f>D3858*Premissas!$C$6</f>
        <v>0</v>
      </c>
      <c r="F3858" s="15">
        <f t="shared" si="5887"/>
        <v>276</v>
      </c>
      <c r="G3858" s="18">
        <f>F3858*Premissas!$C$5</f>
        <v>8897.3109775387529</v>
      </c>
      <c r="M3858" s="7" t="str">
        <f>Premissas!$E$8</f>
        <v>abril/19</v>
      </c>
      <c r="N3858" s="29">
        <f t="shared" si="5894"/>
        <v>276</v>
      </c>
      <c r="O3858" s="15">
        <f>Premissas!$I$8</f>
        <v>53.09</v>
      </c>
      <c r="P3858" s="20">
        <f t="shared" si="5889"/>
        <v>0</v>
      </c>
      <c r="Q3858" s="17">
        <f>P3858*Premissas!$C$13</f>
        <v>0</v>
      </c>
      <c r="R3858" s="15">
        <f t="shared" si="5890"/>
        <v>276</v>
      </c>
      <c r="S3858" s="18">
        <f>R3858*Premissas!$C$11</f>
        <v>13293.577981651375</v>
      </c>
      <c r="Y3858" s="7" t="str">
        <f>Premissas!$E$8</f>
        <v>abril/19</v>
      </c>
      <c r="Z3858" s="29">
        <f t="shared" si="5895"/>
        <v>276</v>
      </c>
      <c r="AA3858" s="15">
        <f>Premissas!$H$8</f>
        <v>81.98</v>
      </c>
      <c r="AB3858" s="20">
        <f t="shared" si="5892"/>
        <v>0</v>
      </c>
      <c r="AC3858" s="17">
        <f>AB3858*Premissas!$C$6</f>
        <v>0</v>
      </c>
      <c r="AD3858" s="15">
        <f t="shared" si="5893"/>
        <v>276</v>
      </c>
      <c r="AE3858" s="18">
        <f>AD3858*Premissas!$C$12</f>
        <v>8897.3109775387529</v>
      </c>
    </row>
    <row r="3859" spans="1:33" x14ac:dyDescent="0.25">
      <c r="A3859" s="7" t="str">
        <f>Premissas!$E$9</f>
        <v>março/19</v>
      </c>
      <c r="B3859" s="29">
        <f t="shared" si="5896"/>
        <v>276</v>
      </c>
      <c r="C3859" s="15">
        <f>LARGE(Premissas!$H$9:$I$9,1)</f>
        <v>77.73</v>
      </c>
      <c r="D3859" s="20">
        <f t="shared" si="5886"/>
        <v>0</v>
      </c>
      <c r="E3859" s="17">
        <f>D3859*Premissas!$C$6</f>
        <v>0</v>
      </c>
      <c r="F3859" s="15">
        <f t="shared" si="5887"/>
        <v>276</v>
      </c>
      <c r="G3859" s="18">
        <f>F3859*Premissas!$C$5</f>
        <v>8897.3109775387529</v>
      </c>
      <c r="M3859" s="7" t="str">
        <f>Premissas!$E$9</f>
        <v>março/19</v>
      </c>
      <c r="N3859" s="29">
        <f t="shared" si="5894"/>
        <v>276</v>
      </c>
      <c r="O3859" s="15">
        <f>Premissas!$I$9</f>
        <v>77.73</v>
      </c>
      <c r="P3859" s="20">
        <f t="shared" si="5889"/>
        <v>0</v>
      </c>
      <c r="Q3859" s="17">
        <f>P3859*Premissas!$C$13</f>
        <v>0</v>
      </c>
      <c r="R3859" s="15">
        <f t="shared" si="5890"/>
        <v>276</v>
      </c>
      <c r="S3859" s="18">
        <f>R3859*Premissas!$C$11</f>
        <v>13293.577981651375</v>
      </c>
      <c r="Y3859" s="7" t="str">
        <f>Premissas!$E$9</f>
        <v>março/19</v>
      </c>
      <c r="Z3859" s="29">
        <f t="shared" si="5895"/>
        <v>276</v>
      </c>
      <c r="AA3859" s="15">
        <f>Premissas!$H$9</f>
        <v>77.62</v>
      </c>
      <c r="AB3859" s="20">
        <f t="shared" si="5892"/>
        <v>0</v>
      </c>
      <c r="AC3859" s="17">
        <f>AB3859*Premissas!$C$6</f>
        <v>0</v>
      </c>
      <c r="AD3859" s="15">
        <f t="shared" si="5893"/>
        <v>276</v>
      </c>
      <c r="AE3859" s="18">
        <f>AD3859*Premissas!$C$12</f>
        <v>8897.3109775387529</v>
      </c>
    </row>
    <row r="3860" spans="1:33" x14ac:dyDescent="0.25">
      <c r="A3860" s="7" t="str">
        <f>Premissas!$E$10</f>
        <v>fevereiro/19</v>
      </c>
      <c r="B3860" s="29">
        <f t="shared" si="5896"/>
        <v>276</v>
      </c>
      <c r="C3860" s="15">
        <f>LARGE(Premissas!$H$10:$I$10,1)</f>
        <v>89.49</v>
      </c>
      <c r="D3860" s="20">
        <f t="shared" si="5886"/>
        <v>0</v>
      </c>
      <c r="E3860" s="17">
        <f>D3860*Premissas!$C$6</f>
        <v>0</v>
      </c>
      <c r="F3860" s="15">
        <f t="shared" si="5887"/>
        <v>276</v>
      </c>
      <c r="G3860" s="18">
        <f>F3860*Premissas!$C$5</f>
        <v>8897.3109775387529</v>
      </c>
      <c r="M3860" s="7" t="str">
        <f>Premissas!$E$10</f>
        <v>fevereiro/19</v>
      </c>
      <c r="N3860" s="29">
        <f t="shared" si="5894"/>
        <v>276</v>
      </c>
      <c r="O3860" s="15">
        <f>Premissas!$I$10</f>
        <v>61.82</v>
      </c>
      <c r="P3860" s="20">
        <f t="shared" si="5889"/>
        <v>0</v>
      </c>
      <c r="Q3860" s="17">
        <f>P3860*Premissas!$C$13</f>
        <v>0</v>
      </c>
      <c r="R3860" s="15">
        <f t="shared" si="5890"/>
        <v>276</v>
      </c>
      <c r="S3860" s="18">
        <f>R3860*Premissas!$C$11</f>
        <v>13293.577981651375</v>
      </c>
      <c r="Y3860" s="7" t="str">
        <f>Premissas!$E$10</f>
        <v>fevereiro/19</v>
      </c>
      <c r="Z3860" s="29">
        <f t="shared" si="5895"/>
        <v>276</v>
      </c>
      <c r="AA3860" s="15">
        <f>Premissas!$H$10</f>
        <v>89.49</v>
      </c>
      <c r="AB3860" s="20">
        <f t="shared" si="5892"/>
        <v>0</v>
      </c>
      <c r="AC3860" s="17">
        <f>AB3860*Premissas!$C$6</f>
        <v>0</v>
      </c>
      <c r="AD3860" s="15">
        <f t="shared" si="5893"/>
        <v>276</v>
      </c>
      <c r="AE3860" s="18">
        <f>AD3860*Premissas!$C$12</f>
        <v>8897.3109775387529</v>
      </c>
    </row>
    <row r="3861" spans="1:33" x14ac:dyDescent="0.25">
      <c r="A3861" s="7" t="str">
        <f>Premissas!$E$11</f>
        <v>janeiro/19</v>
      </c>
      <c r="B3861" s="29">
        <f t="shared" si="5896"/>
        <v>276</v>
      </c>
      <c r="C3861" s="15">
        <f>LARGE(Premissas!$H$11:$I$11,1)</f>
        <v>81.09</v>
      </c>
      <c r="D3861" s="16">
        <f t="shared" si="5886"/>
        <v>0</v>
      </c>
      <c r="E3861" s="17">
        <f>D3861*Premissas!$C$6</f>
        <v>0</v>
      </c>
      <c r="F3861" s="15">
        <f t="shared" si="5887"/>
        <v>276</v>
      </c>
      <c r="G3861" s="18">
        <f>F3861*Premissas!$C$5</f>
        <v>8897.3109775387529</v>
      </c>
      <c r="M3861" s="7" t="str">
        <f>Premissas!$E$11</f>
        <v>janeiro/19</v>
      </c>
      <c r="N3861" s="29">
        <f t="shared" si="5894"/>
        <v>276</v>
      </c>
      <c r="O3861" s="15">
        <f>Premissas!$I$11</f>
        <v>57.12</v>
      </c>
      <c r="P3861" s="16">
        <f t="shared" si="5889"/>
        <v>0</v>
      </c>
      <c r="Q3861" s="17">
        <f>P3861*Premissas!$C$13</f>
        <v>0</v>
      </c>
      <c r="R3861" s="15">
        <f t="shared" si="5890"/>
        <v>276</v>
      </c>
      <c r="S3861" s="18">
        <f>R3861*Premissas!$C$11</f>
        <v>13293.577981651375</v>
      </c>
      <c r="Y3861" s="7" t="str">
        <f>Premissas!$E$11</f>
        <v>janeiro/19</v>
      </c>
      <c r="Z3861" s="29">
        <f t="shared" si="5895"/>
        <v>276</v>
      </c>
      <c r="AA3861" s="15">
        <f>Premissas!$H$11</f>
        <v>81.09</v>
      </c>
      <c r="AB3861" s="16">
        <f t="shared" si="5892"/>
        <v>0</v>
      </c>
      <c r="AC3861" s="17">
        <f>AB3861*Premissas!$C$6</f>
        <v>0</v>
      </c>
      <c r="AD3861" s="15">
        <f t="shared" si="5893"/>
        <v>276</v>
      </c>
      <c r="AE3861" s="18">
        <f>AD3861*Premissas!$C$12</f>
        <v>8897.3109775387529</v>
      </c>
    </row>
    <row r="3862" spans="1:33" x14ac:dyDescent="0.25">
      <c r="A3862" s="7" t="str">
        <f>Premissas!$E$12</f>
        <v>dezembro/18</v>
      </c>
      <c r="B3862" s="29">
        <f t="shared" si="5896"/>
        <v>276</v>
      </c>
      <c r="C3862" s="15">
        <f>LARGE(Premissas!$H$12:$I$12,1)</f>
        <v>66.98</v>
      </c>
      <c r="D3862" s="16">
        <f t="shared" si="5886"/>
        <v>0</v>
      </c>
      <c r="E3862" s="17">
        <f>D3862*Premissas!$C$6</f>
        <v>0</v>
      </c>
      <c r="F3862" s="15">
        <f t="shared" si="5887"/>
        <v>276</v>
      </c>
      <c r="G3862" s="18">
        <f>F3862*Premissas!$C$5</f>
        <v>8897.3109775387529</v>
      </c>
      <c r="M3862" s="7" t="str">
        <f>Premissas!$E$12</f>
        <v>dezembro/18</v>
      </c>
      <c r="N3862" s="29">
        <f t="shared" si="5894"/>
        <v>276</v>
      </c>
      <c r="O3862" s="15">
        <f>Premissas!$I$12</f>
        <v>56.9</v>
      </c>
      <c r="P3862" s="16">
        <f t="shared" si="5889"/>
        <v>0</v>
      </c>
      <c r="Q3862" s="17">
        <f>P3862*Premissas!$C$13</f>
        <v>0</v>
      </c>
      <c r="R3862" s="15">
        <f t="shared" si="5890"/>
        <v>276</v>
      </c>
      <c r="S3862" s="18">
        <f>R3862*Premissas!$C$11</f>
        <v>13293.577981651375</v>
      </c>
      <c r="Y3862" s="7" t="str">
        <f>Premissas!$E$12</f>
        <v>dezembro/18</v>
      </c>
      <c r="Z3862" s="29">
        <f t="shared" si="5895"/>
        <v>276</v>
      </c>
      <c r="AA3862" s="15">
        <f>Premissas!$H$12</f>
        <v>66.98</v>
      </c>
      <c r="AB3862" s="16">
        <f t="shared" si="5892"/>
        <v>0</v>
      </c>
      <c r="AC3862" s="17">
        <f>AB3862*Premissas!$C$6</f>
        <v>0</v>
      </c>
      <c r="AD3862" s="15">
        <f t="shared" si="5893"/>
        <v>276</v>
      </c>
      <c r="AE3862" s="18">
        <f>AD3862*Premissas!$C$12</f>
        <v>8897.3109775387529</v>
      </c>
    </row>
    <row r="3863" spans="1:33" x14ac:dyDescent="0.25">
      <c r="A3863" s="7" t="str">
        <f>Premissas!$E$13</f>
        <v>novembro/18</v>
      </c>
      <c r="B3863" s="29">
        <f t="shared" si="5896"/>
        <v>276</v>
      </c>
      <c r="C3863" s="15">
        <f>LARGE(Premissas!$H$13:$I$13,1)</f>
        <v>66.42</v>
      </c>
      <c r="D3863" s="16">
        <f t="shared" si="5886"/>
        <v>0</v>
      </c>
      <c r="E3863" s="17">
        <f>D3863*Premissas!$C$6</f>
        <v>0</v>
      </c>
      <c r="F3863" s="15">
        <f t="shared" si="5887"/>
        <v>276</v>
      </c>
      <c r="G3863" s="18">
        <f>F3863*Premissas!$C$5</f>
        <v>8897.3109775387529</v>
      </c>
      <c r="M3863" s="7" t="str">
        <f>Premissas!$E$13</f>
        <v>novembro/18</v>
      </c>
      <c r="N3863" s="29">
        <f t="shared" si="5894"/>
        <v>276</v>
      </c>
      <c r="O3863" s="15">
        <f>Premissas!$I$13</f>
        <v>40.659999999999997</v>
      </c>
      <c r="P3863" s="16">
        <f t="shared" si="5889"/>
        <v>0</v>
      </c>
      <c r="Q3863" s="17">
        <f>P3863*Premissas!$C$13</f>
        <v>0</v>
      </c>
      <c r="R3863" s="15">
        <f t="shared" si="5890"/>
        <v>276</v>
      </c>
      <c r="S3863" s="18">
        <f>R3863*Premissas!$C$11</f>
        <v>13293.577981651375</v>
      </c>
      <c r="Y3863" s="7" t="str">
        <f>Premissas!$E$13</f>
        <v>novembro/18</v>
      </c>
      <c r="Z3863" s="29">
        <f t="shared" si="5895"/>
        <v>276</v>
      </c>
      <c r="AA3863" s="15">
        <f>Premissas!$H$13</f>
        <v>66.42</v>
      </c>
      <c r="AB3863" s="16">
        <f t="shared" si="5892"/>
        <v>0</v>
      </c>
      <c r="AC3863" s="17">
        <f>AB3863*Premissas!$C$6</f>
        <v>0</v>
      </c>
      <c r="AD3863" s="15">
        <f t="shared" si="5893"/>
        <v>276</v>
      </c>
      <c r="AE3863" s="18">
        <f>AD3863*Premissas!$C$12</f>
        <v>8897.3109775387529</v>
      </c>
    </row>
    <row r="3864" spans="1:33" x14ac:dyDescent="0.25">
      <c r="A3864" s="26" t="s">
        <v>35</v>
      </c>
      <c r="B3864" s="5"/>
      <c r="C3864" s="5">
        <f>LARGE(C3851:C3863,1)</f>
        <v>89.49</v>
      </c>
      <c r="D3864" s="5">
        <f>LARGE(D3851:D3863,1)</f>
        <v>0</v>
      </c>
      <c r="E3864" s="27">
        <f>SUM(E3852:E3863)</f>
        <v>0</v>
      </c>
      <c r="F3864" s="5">
        <f>LARGE(F3851:F3863,1)</f>
        <v>276</v>
      </c>
      <c r="G3864" s="27">
        <f t="shared" si="5810"/>
        <v>106767.73173046506</v>
      </c>
      <c r="H3864" s="50">
        <f>E3864+G3864</f>
        <v>106767.73173046506</v>
      </c>
      <c r="I3864">
        <f>B3852</f>
        <v>276</v>
      </c>
      <c r="M3864" s="26" t="s">
        <v>35</v>
      </c>
      <c r="N3864" s="5"/>
      <c r="O3864" s="5">
        <f t="shared" ref="O3864:P3864" si="5897">LARGE(O3851:O3863,1)</f>
        <v>77.73</v>
      </c>
      <c r="P3864" s="5">
        <f t="shared" si="5897"/>
        <v>0</v>
      </c>
      <c r="Q3864" s="27">
        <f t="shared" ref="Q3864" si="5898">SUM(Q3852:Q3863)</f>
        <v>0</v>
      </c>
      <c r="R3864" s="5">
        <f t="shared" ref="R3864" si="5899">LARGE(R3851:R3863,1)</f>
        <v>276</v>
      </c>
      <c r="S3864" s="27">
        <f t="shared" si="5814"/>
        <v>159522.93577981656</v>
      </c>
      <c r="T3864" s="50">
        <f t="shared" ref="T3864" si="5900">Q3864+S3864</f>
        <v>159522.93577981656</v>
      </c>
      <c r="U3864">
        <f t="shared" ref="U3864" si="5901">N3852</f>
        <v>276</v>
      </c>
      <c r="Y3864" s="26" t="s">
        <v>35</v>
      </c>
      <c r="Z3864" s="5"/>
      <c r="AA3864" s="5">
        <f t="shared" ref="AA3864:AB3864" si="5902">LARGE(AA3851:AA3863,1)</f>
        <v>89.49</v>
      </c>
      <c r="AB3864" s="5">
        <f t="shared" si="5902"/>
        <v>0</v>
      </c>
      <c r="AC3864" s="27">
        <f t="shared" ref="AC3864" si="5903">SUM(AC3852:AC3863)</f>
        <v>0</v>
      </c>
      <c r="AD3864" s="5">
        <f t="shared" ref="AD3864" si="5904">LARGE(AD3851:AD3863,1)</f>
        <v>276</v>
      </c>
      <c r="AE3864" s="27">
        <f t="shared" si="5820"/>
        <v>106767.73173046506</v>
      </c>
      <c r="AF3864" s="50">
        <f t="shared" ref="AF3864" si="5905">AC3864+AE3864</f>
        <v>106767.73173046506</v>
      </c>
      <c r="AG3864">
        <f t="shared" ref="AG3864" si="5906">Z3852</f>
        <v>276</v>
      </c>
    </row>
    <row r="3865" spans="1:33" x14ac:dyDescent="0.25">
      <c r="A3865" s="6" t="s">
        <v>12</v>
      </c>
      <c r="B3865" s="6" t="s">
        <v>18</v>
      </c>
      <c r="C3865" s="6" t="s">
        <v>19</v>
      </c>
      <c r="D3865" s="14" t="s">
        <v>20</v>
      </c>
      <c r="E3865" s="14" t="s">
        <v>21</v>
      </c>
      <c r="F3865" s="6" t="s">
        <v>22</v>
      </c>
      <c r="G3865" s="6" t="s">
        <v>23</v>
      </c>
      <c r="M3865" s="6" t="s">
        <v>12</v>
      </c>
      <c r="N3865" s="6" t="s">
        <v>18</v>
      </c>
      <c r="O3865" s="6" t="s">
        <v>19</v>
      </c>
      <c r="P3865" s="14" t="s">
        <v>20</v>
      </c>
      <c r="Q3865" s="14" t="s">
        <v>21</v>
      </c>
      <c r="R3865" s="6" t="s">
        <v>22</v>
      </c>
      <c r="S3865" s="6" t="s">
        <v>23</v>
      </c>
      <c r="Y3865" s="6" t="s">
        <v>12</v>
      </c>
      <c r="Z3865" s="6" t="s">
        <v>18</v>
      </c>
      <c r="AA3865" s="6" t="s">
        <v>19</v>
      </c>
      <c r="AB3865" s="14" t="s">
        <v>20</v>
      </c>
      <c r="AC3865" s="14" t="s">
        <v>21</v>
      </c>
      <c r="AD3865" s="6" t="s">
        <v>22</v>
      </c>
      <c r="AE3865" s="6" t="s">
        <v>23</v>
      </c>
    </row>
    <row r="3866" spans="1:33" x14ac:dyDescent="0.25">
      <c r="A3866" s="7" t="str">
        <f>Premissas!$E$2</f>
        <v>outubro/19</v>
      </c>
      <c r="B3866" s="29">
        <f>B3852+1</f>
        <v>277</v>
      </c>
      <c r="C3866" s="15">
        <f>LARGE(Premissas!$H$2:$I$2,1)</f>
        <v>63.39</v>
      </c>
      <c r="D3866" s="16">
        <f t="shared" ref="D3866:D3877" si="5907">IF(C3866&gt;105%*B3866,(C3866-B3866),0)</f>
        <v>0</v>
      </c>
      <c r="E3866" s="17">
        <f>D3866*Premissas!$C$6</f>
        <v>0</v>
      </c>
      <c r="F3866" s="15">
        <f t="shared" ref="F3866:F3877" si="5908">IF(C3866&gt;B3866,C3866,B3866)</f>
        <v>277</v>
      </c>
      <c r="G3866" s="18">
        <f>F3866*Premissas!$C$5</f>
        <v>8929.5476115153433</v>
      </c>
      <c r="M3866" s="7" t="str">
        <f>Premissas!$E$2</f>
        <v>outubro/19</v>
      </c>
      <c r="N3866" s="29">
        <f t="shared" ref="N3866" si="5909">N3852+1</f>
        <v>277</v>
      </c>
      <c r="O3866" s="15">
        <f>Premissas!$I$2</f>
        <v>63.39</v>
      </c>
      <c r="P3866" s="16">
        <f t="shared" ref="P3866:P3877" si="5910">IF(O3866&gt;105%*N3866,(O3866-N3866),0)</f>
        <v>0</v>
      </c>
      <c r="Q3866" s="17">
        <f>P3866*Premissas!$C$13</f>
        <v>0</v>
      </c>
      <c r="R3866" s="15">
        <f t="shared" ref="R3866:R3877" si="5911">IF(O3866&gt;N3866,O3866,N3866)</f>
        <v>277</v>
      </c>
      <c r="S3866" s="18">
        <f>R3866*Premissas!$C$11</f>
        <v>13341.743119266055</v>
      </c>
      <c r="Y3866" s="7" t="str">
        <f>Premissas!$E$2</f>
        <v>outubro/19</v>
      </c>
      <c r="Z3866" s="29">
        <f t="shared" ref="Z3866" si="5912">Z3852+1</f>
        <v>277</v>
      </c>
      <c r="AA3866" s="15">
        <f>Premissas!$H$2</f>
        <v>58.8</v>
      </c>
      <c r="AB3866" s="16">
        <f t="shared" ref="AB3866:AB3877" si="5913">IF(AA3866&gt;105%*Z3866,(AA3866-Z3866),0)</f>
        <v>0</v>
      </c>
      <c r="AC3866" s="17">
        <f>AB3866*Premissas!$C$6</f>
        <v>0</v>
      </c>
      <c r="AD3866" s="15">
        <f t="shared" ref="AD3866:AD3877" si="5914">IF(AA3866&gt;Z3866,AA3866,Z3866)</f>
        <v>277</v>
      </c>
      <c r="AE3866" s="18">
        <f>AD3866*Premissas!$C$12</f>
        <v>8929.5476115153433</v>
      </c>
    </row>
    <row r="3867" spans="1:33" x14ac:dyDescent="0.25">
      <c r="A3867" s="7" t="str">
        <f>Premissas!$E$3</f>
        <v>setembro/19</v>
      </c>
      <c r="B3867" s="29">
        <f>B3866</f>
        <v>277</v>
      </c>
      <c r="C3867" s="15">
        <f>LARGE(Premissas!$H$3:$I$3,1)</f>
        <v>58.91</v>
      </c>
      <c r="D3867" s="16">
        <f t="shared" si="5907"/>
        <v>0</v>
      </c>
      <c r="E3867" s="17">
        <f>D3867*Premissas!$C$6</f>
        <v>0</v>
      </c>
      <c r="F3867" s="15">
        <f t="shared" si="5908"/>
        <v>277</v>
      </c>
      <c r="G3867" s="18">
        <f>F3867*Premissas!$C$5</f>
        <v>8929.5476115153433</v>
      </c>
      <c r="M3867" s="7" t="str">
        <f>Premissas!$E$3</f>
        <v>setembro/19</v>
      </c>
      <c r="N3867" s="29">
        <f t="shared" ref="N3867:N3877" si="5915">N3866</f>
        <v>277</v>
      </c>
      <c r="O3867" s="15">
        <f>Premissas!$I$3</f>
        <v>52.19</v>
      </c>
      <c r="P3867" s="16">
        <f t="shared" si="5910"/>
        <v>0</v>
      </c>
      <c r="Q3867" s="17">
        <f>P3867*Premissas!$C$13</f>
        <v>0</v>
      </c>
      <c r="R3867" s="15">
        <f t="shared" si="5911"/>
        <v>277</v>
      </c>
      <c r="S3867" s="18">
        <f>R3867*Premissas!$C$11</f>
        <v>13341.743119266055</v>
      </c>
      <c r="Y3867" s="7" t="str">
        <f>Premissas!$E$3</f>
        <v>setembro/19</v>
      </c>
      <c r="Z3867" s="29">
        <f t="shared" ref="Z3867:Z3877" si="5916">Z3866</f>
        <v>277</v>
      </c>
      <c r="AA3867" s="15">
        <f>Premissas!$H$3</f>
        <v>58.91</v>
      </c>
      <c r="AB3867" s="16">
        <f t="shared" si="5913"/>
        <v>0</v>
      </c>
      <c r="AC3867" s="17">
        <f>AB3867*Premissas!$C$6</f>
        <v>0</v>
      </c>
      <c r="AD3867" s="15">
        <f t="shared" si="5914"/>
        <v>277</v>
      </c>
      <c r="AE3867" s="18">
        <f>AD3867*Premissas!$C$12</f>
        <v>8929.5476115153433</v>
      </c>
    </row>
    <row r="3868" spans="1:33" x14ac:dyDescent="0.25">
      <c r="A3868" s="7" t="str">
        <f>Premissas!$E$4</f>
        <v>agosto/19</v>
      </c>
      <c r="B3868" s="29">
        <f t="shared" ref="B3868:B3877" si="5917">B3867</f>
        <v>277</v>
      </c>
      <c r="C3868" s="15">
        <f>LARGE(Premissas!$H$4:$I$4,1)</f>
        <v>46.48</v>
      </c>
      <c r="D3868" s="16">
        <f t="shared" si="5907"/>
        <v>0</v>
      </c>
      <c r="E3868" s="17">
        <f>D3868*Premissas!$C$6</f>
        <v>0</v>
      </c>
      <c r="F3868" s="15">
        <f t="shared" si="5908"/>
        <v>277</v>
      </c>
      <c r="G3868" s="18">
        <f>F3868*Premissas!$C$5</f>
        <v>8929.5476115153433</v>
      </c>
      <c r="M3868" s="7" t="str">
        <f>Premissas!$E$4</f>
        <v>agosto/19</v>
      </c>
      <c r="N3868" s="29">
        <f t="shared" si="5915"/>
        <v>277</v>
      </c>
      <c r="O3868" s="15">
        <f>Premissas!$I$4</f>
        <v>20.16</v>
      </c>
      <c r="P3868" s="16">
        <f t="shared" si="5910"/>
        <v>0</v>
      </c>
      <c r="Q3868" s="17">
        <f>P3868*Premissas!$C$13</f>
        <v>0</v>
      </c>
      <c r="R3868" s="15">
        <f t="shared" si="5911"/>
        <v>277</v>
      </c>
      <c r="S3868" s="18">
        <f>R3868*Premissas!$C$11</f>
        <v>13341.743119266055</v>
      </c>
      <c r="Y3868" s="7" t="str">
        <f>Premissas!$E$4</f>
        <v>agosto/19</v>
      </c>
      <c r="Z3868" s="29">
        <f t="shared" si="5916"/>
        <v>277</v>
      </c>
      <c r="AA3868" s="15">
        <f>Premissas!$H$4</f>
        <v>46.48</v>
      </c>
      <c r="AB3868" s="16">
        <f t="shared" si="5913"/>
        <v>0</v>
      </c>
      <c r="AC3868" s="17">
        <f>AB3868*Premissas!$C$6</f>
        <v>0</v>
      </c>
      <c r="AD3868" s="15">
        <f t="shared" si="5914"/>
        <v>277</v>
      </c>
      <c r="AE3868" s="18">
        <f>AD3868*Premissas!$C$12</f>
        <v>8929.5476115153433</v>
      </c>
    </row>
    <row r="3869" spans="1:33" x14ac:dyDescent="0.25">
      <c r="A3869" s="7" t="str">
        <f>Premissas!$E$5</f>
        <v>julho/19</v>
      </c>
      <c r="B3869" s="29">
        <f t="shared" si="5917"/>
        <v>277</v>
      </c>
      <c r="C3869" s="15">
        <f>LARGE(Premissas!$H$5:$I$5,1)</f>
        <v>63.17</v>
      </c>
      <c r="D3869" s="16">
        <f t="shared" si="5907"/>
        <v>0</v>
      </c>
      <c r="E3869" s="17">
        <f>D3869*Premissas!$C$6</f>
        <v>0</v>
      </c>
      <c r="F3869" s="15">
        <f t="shared" si="5908"/>
        <v>277</v>
      </c>
      <c r="G3869" s="18">
        <f>F3869*Premissas!$C$5</f>
        <v>8929.5476115153433</v>
      </c>
      <c r="M3869" s="7" t="str">
        <f>Premissas!$E$5</f>
        <v>julho/19</v>
      </c>
      <c r="N3869" s="29">
        <f t="shared" si="5915"/>
        <v>277</v>
      </c>
      <c r="O3869" s="15">
        <f>Premissas!$I$5</f>
        <v>39.979999999999997</v>
      </c>
      <c r="P3869" s="16">
        <f t="shared" si="5910"/>
        <v>0</v>
      </c>
      <c r="Q3869" s="17">
        <f>P3869*Premissas!$C$13</f>
        <v>0</v>
      </c>
      <c r="R3869" s="15">
        <f t="shared" si="5911"/>
        <v>277</v>
      </c>
      <c r="S3869" s="18">
        <f>R3869*Premissas!$C$11</f>
        <v>13341.743119266055</v>
      </c>
      <c r="Y3869" s="7" t="str">
        <f>Premissas!$E$5</f>
        <v>julho/19</v>
      </c>
      <c r="Z3869" s="29">
        <f t="shared" si="5916"/>
        <v>277</v>
      </c>
      <c r="AA3869" s="15">
        <f>Premissas!$H$5</f>
        <v>63.17</v>
      </c>
      <c r="AB3869" s="16">
        <f t="shared" si="5913"/>
        <v>0</v>
      </c>
      <c r="AC3869" s="17">
        <f>AB3869*Premissas!$C$6</f>
        <v>0</v>
      </c>
      <c r="AD3869" s="15">
        <f t="shared" si="5914"/>
        <v>277</v>
      </c>
      <c r="AE3869" s="18">
        <f>AD3869*Premissas!$C$12</f>
        <v>8929.5476115153433</v>
      </c>
    </row>
    <row r="3870" spans="1:33" x14ac:dyDescent="0.25">
      <c r="A3870" s="7" t="str">
        <f>Premissas!$E$6</f>
        <v>junho/19</v>
      </c>
      <c r="B3870" s="29">
        <f t="shared" si="5917"/>
        <v>277</v>
      </c>
      <c r="C3870" s="15">
        <f>LARGE(Premissas!$H$6:$I$6,1)</f>
        <v>59.47</v>
      </c>
      <c r="D3870" s="16">
        <f t="shared" si="5907"/>
        <v>0</v>
      </c>
      <c r="E3870" s="17">
        <f>D3870*Premissas!$C$6</f>
        <v>0</v>
      </c>
      <c r="F3870" s="15">
        <f t="shared" si="5908"/>
        <v>277</v>
      </c>
      <c r="G3870" s="18">
        <f>F3870*Premissas!$C$5</f>
        <v>8929.5476115153433</v>
      </c>
      <c r="M3870" s="7" t="str">
        <f>Premissas!$E$6</f>
        <v>junho/19</v>
      </c>
      <c r="N3870" s="29">
        <f t="shared" si="5915"/>
        <v>277</v>
      </c>
      <c r="O3870" s="15">
        <f>Premissas!$I$6</f>
        <v>47.71</v>
      </c>
      <c r="P3870" s="16">
        <f t="shared" si="5910"/>
        <v>0</v>
      </c>
      <c r="Q3870" s="17">
        <f>P3870*Premissas!$C$13</f>
        <v>0</v>
      </c>
      <c r="R3870" s="15">
        <f t="shared" si="5911"/>
        <v>277</v>
      </c>
      <c r="S3870" s="18">
        <f>R3870*Premissas!$C$11</f>
        <v>13341.743119266055</v>
      </c>
      <c r="Y3870" s="7" t="str">
        <f>Premissas!$E$6</f>
        <v>junho/19</v>
      </c>
      <c r="Z3870" s="29">
        <f t="shared" si="5916"/>
        <v>277</v>
      </c>
      <c r="AA3870" s="15">
        <f>Premissas!$H$6</f>
        <v>59.47</v>
      </c>
      <c r="AB3870" s="16">
        <f t="shared" si="5913"/>
        <v>0</v>
      </c>
      <c r="AC3870" s="17">
        <f>AB3870*Premissas!$C$6</f>
        <v>0</v>
      </c>
      <c r="AD3870" s="15">
        <f t="shared" si="5914"/>
        <v>277</v>
      </c>
      <c r="AE3870" s="18">
        <f>AD3870*Premissas!$C$12</f>
        <v>8929.5476115153433</v>
      </c>
    </row>
    <row r="3871" spans="1:33" x14ac:dyDescent="0.25">
      <c r="A3871" s="7" t="str">
        <f>Premissas!$E$7</f>
        <v>maio/19</v>
      </c>
      <c r="B3871" s="29">
        <f t="shared" si="5917"/>
        <v>277</v>
      </c>
      <c r="C3871" s="15">
        <f>LARGE(Premissas!$H$7:$I$7,1)</f>
        <v>61.04</v>
      </c>
      <c r="D3871" s="20">
        <f t="shared" si="5907"/>
        <v>0</v>
      </c>
      <c r="E3871" s="17">
        <f>D3871*Premissas!$C$6</f>
        <v>0</v>
      </c>
      <c r="F3871" s="15">
        <f t="shared" si="5908"/>
        <v>277</v>
      </c>
      <c r="G3871" s="18">
        <f>F3871*Premissas!$C$5</f>
        <v>8929.5476115153433</v>
      </c>
      <c r="M3871" s="7" t="str">
        <f>Premissas!$E$7</f>
        <v>maio/19</v>
      </c>
      <c r="N3871" s="29">
        <f t="shared" si="5915"/>
        <v>277</v>
      </c>
      <c r="O3871" s="15">
        <f>Premissas!$I$7</f>
        <v>46.37</v>
      </c>
      <c r="P3871" s="20">
        <f t="shared" si="5910"/>
        <v>0</v>
      </c>
      <c r="Q3871" s="17">
        <f>P3871*Premissas!$C$13</f>
        <v>0</v>
      </c>
      <c r="R3871" s="15">
        <f t="shared" si="5911"/>
        <v>277</v>
      </c>
      <c r="S3871" s="18">
        <f>R3871*Premissas!$C$11</f>
        <v>13341.743119266055</v>
      </c>
      <c r="Y3871" s="7" t="str">
        <f>Premissas!$E$7</f>
        <v>maio/19</v>
      </c>
      <c r="Z3871" s="29">
        <f t="shared" si="5916"/>
        <v>277</v>
      </c>
      <c r="AA3871" s="15">
        <f>Premissas!$H$7</f>
        <v>61.04</v>
      </c>
      <c r="AB3871" s="20">
        <f t="shared" si="5913"/>
        <v>0</v>
      </c>
      <c r="AC3871" s="17">
        <f>AB3871*Premissas!$C$6</f>
        <v>0</v>
      </c>
      <c r="AD3871" s="15">
        <f t="shared" si="5914"/>
        <v>277</v>
      </c>
      <c r="AE3871" s="18">
        <f>AD3871*Premissas!$C$12</f>
        <v>8929.5476115153433</v>
      </c>
    </row>
    <row r="3872" spans="1:33" x14ac:dyDescent="0.25">
      <c r="A3872" s="7" t="str">
        <f>Premissas!$E$8</f>
        <v>abril/19</v>
      </c>
      <c r="B3872" s="29">
        <f t="shared" si="5917"/>
        <v>277</v>
      </c>
      <c r="C3872" s="15">
        <f>LARGE(Premissas!$H$8:$I$8,1)</f>
        <v>81.98</v>
      </c>
      <c r="D3872" s="20">
        <f t="shared" si="5907"/>
        <v>0</v>
      </c>
      <c r="E3872" s="17">
        <f>D3872*Premissas!$C$6</f>
        <v>0</v>
      </c>
      <c r="F3872" s="15">
        <f t="shared" si="5908"/>
        <v>277</v>
      </c>
      <c r="G3872" s="18">
        <f>F3872*Premissas!$C$5</f>
        <v>8929.5476115153433</v>
      </c>
      <c r="M3872" s="7" t="str">
        <f>Premissas!$E$8</f>
        <v>abril/19</v>
      </c>
      <c r="N3872" s="29">
        <f t="shared" si="5915"/>
        <v>277</v>
      </c>
      <c r="O3872" s="15">
        <f>Premissas!$I$8</f>
        <v>53.09</v>
      </c>
      <c r="P3872" s="20">
        <f t="shared" si="5910"/>
        <v>0</v>
      </c>
      <c r="Q3872" s="17">
        <f>P3872*Premissas!$C$13</f>
        <v>0</v>
      </c>
      <c r="R3872" s="15">
        <f t="shared" si="5911"/>
        <v>277</v>
      </c>
      <c r="S3872" s="18">
        <f>R3872*Premissas!$C$11</f>
        <v>13341.743119266055</v>
      </c>
      <c r="Y3872" s="7" t="str">
        <f>Premissas!$E$8</f>
        <v>abril/19</v>
      </c>
      <c r="Z3872" s="29">
        <f t="shared" si="5916"/>
        <v>277</v>
      </c>
      <c r="AA3872" s="15">
        <f>Premissas!$H$8</f>
        <v>81.98</v>
      </c>
      <c r="AB3872" s="20">
        <f t="shared" si="5913"/>
        <v>0</v>
      </c>
      <c r="AC3872" s="17">
        <f>AB3872*Premissas!$C$6</f>
        <v>0</v>
      </c>
      <c r="AD3872" s="15">
        <f t="shared" si="5914"/>
        <v>277</v>
      </c>
      <c r="AE3872" s="18">
        <f>AD3872*Premissas!$C$12</f>
        <v>8929.5476115153433</v>
      </c>
    </row>
    <row r="3873" spans="1:33" x14ac:dyDescent="0.25">
      <c r="A3873" s="7" t="str">
        <f>Premissas!$E$9</f>
        <v>março/19</v>
      </c>
      <c r="B3873" s="29">
        <f t="shared" si="5917"/>
        <v>277</v>
      </c>
      <c r="C3873" s="15">
        <f>LARGE(Premissas!$H$9:$I$9,1)</f>
        <v>77.73</v>
      </c>
      <c r="D3873" s="20">
        <f t="shared" si="5907"/>
        <v>0</v>
      </c>
      <c r="E3873" s="17">
        <f>D3873*Premissas!$C$6</f>
        <v>0</v>
      </c>
      <c r="F3873" s="15">
        <f t="shared" si="5908"/>
        <v>277</v>
      </c>
      <c r="G3873" s="18">
        <f>F3873*Premissas!$C$5</f>
        <v>8929.5476115153433</v>
      </c>
      <c r="M3873" s="7" t="str">
        <f>Premissas!$E$9</f>
        <v>março/19</v>
      </c>
      <c r="N3873" s="29">
        <f t="shared" si="5915"/>
        <v>277</v>
      </c>
      <c r="O3873" s="15">
        <f>Premissas!$I$9</f>
        <v>77.73</v>
      </c>
      <c r="P3873" s="20">
        <f t="shared" si="5910"/>
        <v>0</v>
      </c>
      <c r="Q3873" s="17">
        <f>P3873*Premissas!$C$13</f>
        <v>0</v>
      </c>
      <c r="R3873" s="15">
        <f t="shared" si="5911"/>
        <v>277</v>
      </c>
      <c r="S3873" s="18">
        <f>R3873*Premissas!$C$11</f>
        <v>13341.743119266055</v>
      </c>
      <c r="Y3873" s="7" t="str">
        <f>Premissas!$E$9</f>
        <v>março/19</v>
      </c>
      <c r="Z3873" s="29">
        <f t="shared" si="5916"/>
        <v>277</v>
      </c>
      <c r="AA3873" s="15">
        <f>Premissas!$H$9</f>
        <v>77.62</v>
      </c>
      <c r="AB3873" s="20">
        <f t="shared" si="5913"/>
        <v>0</v>
      </c>
      <c r="AC3873" s="17">
        <f>AB3873*Premissas!$C$6</f>
        <v>0</v>
      </c>
      <c r="AD3873" s="15">
        <f t="shared" si="5914"/>
        <v>277</v>
      </c>
      <c r="AE3873" s="18">
        <f>AD3873*Premissas!$C$12</f>
        <v>8929.5476115153433</v>
      </c>
    </row>
    <row r="3874" spans="1:33" x14ac:dyDescent="0.25">
      <c r="A3874" s="7" t="str">
        <f>Premissas!$E$10</f>
        <v>fevereiro/19</v>
      </c>
      <c r="B3874" s="29">
        <f t="shared" si="5917"/>
        <v>277</v>
      </c>
      <c r="C3874" s="15">
        <f>LARGE(Premissas!$H$10:$I$10,1)</f>
        <v>89.49</v>
      </c>
      <c r="D3874" s="20">
        <f t="shared" si="5907"/>
        <v>0</v>
      </c>
      <c r="E3874" s="17">
        <f>D3874*Premissas!$C$6</f>
        <v>0</v>
      </c>
      <c r="F3874" s="15">
        <f t="shared" si="5908"/>
        <v>277</v>
      </c>
      <c r="G3874" s="18">
        <f>F3874*Premissas!$C$5</f>
        <v>8929.5476115153433</v>
      </c>
      <c r="M3874" s="7" t="str">
        <f>Premissas!$E$10</f>
        <v>fevereiro/19</v>
      </c>
      <c r="N3874" s="29">
        <f t="shared" si="5915"/>
        <v>277</v>
      </c>
      <c r="O3874" s="15">
        <f>Premissas!$I$10</f>
        <v>61.82</v>
      </c>
      <c r="P3874" s="20">
        <f t="shared" si="5910"/>
        <v>0</v>
      </c>
      <c r="Q3874" s="17">
        <f>P3874*Premissas!$C$13</f>
        <v>0</v>
      </c>
      <c r="R3874" s="15">
        <f t="shared" si="5911"/>
        <v>277</v>
      </c>
      <c r="S3874" s="18">
        <f>R3874*Premissas!$C$11</f>
        <v>13341.743119266055</v>
      </c>
      <c r="Y3874" s="7" t="str">
        <f>Premissas!$E$10</f>
        <v>fevereiro/19</v>
      </c>
      <c r="Z3874" s="29">
        <f t="shared" si="5916"/>
        <v>277</v>
      </c>
      <c r="AA3874" s="15">
        <f>Premissas!$H$10</f>
        <v>89.49</v>
      </c>
      <c r="AB3874" s="20">
        <f t="shared" si="5913"/>
        <v>0</v>
      </c>
      <c r="AC3874" s="17">
        <f>AB3874*Premissas!$C$6</f>
        <v>0</v>
      </c>
      <c r="AD3874" s="15">
        <f t="shared" si="5914"/>
        <v>277</v>
      </c>
      <c r="AE3874" s="18">
        <f>AD3874*Premissas!$C$12</f>
        <v>8929.5476115153433</v>
      </c>
    </row>
    <row r="3875" spans="1:33" x14ac:dyDescent="0.25">
      <c r="A3875" s="7" t="str">
        <f>Premissas!$E$11</f>
        <v>janeiro/19</v>
      </c>
      <c r="B3875" s="29">
        <f t="shared" si="5917"/>
        <v>277</v>
      </c>
      <c r="C3875" s="15">
        <f>LARGE(Premissas!$H$11:$I$11,1)</f>
        <v>81.09</v>
      </c>
      <c r="D3875" s="16">
        <f t="shared" si="5907"/>
        <v>0</v>
      </c>
      <c r="E3875" s="17">
        <f>D3875*Premissas!$C$6</f>
        <v>0</v>
      </c>
      <c r="F3875" s="15">
        <f t="shared" si="5908"/>
        <v>277</v>
      </c>
      <c r="G3875" s="18">
        <f>F3875*Premissas!$C$5</f>
        <v>8929.5476115153433</v>
      </c>
      <c r="M3875" s="7" t="str">
        <f>Premissas!$E$11</f>
        <v>janeiro/19</v>
      </c>
      <c r="N3875" s="29">
        <f t="shared" si="5915"/>
        <v>277</v>
      </c>
      <c r="O3875" s="15">
        <f>Premissas!$I$11</f>
        <v>57.12</v>
      </c>
      <c r="P3875" s="16">
        <f t="shared" si="5910"/>
        <v>0</v>
      </c>
      <c r="Q3875" s="17">
        <f>P3875*Premissas!$C$13</f>
        <v>0</v>
      </c>
      <c r="R3875" s="15">
        <f t="shared" si="5911"/>
        <v>277</v>
      </c>
      <c r="S3875" s="18">
        <f>R3875*Premissas!$C$11</f>
        <v>13341.743119266055</v>
      </c>
      <c r="Y3875" s="7" t="str">
        <f>Premissas!$E$11</f>
        <v>janeiro/19</v>
      </c>
      <c r="Z3875" s="29">
        <f t="shared" si="5916"/>
        <v>277</v>
      </c>
      <c r="AA3875" s="15">
        <f>Premissas!$H$11</f>
        <v>81.09</v>
      </c>
      <c r="AB3875" s="16">
        <f t="shared" si="5913"/>
        <v>0</v>
      </c>
      <c r="AC3875" s="17">
        <f>AB3875*Premissas!$C$6</f>
        <v>0</v>
      </c>
      <c r="AD3875" s="15">
        <f t="shared" si="5914"/>
        <v>277</v>
      </c>
      <c r="AE3875" s="18">
        <f>AD3875*Premissas!$C$12</f>
        <v>8929.5476115153433</v>
      </c>
    </row>
    <row r="3876" spans="1:33" x14ac:dyDescent="0.25">
      <c r="A3876" s="7" t="str">
        <f>Premissas!$E$12</f>
        <v>dezembro/18</v>
      </c>
      <c r="B3876" s="29">
        <f t="shared" si="5917"/>
        <v>277</v>
      </c>
      <c r="C3876" s="15">
        <f>LARGE(Premissas!$H$12:$I$12,1)</f>
        <v>66.98</v>
      </c>
      <c r="D3876" s="16">
        <f t="shared" si="5907"/>
        <v>0</v>
      </c>
      <c r="E3876" s="17">
        <f>D3876*Premissas!$C$6</f>
        <v>0</v>
      </c>
      <c r="F3876" s="15">
        <f t="shared" si="5908"/>
        <v>277</v>
      </c>
      <c r="G3876" s="18">
        <f>F3876*Premissas!$C$5</f>
        <v>8929.5476115153433</v>
      </c>
      <c r="M3876" s="7" t="str">
        <f>Premissas!$E$12</f>
        <v>dezembro/18</v>
      </c>
      <c r="N3876" s="29">
        <f t="shared" si="5915"/>
        <v>277</v>
      </c>
      <c r="O3876" s="15">
        <f>Premissas!$I$12</f>
        <v>56.9</v>
      </c>
      <c r="P3876" s="16">
        <f t="shared" si="5910"/>
        <v>0</v>
      </c>
      <c r="Q3876" s="17">
        <f>P3876*Premissas!$C$13</f>
        <v>0</v>
      </c>
      <c r="R3876" s="15">
        <f t="shared" si="5911"/>
        <v>277</v>
      </c>
      <c r="S3876" s="18">
        <f>R3876*Premissas!$C$11</f>
        <v>13341.743119266055</v>
      </c>
      <c r="Y3876" s="7" t="str">
        <f>Premissas!$E$12</f>
        <v>dezembro/18</v>
      </c>
      <c r="Z3876" s="29">
        <f t="shared" si="5916"/>
        <v>277</v>
      </c>
      <c r="AA3876" s="15">
        <f>Premissas!$H$12</f>
        <v>66.98</v>
      </c>
      <c r="AB3876" s="16">
        <f t="shared" si="5913"/>
        <v>0</v>
      </c>
      <c r="AC3876" s="17">
        <f>AB3876*Premissas!$C$6</f>
        <v>0</v>
      </c>
      <c r="AD3876" s="15">
        <f t="shared" si="5914"/>
        <v>277</v>
      </c>
      <c r="AE3876" s="18">
        <f>AD3876*Premissas!$C$12</f>
        <v>8929.5476115153433</v>
      </c>
    </row>
    <row r="3877" spans="1:33" x14ac:dyDescent="0.25">
      <c r="A3877" s="7" t="str">
        <f>Premissas!$E$13</f>
        <v>novembro/18</v>
      </c>
      <c r="B3877" s="29">
        <f t="shared" si="5917"/>
        <v>277</v>
      </c>
      <c r="C3877" s="15">
        <f>LARGE(Premissas!$H$13:$I$13,1)</f>
        <v>66.42</v>
      </c>
      <c r="D3877" s="16">
        <f t="shared" si="5907"/>
        <v>0</v>
      </c>
      <c r="E3877" s="17">
        <f>D3877*Premissas!$C$6</f>
        <v>0</v>
      </c>
      <c r="F3877" s="15">
        <f t="shared" si="5908"/>
        <v>277</v>
      </c>
      <c r="G3877" s="18">
        <f>F3877*Premissas!$C$5</f>
        <v>8929.5476115153433</v>
      </c>
      <c r="M3877" s="7" t="str">
        <f>Premissas!$E$13</f>
        <v>novembro/18</v>
      </c>
      <c r="N3877" s="29">
        <f t="shared" si="5915"/>
        <v>277</v>
      </c>
      <c r="O3877" s="15">
        <f>Premissas!$I$13</f>
        <v>40.659999999999997</v>
      </c>
      <c r="P3877" s="16">
        <f t="shared" si="5910"/>
        <v>0</v>
      </c>
      <c r="Q3877" s="17">
        <f>P3877*Premissas!$C$13</f>
        <v>0</v>
      </c>
      <c r="R3877" s="15">
        <f t="shared" si="5911"/>
        <v>277</v>
      </c>
      <c r="S3877" s="18">
        <f>R3877*Premissas!$C$11</f>
        <v>13341.743119266055</v>
      </c>
      <c r="Y3877" s="7" t="str">
        <f>Premissas!$E$13</f>
        <v>novembro/18</v>
      </c>
      <c r="Z3877" s="29">
        <f t="shared" si="5916"/>
        <v>277</v>
      </c>
      <c r="AA3877" s="15">
        <f>Premissas!$H$13</f>
        <v>66.42</v>
      </c>
      <c r="AB3877" s="16">
        <f t="shared" si="5913"/>
        <v>0</v>
      </c>
      <c r="AC3877" s="17">
        <f>AB3877*Premissas!$C$6</f>
        <v>0</v>
      </c>
      <c r="AD3877" s="15">
        <f t="shared" si="5914"/>
        <v>277</v>
      </c>
      <c r="AE3877" s="18">
        <f>AD3877*Premissas!$C$12</f>
        <v>8929.5476115153433</v>
      </c>
    </row>
    <row r="3878" spans="1:33" x14ac:dyDescent="0.25">
      <c r="A3878" s="26" t="s">
        <v>35</v>
      </c>
      <c r="B3878" s="5"/>
      <c r="C3878" s="5">
        <f>LARGE(C3865:C3877,1)</f>
        <v>89.49</v>
      </c>
      <c r="D3878" s="5">
        <f>LARGE(D3865:D3877,1)</f>
        <v>0</v>
      </c>
      <c r="E3878" s="27">
        <f>SUM(E3866:E3877)</f>
        <v>0</v>
      </c>
      <c r="F3878" s="5">
        <f>LARGE(F3865:F3877,1)</f>
        <v>277</v>
      </c>
      <c r="G3878" s="27">
        <f t="shared" ref="G3878:G3934" si="5918">SUM(G3866:G3877)</f>
        <v>107154.57133818412</v>
      </c>
      <c r="H3878" s="50">
        <f>E3878+G3878</f>
        <v>107154.57133818412</v>
      </c>
      <c r="I3878">
        <f>B3866</f>
        <v>277</v>
      </c>
      <c r="M3878" s="26" t="s">
        <v>35</v>
      </c>
      <c r="N3878" s="5"/>
      <c r="O3878" s="5">
        <f t="shared" ref="O3878:P3878" si="5919">LARGE(O3865:O3877,1)</f>
        <v>77.73</v>
      </c>
      <c r="P3878" s="5">
        <f t="shared" si="5919"/>
        <v>0</v>
      </c>
      <c r="Q3878" s="27">
        <f t="shared" ref="Q3878" si="5920">SUM(Q3866:Q3877)</f>
        <v>0</v>
      </c>
      <c r="R3878" s="5">
        <f t="shared" ref="R3878" si="5921">LARGE(R3865:R3877,1)</f>
        <v>277</v>
      </c>
      <c r="S3878" s="27">
        <f t="shared" ref="S3878:S3934" si="5922">SUM(S3866:S3877)</f>
        <v>160100.91743119268</v>
      </c>
      <c r="T3878" s="50">
        <f t="shared" ref="T3878" si="5923">Q3878+S3878</f>
        <v>160100.91743119268</v>
      </c>
      <c r="U3878">
        <f t="shared" ref="U3878" si="5924">N3866</f>
        <v>277</v>
      </c>
      <c r="Y3878" s="26" t="s">
        <v>35</v>
      </c>
      <c r="Z3878" s="5"/>
      <c r="AA3878" s="5">
        <f t="shared" ref="AA3878:AB3878" si="5925">LARGE(AA3865:AA3877,1)</f>
        <v>89.49</v>
      </c>
      <c r="AB3878" s="5">
        <f t="shared" si="5925"/>
        <v>0</v>
      </c>
      <c r="AC3878" s="27">
        <f t="shared" ref="AC3878" si="5926">SUM(AC3866:AC3877)</f>
        <v>0</v>
      </c>
      <c r="AD3878" s="5">
        <f t="shared" ref="AD3878" si="5927">LARGE(AD3865:AD3877,1)</f>
        <v>277</v>
      </c>
      <c r="AE3878" s="27">
        <f t="shared" ref="AE3878:AE3934" si="5928">SUM(AE3866:AE3877)</f>
        <v>107154.57133818412</v>
      </c>
      <c r="AF3878" s="50">
        <f t="shared" ref="AF3878" si="5929">AC3878+AE3878</f>
        <v>107154.57133818412</v>
      </c>
      <c r="AG3878">
        <f t="shared" ref="AG3878" si="5930">Z3866</f>
        <v>277</v>
      </c>
    </row>
    <row r="3879" spans="1:33" x14ac:dyDescent="0.25">
      <c r="A3879" s="6" t="s">
        <v>12</v>
      </c>
      <c r="B3879" s="6" t="s">
        <v>18</v>
      </c>
      <c r="C3879" s="6" t="s">
        <v>19</v>
      </c>
      <c r="D3879" s="14" t="s">
        <v>20</v>
      </c>
      <c r="E3879" s="14" t="s">
        <v>21</v>
      </c>
      <c r="F3879" s="6" t="s">
        <v>22</v>
      </c>
      <c r="G3879" s="6" t="s">
        <v>23</v>
      </c>
      <c r="M3879" s="6" t="s">
        <v>12</v>
      </c>
      <c r="N3879" s="6" t="s">
        <v>18</v>
      </c>
      <c r="O3879" s="6" t="s">
        <v>19</v>
      </c>
      <c r="P3879" s="14" t="s">
        <v>20</v>
      </c>
      <c r="Q3879" s="14" t="s">
        <v>21</v>
      </c>
      <c r="R3879" s="6" t="s">
        <v>22</v>
      </c>
      <c r="S3879" s="6" t="s">
        <v>23</v>
      </c>
      <c r="Y3879" s="6" t="s">
        <v>12</v>
      </c>
      <c r="Z3879" s="6" t="s">
        <v>18</v>
      </c>
      <c r="AA3879" s="6" t="s">
        <v>19</v>
      </c>
      <c r="AB3879" s="14" t="s">
        <v>20</v>
      </c>
      <c r="AC3879" s="14" t="s">
        <v>21</v>
      </c>
      <c r="AD3879" s="6" t="s">
        <v>22</v>
      </c>
      <c r="AE3879" s="6" t="s">
        <v>23</v>
      </c>
    </row>
    <row r="3880" spans="1:33" x14ac:dyDescent="0.25">
      <c r="A3880" s="7" t="str">
        <f>Premissas!$E$2</f>
        <v>outubro/19</v>
      </c>
      <c r="B3880" s="29">
        <f>B3866+1</f>
        <v>278</v>
      </c>
      <c r="C3880" s="15">
        <f>LARGE(Premissas!$H$2:$I$2,1)</f>
        <v>63.39</v>
      </c>
      <c r="D3880" s="16">
        <f t="shared" ref="D3880:D3891" si="5931">IF(C3880&gt;105%*B3880,(C3880-B3880),0)</f>
        <v>0</v>
      </c>
      <c r="E3880" s="17">
        <f>D3880*Premissas!$C$6</f>
        <v>0</v>
      </c>
      <c r="F3880" s="15">
        <f t="shared" ref="F3880:F3891" si="5932">IF(C3880&gt;B3880,C3880,B3880)</f>
        <v>278</v>
      </c>
      <c r="G3880" s="18">
        <f>F3880*Premissas!$C$5</f>
        <v>8961.7842454919337</v>
      </c>
      <c r="M3880" s="7" t="str">
        <f>Premissas!$E$2</f>
        <v>outubro/19</v>
      </c>
      <c r="N3880" s="29">
        <f t="shared" ref="N3880" si="5933">N3866+1</f>
        <v>278</v>
      </c>
      <c r="O3880" s="15">
        <f>Premissas!$I$2</f>
        <v>63.39</v>
      </c>
      <c r="P3880" s="16">
        <f t="shared" ref="P3880:P3891" si="5934">IF(O3880&gt;105%*N3880,(O3880-N3880),0)</f>
        <v>0</v>
      </c>
      <c r="Q3880" s="17">
        <f>P3880*Premissas!$C$13</f>
        <v>0</v>
      </c>
      <c r="R3880" s="15">
        <f t="shared" ref="R3880:R3891" si="5935">IF(O3880&gt;N3880,O3880,N3880)</f>
        <v>278</v>
      </c>
      <c r="S3880" s="18">
        <f>R3880*Premissas!$C$11</f>
        <v>13389.908256880733</v>
      </c>
      <c r="Y3880" s="7" t="str">
        <f>Premissas!$E$2</f>
        <v>outubro/19</v>
      </c>
      <c r="Z3880" s="29">
        <f t="shared" ref="Z3880" si="5936">Z3866+1</f>
        <v>278</v>
      </c>
      <c r="AA3880" s="15">
        <f>Premissas!$H$2</f>
        <v>58.8</v>
      </c>
      <c r="AB3880" s="16">
        <f t="shared" ref="AB3880:AB3891" si="5937">IF(AA3880&gt;105%*Z3880,(AA3880-Z3880),0)</f>
        <v>0</v>
      </c>
      <c r="AC3880" s="17">
        <f>AB3880*Premissas!$C$6</f>
        <v>0</v>
      </c>
      <c r="AD3880" s="15">
        <f t="shared" ref="AD3880:AD3891" si="5938">IF(AA3880&gt;Z3880,AA3880,Z3880)</f>
        <v>278</v>
      </c>
      <c r="AE3880" s="18">
        <f>AD3880*Premissas!$C$12</f>
        <v>8961.7842454919337</v>
      </c>
    </row>
    <row r="3881" spans="1:33" x14ac:dyDescent="0.25">
      <c r="A3881" s="7" t="str">
        <f>Premissas!$E$3</f>
        <v>setembro/19</v>
      </c>
      <c r="B3881" s="29">
        <f>B3880</f>
        <v>278</v>
      </c>
      <c r="C3881" s="15">
        <f>LARGE(Premissas!$H$3:$I$3,1)</f>
        <v>58.91</v>
      </c>
      <c r="D3881" s="16">
        <f t="shared" si="5931"/>
        <v>0</v>
      </c>
      <c r="E3881" s="17">
        <f>D3881*Premissas!$C$6</f>
        <v>0</v>
      </c>
      <c r="F3881" s="15">
        <f t="shared" si="5932"/>
        <v>278</v>
      </c>
      <c r="G3881" s="18">
        <f>F3881*Premissas!$C$5</f>
        <v>8961.7842454919337</v>
      </c>
      <c r="M3881" s="7" t="str">
        <f>Premissas!$E$3</f>
        <v>setembro/19</v>
      </c>
      <c r="N3881" s="29">
        <f t="shared" ref="N3881:N3891" si="5939">N3880</f>
        <v>278</v>
      </c>
      <c r="O3881" s="15">
        <f>Premissas!$I$3</f>
        <v>52.19</v>
      </c>
      <c r="P3881" s="16">
        <f t="shared" si="5934"/>
        <v>0</v>
      </c>
      <c r="Q3881" s="17">
        <f>P3881*Premissas!$C$13</f>
        <v>0</v>
      </c>
      <c r="R3881" s="15">
        <f t="shared" si="5935"/>
        <v>278</v>
      </c>
      <c r="S3881" s="18">
        <f>R3881*Premissas!$C$11</f>
        <v>13389.908256880733</v>
      </c>
      <c r="Y3881" s="7" t="str">
        <f>Premissas!$E$3</f>
        <v>setembro/19</v>
      </c>
      <c r="Z3881" s="29">
        <f t="shared" ref="Z3881:Z3891" si="5940">Z3880</f>
        <v>278</v>
      </c>
      <c r="AA3881" s="15">
        <f>Premissas!$H$3</f>
        <v>58.91</v>
      </c>
      <c r="AB3881" s="16">
        <f t="shared" si="5937"/>
        <v>0</v>
      </c>
      <c r="AC3881" s="17">
        <f>AB3881*Premissas!$C$6</f>
        <v>0</v>
      </c>
      <c r="AD3881" s="15">
        <f t="shared" si="5938"/>
        <v>278</v>
      </c>
      <c r="AE3881" s="18">
        <f>AD3881*Premissas!$C$12</f>
        <v>8961.7842454919337</v>
      </c>
    </row>
    <row r="3882" spans="1:33" x14ac:dyDescent="0.25">
      <c r="A3882" s="7" t="str">
        <f>Premissas!$E$4</f>
        <v>agosto/19</v>
      </c>
      <c r="B3882" s="29">
        <f t="shared" ref="B3882:B3891" si="5941">B3881</f>
        <v>278</v>
      </c>
      <c r="C3882" s="15">
        <f>LARGE(Premissas!$H$4:$I$4,1)</f>
        <v>46.48</v>
      </c>
      <c r="D3882" s="16">
        <f t="shared" si="5931"/>
        <v>0</v>
      </c>
      <c r="E3882" s="17">
        <f>D3882*Premissas!$C$6</f>
        <v>0</v>
      </c>
      <c r="F3882" s="15">
        <f t="shared" si="5932"/>
        <v>278</v>
      </c>
      <c r="G3882" s="18">
        <f>F3882*Premissas!$C$5</f>
        <v>8961.7842454919337</v>
      </c>
      <c r="M3882" s="7" t="str">
        <f>Premissas!$E$4</f>
        <v>agosto/19</v>
      </c>
      <c r="N3882" s="29">
        <f t="shared" si="5939"/>
        <v>278</v>
      </c>
      <c r="O3882" s="15">
        <f>Premissas!$I$4</f>
        <v>20.16</v>
      </c>
      <c r="P3882" s="16">
        <f t="shared" si="5934"/>
        <v>0</v>
      </c>
      <c r="Q3882" s="17">
        <f>P3882*Premissas!$C$13</f>
        <v>0</v>
      </c>
      <c r="R3882" s="15">
        <f t="shared" si="5935"/>
        <v>278</v>
      </c>
      <c r="S3882" s="18">
        <f>R3882*Premissas!$C$11</f>
        <v>13389.908256880733</v>
      </c>
      <c r="Y3882" s="7" t="str">
        <f>Premissas!$E$4</f>
        <v>agosto/19</v>
      </c>
      <c r="Z3882" s="29">
        <f t="shared" si="5940"/>
        <v>278</v>
      </c>
      <c r="AA3882" s="15">
        <f>Premissas!$H$4</f>
        <v>46.48</v>
      </c>
      <c r="AB3882" s="16">
        <f t="shared" si="5937"/>
        <v>0</v>
      </c>
      <c r="AC3882" s="17">
        <f>AB3882*Premissas!$C$6</f>
        <v>0</v>
      </c>
      <c r="AD3882" s="15">
        <f t="shared" si="5938"/>
        <v>278</v>
      </c>
      <c r="AE3882" s="18">
        <f>AD3882*Premissas!$C$12</f>
        <v>8961.7842454919337</v>
      </c>
    </row>
    <row r="3883" spans="1:33" x14ac:dyDescent="0.25">
      <c r="A3883" s="7" t="str">
        <f>Premissas!$E$5</f>
        <v>julho/19</v>
      </c>
      <c r="B3883" s="29">
        <f t="shared" si="5941"/>
        <v>278</v>
      </c>
      <c r="C3883" s="15">
        <f>LARGE(Premissas!$H$5:$I$5,1)</f>
        <v>63.17</v>
      </c>
      <c r="D3883" s="16">
        <f t="shared" si="5931"/>
        <v>0</v>
      </c>
      <c r="E3883" s="17">
        <f>D3883*Premissas!$C$6</f>
        <v>0</v>
      </c>
      <c r="F3883" s="15">
        <f t="shared" si="5932"/>
        <v>278</v>
      </c>
      <c r="G3883" s="18">
        <f>F3883*Premissas!$C$5</f>
        <v>8961.7842454919337</v>
      </c>
      <c r="M3883" s="7" t="str">
        <f>Premissas!$E$5</f>
        <v>julho/19</v>
      </c>
      <c r="N3883" s="29">
        <f t="shared" si="5939"/>
        <v>278</v>
      </c>
      <c r="O3883" s="15">
        <f>Premissas!$I$5</f>
        <v>39.979999999999997</v>
      </c>
      <c r="P3883" s="16">
        <f t="shared" si="5934"/>
        <v>0</v>
      </c>
      <c r="Q3883" s="17">
        <f>P3883*Premissas!$C$13</f>
        <v>0</v>
      </c>
      <c r="R3883" s="15">
        <f t="shared" si="5935"/>
        <v>278</v>
      </c>
      <c r="S3883" s="18">
        <f>R3883*Premissas!$C$11</f>
        <v>13389.908256880733</v>
      </c>
      <c r="Y3883" s="7" t="str">
        <f>Premissas!$E$5</f>
        <v>julho/19</v>
      </c>
      <c r="Z3883" s="29">
        <f t="shared" si="5940"/>
        <v>278</v>
      </c>
      <c r="AA3883" s="15">
        <f>Premissas!$H$5</f>
        <v>63.17</v>
      </c>
      <c r="AB3883" s="16">
        <f t="shared" si="5937"/>
        <v>0</v>
      </c>
      <c r="AC3883" s="17">
        <f>AB3883*Premissas!$C$6</f>
        <v>0</v>
      </c>
      <c r="AD3883" s="15">
        <f t="shared" si="5938"/>
        <v>278</v>
      </c>
      <c r="AE3883" s="18">
        <f>AD3883*Premissas!$C$12</f>
        <v>8961.7842454919337</v>
      </c>
    </row>
    <row r="3884" spans="1:33" x14ac:dyDescent="0.25">
      <c r="A3884" s="7" t="str">
        <f>Premissas!$E$6</f>
        <v>junho/19</v>
      </c>
      <c r="B3884" s="29">
        <f t="shared" si="5941"/>
        <v>278</v>
      </c>
      <c r="C3884" s="15">
        <f>LARGE(Premissas!$H$6:$I$6,1)</f>
        <v>59.47</v>
      </c>
      <c r="D3884" s="16">
        <f t="shared" si="5931"/>
        <v>0</v>
      </c>
      <c r="E3884" s="17">
        <f>D3884*Premissas!$C$6</f>
        <v>0</v>
      </c>
      <c r="F3884" s="15">
        <f t="shared" si="5932"/>
        <v>278</v>
      </c>
      <c r="G3884" s="18">
        <f>F3884*Premissas!$C$5</f>
        <v>8961.7842454919337</v>
      </c>
      <c r="M3884" s="7" t="str">
        <f>Premissas!$E$6</f>
        <v>junho/19</v>
      </c>
      <c r="N3884" s="29">
        <f t="shared" si="5939"/>
        <v>278</v>
      </c>
      <c r="O3884" s="15">
        <f>Premissas!$I$6</f>
        <v>47.71</v>
      </c>
      <c r="P3884" s="16">
        <f t="shared" si="5934"/>
        <v>0</v>
      </c>
      <c r="Q3884" s="17">
        <f>P3884*Premissas!$C$13</f>
        <v>0</v>
      </c>
      <c r="R3884" s="15">
        <f t="shared" si="5935"/>
        <v>278</v>
      </c>
      <c r="S3884" s="18">
        <f>R3884*Premissas!$C$11</f>
        <v>13389.908256880733</v>
      </c>
      <c r="Y3884" s="7" t="str">
        <f>Premissas!$E$6</f>
        <v>junho/19</v>
      </c>
      <c r="Z3884" s="29">
        <f t="shared" si="5940"/>
        <v>278</v>
      </c>
      <c r="AA3884" s="15">
        <f>Premissas!$H$6</f>
        <v>59.47</v>
      </c>
      <c r="AB3884" s="16">
        <f t="shared" si="5937"/>
        <v>0</v>
      </c>
      <c r="AC3884" s="17">
        <f>AB3884*Premissas!$C$6</f>
        <v>0</v>
      </c>
      <c r="AD3884" s="15">
        <f t="shared" si="5938"/>
        <v>278</v>
      </c>
      <c r="AE3884" s="18">
        <f>AD3884*Premissas!$C$12</f>
        <v>8961.7842454919337</v>
      </c>
    </row>
    <row r="3885" spans="1:33" x14ac:dyDescent="0.25">
      <c r="A3885" s="7" t="str">
        <f>Premissas!$E$7</f>
        <v>maio/19</v>
      </c>
      <c r="B3885" s="29">
        <f t="shared" si="5941"/>
        <v>278</v>
      </c>
      <c r="C3885" s="15">
        <f>LARGE(Premissas!$H$7:$I$7,1)</f>
        <v>61.04</v>
      </c>
      <c r="D3885" s="20">
        <f t="shared" si="5931"/>
        <v>0</v>
      </c>
      <c r="E3885" s="17">
        <f>D3885*Premissas!$C$6</f>
        <v>0</v>
      </c>
      <c r="F3885" s="15">
        <f t="shared" si="5932"/>
        <v>278</v>
      </c>
      <c r="G3885" s="18">
        <f>F3885*Premissas!$C$5</f>
        <v>8961.7842454919337</v>
      </c>
      <c r="M3885" s="7" t="str">
        <f>Premissas!$E$7</f>
        <v>maio/19</v>
      </c>
      <c r="N3885" s="29">
        <f t="shared" si="5939"/>
        <v>278</v>
      </c>
      <c r="O3885" s="15">
        <f>Premissas!$I$7</f>
        <v>46.37</v>
      </c>
      <c r="P3885" s="20">
        <f t="shared" si="5934"/>
        <v>0</v>
      </c>
      <c r="Q3885" s="17">
        <f>P3885*Premissas!$C$13</f>
        <v>0</v>
      </c>
      <c r="R3885" s="15">
        <f t="shared" si="5935"/>
        <v>278</v>
      </c>
      <c r="S3885" s="18">
        <f>R3885*Premissas!$C$11</f>
        <v>13389.908256880733</v>
      </c>
      <c r="Y3885" s="7" t="str">
        <f>Premissas!$E$7</f>
        <v>maio/19</v>
      </c>
      <c r="Z3885" s="29">
        <f t="shared" si="5940"/>
        <v>278</v>
      </c>
      <c r="AA3885" s="15">
        <f>Premissas!$H$7</f>
        <v>61.04</v>
      </c>
      <c r="AB3885" s="20">
        <f t="shared" si="5937"/>
        <v>0</v>
      </c>
      <c r="AC3885" s="17">
        <f>AB3885*Premissas!$C$6</f>
        <v>0</v>
      </c>
      <c r="AD3885" s="15">
        <f t="shared" si="5938"/>
        <v>278</v>
      </c>
      <c r="AE3885" s="18">
        <f>AD3885*Premissas!$C$12</f>
        <v>8961.7842454919337</v>
      </c>
    </row>
    <row r="3886" spans="1:33" x14ac:dyDescent="0.25">
      <c r="A3886" s="7" t="str">
        <f>Premissas!$E$8</f>
        <v>abril/19</v>
      </c>
      <c r="B3886" s="29">
        <f t="shared" si="5941"/>
        <v>278</v>
      </c>
      <c r="C3886" s="15">
        <f>LARGE(Premissas!$H$8:$I$8,1)</f>
        <v>81.98</v>
      </c>
      <c r="D3886" s="20">
        <f t="shared" si="5931"/>
        <v>0</v>
      </c>
      <c r="E3886" s="17">
        <f>D3886*Premissas!$C$6</f>
        <v>0</v>
      </c>
      <c r="F3886" s="15">
        <f t="shared" si="5932"/>
        <v>278</v>
      </c>
      <c r="G3886" s="18">
        <f>F3886*Premissas!$C$5</f>
        <v>8961.7842454919337</v>
      </c>
      <c r="M3886" s="7" t="str">
        <f>Premissas!$E$8</f>
        <v>abril/19</v>
      </c>
      <c r="N3886" s="29">
        <f t="shared" si="5939"/>
        <v>278</v>
      </c>
      <c r="O3886" s="15">
        <f>Premissas!$I$8</f>
        <v>53.09</v>
      </c>
      <c r="P3886" s="20">
        <f t="shared" si="5934"/>
        <v>0</v>
      </c>
      <c r="Q3886" s="17">
        <f>P3886*Premissas!$C$13</f>
        <v>0</v>
      </c>
      <c r="R3886" s="15">
        <f t="shared" si="5935"/>
        <v>278</v>
      </c>
      <c r="S3886" s="18">
        <f>R3886*Premissas!$C$11</f>
        <v>13389.908256880733</v>
      </c>
      <c r="Y3886" s="7" t="str">
        <f>Premissas!$E$8</f>
        <v>abril/19</v>
      </c>
      <c r="Z3886" s="29">
        <f t="shared" si="5940"/>
        <v>278</v>
      </c>
      <c r="AA3886" s="15">
        <f>Premissas!$H$8</f>
        <v>81.98</v>
      </c>
      <c r="AB3886" s="20">
        <f t="shared" si="5937"/>
        <v>0</v>
      </c>
      <c r="AC3886" s="17">
        <f>AB3886*Premissas!$C$6</f>
        <v>0</v>
      </c>
      <c r="AD3886" s="15">
        <f t="shared" si="5938"/>
        <v>278</v>
      </c>
      <c r="AE3886" s="18">
        <f>AD3886*Premissas!$C$12</f>
        <v>8961.7842454919337</v>
      </c>
    </row>
    <row r="3887" spans="1:33" x14ac:dyDescent="0.25">
      <c r="A3887" s="7" t="str">
        <f>Premissas!$E$9</f>
        <v>março/19</v>
      </c>
      <c r="B3887" s="29">
        <f t="shared" si="5941"/>
        <v>278</v>
      </c>
      <c r="C3887" s="15">
        <f>LARGE(Premissas!$H$9:$I$9,1)</f>
        <v>77.73</v>
      </c>
      <c r="D3887" s="20">
        <f t="shared" si="5931"/>
        <v>0</v>
      </c>
      <c r="E3887" s="17">
        <f>D3887*Premissas!$C$6</f>
        <v>0</v>
      </c>
      <c r="F3887" s="15">
        <f t="shared" si="5932"/>
        <v>278</v>
      </c>
      <c r="G3887" s="18">
        <f>F3887*Premissas!$C$5</f>
        <v>8961.7842454919337</v>
      </c>
      <c r="M3887" s="7" t="str">
        <f>Premissas!$E$9</f>
        <v>março/19</v>
      </c>
      <c r="N3887" s="29">
        <f t="shared" si="5939"/>
        <v>278</v>
      </c>
      <c r="O3887" s="15">
        <f>Premissas!$I$9</f>
        <v>77.73</v>
      </c>
      <c r="P3887" s="20">
        <f t="shared" si="5934"/>
        <v>0</v>
      </c>
      <c r="Q3887" s="17">
        <f>P3887*Premissas!$C$13</f>
        <v>0</v>
      </c>
      <c r="R3887" s="15">
        <f t="shared" si="5935"/>
        <v>278</v>
      </c>
      <c r="S3887" s="18">
        <f>R3887*Premissas!$C$11</f>
        <v>13389.908256880733</v>
      </c>
      <c r="Y3887" s="7" t="str">
        <f>Premissas!$E$9</f>
        <v>março/19</v>
      </c>
      <c r="Z3887" s="29">
        <f t="shared" si="5940"/>
        <v>278</v>
      </c>
      <c r="AA3887" s="15">
        <f>Premissas!$H$9</f>
        <v>77.62</v>
      </c>
      <c r="AB3887" s="20">
        <f t="shared" si="5937"/>
        <v>0</v>
      </c>
      <c r="AC3887" s="17">
        <f>AB3887*Premissas!$C$6</f>
        <v>0</v>
      </c>
      <c r="AD3887" s="15">
        <f t="shared" si="5938"/>
        <v>278</v>
      </c>
      <c r="AE3887" s="18">
        <f>AD3887*Premissas!$C$12</f>
        <v>8961.7842454919337</v>
      </c>
    </row>
    <row r="3888" spans="1:33" x14ac:dyDescent="0.25">
      <c r="A3888" s="7" t="str">
        <f>Premissas!$E$10</f>
        <v>fevereiro/19</v>
      </c>
      <c r="B3888" s="29">
        <f t="shared" si="5941"/>
        <v>278</v>
      </c>
      <c r="C3888" s="15">
        <f>LARGE(Premissas!$H$10:$I$10,1)</f>
        <v>89.49</v>
      </c>
      <c r="D3888" s="20">
        <f t="shared" si="5931"/>
        <v>0</v>
      </c>
      <c r="E3888" s="17">
        <f>D3888*Premissas!$C$6</f>
        <v>0</v>
      </c>
      <c r="F3888" s="15">
        <f t="shared" si="5932"/>
        <v>278</v>
      </c>
      <c r="G3888" s="18">
        <f>F3888*Premissas!$C$5</f>
        <v>8961.7842454919337</v>
      </c>
      <c r="M3888" s="7" t="str">
        <f>Premissas!$E$10</f>
        <v>fevereiro/19</v>
      </c>
      <c r="N3888" s="29">
        <f t="shared" si="5939"/>
        <v>278</v>
      </c>
      <c r="O3888" s="15">
        <f>Premissas!$I$10</f>
        <v>61.82</v>
      </c>
      <c r="P3888" s="20">
        <f t="shared" si="5934"/>
        <v>0</v>
      </c>
      <c r="Q3888" s="17">
        <f>P3888*Premissas!$C$13</f>
        <v>0</v>
      </c>
      <c r="R3888" s="15">
        <f t="shared" si="5935"/>
        <v>278</v>
      </c>
      <c r="S3888" s="18">
        <f>R3888*Premissas!$C$11</f>
        <v>13389.908256880733</v>
      </c>
      <c r="Y3888" s="7" t="str">
        <f>Premissas!$E$10</f>
        <v>fevereiro/19</v>
      </c>
      <c r="Z3888" s="29">
        <f t="shared" si="5940"/>
        <v>278</v>
      </c>
      <c r="AA3888" s="15">
        <f>Premissas!$H$10</f>
        <v>89.49</v>
      </c>
      <c r="AB3888" s="20">
        <f t="shared" si="5937"/>
        <v>0</v>
      </c>
      <c r="AC3888" s="17">
        <f>AB3888*Premissas!$C$6</f>
        <v>0</v>
      </c>
      <c r="AD3888" s="15">
        <f t="shared" si="5938"/>
        <v>278</v>
      </c>
      <c r="AE3888" s="18">
        <f>AD3888*Premissas!$C$12</f>
        <v>8961.7842454919337</v>
      </c>
    </row>
    <row r="3889" spans="1:33" x14ac:dyDescent="0.25">
      <c r="A3889" s="7" t="str">
        <f>Premissas!$E$11</f>
        <v>janeiro/19</v>
      </c>
      <c r="B3889" s="29">
        <f t="shared" si="5941"/>
        <v>278</v>
      </c>
      <c r="C3889" s="15">
        <f>LARGE(Premissas!$H$11:$I$11,1)</f>
        <v>81.09</v>
      </c>
      <c r="D3889" s="16">
        <f t="shared" si="5931"/>
        <v>0</v>
      </c>
      <c r="E3889" s="17">
        <f>D3889*Premissas!$C$6</f>
        <v>0</v>
      </c>
      <c r="F3889" s="15">
        <f t="shared" si="5932"/>
        <v>278</v>
      </c>
      <c r="G3889" s="18">
        <f>F3889*Premissas!$C$5</f>
        <v>8961.7842454919337</v>
      </c>
      <c r="M3889" s="7" t="str">
        <f>Premissas!$E$11</f>
        <v>janeiro/19</v>
      </c>
      <c r="N3889" s="29">
        <f t="shared" si="5939"/>
        <v>278</v>
      </c>
      <c r="O3889" s="15">
        <f>Premissas!$I$11</f>
        <v>57.12</v>
      </c>
      <c r="P3889" s="16">
        <f t="shared" si="5934"/>
        <v>0</v>
      </c>
      <c r="Q3889" s="17">
        <f>P3889*Premissas!$C$13</f>
        <v>0</v>
      </c>
      <c r="R3889" s="15">
        <f t="shared" si="5935"/>
        <v>278</v>
      </c>
      <c r="S3889" s="18">
        <f>R3889*Premissas!$C$11</f>
        <v>13389.908256880733</v>
      </c>
      <c r="Y3889" s="7" t="str">
        <f>Premissas!$E$11</f>
        <v>janeiro/19</v>
      </c>
      <c r="Z3889" s="29">
        <f t="shared" si="5940"/>
        <v>278</v>
      </c>
      <c r="AA3889" s="15">
        <f>Premissas!$H$11</f>
        <v>81.09</v>
      </c>
      <c r="AB3889" s="16">
        <f t="shared" si="5937"/>
        <v>0</v>
      </c>
      <c r="AC3889" s="17">
        <f>AB3889*Premissas!$C$6</f>
        <v>0</v>
      </c>
      <c r="AD3889" s="15">
        <f t="shared" si="5938"/>
        <v>278</v>
      </c>
      <c r="AE3889" s="18">
        <f>AD3889*Premissas!$C$12</f>
        <v>8961.7842454919337</v>
      </c>
    </row>
    <row r="3890" spans="1:33" x14ac:dyDescent="0.25">
      <c r="A3890" s="7" t="str">
        <f>Premissas!$E$12</f>
        <v>dezembro/18</v>
      </c>
      <c r="B3890" s="29">
        <f t="shared" si="5941"/>
        <v>278</v>
      </c>
      <c r="C3890" s="15">
        <f>LARGE(Premissas!$H$12:$I$12,1)</f>
        <v>66.98</v>
      </c>
      <c r="D3890" s="16">
        <f t="shared" si="5931"/>
        <v>0</v>
      </c>
      <c r="E3890" s="17">
        <f>D3890*Premissas!$C$6</f>
        <v>0</v>
      </c>
      <c r="F3890" s="15">
        <f t="shared" si="5932"/>
        <v>278</v>
      </c>
      <c r="G3890" s="18">
        <f>F3890*Premissas!$C$5</f>
        <v>8961.7842454919337</v>
      </c>
      <c r="M3890" s="7" t="str">
        <f>Premissas!$E$12</f>
        <v>dezembro/18</v>
      </c>
      <c r="N3890" s="29">
        <f t="shared" si="5939"/>
        <v>278</v>
      </c>
      <c r="O3890" s="15">
        <f>Premissas!$I$12</f>
        <v>56.9</v>
      </c>
      <c r="P3890" s="16">
        <f t="shared" si="5934"/>
        <v>0</v>
      </c>
      <c r="Q3890" s="17">
        <f>P3890*Premissas!$C$13</f>
        <v>0</v>
      </c>
      <c r="R3890" s="15">
        <f t="shared" si="5935"/>
        <v>278</v>
      </c>
      <c r="S3890" s="18">
        <f>R3890*Premissas!$C$11</f>
        <v>13389.908256880733</v>
      </c>
      <c r="Y3890" s="7" t="str">
        <f>Premissas!$E$12</f>
        <v>dezembro/18</v>
      </c>
      <c r="Z3890" s="29">
        <f t="shared" si="5940"/>
        <v>278</v>
      </c>
      <c r="AA3890" s="15">
        <f>Premissas!$H$12</f>
        <v>66.98</v>
      </c>
      <c r="AB3890" s="16">
        <f t="shared" si="5937"/>
        <v>0</v>
      </c>
      <c r="AC3890" s="17">
        <f>AB3890*Premissas!$C$6</f>
        <v>0</v>
      </c>
      <c r="AD3890" s="15">
        <f t="shared" si="5938"/>
        <v>278</v>
      </c>
      <c r="AE3890" s="18">
        <f>AD3890*Premissas!$C$12</f>
        <v>8961.7842454919337</v>
      </c>
    </row>
    <row r="3891" spans="1:33" x14ac:dyDescent="0.25">
      <c r="A3891" s="7" t="str">
        <f>Premissas!$E$13</f>
        <v>novembro/18</v>
      </c>
      <c r="B3891" s="29">
        <f t="shared" si="5941"/>
        <v>278</v>
      </c>
      <c r="C3891" s="15">
        <f>LARGE(Premissas!$H$13:$I$13,1)</f>
        <v>66.42</v>
      </c>
      <c r="D3891" s="16">
        <f t="shared" si="5931"/>
        <v>0</v>
      </c>
      <c r="E3891" s="17">
        <f>D3891*Premissas!$C$6</f>
        <v>0</v>
      </c>
      <c r="F3891" s="15">
        <f t="shared" si="5932"/>
        <v>278</v>
      </c>
      <c r="G3891" s="18">
        <f>F3891*Premissas!$C$5</f>
        <v>8961.7842454919337</v>
      </c>
      <c r="M3891" s="7" t="str">
        <f>Premissas!$E$13</f>
        <v>novembro/18</v>
      </c>
      <c r="N3891" s="29">
        <f t="shared" si="5939"/>
        <v>278</v>
      </c>
      <c r="O3891" s="15">
        <f>Premissas!$I$13</f>
        <v>40.659999999999997</v>
      </c>
      <c r="P3891" s="16">
        <f t="shared" si="5934"/>
        <v>0</v>
      </c>
      <c r="Q3891" s="17">
        <f>P3891*Premissas!$C$13</f>
        <v>0</v>
      </c>
      <c r="R3891" s="15">
        <f t="shared" si="5935"/>
        <v>278</v>
      </c>
      <c r="S3891" s="18">
        <f>R3891*Premissas!$C$11</f>
        <v>13389.908256880733</v>
      </c>
      <c r="Y3891" s="7" t="str">
        <f>Premissas!$E$13</f>
        <v>novembro/18</v>
      </c>
      <c r="Z3891" s="29">
        <f t="shared" si="5940"/>
        <v>278</v>
      </c>
      <c r="AA3891" s="15">
        <f>Premissas!$H$13</f>
        <v>66.42</v>
      </c>
      <c r="AB3891" s="16">
        <f t="shared" si="5937"/>
        <v>0</v>
      </c>
      <c r="AC3891" s="17">
        <f>AB3891*Premissas!$C$6</f>
        <v>0</v>
      </c>
      <c r="AD3891" s="15">
        <f t="shared" si="5938"/>
        <v>278</v>
      </c>
      <c r="AE3891" s="18">
        <f>AD3891*Premissas!$C$12</f>
        <v>8961.7842454919337</v>
      </c>
    </row>
    <row r="3892" spans="1:33" x14ac:dyDescent="0.25">
      <c r="A3892" s="26" t="s">
        <v>35</v>
      </c>
      <c r="B3892" s="5"/>
      <c r="C3892" s="5">
        <f>LARGE(C3879:C3891,1)</f>
        <v>89.49</v>
      </c>
      <c r="D3892" s="5">
        <f>LARGE(D3879:D3891,1)</f>
        <v>0</v>
      </c>
      <c r="E3892" s="27">
        <f>SUM(E3880:E3891)</f>
        <v>0</v>
      </c>
      <c r="F3892" s="5">
        <f>LARGE(F3879:F3891,1)</f>
        <v>278</v>
      </c>
      <c r="G3892" s="27">
        <f t="shared" si="5918"/>
        <v>107541.41094590318</v>
      </c>
      <c r="H3892" s="50">
        <f>E3892+G3892</f>
        <v>107541.41094590318</v>
      </c>
      <c r="I3892">
        <f>B3880</f>
        <v>278</v>
      </c>
      <c r="M3892" s="26" t="s">
        <v>35</v>
      </c>
      <c r="N3892" s="5"/>
      <c r="O3892" s="5">
        <f t="shared" ref="O3892:P3892" si="5942">LARGE(O3879:O3891,1)</f>
        <v>77.73</v>
      </c>
      <c r="P3892" s="5">
        <f t="shared" si="5942"/>
        <v>0</v>
      </c>
      <c r="Q3892" s="27">
        <f t="shared" ref="Q3892" si="5943">SUM(Q3880:Q3891)</f>
        <v>0</v>
      </c>
      <c r="R3892" s="5">
        <f t="shared" ref="R3892" si="5944">LARGE(R3879:R3891,1)</f>
        <v>278</v>
      </c>
      <c r="S3892" s="27">
        <f t="shared" si="5922"/>
        <v>160678.89908256879</v>
      </c>
      <c r="T3892" s="50">
        <f t="shared" ref="T3892" si="5945">Q3892+S3892</f>
        <v>160678.89908256879</v>
      </c>
      <c r="U3892">
        <f t="shared" ref="U3892" si="5946">N3880</f>
        <v>278</v>
      </c>
      <c r="Y3892" s="26" t="s">
        <v>35</v>
      </c>
      <c r="Z3892" s="5"/>
      <c r="AA3892" s="5">
        <f t="shared" ref="AA3892:AB3892" si="5947">LARGE(AA3879:AA3891,1)</f>
        <v>89.49</v>
      </c>
      <c r="AB3892" s="5">
        <f t="shared" si="5947"/>
        <v>0</v>
      </c>
      <c r="AC3892" s="27">
        <f t="shared" ref="AC3892" si="5948">SUM(AC3880:AC3891)</f>
        <v>0</v>
      </c>
      <c r="AD3892" s="5">
        <f t="shared" ref="AD3892" si="5949">LARGE(AD3879:AD3891,1)</f>
        <v>278</v>
      </c>
      <c r="AE3892" s="27">
        <f t="shared" si="5928"/>
        <v>107541.41094590318</v>
      </c>
      <c r="AF3892" s="50">
        <f t="shared" ref="AF3892" si="5950">AC3892+AE3892</f>
        <v>107541.41094590318</v>
      </c>
      <c r="AG3892">
        <f t="shared" ref="AG3892" si="5951">Z3880</f>
        <v>278</v>
      </c>
    </row>
    <row r="3893" spans="1:33" x14ac:dyDescent="0.25">
      <c r="A3893" s="6" t="s">
        <v>12</v>
      </c>
      <c r="B3893" s="6" t="s">
        <v>18</v>
      </c>
      <c r="C3893" s="6" t="s">
        <v>19</v>
      </c>
      <c r="D3893" s="14" t="s">
        <v>20</v>
      </c>
      <c r="E3893" s="14" t="s">
        <v>21</v>
      </c>
      <c r="F3893" s="6" t="s">
        <v>22</v>
      </c>
      <c r="G3893" s="6" t="s">
        <v>23</v>
      </c>
      <c r="M3893" s="6" t="s">
        <v>12</v>
      </c>
      <c r="N3893" s="6" t="s">
        <v>18</v>
      </c>
      <c r="O3893" s="6" t="s">
        <v>19</v>
      </c>
      <c r="P3893" s="14" t="s">
        <v>20</v>
      </c>
      <c r="Q3893" s="14" t="s">
        <v>21</v>
      </c>
      <c r="R3893" s="6" t="s">
        <v>22</v>
      </c>
      <c r="S3893" s="6" t="s">
        <v>23</v>
      </c>
      <c r="Y3893" s="6" t="s">
        <v>12</v>
      </c>
      <c r="Z3893" s="6" t="s">
        <v>18</v>
      </c>
      <c r="AA3893" s="6" t="s">
        <v>19</v>
      </c>
      <c r="AB3893" s="14" t="s">
        <v>20</v>
      </c>
      <c r="AC3893" s="14" t="s">
        <v>21</v>
      </c>
      <c r="AD3893" s="6" t="s">
        <v>22</v>
      </c>
      <c r="AE3893" s="6" t="s">
        <v>23</v>
      </c>
    </row>
    <row r="3894" spans="1:33" x14ac:dyDescent="0.25">
      <c r="A3894" s="7" t="str">
        <f>Premissas!$E$2</f>
        <v>outubro/19</v>
      </c>
      <c r="B3894" s="29">
        <f>B3880+1</f>
        <v>279</v>
      </c>
      <c r="C3894" s="15">
        <f>LARGE(Premissas!$H$2:$I$2,1)</f>
        <v>63.39</v>
      </c>
      <c r="D3894" s="16">
        <f t="shared" ref="D3894:D3905" si="5952">IF(C3894&gt;105%*B3894,(C3894-B3894),0)</f>
        <v>0</v>
      </c>
      <c r="E3894" s="17">
        <f>D3894*Premissas!$C$6</f>
        <v>0</v>
      </c>
      <c r="F3894" s="15">
        <f t="shared" ref="F3894:F3905" si="5953">IF(C3894&gt;B3894,C3894,B3894)</f>
        <v>279</v>
      </c>
      <c r="G3894" s="18">
        <f>F3894*Premissas!$C$5</f>
        <v>8994.0208794685223</v>
      </c>
      <c r="M3894" s="7" t="str">
        <f>Premissas!$E$2</f>
        <v>outubro/19</v>
      </c>
      <c r="N3894" s="29">
        <f t="shared" ref="N3894" si="5954">N3880+1</f>
        <v>279</v>
      </c>
      <c r="O3894" s="15">
        <f>Premissas!$I$2</f>
        <v>63.39</v>
      </c>
      <c r="P3894" s="16">
        <f t="shared" ref="P3894:P3905" si="5955">IF(O3894&gt;105%*N3894,(O3894-N3894),0)</f>
        <v>0</v>
      </c>
      <c r="Q3894" s="17">
        <f>P3894*Premissas!$C$13</f>
        <v>0</v>
      </c>
      <c r="R3894" s="15">
        <f t="shared" ref="R3894:R3905" si="5956">IF(O3894&gt;N3894,O3894,N3894)</f>
        <v>279</v>
      </c>
      <c r="S3894" s="18">
        <f>R3894*Premissas!$C$11</f>
        <v>13438.073394495412</v>
      </c>
      <c r="Y3894" s="7" t="str">
        <f>Premissas!$E$2</f>
        <v>outubro/19</v>
      </c>
      <c r="Z3894" s="29">
        <f t="shared" ref="Z3894" si="5957">Z3880+1</f>
        <v>279</v>
      </c>
      <c r="AA3894" s="15">
        <f>Premissas!$H$2</f>
        <v>58.8</v>
      </c>
      <c r="AB3894" s="16">
        <f t="shared" ref="AB3894:AB3905" si="5958">IF(AA3894&gt;105%*Z3894,(AA3894-Z3894),0)</f>
        <v>0</v>
      </c>
      <c r="AC3894" s="17">
        <f>AB3894*Premissas!$C$6</f>
        <v>0</v>
      </c>
      <c r="AD3894" s="15">
        <f t="shared" ref="AD3894:AD3905" si="5959">IF(AA3894&gt;Z3894,AA3894,Z3894)</f>
        <v>279</v>
      </c>
      <c r="AE3894" s="18">
        <f>AD3894*Premissas!$C$12</f>
        <v>8994.0208794685223</v>
      </c>
    </row>
    <row r="3895" spans="1:33" x14ac:dyDescent="0.25">
      <c r="A3895" s="7" t="str">
        <f>Premissas!$E$3</f>
        <v>setembro/19</v>
      </c>
      <c r="B3895" s="29">
        <f>B3894</f>
        <v>279</v>
      </c>
      <c r="C3895" s="15">
        <f>LARGE(Premissas!$H$3:$I$3,1)</f>
        <v>58.91</v>
      </c>
      <c r="D3895" s="16">
        <f t="shared" si="5952"/>
        <v>0</v>
      </c>
      <c r="E3895" s="17">
        <f>D3895*Premissas!$C$6</f>
        <v>0</v>
      </c>
      <c r="F3895" s="15">
        <f t="shared" si="5953"/>
        <v>279</v>
      </c>
      <c r="G3895" s="18">
        <f>F3895*Premissas!$C$5</f>
        <v>8994.0208794685223</v>
      </c>
      <c r="M3895" s="7" t="str">
        <f>Premissas!$E$3</f>
        <v>setembro/19</v>
      </c>
      <c r="N3895" s="29">
        <f t="shared" ref="N3895:N3905" si="5960">N3894</f>
        <v>279</v>
      </c>
      <c r="O3895" s="15">
        <f>Premissas!$I$3</f>
        <v>52.19</v>
      </c>
      <c r="P3895" s="16">
        <f t="shared" si="5955"/>
        <v>0</v>
      </c>
      <c r="Q3895" s="17">
        <f>P3895*Premissas!$C$13</f>
        <v>0</v>
      </c>
      <c r="R3895" s="15">
        <f t="shared" si="5956"/>
        <v>279</v>
      </c>
      <c r="S3895" s="18">
        <f>R3895*Premissas!$C$11</f>
        <v>13438.073394495412</v>
      </c>
      <c r="Y3895" s="7" t="str">
        <f>Premissas!$E$3</f>
        <v>setembro/19</v>
      </c>
      <c r="Z3895" s="29">
        <f t="shared" ref="Z3895:Z3905" si="5961">Z3894</f>
        <v>279</v>
      </c>
      <c r="AA3895" s="15">
        <f>Premissas!$H$3</f>
        <v>58.91</v>
      </c>
      <c r="AB3895" s="16">
        <f t="shared" si="5958"/>
        <v>0</v>
      </c>
      <c r="AC3895" s="17">
        <f>AB3895*Premissas!$C$6</f>
        <v>0</v>
      </c>
      <c r="AD3895" s="15">
        <f t="shared" si="5959"/>
        <v>279</v>
      </c>
      <c r="AE3895" s="18">
        <f>AD3895*Premissas!$C$12</f>
        <v>8994.0208794685223</v>
      </c>
    </row>
    <row r="3896" spans="1:33" x14ac:dyDescent="0.25">
      <c r="A3896" s="7" t="str">
        <f>Premissas!$E$4</f>
        <v>agosto/19</v>
      </c>
      <c r="B3896" s="29">
        <f t="shared" ref="B3896:B3905" si="5962">B3895</f>
        <v>279</v>
      </c>
      <c r="C3896" s="15">
        <f>LARGE(Premissas!$H$4:$I$4,1)</f>
        <v>46.48</v>
      </c>
      <c r="D3896" s="16">
        <f t="shared" si="5952"/>
        <v>0</v>
      </c>
      <c r="E3896" s="17">
        <f>D3896*Premissas!$C$6</f>
        <v>0</v>
      </c>
      <c r="F3896" s="15">
        <f t="shared" si="5953"/>
        <v>279</v>
      </c>
      <c r="G3896" s="18">
        <f>F3896*Premissas!$C$5</f>
        <v>8994.0208794685223</v>
      </c>
      <c r="M3896" s="7" t="str">
        <f>Premissas!$E$4</f>
        <v>agosto/19</v>
      </c>
      <c r="N3896" s="29">
        <f t="shared" si="5960"/>
        <v>279</v>
      </c>
      <c r="O3896" s="15">
        <f>Premissas!$I$4</f>
        <v>20.16</v>
      </c>
      <c r="P3896" s="16">
        <f t="shared" si="5955"/>
        <v>0</v>
      </c>
      <c r="Q3896" s="17">
        <f>P3896*Premissas!$C$13</f>
        <v>0</v>
      </c>
      <c r="R3896" s="15">
        <f t="shared" si="5956"/>
        <v>279</v>
      </c>
      <c r="S3896" s="18">
        <f>R3896*Premissas!$C$11</f>
        <v>13438.073394495412</v>
      </c>
      <c r="Y3896" s="7" t="str">
        <f>Premissas!$E$4</f>
        <v>agosto/19</v>
      </c>
      <c r="Z3896" s="29">
        <f t="shared" si="5961"/>
        <v>279</v>
      </c>
      <c r="AA3896" s="15">
        <f>Premissas!$H$4</f>
        <v>46.48</v>
      </c>
      <c r="AB3896" s="16">
        <f t="shared" si="5958"/>
        <v>0</v>
      </c>
      <c r="AC3896" s="17">
        <f>AB3896*Premissas!$C$6</f>
        <v>0</v>
      </c>
      <c r="AD3896" s="15">
        <f t="shared" si="5959"/>
        <v>279</v>
      </c>
      <c r="AE3896" s="18">
        <f>AD3896*Premissas!$C$12</f>
        <v>8994.0208794685223</v>
      </c>
    </row>
    <row r="3897" spans="1:33" x14ac:dyDescent="0.25">
      <c r="A3897" s="7" t="str">
        <f>Premissas!$E$5</f>
        <v>julho/19</v>
      </c>
      <c r="B3897" s="29">
        <f t="shared" si="5962"/>
        <v>279</v>
      </c>
      <c r="C3897" s="15">
        <f>LARGE(Premissas!$H$5:$I$5,1)</f>
        <v>63.17</v>
      </c>
      <c r="D3897" s="16">
        <f t="shared" si="5952"/>
        <v>0</v>
      </c>
      <c r="E3897" s="17">
        <f>D3897*Premissas!$C$6</f>
        <v>0</v>
      </c>
      <c r="F3897" s="15">
        <f t="shared" si="5953"/>
        <v>279</v>
      </c>
      <c r="G3897" s="18">
        <f>F3897*Premissas!$C$5</f>
        <v>8994.0208794685223</v>
      </c>
      <c r="M3897" s="7" t="str">
        <f>Premissas!$E$5</f>
        <v>julho/19</v>
      </c>
      <c r="N3897" s="29">
        <f t="shared" si="5960"/>
        <v>279</v>
      </c>
      <c r="O3897" s="15">
        <f>Premissas!$I$5</f>
        <v>39.979999999999997</v>
      </c>
      <c r="P3897" s="16">
        <f t="shared" si="5955"/>
        <v>0</v>
      </c>
      <c r="Q3897" s="17">
        <f>P3897*Premissas!$C$13</f>
        <v>0</v>
      </c>
      <c r="R3897" s="15">
        <f t="shared" si="5956"/>
        <v>279</v>
      </c>
      <c r="S3897" s="18">
        <f>R3897*Premissas!$C$11</f>
        <v>13438.073394495412</v>
      </c>
      <c r="Y3897" s="7" t="str">
        <f>Premissas!$E$5</f>
        <v>julho/19</v>
      </c>
      <c r="Z3897" s="29">
        <f t="shared" si="5961"/>
        <v>279</v>
      </c>
      <c r="AA3897" s="15">
        <f>Premissas!$H$5</f>
        <v>63.17</v>
      </c>
      <c r="AB3897" s="16">
        <f t="shared" si="5958"/>
        <v>0</v>
      </c>
      <c r="AC3897" s="17">
        <f>AB3897*Premissas!$C$6</f>
        <v>0</v>
      </c>
      <c r="AD3897" s="15">
        <f t="shared" si="5959"/>
        <v>279</v>
      </c>
      <c r="AE3897" s="18">
        <f>AD3897*Premissas!$C$12</f>
        <v>8994.0208794685223</v>
      </c>
    </row>
    <row r="3898" spans="1:33" x14ac:dyDescent="0.25">
      <c r="A3898" s="7" t="str">
        <f>Premissas!$E$6</f>
        <v>junho/19</v>
      </c>
      <c r="B3898" s="29">
        <f t="shared" si="5962"/>
        <v>279</v>
      </c>
      <c r="C3898" s="15">
        <f>LARGE(Premissas!$H$6:$I$6,1)</f>
        <v>59.47</v>
      </c>
      <c r="D3898" s="16">
        <f t="shared" si="5952"/>
        <v>0</v>
      </c>
      <c r="E3898" s="17">
        <f>D3898*Premissas!$C$6</f>
        <v>0</v>
      </c>
      <c r="F3898" s="15">
        <f t="shared" si="5953"/>
        <v>279</v>
      </c>
      <c r="G3898" s="18">
        <f>F3898*Premissas!$C$5</f>
        <v>8994.0208794685223</v>
      </c>
      <c r="M3898" s="7" t="str">
        <f>Premissas!$E$6</f>
        <v>junho/19</v>
      </c>
      <c r="N3898" s="29">
        <f t="shared" si="5960"/>
        <v>279</v>
      </c>
      <c r="O3898" s="15">
        <f>Premissas!$I$6</f>
        <v>47.71</v>
      </c>
      <c r="P3898" s="16">
        <f t="shared" si="5955"/>
        <v>0</v>
      </c>
      <c r="Q3898" s="17">
        <f>P3898*Premissas!$C$13</f>
        <v>0</v>
      </c>
      <c r="R3898" s="15">
        <f t="shared" si="5956"/>
        <v>279</v>
      </c>
      <c r="S3898" s="18">
        <f>R3898*Premissas!$C$11</f>
        <v>13438.073394495412</v>
      </c>
      <c r="Y3898" s="7" t="str">
        <f>Premissas!$E$6</f>
        <v>junho/19</v>
      </c>
      <c r="Z3898" s="29">
        <f t="shared" si="5961"/>
        <v>279</v>
      </c>
      <c r="AA3898" s="15">
        <f>Premissas!$H$6</f>
        <v>59.47</v>
      </c>
      <c r="AB3898" s="16">
        <f t="shared" si="5958"/>
        <v>0</v>
      </c>
      <c r="AC3898" s="17">
        <f>AB3898*Premissas!$C$6</f>
        <v>0</v>
      </c>
      <c r="AD3898" s="15">
        <f t="shared" si="5959"/>
        <v>279</v>
      </c>
      <c r="AE3898" s="18">
        <f>AD3898*Premissas!$C$12</f>
        <v>8994.0208794685223</v>
      </c>
    </row>
    <row r="3899" spans="1:33" x14ac:dyDescent="0.25">
      <c r="A3899" s="7" t="str">
        <f>Premissas!$E$7</f>
        <v>maio/19</v>
      </c>
      <c r="B3899" s="29">
        <f t="shared" si="5962"/>
        <v>279</v>
      </c>
      <c r="C3899" s="15">
        <f>LARGE(Premissas!$H$7:$I$7,1)</f>
        <v>61.04</v>
      </c>
      <c r="D3899" s="20">
        <f t="shared" si="5952"/>
        <v>0</v>
      </c>
      <c r="E3899" s="17">
        <f>D3899*Premissas!$C$6</f>
        <v>0</v>
      </c>
      <c r="F3899" s="15">
        <f t="shared" si="5953"/>
        <v>279</v>
      </c>
      <c r="G3899" s="18">
        <f>F3899*Premissas!$C$5</f>
        <v>8994.0208794685223</v>
      </c>
      <c r="M3899" s="7" t="str">
        <f>Premissas!$E$7</f>
        <v>maio/19</v>
      </c>
      <c r="N3899" s="29">
        <f t="shared" si="5960"/>
        <v>279</v>
      </c>
      <c r="O3899" s="15">
        <f>Premissas!$I$7</f>
        <v>46.37</v>
      </c>
      <c r="P3899" s="20">
        <f t="shared" si="5955"/>
        <v>0</v>
      </c>
      <c r="Q3899" s="17">
        <f>P3899*Premissas!$C$13</f>
        <v>0</v>
      </c>
      <c r="R3899" s="15">
        <f t="shared" si="5956"/>
        <v>279</v>
      </c>
      <c r="S3899" s="18">
        <f>R3899*Premissas!$C$11</f>
        <v>13438.073394495412</v>
      </c>
      <c r="Y3899" s="7" t="str">
        <f>Premissas!$E$7</f>
        <v>maio/19</v>
      </c>
      <c r="Z3899" s="29">
        <f t="shared" si="5961"/>
        <v>279</v>
      </c>
      <c r="AA3899" s="15">
        <f>Premissas!$H$7</f>
        <v>61.04</v>
      </c>
      <c r="AB3899" s="20">
        <f t="shared" si="5958"/>
        <v>0</v>
      </c>
      <c r="AC3899" s="17">
        <f>AB3899*Premissas!$C$6</f>
        <v>0</v>
      </c>
      <c r="AD3899" s="15">
        <f t="shared" si="5959"/>
        <v>279</v>
      </c>
      <c r="AE3899" s="18">
        <f>AD3899*Premissas!$C$12</f>
        <v>8994.0208794685223</v>
      </c>
    </row>
    <row r="3900" spans="1:33" x14ac:dyDescent="0.25">
      <c r="A3900" s="7" t="str">
        <f>Premissas!$E$8</f>
        <v>abril/19</v>
      </c>
      <c r="B3900" s="29">
        <f t="shared" si="5962"/>
        <v>279</v>
      </c>
      <c r="C3900" s="15">
        <f>LARGE(Premissas!$H$8:$I$8,1)</f>
        <v>81.98</v>
      </c>
      <c r="D3900" s="20">
        <f t="shared" si="5952"/>
        <v>0</v>
      </c>
      <c r="E3900" s="17">
        <f>D3900*Premissas!$C$6</f>
        <v>0</v>
      </c>
      <c r="F3900" s="15">
        <f t="shared" si="5953"/>
        <v>279</v>
      </c>
      <c r="G3900" s="18">
        <f>F3900*Premissas!$C$5</f>
        <v>8994.0208794685223</v>
      </c>
      <c r="M3900" s="7" t="str">
        <f>Premissas!$E$8</f>
        <v>abril/19</v>
      </c>
      <c r="N3900" s="29">
        <f t="shared" si="5960"/>
        <v>279</v>
      </c>
      <c r="O3900" s="15">
        <f>Premissas!$I$8</f>
        <v>53.09</v>
      </c>
      <c r="P3900" s="20">
        <f t="shared" si="5955"/>
        <v>0</v>
      </c>
      <c r="Q3900" s="17">
        <f>P3900*Premissas!$C$13</f>
        <v>0</v>
      </c>
      <c r="R3900" s="15">
        <f t="shared" si="5956"/>
        <v>279</v>
      </c>
      <c r="S3900" s="18">
        <f>R3900*Premissas!$C$11</f>
        <v>13438.073394495412</v>
      </c>
      <c r="Y3900" s="7" t="str">
        <f>Premissas!$E$8</f>
        <v>abril/19</v>
      </c>
      <c r="Z3900" s="29">
        <f t="shared" si="5961"/>
        <v>279</v>
      </c>
      <c r="AA3900" s="15">
        <f>Premissas!$H$8</f>
        <v>81.98</v>
      </c>
      <c r="AB3900" s="20">
        <f t="shared" si="5958"/>
        <v>0</v>
      </c>
      <c r="AC3900" s="17">
        <f>AB3900*Premissas!$C$6</f>
        <v>0</v>
      </c>
      <c r="AD3900" s="15">
        <f t="shared" si="5959"/>
        <v>279</v>
      </c>
      <c r="AE3900" s="18">
        <f>AD3900*Premissas!$C$12</f>
        <v>8994.0208794685223</v>
      </c>
    </row>
    <row r="3901" spans="1:33" x14ac:dyDescent="0.25">
      <c r="A3901" s="7" t="str">
        <f>Premissas!$E$9</f>
        <v>março/19</v>
      </c>
      <c r="B3901" s="29">
        <f t="shared" si="5962"/>
        <v>279</v>
      </c>
      <c r="C3901" s="15">
        <f>LARGE(Premissas!$H$9:$I$9,1)</f>
        <v>77.73</v>
      </c>
      <c r="D3901" s="20">
        <f t="shared" si="5952"/>
        <v>0</v>
      </c>
      <c r="E3901" s="17">
        <f>D3901*Premissas!$C$6</f>
        <v>0</v>
      </c>
      <c r="F3901" s="15">
        <f t="shared" si="5953"/>
        <v>279</v>
      </c>
      <c r="G3901" s="18">
        <f>F3901*Premissas!$C$5</f>
        <v>8994.0208794685223</v>
      </c>
      <c r="M3901" s="7" t="str">
        <f>Premissas!$E$9</f>
        <v>março/19</v>
      </c>
      <c r="N3901" s="29">
        <f t="shared" si="5960"/>
        <v>279</v>
      </c>
      <c r="O3901" s="15">
        <f>Premissas!$I$9</f>
        <v>77.73</v>
      </c>
      <c r="P3901" s="20">
        <f t="shared" si="5955"/>
        <v>0</v>
      </c>
      <c r="Q3901" s="17">
        <f>P3901*Premissas!$C$13</f>
        <v>0</v>
      </c>
      <c r="R3901" s="15">
        <f t="shared" si="5956"/>
        <v>279</v>
      </c>
      <c r="S3901" s="18">
        <f>R3901*Premissas!$C$11</f>
        <v>13438.073394495412</v>
      </c>
      <c r="Y3901" s="7" t="str">
        <f>Premissas!$E$9</f>
        <v>março/19</v>
      </c>
      <c r="Z3901" s="29">
        <f t="shared" si="5961"/>
        <v>279</v>
      </c>
      <c r="AA3901" s="15">
        <f>Premissas!$H$9</f>
        <v>77.62</v>
      </c>
      <c r="AB3901" s="20">
        <f t="shared" si="5958"/>
        <v>0</v>
      </c>
      <c r="AC3901" s="17">
        <f>AB3901*Premissas!$C$6</f>
        <v>0</v>
      </c>
      <c r="AD3901" s="15">
        <f t="shared" si="5959"/>
        <v>279</v>
      </c>
      <c r="AE3901" s="18">
        <f>AD3901*Premissas!$C$12</f>
        <v>8994.0208794685223</v>
      </c>
    </row>
    <row r="3902" spans="1:33" x14ac:dyDescent="0.25">
      <c r="A3902" s="7" t="str">
        <f>Premissas!$E$10</f>
        <v>fevereiro/19</v>
      </c>
      <c r="B3902" s="29">
        <f t="shared" si="5962"/>
        <v>279</v>
      </c>
      <c r="C3902" s="15">
        <f>LARGE(Premissas!$H$10:$I$10,1)</f>
        <v>89.49</v>
      </c>
      <c r="D3902" s="20">
        <f t="shared" si="5952"/>
        <v>0</v>
      </c>
      <c r="E3902" s="17">
        <f>D3902*Premissas!$C$6</f>
        <v>0</v>
      </c>
      <c r="F3902" s="15">
        <f t="shared" si="5953"/>
        <v>279</v>
      </c>
      <c r="G3902" s="18">
        <f>F3902*Premissas!$C$5</f>
        <v>8994.0208794685223</v>
      </c>
      <c r="M3902" s="7" t="str">
        <f>Premissas!$E$10</f>
        <v>fevereiro/19</v>
      </c>
      <c r="N3902" s="29">
        <f t="shared" si="5960"/>
        <v>279</v>
      </c>
      <c r="O3902" s="15">
        <f>Premissas!$I$10</f>
        <v>61.82</v>
      </c>
      <c r="P3902" s="20">
        <f t="shared" si="5955"/>
        <v>0</v>
      </c>
      <c r="Q3902" s="17">
        <f>P3902*Premissas!$C$13</f>
        <v>0</v>
      </c>
      <c r="R3902" s="15">
        <f t="shared" si="5956"/>
        <v>279</v>
      </c>
      <c r="S3902" s="18">
        <f>R3902*Premissas!$C$11</f>
        <v>13438.073394495412</v>
      </c>
      <c r="Y3902" s="7" t="str">
        <f>Premissas!$E$10</f>
        <v>fevereiro/19</v>
      </c>
      <c r="Z3902" s="29">
        <f t="shared" si="5961"/>
        <v>279</v>
      </c>
      <c r="AA3902" s="15">
        <f>Premissas!$H$10</f>
        <v>89.49</v>
      </c>
      <c r="AB3902" s="20">
        <f t="shared" si="5958"/>
        <v>0</v>
      </c>
      <c r="AC3902" s="17">
        <f>AB3902*Premissas!$C$6</f>
        <v>0</v>
      </c>
      <c r="AD3902" s="15">
        <f t="shared" si="5959"/>
        <v>279</v>
      </c>
      <c r="AE3902" s="18">
        <f>AD3902*Premissas!$C$12</f>
        <v>8994.0208794685223</v>
      </c>
    </row>
    <row r="3903" spans="1:33" x14ac:dyDescent="0.25">
      <c r="A3903" s="7" t="str">
        <f>Premissas!$E$11</f>
        <v>janeiro/19</v>
      </c>
      <c r="B3903" s="29">
        <f t="shared" si="5962"/>
        <v>279</v>
      </c>
      <c r="C3903" s="15">
        <f>LARGE(Premissas!$H$11:$I$11,1)</f>
        <v>81.09</v>
      </c>
      <c r="D3903" s="16">
        <f t="shared" si="5952"/>
        <v>0</v>
      </c>
      <c r="E3903" s="17">
        <f>D3903*Premissas!$C$6</f>
        <v>0</v>
      </c>
      <c r="F3903" s="15">
        <f t="shared" si="5953"/>
        <v>279</v>
      </c>
      <c r="G3903" s="18">
        <f>F3903*Premissas!$C$5</f>
        <v>8994.0208794685223</v>
      </c>
      <c r="M3903" s="7" t="str">
        <f>Premissas!$E$11</f>
        <v>janeiro/19</v>
      </c>
      <c r="N3903" s="29">
        <f t="shared" si="5960"/>
        <v>279</v>
      </c>
      <c r="O3903" s="15">
        <f>Premissas!$I$11</f>
        <v>57.12</v>
      </c>
      <c r="P3903" s="16">
        <f t="shared" si="5955"/>
        <v>0</v>
      </c>
      <c r="Q3903" s="17">
        <f>P3903*Premissas!$C$13</f>
        <v>0</v>
      </c>
      <c r="R3903" s="15">
        <f t="shared" si="5956"/>
        <v>279</v>
      </c>
      <c r="S3903" s="18">
        <f>R3903*Premissas!$C$11</f>
        <v>13438.073394495412</v>
      </c>
      <c r="Y3903" s="7" t="str">
        <f>Premissas!$E$11</f>
        <v>janeiro/19</v>
      </c>
      <c r="Z3903" s="29">
        <f t="shared" si="5961"/>
        <v>279</v>
      </c>
      <c r="AA3903" s="15">
        <f>Premissas!$H$11</f>
        <v>81.09</v>
      </c>
      <c r="AB3903" s="16">
        <f t="shared" si="5958"/>
        <v>0</v>
      </c>
      <c r="AC3903" s="17">
        <f>AB3903*Premissas!$C$6</f>
        <v>0</v>
      </c>
      <c r="AD3903" s="15">
        <f t="shared" si="5959"/>
        <v>279</v>
      </c>
      <c r="AE3903" s="18">
        <f>AD3903*Premissas!$C$12</f>
        <v>8994.0208794685223</v>
      </c>
    </row>
    <row r="3904" spans="1:33" x14ac:dyDescent="0.25">
      <c r="A3904" s="7" t="str">
        <f>Premissas!$E$12</f>
        <v>dezembro/18</v>
      </c>
      <c r="B3904" s="29">
        <f t="shared" si="5962"/>
        <v>279</v>
      </c>
      <c r="C3904" s="15">
        <f>LARGE(Premissas!$H$12:$I$12,1)</f>
        <v>66.98</v>
      </c>
      <c r="D3904" s="16">
        <f t="shared" si="5952"/>
        <v>0</v>
      </c>
      <c r="E3904" s="17">
        <f>D3904*Premissas!$C$6</f>
        <v>0</v>
      </c>
      <c r="F3904" s="15">
        <f t="shared" si="5953"/>
        <v>279</v>
      </c>
      <c r="G3904" s="18">
        <f>F3904*Premissas!$C$5</f>
        <v>8994.0208794685223</v>
      </c>
      <c r="M3904" s="7" t="str">
        <f>Premissas!$E$12</f>
        <v>dezembro/18</v>
      </c>
      <c r="N3904" s="29">
        <f t="shared" si="5960"/>
        <v>279</v>
      </c>
      <c r="O3904" s="15">
        <f>Premissas!$I$12</f>
        <v>56.9</v>
      </c>
      <c r="P3904" s="16">
        <f t="shared" si="5955"/>
        <v>0</v>
      </c>
      <c r="Q3904" s="17">
        <f>P3904*Premissas!$C$13</f>
        <v>0</v>
      </c>
      <c r="R3904" s="15">
        <f t="shared" si="5956"/>
        <v>279</v>
      </c>
      <c r="S3904" s="18">
        <f>R3904*Premissas!$C$11</f>
        <v>13438.073394495412</v>
      </c>
      <c r="Y3904" s="7" t="str">
        <f>Premissas!$E$12</f>
        <v>dezembro/18</v>
      </c>
      <c r="Z3904" s="29">
        <f t="shared" si="5961"/>
        <v>279</v>
      </c>
      <c r="AA3904" s="15">
        <f>Premissas!$H$12</f>
        <v>66.98</v>
      </c>
      <c r="AB3904" s="16">
        <f t="shared" si="5958"/>
        <v>0</v>
      </c>
      <c r="AC3904" s="17">
        <f>AB3904*Premissas!$C$6</f>
        <v>0</v>
      </c>
      <c r="AD3904" s="15">
        <f t="shared" si="5959"/>
        <v>279</v>
      </c>
      <c r="AE3904" s="18">
        <f>AD3904*Premissas!$C$12</f>
        <v>8994.0208794685223</v>
      </c>
    </row>
    <row r="3905" spans="1:33" x14ac:dyDescent="0.25">
      <c r="A3905" s="7" t="str">
        <f>Premissas!$E$13</f>
        <v>novembro/18</v>
      </c>
      <c r="B3905" s="29">
        <f t="shared" si="5962"/>
        <v>279</v>
      </c>
      <c r="C3905" s="15">
        <f>LARGE(Premissas!$H$13:$I$13,1)</f>
        <v>66.42</v>
      </c>
      <c r="D3905" s="16">
        <f t="shared" si="5952"/>
        <v>0</v>
      </c>
      <c r="E3905" s="17">
        <f>D3905*Premissas!$C$6</f>
        <v>0</v>
      </c>
      <c r="F3905" s="15">
        <f t="shared" si="5953"/>
        <v>279</v>
      </c>
      <c r="G3905" s="18">
        <f>F3905*Premissas!$C$5</f>
        <v>8994.0208794685223</v>
      </c>
      <c r="M3905" s="7" t="str">
        <f>Premissas!$E$13</f>
        <v>novembro/18</v>
      </c>
      <c r="N3905" s="29">
        <f t="shared" si="5960"/>
        <v>279</v>
      </c>
      <c r="O3905" s="15">
        <f>Premissas!$I$13</f>
        <v>40.659999999999997</v>
      </c>
      <c r="P3905" s="16">
        <f t="shared" si="5955"/>
        <v>0</v>
      </c>
      <c r="Q3905" s="17">
        <f>P3905*Premissas!$C$13</f>
        <v>0</v>
      </c>
      <c r="R3905" s="15">
        <f t="shared" si="5956"/>
        <v>279</v>
      </c>
      <c r="S3905" s="18">
        <f>R3905*Premissas!$C$11</f>
        <v>13438.073394495412</v>
      </c>
      <c r="Y3905" s="7" t="str">
        <f>Premissas!$E$13</f>
        <v>novembro/18</v>
      </c>
      <c r="Z3905" s="29">
        <f t="shared" si="5961"/>
        <v>279</v>
      </c>
      <c r="AA3905" s="15">
        <f>Premissas!$H$13</f>
        <v>66.42</v>
      </c>
      <c r="AB3905" s="16">
        <f t="shared" si="5958"/>
        <v>0</v>
      </c>
      <c r="AC3905" s="17">
        <f>AB3905*Premissas!$C$6</f>
        <v>0</v>
      </c>
      <c r="AD3905" s="15">
        <f t="shared" si="5959"/>
        <v>279</v>
      </c>
      <c r="AE3905" s="18">
        <f>AD3905*Premissas!$C$12</f>
        <v>8994.0208794685223</v>
      </c>
    </row>
    <row r="3906" spans="1:33" x14ac:dyDescent="0.25">
      <c r="A3906" s="26" t="s">
        <v>35</v>
      </c>
      <c r="B3906" s="5"/>
      <c r="C3906" s="5">
        <f>LARGE(C3893:C3905,1)</f>
        <v>89.49</v>
      </c>
      <c r="D3906" s="5">
        <f>LARGE(D3893:D3905,1)</f>
        <v>0</v>
      </c>
      <c r="E3906" s="27">
        <f>SUM(E3894:E3905)</f>
        <v>0</v>
      </c>
      <c r="F3906" s="5">
        <f>LARGE(F3893:F3905,1)</f>
        <v>279</v>
      </c>
      <c r="G3906" s="27">
        <f t="shared" si="5918"/>
        <v>107928.25055362225</v>
      </c>
      <c r="H3906" s="50">
        <f>E3906+G3906</f>
        <v>107928.25055362225</v>
      </c>
      <c r="I3906">
        <f>B3894</f>
        <v>279</v>
      </c>
      <c r="M3906" s="26" t="s">
        <v>35</v>
      </c>
      <c r="N3906" s="5"/>
      <c r="O3906" s="5">
        <f t="shared" ref="O3906:P3906" si="5963">LARGE(O3893:O3905,1)</f>
        <v>77.73</v>
      </c>
      <c r="P3906" s="5">
        <f t="shared" si="5963"/>
        <v>0</v>
      </c>
      <c r="Q3906" s="27">
        <f t="shared" ref="Q3906" si="5964">SUM(Q3894:Q3905)</f>
        <v>0</v>
      </c>
      <c r="R3906" s="5">
        <f t="shared" ref="R3906" si="5965">LARGE(R3893:R3905,1)</f>
        <v>279</v>
      </c>
      <c r="S3906" s="27">
        <f t="shared" si="5922"/>
        <v>161256.88073394494</v>
      </c>
      <c r="T3906" s="50">
        <f t="shared" ref="T3906" si="5966">Q3906+S3906</f>
        <v>161256.88073394494</v>
      </c>
      <c r="U3906">
        <f t="shared" ref="U3906" si="5967">N3894</f>
        <v>279</v>
      </c>
      <c r="Y3906" s="26" t="s">
        <v>35</v>
      </c>
      <c r="Z3906" s="5"/>
      <c r="AA3906" s="5">
        <f t="shared" ref="AA3906:AB3906" si="5968">LARGE(AA3893:AA3905,1)</f>
        <v>89.49</v>
      </c>
      <c r="AB3906" s="5">
        <f t="shared" si="5968"/>
        <v>0</v>
      </c>
      <c r="AC3906" s="27">
        <f t="shared" ref="AC3906" si="5969">SUM(AC3894:AC3905)</f>
        <v>0</v>
      </c>
      <c r="AD3906" s="5">
        <f t="shared" ref="AD3906" si="5970">LARGE(AD3893:AD3905,1)</f>
        <v>279</v>
      </c>
      <c r="AE3906" s="27">
        <f t="shared" si="5928"/>
        <v>107928.25055362225</v>
      </c>
      <c r="AF3906" s="50">
        <f t="shared" ref="AF3906" si="5971">AC3906+AE3906</f>
        <v>107928.25055362225</v>
      </c>
      <c r="AG3906">
        <f t="shared" ref="AG3906" si="5972">Z3894</f>
        <v>279</v>
      </c>
    </row>
    <row r="3907" spans="1:33" x14ac:dyDescent="0.25">
      <c r="A3907" s="6" t="s">
        <v>12</v>
      </c>
      <c r="B3907" s="6" t="s">
        <v>18</v>
      </c>
      <c r="C3907" s="6" t="s">
        <v>19</v>
      </c>
      <c r="D3907" s="14" t="s">
        <v>20</v>
      </c>
      <c r="E3907" s="14" t="s">
        <v>21</v>
      </c>
      <c r="F3907" s="6" t="s">
        <v>22</v>
      </c>
      <c r="G3907" s="6" t="s">
        <v>23</v>
      </c>
      <c r="M3907" s="6" t="s">
        <v>12</v>
      </c>
      <c r="N3907" s="6" t="s">
        <v>18</v>
      </c>
      <c r="O3907" s="6" t="s">
        <v>19</v>
      </c>
      <c r="P3907" s="14" t="s">
        <v>20</v>
      </c>
      <c r="Q3907" s="14" t="s">
        <v>21</v>
      </c>
      <c r="R3907" s="6" t="s">
        <v>22</v>
      </c>
      <c r="S3907" s="6" t="s">
        <v>23</v>
      </c>
      <c r="Y3907" s="6" t="s">
        <v>12</v>
      </c>
      <c r="Z3907" s="6" t="s">
        <v>18</v>
      </c>
      <c r="AA3907" s="6" t="s">
        <v>19</v>
      </c>
      <c r="AB3907" s="14" t="s">
        <v>20</v>
      </c>
      <c r="AC3907" s="14" t="s">
        <v>21</v>
      </c>
      <c r="AD3907" s="6" t="s">
        <v>22</v>
      </c>
      <c r="AE3907" s="6" t="s">
        <v>23</v>
      </c>
    </row>
    <row r="3908" spans="1:33" x14ac:dyDescent="0.25">
      <c r="A3908" s="7" t="str">
        <f>Premissas!$E$2</f>
        <v>outubro/19</v>
      </c>
      <c r="B3908" s="29">
        <f>B3894+1</f>
        <v>280</v>
      </c>
      <c r="C3908" s="15">
        <f>LARGE(Premissas!$H$2:$I$2,1)</f>
        <v>63.39</v>
      </c>
      <c r="D3908" s="16">
        <f t="shared" ref="D3908:D3919" si="5973">IF(C3908&gt;105%*B3908,(C3908-B3908),0)</f>
        <v>0</v>
      </c>
      <c r="E3908" s="17">
        <f>D3908*Premissas!$C$6</f>
        <v>0</v>
      </c>
      <c r="F3908" s="15">
        <f t="shared" ref="F3908:F3919" si="5974">IF(C3908&gt;B3908,C3908,B3908)</f>
        <v>280</v>
      </c>
      <c r="G3908" s="18">
        <f>F3908*Premissas!$C$5</f>
        <v>9026.2575134451126</v>
      </c>
      <c r="M3908" s="7" t="str">
        <f>Premissas!$E$2</f>
        <v>outubro/19</v>
      </c>
      <c r="N3908" s="29">
        <f t="shared" ref="N3908" si="5975">N3894+1</f>
        <v>280</v>
      </c>
      <c r="O3908" s="15">
        <f>Premissas!$I$2</f>
        <v>63.39</v>
      </c>
      <c r="P3908" s="16">
        <f t="shared" ref="P3908:P3919" si="5976">IF(O3908&gt;105%*N3908,(O3908-N3908),0)</f>
        <v>0</v>
      </c>
      <c r="Q3908" s="17">
        <f>P3908*Premissas!$C$13</f>
        <v>0</v>
      </c>
      <c r="R3908" s="15">
        <f t="shared" ref="R3908:R3919" si="5977">IF(O3908&gt;N3908,O3908,N3908)</f>
        <v>280</v>
      </c>
      <c r="S3908" s="18">
        <f>R3908*Premissas!$C$11</f>
        <v>13486.238532110092</v>
      </c>
      <c r="Y3908" s="7" t="str">
        <f>Premissas!$E$2</f>
        <v>outubro/19</v>
      </c>
      <c r="Z3908" s="29">
        <f t="shared" ref="Z3908" si="5978">Z3894+1</f>
        <v>280</v>
      </c>
      <c r="AA3908" s="15">
        <f>Premissas!$H$2</f>
        <v>58.8</v>
      </c>
      <c r="AB3908" s="16">
        <f t="shared" ref="AB3908:AB3919" si="5979">IF(AA3908&gt;105%*Z3908,(AA3908-Z3908),0)</f>
        <v>0</v>
      </c>
      <c r="AC3908" s="17">
        <f>AB3908*Premissas!$C$6</f>
        <v>0</v>
      </c>
      <c r="AD3908" s="15">
        <f t="shared" ref="AD3908:AD3919" si="5980">IF(AA3908&gt;Z3908,AA3908,Z3908)</f>
        <v>280</v>
      </c>
      <c r="AE3908" s="18">
        <f>AD3908*Premissas!$C$12</f>
        <v>9026.2575134451126</v>
      </c>
    </row>
    <row r="3909" spans="1:33" x14ac:dyDescent="0.25">
      <c r="A3909" s="7" t="str">
        <f>Premissas!$E$3</f>
        <v>setembro/19</v>
      </c>
      <c r="B3909" s="29">
        <f>B3908</f>
        <v>280</v>
      </c>
      <c r="C3909" s="15">
        <f>LARGE(Premissas!$H$3:$I$3,1)</f>
        <v>58.91</v>
      </c>
      <c r="D3909" s="16">
        <f t="shared" si="5973"/>
        <v>0</v>
      </c>
      <c r="E3909" s="17">
        <f>D3909*Premissas!$C$6</f>
        <v>0</v>
      </c>
      <c r="F3909" s="15">
        <f t="shared" si="5974"/>
        <v>280</v>
      </c>
      <c r="G3909" s="18">
        <f>F3909*Premissas!$C$5</f>
        <v>9026.2575134451126</v>
      </c>
      <c r="M3909" s="7" t="str">
        <f>Premissas!$E$3</f>
        <v>setembro/19</v>
      </c>
      <c r="N3909" s="29">
        <f t="shared" ref="N3909:N3919" si="5981">N3908</f>
        <v>280</v>
      </c>
      <c r="O3909" s="15">
        <f>Premissas!$I$3</f>
        <v>52.19</v>
      </c>
      <c r="P3909" s="16">
        <f t="shared" si="5976"/>
        <v>0</v>
      </c>
      <c r="Q3909" s="17">
        <f>P3909*Premissas!$C$13</f>
        <v>0</v>
      </c>
      <c r="R3909" s="15">
        <f t="shared" si="5977"/>
        <v>280</v>
      </c>
      <c r="S3909" s="18">
        <f>R3909*Premissas!$C$11</f>
        <v>13486.238532110092</v>
      </c>
      <c r="Y3909" s="7" t="str">
        <f>Premissas!$E$3</f>
        <v>setembro/19</v>
      </c>
      <c r="Z3909" s="29">
        <f t="shared" ref="Z3909:Z3919" si="5982">Z3908</f>
        <v>280</v>
      </c>
      <c r="AA3909" s="15">
        <f>Premissas!$H$3</f>
        <v>58.91</v>
      </c>
      <c r="AB3909" s="16">
        <f t="shared" si="5979"/>
        <v>0</v>
      </c>
      <c r="AC3909" s="17">
        <f>AB3909*Premissas!$C$6</f>
        <v>0</v>
      </c>
      <c r="AD3909" s="15">
        <f t="shared" si="5980"/>
        <v>280</v>
      </c>
      <c r="AE3909" s="18">
        <f>AD3909*Premissas!$C$12</f>
        <v>9026.2575134451126</v>
      </c>
    </row>
    <row r="3910" spans="1:33" x14ac:dyDescent="0.25">
      <c r="A3910" s="7" t="str">
        <f>Premissas!$E$4</f>
        <v>agosto/19</v>
      </c>
      <c r="B3910" s="29">
        <f t="shared" ref="B3910:B3919" si="5983">B3909</f>
        <v>280</v>
      </c>
      <c r="C3910" s="15">
        <f>LARGE(Premissas!$H$4:$I$4,1)</f>
        <v>46.48</v>
      </c>
      <c r="D3910" s="16">
        <f t="shared" si="5973"/>
        <v>0</v>
      </c>
      <c r="E3910" s="17">
        <f>D3910*Premissas!$C$6</f>
        <v>0</v>
      </c>
      <c r="F3910" s="15">
        <f t="shared" si="5974"/>
        <v>280</v>
      </c>
      <c r="G3910" s="18">
        <f>F3910*Premissas!$C$5</f>
        <v>9026.2575134451126</v>
      </c>
      <c r="M3910" s="7" t="str">
        <f>Premissas!$E$4</f>
        <v>agosto/19</v>
      </c>
      <c r="N3910" s="29">
        <f t="shared" si="5981"/>
        <v>280</v>
      </c>
      <c r="O3910" s="15">
        <f>Premissas!$I$4</f>
        <v>20.16</v>
      </c>
      <c r="P3910" s="16">
        <f t="shared" si="5976"/>
        <v>0</v>
      </c>
      <c r="Q3910" s="17">
        <f>P3910*Premissas!$C$13</f>
        <v>0</v>
      </c>
      <c r="R3910" s="15">
        <f t="shared" si="5977"/>
        <v>280</v>
      </c>
      <c r="S3910" s="18">
        <f>R3910*Premissas!$C$11</f>
        <v>13486.238532110092</v>
      </c>
      <c r="Y3910" s="7" t="str">
        <f>Premissas!$E$4</f>
        <v>agosto/19</v>
      </c>
      <c r="Z3910" s="29">
        <f t="shared" si="5982"/>
        <v>280</v>
      </c>
      <c r="AA3910" s="15">
        <f>Premissas!$H$4</f>
        <v>46.48</v>
      </c>
      <c r="AB3910" s="16">
        <f t="shared" si="5979"/>
        <v>0</v>
      </c>
      <c r="AC3910" s="17">
        <f>AB3910*Premissas!$C$6</f>
        <v>0</v>
      </c>
      <c r="AD3910" s="15">
        <f t="shared" si="5980"/>
        <v>280</v>
      </c>
      <c r="AE3910" s="18">
        <f>AD3910*Premissas!$C$12</f>
        <v>9026.2575134451126</v>
      </c>
    </row>
    <row r="3911" spans="1:33" x14ac:dyDescent="0.25">
      <c r="A3911" s="7" t="str">
        <f>Premissas!$E$5</f>
        <v>julho/19</v>
      </c>
      <c r="B3911" s="29">
        <f t="shared" si="5983"/>
        <v>280</v>
      </c>
      <c r="C3911" s="15">
        <f>LARGE(Premissas!$H$5:$I$5,1)</f>
        <v>63.17</v>
      </c>
      <c r="D3911" s="16">
        <f t="shared" si="5973"/>
        <v>0</v>
      </c>
      <c r="E3911" s="17">
        <f>D3911*Premissas!$C$6</f>
        <v>0</v>
      </c>
      <c r="F3911" s="15">
        <f t="shared" si="5974"/>
        <v>280</v>
      </c>
      <c r="G3911" s="18">
        <f>F3911*Premissas!$C$5</f>
        <v>9026.2575134451126</v>
      </c>
      <c r="M3911" s="7" t="str">
        <f>Premissas!$E$5</f>
        <v>julho/19</v>
      </c>
      <c r="N3911" s="29">
        <f t="shared" si="5981"/>
        <v>280</v>
      </c>
      <c r="O3911" s="15">
        <f>Premissas!$I$5</f>
        <v>39.979999999999997</v>
      </c>
      <c r="P3911" s="16">
        <f t="shared" si="5976"/>
        <v>0</v>
      </c>
      <c r="Q3911" s="17">
        <f>P3911*Premissas!$C$13</f>
        <v>0</v>
      </c>
      <c r="R3911" s="15">
        <f t="shared" si="5977"/>
        <v>280</v>
      </c>
      <c r="S3911" s="18">
        <f>R3911*Premissas!$C$11</f>
        <v>13486.238532110092</v>
      </c>
      <c r="Y3911" s="7" t="str">
        <f>Premissas!$E$5</f>
        <v>julho/19</v>
      </c>
      <c r="Z3911" s="29">
        <f t="shared" si="5982"/>
        <v>280</v>
      </c>
      <c r="AA3911" s="15">
        <f>Premissas!$H$5</f>
        <v>63.17</v>
      </c>
      <c r="AB3911" s="16">
        <f t="shared" si="5979"/>
        <v>0</v>
      </c>
      <c r="AC3911" s="17">
        <f>AB3911*Premissas!$C$6</f>
        <v>0</v>
      </c>
      <c r="AD3911" s="15">
        <f t="shared" si="5980"/>
        <v>280</v>
      </c>
      <c r="AE3911" s="18">
        <f>AD3911*Premissas!$C$12</f>
        <v>9026.2575134451126</v>
      </c>
    </row>
    <row r="3912" spans="1:33" x14ac:dyDescent="0.25">
      <c r="A3912" s="7" t="str">
        <f>Premissas!$E$6</f>
        <v>junho/19</v>
      </c>
      <c r="B3912" s="29">
        <f t="shared" si="5983"/>
        <v>280</v>
      </c>
      <c r="C3912" s="15">
        <f>LARGE(Premissas!$H$6:$I$6,1)</f>
        <v>59.47</v>
      </c>
      <c r="D3912" s="16">
        <f t="shared" si="5973"/>
        <v>0</v>
      </c>
      <c r="E3912" s="17">
        <f>D3912*Premissas!$C$6</f>
        <v>0</v>
      </c>
      <c r="F3912" s="15">
        <f t="shared" si="5974"/>
        <v>280</v>
      </c>
      <c r="G3912" s="18">
        <f>F3912*Premissas!$C$5</f>
        <v>9026.2575134451126</v>
      </c>
      <c r="M3912" s="7" t="str">
        <f>Premissas!$E$6</f>
        <v>junho/19</v>
      </c>
      <c r="N3912" s="29">
        <f t="shared" si="5981"/>
        <v>280</v>
      </c>
      <c r="O3912" s="15">
        <f>Premissas!$I$6</f>
        <v>47.71</v>
      </c>
      <c r="P3912" s="16">
        <f t="shared" si="5976"/>
        <v>0</v>
      </c>
      <c r="Q3912" s="17">
        <f>P3912*Premissas!$C$13</f>
        <v>0</v>
      </c>
      <c r="R3912" s="15">
        <f t="shared" si="5977"/>
        <v>280</v>
      </c>
      <c r="S3912" s="18">
        <f>R3912*Premissas!$C$11</f>
        <v>13486.238532110092</v>
      </c>
      <c r="Y3912" s="7" t="str">
        <f>Premissas!$E$6</f>
        <v>junho/19</v>
      </c>
      <c r="Z3912" s="29">
        <f t="shared" si="5982"/>
        <v>280</v>
      </c>
      <c r="AA3912" s="15">
        <f>Premissas!$H$6</f>
        <v>59.47</v>
      </c>
      <c r="AB3912" s="16">
        <f t="shared" si="5979"/>
        <v>0</v>
      </c>
      <c r="AC3912" s="17">
        <f>AB3912*Premissas!$C$6</f>
        <v>0</v>
      </c>
      <c r="AD3912" s="15">
        <f t="shared" si="5980"/>
        <v>280</v>
      </c>
      <c r="AE3912" s="18">
        <f>AD3912*Premissas!$C$12</f>
        <v>9026.2575134451126</v>
      </c>
    </row>
    <row r="3913" spans="1:33" x14ac:dyDescent="0.25">
      <c r="A3913" s="7" t="str">
        <f>Premissas!$E$7</f>
        <v>maio/19</v>
      </c>
      <c r="B3913" s="29">
        <f t="shared" si="5983"/>
        <v>280</v>
      </c>
      <c r="C3913" s="15">
        <f>LARGE(Premissas!$H$7:$I$7,1)</f>
        <v>61.04</v>
      </c>
      <c r="D3913" s="20">
        <f t="shared" si="5973"/>
        <v>0</v>
      </c>
      <c r="E3913" s="17">
        <f>D3913*Premissas!$C$6</f>
        <v>0</v>
      </c>
      <c r="F3913" s="15">
        <f t="shared" si="5974"/>
        <v>280</v>
      </c>
      <c r="G3913" s="18">
        <f>F3913*Premissas!$C$5</f>
        <v>9026.2575134451126</v>
      </c>
      <c r="M3913" s="7" t="str">
        <f>Premissas!$E$7</f>
        <v>maio/19</v>
      </c>
      <c r="N3913" s="29">
        <f t="shared" si="5981"/>
        <v>280</v>
      </c>
      <c r="O3913" s="15">
        <f>Premissas!$I$7</f>
        <v>46.37</v>
      </c>
      <c r="P3913" s="20">
        <f t="shared" si="5976"/>
        <v>0</v>
      </c>
      <c r="Q3913" s="17">
        <f>P3913*Premissas!$C$13</f>
        <v>0</v>
      </c>
      <c r="R3913" s="15">
        <f t="shared" si="5977"/>
        <v>280</v>
      </c>
      <c r="S3913" s="18">
        <f>R3913*Premissas!$C$11</f>
        <v>13486.238532110092</v>
      </c>
      <c r="Y3913" s="7" t="str">
        <f>Premissas!$E$7</f>
        <v>maio/19</v>
      </c>
      <c r="Z3913" s="29">
        <f t="shared" si="5982"/>
        <v>280</v>
      </c>
      <c r="AA3913" s="15">
        <f>Premissas!$H$7</f>
        <v>61.04</v>
      </c>
      <c r="AB3913" s="20">
        <f t="shared" si="5979"/>
        <v>0</v>
      </c>
      <c r="AC3913" s="17">
        <f>AB3913*Premissas!$C$6</f>
        <v>0</v>
      </c>
      <c r="AD3913" s="15">
        <f t="shared" si="5980"/>
        <v>280</v>
      </c>
      <c r="AE3913" s="18">
        <f>AD3913*Premissas!$C$12</f>
        <v>9026.2575134451126</v>
      </c>
    </row>
    <row r="3914" spans="1:33" x14ac:dyDescent="0.25">
      <c r="A3914" s="7" t="str">
        <f>Premissas!$E$8</f>
        <v>abril/19</v>
      </c>
      <c r="B3914" s="29">
        <f t="shared" si="5983"/>
        <v>280</v>
      </c>
      <c r="C3914" s="15">
        <f>LARGE(Premissas!$H$8:$I$8,1)</f>
        <v>81.98</v>
      </c>
      <c r="D3914" s="20">
        <f t="shared" si="5973"/>
        <v>0</v>
      </c>
      <c r="E3914" s="17">
        <f>D3914*Premissas!$C$6</f>
        <v>0</v>
      </c>
      <c r="F3914" s="15">
        <f t="shared" si="5974"/>
        <v>280</v>
      </c>
      <c r="G3914" s="18">
        <f>F3914*Premissas!$C$5</f>
        <v>9026.2575134451126</v>
      </c>
      <c r="M3914" s="7" t="str">
        <f>Premissas!$E$8</f>
        <v>abril/19</v>
      </c>
      <c r="N3914" s="29">
        <f t="shared" si="5981"/>
        <v>280</v>
      </c>
      <c r="O3914" s="15">
        <f>Premissas!$I$8</f>
        <v>53.09</v>
      </c>
      <c r="P3914" s="20">
        <f t="shared" si="5976"/>
        <v>0</v>
      </c>
      <c r="Q3914" s="17">
        <f>P3914*Premissas!$C$13</f>
        <v>0</v>
      </c>
      <c r="R3914" s="15">
        <f t="shared" si="5977"/>
        <v>280</v>
      </c>
      <c r="S3914" s="18">
        <f>R3914*Premissas!$C$11</f>
        <v>13486.238532110092</v>
      </c>
      <c r="Y3914" s="7" t="str">
        <f>Premissas!$E$8</f>
        <v>abril/19</v>
      </c>
      <c r="Z3914" s="29">
        <f t="shared" si="5982"/>
        <v>280</v>
      </c>
      <c r="AA3914" s="15">
        <f>Premissas!$H$8</f>
        <v>81.98</v>
      </c>
      <c r="AB3914" s="20">
        <f t="shared" si="5979"/>
        <v>0</v>
      </c>
      <c r="AC3914" s="17">
        <f>AB3914*Premissas!$C$6</f>
        <v>0</v>
      </c>
      <c r="AD3914" s="15">
        <f t="shared" si="5980"/>
        <v>280</v>
      </c>
      <c r="AE3914" s="18">
        <f>AD3914*Premissas!$C$12</f>
        <v>9026.2575134451126</v>
      </c>
    </row>
    <row r="3915" spans="1:33" x14ac:dyDescent="0.25">
      <c r="A3915" s="7" t="str">
        <f>Premissas!$E$9</f>
        <v>março/19</v>
      </c>
      <c r="B3915" s="29">
        <f t="shared" si="5983"/>
        <v>280</v>
      </c>
      <c r="C3915" s="15">
        <f>LARGE(Premissas!$H$9:$I$9,1)</f>
        <v>77.73</v>
      </c>
      <c r="D3915" s="20">
        <f t="shared" si="5973"/>
        <v>0</v>
      </c>
      <c r="E3915" s="17">
        <f>D3915*Premissas!$C$6</f>
        <v>0</v>
      </c>
      <c r="F3915" s="15">
        <f t="shared" si="5974"/>
        <v>280</v>
      </c>
      <c r="G3915" s="18">
        <f>F3915*Premissas!$C$5</f>
        <v>9026.2575134451126</v>
      </c>
      <c r="M3915" s="7" t="str">
        <f>Premissas!$E$9</f>
        <v>março/19</v>
      </c>
      <c r="N3915" s="29">
        <f t="shared" si="5981"/>
        <v>280</v>
      </c>
      <c r="O3915" s="15">
        <f>Premissas!$I$9</f>
        <v>77.73</v>
      </c>
      <c r="P3915" s="20">
        <f t="shared" si="5976"/>
        <v>0</v>
      </c>
      <c r="Q3915" s="17">
        <f>P3915*Premissas!$C$13</f>
        <v>0</v>
      </c>
      <c r="R3915" s="15">
        <f t="shared" si="5977"/>
        <v>280</v>
      </c>
      <c r="S3915" s="18">
        <f>R3915*Premissas!$C$11</f>
        <v>13486.238532110092</v>
      </c>
      <c r="Y3915" s="7" t="str">
        <f>Premissas!$E$9</f>
        <v>março/19</v>
      </c>
      <c r="Z3915" s="29">
        <f t="shared" si="5982"/>
        <v>280</v>
      </c>
      <c r="AA3915" s="15">
        <f>Premissas!$H$9</f>
        <v>77.62</v>
      </c>
      <c r="AB3915" s="20">
        <f t="shared" si="5979"/>
        <v>0</v>
      </c>
      <c r="AC3915" s="17">
        <f>AB3915*Premissas!$C$6</f>
        <v>0</v>
      </c>
      <c r="AD3915" s="15">
        <f t="shared" si="5980"/>
        <v>280</v>
      </c>
      <c r="AE3915" s="18">
        <f>AD3915*Premissas!$C$12</f>
        <v>9026.2575134451126</v>
      </c>
    </row>
    <row r="3916" spans="1:33" x14ac:dyDescent="0.25">
      <c r="A3916" s="7" t="str">
        <f>Premissas!$E$10</f>
        <v>fevereiro/19</v>
      </c>
      <c r="B3916" s="29">
        <f t="shared" si="5983"/>
        <v>280</v>
      </c>
      <c r="C3916" s="15">
        <f>LARGE(Premissas!$H$10:$I$10,1)</f>
        <v>89.49</v>
      </c>
      <c r="D3916" s="20">
        <f t="shared" si="5973"/>
        <v>0</v>
      </c>
      <c r="E3916" s="17">
        <f>D3916*Premissas!$C$6</f>
        <v>0</v>
      </c>
      <c r="F3916" s="15">
        <f t="shared" si="5974"/>
        <v>280</v>
      </c>
      <c r="G3916" s="18">
        <f>F3916*Premissas!$C$5</f>
        <v>9026.2575134451126</v>
      </c>
      <c r="M3916" s="7" t="str">
        <f>Premissas!$E$10</f>
        <v>fevereiro/19</v>
      </c>
      <c r="N3916" s="29">
        <f t="shared" si="5981"/>
        <v>280</v>
      </c>
      <c r="O3916" s="15">
        <f>Premissas!$I$10</f>
        <v>61.82</v>
      </c>
      <c r="P3916" s="20">
        <f t="shared" si="5976"/>
        <v>0</v>
      </c>
      <c r="Q3916" s="17">
        <f>P3916*Premissas!$C$13</f>
        <v>0</v>
      </c>
      <c r="R3916" s="15">
        <f t="shared" si="5977"/>
        <v>280</v>
      </c>
      <c r="S3916" s="18">
        <f>R3916*Premissas!$C$11</f>
        <v>13486.238532110092</v>
      </c>
      <c r="Y3916" s="7" t="str">
        <f>Premissas!$E$10</f>
        <v>fevereiro/19</v>
      </c>
      <c r="Z3916" s="29">
        <f t="shared" si="5982"/>
        <v>280</v>
      </c>
      <c r="AA3916" s="15">
        <f>Premissas!$H$10</f>
        <v>89.49</v>
      </c>
      <c r="AB3916" s="20">
        <f t="shared" si="5979"/>
        <v>0</v>
      </c>
      <c r="AC3916" s="17">
        <f>AB3916*Premissas!$C$6</f>
        <v>0</v>
      </c>
      <c r="AD3916" s="15">
        <f t="shared" si="5980"/>
        <v>280</v>
      </c>
      <c r="AE3916" s="18">
        <f>AD3916*Premissas!$C$12</f>
        <v>9026.2575134451126</v>
      </c>
    </row>
    <row r="3917" spans="1:33" x14ac:dyDescent="0.25">
      <c r="A3917" s="7" t="str">
        <f>Premissas!$E$11</f>
        <v>janeiro/19</v>
      </c>
      <c r="B3917" s="29">
        <f t="shared" si="5983"/>
        <v>280</v>
      </c>
      <c r="C3917" s="15">
        <f>LARGE(Premissas!$H$11:$I$11,1)</f>
        <v>81.09</v>
      </c>
      <c r="D3917" s="16">
        <f t="shared" si="5973"/>
        <v>0</v>
      </c>
      <c r="E3917" s="17">
        <f>D3917*Premissas!$C$6</f>
        <v>0</v>
      </c>
      <c r="F3917" s="15">
        <f t="shared" si="5974"/>
        <v>280</v>
      </c>
      <c r="G3917" s="18">
        <f>F3917*Premissas!$C$5</f>
        <v>9026.2575134451126</v>
      </c>
      <c r="M3917" s="7" t="str">
        <f>Premissas!$E$11</f>
        <v>janeiro/19</v>
      </c>
      <c r="N3917" s="29">
        <f t="shared" si="5981"/>
        <v>280</v>
      </c>
      <c r="O3917" s="15">
        <f>Premissas!$I$11</f>
        <v>57.12</v>
      </c>
      <c r="P3917" s="16">
        <f t="shared" si="5976"/>
        <v>0</v>
      </c>
      <c r="Q3917" s="17">
        <f>P3917*Premissas!$C$13</f>
        <v>0</v>
      </c>
      <c r="R3917" s="15">
        <f t="shared" si="5977"/>
        <v>280</v>
      </c>
      <c r="S3917" s="18">
        <f>R3917*Premissas!$C$11</f>
        <v>13486.238532110092</v>
      </c>
      <c r="Y3917" s="7" t="str">
        <f>Premissas!$E$11</f>
        <v>janeiro/19</v>
      </c>
      <c r="Z3917" s="29">
        <f t="shared" si="5982"/>
        <v>280</v>
      </c>
      <c r="AA3917" s="15">
        <f>Premissas!$H$11</f>
        <v>81.09</v>
      </c>
      <c r="AB3917" s="16">
        <f t="shared" si="5979"/>
        <v>0</v>
      </c>
      <c r="AC3917" s="17">
        <f>AB3917*Premissas!$C$6</f>
        <v>0</v>
      </c>
      <c r="AD3917" s="15">
        <f t="shared" si="5980"/>
        <v>280</v>
      </c>
      <c r="AE3917" s="18">
        <f>AD3917*Premissas!$C$12</f>
        <v>9026.2575134451126</v>
      </c>
    </row>
    <row r="3918" spans="1:33" x14ac:dyDescent="0.25">
      <c r="A3918" s="7" t="str">
        <f>Premissas!$E$12</f>
        <v>dezembro/18</v>
      </c>
      <c r="B3918" s="29">
        <f t="shared" si="5983"/>
        <v>280</v>
      </c>
      <c r="C3918" s="15">
        <f>LARGE(Premissas!$H$12:$I$12,1)</f>
        <v>66.98</v>
      </c>
      <c r="D3918" s="16">
        <f t="shared" si="5973"/>
        <v>0</v>
      </c>
      <c r="E3918" s="17">
        <f>D3918*Premissas!$C$6</f>
        <v>0</v>
      </c>
      <c r="F3918" s="15">
        <f t="shared" si="5974"/>
        <v>280</v>
      </c>
      <c r="G3918" s="18">
        <f>F3918*Premissas!$C$5</f>
        <v>9026.2575134451126</v>
      </c>
      <c r="M3918" s="7" t="str">
        <f>Premissas!$E$12</f>
        <v>dezembro/18</v>
      </c>
      <c r="N3918" s="29">
        <f t="shared" si="5981"/>
        <v>280</v>
      </c>
      <c r="O3918" s="15">
        <f>Premissas!$I$12</f>
        <v>56.9</v>
      </c>
      <c r="P3918" s="16">
        <f t="shared" si="5976"/>
        <v>0</v>
      </c>
      <c r="Q3918" s="17">
        <f>P3918*Premissas!$C$13</f>
        <v>0</v>
      </c>
      <c r="R3918" s="15">
        <f t="shared" si="5977"/>
        <v>280</v>
      </c>
      <c r="S3918" s="18">
        <f>R3918*Premissas!$C$11</f>
        <v>13486.238532110092</v>
      </c>
      <c r="Y3918" s="7" t="str">
        <f>Premissas!$E$12</f>
        <v>dezembro/18</v>
      </c>
      <c r="Z3918" s="29">
        <f t="shared" si="5982"/>
        <v>280</v>
      </c>
      <c r="AA3918" s="15">
        <f>Premissas!$H$12</f>
        <v>66.98</v>
      </c>
      <c r="AB3918" s="16">
        <f t="shared" si="5979"/>
        <v>0</v>
      </c>
      <c r="AC3918" s="17">
        <f>AB3918*Premissas!$C$6</f>
        <v>0</v>
      </c>
      <c r="AD3918" s="15">
        <f t="shared" si="5980"/>
        <v>280</v>
      </c>
      <c r="AE3918" s="18">
        <f>AD3918*Premissas!$C$12</f>
        <v>9026.2575134451126</v>
      </c>
    </row>
    <row r="3919" spans="1:33" x14ac:dyDescent="0.25">
      <c r="A3919" s="7" t="str">
        <f>Premissas!$E$13</f>
        <v>novembro/18</v>
      </c>
      <c r="B3919" s="29">
        <f t="shared" si="5983"/>
        <v>280</v>
      </c>
      <c r="C3919" s="15">
        <f>LARGE(Premissas!$H$13:$I$13,1)</f>
        <v>66.42</v>
      </c>
      <c r="D3919" s="16">
        <f t="shared" si="5973"/>
        <v>0</v>
      </c>
      <c r="E3919" s="17">
        <f>D3919*Premissas!$C$6</f>
        <v>0</v>
      </c>
      <c r="F3919" s="15">
        <f t="shared" si="5974"/>
        <v>280</v>
      </c>
      <c r="G3919" s="18">
        <f>F3919*Premissas!$C$5</f>
        <v>9026.2575134451126</v>
      </c>
      <c r="M3919" s="7" t="str">
        <f>Premissas!$E$13</f>
        <v>novembro/18</v>
      </c>
      <c r="N3919" s="29">
        <f t="shared" si="5981"/>
        <v>280</v>
      </c>
      <c r="O3919" s="15">
        <f>Premissas!$I$13</f>
        <v>40.659999999999997</v>
      </c>
      <c r="P3919" s="16">
        <f t="shared" si="5976"/>
        <v>0</v>
      </c>
      <c r="Q3919" s="17">
        <f>P3919*Premissas!$C$13</f>
        <v>0</v>
      </c>
      <c r="R3919" s="15">
        <f t="shared" si="5977"/>
        <v>280</v>
      </c>
      <c r="S3919" s="18">
        <f>R3919*Premissas!$C$11</f>
        <v>13486.238532110092</v>
      </c>
      <c r="Y3919" s="7" t="str">
        <f>Premissas!$E$13</f>
        <v>novembro/18</v>
      </c>
      <c r="Z3919" s="29">
        <f t="shared" si="5982"/>
        <v>280</v>
      </c>
      <c r="AA3919" s="15">
        <f>Premissas!$H$13</f>
        <v>66.42</v>
      </c>
      <c r="AB3919" s="16">
        <f t="shared" si="5979"/>
        <v>0</v>
      </c>
      <c r="AC3919" s="17">
        <f>AB3919*Premissas!$C$6</f>
        <v>0</v>
      </c>
      <c r="AD3919" s="15">
        <f t="shared" si="5980"/>
        <v>280</v>
      </c>
      <c r="AE3919" s="18">
        <f>AD3919*Premissas!$C$12</f>
        <v>9026.2575134451126</v>
      </c>
    </row>
    <row r="3920" spans="1:33" x14ac:dyDescent="0.25">
      <c r="A3920" s="26" t="s">
        <v>35</v>
      </c>
      <c r="B3920" s="5"/>
      <c r="C3920" s="5">
        <f>LARGE(C3907:C3919,1)</f>
        <v>89.49</v>
      </c>
      <c r="D3920" s="5">
        <f>LARGE(D3907:D3919,1)</f>
        <v>0</v>
      </c>
      <c r="E3920" s="27">
        <f>SUM(E3908:E3919)</f>
        <v>0</v>
      </c>
      <c r="F3920" s="5">
        <f>LARGE(F3907:F3919,1)</f>
        <v>280</v>
      </c>
      <c r="G3920" s="27">
        <f t="shared" si="5918"/>
        <v>108315.09016134137</v>
      </c>
      <c r="H3920" s="50">
        <f>E3920+G3920</f>
        <v>108315.09016134137</v>
      </c>
      <c r="I3920">
        <f>B3908</f>
        <v>280</v>
      </c>
      <c r="M3920" s="26" t="s">
        <v>35</v>
      </c>
      <c r="N3920" s="5"/>
      <c r="O3920" s="5">
        <f t="shared" ref="O3920:P3920" si="5984">LARGE(O3907:O3919,1)</f>
        <v>77.73</v>
      </c>
      <c r="P3920" s="5">
        <f t="shared" si="5984"/>
        <v>0</v>
      </c>
      <c r="Q3920" s="27">
        <f t="shared" ref="Q3920" si="5985">SUM(Q3908:Q3919)</f>
        <v>0</v>
      </c>
      <c r="R3920" s="5">
        <f t="shared" ref="R3920" si="5986">LARGE(R3907:R3919,1)</f>
        <v>280</v>
      </c>
      <c r="S3920" s="27">
        <f t="shared" si="5922"/>
        <v>161834.86238532109</v>
      </c>
      <c r="T3920" s="50">
        <f t="shared" ref="T3920" si="5987">Q3920+S3920</f>
        <v>161834.86238532109</v>
      </c>
      <c r="U3920">
        <f t="shared" ref="U3920" si="5988">N3908</f>
        <v>280</v>
      </c>
      <c r="Y3920" s="26" t="s">
        <v>35</v>
      </c>
      <c r="Z3920" s="5"/>
      <c r="AA3920" s="5">
        <f t="shared" ref="AA3920:AB3920" si="5989">LARGE(AA3907:AA3919,1)</f>
        <v>89.49</v>
      </c>
      <c r="AB3920" s="5">
        <f t="shared" si="5989"/>
        <v>0</v>
      </c>
      <c r="AC3920" s="27">
        <f t="shared" ref="AC3920" si="5990">SUM(AC3908:AC3919)</f>
        <v>0</v>
      </c>
      <c r="AD3920" s="5">
        <f t="shared" ref="AD3920" si="5991">LARGE(AD3907:AD3919,1)</f>
        <v>280</v>
      </c>
      <c r="AE3920" s="27">
        <f t="shared" si="5928"/>
        <v>108315.09016134137</v>
      </c>
      <c r="AF3920" s="50">
        <f t="shared" ref="AF3920" si="5992">AC3920+AE3920</f>
        <v>108315.09016134137</v>
      </c>
      <c r="AG3920">
        <f t="shared" ref="AG3920" si="5993">Z3908</f>
        <v>280</v>
      </c>
    </row>
    <row r="3921" spans="1:33" x14ac:dyDescent="0.25">
      <c r="A3921" s="6" t="s">
        <v>12</v>
      </c>
      <c r="B3921" s="6" t="s">
        <v>18</v>
      </c>
      <c r="C3921" s="6" t="s">
        <v>19</v>
      </c>
      <c r="D3921" s="14" t="s">
        <v>20</v>
      </c>
      <c r="E3921" s="14" t="s">
        <v>21</v>
      </c>
      <c r="F3921" s="6" t="s">
        <v>22</v>
      </c>
      <c r="G3921" s="6" t="s">
        <v>23</v>
      </c>
      <c r="M3921" s="6" t="s">
        <v>12</v>
      </c>
      <c r="N3921" s="6" t="s">
        <v>18</v>
      </c>
      <c r="O3921" s="6" t="s">
        <v>19</v>
      </c>
      <c r="P3921" s="14" t="s">
        <v>20</v>
      </c>
      <c r="Q3921" s="14" t="s">
        <v>21</v>
      </c>
      <c r="R3921" s="6" t="s">
        <v>22</v>
      </c>
      <c r="S3921" s="6" t="s">
        <v>23</v>
      </c>
      <c r="Y3921" s="6" t="s">
        <v>12</v>
      </c>
      <c r="Z3921" s="6" t="s">
        <v>18</v>
      </c>
      <c r="AA3921" s="6" t="s">
        <v>19</v>
      </c>
      <c r="AB3921" s="14" t="s">
        <v>20</v>
      </c>
      <c r="AC3921" s="14" t="s">
        <v>21</v>
      </c>
      <c r="AD3921" s="6" t="s">
        <v>22</v>
      </c>
      <c r="AE3921" s="6" t="s">
        <v>23</v>
      </c>
    </row>
    <row r="3922" spans="1:33" x14ac:dyDescent="0.25">
      <c r="A3922" s="7" t="str">
        <f>Premissas!$E$2</f>
        <v>outubro/19</v>
      </c>
      <c r="B3922" s="29">
        <f>B3908+1</f>
        <v>281</v>
      </c>
      <c r="C3922" s="15">
        <f>LARGE(Premissas!$H$2:$I$2,1)</f>
        <v>63.39</v>
      </c>
      <c r="D3922" s="16">
        <f t="shared" ref="D3922:D3933" si="5994">IF(C3922&gt;105%*B3922,(C3922-B3922),0)</f>
        <v>0</v>
      </c>
      <c r="E3922" s="17">
        <f>D3922*Premissas!$C$6</f>
        <v>0</v>
      </c>
      <c r="F3922" s="15">
        <f t="shared" ref="F3922:F3933" si="5995">IF(C3922&gt;B3922,C3922,B3922)</f>
        <v>281</v>
      </c>
      <c r="G3922" s="18">
        <f>F3922*Premissas!$C$5</f>
        <v>9058.4941474217012</v>
      </c>
      <c r="M3922" s="7" t="str">
        <f>Premissas!$E$2</f>
        <v>outubro/19</v>
      </c>
      <c r="N3922" s="29">
        <f t="shared" ref="N3922" si="5996">N3908+1</f>
        <v>281</v>
      </c>
      <c r="O3922" s="15">
        <f>Premissas!$I$2</f>
        <v>63.39</v>
      </c>
      <c r="P3922" s="16">
        <f t="shared" ref="P3922:P3933" si="5997">IF(O3922&gt;105%*N3922,(O3922-N3922),0)</f>
        <v>0</v>
      </c>
      <c r="Q3922" s="17">
        <f>P3922*Premissas!$C$13</f>
        <v>0</v>
      </c>
      <c r="R3922" s="15">
        <f t="shared" ref="R3922:R3933" si="5998">IF(O3922&gt;N3922,O3922,N3922)</f>
        <v>281</v>
      </c>
      <c r="S3922" s="18">
        <f>R3922*Premissas!$C$11</f>
        <v>13534.40366972477</v>
      </c>
      <c r="Y3922" s="7" t="str">
        <f>Premissas!$E$2</f>
        <v>outubro/19</v>
      </c>
      <c r="Z3922" s="29">
        <f t="shared" ref="Z3922" si="5999">Z3908+1</f>
        <v>281</v>
      </c>
      <c r="AA3922" s="15">
        <f>Premissas!$H$2</f>
        <v>58.8</v>
      </c>
      <c r="AB3922" s="16">
        <f t="shared" ref="AB3922:AB3933" si="6000">IF(AA3922&gt;105%*Z3922,(AA3922-Z3922),0)</f>
        <v>0</v>
      </c>
      <c r="AC3922" s="17">
        <f>AB3922*Premissas!$C$6</f>
        <v>0</v>
      </c>
      <c r="AD3922" s="15">
        <f t="shared" ref="AD3922:AD3933" si="6001">IF(AA3922&gt;Z3922,AA3922,Z3922)</f>
        <v>281</v>
      </c>
      <c r="AE3922" s="18">
        <f>AD3922*Premissas!$C$12</f>
        <v>9058.4941474217012</v>
      </c>
    </row>
    <row r="3923" spans="1:33" x14ac:dyDescent="0.25">
      <c r="A3923" s="7" t="str">
        <f>Premissas!$E$3</f>
        <v>setembro/19</v>
      </c>
      <c r="B3923" s="29">
        <f>B3922</f>
        <v>281</v>
      </c>
      <c r="C3923" s="15">
        <f>LARGE(Premissas!$H$3:$I$3,1)</f>
        <v>58.91</v>
      </c>
      <c r="D3923" s="16">
        <f t="shared" si="5994"/>
        <v>0</v>
      </c>
      <c r="E3923" s="17">
        <f>D3923*Premissas!$C$6</f>
        <v>0</v>
      </c>
      <c r="F3923" s="15">
        <f t="shared" si="5995"/>
        <v>281</v>
      </c>
      <c r="G3923" s="18">
        <f>F3923*Premissas!$C$5</f>
        <v>9058.4941474217012</v>
      </c>
      <c r="M3923" s="7" t="str">
        <f>Premissas!$E$3</f>
        <v>setembro/19</v>
      </c>
      <c r="N3923" s="29">
        <f t="shared" ref="N3923:N3933" si="6002">N3922</f>
        <v>281</v>
      </c>
      <c r="O3923" s="15">
        <f>Premissas!$I$3</f>
        <v>52.19</v>
      </c>
      <c r="P3923" s="16">
        <f t="shared" si="5997"/>
        <v>0</v>
      </c>
      <c r="Q3923" s="17">
        <f>P3923*Premissas!$C$13</f>
        <v>0</v>
      </c>
      <c r="R3923" s="15">
        <f t="shared" si="5998"/>
        <v>281</v>
      </c>
      <c r="S3923" s="18">
        <f>R3923*Premissas!$C$11</f>
        <v>13534.40366972477</v>
      </c>
      <c r="Y3923" s="7" t="str">
        <f>Premissas!$E$3</f>
        <v>setembro/19</v>
      </c>
      <c r="Z3923" s="29">
        <f t="shared" ref="Z3923:Z3933" si="6003">Z3922</f>
        <v>281</v>
      </c>
      <c r="AA3923" s="15">
        <f>Premissas!$H$3</f>
        <v>58.91</v>
      </c>
      <c r="AB3923" s="16">
        <f t="shared" si="6000"/>
        <v>0</v>
      </c>
      <c r="AC3923" s="17">
        <f>AB3923*Premissas!$C$6</f>
        <v>0</v>
      </c>
      <c r="AD3923" s="15">
        <f t="shared" si="6001"/>
        <v>281</v>
      </c>
      <c r="AE3923" s="18">
        <f>AD3923*Premissas!$C$12</f>
        <v>9058.4941474217012</v>
      </c>
    </row>
    <row r="3924" spans="1:33" x14ac:dyDescent="0.25">
      <c r="A3924" s="7" t="str">
        <f>Premissas!$E$4</f>
        <v>agosto/19</v>
      </c>
      <c r="B3924" s="29">
        <f t="shared" ref="B3924:B3933" si="6004">B3923</f>
        <v>281</v>
      </c>
      <c r="C3924" s="15">
        <f>LARGE(Premissas!$H$4:$I$4,1)</f>
        <v>46.48</v>
      </c>
      <c r="D3924" s="16">
        <f t="shared" si="5994"/>
        <v>0</v>
      </c>
      <c r="E3924" s="17">
        <f>D3924*Premissas!$C$6</f>
        <v>0</v>
      </c>
      <c r="F3924" s="15">
        <f t="shared" si="5995"/>
        <v>281</v>
      </c>
      <c r="G3924" s="18">
        <f>F3924*Premissas!$C$5</f>
        <v>9058.4941474217012</v>
      </c>
      <c r="M3924" s="7" t="str">
        <f>Premissas!$E$4</f>
        <v>agosto/19</v>
      </c>
      <c r="N3924" s="29">
        <f t="shared" si="6002"/>
        <v>281</v>
      </c>
      <c r="O3924" s="15">
        <f>Premissas!$I$4</f>
        <v>20.16</v>
      </c>
      <c r="P3924" s="16">
        <f t="shared" si="5997"/>
        <v>0</v>
      </c>
      <c r="Q3924" s="17">
        <f>P3924*Premissas!$C$13</f>
        <v>0</v>
      </c>
      <c r="R3924" s="15">
        <f t="shared" si="5998"/>
        <v>281</v>
      </c>
      <c r="S3924" s="18">
        <f>R3924*Premissas!$C$11</f>
        <v>13534.40366972477</v>
      </c>
      <c r="Y3924" s="7" t="str">
        <f>Premissas!$E$4</f>
        <v>agosto/19</v>
      </c>
      <c r="Z3924" s="29">
        <f t="shared" si="6003"/>
        <v>281</v>
      </c>
      <c r="AA3924" s="15">
        <f>Premissas!$H$4</f>
        <v>46.48</v>
      </c>
      <c r="AB3924" s="16">
        <f t="shared" si="6000"/>
        <v>0</v>
      </c>
      <c r="AC3924" s="17">
        <f>AB3924*Premissas!$C$6</f>
        <v>0</v>
      </c>
      <c r="AD3924" s="15">
        <f t="shared" si="6001"/>
        <v>281</v>
      </c>
      <c r="AE3924" s="18">
        <f>AD3924*Premissas!$C$12</f>
        <v>9058.4941474217012</v>
      </c>
    </row>
    <row r="3925" spans="1:33" x14ac:dyDescent="0.25">
      <c r="A3925" s="7" t="str">
        <f>Premissas!$E$5</f>
        <v>julho/19</v>
      </c>
      <c r="B3925" s="29">
        <f t="shared" si="6004"/>
        <v>281</v>
      </c>
      <c r="C3925" s="15">
        <f>LARGE(Premissas!$H$5:$I$5,1)</f>
        <v>63.17</v>
      </c>
      <c r="D3925" s="16">
        <f t="shared" si="5994"/>
        <v>0</v>
      </c>
      <c r="E3925" s="17">
        <f>D3925*Premissas!$C$6</f>
        <v>0</v>
      </c>
      <c r="F3925" s="15">
        <f t="shared" si="5995"/>
        <v>281</v>
      </c>
      <c r="G3925" s="18">
        <f>F3925*Premissas!$C$5</f>
        <v>9058.4941474217012</v>
      </c>
      <c r="M3925" s="7" t="str">
        <f>Premissas!$E$5</f>
        <v>julho/19</v>
      </c>
      <c r="N3925" s="29">
        <f t="shared" si="6002"/>
        <v>281</v>
      </c>
      <c r="O3925" s="15">
        <f>Premissas!$I$5</f>
        <v>39.979999999999997</v>
      </c>
      <c r="P3925" s="16">
        <f t="shared" si="5997"/>
        <v>0</v>
      </c>
      <c r="Q3925" s="17">
        <f>P3925*Premissas!$C$13</f>
        <v>0</v>
      </c>
      <c r="R3925" s="15">
        <f t="shared" si="5998"/>
        <v>281</v>
      </c>
      <c r="S3925" s="18">
        <f>R3925*Premissas!$C$11</f>
        <v>13534.40366972477</v>
      </c>
      <c r="Y3925" s="7" t="str">
        <f>Premissas!$E$5</f>
        <v>julho/19</v>
      </c>
      <c r="Z3925" s="29">
        <f t="shared" si="6003"/>
        <v>281</v>
      </c>
      <c r="AA3925" s="15">
        <f>Premissas!$H$5</f>
        <v>63.17</v>
      </c>
      <c r="AB3925" s="16">
        <f t="shared" si="6000"/>
        <v>0</v>
      </c>
      <c r="AC3925" s="17">
        <f>AB3925*Premissas!$C$6</f>
        <v>0</v>
      </c>
      <c r="AD3925" s="15">
        <f t="shared" si="6001"/>
        <v>281</v>
      </c>
      <c r="AE3925" s="18">
        <f>AD3925*Premissas!$C$12</f>
        <v>9058.4941474217012</v>
      </c>
    </row>
    <row r="3926" spans="1:33" x14ac:dyDescent="0.25">
      <c r="A3926" s="7" t="str">
        <f>Premissas!$E$6</f>
        <v>junho/19</v>
      </c>
      <c r="B3926" s="29">
        <f t="shared" si="6004"/>
        <v>281</v>
      </c>
      <c r="C3926" s="15">
        <f>LARGE(Premissas!$H$6:$I$6,1)</f>
        <v>59.47</v>
      </c>
      <c r="D3926" s="16">
        <f t="shared" si="5994"/>
        <v>0</v>
      </c>
      <c r="E3926" s="17">
        <f>D3926*Premissas!$C$6</f>
        <v>0</v>
      </c>
      <c r="F3926" s="15">
        <f t="shared" si="5995"/>
        <v>281</v>
      </c>
      <c r="G3926" s="18">
        <f>F3926*Premissas!$C$5</f>
        <v>9058.4941474217012</v>
      </c>
      <c r="M3926" s="7" t="str">
        <f>Premissas!$E$6</f>
        <v>junho/19</v>
      </c>
      <c r="N3926" s="29">
        <f t="shared" si="6002"/>
        <v>281</v>
      </c>
      <c r="O3926" s="15">
        <f>Premissas!$I$6</f>
        <v>47.71</v>
      </c>
      <c r="P3926" s="16">
        <f t="shared" si="5997"/>
        <v>0</v>
      </c>
      <c r="Q3926" s="17">
        <f>P3926*Premissas!$C$13</f>
        <v>0</v>
      </c>
      <c r="R3926" s="15">
        <f t="shared" si="5998"/>
        <v>281</v>
      </c>
      <c r="S3926" s="18">
        <f>R3926*Premissas!$C$11</f>
        <v>13534.40366972477</v>
      </c>
      <c r="Y3926" s="7" t="str">
        <f>Premissas!$E$6</f>
        <v>junho/19</v>
      </c>
      <c r="Z3926" s="29">
        <f t="shared" si="6003"/>
        <v>281</v>
      </c>
      <c r="AA3926" s="15">
        <f>Premissas!$H$6</f>
        <v>59.47</v>
      </c>
      <c r="AB3926" s="16">
        <f t="shared" si="6000"/>
        <v>0</v>
      </c>
      <c r="AC3926" s="17">
        <f>AB3926*Premissas!$C$6</f>
        <v>0</v>
      </c>
      <c r="AD3926" s="15">
        <f t="shared" si="6001"/>
        <v>281</v>
      </c>
      <c r="AE3926" s="18">
        <f>AD3926*Premissas!$C$12</f>
        <v>9058.4941474217012</v>
      </c>
    </row>
    <row r="3927" spans="1:33" x14ac:dyDescent="0.25">
      <c r="A3927" s="7" t="str">
        <f>Premissas!$E$7</f>
        <v>maio/19</v>
      </c>
      <c r="B3927" s="29">
        <f t="shared" si="6004"/>
        <v>281</v>
      </c>
      <c r="C3927" s="15">
        <f>LARGE(Premissas!$H$7:$I$7,1)</f>
        <v>61.04</v>
      </c>
      <c r="D3927" s="20">
        <f t="shared" si="5994"/>
        <v>0</v>
      </c>
      <c r="E3927" s="17">
        <f>D3927*Premissas!$C$6</f>
        <v>0</v>
      </c>
      <c r="F3927" s="15">
        <f t="shared" si="5995"/>
        <v>281</v>
      </c>
      <c r="G3927" s="18">
        <f>F3927*Premissas!$C$5</f>
        <v>9058.4941474217012</v>
      </c>
      <c r="M3927" s="7" t="str">
        <f>Premissas!$E$7</f>
        <v>maio/19</v>
      </c>
      <c r="N3927" s="29">
        <f t="shared" si="6002"/>
        <v>281</v>
      </c>
      <c r="O3927" s="15">
        <f>Premissas!$I$7</f>
        <v>46.37</v>
      </c>
      <c r="P3927" s="20">
        <f t="shared" si="5997"/>
        <v>0</v>
      </c>
      <c r="Q3927" s="17">
        <f>P3927*Premissas!$C$13</f>
        <v>0</v>
      </c>
      <c r="R3927" s="15">
        <f t="shared" si="5998"/>
        <v>281</v>
      </c>
      <c r="S3927" s="18">
        <f>R3927*Premissas!$C$11</f>
        <v>13534.40366972477</v>
      </c>
      <c r="Y3927" s="7" t="str">
        <f>Premissas!$E$7</f>
        <v>maio/19</v>
      </c>
      <c r="Z3927" s="29">
        <f t="shared" si="6003"/>
        <v>281</v>
      </c>
      <c r="AA3927" s="15">
        <f>Premissas!$H$7</f>
        <v>61.04</v>
      </c>
      <c r="AB3927" s="20">
        <f t="shared" si="6000"/>
        <v>0</v>
      </c>
      <c r="AC3927" s="17">
        <f>AB3927*Premissas!$C$6</f>
        <v>0</v>
      </c>
      <c r="AD3927" s="15">
        <f t="shared" si="6001"/>
        <v>281</v>
      </c>
      <c r="AE3927" s="18">
        <f>AD3927*Premissas!$C$12</f>
        <v>9058.4941474217012</v>
      </c>
    </row>
    <row r="3928" spans="1:33" x14ac:dyDescent="0.25">
      <c r="A3928" s="7" t="str">
        <f>Premissas!$E$8</f>
        <v>abril/19</v>
      </c>
      <c r="B3928" s="29">
        <f t="shared" si="6004"/>
        <v>281</v>
      </c>
      <c r="C3928" s="15">
        <f>LARGE(Premissas!$H$8:$I$8,1)</f>
        <v>81.98</v>
      </c>
      <c r="D3928" s="20">
        <f t="shared" si="5994"/>
        <v>0</v>
      </c>
      <c r="E3928" s="17">
        <f>D3928*Premissas!$C$6</f>
        <v>0</v>
      </c>
      <c r="F3928" s="15">
        <f t="shared" si="5995"/>
        <v>281</v>
      </c>
      <c r="G3928" s="18">
        <f>F3928*Premissas!$C$5</f>
        <v>9058.4941474217012</v>
      </c>
      <c r="M3928" s="7" t="str">
        <f>Premissas!$E$8</f>
        <v>abril/19</v>
      </c>
      <c r="N3928" s="29">
        <f t="shared" si="6002"/>
        <v>281</v>
      </c>
      <c r="O3928" s="15">
        <f>Premissas!$I$8</f>
        <v>53.09</v>
      </c>
      <c r="P3928" s="20">
        <f t="shared" si="5997"/>
        <v>0</v>
      </c>
      <c r="Q3928" s="17">
        <f>P3928*Premissas!$C$13</f>
        <v>0</v>
      </c>
      <c r="R3928" s="15">
        <f t="shared" si="5998"/>
        <v>281</v>
      </c>
      <c r="S3928" s="18">
        <f>R3928*Premissas!$C$11</f>
        <v>13534.40366972477</v>
      </c>
      <c r="Y3928" s="7" t="str">
        <f>Premissas!$E$8</f>
        <v>abril/19</v>
      </c>
      <c r="Z3928" s="29">
        <f t="shared" si="6003"/>
        <v>281</v>
      </c>
      <c r="AA3928" s="15">
        <f>Premissas!$H$8</f>
        <v>81.98</v>
      </c>
      <c r="AB3928" s="20">
        <f t="shared" si="6000"/>
        <v>0</v>
      </c>
      <c r="AC3928" s="17">
        <f>AB3928*Premissas!$C$6</f>
        <v>0</v>
      </c>
      <c r="AD3928" s="15">
        <f t="shared" si="6001"/>
        <v>281</v>
      </c>
      <c r="AE3928" s="18">
        <f>AD3928*Premissas!$C$12</f>
        <v>9058.4941474217012</v>
      </c>
    </row>
    <row r="3929" spans="1:33" x14ac:dyDescent="0.25">
      <c r="A3929" s="7" t="str">
        <f>Premissas!$E$9</f>
        <v>março/19</v>
      </c>
      <c r="B3929" s="29">
        <f t="shared" si="6004"/>
        <v>281</v>
      </c>
      <c r="C3929" s="15">
        <f>LARGE(Premissas!$H$9:$I$9,1)</f>
        <v>77.73</v>
      </c>
      <c r="D3929" s="20">
        <f t="shared" si="5994"/>
        <v>0</v>
      </c>
      <c r="E3929" s="17">
        <f>D3929*Premissas!$C$6</f>
        <v>0</v>
      </c>
      <c r="F3929" s="15">
        <f t="shared" si="5995"/>
        <v>281</v>
      </c>
      <c r="G3929" s="18">
        <f>F3929*Premissas!$C$5</f>
        <v>9058.4941474217012</v>
      </c>
      <c r="M3929" s="7" t="str">
        <f>Premissas!$E$9</f>
        <v>março/19</v>
      </c>
      <c r="N3929" s="29">
        <f t="shared" si="6002"/>
        <v>281</v>
      </c>
      <c r="O3929" s="15">
        <f>Premissas!$I$9</f>
        <v>77.73</v>
      </c>
      <c r="P3929" s="20">
        <f t="shared" si="5997"/>
        <v>0</v>
      </c>
      <c r="Q3929" s="17">
        <f>P3929*Premissas!$C$13</f>
        <v>0</v>
      </c>
      <c r="R3929" s="15">
        <f t="shared" si="5998"/>
        <v>281</v>
      </c>
      <c r="S3929" s="18">
        <f>R3929*Premissas!$C$11</f>
        <v>13534.40366972477</v>
      </c>
      <c r="Y3929" s="7" t="str">
        <f>Premissas!$E$9</f>
        <v>março/19</v>
      </c>
      <c r="Z3929" s="29">
        <f t="shared" si="6003"/>
        <v>281</v>
      </c>
      <c r="AA3929" s="15">
        <f>Premissas!$H$9</f>
        <v>77.62</v>
      </c>
      <c r="AB3929" s="20">
        <f t="shared" si="6000"/>
        <v>0</v>
      </c>
      <c r="AC3929" s="17">
        <f>AB3929*Premissas!$C$6</f>
        <v>0</v>
      </c>
      <c r="AD3929" s="15">
        <f t="shared" si="6001"/>
        <v>281</v>
      </c>
      <c r="AE3929" s="18">
        <f>AD3929*Premissas!$C$12</f>
        <v>9058.4941474217012</v>
      </c>
    </row>
    <row r="3930" spans="1:33" x14ac:dyDescent="0.25">
      <c r="A3930" s="7" t="str">
        <f>Premissas!$E$10</f>
        <v>fevereiro/19</v>
      </c>
      <c r="B3930" s="29">
        <f t="shared" si="6004"/>
        <v>281</v>
      </c>
      <c r="C3930" s="15">
        <f>LARGE(Premissas!$H$10:$I$10,1)</f>
        <v>89.49</v>
      </c>
      <c r="D3930" s="20">
        <f t="shared" si="5994"/>
        <v>0</v>
      </c>
      <c r="E3930" s="17">
        <f>D3930*Premissas!$C$6</f>
        <v>0</v>
      </c>
      <c r="F3930" s="15">
        <f t="shared" si="5995"/>
        <v>281</v>
      </c>
      <c r="G3930" s="18">
        <f>F3930*Premissas!$C$5</f>
        <v>9058.4941474217012</v>
      </c>
      <c r="M3930" s="7" t="str">
        <f>Premissas!$E$10</f>
        <v>fevereiro/19</v>
      </c>
      <c r="N3930" s="29">
        <f t="shared" si="6002"/>
        <v>281</v>
      </c>
      <c r="O3930" s="15">
        <f>Premissas!$I$10</f>
        <v>61.82</v>
      </c>
      <c r="P3930" s="20">
        <f t="shared" si="5997"/>
        <v>0</v>
      </c>
      <c r="Q3930" s="17">
        <f>P3930*Premissas!$C$13</f>
        <v>0</v>
      </c>
      <c r="R3930" s="15">
        <f t="shared" si="5998"/>
        <v>281</v>
      </c>
      <c r="S3930" s="18">
        <f>R3930*Premissas!$C$11</f>
        <v>13534.40366972477</v>
      </c>
      <c r="Y3930" s="7" t="str">
        <f>Premissas!$E$10</f>
        <v>fevereiro/19</v>
      </c>
      <c r="Z3930" s="29">
        <f t="shared" si="6003"/>
        <v>281</v>
      </c>
      <c r="AA3930" s="15">
        <f>Premissas!$H$10</f>
        <v>89.49</v>
      </c>
      <c r="AB3930" s="20">
        <f t="shared" si="6000"/>
        <v>0</v>
      </c>
      <c r="AC3930" s="17">
        <f>AB3930*Premissas!$C$6</f>
        <v>0</v>
      </c>
      <c r="AD3930" s="15">
        <f t="shared" si="6001"/>
        <v>281</v>
      </c>
      <c r="AE3930" s="18">
        <f>AD3930*Premissas!$C$12</f>
        <v>9058.4941474217012</v>
      </c>
    </row>
    <row r="3931" spans="1:33" x14ac:dyDescent="0.25">
      <c r="A3931" s="7" t="str">
        <f>Premissas!$E$11</f>
        <v>janeiro/19</v>
      </c>
      <c r="B3931" s="29">
        <f t="shared" si="6004"/>
        <v>281</v>
      </c>
      <c r="C3931" s="15">
        <f>LARGE(Premissas!$H$11:$I$11,1)</f>
        <v>81.09</v>
      </c>
      <c r="D3931" s="16">
        <f t="shared" si="5994"/>
        <v>0</v>
      </c>
      <c r="E3931" s="17">
        <f>D3931*Premissas!$C$6</f>
        <v>0</v>
      </c>
      <c r="F3931" s="15">
        <f t="shared" si="5995"/>
        <v>281</v>
      </c>
      <c r="G3931" s="18">
        <f>F3931*Premissas!$C$5</f>
        <v>9058.4941474217012</v>
      </c>
      <c r="M3931" s="7" t="str">
        <f>Premissas!$E$11</f>
        <v>janeiro/19</v>
      </c>
      <c r="N3931" s="29">
        <f t="shared" si="6002"/>
        <v>281</v>
      </c>
      <c r="O3931" s="15">
        <f>Premissas!$I$11</f>
        <v>57.12</v>
      </c>
      <c r="P3931" s="16">
        <f t="shared" si="5997"/>
        <v>0</v>
      </c>
      <c r="Q3931" s="17">
        <f>P3931*Premissas!$C$13</f>
        <v>0</v>
      </c>
      <c r="R3931" s="15">
        <f t="shared" si="5998"/>
        <v>281</v>
      </c>
      <c r="S3931" s="18">
        <f>R3931*Premissas!$C$11</f>
        <v>13534.40366972477</v>
      </c>
      <c r="Y3931" s="7" t="str">
        <f>Premissas!$E$11</f>
        <v>janeiro/19</v>
      </c>
      <c r="Z3931" s="29">
        <f t="shared" si="6003"/>
        <v>281</v>
      </c>
      <c r="AA3931" s="15">
        <f>Premissas!$H$11</f>
        <v>81.09</v>
      </c>
      <c r="AB3931" s="16">
        <f t="shared" si="6000"/>
        <v>0</v>
      </c>
      <c r="AC3931" s="17">
        <f>AB3931*Premissas!$C$6</f>
        <v>0</v>
      </c>
      <c r="AD3931" s="15">
        <f t="shared" si="6001"/>
        <v>281</v>
      </c>
      <c r="AE3931" s="18">
        <f>AD3931*Premissas!$C$12</f>
        <v>9058.4941474217012</v>
      </c>
    </row>
    <row r="3932" spans="1:33" x14ac:dyDescent="0.25">
      <c r="A3932" s="7" t="str">
        <f>Premissas!$E$12</f>
        <v>dezembro/18</v>
      </c>
      <c r="B3932" s="29">
        <f t="shared" si="6004"/>
        <v>281</v>
      </c>
      <c r="C3932" s="15">
        <f>LARGE(Premissas!$H$12:$I$12,1)</f>
        <v>66.98</v>
      </c>
      <c r="D3932" s="16">
        <f t="shared" si="5994"/>
        <v>0</v>
      </c>
      <c r="E3932" s="17">
        <f>D3932*Premissas!$C$6</f>
        <v>0</v>
      </c>
      <c r="F3932" s="15">
        <f t="shared" si="5995"/>
        <v>281</v>
      </c>
      <c r="G3932" s="18">
        <f>F3932*Premissas!$C$5</f>
        <v>9058.4941474217012</v>
      </c>
      <c r="M3932" s="7" t="str">
        <f>Premissas!$E$12</f>
        <v>dezembro/18</v>
      </c>
      <c r="N3932" s="29">
        <f t="shared" si="6002"/>
        <v>281</v>
      </c>
      <c r="O3932" s="15">
        <f>Premissas!$I$12</f>
        <v>56.9</v>
      </c>
      <c r="P3932" s="16">
        <f t="shared" si="5997"/>
        <v>0</v>
      </c>
      <c r="Q3932" s="17">
        <f>P3932*Premissas!$C$13</f>
        <v>0</v>
      </c>
      <c r="R3932" s="15">
        <f t="shared" si="5998"/>
        <v>281</v>
      </c>
      <c r="S3932" s="18">
        <f>R3932*Premissas!$C$11</f>
        <v>13534.40366972477</v>
      </c>
      <c r="Y3932" s="7" t="str">
        <f>Premissas!$E$12</f>
        <v>dezembro/18</v>
      </c>
      <c r="Z3932" s="29">
        <f t="shared" si="6003"/>
        <v>281</v>
      </c>
      <c r="AA3932" s="15">
        <f>Premissas!$H$12</f>
        <v>66.98</v>
      </c>
      <c r="AB3932" s="16">
        <f t="shared" si="6000"/>
        <v>0</v>
      </c>
      <c r="AC3932" s="17">
        <f>AB3932*Premissas!$C$6</f>
        <v>0</v>
      </c>
      <c r="AD3932" s="15">
        <f t="shared" si="6001"/>
        <v>281</v>
      </c>
      <c r="AE3932" s="18">
        <f>AD3932*Premissas!$C$12</f>
        <v>9058.4941474217012</v>
      </c>
    </row>
    <row r="3933" spans="1:33" x14ac:dyDescent="0.25">
      <c r="A3933" s="7" t="str">
        <f>Premissas!$E$13</f>
        <v>novembro/18</v>
      </c>
      <c r="B3933" s="29">
        <f t="shared" si="6004"/>
        <v>281</v>
      </c>
      <c r="C3933" s="15">
        <f>LARGE(Premissas!$H$13:$I$13,1)</f>
        <v>66.42</v>
      </c>
      <c r="D3933" s="16">
        <f t="shared" si="5994"/>
        <v>0</v>
      </c>
      <c r="E3933" s="17">
        <f>D3933*Premissas!$C$6</f>
        <v>0</v>
      </c>
      <c r="F3933" s="15">
        <f t="shared" si="5995"/>
        <v>281</v>
      </c>
      <c r="G3933" s="18">
        <f>F3933*Premissas!$C$5</f>
        <v>9058.4941474217012</v>
      </c>
      <c r="M3933" s="7" t="str">
        <f>Premissas!$E$13</f>
        <v>novembro/18</v>
      </c>
      <c r="N3933" s="29">
        <f t="shared" si="6002"/>
        <v>281</v>
      </c>
      <c r="O3933" s="15">
        <f>Premissas!$I$13</f>
        <v>40.659999999999997</v>
      </c>
      <c r="P3933" s="16">
        <f t="shared" si="5997"/>
        <v>0</v>
      </c>
      <c r="Q3933" s="17">
        <f>P3933*Premissas!$C$13</f>
        <v>0</v>
      </c>
      <c r="R3933" s="15">
        <f t="shared" si="5998"/>
        <v>281</v>
      </c>
      <c r="S3933" s="18">
        <f>R3933*Premissas!$C$11</f>
        <v>13534.40366972477</v>
      </c>
      <c r="Y3933" s="7" t="str">
        <f>Premissas!$E$13</f>
        <v>novembro/18</v>
      </c>
      <c r="Z3933" s="29">
        <f t="shared" si="6003"/>
        <v>281</v>
      </c>
      <c r="AA3933" s="15">
        <f>Premissas!$H$13</f>
        <v>66.42</v>
      </c>
      <c r="AB3933" s="16">
        <f t="shared" si="6000"/>
        <v>0</v>
      </c>
      <c r="AC3933" s="17">
        <f>AB3933*Premissas!$C$6</f>
        <v>0</v>
      </c>
      <c r="AD3933" s="15">
        <f t="shared" si="6001"/>
        <v>281</v>
      </c>
      <c r="AE3933" s="18">
        <f>AD3933*Premissas!$C$12</f>
        <v>9058.4941474217012</v>
      </c>
    </row>
    <row r="3934" spans="1:33" x14ac:dyDescent="0.25">
      <c r="A3934" s="26" t="s">
        <v>35</v>
      </c>
      <c r="B3934" s="5"/>
      <c r="C3934" s="5">
        <f>LARGE(C3921:C3933,1)</f>
        <v>89.49</v>
      </c>
      <c r="D3934" s="5">
        <f>LARGE(D3921:D3933,1)</f>
        <v>0</v>
      </c>
      <c r="E3934" s="27">
        <f>SUM(E3922:E3933)</f>
        <v>0</v>
      </c>
      <c r="F3934" s="5">
        <f>LARGE(F3921:F3933,1)</f>
        <v>281</v>
      </c>
      <c r="G3934" s="27">
        <f t="shared" si="5918"/>
        <v>108701.92976906044</v>
      </c>
      <c r="H3934" s="50">
        <f>E3934+G3934</f>
        <v>108701.92976906044</v>
      </c>
      <c r="I3934">
        <f>B3922</f>
        <v>281</v>
      </c>
      <c r="M3934" s="26" t="s">
        <v>35</v>
      </c>
      <c r="N3934" s="5"/>
      <c r="O3934" s="5">
        <f t="shared" ref="O3934:P3934" si="6005">LARGE(O3921:O3933,1)</f>
        <v>77.73</v>
      </c>
      <c r="P3934" s="5">
        <f t="shared" si="6005"/>
        <v>0</v>
      </c>
      <c r="Q3934" s="27">
        <f t="shared" ref="Q3934" si="6006">SUM(Q3922:Q3933)</f>
        <v>0</v>
      </c>
      <c r="R3934" s="5">
        <f t="shared" ref="R3934" si="6007">LARGE(R3921:R3933,1)</f>
        <v>281</v>
      </c>
      <c r="S3934" s="27">
        <f t="shared" si="5922"/>
        <v>162412.84403669721</v>
      </c>
      <c r="T3934" s="50">
        <f t="shared" ref="T3934" si="6008">Q3934+S3934</f>
        <v>162412.84403669721</v>
      </c>
      <c r="U3934">
        <f t="shared" ref="U3934" si="6009">N3922</f>
        <v>281</v>
      </c>
      <c r="Y3934" s="26" t="s">
        <v>35</v>
      </c>
      <c r="Z3934" s="5"/>
      <c r="AA3934" s="5">
        <f t="shared" ref="AA3934:AB3934" si="6010">LARGE(AA3921:AA3933,1)</f>
        <v>89.49</v>
      </c>
      <c r="AB3934" s="5">
        <f t="shared" si="6010"/>
        <v>0</v>
      </c>
      <c r="AC3934" s="27">
        <f t="shared" ref="AC3934" si="6011">SUM(AC3922:AC3933)</f>
        <v>0</v>
      </c>
      <c r="AD3934" s="5">
        <f t="shared" ref="AD3934" si="6012">LARGE(AD3921:AD3933,1)</f>
        <v>281</v>
      </c>
      <c r="AE3934" s="27">
        <f t="shared" si="5928"/>
        <v>108701.92976906044</v>
      </c>
      <c r="AF3934" s="50">
        <f t="shared" ref="AF3934" si="6013">AC3934+AE3934</f>
        <v>108701.92976906044</v>
      </c>
      <c r="AG3934">
        <f t="shared" ref="AG3934" si="6014">Z3922</f>
        <v>281</v>
      </c>
    </row>
    <row r="3935" spans="1:33" x14ac:dyDescent="0.25">
      <c r="A3935" s="6" t="s">
        <v>12</v>
      </c>
      <c r="B3935" s="6" t="s">
        <v>18</v>
      </c>
      <c r="C3935" s="6" t="s">
        <v>19</v>
      </c>
      <c r="D3935" s="14" t="s">
        <v>20</v>
      </c>
      <c r="E3935" s="14" t="s">
        <v>21</v>
      </c>
      <c r="F3935" s="6" t="s">
        <v>22</v>
      </c>
      <c r="G3935" s="6" t="s">
        <v>23</v>
      </c>
      <c r="M3935" s="6" t="s">
        <v>12</v>
      </c>
      <c r="N3935" s="6" t="s">
        <v>18</v>
      </c>
      <c r="O3935" s="6" t="s">
        <v>19</v>
      </c>
      <c r="P3935" s="14" t="s">
        <v>20</v>
      </c>
      <c r="Q3935" s="14" t="s">
        <v>21</v>
      </c>
      <c r="R3935" s="6" t="s">
        <v>22</v>
      </c>
      <c r="S3935" s="6" t="s">
        <v>23</v>
      </c>
      <c r="Y3935" s="6" t="s">
        <v>12</v>
      </c>
      <c r="Z3935" s="6" t="s">
        <v>18</v>
      </c>
      <c r="AA3935" s="6" t="s">
        <v>19</v>
      </c>
      <c r="AB3935" s="14" t="s">
        <v>20</v>
      </c>
      <c r="AC3935" s="14" t="s">
        <v>21</v>
      </c>
      <c r="AD3935" s="6" t="s">
        <v>22</v>
      </c>
      <c r="AE3935" s="6" t="s">
        <v>23</v>
      </c>
    </row>
    <row r="3936" spans="1:33" x14ac:dyDescent="0.25">
      <c r="A3936" s="7" t="str">
        <f>Premissas!$E$2</f>
        <v>outubro/19</v>
      </c>
      <c r="B3936" s="29">
        <f>B3922+1</f>
        <v>282</v>
      </c>
      <c r="C3936" s="15">
        <f>LARGE(Premissas!$H$2:$I$2,1)</f>
        <v>63.39</v>
      </c>
      <c r="D3936" s="16">
        <f t="shared" ref="D3936:D3947" si="6015">IF(C3936&gt;105%*B3936,(C3936-B3936),0)</f>
        <v>0</v>
      </c>
      <c r="E3936" s="17">
        <f>D3936*Premissas!$C$6</f>
        <v>0</v>
      </c>
      <c r="F3936" s="15">
        <f t="shared" ref="F3936:F3947" si="6016">IF(C3936&gt;B3936,C3936,B3936)</f>
        <v>282</v>
      </c>
      <c r="G3936" s="18">
        <f>F3936*Premissas!$C$5</f>
        <v>9090.7307813982916</v>
      </c>
      <c r="M3936" s="7" t="str">
        <f>Premissas!$E$2</f>
        <v>outubro/19</v>
      </c>
      <c r="N3936" s="29">
        <f t="shared" ref="N3936" si="6017">N3922+1</f>
        <v>282</v>
      </c>
      <c r="O3936" s="15">
        <f>Premissas!$I$2</f>
        <v>63.39</v>
      </c>
      <c r="P3936" s="16">
        <f t="shared" ref="P3936:P3947" si="6018">IF(O3936&gt;105%*N3936,(O3936-N3936),0)</f>
        <v>0</v>
      </c>
      <c r="Q3936" s="17">
        <f>P3936*Premissas!$C$13</f>
        <v>0</v>
      </c>
      <c r="R3936" s="15">
        <f t="shared" ref="R3936:R3947" si="6019">IF(O3936&gt;N3936,O3936,N3936)</f>
        <v>282</v>
      </c>
      <c r="S3936" s="18">
        <f>R3936*Premissas!$C$11</f>
        <v>13582.568807339449</v>
      </c>
      <c r="Y3936" s="7" t="str">
        <f>Premissas!$E$2</f>
        <v>outubro/19</v>
      </c>
      <c r="Z3936" s="29">
        <f t="shared" ref="Z3936" si="6020">Z3922+1</f>
        <v>282</v>
      </c>
      <c r="AA3936" s="15">
        <f>Premissas!$H$2</f>
        <v>58.8</v>
      </c>
      <c r="AB3936" s="16">
        <f t="shared" ref="AB3936:AB3947" si="6021">IF(AA3936&gt;105%*Z3936,(AA3936-Z3936),0)</f>
        <v>0</v>
      </c>
      <c r="AC3936" s="17">
        <f>AB3936*Premissas!$C$6</f>
        <v>0</v>
      </c>
      <c r="AD3936" s="15">
        <f t="shared" ref="AD3936:AD3947" si="6022">IF(AA3936&gt;Z3936,AA3936,Z3936)</f>
        <v>282</v>
      </c>
      <c r="AE3936" s="18">
        <f>AD3936*Premissas!$C$12</f>
        <v>9090.7307813982916</v>
      </c>
    </row>
    <row r="3937" spans="1:33" x14ac:dyDescent="0.25">
      <c r="A3937" s="7" t="str">
        <f>Premissas!$E$3</f>
        <v>setembro/19</v>
      </c>
      <c r="B3937" s="29">
        <f>B3936</f>
        <v>282</v>
      </c>
      <c r="C3937" s="15">
        <f>LARGE(Premissas!$H$3:$I$3,1)</f>
        <v>58.91</v>
      </c>
      <c r="D3937" s="16">
        <f t="shared" si="6015"/>
        <v>0</v>
      </c>
      <c r="E3937" s="17">
        <f>D3937*Premissas!$C$6</f>
        <v>0</v>
      </c>
      <c r="F3937" s="15">
        <f t="shared" si="6016"/>
        <v>282</v>
      </c>
      <c r="G3937" s="18">
        <f>F3937*Premissas!$C$5</f>
        <v>9090.7307813982916</v>
      </c>
      <c r="M3937" s="7" t="str">
        <f>Premissas!$E$3</f>
        <v>setembro/19</v>
      </c>
      <c r="N3937" s="29">
        <f t="shared" ref="N3937:N3947" si="6023">N3936</f>
        <v>282</v>
      </c>
      <c r="O3937" s="15">
        <f>Premissas!$I$3</f>
        <v>52.19</v>
      </c>
      <c r="P3937" s="16">
        <f t="shared" si="6018"/>
        <v>0</v>
      </c>
      <c r="Q3937" s="17">
        <f>P3937*Premissas!$C$13</f>
        <v>0</v>
      </c>
      <c r="R3937" s="15">
        <f t="shared" si="6019"/>
        <v>282</v>
      </c>
      <c r="S3937" s="18">
        <f>R3937*Premissas!$C$11</f>
        <v>13582.568807339449</v>
      </c>
      <c r="Y3937" s="7" t="str">
        <f>Premissas!$E$3</f>
        <v>setembro/19</v>
      </c>
      <c r="Z3937" s="29">
        <f t="shared" ref="Z3937:Z3947" si="6024">Z3936</f>
        <v>282</v>
      </c>
      <c r="AA3937" s="15">
        <f>Premissas!$H$3</f>
        <v>58.91</v>
      </c>
      <c r="AB3937" s="16">
        <f t="shared" si="6021"/>
        <v>0</v>
      </c>
      <c r="AC3937" s="17">
        <f>AB3937*Premissas!$C$6</f>
        <v>0</v>
      </c>
      <c r="AD3937" s="15">
        <f t="shared" si="6022"/>
        <v>282</v>
      </c>
      <c r="AE3937" s="18">
        <f>AD3937*Premissas!$C$12</f>
        <v>9090.7307813982916</v>
      </c>
    </row>
    <row r="3938" spans="1:33" x14ac:dyDescent="0.25">
      <c r="A3938" s="7" t="str">
        <f>Premissas!$E$4</f>
        <v>agosto/19</v>
      </c>
      <c r="B3938" s="29">
        <f t="shared" ref="B3938:B3947" si="6025">B3937</f>
        <v>282</v>
      </c>
      <c r="C3938" s="15">
        <f>LARGE(Premissas!$H$4:$I$4,1)</f>
        <v>46.48</v>
      </c>
      <c r="D3938" s="16">
        <f t="shared" si="6015"/>
        <v>0</v>
      </c>
      <c r="E3938" s="17">
        <f>D3938*Premissas!$C$6</f>
        <v>0</v>
      </c>
      <c r="F3938" s="15">
        <f t="shared" si="6016"/>
        <v>282</v>
      </c>
      <c r="G3938" s="18">
        <f>F3938*Premissas!$C$5</f>
        <v>9090.7307813982916</v>
      </c>
      <c r="M3938" s="7" t="str">
        <f>Premissas!$E$4</f>
        <v>agosto/19</v>
      </c>
      <c r="N3938" s="29">
        <f t="shared" si="6023"/>
        <v>282</v>
      </c>
      <c r="O3938" s="15">
        <f>Premissas!$I$4</f>
        <v>20.16</v>
      </c>
      <c r="P3938" s="16">
        <f t="shared" si="6018"/>
        <v>0</v>
      </c>
      <c r="Q3938" s="17">
        <f>P3938*Premissas!$C$13</f>
        <v>0</v>
      </c>
      <c r="R3938" s="15">
        <f t="shared" si="6019"/>
        <v>282</v>
      </c>
      <c r="S3938" s="18">
        <f>R3938*Premissas!$C$11</f>
        <v>13582.568807339449</v>
      </c>
      <c r="Y3938" s="7" t="str">
        <f>Premissas!$E$4</f>
        <v>agosto/19</v>
      </c>
      <c r="Z3938" s="29">
        <f t="shared" si="6024"/>
        <v>282</v>
      </c>
      <c r="AA3938" s="15">
        <f>Premissas!$H$4</f>
        <v>46.48</v>
      </c>
      <c r="AB3938" s="16">
        <f t="shared" si="6021"/>
        <v>0</v>
      </c>
      <c r="AC3938" s="17">
        <f>AB3938*Premissas!$C$6</f>
        <v>0</v>
      </c>
      <c r="AD3938" s="15">
        <f t="shared" si="6022"/>
        <v>282</v>
      </c>
      <c r="AE3938" s="18">
        <f>AD3938*Premissas!$C$12</f>
        <v>9090.7307813982916</v>
      </c>
    </row>
    <row r="3939" spans="1:33" x14ac:dyDescent="0.25">
      <c r="A3939" s="7" t="str">
        <f>Premissas!$E$5</f>
        <v>julho/19</v>
      </c>
      <c r="B3939" s="29">
        <f t="shared" si="6025"/>
        <v>282</v>
      </c>
      <c r="C3939" s="15">
        <f>LARGE(Premissas!$H$5:$I$5,1)</f>
        <v>63.17</v>
      </c>
      <c r="D3939" s="16">
        <f t="shared" si="6015"/>
        <v>0</v>
      </c>
      <c r="E3939" s="17">
        <f>D3939*Premissas!$C$6</f>
        <v>0</v>
      </c>
      <c r="F3939" s="15">
        <f t="shared" si="6016"/>
        <v>282</v>
      </c>
      <c r="G3939" s="18">
        <f>F3939*Premissas!$C$5</f>
        <v>9090.7307813982916</v>
      </c>
      <c r="M3939" s="7" t="str">
        <f>Premissas!$E$5</f>
        <v>julho/19</v>
      </c>
      <c r="N3939" s="29">
        <f t="shared" si="6023"/>
        <v>282</v>
      </c>
      <c r="O3939" s="15">
        <f>Premissas!$I$5</f>
        <v>39.979999999999997</v>
      </c>
      <c r="P3939" s="16">
        <f t="shared" si="6018"/>
        <v>0</v>
      </c>
      <c r="Q3939" s="17">
        <f>P3939*Premissas!$C$13</f>
        <v>0</v>
      </c>
      <c r="R3939" s="15">
        <f t="shared" si="6019"/>
        <v>282</v>
      </c>
      <c r="S3939" s="18">
        <f>R3939*Premissas!$C$11</f>
        <v>13582.568807339449</v>
      </c>
      <c r="Y3939" s="7" t="str">
        <f>Premissas!$E$5</f>
        <v>julho/19</v>
      </c>
      <c r="Z3939" s="29">
        <f t="shared" si="6024"/>
        <v>282</v>
      </c>
      <c r="AA3939" s="15">
        <f>Premissas!$H$5</f>
        <v>63.17</v>
      </c>
      <c r="AB3939" s="16">
        <f t="shared" si="6021"/>
        <v>0</v>
      </c>
      <c r="AC3939" s="17">
        <f>AB3939*Premissas!$C$6</f>
        <v>0</v>
      </c>
      <c r="AD3939" s="15">
        <f t="shared" si="6022"/>
        <v>282</v>
      </c>
      <c r="AE3939" s="18">
        <f>AD3939*Premissas!$C$12</f>
        <v>9090.7307813982916</v>
      </c>
    </row>
    <row r="3940" spans="1:33" x14ac:dyDescent="0.25">
      <c r="A3940" s="7" t="str">
        <f>Premissas!$E$6</f>
        <v>junho/19</v>
      </c>
      <c r="B3940" s="29">
        <f t="shared" si="6025"/>
        <v>282</v>
      </c>
      <c r="C3940" s="15">
        <f>LARGE(Premissas!$H$6:$I$6,1)</f>
        <v>59.47</v>
      </c>
      <c r="D3940" s="16">
        <f t="shared" si="6015"/>
        <v>0</v>
      </c>
      <c r="E3940" s="17">
        <f>D3940*Premissas!$C$6</f>
        <v>0</v>
      </c>
      <c r="F3940" s="15">
        <f t="shared" si="6016"/>
        <v>282</v>
      </c>
      <c r="G3940" s="18">
        <f>F3940*Premissas!$C$5</f>
        <v>9090.7307813982916</v>
      </c>
      <c r="M3940" s="7" t="str">
        <f>Premissas!$E$6</f>
        <v>junho/19</v>
      </c>
      <c r="N3940" s="29">
        <f t="shared" si="6023"/>
        <v>282</v>
      </c>
      <c r="O3940" s="15">
        <f>Premissas!$I$6</f>
        <v>47.71</v>
      </c>
      <c r="P3940" s="16">
        <f t="shared" si="6018"/>
        <v>0</v>
      </c>
      <c r="Q3940" s="17">
        <f>P3940*Premissas!$C$13</f>
        <v>0</v>
      </c>
      <c r="R3940" s="15">
        <f t="shared" si="6019"/>
        <v>282</v>
      </c>
      <c r="S3940" s="18">
        <f>R3940*Premissas!$C$11</f>
        <v>13582.568807339449</v>
      </c>
      <c r="Y3940" s="7" t="str">
        <f>Premissas!$E$6</f>
        <v>junho/19</v>
      </c>
      <c r="Z3940" s="29">
        <f t="shared" si="6024"/>
        <v>282</v>
      </c>
      <c r="AA3940" s="15">
        <f>Premissas!$H$6</f>
        <v>59.47</v>
      </c>
      <c r="AB3940" s="16">
        <f t="shared" si="6021"/>
        <v>0</v>
      </c>
      <c r="AC3940" s="17">
        <f>AB3940*Premissas!$C$6</f>
        <v>0</v>
      </c>
      <c r="AD3940" s="15">
        <f t="shared" si="6022"/>
        <v>282</v>
      </c>
      <c r="AE3940" s="18">
        <f>AD3940*Premissas!$C$12</f>
        <v>9090.7307813982916</v>
      </c>
    </row>
    <row r="3941" spans="1:33" x14ac:dyDescent="0.25">
      <c r="A3941" s="7" t="str">
        <f>Premissas!$E$7</f>
        <v>maio/19</v>
      </c>
      <c r="B3941" s="29">
        <f t="shared" si="6025"/>
        <v>282</v>
      </c>
      <c r="C3941" s="15">
        <f>LARGE(Premissas!$H$7:$I$7,1)</f>
        <v>61.04</v>
      </c>
      <c r="D3941" s="20">
        <f t="shared" si="6015"/>
        <v>0</v>
      </c>
      <c r="E3941" s="17">
        <f>D3941*Premissas!$C$6</f>
        <v>0</v>
      </c>
      <c r="F3941" s="15">
        <f t="shared" si="6016"/>
        <v>282</v>
      </c>
      <c r="G3941" s="18">
        <f>F3941*Premissas!$C$5</f>
        <v>9090.7307813982916</v>
      </c>
      <c r="M3941" s="7" t="str">
        <f>Premissas!$E$7</f>
        <v>maio/19</v>
      </c>
      <c r="N3941" s="29">
        <f t="shared" si="6023"/>
        <v>282</v>
      </c>
      <c r="O3941" s="15">
        <f>Premissas!$I$7</f>
        <v>46.37</v>
      </c>
      <c r="P3941" s="20">
        <f t="shared" si="6018"/>
        <v>0</v>
      </c>
      <c r="Q3941" s="17">
        <f>P3941*Premissas!$C$13</f>
        <v>0</v>
      </c>
      <c r="R3941" s="15">
        <f t="shared" si="6019"/>
        <v>282</v>
      </c>
      <c r="S3941" s="18">
        <f>R3941*Premissas!$C$11</f>
        <v>13582.568807339449</v>
      </c>
      <c r="Y3941" s="7" t="str">
        <f>Premissas!$E$7</f>
        <v>maio/19</v>
      </c>
      <c r="Z3941" s="29">
        <f t="shared" si="6024"/>
        <v>282</v>
      </c>
      <c r="AA3941" s="15">
        <f>Premissas!$H$7</f>
        <v>61.04</v>
      </c>
      <c r="AB3941" s="20">
        <f t="shared" si="6021"/>
        <v>0</v>
      </c>
      <c r="AC3941" s="17">
        <f>AB3941*Premissas!$C$6</f>
        <v>0</v>
      </c>
      <c r="AD3941" s="15">
        <f t="shared" si="6022"/>
        <v>282</v>
      </c>
      <c r="AE3941" s="18">
        <f>AD3941*Premissas!$C$12</f>
        <v>9090.7307813982916</v>
      </c>
    </row>
    <row r="3942" spans="1:33" x14ac:dyDescent="0.25">
      <c r="A3942" s="7" t="str">
        <f>Premissas!$E$8</f>
        <v>abril/19</v>
      </c>
      <c r="B3942" s="29">
        <f t="shared" si="6025"/>
        <v>282</v>
      </c>
      <c r="C3942" s="15">
        <f>LARGE(Premissas!$H$8:$I$8,1)</f>
        <v>81.98</v>
      </c>
      <c r="D3942" s="20">
        <f t="shared" si="6015"/>
        <v>0</v>
      </c>
      <c r="E3942" s="17">
        <f>D3942*Premissas!$C$6</f>
        <v>0</v>
      </c>
      <c r="F3942" s="15">
        <f t="shared" si="6016"/>
        <v>282</v>
      </c>
      <c r="G3942" s="18">
        <f>F3942*Premissas!$C$5</f>
        <v>9090.7307813982916</v>
      </c>
      <c r="M3942" s="7" t="str">
        <f>Premissas!$E$8</f>
        <v>abril/19</v>
      </c>
      <c r="N3942" s="29">
        <f t="shared" si="6023"/>
        <v>282</v>
      </c>
      <c r="O3942" s="15">
        <f>Premissas!$I$8</f>
        <v>53.09</v>
      </c>
      <c r="P3942" s="20">
        <f t="shared" si="6018"/>
        <v>0</v>
      </c>
      <c r="Q3942" s="17">
        <f>P3942*Premissas!$C$13</f>
        <v>0</v>
      </c>
      <c r="R3942" s="15">
        <f t="shared" si="6019"/>
        <v>282</v>
      </c>
      <c r="S3942" s="18">
        <f>R3942*Premissas!$C$11</f>
        <v>13582.568807339449</v>
      </c>
      <c r="Y3942" s="7" t="str">
        <f>Premissas!$E$8</f>
        <v>abril/19</v>
      </c>
      <c r="Z3942" s="29">
        <f t="shared" si="6024"/>
        <v>282</v>
      </c>
      <c r="AA3942" s="15">
        <f>Premissas!$H$8</f>
        <v>81.98</v>
      </c>
      <c r="AB3942" s="20">
        <f t="shared" si="6021"/>
        <v>0</v>
      </c>
      <c r="AC3942" s="17">
        <f>AB3942*Premissas!$C$6</f>
        <v>0</v>
      </c>
      <c r="AD3942" s="15">
        <f t="shared" si="6022"/>
        <v>282</v>
      </c>
      <c r="AE3942" s="18">
        <f>AD3942*Premissas!$C$12</f>
        <v>9090.7307813982916</v>
      </c>
    </row>
    <row r="3943" spans="1:33" x14ac:dyDescent="0.25">
      <c r="A3943" s="7" t="str">
        <f>Premissas!$E$9</f>
        <v>março/19</v>
      </c>
      <c r="B3943" s="29">
        <f t="shared" si="6025"/>
        <v>282</v>
      </c>
      <c r="C3943" s="15">
        <f>LARGE(Premissas!$H$9:$I$9,1)</f>
        <v>77.73</v>
      </c>
      <c r="D3943" s="20">
        <f t="shared" si="6015"/>
        <v>0</v>
      </c>
      <c r="E3943" s="17">
        <f>D3943*Premissas!$C$6</f>
        <v>0</v>
      </c>
      <c r="F3943" s="15">
        <f t="shared" si="6016"/>
        <v>282</v>
      </c>
      <c r="G3943" s="18">
        <f>F3943*Premissas!$C$5</f>
        <v>9090.7307813982916</v>
      </c>
      <c r="M3943" s="7" t="str">
        <f>Premissas!$E$9</f>
        <v>março/19</v>
      </c>
      <c r="N3943" s="29">
        <f t="shared" si="6023"/>
        <v>282</v>
      </c>
      <c r="O3943" s="15">
        <f>Premissas!$I$9</f>
        <v>77.73</v>
      </c>
      <c r="P3943" s="20">
        <f t="shared" si="6018"/>
        <v>0</v>
      </c>
      <c r="Q3943" s="17">
        <f>P3943*Premissas!$C$13</f>
        <v>0</v>
      </c>
      <c r="R3943" s="15">
        <f t="shared" si="6019"/>
        <v>282</v>
      </c>
      <c r="S3943" s="18">
        <f>R3943*Premissas!$C$11</f>
        <v>13582.568807339449</v>
      </c>
      <c r="Y3943" s="7" t="str">
        <f>Premissas!$E$9</f>
        <v>março/19</v>
      </c>
      <c r="Z3943" s="29">
        <f t="shared" si="6024"/>
        <v>282</v>
      </c>
      <c r="AA3943" s="15">
        <f>Premissas!$H$9</f>
        <v>77.62</v>
      </c>
      <c r="AB3943" s="20">
        <f t="shared" si="6021"/>
        <v>0</v>
      </c>
      <c r="AC3943" s="17">
        <f>AB3943*Premissas!$C$6</f>
        <v>0</v>
      </c>
      <c r="AD3943" s="15">
        <f t="shared" si="6022"/>
        <v>282</v>
      </c>
      <c r="AE3943" s="18">
        <f>AD3943*Premissas!$C$12</f>
        <v>9090.7307813982916</v>
      </c>
    </row>
    <row r="3944" spans="1:33" x14ac:dyDescent="0.25">
      <c r="A3944" s="7" t="str">
        <f>Premissas!$E$10</f>
        <v>fevereiro/19</v>
      </c>
      <c r="B3944" s="29">
        <f t="shared" si="6025"/>
        <v>282</v>
      </c>
      <c r="C3944" s="15">
        <f>LARGE(Premissas!$H$10:$I$10,1)</f>
        <v>89.49</v>
      </c>
      <c r="D3944" s="20">
        <f t="shared" si="6015"/>
        <v>0</v>
      </c>
      <c r="E3944" s="17">
        <f>D3944*Premissas!$C$6</f>
        <v>0</v>
      </c>
      <c r="F3944" s="15">
        <f t="shared" si="6016"/>
        <v>282</v>
      </c>
      <c r="G3944" s="18">
        <f>F3944*Premissas!$C$5</f>
        <v>9090.7307813982916</v>
      </c>
      <c r="M3944" s="7" t="str">
        <f>Premissas!$E$10</f>
        <v>fevereiro/19</v>
      </c>
      <c r="N3944" s="29">
        <f t="shared" si="6023"/>
        <v>282</v>
      </c>
      <c r="O3944" s="15">
        <f>Premissas!$I$10</f>
        <v>61.82</v>
      </c>
      <c r="P3944" s="20">
        <f t="shared" si="6018"/>
        <v>0</v>
      </c>
      <c r="Q3944" s="17">
        <f>P3944*Premissas!$C$13</f>
        <v>0</v>
      </c>
      <c r="R3944" s="15">
        <f t="shared" si="6019"/>
        <v>282</v>
      </c>
      <c r="S3944" s="18">
        <f>R3944*Premissas!$C$11</f>
        <v>13582.568807339449</v>
      </c>
      <c r="Y3944" s="7" t="str">
        <f>Premissas!$E$10</f>
        <v>fevereiro/19</v>
      </c>
      <c r="Z3944" s="29">
        <f t="shared" si="6024"/>
        <v>282</v>
      </c>
      <c r="AA3944" s="15">
        <f>Premissas!$H$10</f>
        <v>89.49</v>
      </c>
      <c r="AB3944" s="20">
        <f t="shared" si="6021"/>
        <v>0</v>
      </c>
      <c r="AC3944" s="17">
        <f>AB3944*Premissas!$C$6</f>
        <v>0</v>
      </c>
      <c r="AD3944" s="15">
        <f t="shared" si="6022"/>
        <v>282</v>
      </c>
      <c r="AE3944" s="18">
        <f>AD3944*Premissas!$C$12</f>
        <v>9090.7307813982916</v>
      </c>
    </row>
    <row r="3945" spans="1:33" x14ac:dyDescent="0.25">
      <c r="A3945" s="7" t="str">
        <f>Premissas!$E$11</f>
        <v>janeiro/19</v>
      </c>
      <c r="B3945" s="29">
        <f t="shared" si="6025"/>
        <v>282</v>
      </c>
      <c r="C3945" s="15">
        <f>LARGE(Premissas!$H$11:$I$11,1)</f>
        <v>81.09</v>
      </c>
      <c r="D3945" s="16">
        <f t="shared" si="6015"/>
        <v>0</v>
      </c>
      <c r="E3945" s="17">
        <f>D3945*Premissas!$C$6</f>
        <v>0</v>
      </c>
      <c r="F3945" s="15">
        <f t="shared" si="6016"/>
        <v>282</v>
      </c>
      <c r="G3945" s="18">
        <f>F3945*Premissas!$C$5</f>
        <v>9090.7307813982916</v>
      </c>
      <c r="M3945" s="7" t="str">
        <f>Premissas!$E$11</f>
        <v>janeiro/19</v>
      </c>
      <c r="N3945" s="29">
        <f t="shared" si="6023"/>
        <v>282</v>
      </c>
      <c r="O3945" s="15">
        <f>Premissas!$I$11</f>
        <v>57.12</v>
      </c>
      <c r="P3945" s="16">
        <f t="shared" si="6018"/>
        <v>0</v>
      </c>
      <c r="Q3945" s="17">
        <f>P3945*Premissas!$C$13</f>
        <v>0</v>
      </c>
      <c r="R3945" s="15">
        <f t="shared" si="6019"/>
        <v>282</v>
      </c>
      <c r="S3945" s="18">
        <f>R3945*Premissas!$C$11</f>
        <v>13582.568807339449</v>
      </c>
      <c r="Y3945" s="7" t="str">
        <f>Premissas!$E$11</f>
        <v>janeiro/19</v>
      </c>
      <c r="Z3945" s="29">
        <f t="shared" si="6024"/>
        <v>282</v>
      </c>
      <c r="AA3945" s="15">
        <f>Premissas!$H$11</f>
        <v>81.09</v>
      </c>
      <c r="AB3945" s="16">
        <f t="shared" si="6021"/>
        <v>0</v>
      </c>
      <c r="AC3945" s="17">
        <f>AB3945*Premissas!$C$6</f>
        <v>0</v>
      </c>
      <c r="AD3945" s="15">
        <f t="shared" si="6022"/>
        <v>282</v>
      </c>
      <c r="AE3945" s="18">
        <f>AD3945*Premissas!$C$12</f>
        <v>9090.7307813982916</v>
      </c>
    </row>
    <row r="3946" spans="1:33" x14ac:dyDescent="0.25">
      <c r="A3946" s="7" t="str">
        <f>Premissas!$E$12</f>
        <v>dezembro/18</v>
      </c>
      <c r="B3946" s="29">
        <f t="shared" si="6025"/>
        <v>282</v>
      </c>
      <c r="C3946" s="15">
        <f>LARGE(Premissas!$H$12:$I$12,1)</f>
        <v>66.98</v>
      </c>
      <c r="D3946" s="16">
        <f t="shared" si="6015"/>
        <v>0</v>
      </c>
      <c r="E3946" s="17">
        <f>D3946*Premissas!$C$6</f>
        <v>0</v>
      </c>
      <c r="F3946" s="15">
        <f t="shared" si="6016"/>
        <v>282</v>
      </c>
      <c r="G3946" s="18">
        <f>F3946*Premissas!$C$5</f>
        <v>9090.7307813982916</v>
      </c>
      <c r="M3946" s="7" t="str">
        <f>Premissas!$E$12</f>
        <v>dezembro/18</v>
      </c>
      <c r="N3946" s="29">
        <f t="shared" si="6023"/>
        <v>282</v>
      </c>
      <c r="O3946" s="15">
        <f>Premissas!$I$12</f>
        <v>56.9</v>
      </c>
      <c r="P3946" s="16">
        <f t="shared" si="6018"/>
        <v>0</v>
      </c>
      <c r="Q3946" s="17">
        <f>P3946*Premissas!$C$13</f>
        <v>0</v>
      </c>
      <c r="R3946" s="15">
        <f t="shared" si="6019"/>
        <v>282</v>
      </c>
      <c r="S3946" s="18">
        <f>R3946*Premissas!$C$11</f>
        <v>13582.568807339449</v>
      </c>
      <c r="Y3946" s="7" t="str">
        <f>Premissas!$E$12</f>
        <v>dezembro/18</v>
      </c>
      <c r="Z3946" s="29">
        <f t="shared" si="6024"/>
        <v>282</v>
      </c>
      <c r="AA3946" s="15">
        <f>Premissas!$H$12</f>
        <v>66.98</v>
      </c>
      <c r="AB3946" s="16">
        <f t="shared" si="6021"/>
        <v>0</v>
      </c>
      <c r="AC3946" s="17">
        <f>AB3946*Premissas!$C$6</f>
        <v>0</v>
      </c>
      <c r="AD3946" s="15">
        <f t="shared" si="6022"/>
        <v>282</v>
      </c>
      <c r="AE3946" s="18">
        <f>AD3946*Premissas!$C$12</f>
        <v>9090.7307813982916</v>
      </c>
    </row>
    <row r="3947" spans="1:33" x14ac:dyDescent="0.25">
      <c r="A3947" s="7" t="str">
        <f>Premissas!$E$13</f>
        <v>novembro/18</v>
      </c>
      <c r="B3947" s="29">
        <f t="shared" si="6025"/>
        <v>282</v>
      </c>
      <c r="C3947" s="15">
        <f>LARGE(Premissas!$H$13:$I$13,1)</f>
        <v>66.42</v>
      </c>
      <c r="D3947" s="16">
        <f t="shared" si="6015"/>
        <v>0</v>
      </c>
      <c r="E3947" s="17">
        <f>D3947*Premissas!$C$6</f>
        <v>0</v>
      </c>
      <c r="F3947" s="15">
        <f t="shared" si="6016"/>
        <v>282</v>
      </c>
      <c r="G3947" s="18">
        <f>F3947*Premissas!$C$5</f>
        <v>9090.7307813982916</v>
      </c>
      <c r="M3947" s="7" t="str">
        <f>Premissas!$E$13</f>
        <v>novembro/18</v>
      </c>
      <c r="N3947" s="29">
        <f t="shared" si="6023"/>
        <v>282</v>
      </c>
      <c r="O3947" s="15">
        <f>Premissas!$I$13</f>
        <v>40.659999999999997</v>
      </c>
      <c r="P3947" s="16">
        <f t="shared" si="6018"/>
        <v>0</v>
      </c>
      <c r="Q3947" s="17">
        <f>P3947*Premissas!$C$13</f>
        <v>0</v>
      </c>
      <c r="R3947" s="15">
        <f t="shared" si="6019"/>
        <v>282</v>
      </c>
      <c r="S3947" s="18">
        <f>R3947*Premissas!$C$11</f>
        <v>13582.568807339449</v>
      </c>
      <c r="Y3947" s="7" t="str">
        <f>Premissas!$E$13</f>
        <v>novembro/18</v>
      </c>
      <c r="Z3947" s="29">
        <f t="shared" si="6024"/>
        <v>282</v>
      </c>
      <c r="AA3947" s="15">
        <f>Premissas!$H$13</f>
        <v>66.42</v>
      </c>
      <c r="AB3947" s="16">
        <f t="shared" si="6021"/>
        <v>0</v>
      </c>
      <c r="AC3947" s="17">
        <f>AB3947*Premissas!$C$6</f>
        <v>0</v>
      </c>
      <c r="AD3947" s="15">
        <f t="shared" si="6022"/>
        <v>282</v>
      </c>
      <c r="AE3947" s="18">
        <f>AD3947*Premissas!$C$12</f>
        <v>9090.7307813982916</v>
      </c>
    </row>
    <row r="3948" spans="1:33" x14ac:dyDescent="0.25">
      <c r="A3948" s="26" t="s">
        <v>35</v>
      </c>
      <c r="B3948" s="5"/>
      <c r="C3948" s="5">
        <f>LARGE(C3935:C3947,1)</f>
        <v>89.49</v>
      </c>
      <c r="D3948" s="5">
        <f>LARGE(D3935:D3947,1)</f>
        <v>0</v>
      </c>
      <c r="E3948" s="27">
        <f>SUM(E3936:E3947)</f>
        <v>0</v>
      </c>
      <c r="F3948" s="5">
        <f>LARGE(F3935:F3947,1)</f>
        <v>282</v>
      </c>
      <c r="G3948" s="27">
        <f t="shared" ref="G3948:G4004" si="6026">SUM(G3936:G3947)</f>
        <v>109088.7693767795</v>
      </c>
      <c r="H3948" s="50">
        <f>E3948+G3948</f>
        <v>109088.7693767795</v>
      </c>
      <c r="I3948">
        <f>B3936</f>
        <v>282</v>
      </c>
      <c r="M3948" s="26" t="s">
        <v>35</v>
      </c>
      <c r="N3948" s="5"/>
      <c r="O3948" s="5">
        <f t="shared" ref="O3948:P3948" si="6027">LARGE(O3935:O3947,1)</f>
        <v>77.73</v>
      </c>
      <c r="P3948" s="5">
        <f t="shared" si="6027"/>
        <v>0</v>
      </c>
      <c r="Q3948" s="27">
        <f t="shared" ref="Q3948" si="6028">SUM(Q3936:Q3947)</f>
        <v>0</v>
      </c>
      <c r="R3948" s="5">
        <f t="shared" ref="R3948" si="6029">LARGE(R3935:R3947,1)</f>
        <v>282</v>
      </c>
      <c r="S3948" s="27">
        <f t="shared" ref="S3948:S4004" si="6030">SUM(S3936:S3947)</f>
        <v>162990.82568807332</v>
      </c>
      <c r="T3948" s="50">
        <f t="shared" ref="T3948" si="6031">Q3948+S3948</f>
        <v>162990.82568807332</v>
      </c>
      <c r="U3948">
        <f t="shared" ref="U3948" si="6032">N3936</f>
        <v>282</v>
      </c>
      <c r="Y3948" s="26" t="s">
        <v>35</v>
      </c>
      <c r="Z3948" s="5"/>
      <c r="AA3948" s="5">
        <f t="shared" ref="AA3948:AB3948" si="6033">LARGE(AA3935:AA3947,1)</f>
        <v>89.49</v>
      </c>
      <c r="AB3948" s="5">
        <f t="shared" si="6033"/>
        <v>0</v>
      </c>
      <c r="AC3948" s="27">
        <f t="shared" ref="AC3948" si="6034">SUM(AC3936:AC3947)</f>
        <v>0</v>
      </c>
      <c r="AD3948" s="5">
        <f t="shared" ref="AD3948" si="6035">LARGE(AD3935:AD3947,1)</f>
        <v>282</v>
      </c>
      <c r="AE3948" s="27">
        <f t="shared" ref="AE3948:AE4004" si="6036">SUM(AE3936:AE3947)</f>
        <v>109088.7693767795</v>
      </c>
      <c r="AF3948" s="50">
        <f t="shared" ref="AF3948" si="6037">AC3948+AE3948</f>
        <v>109088.7693767795</v>
      </c>
      <c r="AG3948">
        <f t="shared" ref="AG3948" si="6038">Z3936</f>
        <v>282</v>
      </c>
    </row>
    <row r="3949" spans="1:33" x14ac:dyDescent="0.25">
      <c r="A3949" s="6" t="s">
        <v>12</v>
      </c>
      <c r="B3949" s="6" t="s">
        <v>18</v>
      </c>
      <c r="C3949" s="6" t="s">
        <v>19</v>
      </c>
      <c r="D3949" s="14" t="s">
        <v>20</v>
      </c>
      <c r="E3949" s="14" t="s">
        <v>21</v>
      </c>
      <c r="F3949" s="6" t="s">
        <v>22</v>
      </c>
      <c r="G3949" s="6" t="s">
        <v>23</v>
      </c>
      <c r="M3949" s="6" t="s">
        <v>12</v>
      </c>
      <c r="N3949" s="6" t="s">
        <v>18</v>
      </c>
      <c r="O3949" s="6" t="s">
        <v>19</v>
      </c>
      <c r="P3949" s="14" t="s">
        <v>20</v>
      </c>
      <c r="Q3949" s="14" t="s">
        <v>21</v>
      </c>
      <c r="R3949" s="6" t="s">
        <v>22</v>
      </c>
      <c r="S3949" s="6" t="s">
        <v>23</v>
      </c>
      <c r="Y3949" s="6" t="s">
        <v>12</v>
      </c>
      <c r="Z3949" s="6" t="s">
        <v>18</v>
      </c>
      <c r="AA3949" s="6" t="s">
        <v>19</v>
      </c>
      <c r="AB3949" s="14" t="s">
        <v>20</v>
      </c>
      <c r="AC3949" s="14" t="s">
        <v>21</v>
      </c>
      <c r="AD3949" s="6" t="s">
        <v>22</v>
      </c>
      <c r="AE3949" s="6" t="s">
        <v>23</v>
      </c>
    </row>
    <row r="3950" spans="1:33" x14ac:dyDescent="0.25">
      <c r="A3950" s="7" t="str">
        <f>Premissas!$E$2</f>
        <v>outubro/19</v>
      </c>
      <c r="B3950" s="29">
        <f>B3936+1</f>
        <v>283</v>
      </c>
      <c r="C3950" s="15">
        <f>LARGE(Premissas!$H$2:$I$2,1)</f>
        <v>63.39</v>
      </c>
      <c r="D3950" s="16">
        <f t="shared" ref="D3950:D3961" si="6039">IF(C3950&gt;105%*B3950,(C3950-B3950),0)</f>
        <v>0</v>
      </c>
      <c r="E3950" s="17">
        <f>D3950*Premissas!$C$6</f>
        <v>0</v>
      </c>
      <c r="F3950" s="15">
        <f t="shared" ref="F3950:F3961" si="6040">IF(C3950&gt;B3950,C3950,B3950)</f>
        <v>283</v>
      </c>
      <c r="G3950" s="18">
        <f>F3950*Premissas!$C$5</f>
        <v>9122.967415374882</v>
      </c>
      <c r="M3950" s="7" t="str">
        <f>Premissas!$E$2</f>
        <v>outubro/19</v>
      </c>
      <c r="N3950" s="29">
        <f t="shared" ref="N3950" si="6041">N3936+1</f>
        <v>283</v>
      </c>
      <c r="O3950" s="15">
        <f>Premissas!$I$2</f>
        <v>63.39</v>
      </c>
      <c r="P3950" s="16">
        <f t="shared" ref="P3950:P3961" si="6042">IF(O3950&gt;105%*N3950,(O3950-N3950),0)</f>
        <v>0</v>
      </c>
      <c r="Q3950" s="17">
        <f>P3950*Premissas!$C$13</f>
        <v>0</v>
      </c>
      <c r="R3950" s="15">
        <f t="shared" ref="R3950:R3961" si="6043">IF(O3950&gt;N3950,O3950,N3950)</f>
        <v>283</v>
      </c>
      <c r="S3950" s="18">
        <f>R3950*Premissas!$C$11</f>
        <v>13630.733944954129</v>
      </c>
      <c r="Y3950" s="7" t="str">
        <f>Premissas!$E$2</f>
        <v>outubro/19</v>
      </c>
      <c r="Z3950" s="29">
        <f t="shared" ref="Z3950" si="6044">Z3936+1</f>
        <v>283</v>
      </c>
      <c r="AA3950" s="15">
        <f>Premissas!$H$2</f>
        <v>58.8</v>
      </c>
      <c r="AB3950" s="16">
        <f t="shared" ref="AB3950:AB3961" si="6045">IF(AA3950&gt;105%*Z3950,(AA3950-Z3950),0)</f>
        <v>0</v>
      </c>
      <c r="AC3950" s="17">
        <f>AB3950*Premissas!$C$6</f>
        <v>0</v>
      </c>
      <c r="AD3950" s="15">
        <f t="shared" ref="AD3950:AD3961" si="6046">IF(AA3950&gt;Z3950,AA3950,Z3950)</f>
        <v>283</v>
      </c>
      <c r="AE3950" s="18">
        <f>AD3950*Premissas!$C$12</f>
        <v>9122.967415374882</v>
      </c>
    </row>
    <row r="3951" spans="1:33" x14ac:dyDescent="0.25">
      <c r="A3951" s="7" t="str">
        <f>Premissas!$E$3</f>
        <v>setembro/19</v>
      </c>
      <c r="B3951" s="29">
        <f>B3950</f>
        <v>283</v>
      </c>
      <c r="C3951" s="15">
        <f>LARGE(Premissas!$H$3:$I$3,1)</f>
        <v>58.91</v>
      </c>
      <c r="D3951" s="16">
        <f t="shared" si="6039"/>
        <v>0</v>
      </c>
      <c r="E3951" s="17">
        <f>D3951*Premissas!$C$6</f>
        <v>0</v>
      </c>
      <c r="F3951" s="15">
        <f t="shared" si="6040"/>
        <v>283</v>
      </c>
      <c r="G3951" s="18">
        <f>F3951*Premissas!$C$5</f>
        <v>9122.967415374882</v>
      </c>
      <c r="M3951" s="7" t="str">
        <f>Premissas!$E$3</f>
        <v>setembro/19</v>
      </c>
      <c r="N3951" s="29">
        <f t="shared" ref="N3951:N3961" si="6047">N3950</f>
        <v>283</v>
      </c>
      <c r="O3951" s="15">
        <f>Premissas!$I$3</f>
        <v>52.19</v>
      </c>
      <c r="P3951" s="16">
        <f t="shared" si="6042"/>
        <v>0</v>
      </c>
      <c r="Q3951" s="17">
        <f>P3951*Premissas!$C$13</f>
        <v>0</v>
      </c>
      <c r="R3951" s="15">
        <f t="shared" si="6043"/>
        <v>283</v>
      </c>
      <c r="S3951" s="18">
        <f>R3951*Premissas!$C$11</f>
        <v>13630.733944954129</v>
      </c>
      <c r="Y3951" s="7" t="str">
        <f>Premissas!$E$3</f>
        <v>setembro/19</v>
      </c>
      <c r="Z3951" s="29">
        <f t="shared" ref="Z3951:Z3961" si="6048">Z3950</f>
        <v>283</v>
      </c>
      <c r="AA3951" s="15">
        <f>Premissas!$H$3</f>
        <v>58.91</v>
      </c>
      <c r="AB3951" s="16">
        <f t="shared" si="6045"/>
        <v>0</v>
      </c>
      <c r="AC3951" s="17">
        <f>AB3951*Premissas!$C$6</f>
        <v>0</v>
      </c>
      <c r="AD3951" s="15">
        <f t="shared" si="6046"/>
        <v>283</v>
      </c>
      <c r="AE3951" s="18">
        <f>AD3951*Premissas!$C$12</f>
        <v>9122.967415374882</v>
      </c>
    </row>
    <row r="3952" spans="1:33" x14ac:dyDescent="0.25">
      <c r="A3952" s="7" t="str">
        <f>Premissas!$E$4</f>
        <v>agosto/19</v>
      </c>
      <c r="B3952" s="29">
        <f t="shared" ref="B3952:B3961" si="6049">B3951</f>
        <v>283</v>
      </c>
      <c r="C3952" s="15">
        <f>LARGE(Premissas!$H$4:$I$4,1)</f>
        <v>46.48</v>
      </c>
      <c r="D3952" s="16">
        <f t="shared" si="6039"/>
        <v>0</v>
      </c>
      <c r="E3952" s="17">
        <f>D3952*Premissas!$C$6</f>
        <v>0</v>
      </c>
      <c r="F3952" s="15">
        <f t="shared" si="6040"/>
        <v>283</v>
      </c>
      <c r="G3952" s="18">
        <f>F3952*Premissas!$C$5</f>
        <v>9122.967415374882</v>
      </c>
      <c r="M3952" s="7" t="str">
        <f>Premissas!$E$4</f>
        <v>agosto/19</v>
      </c>
      <c r="N3952" s="29">
        <f t="shared" si="6047"/>
        <v>283</v>
      </c>
      <c r="O3952" s="15">
        <f>Premissas!$I$4</f>
        <v>20.16</v>
      </c>
      <c r="P3952" s="16">
        <f t="shared" si="6042"/>
        <v>0</v>
      </c>
      <c r="Q3952" s="17">
        <f>P3952*Premissas!$C$13</f>
        <v>0</v>
      </c>
      <c r="R3952" s="15">
        <f t="shared" si="6043"/>
        <v>283</v>
      </c>
      <c r="S3952" s="18">
        <f>R3952*Premissas!$C$11</f>
        <v>13630.733944954129</v>
      </c>
      <c r="Y3952" s="7" t="str">
        <f>Premissas!$E$4</f>
        <v>agosto/19</v>
      </c>
      <c r="Z3952" s="29">
        <f t="shared" si="6048"/>
        <v>283</v>
      </c>
      <c r="AA3952" s="15">
        <f>Premissas!$H$4</f>
        <v>46.48</v>
      </c>
      <c r="AB3952" s="16">
        <f t="shared" si="6045"/>
        <v>0</v>
      </c>
      <c r="AC3952" s="17">
        <f>AB3952*Premissas!$C$6</f>
        <v>0</v>
      </c>
      <c r="AD3952" s="15">
        <f t="shared" si="6046"/>
        <v>283</v>
      </c>
      <c r="AE3952" s="18">
        <f>AD3952*Premissas!$C$12</f>
        <v>9122.967415374882</v>
      </c>
    </row>
    <row r="3953" spans="1:33" x14ac:dyDescent="0.25">
      <c r="A3953" s="7" t="str">
        <f>Premissas!$E$5</f>
        <v>julho/19</v>
      </c>
      <c r="B3953" s="29">
        <f t="shared" si="6049"/>
        <v>283</v>
      </c>
      <c r="C3953" s="15">
        <f>LARGE(Premissas!$H$5:$I$5,1)</f>
        <v>63.17</v>
      </c>
      <c r="D3953" s="16">
        <f t="shared" si="6039"/>
        <v>0</v>
      </c>
      <c r="E3953" s="17">
        <f>D3953*Premissas!$C$6</f>
        <v>0</v>
      </c>
      <c r="F3953" s="15">
        <f t="shared" si="6040"/>
        <v>283</v>
      </c>
      <c r="G3953" s="18">
        <f>F3953*Premissas!$C$5</f>
        <v>9122.967415374882</v>
      </c>
      <c r="M3953" s="7" t="str">
        <f>Premissas!$E$5</f>
        <v>julho/19</v>
      </c>
      <c r="N3953" s="29">
        <f t="shared" si="6047"/>
        <v>283</v>
      </c>
      <c r="O3953" s="15">
        <f>Premissas!$I$5</f>
        <v>39.979999999999997</v>
      </c>
      <c r="P3953" s="16">
        <f t="shared" si="6042"/>
        <v>0</v>
      </c>
      <c r="Q3953" s="17">
        <f>P3953*Premissas!$C$13</f>
        <v>0</v>
      </c>
      <c r="R3953" s="15">
        <f t="shared" si="6043"/>
        <v>283</v>
      </c>
      <c r="S3953" s="18">
        <f>R3953*Premissas!$C$11</f>
        <v>13630.733944954129</v>
      </c>
      <c r="Y3953" s="7" t="str">
        <f>Premissas!$E$5</f>
        <v>julho/19</v>
      </c>
      <c r="Z3953" s="29">
        <f t="shared" si="6048"/>
        <v>283</v>
      </c>
      <c r="AA3953" s="15">
        <f>Premissas!$H$5</f>
        <v>63.17</v>
      </c>
      <c r="AB3953" s="16">
        <f t="shared" si="6045"/>
        <v>0</v>
      </c>
      <c r="AC3953" s="17">
        <f>AB3953*Premissas!$C$6</f>
        <v>0</v>
      </c>
      <c r="AD3953" s="15">
        <f t="shared" si="6046"/>
        <v>283</v>
      </c>
      <c r="AE3953" s="18">
        <f>AD3953*Premissas!$C$12</f>
        <v>9122.967415374882</v>
      </c>
    </row>
    <row r="3954" spans="1:33" x14ac:dyDescent="0.25">
      <c r="A3954" s="7" t="str">
        <f>Premissas!$E$6</f>
        <v>junho/19</v>
      </c>
      <c r="B3954" s="29">
        <f t="shared" si="6049"/>
        <v>283</v>
      </c>
      <c r="C3954" s="15">
        <f>LARGE(Premissas!$H$6:$I$6,1)</f>
        <v>59.47</v>
      </c>
      <c r="D3954" s="16">
        <f t="shared" si="6039"/>
        <v>0</v>
      </c>
      <c r="E3954" s="17">
        <f>D3954*Premissas!$C$6</f>
        <v>0</v>
      </c>
      <c r="F3954" s="15">
        <f t="shared" si="6040"/>
        <v>283</v>
      </c>
      <c r="G3954" s="18">
        <f>F3954*Premissas!$C$5</f>
        <v>9122.967415374882</v>
      </c>
      <c r="M3954" s="7" t="str">
        <f>Premissas!$E$6</f>
        <v>junho/19</v>
      </c>
      <c r="N3954" s="29">
        <f t="shared" si="6047"/>
        <v>283</v>
      </c>
      <c r="O3954" s="15">
        <f>Premissas!$I$6</f>
        <v>47.71</v>
      </c>
      <c r="P3954" s="16">
        <f t="shared" si="6042"/>
        <v>0</v>
      </c>
      <c r="Q3954" s="17">
        <f>P3954*Premissas!$C$13</f>
        <v>0</v>
      </c>
      <c r="R3954" s="15">
        <f t="shared" si="6043"/>
        <v>283</v>
      </c>
      <c r="S3954" s="18">
        <f>R3954*Premissas!$C$11</f>
        <v>13630.733944954129</v>
      </c>
      <c r="Y3954" s="7" t="str">
        <f>Premissas!$E$6</f>
        <v>junho/19</v>
      </c>
      <c r="Z3954" s="29">
        <f t="shared" si="6048"/>
        <v>283</v>
      </c>
      <c r="AA3954" s="15">
        <f>Premissas!$H$6</f>
        <v>59.47</v>
      </c>
      <c r="AB3954" s="16">
        <f t="shared" si="6045"/>
        <v>0</v>
      </c>
      <c r="AC3954" s="17">
        <f>AB3954*Premissas!$C$6</f>
        <v>0</v>
      </c>
      <c r="AD3954" s="15">
        <f t="shared" si="6046"/>
        <v>283</v>
      </c>
      <c r="AE3954" s="18">
        <f>AD3954*Premissas!$C$12</f>
        <v>9122.967415374882</v>
      </c>
    </row>
    <row r="3955" spans="1:33" x14ac:dyDescent="0.25">
      <c r="A3955" s="7" t="str">
        <f>Premissas!$E$7</f>
        <v>maio/19</v>
      </c>
      <c r="B3955" s="29">
        <f t="shared" si="6049"/>
        <v>283</v>
      </c>
      <c r="C3955" s="15">
        <f>LARGE(Premissas!$H$7:$I$7,1)</f>
        <v>61.04</v>
      </c>
      <c r="D3955" s="20">
        <f t="shared" si="6039"/>
        <v>0</v>
      </c>
      <c r="E3955" s="17">
        <f>D3955*Premissas!$C$6</f>
        <v>0</v>
      </c>
      <c r="F3955" s="15">
        <f t="shared" si="6040"/>
        <v>283</v>
      </c>
      <c r="G3955" s="18">
        <f>F3955*Premissas!$C$5</f>
        <v>9122.967415374882</v>
      </c>
      <c r="M3955" s="7" t="str">
        <f>Premissas!$E$7</f>
        <v>maio/19</v>
      </c>
      <c r="N3955" s="29">
        <f t="shared" si="6047"/>
        <v>283</v>
      </c>
      <c r="O3955" s="15">
        <f>Premissas!$I$7</f>
        <v>46.37</v>
      </c>
      <c r="P3955" s="20">
        <f t="shared" si="6042"/>
        <v>0</v>
      </c>
      <c r="Q3955" s="17">
        <f>P3955*Premissas!$C$13</f>
        <v>0</v>
      </c>
      <c r="R3955" s="15">
        <f t="shared" si="6043"/>
        <v>283</v>
      </c>
      <c r="S3955" s="18">
        <f>R3955*Premissas!$C$11</f>
        <v>13630.733944954129</v>
      </c>
      <c r="Y3955" s="7" t="str">
        <f>Premissas!$E$7</f>
        <v>maio/19</v>
      </c>
      <c r="Z3955" s="29">
        <f t="shared" si="6048"/>
        <v>283</v>
      </c>
      <c r="AA3955" s="15">
        <f>Premissas!$H$7</f>
        <v>61.04</v>
      </c>
      <c r="AB3955" s="20">
        <f t="shared" si="6045"/>
        <v>0</v>
      </c>
      <c r="AC3955" s="17">
        <f>AB3955*Premissas!$C$6</f>
        <v>0</v>
      </c>
      <c r="AD3955" s="15">
        <f t="shared" si="6046"/>
        <v>283</v>
      </c>
      <c r="AE3955" s="18">
        <f>AD3955*Premissas!$C$12</f>
        <v>9122.967415374882</v>
      </c>
    </row>
    <row r="3956" spans="1:33" x14ac:dyDescent="0.25">
      <c r="A3956" s="7" t="str">
        <f>Premissas!$E$8</f>
        <v>abril/19</v>
      </c>
      <c r="B3956" s="29">
        <f t="shared" si="6049"/>
        <v>283</v>
      </c>
      <c r="C3956" s="15">
        <f>LARGE(Premissas!$H$8:$I$8,1)</f>
        <v>81.98</v>
      </c>
      <c r="D3956" s="20">
        <f t="shared" si="6039"/>
        <v>0</v>
      </c>
      <c r="E3956" s="17">
        <f>D3956*Premissas!$C$6</f>
        <v>0</v>
      </c>
      <c r="F3956" s="15">
        <f t="shared" si="6040"/>
        <v>283</v>
      </c>
      <c r="G3956" s="18">
        <f>F3956*Premissas!$C$5</f>
        <v>9122.967415374882</v>
      </c>
      <c r="M3956" s="7" t="str">
        <f>Premissas!$E$8</f>
        <v>abril/19</v>
      </c>
      <c r="N3956" s="29">
        <f t="shared" si="6047"/>
        <v>283</v>
      </c>
      <c r="O3956" s="15">
        <f>Premissas!$I$8</f>
        <v>53.09</v>
      </c>
      <c r="P3956" s="20">
        <f t="shared" si="6042"/>
        <v>0</v>
      </c>
      <c r="Q3956" s="17">
        <f>P3956*Premissas!$C$13</f>
        <v>0</v>
      </c>
      <c r="R3956" s="15">
        <f t="shared" si="6043"/>
        <v>283</v>
      </c>
      <c r="S3956" s="18">
        <f>R3956*Premissas!$C$11</f>
        <v>13630.733944954129</v>
      </c>
      <c r="Y3956" s="7" t="str">
        <f>Premissas!$E$8</f>
        <v>abril/19</v>
      </c>
      <c r="Z3956" s="29">
        <f t="shared" si="6048"/>
        <v>283</v>
      </c>
      <c r="AA3956" s="15">
        <f>Premissas!$H$8</f>
        <v>81.98</v>
      </c>
      <c r="AB3956" s="20">
        <f t="shared" si="6045"/>
        <v>0</v>
      </c>
      <c r="AC3956" s="17">
        <f>AB3956*Premissas!$C$6</f>
        <v>0</v>
      </c>
      <c r="AD3956" s="15">
        <f t="shared" si="6046"/>
        <v>283</v>
      </c>
      <c r="AE3956" s="18">
        <f>AD3956*Premissas!$C$12</f>
        <v>9122.967415374882</v>
      </c>
    </row>
    <row r="3957" spans="1:33" x14ac:dyDescent="0.25">
      <c r="A3957" s="7" t="str">
        <f>Premissas!$E$9</f>
        <v>março/19</v>
      </c>
      <c r="B3957" s="29">
        <f t="shared" si="6049"/>
        <v>283</v>
      </c>
      <c r="C3957" s="15">
        <f>LARGE(Premissas!$H$9:$I$9,1)</f>
        <v>77.73</v>
      </c>
      <c r="D3957" s="20">
        <f t="shared" si="6039"/>
        <v>0</v>
      </c>
      <c r="E3957" s="17">
        <f>D3957*Premissas!$C$6</f>
        <v>0</v>
      </c>
      <c r="F3957" s="15">
        <f t="shared" si="6040"/>
        <v>283</v>
      </c>
      <c r="G3957" s="18">
        <f>F3957*Premissas!$C$5</f>
        <v>9122.967415374882</v>
      </c>
      <c r="M3957" s="7" t="str">
        <f>Premissas!$E$9</f>
        <v>março/19</v>
      </c>
      <c r="N3957" s="29">
        <f t="shared" si="6047"/>
        <v>283</v>
      </c>
      <c r="O3957" s="15">
        <f>Premissas!$I$9</f>
        <v>77.73</v>
      </c>
      <c r="P3957" s="20">
        <f t="shared" si="6042"/>
        <v>0</v>
      </c>
      <c r="Q3957" s="17">
        <f>P3957*Premissas!$C$13</f>
        <v>0</v>
      </c>
      <c r="R3957" s="15">
        <f t="shared" si="6043"/>
        <v>283</v>
      </c>
      <c r="S3957" s="18">
        <f>R3957*Premissas!$C$11</f>
        <v>13630.733944954129</v>
      </c>
      <c r="Y3957" s="7" t="str">
        <f>Premissas!$E$9</f>
        <v>março/19</v>
      </c>
      <c r="Z3957" s="29">
        <f t="shared" si="6048"/>
        <v>283</v>
      </c>
      <c r="AA3957" s="15">
        <f>Premissas!$H$9</f>
        <v>77.62</v>
      </c>
      <c r="AB3957" s="20">
        <f t="shared" si="6045"/>
        <v>0</v>
      </c>
      <c r="AC3957" s="17">
        <f>AB3957*Premissas!$C$6</f>
        <v>0</v>
      </c>
      <c r="AD3957" s="15">
        <f t="shared" si="6046"/>
        <v>283</v>
      </c>
      <c r="AE3957" s="18">
        <f>AD3957*Premissas!$C$12</f>
        <v>9122.967415374882</v>
      </c>
    </row>
    <row r="3958" spans="1:33" x14ac:dyDescent="0.25">
      <c r="A3958" s="7" t="str">
        <f>Premissas!$E$10</f>
        <v>fevereiro/19</v>
      </c>
      <c r="B3958" s="29">
        <f t="shared" si="6049"/>
        <v>283</v>
      </c>
      <c r="C3958" s="15">
        <f>LARGE(Premissas!$H$10:$I$10,1)</f>
        <v>89.49</v>
      </c>
      <c r="D3958" s="20">
        <f t="shared" si="6039"/>
        <v>0</v>
      </c>
      <c r="E3958" s="17">
        <f>D3958*Premissas!$C$6</f>
        <v>0</v>
      </c>
      <c r="F3958" s="15">
        <f t="shared" si="6040"/>
        <v>283</v>
      </c>
      <c r="G3958" s="18">
        <f>F3958*Premissas!$C$5</f>
        <v>9122.967415374882</v>
      </c>
      <c r="M3958" s="7" t="str">
        <f>Premissas!$E$10</f>
        <v>fevereiro/19</v>
      </c>
      <c r="N3958" s="29">
        <f t="shared" si="6047"/>
        <v>283</v>
      </c>
      <c r="O3958" s="15">
        <f>Premissas!$I$10</f>
        <v>61.82</v>
      </c>
      <c r="P3958" s="20">
        <f t="shared" si="6042"/>
        <v>0</v>
      </c>
      <c r="Q3958" s="17">
        <f>P3958*Premissas!$C$13</f>
        <v>0</v>
      </c>
      <c r="R3958" s="15">
        <f t="shared" si="6043"/>
        <v>283</v>
      </c>
      <c r="S3958" s="18">
        <f>R3958*Premissas!$C$11</f>
        <v>13630.733944954129</v>
      </c>
      <c r="Y3958" s="7" t="str">
        <f>Premissas!$E$10</f>
        <v>fevereiro/19</v>
      </c>
      <c r="Z3958" s="29">
        <f t="shared" si="6048"/>
        <v>283</v>
      </c>
      <c r="AA3958" s="15">
        <f>Premissas!$H$10</f>
        <v>89.49</v>
      </c>
      <c r="AB3958" s="20">
        <f t="shared" si="6045"/>
        <v>0</v>
      </c>
      <c r="AC3958" s="17">
        <f>AB3958*Premissas!$C$6</f>
        <v>0</v>
      </c>
      <c r="AD3958" s="15">
        <f t="shared" si="6046"/>
        <v>283</v>
      </c>
      <c r="AE3958" s="18">
        <f>AD3958*Premissas!$C$12</f>
        <v>9122.967415374882</v>
      </c>
    </row>
    <row r="3959" spans="1:33" x14ac:dyDescent="0.25">
      <c r="A3959" s="7" t="str">
        <f>Premissas!$E$11</f>
        <v>janeiro/19</v>
      </c>
      <c r="B3959" s="29">
        <f t="shared" si="6049"/>
        <v>283</v>
      </c>
      <c r="C3959" s="15">
        <f>LARGE(Premissas!$H$11:$I$11,1)</f>
        <v>81.09</v>
      </c>
      <c r="D3959" s="16">
        <f t="shared" si="6039"/>
        <v>0</v>
      </c>
      <c r="E3959" s="17">
        <f>D3959*Premissas!$C$6</f>
        <v>0</v>
      </c>
      <c r="F3959" s="15">
        <f t="shared" si="6040"/>
        <v>283</v>
      </c>
      <c r="G3959" s="18">
        <f>F3959*Premissas!$C$5</f>
        <v>9122.967415374882</v>
      </c>
      <c r="M3959" s="7" t="str">
        <f>Premissas!$E$11</f>
        <v>janeiro/19</v>
      </c>
      <c r="N3959" s="29">
        <f t="shared" si="6047"/>
        <v>283</v>
      </c>
      <c r="O3959" s="15">
        <f>Premissas!$I$11</f>
        <v>57.12</v>
      </c>
      <c r="P3959" s="16">
        <f t="shared" si="6042"/>
        <v>0</v>
      </c>
      <c r="Q3959" s="17">
        <f>P3959*Premissas!$C$13</f>
        <v>0</v>
      </c>
      <c r="R3959" s="15">
        <f t="shared" si="6043"/>
        <v>283</v>
      </c>
      <c r="S3959" s="18">
        <f>R3959*Premissas!$C$11</f>
        <v>13630.733944954129</v>
      </c>
      <c r="Y3959" s="7" t="str">
        <f>Premissas!$E$11</f>
        <v>janeiro/19</v>
      </c>
      <c r="Z3959" s="29">
        <f t="shared" si="6048"/>
        <v>283</v>
      </c>
      <c r="AA3959" s="15">
        <f>Premissas!$H$11</f>
        <v>81.09</v>
      </c>
      <c r="AB3959" s="16">
        <f t="shared" si="6045"/>
        <v>0</v>
      </c>
      <c r="AC3959" s="17">
        <f>AB3959*Premissas!$C$6</f>
        <v>0</v>
      </c>
      <c r="AD3959" s="15">
        <f t="shared" si="6046"/>
        <v>283</v>
      </c>
      <c r="AE3959" s="18">
        <f>AD3959*Premissas!$C$12</f>
        <v>9122.967415374882</v>
      </c>
    </row>
    <row r="3960" spans="1:33" x14ac:dyDescent="0.25">
      <c r="A3960" s="7" t="str">
        <f>Premissas!$E$12</f>
        <v>dezembro/18</v>
      </c>
      <c r="B3960" s="29">
        <f t="shared" si="6049"/>
        <v>283</v>
      </c>
      <c r="C3960" s="15">
        <f>LARGE(Premissas!$H$12:$I$12,1)</f>
        <v>66.98</v>
      </c>
      <c r="D3960" s="16">
        <f t="shared" si="6039"/>
        <v>0</v>
      </c>
      <c r="E3960" s="17">
        <f>D3960*Premissas!$C$6</f>
        <v>0</v>
      </c>
      <c r="F3960" s="15">
        <f t="shared" si="6040"/>
        <v>283</v>
      </c>
      <c r="G3960" s="18">
        <f>F3960*Premissas!$C$5</f>
        <v>9122.967415374882</v>
      </c>
      <c r="M3960" s="7" t="str">
        <f>Premissas!$E$12</f>
        <v>dezembro/18</v>
      </c>
      <c r="N3960" s="29">
        <f t="shared" si="6047"/>
        <v>283</v>
      </c>
      <c r="O3960" s="15">
        <f>Premissas!$I$12</f>
        <v>56.9</v>
      </c>
      <c r="P3960" s="16">
        <f t="shared" si="6042"/>
        <v>0</v>
      </c>
      <c r="Q3960" s="17">
        <f>P3960*Premissas!$C$13</f>
        <v>0</v>
      </c>
      <c r="R3960" s="15">
        <f t="shared" si="6043"/>
        <v>283</v>
      </c>
      <c r="S3960" s="18">
        <f>R3960*Premissas!$C$11</f>
        <v>13630.733944954129</v>
      </c>
      <c r="Y3960" s="7" t="str">
        <f>Premissas!$E$12</f>
        <v>dezembro/18</v>
      </c>
      <c r="Z3960" s="29">
        <f t="shared" si="6048"/>
        <v>283</v>
      </c>
      <c r="AA3960" s="15">
        <f>Premissas!$H$12</f>
        <v>66.98</v>
      </c>
      <c r="AB3960" s="16">
        <f t="shared" si="6045"/>
        <v>0</v>
      </c>
      <c r="AC3960" s="17">
        <f>AB3960*Premissas!$C$6</f>
        <v>0</v>
      </c>
      <c r="AD3960" s="15">
        <f t="shared" si="6046"/>
        <v>283</v>
      </c>
      <c r="AE3960" s="18">
        <f>AD3960*Premissas!$C$12</f>
        <v>9122.967415374882</v>
      </c>
    </row>
    <row r="3961" spans="1:33" x14ac:dyDescent="0.25">
      <c r="A3961" s="7" t="str">
        <f>Premissas!$E$13</f>
        <v>novembro/18</v>
      </c>
      <c r="B3961" s="29">
        <f t="shared" si="6049"/>
        <v>283</v>
      </c>
      <c r="C3961" s="15">
        <f>LARGE(Premissas!$H$13:$I$13,1)</f>
        <v>66.42</v>
      </c>
      <c r="D3961" s="16">
        <f t="shared" si="6039"/>
        <v>0</v>
      </c>
      <c r="E3961" s="17">
        <f>D3961*Premissas!$C$6</f>
        <v>0</v>
      </c>
      <c r="F3961" s="15">
        <f t="shared" si="6040"/>
        <v>283</v>
      </c>
      <c r="G3961" s="18">
        <f>F3961*Premissas!$C$5</f>
        <v>9122.967415374882</v>
      </c>
      <c r="M3961" s="7" t="str">
        <f>Premissas!$E$13</f>
        <v>novembro/18</v>
      </c>
      <c r="N3961" s="29">
        <f t="shared" si="6047"/>
        <v>283</v>
      </c>
      <c r="O3961" s="15">
        <f>Premissas!$I$13</f>
        <v>40.659999999999997</v>
      </c>
      <c r="P3961" s="16">
        <f t="shared" si="6042"/>
        <v>0</v>
      </c>
      <c r="Q3961" s="17">
        <f>P3961*Premissas!$C$13</f>
        <v>0</v>
      </c>
      <c r="R3961" s="15">
        <f t="shared" si="6043"/>
        <v>283</v>
      </c>
      <c r="S3961" s="18">
        <f>R3961*Premissas!$C$11</f>
        <v>13630.733944954129</v>
      </c>
      <c r="Y3961" s="7" t="str">
        <f>Premissas!$E$13</f>
        <v>novembro/18</v>
      </c>
      <c r="Z3961" s="29">
        <f t="shared" si="6048"/>
        <v>283</v>
      </c>
      <c r="AA3961" s="15">
        <f>Premissas!$H$13</f>
        <v>66.42</v>
      </c>
      <c r="AB3961" s="16">
        <f t="shared" si="6045"/>
        <v>0</v>
      </c>
      <c r="AC3961" s="17">
        <f>AB3961*Premissas!$C$6</f>
        <v>0</v>
      </c>
      <c r="AD3961" s="15">
        <f t="shared" si="6046"/>
        <v>283</v>
      </c>
      <c r="AE3961" s="18">
        <f>AD3961*Premissas!$C$12</f>
        <v>9122.967415374882</v>
      </c>
    </row>
    <row r="3962" spans="1:33" x14ac:dyDescent="0.25">
      <c r="A3962" s="26" t="s">
        <v>35</v>
      </c>
      <c r="B3962" s="5"/>
      <c r="C3962" s="5">
        <f>LARGE(C3949:C3961,1)</f>
        <v>89.49</v>
      </c>
      <c r="D3962" s="5">
        <f>LARGE(D3949:D3961,1)</f>
        <v>0</v>
      </c>
      <c r="E3962" s="27">
        <f>SUM(E3950:E3961)</f>
        <v>0</v>
      </c>
      <c r="F3962" s="5">
        <f>LARGE(F3949:F3961,1)</f>
        <v>283</v>
      </c>
      <c r="G3962" s="27">
        <f t="shared" si="6026"/>
        <v>109475.60898449855</v>
      </c>
      <c r="H3962" s="50">
        <f>E3962+G3962</f>
        <v>109475.60898449855</v>
      </c>
      <c r="I3962">
        <f>B3950</f>
        <v>283</v>
      </c>
      <c r="M3962" s="26" t="s">
        <v>35</v>
      </c>
      <c r="N3962" s="5"/>
      <c r="O3962" s="5">
        <f t="shared" ref="O3962:P3962" si="6050">LARGE(O3949:O3961,1)</f>
        <v>77.73</v>
      </c>
      <c r="P3962" s="5">
        <f t="shared" si="6050"/>
        <v>0</v>
      </c>
      <c r="Q3962" s="27">
        <f t="shared" ref="Q3962" si="6051">SUM(Q3950:Q3961)</f>
        <v>0</v>
      </c>
      <c r="R3962" s="5">
        <f t="shared" ref="R3962" si="6052">LARGE(R3949:R3961,1)</f>
        <v>283</v>
      </c>
      <c r="S3962" s="27">
        <f t="shared" si="6030"/>
        <v>163568.80733944953</v>
      </c>
      <c r="T3962" s="50">
        <f t="shared" ref="T3962" si="6053">Q3962+S3962</f>
        <v>163568.80733944953</v>
      </c>
      <c r="U3962">
        <f t="shared" ref="U3962" si="6054">N3950</f>
        <v>283</v>
      </c>
      <c r="Y3962" s="26" t="s">
        <v>35</v>
      </c>
      <c r="Z3962" s="5"/>
      <c r="AA3962" s="5">
        <f t="shared" ref="AA3962:AB3962" si="6055">LARGE(AA3949:AA3961,1)</f>
        <v>89.49</v>
      </c>
      <c r="AB3962" s="5">
        <f t="shared" si="6055"/>
        <v>0</v>
      </c>
      <c r="AC3962" s="27">
        <f t="shared" ref="AC3962" si="6056">SUM(AC3950:AC3961)</f>
        <v>0</v>
      </c>
      <c r="AD3962" s="5">
        <f t="shared" ref="AD3962" si="6057">LARGE(AD3949:AD3961,1)</f>
        <v>283</v>
      </c>
      <c r="AE3962" s="27">
        <f t="shared" si="6036"/>
        <v>109475.60898449855</v>
      </c>
      <c r="AF3962" s="50">
        <f t="shared" ref="AF3962" si="6058">AC3962+AE3962</f>
        <v>109475.60898449855</v>
      </c>
      <c r="AG3962">
        <f t="shared" ref="AG3962" si="6059">Z3950</f>
        <v>283</v>
      </c>
    </row>
    <row r="3963" spans="1:33" x14ac:dyDescent="0.25">
      <c r="A3963" s="6" t="s">
        <v>12</v>
      </c>
      <c r="B3963" s="6" t="s">
        <v>18</v>
      </c>
      <c r="C3963" s="6" t="s">
        <v>19</v>
      </c>
      <c r="D3963" s="14" t="s">
        <v>20</v>
      </c>
      <c r="E3963" s="14" t="s">
        <v>21</v>
      </c>
      <c r="F3963" s="6" t="s">
        <v>22</v>
      </c>
      <c r="G3963" s="6" t="s">
        <v>23</v>
      </c>
      <c r="M3963" s="6" t="s">
        <v>12</v>
      </c>
      <c r="N3963" s="6" t="s">
        <v>18</v>
      </c>
      <c r="O3963" s="6" t="s">
        <v>19</v>
      </c>
      <c r="P3963" s="14" t="s">
        <v>20</v>
      </c>
      <c r="Q3963" s="14" t="s">
        <v>21</v>
      </c>
      <c r="R3963" s="6" t="s">
        <v>22</v>
      </c>
      <c r="S3963" s="6" t="s">
        <v>23</v>
      </c>
      <c r="Y3963" s="6" t="s">
        <v>12</v>
      </c>
      <c r="Z3963" s="6" t="s">
        <v>18</v>
      </c>
      <c r="AA3963" s="6" t="s">
        <v>19</v>
      </c>
      <c r="AB3963" s="14" t="s">
        <v>20</v>
      </c>
      <c r="AC3963" s="14" t="s">
        <v>21</v>
      </c>
      <c r="AD3963" s="6" t="s">
        <v>22</v>
      </c>
      <c r="AE3963" s="6" t="s">
        <v>23</v>
      </c>
    </row>
    <row r="3964" spans="1:33" x14ac:dyDescent="0.25">
      <c r="A3964" s="7" t="str">
        <f>Premissas!$E$2</f>
        <v>outubro/19</v>
      </c>
      <c r="B3964" s="29">
        <f>B3950+1</f>
        <v>284</v>
      </c>
      <c r="C3964" s="15">
        <f>LARGE(Premissas!$H$2:$I$2,1)</f>
        <v>63.39</v>
      </c>
      <c r="D3964" s="16">
        <f t="shared" ref="D3964:D3975" si="6060">IF(C3964&gt;105%*B3964,(C3964-B3964),0)</f>
        <v>0</v>
      </c>
      <c r="E3964" s="17">
        <f>D3964*Premissas!$C$6</f>
        <v>0</v>
      </c>
      <c r="F3964" s="15">
        <f t="shared" ref="F3964:F3975" si="6061">IF(C3964&gt;B3964,C3964,B3964)</f>
        <v>284</v>
      </c>
      <c r="G3964" s="18">
        <f>F3964*Premissas!$C$5</f>
        <v>9155.2040493514705</v>
      </c>
      <c r="M3964" s="7" t="str">
        <f>Premissas!$E$2</f>
        <v>outubro/19</v>
      </c>
      <c r="N3964" s="29">
        <f t="shared" ref="N3964" si="6062">N3950+1</f>
        <v>284</v>
      </c>
      <c r="O3964" s="15">
        <f>Premissas!$I$2</f>
        <v>63.39</v>
      </c>
      <c r="P3964" s="16">
        <f t="shared" ref="P3964:P3975" si="6063">IF(O3964&gt;105%*N3964,(O3964-N3964),0)</f>
        <v>0</v>
      </c>
      <c r="Q3964" s="17">
        <f>P3964*Premissas!$C$13</f>
        <v>0</v>
      </c>
      <c r="R3964" s="15">
        <f t="shared" ref="R3964:R3975" si="6064">IF(O3964&gt;N3964,O3964,N3964)</f>
        <v>284</v>
      </c>
      <c r="S3964" s="18">
        <f>R3964*Premissas!$C$11</f>
        <v>13678.899082568807</v>
      </c>
      <c r="Y3964" s="7" t="str">
        <f>Premissas!$E$2</f>
        <v>outubro/19</v>
      </c>
      <c r="Z3964" s="29">
        <f t="shared" ref="Z3964" si="6065">Z3950+1</f>
        <v>284</v>
      </c>
      <c r="AA3964" s="15">
        <f>Premissas!$H$2</f>
        <v>58.8</v>
      </c>
      <c r="AB3964" s="16">
        <f t="shared" ref="AB3964:AB3975" si="6066">IF(AA3964&gt;105%*Z3964,(AA3964-Z3964),0)</f>
        <v>0</v>
      </c>
      <c r="AC3964" s="17">
        <f>AB3964*Premissas!$C$6</f>
        <v>0</v>
      </c>
      <c r="AD3964" s="15">
        <f t="shared" ref="AD3964:AD3975" si="6067">IF(AA3964&gt;Z3964,AA3964,Z3964)</f>
        <v>284</v>
      </c>
      <c r="AE3964" s="18">
        <f>AD3964*Premissas!$C$12</f>
        <v>9155.2040493514705</v>
      </c>
    </row>
    <row r="3965" spans="1:33" x14ac:dyDescent="0.25">
      <c r="A3965" s="7" t="str">
        <f>Premissas!$E$3</f>
        <v>setembro/19</v>
      </c>
      <c r="B3965" s="29">
        <f>B3964</f>
        <v>284</v>
      </c>
      <c r="C3965" s="15">
        <f>LARGE(Premissas!$H$3:$I$3,1)</f>
        <v>58.91</v>
      </c>
      <c r="D3965" s="16">
        <f t="shared" si="6060"/>
        <v>0</v>
      </c>
      <c r="E3965" s="17">
        <f>D3965*Premissas!$C$6</f>
        <v>0</v>
      </c>
      <c r="F3965" s="15">
        <f t="shared" si="6061"/>
        <v>284</v>
      </c>
      <c r="G3965" s="18">
        <f>F3965*Premissas!$C$5</f>
        <v>9155.2040493514705</v>
      </c>
      <c r="M3965" s="7" t="str">
        <f>Premissas!$E$3</f>
        <v>setembro/19</v>
      </c>
      <c r="N3965" s="29">
        <f t="shared" ref="N3965:N3975" si="6068">N3964</f>
        <v>284</v>
      </c>
      <c r="O3965" s="15">
        <f>Premissas!$I$3</f>
        <v>52.19</v>
      </c>
      <c r="P3965" s="16">
        <f t="shared" si="6063"/>
        <v>0</v>
      </c>
      <c r="Q3965" s="17">
        <f>P3965*Premissas!$C$13</f>
        <v>0</v>
      </c>
      <c r="R3965" s="15">
        <f t="shared" si="6064"/>
        <v>284</v>
      </c>
      <c r="S3965" s="18">
        <f>R3965*Premissas!$C$11</f>
        <v>13678.899082568807</v>
      </c>
      <c r="Y3965" s="7" t="str">
        <f>Premissas!$E$3</f>
        <v>setembro/19</v>
      </c>
      <c r="Z3965" s="29">
        <f t="shared" ref="Z3965:Z3975" si="6069">Z3964</f>
        <v>284</v>
      </c>
      <c r="AA3965" s="15">
        <f>Premissas!$H$3</f>
        <v>58.91</v>
      </c>
      <c r="AB3965" s="16">
        <f t="shared" si="6066"/>
        <v>0</v>
      </c>
      <c r="AC3965" s="17">
        <f>AB3965*Premissas!$C$6</f>
        <v>0</v>
      </c>
      <c r="AD3965" s="15">
        <f t="shared" si="6067"/>
        <v>284</v>
      </c>
      <c r="AE3965" s="18">
        <f>AD3965*Premissas!$C$12</f>
        <v>9155.2040493514705</v>
      </c>
    </row>
    <row r="3966" spans="1:33" x14ac:dyDescent="0.25">
      <c r="A3966" s="7" t="str">
        <f>Premissas!$E$4</f>
        <v>agosto/19</v>
      </c>
      <c r="B3966" s="29">
        <f t="shared" ref="B3966:B3975" si="6070">B3965</f>
        <v>284</v>
      </c>
      <c r="C3966" s="15">
        <f>LARGE(Premissas!$H$4:$I$4,1)</f>
        <v>46.48</v>
      </c>
      <c r="D3966" s="16">
        <f t="shared" si="6060"/>
        <v>0</v>
      </c>
      <c r="E3966" s="17">
        <f>D3966*Premissas!$C$6</f>
        <v>0</v>
      </c>
      <c r="F3966" s="15">
        <f t="shared" si="6061"/>
        <v>284</v>
      </c>
      <c r="G3966" s="18">
        <f>F3966*Premissas!$C$5</f>
        <v>9155.2040493514705</v>
      </c>
      <c r="M3966" s="7" t="str">
        <f>Premissas!$E$4</f>
        <v>agosto/19</v>
      </c>
      <c r="N3966" s="29">
        <f t="shared" si="6068"/>
        <v>284</v>
      </c>
      <c r="O3966" s="15">
        <f>Premissas!$I$4</f>
        <v>20.16</v>
      </c>
      <c r="P3966" s="16">
        <f t="shared" si="6063"/>
        <v>0</v>
      </c>
      <c r="Q3966" s="17">
        <f>P3966*Premissas!$C$13</f>
        <v>0</v>
      </c>
      <c r="R3966" s="15">
        <f t="shared" si="6064"/>
        <v>284</v>
      </c>
      <c r="S3966" s="18">
        <f>R3966*Premissas!$C$11</f>
        <v>13678.899082568807</v>
      </c>
      <c r="Y3966" s="7" t="str">
        <f>Premissas!$E$4</f>
        <v>agosto/19</v>
      </c>
      <c r="Z3966" s="29">
        <f t="shared" si="6069"/>
        <v>284</v>
      </c>
      <c r="AA3966" s="15">
        <f>Premissas!$H$4</f>
        <v>46.48</v>
      </c>
      <c r="AB3966" s="16">
        <f t="shared" si="6066"/>
        <v>0</v>
      </c>
      <c r="AC3966" s="17">
        <f>AB3966*Premissas!$C$6</f>
        <v>0</v>
      </c>
      <c r="AD3966" s="15">
        <f t="shared" si="6067"/>
        <v>284</v>
      </c>
      <c r="AE3966" s="18">
        <f>AD3966*Premissas!$C$12</f>
        <v>9155.2040493514705</v>
      </c>
    </row>
    <row r="3967" spans="1:33" x14ac:dyDescent="0.25">
      <c r="A3967" s="7" t="str">
        <f>Premissas!$E$5</f>
        <v>julho/19</v>
      </c>
      <c r="B3967" s="29">
        <f t="shared" si="6070"/>
        <v>284</v>
      </c>
      <c r="C3967" s="15">
        <f>LARGE(Premissas!$H$5:$I$5,1)</f>
        <v>63.17</v>
      </c>
      <c r="D3967" s="16">
        <f t="shared" si="6060"/>
        <v>0</v>
      </c>
      <c r="E3967" s="17">
        <f>D3967*Premissas!$C$6</f>
        <v>0</v>
      </c>
      <c r="F3967" s="15">
        <f t="shared" si="6061"/>
        <v>284</v>
      </c>
      <c r="G3967" s="18">
        <f>F3967*Premissas!$C$5</f>
        <v>9155.2040493514705</v>
      </c>
      <c r="M3967" s="7" t="str">
        <f>Premissas!$E$5</f>
        <v>julho/19</v>
      </c>
      <c r="N3967" s="29">
        <f t="shared" si="6068"/>
        <v>284</v>
      </c>
      <c r="O3967" s="15">
        <f>Premissas!$I$5</f>
        <v>39.979999999999997</v>
      </c>
      <c r="P3967" s="16">
        <f t="shared" si="6063"/>
        <v>0</v>
      </c>
      <c r="Q3967" s="17">
        <f>P3967*Premissas!$C$13</f>
        <v>0</v>
      </c>
      <c r="R3967" s="15">
        <f t="shared" si="6064"/>
        <v>284</v>
      </c>
      <c r="S3967" s="18">
        <f>R3967*Premissas!$C$11</f>
        <v>13678.899082568807</v>
      </c>
      <c r="Y3967" s="7" t="str">
        <f>Premissas!$E$5</f>
        <v>julho/19</v>
      </c>
      <c r="Z3967" s="29">
        <f t="shared" si="6069"/>
        <v>284</v>
      </c>
      <c r="AA3967" s="15">
        <f>Premissas!$H$5</f>
        <v>63.17</v>
      </c>
      <c r="AB3967" s="16">
        <f t="shared" si="6066"/>
        <v>0</v>
      </c>
      <c r="AC3967" s="17">
        <f>AB3967*Premissas!$C$6</f>
        <v>0</v>
      </c>
      <c r="AD3967" s="15">
        <f t="shared" si="6067"/>
        <v>284</v>
      </c>
      <c r="AE3967" s="18">
        <f>AD3967*Premissas!$C$12</f>
        <v>9155.2040493514705</v>
      </c>
    </row>
    <row r="3968" spans="1:33" x14ac:dyDescent="0.25">
      <c r="A3968" s="7" t="str">
        <f>Premissas!$E$6</f>
        <v>junho/19</v>
      </c>
      <c r="B3968" s="29">
        <f t="shared" si="6070"/>
        <v>284</v>
      </c>
      <c r="C3968" s="15">
        <f>LARGE(Premissas!$H$6:$I$6,1)</f>
        <v>59.47</v>
      </c>
      <c r="D3968" s="16">
        <f t="shared" si="6060"/>
        <v>0</v>
      </c>
      <c r="E3968" s="17">
        <f>D3968*Premissas!$C$6</f>
        <v>0</v>
      </c>
      <c r="F3968" s="15">
        <f t="shared" si="6061"/>
        <v>284</v>
      </c>
      <c r="G3968" s="18">
        <f>F3968*Premissas!$C$5</f>
        <v>9155.2040493514705</v>
      </c>
      <c r="M3968" s="7" t="str">
        <f>Premissas!$E$6</f>
        <v>junho/19</v>
      </c>
      <c r="N3968" s="29">
        <f t="shared" si="6068"/>
        <v>284</v>
      </c>
      <c r="O3968" s="15">
        <f>Premissas!$I$6</f>
        <v>47.71</v>
      </c>
      <c r="P3968" s="16">
        <f t="shared" si="6063"/>
        <v>0</v>
      </c>
      <c r="Q3968" s="17">
        <f>P3968*Premissas!$C$13</f>
        <v>0</v>
      </c>
      <c r="R3968" s="15">
        <f t="shared" si="6064"/>
        <v>284</v>
      </c>
      <c r="S3968" s="18">
        <f>R3968*Premissas!$C$11</f>
        <v>13678.899082568807</v>
      </c>
      <c r="Y3968" s="7" t="str">
        <f>Premissas!$E$6</f>
        <v>junho/19</v>
      </c>
      <c r="Z3968" s="29">
        <f t="shared" si="6069"/>
        <v>284</v>
      </c>
      <c r="AA3968" s="15">
        <f>Premissas!$H$6</f>
        <v>59.47</v>
      </c>
      <c r="AB3968" s="16">
        <f t="shared" si="6066"/>
        <v>0</v>
      </c>
      <c r="AC3968" s="17">
        <f>AB3968*Premissas!$C$6</f>
        <v>0</v>
      </c>
      <c r="AD3968" s="15">
        <f t="shared" si="6067"/>
        <v>284</v>
      </c>
      <c r="AE3968" s="18">
        <f>AD3968*Premissas!$C$12</f>
        <v>9155.2040493514705</v>
      </c>
    </row>
    <row r="3969" spans="1:33" x14ac:dyDescent="0.25">
      <c r="A3969" s="7" t="str">
        <f>Premissas!$E$7</f>
        <v>maio/19</v>
      </c>
      <c r="B3969" s="29">
        <f t="shared" si="6070"/>
        <v>284</v>
      </c>
      <c r="C3969" s="15">
        <f>LARGE(Premissas!$H$7:$I$7,1)</f>
        <v>61.04</v>
      </c>
      <c r="D3969" s="20">
        <f t="shared" si="6060"/>
        <v>0</v>
      </c>
      <c r="E3969" s="17">
        <f>D3969*Premissas!$C$6</f>
        <v>0</v>
      </c>
      <c r="F3969" s="15">
        <f t="shared" si="6061"/>
        <v>284</v>
      </c>
      <c r="G3969" s="18">
        <f>F3969*Premissas!$C$5</f>
        <v>9155.2040493514705</v>
      </c>
      <c r="M3969" s="7" t="str">
        <f>Premissas!$E$7</f>
        <v>maio/19</v>
      </c>
      <c r="N3969" s="29">
        <f t="shared" si="6068"/>
        <v>284</v>
      </c>
      <c r="O3969" s="15">
        <f>Premissas!$I$7</f>
        <v>46.37</v>
      </c>
      <c r="P3969" s="20">
        <f t="shared" si="6063"/>
        <v>0</v>
      </c>
      <c r="Q3969" s="17">
        <f>P3969*Premissas!$C$13</f>
        <v>0</v>
      </c>
      <c r="R3969" s="15">
        <f t="shared" si="6064"/>
        <v>284</v>
      </c>
      <c r="S3969" s="18">
        <f>R3969*Premissas!$C$11</f>
        <v>13678.899082568807</v>
      </c>
      <c r="Y3969" s="7" t="str">
        <f>Premissas!$E$7</f>
        <v>maio/19</v>
      </c>
      <c r="Z3969" s="29">
        <f t="shared" si="6069"/>
        <v>284</v>
      </c>
      <c r="AA3969" s="15">
        <f>Premissas!$H$7</f>
        <v>61.04</v>
      </c>
      <c r="AB3969" s="20">
        <f t="shared" si="6066"/>
        <v>0</v>
      </c>
      <c r="AC3969" s="17">
        <f>AB3969*Premissas!$C$6</f>
        <v>0</v>
      </c>
      <c r="AD3969" s="15">
        <f t="shared" si="6067"/>
        <v>284</v>
      </c>
      <c r="AE3969" s="18">
        <f>AD3969*Premissas!$C$12</f>
        <v>9155.2040493514705</v>
      </c>
    </row>
    <row r="3970" spans="1:33" x14ac:dyDescent="0.25">
      <c r="A3970" s="7" t="str">
        <f>Premissas!$E$8</f>
        <v>abril/19</v>
      </c>
      <c r="B3970" s="29">
        <f t="shared" si="6070"/>
        <v>284</v>
      </c>
      <c r="C3970" s="15">
        <f>LARGE(Premissas!$H$8:$I$8,1)</f>
        <v>81.98</v>
      </c>
      <c r="D3970" s="20">
        <f t="shared" si="6060"/>
        <v>0</v>
      </c>
      <c r="E3970" s="17">
        <f>D3970*Premissas!$C$6</f>
        <v>0</v>
      </c>
      <c r="F3970" s="15">
        <f t="shared" si="6061"/>
        <v>284</v>
      </c>
      <c r="G3970" s="18">
        <f>F3970*Premissas!$C$5</f>
        <v>9155.2040493514705</v>
      </c>
      <c r="M3970" s="7" t="str">
        <f>Premissas!$E$8</f>
        <v>abril/19</v>
      </c>
      <c r="N3970" s="29">
        <f t="shared" si="6068"/>
        <v>284</v>
      </c>
      <c r="O3970" s="15">
        <f>Premissas!$I$8</f>
        <v>53.09</v>
      </c>
      <c r="P3970" s="20">
        <f t="shared" si="6063"/>
        <v>0</v>
      </c>
      <c r="Q3970" s="17">
        <f>P3970*Premissas!$C$13</f>
        <v>0</v>
      </c>
      <c r="R3970" s="15">
        <f t="shared" si="6064"/>
        <v>284</v>
      </c>
      <c r="S3970" s="18">
        <f>R3970*Premissas!$C$11</f>
        <v>13678.899082568807</v>
      </c>
      <c r="Y3970" s="7" t="str">
        <f>Premissas!$E$8</f>
        <v>abril/19</v>
      </c>
      <c r="Z3970" s="29">
        <f t="shared" si="6069"/>
        <v>284</v>
      </c>
      <c r="AA3970" s="15">
        <f>Premissas!$H$8</f>
        <v>81.98</v>
      </c>
      <c r="AB3970" s="20">
        <f t="shared" si="6066"/>
        <v>0</v>
      </c>
      <c r="AC3970" s="17">
        <f>AB3970*Premissas!$C$6</f>
        <v>0</v>
      </c>
      <c r="AD3970" s="15">
        <f t="shared" si="6067"/>
        <v>284</v>
      </c>
      <c r="AE3970" s="18">
        <f>AD3970*Premissas!$C$12</f>
        <v>9155.2040493514705</v>
      </c>
    </row>
    <row r="3971" spans="1:33" x14ac:dyDescent="0.25">
      <c r="A3971" s="7" t="str">
        <f>Premissas!$E$9</f>
        <v>março/19</v>
      </c>
      <c r="B3971" s="29">
        <f t="shared" si="6070"/>
        <v>284</v>
      </c>
      <c r="C3971" s="15">
        <f>LARGE(Premissas!$H$9:$I$9,1)</f>
        <v>77.73</v>
      </c>
      <c r="D3971" s="20">
        <f t="shared" si="6060"/>
        <v>0</v>
      </c>
      <c r="E3971" s="17">
        <f>D3971*Premissas!$C$6</f>
        <v>0</v>
      </c>
      <c r="F3971" s="15">
        <f t="shared" si="6061"/>
        <v>284</v>
      </c>
      <c r="G3971" s="18">
        <f>F3971*Premissas!$C$5</f>
        <v>9155.2040493514705</v>
      </c>
      <c r="M3971" s="7" t="str">
        <f>Premissas!$E$9</f>
        <v>março/19</v>
      </c>
      <c r="N3971" s="29">
        <f t="shared" si="6068"/>
        <v>284</v>
      </c>
      <c r="O3971" s="15">
        <f>Premissas!$I$9</f>
        <v>77.73</v>
      </c>
      <c r="P3971" s="20">
        <f t="shared" si="6063"/>
        <v>0</v>
      </c>
      <c r="Q3971" s="17">
        <f>P3971*Premissas!$C$13</f>
        <v>0</v>
      </c>
      <c r="R3971" s="15">
        <f t="shared" si="6064"/>
        <v>284</v>
      </c>
      <c r="S3971" s="18">
        <f>R3971*Premissas!$C$11</f>
        <v>13678.899082568807</v>
      </c>
      <c r="Y3971" s="7" t="str">
        <f>Premissas!$E$9</f>
        <v>março/19</v>
      </c>
      <c r="Z3971" s="29">
        <f t="shared" si="6069"/>
        <v>284</v>
      </c>
      <c r="AA3971" s="15">
        <f>Premissas!$H$9</f>
        <v>77.62</v>
      </c>
      <c r="AB3971" s="20">
        <f t="shared" si="6066"/>
        <v>0</v>
      </c>
      <c r="AC3971" s="17">
        <f>AB3971*Premissas!$C$6</f>
        <v>0</v>
      </c>
      <c r="AD3971" s="15">
        <f t="shared" si="6067"/>
        <v>284</v>
      </c>
      <c r="AE3971" s="18">
        <f>AD3971*Premissas!$C$12</f>
        <v>9155.2040493514705</v>
      </c>
    </row>
    <row r="3972" spans="1:33" x14ac:dyDescent="0.25">
      <c r="A3972" s="7" t="str">
        <f>Premissas!$E$10</f>
        <v>fevereiro/19</v>
      </c>
      <c r="B3972" s="29">
        <f t="shared" si="6070"/>
        <v>284</v>
      </c>
      <c r="C3972" s="15">
        <f>LARGE(Premissas!$H$10:$I$10,1)</f>
        <v>89.49</v>
      </c>
      <c r="D3972" s="20">
        <f t="shared" si="6060"/>
        <v>0</v>
      </c>
      <c r="E3972" s="17">
        <f>D3972*Premissas!$C$6</f>
        <v>0</v>
      </c>
      <c r="F3972" s="15">
        <f t="shared" si="6061"/>
        <v>284</v>
      </c>
      <c r="G3972" s="18">
        <f>F3972*Premissas!$C$5</f>
        <v>9155.2040493514705</v>
      </c>
      <c r="M3972" s="7" t="str">
        <f>Premissas!$E$10</f>
        <v>fevereiro/19</v>
      </c>
      <c r="N3972" s="29">
        <f t="shared" si="6068"/>
        <v>284</v>
      </c>
      <c r="O3972" s="15">
        <f>Premissas!$I$10</f>
        <v>61.82</v>
      </c>
      <c r="P3972" s="20">
        <f t="shared" si="6063"/>
        <v>0</v>
      </c>
      <c r="Q3972" s="17">
        <f>P3972*Premissas!$C$13</f>
        <v>0</v>
      </c>
      <c r="R3972" s="15">
        <f t="shared" si="6064"/>
        <v>284</v>
      </c>
      <c r="S3972" s="18">
        <f>R3972*Premissas!$C$11</f>
        <v>13678.899082568807</v>
      </c>
      <c r="Y3972" s="7" t="str">
        <f>Premissas!$E$10</f>
        <v>fevereiro/19</v>
      </c>
      <c r="Z3972" s="29">
        <f t="shared" si="6069"/>
        <v>284</v>
      </c>
      <c r="AA3972" s="15">
        <f>Premissas!$H$10</f>
        <v>89.49</v>
      </c>
      <c r="AB3972" s="20">
        <f t="shared" si="6066"/>
        <v>0</v>
      </c>
      <c r="AC3972" s="17">
        <f>AB3972*Premissas!$C$6</f>
        <v>0</v>
      </c>
      <c r="AD3972" s="15">
        <f t="shared" si="6067"/>
        <v>284</v>
      </c>
      <c r="AE3972" s="18">
        <f>AD3972*Premissas!$C$12</f>
        <v>9155.2040493514705</v>
      </c>
    </row>
    <row r="3973" spans="1:33" x14ac:dyDescent="0.25">
      <c r="A3973" s="7" t="str">
        <f>Premissas!$E$11</f>
        <v>janeiro/19</v>
      </c>
      <c r="B3973" s="29">
        <f t="shared" si="6070"/>
        <v>284</v>
      </c>
      <c r="C3973" s="15">
        <f>LARGE(Premissas!$H$11:$I$11,1)</f>
        <v>81.09</v>
      </c>
      <c r="D3973" s="16">
        <f t="shared" si="6060"/>
        <v>0</v>
      </c>
      <c r="E3973" s="17">
        <f>D3973*Premissas!$C$6</f>
        <v>0</v>
      </c>
      <c r="F3973" s="15">
        <f t="shared" si="6061"/>
        <v>284</v>
      </c>
      <c r="G3973" s="18">
        <f>F3973*Premissas!$C$5</f>
        <v>9155.2040493514705</v>
      </c>
      <c r="M3973" s="7" t="str">
        <f>Premissas!$E$11</f>
        <v>janeiro/19</v>
      </c>
      <c r="N3973" s="29">
        <f t="shared" si="6068"/>
        <v>284</v>
      </c>
      <c r="O3973" s="15">
        <f>Premissas!$I$11</f>
        <v>57.12</v>
      </c>
      <c r="P3973" s="16">
        <f t="shared" si="6063"/>
        <v>0</v>
      </c>
      <c r="Q3973" s="17">
        <f>P3973*Premissas!$C$13</f>
        <v>0</v>
      </c>
      <c r="R3973" s="15">
        <f t="shared" si="6064"/>
        <v>284</v>
      </c>
      <c r="S3973" s="18">
        <f>R3973*Premissas!$C$11</f>
        <v>13678.899082568807</v>
      </c>
      <c r="Y3973" s="7" t="str">
        <f>Premissas!$E$11</f>
        <v>janeiro/19</v>
      </c>
      <c r="Z3973" s="29">
        <f t="shared" si="6069"/>
        <v>284</v>
      </c>
      <c r="AA3973" s="15">
        <f>Premissas!$H$11</f>
        <v>81.09</v>
      </c>
      <c r="AB3973" s="16">
        <f t="shared" si="6066"/>
        <v>0</v>
      </c>
      <c r="AC3973" s="17">
        <f>AB3973*Premissas!$C$6</f>
        <v>0</v>
      </c>
      <c r="AD3973" s="15">
        <f t="shared" si="6067"/>
        <v>284</v>
      </c>
      <c r="AE3973" s="18">
        <f>AD3973*Premissas!$C$12</f>
        <v>9155.2040493514705</v>
      </c>
    </row>
    <row r="3974" spans="1:33" x14ac:dyDescent="0.25">
      <c r="A3974" s="7" t="str">
        <f>Premissas!$E$12</f>
        <v>dezembro/18</v>
      </c>
      <c r="B3974" s="29">
        <f t="shared" si="6070"/>
        <v>284</v>
      </c>
      <c r="C3974" s="15">
        <f>LARGE(Premissas!$H$12:$I$12,1)</f>
        <v>66.98</v>
      </c>
      <c r="D3974" s="16">
        <f t="shared" si="6060"/>
        <v>0</v>
      </c>
      <c r="E3974" s="17">
        <f>D3974*Premissas!$C$6</f>
        <v>0</v>
      </c>
      <c r="F3974" s="15">
        <f t="shared" si="6061"/>
        <v>284</v>
      </c>
      <c r="G3974" s="18">
        <f>F3974*Premissas!$C$5</f>
        <v>9155.2040493514705</v>
      </c>
      <c r="M3974" s="7" t="str">
        <f>Premissas!$E$12</f>
        <v>dezembro/18</v>
      </c>
      <c r="N3974" s="29">
        <f t="shared" si="6068"/>
        <v>284</v>
      </c>
      <c r="O3974" s="15">
        <f>Premissas!$I$12</f>
        <v>56.9</v>
      </c>
      <c r="P3974" s="16">
        <f t="shared" si="6063"/>
        <v>0</v>
      </c>
      <c r="Q3974" s="17">
        <f>P3974*Premissas!$C$13</f>
        <v>0</v>
      </c>
      <c r="R3974" s="15">
        <f t="shared" si="6064"/>
        <v>284</v>
      </c>
      <c r="S3974" s="18">
        <f>R3974*Premissas!$C$11</f>
        <v>13678.899082568807</v>
      </c>
      <c r="Y3974" s="7" t="str">
        <f>Premissas!$E$12</f>
        <v>dezembro/18</v>
      </c>
      <c r="Z3974" s="29">
        <f t="shared" si="6069"/>
        <v>284</v>
      </c>
      <c r="AA3974" s="15">
        <f>Premissas!$H$12</f>
        <v>66.98</v>
      </c>
      <c r="AB3974" s="16">
        <f t="shared" si="6066"/>
        <v>0</v>
      </c>
      <c r="AC3974" s="17">
        <f>AB3974*Premissas!$C$6</f>
        <v>0</v>
      </c>
      <c r="AD3974" s="15">
        <f t="shared" si="6067"/>
        <v>284</v>
      </c>
      <c r="AE3974" s="18">
        <f>AD3974*Premissas!$C$12</f>
        <v>9155.2040493514705</v>
      </c>
    </row>
    <row r="3975" spans="1:33" x14ac:dyDescent="0.25">
      <c r="A3975" s="7" t="str">
        <f>Premissas!$E$13</f>
        <v>novembro/18</v>
      </c>
      <c r="B3975" s="29">
        <f t="shared" si="6070"/>
        <v>284</v>
      </c>
      <c r="C3975" s="15">
        <f>LARGE(Premissas!$H$13:$I$13,1)</f>
        <v>66.42</v>
      </c>
      <c r="D3975" s="16">
        <f t="shared" si="6060"/>
        <v>0</v>
      </c>
      <c r="E3975" s="17">
        <f>D3975*Premissas!$C$6</f>
        <v>0</v>
      </c>
      <c r="F3975" s="15">
        <f t="shared" si="6061"/>
        <v>284</v>
      </c>
      <c r="G3975" s="18">
        <f>F3975*Premissas!$C$5</f>
        <v>9155.2040493514705</v>
      </c>
      <c r="M3975" s="7" t="str">
        <f>Premissas!$E$13</f>
        <v>novembro/18</v>
      </c>
      <c r="N3975" s="29">
        <f t="shared" si="6068"/>
        <v>284</v>
      </c>
      <c r="O3975" s="15">
        <f>Premissas!$I$13</f>
        <v>40.659999999999997</v>
      </c>
      <c r="P3975" s="16">
        <f t="shared" si="6063"/>
        <v>0</v>
      </c>
      <c r="Q3975" s="17">
        <f>P3975*Premissas!$C$13</f>
        <v>0</v>
      </c>
      <c r="R3975" s="15">
        <f t="shared" si="6064"/>
        <v>284</v>
      </c>
      <c r="S3975" s="18">
        <f>R3975*Premissas!$C$11</f>
        <v>13678.899082568807</v>
      </c>
      <c r="Y3975" s="7" t="str">
        <f>Premissas!$E$13</f>
        <v>novembro/18</v>
      </c>
      <c r="Z3975" s="29">
        <f t="shared" si="6069"/>
        <v>284</v>
      </c>
      <c r="AA3975" s="15">
        <f>Premissas!$H$13</f>
        <v>66.42</v>
      </c>
      <c r="AB3975" s="16">
        <f t="shared" si="6066"/>
        <v>0</v>
      </c>
      <c r="AC3975" s="17">
        <f>AB3975*Premissas!$C$6</f>
        <v>0</v>
      </c>
      <c r="AD3975" s="15">
        <f t="shared" si="6067"/>
        <v>284</v>
      </c>
      <c r="AE3975" s="18">
        <f>AD3975*Premissas!$C$12</f>
        <v>9155.2040493514705</v>
      </c>
    </row>
    <row r="3976" spans="1:33" x14ac:dyDescent="0.25">
      <c r="A3976" s="26" t="s">
        <v>35</v>
      </c>
      <c r="B3976" s="5"/>
      <c r="C3976" s="5">
        <f>LARGE(C3963:C3975,1)</f>
        <v>89.49</v>
      </c>
      <c r="D3976" s="5">
        <f>LARGE(D3963:D3975,1)</f>
        <v>0</v>
      </c>
      <c r="E3976" s="27">
        <f>SUM(E3964:E3975)</f>
        <v>0</v>
      </c>
      <c r="F3976" s="5">
        <f>LARGE(F3963:F3975,1)</f>
        <v>284</v>
      </c>
      <c r="G3976" s="27">
        <f t="shared" si="6026"/>
        <v>109862.44859221762</v>
      </c>
      <c r="H3976" s="50">
        <f>E3976+G3976</f>
        <v>109862.44859221762</v>
      </c>
      <c r="I3976">
        <f>B3964</f>
        <v>284</v>
      </c>
      <c r="M3976" s="26" t="s">
        <v>35</v>
      </c>
      <c r="N3976" s="5"/>
      <c r="O3976" s="5">
        <f t="shared" ref="O3976:P3976" si="6071">LARGE(O3963:O3975,1)</f>
        <v>77.73</v>
      </c>
      <c r="P3976" s="5">
        <f t="shared" si="6071"/>
        <v>0</v>
      </c>
      <c r="Q3976" s="27">
        <f t="shared" ref="Q3976" si="6072">SUM(Q3964:Q3975)</f>
        <v>0</v>
      </c>
      <c r="R3976" s="5">
        <f t="shared" ref="R3976" si="6073">LARGE(R3963:R3975,1)</f>
        <v>284</v>
      </c>
      <c r="S3976" s="27">
        <f t="shared" si="6030"/>
        <v>164146.78899082565</v>
      </c>
      <c r="T3976" s="50">
        <f t="shared" ref="T3976" si="6074">Q3976+S3976</f>
        <v>164146.78899082565</v>
      </c>
      <c r="U3976">
        <f t="shared" ref="U3976" si="6075">N3964</f>
        <v>284</v>
      </c>
      <c r="Y3976" s="26" t="s">
        <v>35</v>
      </c>
      <c r="Z3976" s="5"/>
      <c r="AA3976" s="5">
        <f t="shared" ref="AA3976:AB3976" si="6076">LARGE(AA3963:AA3975,1)</f>
        <v>89.49</v>
      </c>
      <c r="AB3976" s="5">
        <f t="shared" si="6076"/>
        <v>0</v>
      </c>
      <c r="AC3976" s="27">
        <f t="shared" ref="AC3976" si="6077">SUM(AC3964:AC3975)</f>
        <v>0</v>
      </c>
      <c r="AD3976" s="5">
        <f t="shared" ref="AD3976" si="6078">LARGE(AD3963:AD3975,1)</f>
        <v>284</v>
      </c>
      <c r="AE3976" s="27">
        <f t="shared" si="6036"/>
        <v>109862.44859221762</v>
      </c>
      <c r="AF3976" s="50">
        <f t="shared" ref="AF3976" si="6079">AC3976+AE3976</f>
        <v>109862.44859221762</v>
      </c>
      <c r="AG3976">
        <f t="shared" ref="AG3976" si="6080">Z3964</f>
        <v>284</v>
      </c>
    </row>
    <row r="3977" spans="1:33" x14ac:dyDescent="0.25">
      <c r="A3977" s="6" t="s">
        <v>12</v>
      </c>
      <c r="B3977" s="6" t="s">
        <v>18</v>
      </c>
      <c r="C3977" s="6" t="s">
        <v>19</v>
      </c>
      <c r="D3977" s="14" t="s">
        <v>20</v>
      </c>
      <c r="E3977" s="14" t="s">
        <v>21</v>
      </c>
      <c r="F3977" s="6" t="s">
        <v>22</v>
      </c>
      <c r="G3977" s="6" t="s">
        <v>23</v>
      </c>
      <c r="M3977" s="6" t="s">
        <v>12</v>
      </c>
      <c r="N3977" s="6" t="s">
        <v>18</v>
      </c>
      <c r="O3977" s="6" t="s">
        <v>19</v>
      </c>
      <c r="P3977" s="14" t="s">
        <v>20</v>
      </c>
      <c r="Q3977" s="14" t="s">
        <v>21</v>
      </c>
      <c r="R3977" s="6" t="s">
        <v>22</v>
      </c>
      <c r="S3977" s="6" t="s">
        <v>23</v>
      </c>
      <c r="Y3977" s="6" t="s">
        <v>12</v>
      </c>
      <c r="Z3977" s="6" t="s">
        <v>18</v>
      </c>
      <c r="AA3977" s="6" t="s">
        <v>19</v>
      </c>
      <c r="AB3977" s="14" t="s">
        <v>20</v>
      </c>
      <c r="AC3977" s="14" t="s">
        <v>21</v>
      </c>
      <c r="AD3977" s="6" t="s">
        <v>22</v>
      </c>
      <c r="AE3977" s="6" t="s">
        <v>23</v>
      </c>
    </row>
    <row r="3978" spans="1:33" x14ac:dyDescent="0.25">
      <c r="A3978" s="7" t="str">
        <f>Premissas!$E$2</f>
        <v>outubro/19</v>
      </c>
      <c r="B3978" s="29">
        <f>B3964+1</f>
        <v>285</v>
      </c>
      <c r="C3978" s="15">
        <f>LARGE(Premissas!$H$2:$I$2,1)</f>
        <v>63.39</v>
      </c>
      <c r="D3978" s="16">
        <f t="shared" ref="D3978:D3989" si="6081">IF(C3978&gt;105%*B3978,(C3978-B3978),0)</f>
        <v>0</v>
      </c>
      <c r="E3978" s="17">
        <f>D3978*Premissas!$C$6</f>
        <v>0</v>
      </c>
      <c r="F3978" s="15">
        <f t="shared" ref="F3978:F3989" si="6082">IF(C3978&gt;B3978,C3978,B3978)</f>
        <v>285</v>
      </c>
      <c r="G3978" s="18">
        <f>F3978*Premissas!$C$5</f>
        <v>9187.4406833280609</v>
      </c>
      <c r="M3978" s="7" t="str">
        <f>Premissas!$E$2</f>
        <v>outubro/19</v>
      </c>
      <c r="N3978" s="29">
        <f t="shared" ref="N3978" si="6083">N3964+1</f>
        <v>285</v>
      </c>
      <c r="O3978" s="15">
        <f>Premissas!$I$2</f>
        <v>63.39</v>
      </c>
      <c r="P3978" s="16">
        <f t="shared" ref="P3978:P3989" si="6084">IF(O3978&gt;105%*N3978,(O3978-N3978),0)</f>
        <v>0</v>
      </c>
      <c r="Q3978" s="17">
        <f>P3978*Premissas!$C$13</f>
        <v>0</v>
      </c>
      <c r="R3978" s="15">
        <f t="shared" ref="R3978:R3989" si="6085">IF(O3978&gt;N3978,O3978,N3978)</f>
        <v>285</v>
      </c>
      <c r="S3978" s="18">
        <f>R3978*Premissas!$C$11</f>
        <v>13727.064220183485</v>
      </c>
      <c r="Y3978" s="7" t="str">
        <f>Premissas!$E$2</f>
        <v>outubro/19</v>
      </c>
      <c r="Z3978" s="29">
        <f t="shared" ref="Z3978" si="6086">Z3964+1</f>
        <v>285</v>
      </c>
      <c r="AA3978" s="15">
        <f>Premissas!$H$2</f>
        <v>58.8</v>
      </c>
      <c r="AB3978" s="16">
        <f t="shared" ref="AB3978:AB3989" si="6087">IF(AA3978&gt;105%*Z3978,(AA3978-Z3978),0)</f>
        <v>0</v>
      </c>
      <c r="AC3978" s="17">
        <f>AB3978*Premissas!$C$6</f>
        <v>0</v>
      </c>
      <c r="AD3978" s="15">
        <f t="shared" ref="AD3978:AD3989" si="6088">IF(AA3978&gt;Z3978,AA3978,Z3978)</f>
        <v>285</v>
      </c>
      <c r="AE3978" s="18">
        <f>AD3978*Premissas!$C$12</f>
        <v>9187.4406833280609</v>
      </c>
    </row>
    <row r="3979" spans="1:33" x14ac:dyDescent="0.25">
      <c r="A3979" s="7" t="str">
        <f>Premissas!$E$3</f>
        <v>setembro/19</v>
      </c>
      <c r="B3979" s="29">
        <f>B3978</f>
        <v>285</v>
      </c>
      <c r="C3979" s="15">
        <f>LARGE(Premissas!$H$3:$I$3,1)</f>
        <v>58.91</v>
      </c>
      <c r="D3979" s="16">
        <f t="shared" si="6081"/>
        <v>0</v>
      </c>
      <c r="E3979" s="17">
        <f>D3979*Premissas!$C$6</f>
        <v>0</v>
      </c>
      <c r="F3979" s="15">
        <f t="shared" si="6082"/>
        <v>285</v>
      </c>
      <c r="G3979" s="18">
        <f>F3979*Premissas!$C$5</f>
        <v>9187.4406833280609</v>
      </c>
      <c r="M3979" s="7" t="str">
        <f>Premissas!$E$3</f>
        <v>setembro/19</v>
      </c>
      <c r="N3979" s="29">
        <f t="shared" ref="N3979:N3989" si="6089">N3978</f>
        <v>285</v>
      </c>
      <c r="O3979" s="15">
        <f>Premissas!$I$3</f>
        <v>52.19</v>
      </c>
      <c r="P3979" s="16">
        <f t="shared" si="6084"/>
        <v>0</v>
      </c>
      <c r="Q3979" s="17">
        <f>P3979*Premissas!$C$13</f>
        <v>0</v>
      </c>
      <c r="R3979" s="15">
        <f t="shared" si="6085"/>
        <v>285</v>
      </c>
      <c r="S3979" s="18">
        <f>R3979*Premissas!$C$11</f>
        <v>13727.064220183485</v>
      </c>
      <c r="Y3979" s="7" t="str">
        <f>Premissas!$E$3</f>
        <v>setembro/19</v>
      </c>
      <c r="Z3979" s="29">
        <f t="shared" ref="Z3979:Z3989" si="6090">Z3978</f>
        <v>285</v>
      </c>
      <c r="AA3979" s="15">
        <f>Premissas!$H$3</f>
        <v>58.91</v>
      </c>
      <c r="AB3979" s="16">
        <f t="shared" si="6087"/>
        <v>0</v>
      </c>
      <c r="AC3979" s="17">
        <f>AB3979*Premissas!$C$6</f>
        <v>0</v>
      </c>
      <c r="AD3979" s="15">
        <f t="shared" si="6088"/>
        <v>285</v>
      </c>
      <c r="AE3979" s="18">
        <f>AD3979*Premissas!$C$12</f>
        <v>9187.4406833280609</v>
      </c>
    </row>
    <row r="3980" spans="1:33" x14ac:dyDescent="0.25">
      <c r="A3980" s="7" t="str">
        <f>Premissas!$E$4</f>
        <v>agosto/19</v>
      </c>
      <c r="B3980" s="29">
        <f t="shared" ref="B3980:B3989" si="6091">B3979</f>
        <v>285</v>
      </c>
      <c r="C3980" s="15">
        <f>LARGE(Premissas!$H$4:$I$4,1)</f>
        <v>46.48</v>
      </c>
      <c r="D3980" s="16">
        <f t="shared" si="6081"/>
        <v>0</v>
      </c>
      <c r="E3980" s="17">
        <f>D3980*Premissas!$C$6</f>
        <v>0</v>
      </c>
      <c r="F3980" s="15">
        <f t="shared" si="6082"/>
        <v>285</v>
      </c>
      <c r="G3980" s="18">
        <f>F3980*Premissas!$C$5</f>
        <v>9187.4406833280609</v>
      </c>
      <c r="M3980" s="7" t="str">
        <f>Premissas!$E$4</f>
        <v>agosto/19</v>
      </c>
      <c r="N3980" s="29">
        <f t="shared" si="6089"/>
        <v>285</v>
      </c>
      <c r="O3980" s="15">
        <f>Premissas!$I$4</f>
        <v>20.16</v>
      </c>
      <c r="P3980" s="16">
        <f t="shared" si="6084"/>
        <v>0</v>
      </c>
      <c r="Q3980" s="17">
        <f>P3980*Premissas!$C$13</f>
        <v>0</v>
      </c>
      <c r="R3980" s="15">
        <f t="shared" si="6085"/>
        <v>285</v>
      </c>
      <c r="S3980" s="18">
        <f>R3980*Premissas!$C$11</f>
        <v>13727.064220183485</v>
      </c>
      <c r="Y3980" s="7" t="str">
        <f>Premissas!$E$4</f>
        <v>agosto/19</v>
      </c>
      <c r="Z3980" s="29">
        <f t="shared" si="6090"/>
        <v>285</v>
      </c>
      <c r="AA3980" s="15">
        <f>Premissas!$H$4</f>
        <v>46.48</v>
      </c>
      <c r="AB3980" s="16">
        <f t="shared" si="6087"/>
        <v>0</v>
      </c>
      <c r="AC3980" s="17">
        <f>AB3980*Premissas!$C$6</f>
        <v>0</v>
      </c>
      <c r="AD3980" s="15">
        <f t="shared" si="6088"/>
        <v>285</v>
      </c>
      <c r="AE3980" s="18">
        <f>AD3980*Premissas!$C$12</f>
        <v>9187.4406833280609</v>
      </c>
    </row>
    <row r="3981" spans="1:33" x14ac:dyDescent="0.25">
      <c r="A3981" s="7" t="str">
        <f>Premissas!$E$5</f>
        <v>julho/19</v>
      </c>
      <c r="B3981" s="29">
        <f t="shared" si="6091"/>
        <v>285</v>
      </c>
      <c r="C3981" s="15">
        <f>LARGE(Premissas!$H$5:$I$5,1)</f>
        <v>63.17</v>
      </c>
      <c r="D3981" s="16">
        <f t="shared" si="6081"/>
        <v>0</v>
      </c>
      <c r="E3981" s="17">
        <f>D3981*Premissas!$C$6</f>
        <v>0</v>
      </c>
      <c r="F3981" s="15">
        <f t="shared" si="6082"/>
        <v>285</v>
      </c>
      <c r="G3981" s="18">
        <f>F3981*Premissas!$C$5</f>
        <v>9187.4406833280609</v>
      </c>
      <c r="M3981" s="7" t="str">
        <f>Premissas!$E$5</f>
        <v>julho/19</v>
      </c>
      <c r="N3981" s="29">
        <f t="shared" si="6089"/>
        <v>285</v>
      </c>
      <c r="O3981" s="15">
        <f>Premissas!$I$5</f>
        <v>39.979999999999997</v>
      </c>
      <c r="P3981" s="16">
        <f t="shared" si="6084"/>
        <v>0</v>
      </c>
      <c r="Q3981" s="17">
        <f>P3981*Premissas!$C$13</f>
        <v>0</v>
      </c>
      <c r="R3981" s="15">
        <f t="shared" si="6085"/>
        <v>285</v>
      </c>
      <c r="S3981" s="18">
        <f>R3981*Premissas!$C$11</f>
        <v>13727.064220183485</v>
      </c>
      <c r="Y3981" s="7" t="str">
        <f>Premissas!$E$5</f>
        <v>julho/19</v>
      </c>
      <c r="Z3981" s="29">
        <f t="shared" si="6090"/>
        <v>285</v>
      </c>
      <c r="AA3981" s="15">
        <f>Premissas!$H$5</f>
        <v>63.17</v>
      </c>
      <c r="AB3981" s="16">
        <f t="shared" si="6087"/>
        <v>0</v>
      </c>
      <c r="AC3981" s="17">
        <f>AB3981*Premissas!$C$6</f>
        <v>0</v>
      </c>
      <c r="AD3981" s="15">
        <f t="shared" si="6088"/>
        <v>285</v>
      </c>
      <c r="AE3981" s="18">
        <f>AD3981*Premissas!$C$12</f>
        <v>9187.4406833280609</v>
      </c>
    </row>
    <row r="3982" spans="1:33" x14ac:dyDescent="0.25">
      <c r="A3982" s="7" t="str">
        <f>Premissas!$E$6</f>
        <v>junho/19</v>
      </c>
      <c r="B3982" s="29">
        <f t="shared" si="6091"/>
        <v>285</v>
      </c>
      <c r="C3982" s="15">
        <f>LARGE(Premissas!$H$6:$I$6,1)</f>
        <v>59.47</v>
      </c>
      <c r="D3982" s="16">
        <f t="shared" si="6081"/>
        <v>0</v>
      </c>
      <c r="E3982" s="17">
        <f>D3982*Premissas!$C$6</f>
        <v>0</v>
      </c>
      <c r="F3982" s="15">
        <f t="shared" si="6082"/>
        <v>285</v>
      </c>
      <c r="G3982" s="18">
        <f>F3982*Premissas!$C$5</f>
        <v>9187.4406833280609</v>
      </c>
      <c r="M3982" s="7" t="str">
        <f>Premissas!$E$6</f>
        <v>junho/19</v>
      </c>
      <c r="N3982" s="29">
        <f t="shared" si="6089"/>
        <v>285</v>
      </c>
      <c r="O3982" s="15">
        <f>Premissas!$I$6</f>
        <v>47.71</v>
      </c>
      <c r="P3982" s="16">
        <f t="shared" si="6084"/>
        <v>0</v>
      </c>
      <c r="Q3982" s="17">
        <f>P3982*Premissas!$C$13</f>
        <v>0</v>
      </c>
      <c r="R3982" s="15">
        <f t="shared" si="6085"/>
        <v>285</v>
      </c>
      <c r="S3982" s="18">
        <f>R3982*Premissas!$C$11</f>
        <v>13727.064220183485</v>
      </c>
      <c r="Y3982" s="7" t="str">
        <f>Premissas!$E$6</f>
        <v>junho/19</v>
      </c>
      <c r="Z3982" s="29">
        <f t="shared" si="6090"/>
        <v>285</v>
      </c>
      <c r="AA3982" s="15">
        <f>Premissas!$H$6</f>
        <v>59.47</v>
      </c>
      <c r="AB3982" s="16">
        <f t="shared" si="6087"/>
        <v>0</v>
      </c>
      <c r="AC3982" s="17">
        <f>AB3982*Premissas!$C$6</f>
        <v>0</v>
      </c>
      <c r="AD3982" s="15">
        <f t="shared" si="6088"/>
        <v>285</v>
      </c>
      <c r="AE3982" s="18">
        <f>AD3982*Premissas!$C$12</f>
        <v>9187.4406833280609</v>
      </c>
    </row>
    <row r="3983" spans="1:33" x14ac:dyDescent="0.25">
      <c r="A3983" s="7" t="str">
        <f>Premissas!$E$7</f>
        <v>maio/19</v>
      </c>
      <c r="B3983" s="29">
        <f t="shared" si="6091"/>
        <v>285</v>
      </c>
      <c r="C3983" s="15">
        <f>LARGE(Premissas!$H$7:$I$7,1)</f>
        <v>61.04</v>
      </c>
      <c r="D3983" s="20">
        <f t="shared" si="6081"/>
        <v>0</v>
      </c>
      <c r="E3983" s="17">
        <f>D3983*Premissas!$C$6</f>
        <v>0</v>
      </c>
      <c r="F3983" s="15">
        <f t="shared" si="6082"/>
        <v>285</v>
      </c>
      <c r="G3983" s="18">
        <f>F3983*Premissas!$C$5</f>
        <v>9187.4406833280609</v>
      </c>
      <c r="M3983" s="7" t="str">
        <f>Premissas!$E$7</f>
        <v>maio/19</v>
      </c>
      <c r="N3983" s="29">
        <f t="shared" si="6089"/>
        <v>285</v>
      </c>
      <c r="O3983" s="15">
        <f>Premissas!$I$7</f>
        <v>46.37</v>
      </c>
      <c r="P3983" s="20">
        <f t="shared" si="6084"/>
        <v>0</v>
      </c>
      <c r="Q3983" s="17">
        <f>P3983*Premissas!$C$13</f>
        <v>0</v>
      </c>
      <c r="R3983" s="15">
        <f t="shared" si="6085"/>
        <v>285</v>
      </c>
      <c r="S3983" s="18">
        <f>R3983*Premissas!$C$11</f>
        <v>13727.064220183485</v>
      </c>
      <c r="Y3983" s="7" t="str">
        <f>Premissas!$E$7</f>
        <v>maio/19</v>
      </c>
      <c r="Z3983" s="29">
        <f t="shared" si="6090"/>
        <v>285</v>
      </c>
      <c r="AA3983" s="15">
        <f>Premissas!$H$7</f>
        <v>61.04</v>
      </c>
      <c r="AB3983" s="20">
        <f t="shared" si="6087"/>
        <v>0</v>
      </c>
      <c r="AC3983" s="17">
        <f>AB3983*Premissas!$C$6</f>
        <v>0</v>
      </c>
      <c r="AD3983" s="15">
        <f t="shared" si="6088"/>
        <v>285</v>
      </c>
      <c r="AE3983" s="18">
        <f>AD3983*Premissas!$C$12</f>
        <v>9187.4406833280609</v>
      </c>
    </row>
    <row r="3984" spans="1:33" x14ac:dyDescent="0.25">
      <c r="A3984" s="7" t="str">
        <f>Premissas!$E$8</f>
        <v>abril/19</v>
      </c>
      <c r="B3984" s="29">
        <f t="shared" si="6091"/>
        <v>285</v>
      </c>
      <c r="C3984" s="15">
        <f>LARGE(Premissas!$H$8:$I$8,1)</f>
        <v>81.98</v>
      </c>
      <c r="D3984" s="20">
        <f t="shared" si="6081"/>
        <v>0</v>
      </c>
      <c r="E3984" s="17">
        <f>D3984*Premissas!$C$6</f>
        <v>0</v>
      </c>
      <c r="F3984" s="15">
        <f t="shared" si="6082"/>
        <v>285</v>
      </c>
      <c r="G3984" s="18">
        <f>F3984*Premissas!$C$5</f>
        <v>9187.4406833280609</v>
      </c>
      <c r="M3984" s="7" t="str">
        <f>Premissas!$E$8</f>
        <v>abril/19</v>
      </c>
      <c r="N3984" s="29">
        <f t="shared" si="6089"/>
        <v>285</v>
      </c>
      <c r="O3984" s="15">
        <f>Premissas!$I$8</f>
        <v>53.09</v>
      </c>
      <c r="P3984" s="20">
        <f t="shared" si="6084"/>
        <v>0</v>
      </c>
      <c r="Q3984" s="17">
        <f>P3984*Premissas!$C$13</f>
        <v>0</v>
      </c>
      <c r="R3984" s="15">
        <f t="shared" si="6085"/>
        <v>285</v>
      </c>
      <c r="S3984" s="18">
        <f>R3984*Premissas!$C$11</f>
        <v>13727.064220183485</v>
      </c>
      <c r="Y3984" s="7" t="str">
        <f>Premissas!$E$8</f>
        <v>abril/19</v>
      </c>
      <c r="Z3984" s="29">
        <f t="shared" si="6090"/>
        <v>285</v>
      </c>
      <c r="AA3984" s="15">
        <f>Premissas!$H$8</f>
        <v>81.98</v>
      </c>
      <c r="AB3984" s="20">
        <f t="shared" si="6087"/>
        <v>0</v>
      </c>
      <c r="AC3984" s="17">
        <f>AB3984*Premissas!$C$6</f>
        <v>0</v>
      </c>
      <c r="AD3984" s="15">
        <f t="shared" si="6088"/>
        <v>285</v>
      </c>
      <c r="AE3984" s="18">
        <f>AD3984*Premissas!$C$12</f>
        <v>9187.4406833280609</v>
      </c>
    </row>
    <row r="3985" spans="1:33" x14ac:dyDescent="0.25">
      <c r="A3985" s="7" t="str">
        <f>Premissas!$E$9</f>
        <v>março/19</v>
      </c>
      <c r="B3985" s="29">
        <f t="shared" si="6091"/>
        <v>285</v>
      </c>
      <c r="C3985" s="15">
        <f>LARGE(Premissas!$H$9:$I$9,1)</f>
        <v>77.73</v>
      </c>
      <c r="D3985" s="20">
        <f t="shared" si="6081"/>
        <v>0</v>
      </c>
      <c r="E3985" s="17">
        <f>D3985*Premissas!$C$6</f>
        <v>0</v>
      </c>
      <c r="F3985" s="15">
        <f t="shared" si="6082"/>
        <v>285</v>
      </c>
      <c r="G3985" s="18">
        <f>F3985*Premissas!$C$5</f>
        <v>9187.4406833280609</v>
      </c>
      <c r="M3985" s="7" t="str">
        <f>Premissas!$E$9</f>
        <v>março/19</v>
      </c>
      <c r="N3985" s="29">
        <f t="shared" si="6089"/>
        <v>285</v>
      </c>
      <c r="O3985" s="15">
        <f>Premissas!$I$9</f>
        <v>77.73</v>
      </c>
      <c r="P3985" s="20">
        <f t="shared" si="6084"/>
        <v>0</v>
      </c>
      <c r="Q3985" s="17">
        <f>P3985*Premissas!$C$13</f>
        <v>0</v>
      </c>
      <c r="R3985" s="15">
        <f t="shared" si="6085"/>
        <v>285</v>
      </c>
      <c r="S3985" s="18">
        <f>R3985*Premissas!$C$11</f>
        <v>13727.064220183485</v>
      </c>
      <c r="Y3985" s="7" t="str">
        <f>Premissas!$E$9</f>
        <v>março/19</v>
      </c>
      <c r="Z3985" s="29">
        <f t="shared" si="6090"/>
        <v>285</v>
      </c>
      <c r="AA3985" s="15">
        <f>Premissas!$H$9</f>
        <v>77.62</v>
      </c>
      <c r="AB3985" s="20">
        <f t="shared" si="6087"/>
        <v>0</v>
      </c>
      <c r="AC3985" s="17">
        <f>AB3985*Premissas!$C$6</f>
        <v>0</v>
      </c>
      <c r="AD3985" s="15">
        <f t="shared" si="6088"/>
        <v>285</v>
      </c>
      <c r="AE3985" s="18">
        <f>AD3985*Premissas!$C$12</f>
        <v>9187.4406833280609</v>
      </c>
    </row>
    <row r="3986" spans="1:33" x14ac:dyDescent="0.25">
      <c r="A3986" s="7" t="str">
        <f>Premissas!$E$10</f>
        <v>fevereiro/19</v>
      </c>
      <c r="B3986" s="29">
        <f t="shared" si="6091"/>
        <v>285</v>
      </c>
      <c r="C3986" s="15">
        <f>LARGE(Premissas!$H$10:$I$10,1)</f>
        <v>89.49</v>
      </c>
      <c r="D3986" s="20">
        <f t="shared" si="6081"/>
        <v>0</v>
      </c>
      <c r="E3986" s="17">
        <f>D3986*Premissas!$C$6</f>
        <v>0</v>
      </c>
      <c r="F3986" s="15">
        <f t="shared" si="6082"/>
        <v>285</v>
      </c>
      <c r="G3986" s="18">
        <f>F3986*Premissas!$C$5</f>
        <v>9187.4406833280609</v>
      </c>
      <c r="M3986" s="7" t="str">
        <f>Premissas!$E$10</f>
        <v>fevereiro/19</v>
      </c>
      <c r="N3986" s="29">
        <f t="shared" si="6089"/>
        <v>285</v>
      </c>
      <c r="O3986" s="15">
        <f>Premissas!$I$10</f>
        <v>61.82</v>
      </c>
      <c r="P3986" s="20">
        <f t="shared" si="6084"/>
        <v>0</v>
      </c>
      <c r="Q3986" s="17">
        <f>P3986*Premissas!$C$13</f>
        <v>0</v>
      </c>
      <c r="R3986" s="15">
        <f t="shared" si="6085"/>
        <v>285</v>
      </c>
      <c r="S3986" s="18">
        <f>R3986*Premissas!$C$11</f>
        <v>13727.064220183485</v>
      </c>
      <c r="Y3986" s="7" t="str">
        <f>Premissas!$E$10</f>
        <v>fevereiro/19</v>
      </c>
      <c r="Z3986" s="29">
        <f t="shared" si="6090"/>
        <v>285</v>
      </c>
      <c r="AA3986" s="15">
        <f>Premissas!$H$10</f>
        <v>89.49</v>
      </c>
      <c r="AB3986" s="20">
        <f t="shared" si="6087"/>
        <v>0</v>
      </c>
      <c r="AC3986" s="17">
        <f>AB3986*Premissas!$C$6</f>
        <v>0</v>
      </c>
      <c r="AD3986" s="15">
        <f t="shared" si="6088"/>
        <v>285</v>
      </c>
      <c r="AE3986" s="18">
        <f>AD3986*Premissas!$C$12</f>
        <v>9187.4406833280609</v>
      </c>
    </row>
    <row r="3987" spans="1:33" x14ac:dyDescent="0.25">
      <c r="A3987" s="7" t="str">
        <f>Premissas!$E$11</f>
        <v>janeiro/19</v>
      </c>
      <c r="B3987" s="29">
        <f t="shared" si="6091"/>
        <v>285</v>
      </c>
      <c r="C3987" s="15">
        <f>LARGE(Premissas!$H$11:$I$11,1)</f>
        <v>81.09</v>
      </c>
      <c r="D3987" s="16">
        <f t="shared" si="6081"/>
        <v>0</v>
      </c>
      <c r="E3987" s="17">
        <f>D3987*Premissas!$C$6</f>
        <v>0</v>
      </c>
      <c r="F3987" s="15">
        <f t="shared" si="6082"/>
        <v>285</v>
      </c>
      <c r="G3987" s="18">
        <f>F3987*Premissas!$C$5</f>
        <v>9187.4406833280609</v>
      </c>
      <c r="M3987" s="7" t="str">
        <f>Premissas!$E$11</f>
        <v>janeiro/19</v>
      </c>
      <c r="N3987" s="29">
        <f t="shared" si="6089"/>
        <v>285</v>
      </c>
      <c r="O3987" s="15">
        <f>Premissas!$I$11</f>
        <v>57.12</v>
      </c>
      <c r="P3987" s="16">
        <f t="shared" si="6084"/>
        <v>0</v>
      </c>
      <c r="Q3987" s="17">
        <f>P3987*Premissas!$C$13</f>
        <v>0</v>
      </c>
      <c r="R3987" s="15">
        <f t="shared" si="6085"/>
        <v>285</v>
      </c>
      <c r="S3987" s="18">
        <f>R3987*Premissas!$C$11</f>
        <v>13727.064220183485</v>
      </c>
      <c r="Y3987" s="7" t="str">
        <f>Premissas!$E$11</f>
        <v>janeiro/19</v>
      </c>
      <c r="Z3987" s="29">
        <f t="shared" si="6090"/>
        <v>285</v>
      </c>
      <c r="AA3987" s="15">
        <f>Premissas!$H$11</f>
        <v>81.09</v>
      </c>
      <c r="AB3987" s="16">
        <f t="shared" si="6087"/>
        <v>0</v>
      </c>
      <c r="AC3987" s="17">
        <f>AB3987*Premissas!$C$6</f>
        <v>0</v>
      </c>
      <c r="AD3987" s="15">
        <f t="shared" si="6088"/>
        <v>285</v>
      </c>
      <c r="AE3987" s="18">
        <f>AD3987*Premissas!$C$12</f>
        <v>9187.4406833280609</v>
      </c>
    </row>
    <row r="3988" spans="1:33" x14ac:dyDescent="0.25">
      <c r="A3988" s="7" t="str">
        <f>Premissas!$E$12</f>
        <v>dezembro/18</v>
      </c>
      <c r="B3988" s="29">
        <f t="shared" si="6091"/>
        <v>285</v>
      </c>
      <c r="C3988" s="15">
        <f>LARGE(Premissas!$H$12:$I$12,1)</f>
        <v>66.98</v>
      </c>
      <c r="D3988" s="16">
        <f t="shared" si="6081"/>
        <v>0</v>
      </c>
      <c r="E3988" s="17">
        <f>D3988*Premissas!$C$6</f>
        <v>0</v>
      </c>
      <c r="F3988" s="15">
        <f t="shared" si="6082"/>
        <v>285</v>
      </c>
      <c r="G3988" s="18">
        <f>F3988*Premissas!$C$5</f>
        <v>9187.4406833280609</v>
      </c>
      <c r="M3988" s="7" t="str">
        <f>Premissas!$E$12</f>
        <v>dezembro/18</v>
      </c>
      <c r="N3988" s="29">
        <f t="shared" si="6089"/>
        <v>285</v>
      </c>
      <c r="O3988" s="15">
        <f>Premissas!$I$12</f>
        <v>56.9</v>
      </c>
      <c r="P3988" s="16">
        <f t="shared" si="6084"/>
        <v>0</v>
      </c>
      <c r="Q3988" s="17">
        <f>P3988*Premissas!$C$13</f>
        <v>0</v>
      </c>
      <c r="R3988" s="15">
        <f t="shared" si="6085"/>
        <v>285</v>
      </c>
      <c r="S3988" s="18">
        <f>R3988*Premissas!$C$11</f>
        <v>13727.064220183485</v>
      </c>
      <c r="Y3988" s="7" t="str">
        <f>Premissas!$E$12</f>
        <v>dezembro/18</v>
      </c>
      <c r="Z3988" s="29">
        <f t="shared" si="6090"/>
        <v>285</v>
      </c>
      <c r="AA3988" s="15">
        <f>Premissas!$H$12</f>
        <v>66.98</v>
      </c>
      <c r="AB3988" s="16">
        <f t="shared" si="6087"/>
        <v>0</v>
      </c>
      <c r="AC3988" s="17">
        <f>AB3988*Premissas!$C$6</f>
        <v>0</v>
      </c>
      <c r="AD3988" s="15">
        <f t="shared" si="6088"/>
        <v>285</v>
      </c>
      <c r="AE3988" s="18">
        <f>AD3988*Premissas!$C$12</f>
        <v>9187.4406833280609</v>
      </c>
    </row>
    <row r="3989" spans="1:33" x14ac:dyDescent="0.25">
      <c r="A3989" s="7" t="str">
        <f>Premissas!$E$13</f>
        <v>novembro/18</v>
      </c>
      <c r="B3989" s="29">
        <f t="shared" si="6091"/>
        <v>285</v>
      </c>
      <c r="C3989" s="15">
        <f>LARGE(Premissas!$H$13:$I$13,1)</f>
        <v>66.42</v>
      </c>
      <c r="D3989" s="16">
        <f t="shared" si="6081"/>
        <v>0</v>
      </c>
      <c r="E3989" s="17">
        <f>D3989*Premissas!$C$6</f>
        <v>0</v>
      </c>
      <c r="F3989" s="15">
        <f t="shared" si="6082"/>
        <v>285</v>
      </c>
      <c r="G3989" s="18">
        <f>F3989*Premissas!$C$5</f>
        <v>9187.4406833280609</v>
      </c>
      <c r="M3989" s="7" t="str">
        <f>Premissas!$E$13</f>
        <v>novembro/18</v>
      </c>
      <c r="N3989" s="29">
        <f t="shared" si="6089"/>
        <v>285</v>
      </c>
      <c r="O3989" s="15">
        <f>Premissas!$I$13</f>
        <v>40.659999999999997</v>
      </c>
      <c r="P3989" s="16">
        <f t="shared" si="6084"/>
        <v>0</v>
      </c>
      <c r="Q3989" s="17">
        <f>P3989*Premissas!$C$13</f>
        <v>0</v>
      </c>
      <c r="R3989" s="15">
        <f t="shared" si="6085"/>
        <v>285</v>
      </c>
      <c r="S3989" s="18">
        <f>R3989*Premissas!$C$11</f>
        <v>13727.064220183485</v>
      </c>
      <c r="Y3989" s="7" t="str">
        <f>Premissas!$E$13</f>
        <v>novembro/18</v>
      </c>
      <c r="Z3989" s="29">
        <f t="shared" si="6090"/>
        <v>285</v>
      </c>
      <c r="AA3989" s="15">
        <f>Premissas!$H$13</f>
        <v>66.42</v>
      </c>
      <c r="AB3989" s="16">
        <f t="shared" si="6087"/>
        <v>0</v>
      </c>
      <c r="AC3989" s="17">
        <f>AB3989*Premissas!$C$6</f>
        <v>0</v>
      </c>
      <c r="AD3989" s="15">
        <f t="shared" si="6088"/>
        <v>285</v>
      </c>
      <c r="AE3989" s="18">
        <f>AD3989*Premissas!$C$12</f>
        <v>9187.4406833280609</v>
      </c>
    </row>
    <row r="3990" spans="1:33" x14ac:dyDescent="0.25">
      <c r="A3990" s="26" t="s">
        <v>35</v>
      </c>
      <c r="B3990" s="5"/>
      <c r="C3990" s="5">
        <f>LARGE(C3977:C3989,1)</f>
        <v>89.49</v>
      </c>
      <c r="D3990" s="5">
        <f>LARGE(D3977:D3989,1)</f>
        <v>0</v>
      </c>
      <c r="E3990" s="27">
        <f>SUM(E3978:E3989)</f>
        <v>0</v>
      </c>
      <c r="F3990" s="5">
        <f>LARGE(F3977:F3989,1)</f>
        <v>285</v>
      </c>
      <c r="G3990" s="27">
        <f t="shared" si="6026"/>
        <v>110249.28819993675</v>
      </c>
      <c r="H3990" s="50">
        <f>E3990+G3990</f>
        <v>110249.28819993675</v>
      </c>
      <c r="I3990">
        <f>B3978</f>
        <v>285</v>
      </c>
      <c r="M3990" s="26" t="s">
        <v>35</v>
      </c>
      <c r="N3990" s="5"/>
      <c r="O3990" s="5">
        <f t="shared" ref="O3990:P3990" si="6092">LARGE(O3977:O3989,1)</f>
        <v>77.73</v>
      </c>
      <c r="P3990" s="5">
        <f t="shared" si="6092"/>
        <v>0</v>
      </c>
      <c r="Q3990" s="27">
        <f t="shared" ref="Q3990" si="6093">SUM(Q3978:Q3989)</f>
        <v>0</v>
      </c>
      <c r="R3990" s="5">
        <f t="shared" ref="R3990" si="6094">LARGE(R3977:R3989,1)</f>
        <v>285</v>
      </c>
      <c r="S3990" s="27">
        <f t="shared" si="6030"/>
        <v>164724.77064220182</v>
      </c>
      <c r="T3990" s="50">
        <f t="shared" ref="T3990" si="6095">Q3990+S3990</f>
        <v>164724.77064220182</v>
      </c>
      <c r="U3990">
        <f t="shared" ref="U3990" si="6096">N3978</f>
        <v>285</v>
      </c>
      <c r="Y3990" s="26" t="s">
        <v>35</v>
      </c>
      <c r="Z3990" s="5"/>
      <c r="AA3990" s="5">
        <f t="shared" ref="AA3990:AB3990" si="6097">LARGE(AA3977:AA3989,1)</f>
        <v>89.49</v>
      </c>
      <c r="AB3990" s="5">
        <f t="shared" si="6097"/>
        <v>0</v>
      </c>
      <c r="AC3990" s="27">
        <f t="shared" ref="AC3990" si="6098">SUM(AC3978:AC3989)</f>
        <v>0</v>
      </c>
      <c r="AD3990" s="5">
        <f t="shared" ref="AD3990" si="6099">LARGE(AD3977:AD3989,1)</f>
        <v>285</v>
      </c>
      <c r="AE3990" s="27">
        <f t="shared" si="6036"/>
        <v>110249.28819993675</v>
      </c>
      <c r="AF3990" s="50">
        <f t="shared" ref="AF3990" si="6100">AC3990+AE3990</f>
        <v>110249.28819993675</v>
      </c>
      <c r="AG3990">
        <f t="shared" ref="AG3990" si="6101">Z3978</f>
        <v>285</v>
      </c>
    </row>
    <row r="3991" spans="1:33" x14ac:dyDescent="0.25">
      <c r="A3991" s="6" t="s">
        <v>12</v>
      </c>
      <c r="B3991" s="6" t="s">
        <v>18</v>
      </c>
      <c r="C3991" s="6" t="s">
        <v>19</v>
      </c>
      <c r="D3991" s="14" t="s">
        <v>20</v>
      </c>
      <c r="E3991" s="14" t="s">
        <v>21</v>
      </c>
      <c r="F3991" s="6" t="s">
        <v>22</v>
      </c>
      <c r="G3991" s="6" t="s">
        <v>23</v>
      </c>
      <c r="M3991" s="6" t="s">
        <v>12</v>
      </c>
      <c r="N3991" s="6" t="s">
        <v>18</v>
      </c>
      <c r="O3991" s="6" t="s">
        <v>19</v>
      </c>
      <c r="P3991" s="14" t="s">
        <v>20</v>
      </c>
      <c r="Q3991" s="14" t="s">
        <v>21</v>
      </c>
      <c r="R3991" s="6" t="s">
        <v>22</v>
      </c>
      <c r="S3991" s="6" t="s">
        <v>23</v>
      </c>
      <c r="Y3991" s="6" t="s">
        <v>12</v>
      </c>
      <c r="Z3991" s="6" t="s">
        <v>18</v>
      </c>
      <c r="AA3991" s="6" t="s">
        <v>19</v>
      </c>
      <c r="AB3991" s="14" t="s">
        <v>20</v>
      </c>
      <c r="AC3991" s="14" t="s">
        <v>21</v>
      </c>
      <c r="AD3991" s="6" t="s">
        <v>22</v>
      </c>
      <c r="AE3991" s="6" t="s">
        <v>23</v>
      </c>
    </row>
    <row r="3992" spans="1:33" x14ac:dyDescent="0.25">
      <c r="A3992" s="7" t="str">
        <f>Premissas!$E$2</f>
        <v>outubro/19</v>
      </c>
      <c r="B3992" s="29">
        <f>B3978+1</f>
        <v>286</v>
      </c>
      <c r="C3992" s="15">
        <f>LARGE(Premissas!$H$2:$I$2,1)</f>
        <v>63.39</v>
      </c>
      <c r="D3992" s="16">
        <f t="shared" ref="D3992:D4003" si="6102">IF(C3992&gt;105%*B3992,(C3992-B3992),0)</f>
        <v>0</v>
      </c>
      <c r="E3992" s="17">
        <f>D3992*Premissas!$C$6</f>
        <v>0</v>
      </c>
      <c r="F3992" s="15">
        <f t="shared" ref="F3992:F4003" si="6103">IF(C3992&gt;B3992,C3992,B3992)</f>
        <v>286</v>
      </c>
      <c r="G3992" s="18">
        <f>F3992*Premissas!$C$5</f>
        <v>9219.6773173046513</v>
      </c>
      <c r="M3992" s="7" t="str">
        <f>Premissas!$E$2</f>
        <v>outubro/19</v>
      </c>
      <c r="N3992" s="29">
        <f t="shared" ref="N3992" si="6104">N3978+1</f>
        <v>286</v>
      </c>
      <c r="O3992" s="15">
        <f>Premissas!$I$2</f>
        <v>63.39</v>
      </c>
      <c r="P3992" s="16">
        <f t="shared" ref="P3992:P4003" si="6105">IF(O3992&gt;105%*N3992,(O3992-N3992),0)</f>
        <v>0</v>
      </c>
      <c r="Q3992" s="17">
        <f>P3992*Premissas!$C$13</f>
        <v>0</v>
      </c>
      <c r="R3992" s="15">
        <f t="shared" ref="R3992:R4003" si="6106">IF(O3992&gt;N3992,O3992,N3992)</f>
        <v>286</v>
      </c>
      <c r="S3992" s="18">
        <f>R3992*Premissas!$C$11</f>
        <v>13775.229357798165</v>
      </c>
      <c r="Y3992" s="7" t="str">
        <f>Premissas!$E$2</f>
        <v>outubro/19</v>
      </c>
      <c r="Z3992" s="29">
        <f t="shared" ref="Z3992" si="6107">Z3978+1</f>
        <v>286</v>
      </c>
      <c r="AA3992" s="15">
        <f>Premissas!$H$2</f>
        <v>58.8</v>
      </c>
      <c r="AB3992" s="16">
        <f t="shared" ref="AB3992:AB4003" si="6108">IF(AA3992&gt;105%*Z3992,(AA3992-Z3992),0)</f>
        <v>0</v>
      </c>
      <c r="AC3992" s="17">
        <f>AB3992*Premissas!$C$6</f>
        <v>0</v>
      </c>
      <c r="AD3992" s="15">
        <f t="shared" ref="AD3992:AD4003" si="6109">IF(AA3992&gt;Z3992,AA3992,Z3992)</f>
        <v>286</v>
      </c>
      <c r="AE3992" s="18">
        <f>AD3992*Premissas!$C$12</f>
        <v>9219.6773173046513</v>
      </c>
    </row>
    <row r="3993" spans="1:33" x14ac:dyDescent="0.25">
      <c r="A3993" s="7" t="str">
        <f>Premissas!$E$3</f>
        <v>setembro/19</v>
      </c>
      <c r="B3993" s="29">
        <f>B3992</f>
        <v>286</v>
      </c>
      <c r="C3993" s="15">
        <f>LARGE(Premissas!$H$3:$I$3,1)</f>
        <v>58.91</v>
      </c>
      <c r="D3993" s="16">
        <f t="shared" si="6102"/>
        <v>0</v>
      </c>
      <c r="E3993" s="17">
        <f>D3993*Premissas!$C$6</f>
        <v>0</v>
      </c>
      <c r="F3993" s="15">
        <f t="shared" si="6103"/>
        <v>286</v>
      </c>
      <c r="G3993" s="18">
        <f>F3993*Premissas!$C$5</f>
        <v>9219.6773173046513</v>
      </c>
      <c r="M3993" s="7" t="str">
        <f>Premissas!$E$3</f>
        <v>setembro/19</v>
      </c>
      <c r="N3993" s="29">
        <f t="shared" ref="N3993:N4003" si="6110">N3992</f>
        <v>286</v>
      </c>
      <c r="O3993" s="15">
        <f>Premissas!$I$3</f>
        <v>52.19</v>
      </c>
      <c r="P3993" s="16">
        <f t="shared" si="6105"/>
        <v>0</v>
      </c>
      <c r="Q3993" s="17">
        <f>P3993*Premissas!$C$13</f>
        <v>0</v>
      </c>
      <c r="R3993" s="15">
        <f t="shared" si="6106"/>
        <v>286</v>
      </c>
      <c r="S3993" s="18">
        <f>R3993*Premissas!$C$11</f>
        <v>13775.229357798165</v>
      </c>
      <c r="Y3993" s="7" t="str">
        <f>Premissas!$E$3</f>
        <v>setembro/19</v>
      </c>
      <c r="Z3993" s="29">
        <f t="shared" ref="Z3993:Z4003" si="6111">Z3992</f>
        <v>286</v>
      </c>
      <c r="AA3993" s="15">
        <f>Premissas!$H$3</f>
        <v>58.91</v>
      </c>
      <c r="AB3993" s="16">
        <f t="shared" si="6108"/>
        <v>0</v>
      </c>
      <c r="AC3993" s="17">
        <f>AB3993*Premissas!$C$6</f>
        <v>0</v>
      </c>
      <c r="AD3993" s="15">
        <f t="shared" si="6109"/>
        <v>286</v>
      </c>
      <c r="AE3993" s="18">
        <f>AD3993*Premissas!$C$12</f>
        <v>9219.6773173046513</v>
      </c>
    </row>
    <row r="3994" spans="1:33" x14ac:dyDescent="0.25">
      <c r="A3994" s="7" t="str">
        <f>Premissas!$E$4</f>
        <v>agosto/19</v>
      </c>
      <c r="B3994" s="29">
        <f t="shared" ref="B3994:B4003" si="6112">B3993</f>
        <v>286</v>
      </c>
      <c r="C3994" s="15">
        <f>LARGE(Premissas!$H$4:$I$4,1)</f>
        <v>46.48</v>
      </c>
      <c r="D3994" s="16">
        <f t="shared" si="6102"/>
        <v>0</v>
      </c>
      <c r="E3994" s="17">
        <f>D3994*Premissas!$C$6</f>
        <v>0</v>
      </c>
      <c r="F3994" s="15">
        <f t="shared" si="6103"/>
        <v>286</v>
      </c>
      <c r="G3994" s="18">
        <f>F3994*Premissas!$C$5</f>
        <v>9219.6773173046513</v>
      </c>
      <c r="M3994" s="7" t="str">
        <f>Premissas!$E$4</f>
        <v>agosto/19</v>
      </c>
      <c r="N3994" s="29">
        <f t="shared" si="6110"/>
        <v>286</v>
      </c>
      <c r="O3994" s="15">
        <f>Premissas!$I$4</f>
        <v>20.16</v>
      </c>
      <c r="P3994" s="16">
        <f t="shared" si="6105"/>
        <v>0</v>
      </c>
      <c r="Q3994" s="17">
        <f>P3994*Premissas!$C$13</f>
        <v>0</v>
      </c>
      <c r="R3994" s="15">
        <f t="shared" si="6106"/>
        <v>286</v>
      </c>
      <c r="S3994" s="18">
        <f>R3994*Premissas!$C$11</f>
        <v>13775.229357798165</v>
      </c>
      <c r="Y3994" s="7" t="str">
        <f>Premissas!$E$4</f>
        <v>agosto/19</v>
      </c>
      <c r="Z3994" s="29">
        <f t="shared" si="6111"/>
        <v>286</v>
      </c>
      <c r="AA3994" s="15">
        <f>Premissas!$H$4</f>
        <v>46.48</v>
      </c>
      <c r="AB3994" s="16">
        <f t="shared" si="6108"/>
        <v>0</v>
      </c>
      <c r="AC3994" s="17">
        <f>AB3994*Premissas!$C$6</f>
        <v>0</v>
      </c>
      <c r="AD3994" s="15">
        <f t="shared" si="6109"/>
        <v>286</v>
      </c>
      <c r="AE3994" s="18">
        <f>AD3994*Premissas!$C$12</f>
        <v>9219.6773173046513</v>
      </c>
    </row>
    <row r="3995" spans="1:33" x14ac:dyDescent="0.25">
      <c r="A3995" s="7" t="str">
        <f>Premissas!$E$5</f>
        <v>julho/19</v>
      </c>
      <c r="B3995" s="29">
        <f t="shared" si="6112"/>
        <v>286</v>
      </c>
      <c r="C3995" s="15">
        <f>LARGE(Premissas!$H$5:$I$5,1)</f>
        <v>63.17</v>
      </c>
      <c r="D3995" s="16">
        <f t="shared" si="6102"/>
        <v>0</v>
      </c>
      <c r="E3995" s="17">
        <f>D3995*Premissas!$C$6</f>
        <v>0</v>
      </c>
      <c r="F3995" s="15">
        <f t="shared" si="6103"/>
        <v>286</v>
      </c>
      <c r="G3995" s="18">
        <f>F3995*Premissas!$C$5</f>
        <v>9219.6773173046513</v>
      </c>
      <c r="M3995" s="7" t="str">
        <f>Premissas!$E$5</f>
        <v>julho/19</v>
      </c>
      <c r="N3995" s="29">
        <f t="shared" si="6110"/>
        <v>286</v>
      </c>
      <c r="O3995" s="15">
        <f>Premissas!$I$5</f>
        <v>39.979999999999997</v>
      </c>
      <c r="P3995" s="16">
        <f t="shared" si="6105"/>
        <v>0</v>
      </c>
      <c r="Q3995" s="17">
        <f>P3995*Premissas!$C$13</f>
        <v>0</v>
      </c>
      <c r="R3995" s="15">
        <f t="shared" si="6106"/>
        <v>286</v>
      </c>
      <c r="S3995" s="18">
        <f>R3995*Premissas!$C$11</f>
        <v>13775.229357798165</v>
      </c>
      <c r="Y3995" s="7" t="str">
        <f>Premissas!$E$5</f>
        <v>julho/19</v>
      </c>
      <c r="Z3995" s="29">
        <f t="shared" si="6111"/>
        <v>286</v>
      </c>
      <c r="AA3995" s="15">
        <f>Premissas!$H$5</f>
        <v>63.17</v>
      </c>
      <c r="AB3995" s="16">
        <f t="shared" si="6108"/>
        <v>0</v>
      </c>
      <c r="AC3995" s="17">
        <f>AB3995*Premissas!$C$6</f>
        <v>0</v>
      </c>
      <c r="AD3995" s="15">
        <f t="shared" si="6109"/>
        <v>286</v>
      </c>
      <c r="AE3995" s="18">
        <f>AD3995*Premissas!$C$12</f>
        <v>9219.6773173046513</v>
      </c>
    </row>
    <row r="3996" spans="1:33" x14ac:dyDescent="0.25">
      <c r="A3996" s="7" t="str">
        <f>Premissas!$E$6</f>
        <v>junho/19</v>
      </c>
      <c r="B3996" s="29">
        <f t="shared" si="6112"/>
        <v>286</v>
      </c>
      <c r="C3996" s="15">
        <f>LARGE(Premissas!$H$6:$I$6,1)</f>
        <v>59.47</v>
      </c>
      <c r="D3996" s="16">
        <f t="shared" si="6102"/>
        <v>0</v>
      </c>
      <c r="E3996" s="17">
        <f>D3996*Premissas!$C$6</f>
        <v>0</v>
      </c>
      <c r="F3996" s="15">
        <f t="shared" si="6103"/>
        <v>286</v>
      </c>
      <c r="G3996" s="18">
        <f>F3996*Premissas!$C$5</f>
        <v>9219.6773173046513</v>
      </c>
      <c r="M3996" s="7" t="str">
        <f>Premissas!$E$6</f>
        <v>junho/19</v>
      </c>
      <c r="N3996" s="29">
        <f t="shared" si="6110"/>
        <v>286</v>
      </c>
      <c r="O3996" s="15">
        <f>Premissas!$I$6</f>
        <v>47.71</v>
      </c>
      <c r="P3996" s="16">
        <f t="shared" si="6105"/>
        <v>0</v>
      </c>
      <c r="Q3996" s="17">
        <f>P3996*Premissas!$C$13</f>
        <v>0</v>
      </c>
      <c r="R3996" s="15">
        <f t="shared" si="6106"/>
        <v>286</v>
      </c>
      <c r="S3996" s="18">
        <f>R3996*Premissas!$C$11</f>
        <v>13775.229357798165</v>
      </c>
      <c r="Y3996" s="7" t="str">
        <f>Premissas!$E$6</f>
        <v>junho/19</v>
      </c>
      <c r="Z3996" s="29">
        <f t="shared" si="6111"/>
        <v>286</v>
      </c>
      <c r="AA3996" s="15">
        <f>Premissas!$H$6</f>
        <v>59.47</v>
      </c>
      <c r="AB3996" s="16">
        <f t="shared" si="6108"/>
        <v>0</v>
      </c>
      <c r="AC3996" s="17">
        <f>AB3996*Premissas!$C$6</f>
        <v>0</v>
      </c>
      <c r="AD3996" s="15">
        <f t="shared" si="6109"/>
        <v>286</v>
      </c>
      <c r="AE3996" s="18">
        <f>AD3996*Premissas!$C$12</f>
        <v>9219.6773173046513</v>
      </c>
    </row>
    <row r="3997" spans="1:33" x14ac:dyDescent="0.25">
      <c r="A3997" s="7" t="str">
        <f>Premissas!$E$7</f>
        <v>maio/19</v>
      </c>
      <c r="B3997" s="29">
        <f t="shared" si="6112"/>
        <v>286</v>
      </c>
      <c r="C3997" s="15">
        <f>LARGE(Premissas!$H$7:$I$7,1)</f>
        <v>61.04</v>
      </c>
      <c r="D3997" s="20">
        <f t="shared" si="6102"/>
        <v>0</v>
      </c>
      <c r="E3997" s="17">
        <f>D3997*Premissas!$C$6</f>
        <v>0</v>
      </c>
      <c r="F3997" s="15">
        <f t="shared" si="6103"/>
        <v>286</v>
      </c>
      <c r="G3997" s="18">
        <f>F3997*Premissas!$C$5</f>
        <v>9219.6773173046513</v>
      </c>
      <c r="M3997" s="7" t="str">
        <f>Premissas!$E$7</f>
        <v>maio/19</v>
      </c>
      <c r="N3997" s="29">
        <f t="shared" si="6110"/>
        <v>286</v>
      </c>
      <c r="O3997" s="15">
        <f>Premissas!$I$7</f>
        <v>46.37</v>
      </c>
      <c r="P3997" s="20">
        <f t="shared" si="6105"/>
        <v>0</v>
      </c>
      <c r="Q3997" s="17">
        <f>P3997*Premissas!$C$13</f>
        <v>0</v>
      </c>
      <c r="R3997" s="15">
        <f t="shared" si="6106"/>
        <v>286</v>
      </c>
      <c r="S3997" s="18">
        <f>R3997*Premissas!$C$11</f>
        <v>13775.229357798165</v>
      </c>
      <c r="Y3997" s="7" t="str">
        <f>Premissas!$E$7</f>
        <v>maio/19</v>
      </c>
      <c r="Z3997" s="29">
        <f t="shared" si="6111"/>
        <v>286</v>
      </c>
      <c r="AA3997" s="15">
        <f>Premissas!$H$7</f>
        <v>61.04</v>
      </c>
      <c r="AB3997" s="20">
        <f t="shared" si="6108"/>
        <v>0</v>
      </c>
      <c r="AC3997" s="17">
        <f>AB3997*Premissas!$C$6</f>
        <v>0</v>
      </c>
      <c r="AD3997" s="15">
        <f t="shared" si="6109"/>
        <v>286</v>
      </c>
      <c r="AE3997" s="18">
        <f>AD3997*Premissas!$C$12</f>
        <v>9219.6773173046513</v>
      </c>
    </row>
    <row r="3998" spans="1:33" x14ac:dyDescent="0.25">
      <c r="A3998" s="7" t="str">
        <f>Premissas!$E$8</f>
        <v>abril/19</v>
      </c>
      <c r="B3998" s="29">
        <f t="shared" si="6112"/>
        <v>286</v>
      </c>
      <c r="C3998" s="15">
        <f>LARGE(Premissas!$H$8:$I$8,1)</f>
        <v>81.98</v>
      </c>
      <c r="D3998" s="20">
        <f t="shared" si="6102"/>
        <v>0</v>
      </c>
      <c r="E3998" s="17">
        <f>D3998*Premissas!$C$6</f>
        <v>0</v>
      </c>
      <c r="F3998" s="15">
        <f t="shared" si="6103"/>
        <v>286</v>
      </c>
      <c r="G3998" s="18">
        <f>F3998*Premissas!$C$5</f>
        <v>9219.6773173046513</v>
      </c>
      <c r="M3998" s="7" t="str">
        <f>Premissas!$E$8</f>
        <v>abril/19</v>
      </c>
      <c r="N3998" s="29">
        <f t="shared" si="6110"/>
        <v>286</v>
      </c>
      <c r="O3998" s="15">
        <f>Premissas!$I$8</f>
        <v>53.09</v>
      </c>
      <c r="P3998" s="20">
        <f t="shared" si="6105"/>
        <v>0</v>
      </c>
      <c r="Q3998" s="17">
        <f>P3998*Premissas!$C$13</f>
        <v>0</v>
      </c>
      <c r="R3998" s="15">
        <f t="shared" si="6106"/>
        <v>286</v>
      </c>
      <c r="S3998" s="18">
        <f>R3998*Premissas!$C$11</f>
        <v>13775.229357798165</v>
      </c>
      <c r="Y3998" s="7" t="str">
        <f>Premissas!$E$8</f>
        <v>abril/19</v>
      </c>
      <c r="Z3998" s="29">
        <f t="shared" si="6111"/>
        <v>286</v>
      </c>
      <c r="AA3998" s="15">
        <f>Premissas!$H$8</f>
        <v>81.98</v>
      </c>
      <c r="AB3998" s="20">
        <f t="shared" si="6108"/>
        <v>0</v>
      </c>
      <c r="AC3998" s="17">
        <f>AB3998*Premissas!$C$6</f>
        <v>0</v>
      </c>
      <c r="AD3998" s="15">
        <f t="shared" si="6109"/>
        <v>286</v>
      </c>
      <c r="AE3998" s="18">
        <f>AD3998*Premissas!$C$12</f>
        <v>9219.6773173046513</v>
      </c>
    </row>
    <row r="3999" spans="1:33" x14ac:dyDescent="0.25">
      <c r="A3999" s="7" t="str">
        <f>Premissas!$E$9</f>
        <v>março/19</v>
      </c>
      <c r="B3999" s="29">
        <f t="shared" si="6112"/>
        <v>286</v>
      </c>
      <c r="C3999" s="15">
        <f>LARGE(Premissas!$H$9:$I$9,1)</f>
        <v>77.73</v>
      </c>
      <c r="D3999" s="20">
        <f t="shared" si="6102"/>
        <v>0</v>
      </c>
      <c r="E3999" s="17">
        <f>D3999*Premissas!$C$6</f>
        <v>0</v>
      </c>
      <c r="F3999" s="15">
        <f t="shared" si="6103"/>
        <v>286</v>
      </c>
      <c r="G3999" s="18">
        <f>F3999*Premissas!$C$5</f>
        <v>9219.6773173046513</v>
      </c>
      <c r="M3999" s="7" t="str">
        <f>Premissas!$E$9</f>
        <v>março/19</v>
      </c>
      <c r="N3999" s="29">
        <f t="shared" si="6110"/>
        <v>286</v>
      </c>
      <c r="O3999" s="15">
        <f>Premissas!$I$9</f>
        <v>77.73</v>
      </c>
      <c r="P3999" s="20">
        <f t="shared" si="6105"/>
        <v>0</v>
      </c>
      <c r="Q3999" s="17">
        <f>P3999*Premissas!$C$13</f>
        <v>0</v>
      </c>
      <c r="R3999" s="15">
        <f t="shared" si="6106"/>
        <v>286</v>
      </c>
      <c r="S3999" s="18">
        <f>R3999*Premissas!$C$11</f>
        <v>13775.229357798165</v>
      </c>
      <c r="Y3999" s="7" t="str">
        <f>Premissas!$E$9</f>
        <v>março/19</v>
      </c>
      <c r="Z3999" s="29">
        <f t="shared" si="6111"/>
        <v>286</v>
      </c>
      <c r="AA3999" s="15">
        <f>Premissas!$H$9</f>
        <v>77.62</v>
      </c>
      <c r="AB3999" s="20">
        <f t="shared" si="6108"/>
        <v>0</v>
      </c>
      <c r="AC3999" s="17">
        <f>AB3999*Premissas!$C$6</f>
        <v>0</v>
      </c>
      <c r="AD3999" s="15">
        <f t="shared" si="6109"/>
        <v>286</v>
      </c>
      <c r="AE3999" s="18">
        <f>AD3999*Premissas!$C$12</f>
        <v>9219.6773173046513</v>
      </c>
    </row>
    <row r="4000" spans="1:33" x14ac:dyDescent="0.25">
      <c r="A4000" s="7" t="str">
        <f>Premissas!$E$10</f>
        <v>fevereiro/19</v>
      </c>
      <c r="B4000" s="29">
        <f t="shared" si="6112"/>
        <v>286</v>
      </c>
      <c r="C4000" s="15">
        <f>LARGE(Premissas!$H$10:$I$10,1)</f>
        <v>89.49</v>
      </c>
      <c r="D4000" s="20">
        <f t="shared" si="6102"/>
        <v>0</v>
      </c>
      <c r="E4000" s="17">
        <f>D4000*Premissas!$C$6</f>
        <v>0</v>
      </c>
      <c r="F4000" s="15">
        <f t="shared" si="6103"/>
        <v>286</v>
      </c>
      <c r="G4000" s="18">
        <f>F4000*Premissas!$C$5</f>
        <v>9219.6773173046513</v>
      </c>
      <c r="M4000" s="7" t="str">
        <f>Premissas!$E$10</f>
        <v>fevereiro/19</v>
      </c>
      <c r="N4000" s="29">
        <f t="shared" si="6110"/>
        <v>286</v>
      </c>
      <c r="O4000" s="15">
        <f>Premissas!$I$10</f>
        <v>61.82</v>
      </c>
      <c r="P4000" s="20">
        <f t="shared" si="6105"/>
        <v>0</v>
      </c>
      <c r="Q4000" s="17">
        <f>P4000*Premissas!$C$13</f>
        <v>0</v>
      </c>
      <c r="R4000" s="15">
        <f t="shared" si="6106"/>
        <v>286</v>
      </c>
      <c r="S4000" s="18">
        <f>R4000*Premissas!$C$11</f>
        <v>13775.229357798165</v>
      </c>
      <c r="Y4000" s="7" t="str">
        <f>Premissas!$E$10</f>
        <v>fevereiro/19</v>
      </c>
      <c r="Z4000" s="29">
        <f t="shared" si="6111"/>
        <v>286</v>
      </c>
      <c r="AA4000" s="15">
        <f>Premissas!$H$10</f>
        <v>89.49</v>
      </c>
      <c r="AB4000" s="20">
        <f t="shared" si="6108"/>
        <v>0</v>
      </c>
      <c r="AC4000" s="17">
        <f>AB4000*Premissas!$C$6</f>
        <v>0</v>
      </c>
      <c r="AD4000" s="15">
        <f t="shared" si="6109"/>
        <v>286</v>
      </c>
      <c r="AE4000" s="18">
        <f>AD4000*Premissas!$C$12</f>
        <v>9219.6773173046513</v>
      </c>
    </row>
    <row r="4001" spans="1:33" x14ac:dyDescent="0.25">
      <c r="A4001" s="7" t="str">
        <f>Premissas!$E$11</f>
        <v>janeiro/19</v>
      </c>
      <c r="B4001" s="29">
        <f t="shared" si="6112"/>
        <v>286</v>
      </c>
      <c r="C4001" s="15">
        <f>LARGE(Premissas!$H$11:$I$11,1)</f>
        <v>81.09</v>
      </c>
      <c r="D4001" s="16">
        <f t="shared" si="6102"/>
        <v>0</v>
      </c>
      <c r="E4001" s="17">
        <f>D4001*Premissas!$C$6</f>
        <v>0</v>
      </c>
      <c r="F4001" s="15">
        <f t="shared" si="6103"/>
        <v>286</v>
      </c>
      <c r="G4001" s="18">
        <f>F4001*Premissas!$C$5</f>
        <v>9219.6773173046513</v>
      </c>
      <c r="M4001" s="7" t="str">
        <f>Premissas!$E$11</f>
        <v>janeiro/19</v>
      </c>
      <c r="N4001" s="29">
        <f t="shared" si="6110"/>
        <v>286</v>
      </c>
      <c r="O4001" s="15">
        <f>Premissas!$I$11</f>
        <v>57.12</v>
      </c>
      <c r="P4001" s="16">
        <f t="shared" si="6105"/>
        <v>0</v>
      </c>
      <c r="Q4001" s="17">
        <f>P4001*Premissas!$C$13</f>
        <v>0</v>
      </c>
      <c r="R4001" s="15">
        <f t="shared" si="6106"/>
        <v>286</v>
      </c>
      <c r="S4001" s="18">
        <f>R4001*Premissas!$C$11</f>
        <v>13775.229357798165</v>
      </c>
      <c r="Y4001" s="7" t="str">
        <f>Premissas!$E$11</f>
        <v>janeiro/19</v>
      </c>
      <c r="Z4001" s="29">
        <f t="shared" si="6111"/>
        <v>286</v>
      </c>
      <c r="AA4001" s="15">
        <f>Premissas!$H$11</f>
        <v>81.09</v>
      </c>
      <c r="AB4001" s="16">
        <f t="shared" si="6108"/>
        <v>0</v>
      </c>
      <c r="AC4001" s="17">
        <f>AB4001*Premissas!$C$6</f>
        <v>0</v>
      </c>
      <c r="AD4001" s="15">
        <f t="shared" si="6109"/>
        <v>286</v>
      </c>
      <c r="AE4001" s="18">
        <f>AD4001*Premissas!$C$12</f>
        <v>9219.6773173046513</v>
      </c>
    </row>
    <row r="4002" spans="1:33" x14ac:dyDescent="0.25">
      <c r="A4002" s="7" t="str">
        <f>Premissas!$E$12</f>
        <v>dezembro/18</v>
      </c>
      <c r="B4002" s="29">
        <f t="shared" si="6112"/>
        <v>286</v>
      </c>
      <c r="C4002" s="15">
        <f>LARGE(Premissas!$H$12:$I$12,1)</f>
        <v>66.98</v>
      </c>
      <c r="D4002" s="16">
        <f t="shared" si="6102"/>
        <v>0</v>
      </c>
      <c r="E4002" s="17">
        <f>D4002*Premissas!$C$6</f>
        <v>0</v>
      </c>
      <c r="F4002" s="15">
        <f t="shared" si="6103"/>
        <v>286</v>
      </c>
      <c r="G4002" s="18">
        <f>F4002*Premissas!$C$5</f>
        <v>9219.6773173046513</v>
      </c>
      <c r="M4002" s="7" t="str">
        <f>Premissas!$E$12</f>
        <v>dezembro/18</v>
      </c>
      <c r="N4002" s="29">
        <f t="shared" si="6110"/>
        <v>286</v>
      </c>
      <c r="O4002" s="15">
        <f>Premissas!$I$12</f>
        <v>56.9</v>
      </c>
      <c r="P4002" s="16">
        <f t="shared" si="6105"/>
        <v>0</v>
      </c>
      <c r="Q4002" s="17">
        <f>P4002*Premissas!$C$13</f>
        <v>0</v>
      </c>
      <c r="R4002" s="15">
        <f t="shared" si="6106"/>
        <v>286</v>
      </c>
      <c r="S4002" s="18">
        <f>R4002*Premissas!$C$11</f>
        <v>13775.229357798165</v>
      </c>
      <c r="Y4002" s="7" t="str">
        <f>Premissas!$E$12</f>
        <v>dezembro/18</v>
      </c>
      <c r="Z4002" s="29">
        <f t="shared" si="6111"/>
        <v>286</v>
      </c>
      <c r="AA4002" s="15">
        <f>Premissas!$H$12</f>
        <v>66.98</v>
      </c>
      <c r="AB4002" s="16">
        <f t="shared" si="6108"/>
        <v>0</v>
      </c>
      <c r="AC4002" s="17">
        <f>AB4002*Premissas!$C$6</f>
        <v>0</v>
      </c>
      <c r="AD4002" s="15">
        <f t="shared" si="6109"/>
        <v>286</v>
      </c>
      <c r="AE4002" s="18">
        <f>AD4002*Premissas!$C$12</f>
        <v>9219.6773173046513</v>
      </c>
    </row>
    <row r="4003" spans="1:33" x14ac:dyDescent="0.25">
      <c r="A4003" s="7" t="str">
        <f>Premissas!$E$13</f>
        <v>novembro/18</v>
      </c>
      <c r="B4003" s="29">
        <f t="shared" si="6112"/>
        <v>286</v>
      </c>
      <c r="C4003" s="15">
        <f>LARGE(Premissas!$H$13:$I$13,1)</f>
        <v>66.42</v>
      </c>
      <c r="D4003" s="16">
        <f t="shared" si="6102"/>
        <v>0</v>
      </c>
      <c r="E4003" s="17">
        <f>D4003*Premissas!$C$6</f>
        <v>0</v>
      </c>
      <c r="F4003" s="15">
        <f t="shared" si="6103"/>
        <v>286</v>
      </c>
      <c r="G4003" s="18">
        <f>F4003*Premissas!$C$5</f>
        <v>9219.6773173046513</v>
      </c>
      <c r="M4003" s="7" t="str">
        <f>Premissas!$E$13</f>
        <v>novembro/18</v>
      </c>
      <c r="N4003" s="29">
        <f t="shared" si="6110"/>
        <v>286</v>
      </c>
      <c r="O4003" s="15">
        <f>Premissas!$I$13</f>
        <v>40.659999999999997</v>
      </c>
      <c r="P4003" s="16">
        <f t="shared" si="6105"/>
        <v>0</v>
      </c>
      <c r="Q4003" s="17">
        <f>P4003*Premissas!$C$13</f>
        <v>0</v>
      </c>
      <c r="R4003" s="15">
        <f t="shared" si="6106"/>
        <v>286</v>
      </c>
      <c r="S4003" s="18">
        <f>R4003*Premissas!$C$11</f>
        <v>13775.229357798165</v>
      </c>
      <c r="Y4003" s="7" t="str">
        <f>Premissas!$E$13</f>
        <v>novembro/18</v>
      </c>
      <c r="Z4003" s="29">
        <f t="shared" si="6111"/>
        <v>286</v>
      </c>
      <c r="AA4003" s="15">
        <f>Premissas!$H$13</f>
        <v>66.42</v>
      </c>
      <c r="AB4003" s="16">
        <f t="shared" si="6108"/>
        <v>0</v>
      </c>
      <c r="AC4003" s="17">
        <f>AB4003*Premissas!$C$6</f>
        <v>0</v>
      </c>
      <c r="AD4003" s="15">
        <f t="shared" si="6109"/>
        <v>286</v>
      </c>
      <c r="AE4003" s="18">
        <f>AD4003*Premissas!$C$12</f>
        <v>9219.6773173046513</v>
      </c>
    </row>
    <row r="4004" spans="1:33" x14ac:dyDescent="0.25">
      <c r="A4004" s="26" t="s">
        <v>35</v>
      </c>
      <c r="B4004" s="5"/>
      <c r="C4004" s="5">
        <f>LARGE(C3991:C4003,1)</f>
        <v>89.49</v>
      </c>
      <c r="D4004" s="5">
        <f>LARGE(D3991:D4003,1)</f>
        <v>0</v>
      </c>
      <c r="E4004" s="27">
        <f>SUM(E3992:E4003)</f>
        <v>0</v>
      </c>
      <c r="F4004" s="5">
        <f>LARGE(F3991:F4003,1)</f>
        <v>286</v>
      </c>
      <c r="G4004" s="27">
        <f t="shared" si="6026"/>
        <v>110636.12780765582</v>
      </c>
      <c r="H4004" s="50">
        <f>E4004+G4004</f>
        <v>110636.12780765582</v>
      </c>
      <c r="I4004">
        <f>B3992</f>
        <v>286</v>
      </c>
      <c r="M4004" s="26" t="s">
        <v>35</v>
      </c>
      <c r="N4004" s="5"/>
      <c r="O4004" s="5">
        <f t="shared" ref="O4004:P4004" si="6113">LARGE(O3991:O4003,1)</f>
        <v>77.73</v>
      </c>
      <c r="P4004" s="5">
        <f t="shared" si="6113"/>
        <v>0</v>
      </c>
      <c r="Q4004" s="27">
        <f t="shared" ref="Q4004" si="6114">SUM(Q3992:Q4003)</f>
        <v>0</v>
      </c>
      <c r="R4004" s="5">
        <f t="shared" ref="R4004" si="6115">LARGE(R3991:R4003,1)</f>
        <v>286</v>
      </c>
      <c r="S4004" s="27">
        <f t="shared" si="6030"/>
        <v>165302.752293578</v>
      </c>
      <c r="T4004" s="50">
        <f t="shared" ref="T4004" si="6116">Q4004+S4004</f>
        <v>165302.752293578</v>
      </c>
      <c r="U4004">
        <f t="shared" ref="U4004" si="6117">N3992</f>
        <v>286</v>
      </c>
      <c r="Y4004" s="26" t="s">
        <v>35</v>
      </c>
      <c r="Z4004" s="5"/>
      <c r="AA4004" s="5">
        <f t="shared" ref="AA4004:AB4004" si="6118">LARGE(AA3991:AA4003,1)</f>
        <v>89.49</v>
      </c>
      <c r="AB4004" s="5">
        <f t="shared" si="6118"/>
        <v>0</v>
      </c>
      <c r="AC4004" s="27">
        <f t="shared" ref="AC4004" si="6119">SUM(AC3992:AC4003)</f>
        <v>0</v>
      </c>
      <c r="AD4004" s="5">
        <f t="shared" ref="AD4004" si="6120">LARGE(AD3991:AD4003,1)</f>
        <v>286</v>
      </c>
      <c r="AE4004" s="27">
        <f t="shared" si="6036"/>
        <v>110636.12780765582</v>
      </c>
      <c r="AF4004" s="50">
        <f t="shared" ref="AF4004" si="6121">AC4004+AE4004</f>
        <v>110636.12780765582</v>
      </c>
      <c r="AG4004">
        <f t="shared" ref="AG4004" si="6122">Z3992</f>
        <v>286</v>
      </c>
    </row>
    <row r="4005" spans="1:33" x14ac:dyDescent="0.25">
      <c r="A4005" s="6" t="s">
        <v>12</v>
      </c>
      <c r="B4005" s="6" t="s">
        <v>18</v>
      </c>
      <c r="C4005" s="6" t="s">
        <v>19</v>
      </c>
      <c r="D4005" s="14" t="s">
        <v>20</v>
      </c>
      <c r="E4005" s="14" t="s">
        <v>21</v>
      </c>
      <c r="F4005" s="6" t="s">
        <v>22</v>
      </c>
      <c r="G4005" s="6" t="s">
        <v>23</v>
      </c>
      <c r="M4005" s="6" t="s">
        <v>12</v>
      </c>
      <c r="N4005" s="6" t="s">
        <v>18</v>
      </c>
      <c r="O4005" s="6" t="s">
        <v>19</v>
      </c>
      <c r="P4005" s="14" t="s">
        <v>20</v>
      </c>
      <c r="Q4005" s="14" t="s">
        <v>21</v>
      </c>
      <c r="R4005" s="6" t="s">
        <v>22</v>
      </c>
      <c r="S4005" s="6" t="s">
        <v>23</v>
      </c>
      <c r="Y4005" s="6" t="s">
        <v>12</v>
      </c>
      <c r="Z4005" s="6" t="s">
        <v>18</v>
      </c>
      <c r="AA4005" s="6" t="s">
        <v>19</v>
      </c>
      <c r="AB4005" s="14" t="s">
        <v>20</v>
      </c>
      <c r="AC4005" s="14" t="s">
        <v>21</v>
      </c>
      <c r="AD4005" s="6" t="s">
        <v>22</v>
      </c>
      <c r="AE4005" s="6" t="s">
        <v>23</v>
      </c>
    </row>
    <row r="4006" spans="1:33" x14ac:dyDescent="0.25">
      <c r="A4006" s="7" t="str">
        <f>Premissas!$E$2</f>
        <v>outubro/19</v>
      </c>
      <c r="B4006" s="29">
        <f>B3992+1</f>
        <v>287</v>
      </c>
      <c r="C4006" s="15">
        <f>LARGE(Premissas!$H$2:$I$2,1)</f>
        <v>63.39</v>
      </c>
      <c r="D4006" s="16">
        <f t="shared" ref="D4006:D4017" si="6123">IF(C4006&gt;105%*B4006,(C4006-B4006),0)</f>
        <v>0</v>
      </c>
      <c r="E4006" s="17">
        <f>D4006*Premissas!$C$6</f>
        <v>0</v>
      </c>
      <c r="F4006" s="15">
        <f t="shared" ref="F4006:F4017" si="6124">IF(C4006&gt;B4006,C4006,B4006)</f>
        <v>287</v>
      </c>
      <c r="G4006" s="18">
        <f>F4006*Premissas!$C$5</f>
        <v>9251.9139512812399</v>
      </c>
      <c r="M4006" s="7" t="str">
        <f>Premissas!$E$2</f>
        <v>outubro/19</v>
      </c>
      <c r="N4006" s="29">
        <f t="shared" ref="N4006" si="6125">N3992+1</f>
        <v>287</v>
      </c>
      <c r="O4006" s="15">
        <f>Premissas!$I$2</f>
        <v>63.39</v>
      </c>
      <c r="P4006" s="16">
        <f t="shared" ref="P4006:P4017" si="6126">IF(O4006&gt;105%*N4006,(O4006-N4006),0)</f>
        <v>0</v>
      </c>
      <c r="Q4006" s="17">
        <f>P4006*Premissas!$C$13</f>
        <v>0</v>
      </c>
      <c r="R4006" s="15">
        <f t="shared" ref="R4006:R4017" si="6127">IF(O4006&gt;N4006,O4006,N4006)</f>
        <v>287</v>
      </c>
      <c r="S4006" s="18">
        <f>R4006*Premissas!$C$11</f>
        <v>13823.394495412844</v>
      </c>
      <c r="Y4006" s="7" t="str">
        <f>Premissas!$E$2</f>
        <v>outubro/19</v>
      </c>
      <c r="Z4006" s="29">
        <f t="shared" ref="Z4006" si="6128">Z3992+1</f>
        <v>287</v>
      </c>
      <c r="AA4006" s="15">
        <f>Premissas!$H$2</f>
        <v>58.8</v>
      </c>
      <c r="AB4006" s="16">
        <f t="shared" ref="AB4006:AB4017" si="6129">IF(AA4006&gt;105%*Z4006,(AA4006-Z4006),0)</f>
        <v>0</v>
      </c>
      <c r="AC4006" s="17">
        <f>AB4006*Premissas!$C$6</f>
        <v>0</v>
      </c>
      <c r="AD4006" s="15">
        <f t="shared" ref="AD4006:AD4017" si="6130">IF(AA4006&gt;Z4006,AA4006,Z4006)</f>
        <v>287</v>
      </c>
      <c r="AE4006" s="18">
        <f>AD4006*Premissas!$C$12</f>
        <v>9251.9139512812399</v>
      </c>
    </row>
    <row r="4007" spans="1:33" x14ac:dyDescent="0.25">
      <c r="A4007" s="7" t="str">
        <f>Premissas!$E$3</f>
        <v>setembro/19</v>
      </c>
      <c r="B4007" s="29">
        <f>B4006</f>
        <v>287</v>
      </c>
      <c r="C4007" s="15">
        <f>LARGE(Premissas!$H$3:$I$3,1)</f>
        <v>58.91</v>
      </c>
      <c r="D4007" s="16">
        <f t="shared" si="6123"/>
        <v>0</v>
      </c>
      <c r="E4007" s="17">
        <f>D4007*Premissas!$C$6</f>
        <v>0</v>
      </c>
      <c r="F4007" s="15">
        <f t="shared" si="6124"/>
        <v>287</v>
      </c>
      <c r="G4007" s="18">
        <f>F4007*Premissas!$C$5</f>
        <v>9251.9139512812399</v>
      </c>
      <c r="M4007" s="7" t="str">
        <f>Premissas!$E$3</f>
        <v>setembro/19</v>
      </c>
      <c r="N4007" s="29">
        <f t="shared" ref="N4007:N4017" si="6131">N4006</f>
        <v>287</v>
      </c>
      <c r="O4007" s="15">
        <f>Premissas!$I$3</f>
        <v>52.19</v>
      </c>
      <c r="P4007" s="16">
        <f t="shared" si="6126"/>
        <v>0</v>
      </c>
      <c r="Q4007" s="17">
        <f>P4007*Premissas!$C$13</f>
        <v>0</v>
      </c>
      <c r="R4007" s="15">
        <f t="shared" si="6127"/>
        <v>287</v>
      </c>
      <c r="S4007" s="18">
        <f>R4007*Premissas!$C$11</f>
        <v>13823.394495412844</v>
      </c>
      <c r="Y4007" s="7" t="str">
        <f>Premissas!$E$3</f>
        <v>setembro/19</v>
      </c>
      <c r="Z4007" s="29">
        <f t="shared" ref="Z4007:Z4017" si="6132">Z4006</f>
        <v>287</v>
      </c>
      <c r="AA4007" s="15">
        <f>Premissas!$H$3</f>
        <v>58.91</v>
      </c>
      <c r="AB4007" s="16">
        <f t="shared" si="6129"/>
        <v>0</v>
      </c>
      <c r="AC4007" s="17">
        <f>AB4007*Premissas!$C$6</f>
        <v>0</v>
      </c>
      <c r="AD4007" s="15">
        <f t="shared" si="6130"/>
        <v>287</v>
      </c>
      <c r="AE4007" s="18">
        <f>AD4007*Premissas!$C$12</f>
        <v>9251.9139512812399</v>
      </c>
    </row>
    <row r="4008" spans="1:33" x14ac:dyDescent="0.25">
      <c r="A4008" s="7" t="str">
        <f>Premissas!$E$4</f>
        <v>agosto/19</v>
      </c>
      <c r="B4008" s="29">
        <f t="shared" ref="B4008:B4017" si="6133">B4007</f>
        <v>287</v>
      </c>
      <c r="C4008" s="15">
        <f>LARGE(Premissas!$H$4:$I$4,1)</f>
        <v>46.48</v>
      </c>
      <c r="D4008" s="16">
        <f t="shared" si="6123"/>
        <v>0</v>
      </c>
      <c r="E4008" s="17">
        <f>D4008*Premissas!$C$6</f>
        <v>0</v>
      </c>
      <c r="F4008" s="15">
        <f t="shared" si="6124"/>
        <v>287</v>
      </c>
      <c r="G4008" s="18">
        <f>F4008*Premissas!$C$5</f>
        <v>9251.9139512812399</v>
      </c>
      <c r="M4008" s="7" t="str">
        <f>Premissas!$E$4</f>
        <v>agosto/19</v>
      </c>
      <c r="N4008" s="29">
        <f t="shared" si="6131"/>
        <v>287</v>
      </c>
      <c r="O4008" s="15">
        <f>Premissas!$I$4</f>
        <v>20.16</v>
      </c>
      <c r="P4008" s="16">
        <f t="shared" si="6126"/>
        <v>0</v>
      </c>
      <c r="Q4008" s="17">
        <f>P4008*Premissas!$C$13</f>
        <v>0</v>
      </c>
      <c r="R4008" s="15">
        <f t="shared" si="6127"/>
        <v>287</v>
      </c>
      <c r="S4008" s="18">
        <f>R4008*Premissas!$C$11</f>
        <v>13823.394495412844</v>
      </c>
      <c r="Y4008" s="7" t="str">
        <f>Premissas!$E$4</f>
        <v>agosto/19</v>
      </c>
      <c r="Z4008" s="29">
        <f t="shared" si="6132"/>
        <v>287</v>
      </c>
      <c r="AA4008" s="15">
        <f>Premissas!$H$4</f>
        <v>46.48</v>
      </c>
      <c r="AB4008" s="16">
        <f t="shared" si="6129"/>
        <v>0</v>
      </c>
      <c r="AC4008" s="17">
        <f>AB4008*Premissas!$C$6</f>
        <v>0</v>
      </c>
      <c r="AD4008" s="15">
        <f t="shared" si="6130"/>
        <v>287</v>
      </c>
      <c r="AE4008" s="18">
        <f>AD4008*Premissas!$C$12</f>
        <v>9251.9139512812399</v>
      </c>
    </row>
    <row r="4009" spans="1:33" x14ac:dyDescent="0.25">
      <c r="A4009" s="7" t="str">
        <f>Premissas!$E$5</f>
        <v>julho/19</v>
      </c>
      <c r="B4009" s="29">
        <f t="shared" si="6133"/>
        <v>287</v>
      </c>
      <c r="C4009" s="15">
        <f>LARGE(Premissas!$H$5:$I$5,1)</f>
        <v>63.17</v>
      </c>
      <c r="D4009" s="16">
        <f t="shared" si="6123"/>
        <v>0</v>
      </c>
      <c r="E4009" s="17">
        <f>D4009*Premissas!$C$6</f>
        <v>0</v>
      </c>
      <c r="F4009" s="15">
        <f t="shared" si="6124"/>
        <v>287</v>
      </c>
      <c r="G4009" s="18">
        <f>F4009*Premissas!$C$5</f>
        <v>9251.9139512812399</v>
      </c>
      <c r="M4009" s="7" t="str">
        <f>Premissas!$E$5</f>
        <v>julho/19</v>
      </c>
      <c r="N4009" s="29">
        <f t="shared" si="6131"/>
        <v>287</v>
      </c>
      <c r="O4009" s="15">
        <f>Premissas!$I$5</f>
        <v>39.979999999999997</v>
      </c>
      <c r="P4009" s="16">
        <f t="shared" si="6126"/>
        <v>0</v>
      </c>
      <c r="Q4009" s="17">
        <f>P4009*Premissas!$C$13</f>
        <v>0</v>
      </c>
      <c r="R4009" s="15">
        <f t="shared" si="6127"/>
        <v>287</v>
      </c>
      <c r="S4009" s="18">
        <f>R4009*Premissas!$C$11</f>
        <v>13823.394495412844</v>
      </c>
      <c r="Y4009" s="7" t="str">
        <f>Premissas!$E$5</f>
        <v>julho/19</v>
      </c>
      <c r="Z4009" s="29">
        <f t="shared" si="6132"/>
        <v>287</v>
      </c>
      <c r="AA4009" s="15">
        <f>Premissas!$H$5</f>
        <v>63.17</v>
      </c>
      <c r="AB4009" s="16">
        <f t="shared" si="6129"/>
        <v>0</v>
      </c>
      <c r="AC4009" s="17">
        <f>AB4009*Premissas!$C$6</f>
        <v>0</v>
      </c>
      <c r="AD4009" s="15">
        <f t="shared" si="6130"/>
        <v>287</v>
      </c>
      <c r="AE4009" s="18">
        <f>AD4009*Premissas!$C$12</f>
        <v>9251.9139512812399</v>
      </c>
    </row>
    <row r="4010" spans="1:33" x14ac:dyDescent="0.25">
      <c r="A4010" s="7" t="str">
        <f>Premissas!$E$6</f>
        <v>junho/19</v>
      </c>
      <c r="B4010" s="29">
        <f t="shared" si="6133"/>
        <v>287</v>
      </c>
      <c r="C4010" s="15">
        <f>LARGE(Premissas!$H$6:$I$6,1)</f>
        <v>59.47</v>
      </c>
      <c r="D4010" s="16">
        <f t="shared" si="6123"/>
        <v>0</v>
      </c>
      <c r="E4010" s="17">
        <f>D4010*Premissas!$C$6</f>
        <v>0</v>
      </c>
      <c r="F4010" s="15">
        <f t="shared" si="6124"/>
        <v>287</v>
      </c>
      <c r="G4010" s="18">
        <f>F4010*Premissas!$C$5</f>
        <v>9251.9139512812399</v>
      </c>
      <c r="M4010" s="7" t="str">
        <f>Premissas!$E$6</f>
        <v>junho/19</v>
      </c>
      <c r="N4010" s="29">
        <f t="shared" si="6131"/>
        <v>287</v>
      </c>
      <c r="O4010" s="15">
        <f>Premissas!$I$6</f>
        <v>47.71</v>
      </c>
      <c r="P4010" s="16">
        <f t="shared" si="6126"/>
        <v>0</v>
      </c>
      <c r="Q4010" s="17">
        <f>P4010*Premissas!$C$13</f>
        <v>0</v>
      </c>
      <c r="R4010" s="15">
        <f t="shared" si="6127"/>
        <v>287</v>
      </c>
      <c r="S4010" s="18">
        <f>R4010*Premissas!$C$11</f>
        <v>13823.394495412844</v>
      </c>
      <c r="Y4010" s="7" t="str">
        <f>Premissas!$E$6</f>
        <v>junho/19</v>
      </c>
      <c r="Z4010" s="29">
        <f t="shared" si="6132"/>
        <v>287</v>
      </c>
      <c r="AA4010" s="15">
        <f>Premissas!$H$6</f>
        <v>59.47</v>
      </c>
      <c r="AB4010" s="16">
        <f t="shared" si="6129"/>
        <v>0</v>
      </c>
      <c r="AC4010" s="17">
        <f>AB4010*Premissas!$C$6</f>
        <v>0</v>
      </c>
      <c r="AD4010" s="15">
        <f t="shared" si="6130"/>
        <v>287</v>
      </c>
      <c r="AE4010" s="18">
        <f>AD4010*Premissas!$C$12</f>
        <v>9251.9139512812399</v>
      </c>
    </row>
    <row r="4011" spans="1:33" x14ac:dyDescent="0.25">
      <c r="A4011" s="7" t="str">
        <f>Premissas!$E$7</f>
        <v>maio/19</v>
      </c>
      <c r="B4011" s="29">
        <f t="shared" si="6133"/>
        <v>287</v>
      </c>
      <c r="C4011" s="15">
        <f>LARGE(Premissas!$H$7:$I$7,1)</f>
        <v>61.04</v>
      </c>
      <c r="D4011" s="20">
        <f t="shared" si="6123"/>
        <v>0</v>
      </c>
      <c r="E4011" s="17">
        <f>D4011*Premissas!$C$6</f>
        <v>0</v>
      </c>
      <c r="F4011" s="15">
        <f t="shared" si="6124"/>
        <v>287</v>
      </c>
      <c r="G4011" s="18">
        <f>F4011*Premissas!$C$5</f>
        <v>9251.9139512812399</v>
      </c>
      <c r="M4011" s="7" t="str">
        <f>Premissas!$E$7</f>
        <v>maio/19</v>
      </c>
      <c r="N4011" s="29">
        <f t="shared" si="6131"/>
        <v>287</v>
      </c>
      <c r="O4011" s="15">
        <f>Premissas!$I$7</f>
        <v>46.37</v>
      </c>
      <c r="P4011" s="20">
        <f t="shared" si="6126"/>
        <v>0</v>
      </c>
      <c r="Q4011" s="17">
        <f>P4011*Premissas!$C$13</f>
        <v>0</v>
      </c>
      <c r="R4011" s="15">
        <f t="shared" si="6127"/>
        <v>287</v>
      </c>
      <c r="S4011" s="18">
        <f>R4011*Premissas!$C$11</f>
        <v>13823.394495412844</v>
      </c>
      <c r="Y4011" s="7" t="str">
        <f>Premissas!$E$7</f>
        <v>maio/19</v>
      </c>
      <c r="Z4011" s="29">
        <f t="shared" si="6132"/>
        <v>287</v>
      </c>
      <c r="AA4011" s="15">
        <f>Premissas!$H$7</f>
        <v>61.04</v>
      </c>
      <c r="AB4011" s="20">
        <f t="shared" si="6129"/>
        <v>0</v>
      </c>
      <c r="AC4011" s="17">
        <f>AB4011*Premissas!$C$6</f>
        <v>0</v>
      </c>
      <c r="AD4011" s="15">
        <f t="shared" si="6130"/>
        <v>287</v>
      </c>
      <c r="AE4011" s="18">
        <f>AD4011*Premissas!$C$12</f>
        <v>9251.9139512812399</v>
      </c>
    </row>
    <row r="4012" spans="1:33" x14ac:dyDescent="0.25">
      <c r="A4012" s="7" t="str">
        <f>Premissas!$E$8</f>
        <v>abril/19</v>
      </c>
      <c r="B4012" s="29">
        <f t="shared" si="6133"/>
        <v>287</v>
      </c>
      <c r="C4012" s="15">
        <f>LARGE(Premissas!$H$8:$I$8,1)</f>
        <v>81.98</v>
      </c>
      <c r="D4012" s="20">
        <f t="shared" si="6123"/>
        <v>0</v>
      </c>
      <c r="E4012" s="17">
        <f>D4012*Premissas!$C$6</f>
        <v>0</v>
      </c>
      <c r="F4012" s="15">
        <f t="shared" si="6124"/>
        <v>287</v>
      </c>
      <c r="G4012" s="18">
        <f>F4012*Premissas!$C$5</f>
        <v>9251.9139512812399</v>
      </c>
      <c r="M4012" s="7" t="str">
        <f>Premissas!$E$8</f>
        <v>abril/19</v>
      </c>
      <c r="N4012" s="29">
        <f t="shared" si="6131"/>
        <v>287</v>
      </c>
      <c r="O4012" s="15">
        <f>Premissas!$I$8</f>
        <v>53.09</v>
      </c>
      <c r="P4012" s="20">
        <f t="shared" si="6126"/>
        <v>0</v>
      </c>
      <c r="Q4012" s="17">
        <f>P4012*Premissas!$C$13</f>
        <v>0</v>
      </c>
      <c r="R4012" s="15">
        <f t="shared" si="6127"/>
        <v>287</v>
      </c>
      <c r="S4012" s="18">
        <f>R4012*Premissas!$C$11</f>
        <v>13823.394495412844</v>
      </c>
      <c r="Y4012" s="7" t="str">
        <f>Premissas!$E$8</f>
        <v>abril/19</v>
      </c>
      <c r="Z4012" s="29">
        <f t="shared" si="6132"/>
        <v>287</v>
      </c>
      <c r="AA4012" s="15">
        <f>Premissas!$H$8</f>
        <v>81.98</v>
      </c>
      <c r="AB4012" s="20">
        <f t="shared" si="6129"/>
        <v>0</v>
      </c>
      <c r="AC4012" s="17">
        <f>AB4012*Premissas!$C$6</f>
        <v>0</v>
      </c>
      <c r="AD4012" s="15">
        <f t="shared" si="6130"/>
        <v>287</v>
      </c>
      <c r="AE4012" s="18">
        <f>AD4012*Premissas!$C$12</f>
        <v>9251.9139512812399</v>
      </c>
    </row>
    <row r="4013" spans="1:33" x14ac:dyDescent="0.25">
      <c r="A4013" s="7" t="str">
        <f>Premissas!$E$9</f>
        <v>março/19</v>
      </c>
      <c r="B4013" s="29">
        <f t="shared" si="6133"/>
        <v>287</v>
      </c>
      <c r="C4013" s="15">
        <f>LARGE(Premissas!$H$9:$I$9,1)</f>
        <v>77.73</v>
      </c>
      <c r="D4013" s="20">
        <f t="shared" si="6123"/>
        <v>0</v>
      </c>
      <c r="E4013" s="17">
        <f>D4013*Premissas!$C$6</f>
        <v>0</v>
      </c>
      <c r="F4013" s="15">
        <f t="shared" si="6124"/>
        <v>287</v>
      </c>
      <c r="G4013" s="18">
        <f>F4013*Premissas!$C$5</f>
        <v>9251.9139512812399</v>
      </c>
      <c r="M4013" s="7" t="str">
        <f>Premissas!$E$9</f>
        <v>março/19</v>
      </c>
      <c r="N4013" s="29">
        <f t="shared" si="6131"/>
        <v>287</v>
      </c>
      <c r="O4013" s="15">
        <f>Premissas!$I$9</f>
        <v>77.73</v>
      </c>
      <c r="P4013" s="20">
        <f t="shared" si="6126"/>
        <v>0</v>
      </c>
      <c r="Q4013" s="17">
        <f>P4013*Premissas!$C$13</f>
        <v>0</v>
      </c>
      <c r="R4013" s="15">
        <f t="shared" si="6127"/>
        <v>287</v>
      </c>
      <c r="S4013" s="18">
        <f>R4013*Premissas!$C$11</f>
        <v>13823.394495412844</v>
      </c>
      <c r="Y4013" s="7" t="str">
        <f>Premissas!$E$9</f>
        <v>março/19</v>
      </c>
      <c r="Z4013" s="29">
        <f t="shared" si="6132"/>
        <v>287</v>
      </c>
      <c r="AA4013" s="15">
        <f>Premissas!$H$9</f>
        <v>77.62</v>
      </c>
      <c r="AB4013" s="20">
        <f t="shared" si="6129"/>
        <v>0</v>
      </c>
      <c r="AC4013" s="17">
        <f>AB4013*Premissas!$C$6</f>
        <v>0</v>
      </c>
      <c r="AD4013" s="15">
        <f t="shared" si="6130"/>
        <v>287</v>
      </c>
      <c r="AE4013" s="18">
        <f>AD4013*Premissas!$C$12</f>
        <v>9251.9139512812399</v>
      </c>
    </row>
    <row r="4014" spans="1:33" x14ac:dyDescent="0.25">
      <c r="A4014" s="7" t="str">
        <f>Premissas!$E$10</f>
        <v>fevereiro/19</v>
      </c>
      <c r="B4014" s="29">
        <f t="shared" si="6133"/>
        <v>287</v>
      </c>
      <c r="C4014" s="15">
        <f>LARGE(Premissas!$H$10:$I$10,1)</f>
        <v>89.49</v>
      </c>
      <c r="D4014" s="20">
        <f t="shared" si="6123"/>
        <v>0</v>
      </c>
      <c r="E4014" s="17">
        <f>D4014*Premissas!$C$6</f>
        <v>0</v>
      </c>
      <c r="F4014" s="15">
        <f t="shared" si="6124"/>
        <v>287</v>
      </c>
      <c r="G4014" s="18">
        <f>F4014*Premissas!$C$5</f>
        <v>9251.9139512812399</v>
      </c>
      <c r="M4014" s="7" t="str">
        <f>Premissas!$E$10</f>
        <v>fevereiro/19</v>
      </c>
      <c r="N4014" s="29">
        <f t="shared" si="6131"/>
        <v>287</v>
      </c>
      <c r="O4014" s="15">
        <f>Premissas!$I$10</f>
        <v>61.82</v>
      </c>
      <c r="P4014" s="20">
        <f t="shared" si="6126"/>
        <v>0</v>
      </c>
      <c r="Q4014" s="17">
        <f>P4014*Premissas!$C$13</f>
        <v>0</v>
      </c>
      <c r="R4014" s="15">
        <f t="shared" si="6127"/>
        <v>287</v>
      </c>
      <c r="S4014" s="18">
        <f>R4014*Premissas!$C$11</f>
        <v>13823.394495412844</v>
      </c>
      <c r="Y4014" s="7" t="str">
        <f>Premissas!$E$10</f>
        <v>fevereiro/19</v>
      </c>
      <c r="Z4014" s="29">
        <f t="shared" si="6132"/>
        <v>287</v>
      </c>
      <c r="AA4014" s="15">
        <f>Premissas!$H$10</f>
        <v>89.49</v>
      </c>
      <c r="AB4014" s="20">
        <f t="shared" si="6129"/>
        <v>0</v>
      </c>
      <c r="AC4014" s="17">
        <f>AB4014*Premissas!$C$6</f>
        <v>0</v>
      </c>
      <c r="AD4014" s="15">
        <f t="shared" si="6130"/>
        <v>287</v>
      </c>
      <c r="AE4014" s="18">
        <f>AD4014*Premissas!$C$12</f>
        <v>9251.9139512812399</v>
      </c>
    </row>
    <row r="4015" spans="1:33" x14ac:dyDescent="0.25">
      <c r="A4015" s="7" t="str">
        <f>Premissas!$E$11</f>
        <v>janeiro/19</v>
      </c>
      <c r="B4015" s="29">
        <f t="shared" si="6133"/>
        <v>287</v>
      </c>
      <c r="C4015" s="15">
        <f>LARGE(Premissas!$H$11:$I$11,1)</f>
        <v>81.09</v>
      </c>
      <c r="D4015" s="16">
        <f t="shared" si="6123"/>
        <v>0</v>
      </c>
      <c r="E4015" s="17">
        <f>D4015*Premissas!$C$6</f>
        <v>0</v>
      </c>
      <c r="F4015" s="15">
        <f t="shared" si="6124"/>
        <v>287</v>
      </c>
      <c r="G4015" s="18">
        <f>F4015*Premissas!$C$5</f>
        <v>9251.9139512812399</v>
      </c>
      <c r="M4015" s="7" t="str">
        <f>Premissas!$E$11</f>
        <v>janeiro/19</v>
      </c>
      <c r="N4015" s="29">
        <f t="shared" si="6131"/>
        <v>287</v>
      </c>
      <c r="O4015" s="15">
        <f>Premissas!$I$11</f>
        <v>57.12</v>
      </c>
      <c r="P4015" s="16">
        <f t="shared" si="6126"/>
        <v>0</v>
      </c>
      <c r="Q4015" s="17">
        <f>P4015*Premissas!$C$13</f>
        <v>0</v>
      </c>
      <c r="R4015" s="15">
        <f t="shared" si="6127"/>
        <v>287</v>
      </c>
      <c r="S4015" s="18">
        <f>R4015*Premissas!$C$11</f>
        <v>13823.394495412844</v>
      </c>
      <c r="Y4015" s="7" t="str">
        <f>Premissas!$E$11</f>
        <v>janeiro/19</v>
      </c>
      <c r="Z4015" s="29">
        <f t="shared" si="6132"/>
        <v>287</v>
      </c>
      <c r="AA4015" s="15">
        <f>Premissas!$H$11</f>
        <v>81.09</v>
      </c>
      <c r="AB4015" s="16">
        <f t="shared" si="6129"/>
        <v>0</v>
      </c>
      <c r="AC4015" s="17">
        <f>AB4015*Premissas!$C$6</f>
        <v>0</v>
      </c>
      <c r="AD4015" s="15">
        <f t="shared" si="6130"/>
        <v>287</v>
      </c>
      <c r="AE4015" s="18">
        <f>AD4015*Premissas!$C$12</f>
        <v>9251.9139512812399</v>
      </c>
    </row>
    <row r="4016" spans="1:33" x14ac:dyDescent="0.25">
      <c r="A4016" s="7" t="str">
        <f>Premissas!$E$12</f>
        <v>dezembro/18</v>
      </c>
      <c r="B4016" s="29">
        <f t="shared" si="6133"/>
        <v>287</v>
      </c>
      <c r="C4016" s="15">
        <f>LARGE(Premissas!$H$12:$I$12,1)</f>
        <v>66.98</v>
      </c>
      <c r="D4016" s="16">
        <f t="shared" si="6123"/>
        <v>0</v>
      </c>
      <c r="E4016" s="17">
        <f>D4016*Premissas!$C$6</f>
        <v>0</v>
      </c>
      <c r="F4016" s="15">
        <f t="shared" si="6124"/>
        <v>287</v>
      </c>
      <c r="G4016" s="18">
        <f>F4016*Premissas!$C$5</f>
        <v>9251.9139512812399</v>
      </c>
      <c r="M4016" s="7" t="str">
        <f>Premissas!$E$12</f>
        <v>dezembro/18</v>
      </c>
      <c r="N4016" s="29">
        <f t="shared" si="6131"/>
        <v>287</v>
      </c>
      <c r="O4016" s="15">
        <f>Premissas!$I$12</f>
        <v>56.9</v>
      </c>
      <c r="P4016" s="16">
        <f t="shared" si="6126"/>
        <v>0</v>
      </c>
      <c r="Q4016" s="17">
        <f>P4016*Premissas!$C$13</f>
        <v>0</v>
      </c>
      <c r="R4016" s="15">
        <f t="shared" si="6127"/>
        <v>287</v>
      </c>
      <c r="S4016" s="18">
        <f>R4016*Premissas!$C$11</f>
        <v>13823.394495412844</v>
      </c>
      <c r="Y4016" s="7" t="str">
        <f>Premissas!$E$12</f>
        <v>dezembro/18</v>
      </c>
      <c r="Z4016" s="29">
        <f t="shared" si="6132"/>
        <v>287</v>
      </c>
      <c r="AA4016" s="15">
        <f>Premissas!$H$12</f>
        <v>66.98</v>
      </c>
      <c r="AB4016" s="16">
        <f t="shared" si="6129"/>
        <v>0</v>
      </c>
      <c r="AC4016" s="17">
        <f>AB4016*Premissas!$C$6</f>
        <v>0</v>
      </c>
      <c r="AD4016" s="15">
        <f t="shared" si="6130"/>
        <v>287</v>
      </c>
      <c r="AE4016" s="18">
        <f>AD4016*Premissas!$C$12</f>
        <v>9251.9139512812399</v>
      </c>
    </row>
    <row r="4017" spans="1:33" x14ac:dyDescent="0.25">
      <c r="A4017" s="7" t="str">
        <f>Premissas!$E$13</f>
        <v>novembro/18</v>
      </c>
      <c r="B4017" s="29">
        <f t="shared" si="6133"/>
        <v>287</v>
      </c>
      <c r="C4017" s="15">
        <f>LARGE(Premissas!$H$13:$I$13,1)</f>
        <v>66.42</v>
      </c>
      <c r="D4017" s="16">
        <f t="shared" si="6123"/>
        <v>0</v>
      </c>
      <c r="E4017" s="17">
        <f>D4017*Premissas!$C$6</f>
        <v>0</v>
      </c>
      <c r="F4017" s="15">
        <f t="shared" si="6124"/>
        <v>287</v>
      </c>
      <c r="G4017" s="18">
        <f>F4017*Premissas!$C$5</f>
        <v>9251.9139512812399</v>
      </c>
      <c r="M4017" s="7" t="str">
        <f>Premissas!$E$13</f>
        <v>novembro/18</v>
      </c>
      <c r="N4017" s="29">
        <f t="shared" si="6131"/>
        <v>287</v>
      </c>
      <c r="O4017" s="15">
        <f>Premissas!$I$13</f>
        <v>40.659999999999997</v>
      </c>
      <c r="P4017" s="16">
        <f t="shared" si="6126"/>
        <v>0</v>
      </c>
      <c r="Q4017" s="17">
        <f>P4017*Premissas!$C$13</f>
        <v>0</v>
      </c>
      <c r="R4017" s="15">
        <f t="shared" si="6127"/>
        <v>287</v>
      </c>
      <c r="S4017" s="18">
        <f>R4017*Premissas!$C$11</f>
        <v>13823.394495412844</v>
      </c>
      <c r="Y4017" s="7" t="str">
        <f>Premissas!$E$13</f>
        <v>novembro/18</v>
      </c>
      <c r="Z4017" s="29">
        <f t="shared" si="6132"/>
        <v>287</v>
      </c>
      <c r="AA4017" s="15">
        <f>Premissas!$H$13</f>
        <v>66.42</v>
      </c>
      <c r="AB4017" s="16">
        <f t="shared" si="6129"/>
        <v>0</v>
      </c>
      <c r="AC4017" s="17">
        <f>AB4017*Premissas!$C$6</f>
        <v>0</v>
      </c>
      <c r="AD4017" s="15">
        <f t="shared" si="6130"/>
        <v>287</v>
      </c>
      <c r="AE4017" s="18">
        <f>AD4017*Premissas!$C$12</f>
        <v>9251.9139512812399</v>
      </c>
    </row>
    <row r="4018" spans="1:33" x14ac:dyDescent="0.25">
      <c r="A4018" s="26" t="s">
        <v>35</v>
      </c>
      <c r="B4018" s="5"/>
      <c r="C4018" s="5">
        <f>LARGE(C4005:C4017,1)</f>
        <v>89.49</v>
      </c>
      <c r="D4018" s="5">
        <f>LARGE(D4005:D4017,1)</f>
        <v>0</v>
      </c>
      <c r="E4018" s="27">
        <f>SUM(E4006:E4017)</f>
        <v>0</v>
      </c>
      <c r="F4018" s="5">
        <f>LARGE(F4005:F4017,1)</f>
        <v>287</v>
      </c>
      <c r="G4018" s="27">
        <f t="shared" ref="G4018:G4074" si="6134">SUM(G4006:G4017)</f>
        <v>111022.96741537488</v>
      </c>
      <c r="H4018" s="50">
        <f>E4018+G4018</f>
        <v>111022.96741537488</v>
      </c>
      <c r="I4018">
        <f>B4006</f>
        <v>287</v>
      </c>
      <c r="M4018" s="26" t="s">
        <v>35</v>
      </c>
      <c r="N4018" s="5"/>
      <c r="O4018" s="5">
        <f t="shared" ref="O4018:P4018" si="6135">LARGE(O4005:O4017,1)</f>
        <v>77.73</v>
      </c>
      <c r="P4018" s="5">
        <f t="shared" si="6135"/>
        <v>0</v>
      </c>
      <c r="Q4018" s="27">
        <f t="shared" ref="Q4018" si="6136">SUM(Q4006:Q4017)</f>
        <v>0</v>
      </c>
      <c r="R4018" s="5">
        <f t="shared" ref="R4018" si="6137">LARGE(R4005:R4017,1)</f>
        <v>287</v>
      </c>
      <c r="S4018" s="27">
        <f t="shared" ref="S4018:S4074" si="6138">SUM(S4006:S4017)</f>
        <v>165880.73394495412</v>
      </c>
      <c r="T4018" s="50">
        <f t="shared" ref="T4018" si="6139">Q4018+S4018</f>
        <v>165880.73394495412</v>
      </c>
      <c r="U4018">
        <f t="shared" ref="U4018" si="6140">N4006</f>
        <v>287</v>
      </c>
      <c r="Y4018" s="26" t="s">
        <v>35</v>
      </c>
      <c r="Z4018" s="5"/>
      <c r="AA4018" s="5">
        <f t="shared" ref="AA4018:AB4018" si="6141">LARGE(AA4005:AA4017,1)</f>
        <v>89.49</v>
      </c>
      <c r="AB4018" s="5">
        <f t="shared" si="6141"/>
        <v>0</v>
      </c>
      <c r="AC4018" s="27">
        <f t="shared" ref="AC4018" si="6142">SUM(AC4006:AC4017)</f>
        <v>0</v>
      </c>
      <c r="AD4018" s="5">
        <f t="shared" ref="AD4018" si="6143">LARGE(AD4005:AD4017,1)</f>
        <v>287</v>
      </c>
      <c r="AE4018" s="27">
        <f t="shared" ref="AE4018:AE4074" si="6144">SUM(AE4006:AE4017)</f>
        <v>111022.96741537488</v>
      </c>
      <c r="AF4018" s="50">
        <f t="shared" ref="AF4018" si="6145">AC4018+AE4018</f>
        <v>111022.96741537488</v>
      </c>
      <c r="AG4018">
        <f t="shared" ref="AG4018" si="6146">Z4006</f>
        <v>287</v>
      </c>
    </row>
    <row r="4019" spans="1:33" x14ac:dyDescent="0.25">
      <c r="A4019" s="6" t="s">
        <v>12</v>
      </c>
      <c r="B4019" s="6" t="s">
        <v>18</v>
      </c>
      <c r="C4019" s="6" t="s">
        <v>19</v>
      </c>
      <c r="D4019" s="14" t="s">
        <v>20</v>
      </c>
      <c r="E4019" s="14" t="s">
        <v>21</v>
      </c>
      <c r="F4019" s="6" t="s">
        <v>22</v>
      </c>
      <c r="G4019" s="6" t="s">
        <v>23</v>
      </c>
      <c r="M4019" s="6" t="s">
        <v>12</v>
      </c>
      <c r="N4019" s="6" t="s">
        <v>18</v>
      </c>
      <c r="O4019" s="6" t="s">
        <v>19</v>
      </c>
      <c r="P4019" s="14" t="s">
        <v>20</v>
      </c>
      <c r="Q4019" s="14" t="s">
        <v>21</v>
      </c>
      <c r="R4019" s="6" t="s">
        <v>22</v>
      </c>
      <c r="S4019" s="6" t="s">
        <v>23</v>
      </c>
      <c r="Y4019" s="6" t="s">
        <v>12</v>
      </c>
      <c r="Z4019" s="6" t="s">
        <v>18</v>
      </c>
      <c r="AA4019" s="6" t="s">
        <v>19</v>
      </c>
      <c r="AB4019" s="14" t="s">
        <v>20</v>
      </c>
      <c r="AC4019" s="14" t="s">
        <v>21</v>
      </c>
      <c r="AD4019" s="6" t="s">
        <v>22</v>
      </c>
      <c r="AE4019" s="6" t="s">
        <v>23</v>
      </c>
    </row>
    <row r="4020" spans="1:33" x14ac:dyDescent="0.25">
      <c r="A4020" s="7" t="str">
        <f>Premissas!$E$2</f>
        <v>outubro/19</v>
      </c>
      <c r="B4020" s="29">
        <f>B4006+1</f>
        <v>288</v>
      </c>
      <c r="C4020" s="15">
        <f>LARGE(Premissas!$H$2:$I$2,1)</f>
        <v>63.39</v>
      </c>
      <c r="D4020" s="16">
        <f t="shared" ref="D4020:D4031" si="6147">IF(C4020&gt;105%*B4020,(C4020-B4020),0)</f>
        <v>0</v>
      </c>
      <c r="E4020" s="17">
        <f>D4020*Premissas!$C$6</f>
        <v>0</v>
      </c>
      <c r="F4020" s="15">
        <f t="shared" ref="F4020:F4031" si="6148">IF(C4020&gt;B4020,C4020,B4020)</f>
        <v>288</v>
      </c>
      <c r="G4020" s="18">
        <f>F4020*Premissas!$C$5</f>
        <v>9284.1505852578302</v>
      </c>
      <c r="M4020" s="7" t="str">
        <f>Premissas!$E$2</f>
        <v>outubro/19</v>
      </c>
      <c r="N4020" s="29">
        <f t="shared" ref="N4020" si="6149">N4006+1</f>
        <v>288</v>
      </c>
      <c r="O4020" s="15">
        <f>Premissas!$I$2</f>
        <v>63.39</v>
      </c>
      <c r="P4020" s="16">
        <f t="shared" ref="P4020:P4031" si="6150">IF(O4020&gt;105%*N4020,(O4020-N4020),0)</f>
        <v>0</v>
      </c>
      <c r="Q4020" s="17">
        <f>P4020*Premissas!$C$13</f>
        <v>0</v>
      </c>
      <c r="R4020" s="15">
        <f t="shared" ref="R4020:R4031" si="6151">IF(O4020&gt;N4020,O4020,N4020)</f>
        <v>288</v>
      </c>
      <c r="S4020" s="18">
        <f>R4020*Premissas!$C$11</f>
        <v>13871.559633027522</v>
      </c>
      <c r="Y4020" s="7" t="str">
        <f>Premissas!$E$2</f>
        <v>outubro/19</v>
      </c>
      <c r="Z4020" s="29">
        <f t="shared" ref="Z4020" si="6152">Z4006+1</f>
        <v>288</v>
      </c>
      <c r="AA4020" s="15">
        <f>Premissas!$H$2</f>
        <v>58.8</v>
      </c>
      <c r="AB4020" s="16">
        <f t="shared" ref="AB4020:AB4031" si="6153">IF(AA4020&gt;105%*Z4020,(AA4020-Z4020),0)</f>
        <v>0</v>
      </c>
      <c r="AC4020" s="17">
        <f>AB4020*Premissas!$C$6</f>
        <v>0</v>
      </c>
      <c r="AD4020" s="15">
        <f t="shared" ref="AD4020:AD4031" si="6154">IF(AA4020&gt;Z4020,AA4020,Z4020)</f>
        <v>288</v>
      </c>
      <c r="AE4020" s="18">
        <f>AD4020*Premissas!$C$12</f>
        <v>9284.1505852578302</v>
      </c>
    </row>
    <row r="4021" spans="1:33" x14ac:dyDescent="0.25">
      <c r="A4021" s="7" t="str">
        <f>Premissas!$E$3</f>
        <v>setembro/19</v>
      </c>
      <c r="B4021" s="29">
        <f>B4020</f>
        <v>288</v>
      </c>
      <c r="C4021" s="15">
        <f>LARGE(Premissas!$H$3:$I$3,1)</f>
        <v>58.91</v>
      </c>
      <c r="D4021" s="16">
        <f t="shared" si="6147"/>
        <v>0</v>
      </c>
      <c r="E4021" s="17">
        <f>D4021*Premissas!$C$6</f>
        <v>0</v>
      </c>
      <c r="F4021" s="15">
        <f t="shared" si="6148"/>
        <v>288</v>
      </c>
      <c r="G4021" s="18">
        <f>F4021*Premissas!$C$5</f>
        <v>9284.1505852578302</v>
      </c>
      <c r="M4021" s="7" t="str">
        <f>Premissas!$E$3</f>
        <v>setembro/19</v>
      </c>
      <c r="N4021" s="29">
        <f t="shared" ref="N4021:N4031" si="6155">N4020</f>
        <v>288</v>
      </c>
      <c r="O4021" s="15">
        <f>Premissas!$I$3</f>
        <v>52.19</v>
      </c>
      <c r="P4021" s="16">
        <f t="shared" si="6150"/>
        <v>0</v>
      </c>
      <c r="Q4021" s="17">
        <f>P4021*Premissas!$C$13</f>
        <v>0</v>
      </c>
      <c r="R4021" s="15">
        <f t="shared" si="6151"/>
        <v>288</v>
      </c>
      <c r="S4021" s="18">
        <f>R4021*Premissas!$C$11</f>
        <v>13871.559633027522</v>
      </c>
      <c r="Y4021" s="7" t="str">
        <f>Premissas!$E$3</f>
        <v>setembro/19</v>
      </c>
      <c r="Z4021" s="29">
        <f t="shared" ref="Z4021:Z4031" si="6156">Z4020</f>
        <v>288</v>
      </c>
      <c r="AA4021" s="15">
        <f>Premissas!$H$3</f>
        <v>58.91</v>
      </c>
      <c r="AB4021" s="16">
        <f t="shared" si="6153"/>
        <v>0</v>
      </c>
      <c r="AC4021" s="17">
        <f>AB4021*Premissas!$C$6</f>
        <v>0</v>
      </c>
      <c r="AD4021" s="15">
        <f t="shared" si="6154"/>
        <v>288</v>
      </c>
      <c r="AE4021" s="18">
        <f>AD4021*Premissas!$C$12</f>
        <v>9284.1505852578302</v>
      </c>
    </row>
    <row r="4022" spans="1:33" x14ac:dyDescent="0.25">
      <c r="A4022" s="7" t="str">
        <f>Premissas!$E$4</f>
        <v>agosto/19</v>
      </c>
      <c r="B4022" s="29">
        <f t="shared" ref="B4022:B4031" si="6157">B4021</f>
        <v>288</v>
      </c>
      <c r="C4022" s="15">
        <f>LARGE(Premissas!$H$4:$I$4,1)</f>
        <v>46.48</v>
      </c>
      <c r="D4022" s="16">
        <f t="shared" si="6147"/>
        <v>0</v>
      </c>
      <c r="E4022" s="17">
        <f>D4022*Premissas!$C$6</f>
        <v>0</v>
      </c>
      <c r="F4022" s="15">
        <f t="shared" si="6148"/>
        <v>288</v>
      </c>
      <c r="G4022" s="18">
        <f>F4022*Premissas!$C$5</f>
        <v>9284.1505852578302</v>
      </c>
      <c r="M4022" s="7" t="str">
        <f>Premissas!$E$4</f>
        <v>agosto/19</v>
      </c>
      <c r="N4022" s="29">
        <f t="shared" si="6155"/>
        <v>288</v>
      </c>
      <c r="O4022" s="15">
        <f>Premissas!$I$4</f>
        <v>20.16</v>
      </c>
      <c r="P4022" s="16">
        <f t="shared" si="6150"/>
        <v>0</v>
      </c>
      <c r="Q4022" s="17">
        <f>P4022*Premissas!$C$13</f>
        <v>0</v>
      </c>
      <c r="R4022" s="15">
        <f t="shared" si="6151"/>
        <v>288</v>
      </c>
      <c r="S4022" s="18">
        <f>R4022*Premissas!$C$11</f>
        <v>13871.559633027522</v>
      </c>
      <c r="Y4022" s="7" t="str">
        <f>Premissas!$E$4</f>
        <v>agosto/19</v>
      </c>
      <c r="Z4022" s="29">
        <f t="shared" si="6156"/>
        <v>288</v>
      </c>
      <c r="AA4022" s="15">
        <f>Premissas!$H$4</f>
        <v>46.48</v>
      </c>
      <c r="AB4022" s="16">
        <f t="shared" si="6153"/>
        <v>0</v>
      </c>
      <c r="AC4022" s="17">
        <f>AB4022*Premissas!$C$6</f>
        <v>0</v>
      </c>
      <c r="AD4022" s="15">
        <f t="shared" si="6154"/>
        <v>288</v>
      </c>
      <c r="AE4022" s="18">
        <f>AD4022*Premissas!$C$12</f>
        <v>9284.1505852578302</v>
      </c>
    </row>
    <row r="4023" spans="1:33" x14ac:dyDescent="0.25">
      <c r="A4023" s="7" t="str">
        <f>Premissas!$E$5</f>
        <v>julho/19</v>
      </c>
      <c r="B4023" s="29">
        <f t="shared" si="6157"/>
        <v>288</v>
      </c>
      <c r="C4023" s="15">
        <f>LARGE(Premissas!$H$5:$I$5,1)</f>
        <v>63.17</v>
      </c>
      <c r="D4023" s="16">
        <f t="shared" si="6147"/>
        <v>0</v>
      </c>
      <c r="E4023" s="17">
        <f>D4023*Premissas!$C$6</f>
        <v>0</v>
      </c>
      <c r="F4023" s="15">
        <f t="shared" si="6148"/>
        <v>288</v>
      </c>
      <c r="G4023" s="18">
        <f>F4023*Premissas!$C$5</f>
        <v>9284.1505852578302</v>
      </c>
      <c r="M4023" s="7" t="str">
        <f>Premissas!$E$5</f>
        <v>julho/19</v>
      </c>
      <c r="N4023" s="29">
        <f t="shared" si="6155"/>
        <v>288</v>
      </c>
      <c r="O4023" s="15">
        <f>Premissas!$I$5</f>
        <v>39.979999999999997</v>
      </c>
      <c r="P4023" s="16">
        <f t="shared" si="6150"/>
        <v>0</v>
      </c>
      <c r="Q4023" s="17">
        <f>P4023*Premissas!$C$13</f>
        <v>0</v>
      </c>
      <c r="R4023" s="15">
        <f t="shared" si="6151"/>
        <v>288</v>
      </c>
      <c r="S4023" s="18">
        <f>R4023*Premissas!$C$11</f>
        <v>13871.559633027522</v>
      </c>
      <c r="Y4023" s="7" t="str">
        <f>Premissas!$E$5</f>
        <v>julho/19</v>
      </c>
      <c r="Z4023" s="29">
        <f t="shared" si="6156"/>
        <v>288</v>
      </c>
      <c r="AA4023" s="15">
        <f>Premissas!$H$5</f>
        <v>63.17</v>
      </c>
      <c r="AB4023" s="16">
        <f t="shared" si="6153"/>
        <v>0</v>
      </c>
      <c r="AC4023" s="17">
        <f>AB4023*Premissas!$C$6</f>
        <v>0</v>
      </c>
      <c r="AD4023" s="15">
        <f t="shared" si="6154"/>
        <v>288</v>
      </c>
      <c r="AE4023" s="18">
        <f>AD4023*Premissas!$C$12</f>
        <v>9284.1505852578302</v>
      </c>
    </row>
    <row r="4024" spans="1:33" x14ac:dyDescent="0.25">
      <c r="A4024" s="7" t="str">
        <f>Premissas!$E$6</f>
        <v>junho/19</v>
      </c>
      <c r="B4024" s="29">
        <f t="shared" si="6157"/>
        <v>288</v>
      </c>
      <c r="C4024" s="15">
        <f>LARGE(Premissas!$H$6:$I$6,1)</f>
        <v>59.47</v>
      </c>
      <c r="D4024" s="16">
        <f t="shared" si="6147"/>
        <v>0</v>
      </c>
      <c r="E4024" s="17">
        <f>D4024*Premissas!$C$6</f>
        <v>0</v>
      </c>
      <c r="F4024" s="15">
        <f t="shared" si="6148"/>
        <v>288</v>
      </c>
      <c r="G4024" s="18">
        <f>F4024*Premissas!$C$5</f>
        <v>9284.1505852578302</v>
      </c>
      <c r="M4024" s="7" t="str">
        <f>Premissas!$E$6</f>
        <v>junho/19</v>
      </c>
      <c r="N4024" s="29">
        <f t="shared" si="6155"/>
        <v>288</v>
      </c>
      <c r="O4024" s="15">
        <f>Premissas!$I$6</f>
        <v>47.71</v>
      </c>
      <c r="P4024" s="16">
        <f t="shared" si="6150"/>
        <v>0</v>
      </c>
      <c r="Q4024" s="17">
        <f>P4024*Premissas!$C$13</f>
        <v>0</v>
      </c>
      <c r="R4024" s="15">
        <f t="shared" si="6151"/>
        <v>288</v>
      </c>
      <c r="S4024" s="18">
        <f>R4024*Premissas!$C$11</f>
        <v>13871.559633027522</v>
      </c>
      <c r="Y4024" s="7" t="str">
        <f>Premissas!$E$6</f>
        <v>junho/19</v>
      </c>
      <c r="Z4024" s="29">
        <f t="shared" si="6156"/>
        <v>288</v>
      </c>
      <c r="AA4024" s="15">
        <f>Premissas!$H$6</f>
        <v>59.47</v>
      </c>
      <c r="AB4024" s="16">
        <f t="shared" si="6153"/>
        <v>0</v>
      </c>
      <c r="AC4024" s="17">
        <f>AB4024*Premissas!$C$6</f>
        <v>0</v>
      </c>
      <c r="AD4024" s="15">
        <f t="shared" si="6154"/>
        <v>288</v>
      </c>
      <c r="AE4024" s="18">
        <f>AD4024*Premissas!$C$12</f>
        <v>9284.1505852578302</v>
      </c>
    </row>
    <row r="4025" spans="1:33" x14ac:dyDescent="0.25">
      <c r="A4025" s="7" t="str">
        <f>Premissas!$E$7</f>
        <v>maio/19</v>
      </c>
      <c r="B4025" s="29">
        <f t="shared" si="6157"/>
        <v>288</v>
      </c>
      <c r="C4025" s="15">
        <f>LARGE(Premissas!$H$7:$I$7,1)</f>
        <v>61.04</v>
      </c>
      <c r="D4025" s="20">
        <f t="shared" si="6147"/>
        <v>0</v>
      </c>
      <c r="E4025" s="17">
        <f>D4025*Premissas!$C$6</f>
        <v>0</v>
      </c>
      <c r="F4025" s="15">
        <f t="shared" si="6148"/>
        <v>288</v>
      </c>
      <c r="G4025" s="18">
        <f>F4025*Premissas!$C$5</f>
        <v>9284.1505852578302</v>
      </c>
      <c r="M4025" s="7" t="str">
        <f>Premissas!$E$7</f>
        <v>maio/19</v>
      </c>
      <c r="N4025" s="29">
        <f t="shared" si="6155"/>
        <v>288</v>
      </c>
      <c r="O4025" s="15">
        <f>Premissas!$I$7</f>
        <v>46.37</v>
      </c>
      <c r="P4025" s="20">
        <f t="shared" si="6150"/>
        <v>0</v>
      </c>
      <c r="Q4025" s="17">
        <f>P4025*Premissas!$C$13</f>
        <v>0</v>
      </c>
      <c r="R4025" s="15">
        <f t="shared" si="6151"/>
        <v>288</v>
      </c>
      <c r="S4025" s="18">
        <f>R4025*Premissas!$C$11</f>
        <v>13871.559633027522</v>
      </c>
      <c r="Y4025" s="7" t="str">
        <f>Premissas!$E$7</f>
        <v>maio/19</v>
      </c>
      <c r="Z4025" s="29">
        <f t="shared" si="6156"/>
        <v>288</v>
      </c>
      <c r="AA4025" s="15">
        <f>Premissas!$H$7</f>
        <v>61.04</v>
      </c>
      <c r="AB4025" s="20">
        <f t="shared" si="6153"/>
        <v>0</v>
      </c>
      <c r="AC4025" s="17">
        <f>AB4025*Premissas!$C$6</f>
        <v>0</v>
      </c>
      <c r="AD4025" s="15">
        <f t="shared" si="6154"/>
        <v>288</v>
      </c>
      <c r="AE4025" s="18">
        <f>AD4025*Premissas!$C$12</f>
        <v>9284.1505852578302</v>
      </c>
    </row>
    <row r="4026" spans="1:33" x14ac:dyDescent="0.25">
      <c r="A4026" s="7" t="str">
        <f>Premissas!$E$8</f>
        <v>abril/19</v>
      </c>
      <c r="B4026" s="29">
        <f t="shared" si="6157"/>
        <v>288</v>
      </c>
      <c r="C4026" s="15">
        <f>LARGE(Premissas!$H$8:$I$8,1)</f>
        <v>81.98</v>
      </c>
      <c r="D4026" s="20">
        <f t="shared" si="6147"/>
        <v>0</v>
      </c>
      <c r="E4026" s="17">
        <f>D4026*Premissas!$C$6</f>
        <v>0</v>
      </c>
      <c r="F4026" s="15">
        <f t="shared" si="6148"/>
        <v>288</v>
      </c>
      <c r="G4026" s="18">
        <f>F4026*Premissas!$C$5</f>
        <v>9284.1505852578302</v>
      </c>
      <c r="M4026" s="7" t="str">
        <f>Premissas!$E$8</f>
        <v>abril/19</v>
      </c>
      <c r="N4026" s="29">
        <f t="shared" si="6155"/>
        <v>288</v>
      </c>
      <c r="O4026" s="15">
        <f>Premissas!$I$8</f>
        <v>53.09</v>
      </c>
      <c r="P4026" s="20">
        <f t="shared" si="6150"/>
        <v>0</v>
      </c>
      <c r="Q4026" s="17">
        <f>P4026*Premissas!$C$13</f>
        <v>0</v>
      </c>
      <c r="R4026" s="15">
        <f t="shared" si="6151"/>
        <v>288</v>
      </c>
      <c r="S4026" s="18">
        <f>R4026*Premissas!$C$11</f>
        <v>13871.559633027522</v>
      </c>
      <c r="Y4026" s="7" t="str">
        <f>Premissas!$E$8</f>
        <v>abril/19</v>
      </c>
      <c r="Z4026" s="29">
        <f t="shared" si="6156"/>
        <v>288</v>
      </c>
      <c r="AA4026" s="15">
        <f>Premissas!$H$8</f>
        <v>81.98</v>
      </c>
      <c r="AB4026" s="20">
        <f t="shared" si="6153"/>
        <v>0</v>
      </c>
      <c r="AC4026" s="17">
        <f>AB4026*Premissas!$C$6</f>
        <v>0</v>
      </c>
      <c r="AD4026" s="15">
        <f t="shared" si="6154"/>
        <v>288</v>
      </c>
      <c r="AE4026" s="18">
        <f>AD4026*Premissas!$C$12</f>
        <v>9284.1505852578302</v>
      </c>
    </row>
    <row r="4027" spans="1:33" x14ac:dyDescent="0.25">
      <c r="A4027" s="7" t="str">
        <f>Premissas!$E$9</f>
        <v>março/19</v>
      </c>
      <c r="B4027" s="29">
        <f t="shared" si="6157"/>
        <v>288</v>
      </c>
      <c r="C4027" s="15">
        <f>LARGE(Premissas!$H$9:$I$9,1)</f>
        <v>77.73</v>
      </c>
      <c r="D4027" s="20">
        <f t="shared" si="6147"/>
        <v>0</v>
      </c>
      <c r="E4027" s="17">
        <f>D4027*Premissas!$C$6</f>
        <v>0</v>
      </c>
      <c r="F4027" s="15">
        <f t="shared" si="6148"/>
        <v>288</v>
      </c>
      <c r="G4027" s="18">
        <f>F4027*Premissas!$C$5</f>
        <v>9284.1505852578302</v>
      </c>
      <c r="M4027" s="7" t="str">
        <f>Premissas!$E$9</f>
        <v>março/19</v>
      </c>
      <c r="N4027" s="29">
        <f t="shared" si="6155"/>
        <v>288</v>
      </c>
      <c r="O4027" s="15">
        <f>Premissas!$I$9</f>
        <v>77.73</v>
      </c>
      <c r="P4027" s="20">
        <f t="shared" si="6150"/>
        <v>0</v>
      </c>
      <c r="Q4027" s="17">
        <f>P4027*Premissas!$C$13</f>
        <v>0</v>
      </c>
      <c r="R4027" s="15">
        <f t="shared" si="6151"/>
        <v>288</v>
      </c>
      <c r="S4027" s="18">
        <f>R4027*Premissas!$C$11</f>
        <v>13871.559633027522</v>
      </c>
      <c r="Y4027" s="7" t="str">
        <f>Premissas!$E$9</f>
        <v>março/19</v>
      </c>
      <c r="Z4027" s="29">
        <f t="shared" si="6156"/>
        <v>288</v>
      </c>
      <c r="AA4027" s="15">
        <f>Premissas!$H$9</f>
        <v>77.62</v>
      </c>
      <c r="AB4027" s="20">
        <f t="shared" si="6153"/>
        <v>0</v>
      </c>
      <c r="AC4027" s="17">
        <f>AB4027*Premissas!$C$6</f>
        <v>0</v>
      </c>
      <c r="AD4027" s="15">
        <f t="shared" si="6154"/>
        <v>288</v>
      </c>
      <c r="AE4027" s="18">
        <f>AD4027*Premissas!$C$12</f>
        <v>9284.1505852578302</v>
      </c>
    </row>
    <row r="4028" spans="1:33" x14ac:dyDescent="0.25">
      <c r="A4028" s="7" t="str">
        <f>Premissas!$E$10</f>
        <v>fevereiro/19</v>
      </c>
      <c r="B4028" s="29">
        <f t="shared" si="6157"/>
        <v>288</v>
      </c>
      <c r="C4028" s="15">
        <f>LARGE(Premissas!$H$10:$I$10,1)</f>
        <v>89.49</v>
      </c>
      <c r="D4028" s="20">
        <f t="shared" si="6147"/>
        <v>0</v>
      </c>
      <c r="E4028" s="17">
        <f>D4028*Premissas!$C$6</f>
        <v>0</v>
      </c>
      <c r="F4028" s="15">
        <f t="shared" si="6148"/>
        <v>288</v>
      </c>
      <c r="G4028" s="18">
        <f>F4028*Premissas!$C$5</f>
        <v>9284.1505852578302</v>
      </c>
      <c r="M4028" s="7" t="str">
        <f>Premissas!$E$10</f>
        <v>fevereiro/19</v>
      </c>
      <c r="N4028" s="29">
        <f t="shared" si="6155"/>
        <v>288</v>
      </c>
      <c r="O4028" s="15">
        <f>Premissas!$I$10</f>
        <v>61.82</v>
      </c>
      <c r="P4028" s="20">
        <f t="shared" si="6150"/>
        <v>0</v>
      </c>
      <c r="Q4028" s="17">
        <f>P4028*Premissas!$C$13</f>
        <v>0</v>
      </c>
      <c r="R4028" s="15">
        <f t="shared" si="6151"/>
        <v>288</v>
      </c>
      <c r="S4028" s="18">
        <f>R4028*Premissas!$C$11</f>
        <v>13871.559633027522</v>
      </c>
      <c r="Y4028" s="7" t="str">
        <f>Premissas!$E$10</f>
        <v>fevereiro/19</v>
      </c>
      <c r="Z4028" s="29">
        <f t="shared" si="6156"/>
        <v>288</v>
      </c>
      <c r="AA4028" s="15">
        <f>Premissas!$H$10</f>
        <v>89.49</v>
      </c>
      <c r="AB4028" s="20">
        <f t="shared" si="6153"/>
        <v>0</v>
      </c>
      <c r="AC4028" s="17">
        <f>AB4028*Premissas!$C$6</f>
        <v>0</v>
      </c>
      <c r="AD4028" s="15">
        <f t="shared" si="6154"/>
        <v>288</v>
      </c>
      <c r="AE4028" s="18">
        <f>AD4028*Premissas!$C$12</f>
        <v>9284.1505852578302</v>
      </c>
    </row>
    <row r="4029" spans="1:33" x14ac:dyDescent="0.25">
      <c r="A4029" s="7" t="str">
        <f>Premissas!$E$11</f>
        <v>janeiro/19</v>
      </c>
      <c r="B4029" s="29">
        <f t="shared" si="6157"/>
        <v>288</v>
      </c>
      <c r="C4029" s="15">
        <f>LARGE(Premissas!$H$11:$I$11,1)</f>
        <v>81.09</v>
      </c>
      <c r="D4029" s="16">
        <f t="shared" si="6147"/>
        <v>0</v>
      </c>
      <c r="E4029" s="17">
        <f>D4029*Premissas!$C$6</f>
        <v>0</v>
      </c>
      <c r="F4029" s="15">
        <f t="shared" si="6148"/>
        <v>288</v>
      </c>
      <c r="G4029" s="18">
        <f>F4029*Premissas!$C$5</f>
        <v>9284.1505852578302</v>
      </c>
      <c r="M4029" s="7" t="str">
        <f>Premissas!$E$11</f>
        <v>janeiro/19</v>
      </c>
      <c r="N4029" s="29">
        <f t="shared" si="6155"/>
        <v>288</v>
      </c>
      <c r="O4029" s="15">
        <f>Premissas!$I$11</f>
        <v>57.12</v>
      </c>
      <c r="P4029" s="16">
        <f t="shared" si="6150"/>
        <v>0</v>
      </c>
      <c r="Q4029" s="17">
        <f>P4029*Premissas!$C$13</f>
        <v>0</v>
      </c>
      <c r="R4029" s="15">
        <f t="shared" si="6151"/>
        <v>288</v>
      </c>
      <c r="S4029" s="18">
        <f>R4029*Premissas!$C$11</f>
        <v>13871.559633027522</v>
      </c>
      <c r="Y4029" s="7" t="str">
        <f>Premissas!$E$11</f>
        <v>janeiro/19</v>
      </c>
      <c r="Z4029" s="29">
        <f t="shared" si="6156"/>
        <v>288</v>
      </c>
      <c r="AA4029" s="15">
        <f>Premissas!$H$11</f>
        <v>81.09</v>
      </c>
      <c r="AB4029" s="16">
        <f t="shared" si="6153"/>
        <v>0</v>
      </c>
      <c r="AC4029" s="17">
        <f>AB4029*Premissas!$C$6</f>
        <v>0</v>
      </c>
      <c r="AD4029" s="15">
        <f t="shared" si="6154"/>
        <v>288</v>
      </c>
      <c r="AE4029" s="18">
        <f>AD4029*Premissas!$C$12</f>
        <v>9284.1505852578302</v>
      </c>
    </row>
    <row r="4030" spans="1:33" x14ac:dyDescent="0.25">
      <c r="A4030" s="7" t="str">
        <f>Premissas!$E$12</f>
        <v>dezembro/18</v>
      </c>
      <c r="B4030" s="29">
        <f t="shared" si="6157"/>
        <v>288</v>
      </c>
      <c r="C4030" s="15">
        <f>LARGE(Premissas!$H$12:$I$12,1)</f>
        <v>66.98</v>
      </c>
      <c r="D4030" s="16">
        <f t="shared" si="6147"/>
        <v>0</v>
      </c>
      <c r="E4030" s="17">
        <f>D4030*Premissas!$C$6</f>
        <v>0</v>
      </c>
      <c r="F4030" s="15">
        <f t="shared" si="6148"/>
        <v>288</v>
      </c>
      <c r="G4030" s="18">
        <f>F4030*Premissas!$C$5</f>
        <v>9284.1505852578302</v>
      </c>
      <c r="M4030" s="7" t="str">
        <f>Premissas!$E$12</f>
        <v>dezembro/18</v>
      </c>
      <c r="N4030" s="29">
        <f t="shared" si="6155"/>
        <v>288</v>
      </c>
      <c r="O4030" s="15">
        <f>Premissas!$I$12</f>
        <v>56.9</v>
      </c>
      <c r="P4030" s="16">
        <f t="shared" si="6150"/>
        <v>0</v>
      </c>
      <c r="Q4030" s="17">
        <f>P4030*Premissas!$C$13</f>
        <v>0</v>
      </c>
      <c r="R4030" s="15">
        <f t="shared" si="6151"/>
        <v>288</v>
      </c>
      <c r="S4030" s="18">
        <f>R4030*Premissas!$C$11</f>
        <v>13871.559633027522</v>
      </c>
      <c r="Y4030" s="7" t="str">
        <f>Premissas!$E$12</f>
        <v>dezembro/18</v>
      </c>
      <c r="Z4030" s="29">
        <f t="shared" si="6156"/>
        <v>288</v>
      </c>
      <c r="AA4030" s="15">
        <f>Premissas!$H$12</f>
        <v>66.98</v>
      </c>
      <c r="AB4030" s="16">
        <f t="shared" si="6153"/>
        <v>0</v>
      </c>
      <c r="AC4030" s="17">
        <f>AB4030*Premissas!$C$6</f>
        <v>0</v>
      </c>
      <c r="AD4030" s="15">
        <f t="shared" si="6154"/>
        <v>288</v>
      </c>
      <c r="AE4030" s="18">
        <f>AD4030*Premissas!$C$12</f>
        <v>9284.1505852578302</v>
      </c>
    </row>
    <row r="4031" spans="1:33" x14ac:dyDescent="0.25">
      <c r="A4031" s="7" t="str">
        <f>Premissas!$E$13</f>
        <v>novembro/18</v>
      </c>
      <c r="B4031" s="29">
        <f t="shared" si="6157"/>
        <v>288</v>
      </c>
      <c r="C4031" s="15">
        <f>LARGE(Premissas!$H$13:$I$13,1)</f>
        <v>66.42</v>
      </c>
      <c r="D4031" s="16">
        <f t="shared" si="6147"/>
        <v>0</v>
      </c>
      <c r="E4031" s="17">
        <f>D4031*Premissas!$C$6</f>
        <v>0</v>
      </c>
      <c r="F4031" s="15">
        <f t="shared" si="6148"/>
        <v>288</v>
      </c>
      <c r="G4031" s="18">
        <f>F4031*Premissas!$C$5</f>
        <v>9284.1505852578302</v>
      </c>
      <c r="M4031" s="7" t="str">
        <f>Premissas!$E$13</f>
        <v>novembro/18</v>
      </c>
      <c r="N4031" s="29">
        <f t="shared" si="6155"/>
        <v>288</v>
      </c>
      <c r="O4031" s="15">
        <f>Premissas!$I$13</f>
        <v>40.659999999999997</v>
      </c>
      <c r="P4031" s="16">
        <f t="shared" si="6150"/>
        <v>0</v>
      </c>
      <c r="Q4031" s="17">
        <f>P4031*Premissas!$C$13</f>
        <v>0</v>
      </c>
      <c r="R4031" s="15">
        <f t="shared" si="6151"/>
        <v>288</v>
      </c>
      <c r="S4031" s="18">
        <f>R4031*Premissas!$C$11</f>
        <v>13871.559633027522</v>
      </c>
      <c r="Y4031" s="7" t="str">
        <f>Premissas!$E$13</f>
        <v>novembro/18</v>
      </c>
      <c r="Z4031" s="29">
        <f t="shared" si="6156"/>
        <v>288</v>
      </c>
      <c r="AA4031" s="15">
        <f>Premissas!$H$13</f>
        <v>66.42</v>
      </c>
      <c r="AB4031" s="16">
        <f t="shared" si="6153"/>
        <v>0</v>
      </c>
      <c r="AC4031" s="17">
        <f>AB4031*Premissas!$C$6</f>
        <v>0</v>
      </c>
      <c r="AD4031" s="15">
        <f t="shared" si="6154"/>
        <v>288</v>
      </c>
      <c r="AE4031" s="18">
        <f>AD4031*Premissas!$C$12</f>
        <v>9284.1505852578302</v>
      </c>
    </row>
    <row r="4032" spans="1:33" x14ac:dyDescent="0.25">
      <c r="A4032" s="26" t="s">
        <v>35</v>
      </c>
      <c r="B4032" s="5"/>
      <c r="C4032" s="5">
        <f>LARGE(C4019:C4031,1)</f>
        <v>89.49</v>
      </c>
      <c r="D4032" s="5">
        <f>LARGE(D4019:D4031,1)</f>
        <v>0</v>
      </c>
      <c r="E4032" s="27">
        <f>SUM(E4020:E4031)</f>
        <v>0</v>
      </c>
      <c r="F4032" s="5">
        <f>LARGE(F4019:F4031,1)</f>
        <v>288</v>
      </c>
      <c r="G4032" s="27">
        <f t="shared" si="6134"/>
        <v>111409.80702309393</v>
      </c>
      <c r="H4032" s="50">
        <f>E4032+G4032</f>
        <v>111409.80702309393</v>
      </c>
      <c r="I4032">
        <f>B4020</f>
        <v>288</v>
      </c>
      <c r="M4032" s="26" t="s">
        <v>35</v>
      </c>
      <c r="N4032" s="5"/>
      <c r="O4032" s="5">
        <f t="shared" ref="O4032:P4032" si="6158">LARGE(O4019:O4031,1)</f>
        <v>77.73</v>
      </c>
      <c r="P4032" s="5">
        <f t="shared" si="6158"/>
        <v>0</v>
      </c>
      <c r="Q4032" s="27">
        <f t="shared" ref="Q4032" si="6159">SUM(Q4020:Q4031)</f>
        <v>0</v>
      </c>
      <c r="R4032" s="5">
        <f t="shared" ref="R4032" si="6160">LARGE(R4019:R4031,1)</f>
        <v>288</v>
      </c>
      <c r="S4032" s="27">
        <f t="shared" si="6138"/>
        <v>166458.71559633032</v>
      </c>
      <c r="T4032" s="50">
        <f t="shared" ref="T4032" si="6161">Q4032+S4032</f>
        <v>166458.71559633032</v>
      </c>
      <c r="U4032">
        <f t="shared" ref="U4032" si="6162">N4020</f>
        <v>288</v>
      </c>
      <c r="Y4032" s="26" t="s">
        <v>35</v>
      </c>
      <c r="Z4032" s="5"/>
      <c r="AA4032" s="5">
        <f t="shared" ref="AA4032:AB4032" si="6163">LARGE(AA4019:AA4031,1)</f>
        <v>89.49</v>
      </c>
      <c r="AB4032" s="5">
        <f t="shared" si="6163"/>
        <v>0</v>
      </c>
      <c r="AC4032" s="27">
        <f t="shared" ref="AC4032" si="6164">SUM(AC4020:AC4031)</f>
        <v>0</v>
      </c>
      <c r="AD4032" s="5">
        <f t="shared" ref="AD4032" si="6165">LARGE(AD4019:AD4031,1)</f>
        <v>288</v>
      </c>
      <c r="AE4032" s="27">
        <f t="shared" si="6144"/>
        <v>111409.80702309393</v>
      </c>
      <c r="AF4032" s="50">
        <f t="shared" ref="AF4032" si="6166">AC4032+AE4032</f>
        <v>111409.80702309393</v>
      </c>
      <c r="AG4032">
        <f t="shared" ref="AG4032" si="6167">Z4020</f>
        <v>288</v>
      </c>
    </row>
    <row r="4033" spans="1:33" x14ac:dyDescent="0.25">
      <c r="A4033" s="6" t="s">
        <v>12</v>
      </c>
      <c r="B4033" s="6" t="s">
        <v>18</v>
      </c>
      <c r="C4033" s="6" t="s">
        <v>19</v>
      </c>
      <c r="D4033" s="14" t="s">
        <v>20</v>
      </c>
      <c r="E4033" s="14" t="s">
        <v>21</v>
      </c>
      <c r="F4033" s="6" t="s">
        <v>22</v>
      </c>
      <c r="G4033" s="6" t="s">
        <v>23</v>
      </c>
      <c r="M4033" s="6" t="s">
        <v>12</v>
      </c>
      <c r="N4033" s="6" t="s">
        <v>18</v>
      </c>
      <c r="O4033" s="6" t="s">
        <v>19</v>
      </c>
      <c r="P4033" s="14" t="s">
        <v>20</v>
      </c>
      <c r="Q4033" s="14" t="s">
        <v>21</v>
      </c>
      <c r="R4033" s="6" t="s">
        <v>22</v>
      </c>
      <c r="S4033" s="6" t="s">
        <v>23</v>
      </c>
      <c r="Y4033" s="6" t="s">
        <v>12</v>
      </c>
      <c r="Z4033" s="6" t="s">
        <v>18</v>
      </c>
      <c r="AA4033" s="6" t="s">
        <v>19</v>
      </c>
      <c r="AB4033" s="14" t="s">
        <v>20</v>
      </c>
      <c r="AC4033" s="14" t="s">
        <v>21</v>
      </c>
      <c r="AD4033" s="6" t="s">
        <v>22</v>
      </c>
      <c r="AE4033" s="6" t="s">
        <v>23</v>
      </c>
    </row>
    <row r="4034" spans="1:33" x14ac:dyDescent="0.25">
      <c r="A4034" s="7" t="str">
        <f>Premissas!$E$2</f>
        <v>outubro/19</v>
      </c>
      <c r="B4034" s="29">
        <f>B4020+1</f>
        <v>289</v>
      </c>
      <c r="C4034" s="15">
        <f>LARGE(Premissas!$H$2:$I$2,1)</f>
        <v>63.39</v>
      </c>
      <c r="D4034" s="16">
        <f t="shared" ref="D4034:D4045" si="6168">IF(C4034&gt;105%*B4034,(C4034-B4034),0)</f>
        <v>0</v>
      </c>
      <c r="E4034" s="17">
        <f>D4034*Premissas!$C$6</f>
        <v>0</v>
      </c>
      <c r="F4034" s="15">
        <f t="shared" ref="F4034:F4045" si="6169">IF(C4034&gt;B4034,C4034,B4034)</f>
        <v>289</v>
      </c>
      <c r="G4034" s="18">
        <f>F4034*Premissas!$C$5</f>
        <v>9316.3872192344188</v>
      </c>
      <c r="M4034" s="7" t="str">
        <f>Premissas!$E$2</f>
        <v>outubro/19</v>
      </c>
      <c r="N4034" s="29">
        <f t="shared" ref="N4034" si="6170">N4020+1</f>
        <v>289</v>
      </c>
      <c r="O4034" s="15">
        <f>Premissas!$I$2</f>
        <v>63.39</v>
      </c>
      <c r="P4034" s="16">
        <f t="shared" ref="P4034:P4045" si="6171">IF(O4034&gt;105%*N4034,(O4034-N4034),0)</f>
        <v>0</v>
      </c>
      <c r="Q4034" s="17">
        <f>P4034*Premissas!$C$13</f>
        <v>0</v>
      </c>
      <c r="R4034" s="15">
        <f t="shared" ref="R4034:R4045" si="6172">IF(O4034&gt;N4034,O4034,N4034)</f>
        <v>289</v>
      </c>
      <c r="S4034" s="18">
        <f>R4034*Premissas!$C$11</f>
        <v>13919.724770642202</v>
      </c>
      <c r="Y4034" s="7" t="str">
        <f>Premissas!$E$2</f>
        <v>outubro/19</v>
      </c>
      <c r="Z4034" s="29">
        <f t="shared" ref="Z4034" si="6173">Z4020+1</f>
        <v>289</v>
      </c>
      <c r="AA4034" s="15">
        <f>Premissas!$H$2</f>
        <v>58.8</v>
      </c>
      <c r="AB4034" s="16">
        <f t="shared" ref="AB4034:AB4045" si="6174">IF(AA4034&gt;105%*Z4034,(AA4034-Z4034),0)</f>
        <v>0</v>
      </c>
      <c r="AC4034" s="17">
        <f>AB4034*Premissas!$C$6</f>
        <v>0</v>
      </c>
      <c r="AD4034" s="15">
        <f t="shared" ref="AD4034:AD4045" si="6175">IF(AA4034&gt;Z4034,AA4034,Z4034)</f>
        <v>289</v>
      </c>
      <c r="AE4034" s="18">
        <f>AD4034*Premissas!$C$12</f>
        <v>9316.3872192344188</v>
      </c>
    </row>
    <row r="4035" spans="1:33" x14ac:dyDescent="0.25">
      <c r="A4035" s="7" t="str">
        <f>Premissas!$E$3</f>
        <v>setembro/19</v>
      </c>
      <c r="B4035" s="29">
        <f>B4034</f>
        <v>289</v>
      </c>
      <c r="C4035" s="15">
        <f>LARGE(Premissas!$H$3:$I$3,1)</f>
        <v>58.91</v>
      </c>
      <c r="D4035" s="16">
        <f t="shared" si="6168"/>
        <v>0</v>
      </c>
      <c r="E4035" s="17">
        <f>D4035*Premissas!$C$6</f>
        <v>0</v>
      </c>
      <c r="F4035" s="15">
        <f t="shared" si="6169"/>
        <v>289</v>
      </c>
      <c r="G4035" s="18">
        <f>F4035*Premissas!$C$5</f>
        <v>9316.3872192344188</v>
      </c>
      <c r="M4035" s="7" t="str">
        <f>Premissas!$E$3</f>
        <v>setembro/19</v>
      </c>
      <c r="N4035" s="29">
        <f t="shared" ref="N4035:N4045" si="6176">N4034</f>
        <v>289</v>
      </c>
      <c r="O4035" s="15">
        <f>Premissas!$I$3</f>
        <v>52.19</v>
      </c>
      <c r="P4035" s="16">
        <f t="shared" si="6171"/>
        <v>0</v>
      </c>
      <c r="Q4035" s="17">
        <f>P4035*Premissas!$C$13</f>
        <v>0</v>
      </c>
      <c r="R4035" s="15">
        <f t="shared" si="6172"/>
        <v>289</v>
      </c>
      <c r="S4035" s="18">
        <f>R4035*Premissas!$C$11</f>
        <v>13919.724770642202</v>
      </c>
      <c r="Y4035" s="7" t="str">
        <f>Premissas!$E$3</f>
        <v>setembro/19</v>
      </c>
      <c r="Z4035" s="29">
        <f t="shared" ref="Z4035:Z4045" si="6177">Z4034</f>
        <v>289</v>
      </c>
      <c r="AA4035" s="15">
        <f>Premissas!$H$3</f>
        <v>58.91</v>
      </c>
      <c r="AB4035" s="16">
        <f t="shared" si="6174"/>
        <v>0</v>
      </c>
      <c r="AC4035" s="17">
        <f>AB4035*Premissas!$C$6</f>
        <v>0</v>
      </c>
      <c r="AD4035" s="15">
        <f t="shared" si="6175"/>
        <v>289</v>
      </c>
      <c r="AE4035" s="18">
        <f>AD4035*Premissas!$C$12</f>
        <v>9316.3872192344188</v>
      </c>
    </row>
    <row r="4036" spans="1:33" x14ac:dyDescent="0.25">
      <c r="A4036" s="7" t="str">
        <f>Premissas!$E$4</f>
        <v>agosto/19</v>
      </c>
      <c r="B4036" s="29">
        <f t="shared" ref="B4036:B4045" si="6178">B4035</f>
        <v>289</v>
      </c>
      <c r="C4036" s="15">
        <f>LARGE(Premissas!$H$4:$I$4,1)</f>
        <v>46.48</v>
      </c>
      <c r="D4036" s="16">
        <f t="shared" si="6168"/>
        <v>0</v>
      </c>
      <c r="E4036" s="17">
        <f>D4036*Premissas!$C$6</f>
        <v>0</v>
      </c>
      <c r="F4036" s="15">
        <f t="shared" si="6169"/>
        <v>289</v>
      </c>
      <c r="G4036" s="18">
        <f>F4036*Premissas!$C$5</f>
        <v>9316.3872192344188</v>
      </c>
      <c r="M4036" s="7" t="str">
        <f>Premissas!$E$4</f>
        <v>agosto/19</v>
      </c>
      <c r="N4036" s="29">
        <f t="shared" si="6176"/>
        <v>289</v>
      </c>
      <c r="O4036" s="15">
        <f>Premissas!$I$4</f>
        <v>20.16</v>
      </c>
      <c r="P4036" s="16">
        <f t="shared" si="6171"/>
        <v>0</v>
      </c>
      <c r="Q4036" s="17">
        <f>P4036*Premissas!$C$13</f>
        <v>0</v>
      </c>
      <c r="R4036" s="15">
        <f t="shared" si="6172"/>
        <v>289</v>
      </c>
      <c r="S4036" s="18">
        <f>R4036*Premissas!$C$11</f>
        <v>13919.724770642202</v>
      </c>
      <c r="Y4036" s="7" t="str">
        <f>Premissas!$E$4</f>
        <v>agosto/19</v>
      </c>
      <c r="Z4036" s="29">
        <f t="shared" si="6177"/>
        <v>289</v>
      </c>
      <c r="AA4036" s="15">
        <f>Premissas!$H$4</f>
        <v>46.48</v>
      </c>
      <c r="AB4036" s="16">
        <f t="shared" si="6174"/>
        <v>0</v>
      </c>
      <c r="AC4036" s="17">
        <f>AB4036*Premissas!$C$6</f>
        <v>0</v>
      </c>
      <c r="AD4036" s="15">
        <f t="shared" si="6175"/>
        <v>289</v>
      </c>
      <c r="AE4036" s="18">
        <f>AD4036*Premissas!$C$12</f>
        <v>9316.3872192344188</v>
      </c>
    </row>
    <row r="4037" spans="1:33" x14ac:dyDescent="0.25">
      <c r="A4037" s="7" t="str">
        <f>Premissas!$E$5</f>
        <v>julho/19</v>
      </c>
      <c r="B4037" s="29">
        <f t="shared" si="6178"/>
        <v>289</v>
      </c>
      <c r="C4037" s="15">
        <f>LARGE(Premissas!$H$5:$I$5,1)</f>
        <v>63.17</v>
      </c>
      <c r="D4037" s="16">
        <f t="shared" si="6168"/>
        <v>0</v>
      </c>
      <c r="E4037" s="17">
        <f>D4037*Premissas!$C$6</f>
        <v>0</v>
      </c>
      <c r="F4037" s="15">
        <f t="shared" si="6169"/>
        <v>289</v>
      </c>
      <c r="G4037" s="18">
        <f>F4037*Premissas!$C$5</f>
        <v>9316.3872192344188</v>
      </c>
      <c r="M4037" s="7" t="str">
        <f>Premissas!$E$5</f>
        <v>julho/19</v>
      </c>
      <c r="N4037" s="29">
        <f t="shared" si="6176"/>
        <v>289</v>
      </c>
      <c r="O4037" s="15">
        <f>Premissas!$I$5</f>
        <v>39.979999999999997</v>
      </c>
      <c r="P4037" s="16">
        <f t="shared" si="6171"/>
        <v>0</v>
      </c>
      <c r="Q4037" s="17">
        <f>P4037*Premissas!$C$13</f>
        <v>0</v>
      </c>
      <c r="R4037" s="15">
        <f t="shared" si="6172"/>
        <v>289</v>
      </c>
      <c r="S4037" s="18">
        <f>R4037*Premissas!$C$11</f>
        <v>13919.724770642202</v>
      </c>
      <c r="Y4037" s="7" t="str">
        <f>Premissas!$E$5</f>
        <v>julho/19</v>
      </c>
      <c r="Z4037" s="29">
        <f t="shared" si="6177"/>
        <v>289</v>
      </c>
      <c r="AA4037" s="15">
        <f>Premissas!$H$5</f>
        <v>63.17</v>
      </c>
      <c r="AB4037" s="16">
        <f t="shared" si="6174"/>
        <v>0</v>
      </c>
      <c r="AC4037" s="17">
        <f>AB4037*Premissas!$C$6</f>
        <v>0</v>
      </c>
      <c r="AD4037" s="15">
        <f t="shared" si="6175"/>
        <v>289</v>
      </c>
      <c r="AE4037" s="18">
        <f>AD4037*Premissas!$C$12</f>
        <v>9316.3872192344188</v>
      </c>
    </row>
    <row r="4038" spans="1:33" x14ac:dyDescent="0.25">
      <c r="A4038" s="7" t="str">
        <f>Premissas!$E$6</f>
        <v>junho/19</v>
      </c>
      <c r="B4038" s="29">
        <f t="shared" si="6178"/>
        <v>289</v>
      </c>
      <c r="C4038" s="15">
        <f>LARGE(Premissas!$H$6:$I$6,1)</f>
        <v>59.47</v>
      </c>
      <c r="D4038" s="16">
        <f t="shared" si="6168"/>
        <v>0</v>
      </c>
      <c r="E4038" s="17">
        <f>D4038*Premissas!$C$6</f>
        <v>0</v>
      </c>
      <c r="F4038" s="15">
        <f t="shared" si="6169"/>
        <v>289</v>
      </c>
      <c r="G4038" s="18">
        <f>F4038*Premissas!$C$5</f>
        <v>9316.3872192344188</v>
      </c>
      <c r="M4038" s="7" t="str">
        <f>Premissas!$E$6</f>
        <v>junho/19</v>
      </c>
      <c r="N4038" s="29">
        <f t="shared" si="6176"/>
        <v>289</v>
      </c>
      <c r="O4038" s="15">
        <f>Premissas!$I$6</f>
        <v>47.71</v>
      </c>
      <c r="P4038" s="16">
        <f t="shared" si="6171"/>
        <v>0</v>
      </c>
      <c r="Q4038" s="17">
        <f>P4038*Premissas!$C$13</f>
        <v>0</v>
      </c>
      <c r="R4038" s="15">
        <f t="shared" si="6172"/>
        <v>289</v>
      </c>
      <c r="S4038" s="18">
        <f>R4038*Premissas!$C$11</f>
        <v>13919.724770642202</v>
      </c>
      <c r="Y4038" s="7" t="str">
        <f>Premissas!$E$6</f>
        <v>junho/19</v>
      </c>
      <c r="Z4038" s="29">
        <f t="shared" si="6177"/>
        <v>289</v>
      </c>
      <c r="AA4038" s="15">
        <f>Premissas!$H$6</f>
        <v>59.47</v>
      </c>
      <c r="AB4038" s="16">
        <f t="shared" si="6174"/>
        <v>0</v>
      </c>
      <c r="AC4038" s="17">
        <f>AB4038*Premissas!$C$6</f>
        <v>0</v>
      </c>
      <c r="AD4038" s="15">
        <f t="shared" si="6175"/>
        <v>289</v>
      </c>
      <c r="AE4038" s="18">
        <f>AD4038*Premissas!$C$12</f>
        <v>9316.3872192344188</v>
      </c>
    </row>
    <row r="4039" spans="1:33" x14ac:dyDescent="0.25">
      <c r="A4039" s="7" t="str">
        <f>Premissas!$E$7</f>
        <v>maio/19</v>
      </c>
      <c r="B4039" s="29">
        <f t="shared" si="6178"/>
        <v>289</v>
      </c>
      <c r="C4039" s="15">
        <f>LARGE(Premissas!$H$7:$I$7,1)</f>
        <v>61.04</v>
      </c>
      <c r="D4039" s="20">
        <f t="shared" si="6168"/>
        <v>0</v>
      </c>
      <c r="E4039" s="17">
        <f>D4039*Premissas!$C$6</f>
        <v>0</v>
      </c>
      <c r="F4039" s="15">
        <f t="shared" si="6169"/>
        <v>289</v>
      </c>
      <c r="G4039" s="18">
        <f>F4039*Premissas!$C$5</f>
        <v>9316.3872192344188</v>
      </c>
      <c r="M4039" s="7" t="str">
        <f>Premissas!$E$7</f>
        <v>maio/19</v>
      </c>
      <c r="N4039" s="29">
        <f t="shared" si="6176"/>
        <v>289</v>
      </c>
      <c r="O4039" s="15">
        <f>Premissas!$I$7</f>
        <v>46.37</v>
      </c>
      <c r="P4039" s="20">
        <f t="shared" si="6171"/>
        <v>0</v>
      </c>
      <c r="Q4039" s="17">
        <f>P4039*Premissas!$C$13</f>
        <v>0</v>
      </c>
      <c r="R4039" s="15">
        <f t="shared" si="6172"/>
        <v>289</v>
      </c>
      <c r="S4039" s="18">
        <f>R4039*Premissas!$C$11</f>
        <v>13919.724770642202</v>
      </c>
      <c r="Y4039" s="7" t="str">
        <f>Premissas!$E$7</f>
        <v>maio/19</v>
      </c>
      <c r="Z4039" s="29">
        <f t="shared" si="6177"/>
        <v>289</v>
      </c>
      <c r="AA4039" s="15">
        <f>Premissas!$H$7</f>
        <v>61.04</v>
      </c>
      <c r="AB4039" s="20">
        <f t="shared" si="6174"/>
        <v>0</v>
      </c>
      <c r="AC4039" s="17">
        <f>AB4039*Premissas!$C$6</f>
        <v>0</v>
      </c>
      <c r="AD4039" s="15">
        <f t="shared" si="6175"/>
        <v>289</v>
      </c>
      <c r="AE4039" s="18">
        <f>AD4039*Premissas!$C$12</f>
        <v>9316.3872192344188</v>
      </c>
    </row>
    <row r="4040" spans="1:33" x14ac:dyDescent="0.25">
      <c r="A4040" s="7" t="str">
        <f>Premissas!$E$8</f>
        <v>abril/19</v>
      </c>
      <c r="B4040" s="29">
        <f t="shared" si="6178"/>
        <v>289</v>
      </c>
      <c r="C4040" s="15">
        <f>LARGE(Premissas!$H$8:$I$8,1)</f>
        <v>81.98</v>
      </c>
      <c r="D4040" s="20">
        <f t="shared" si="6168"/>
        <v>0</v>
      </c>
      <c r="E4040" s="17">
        <f>D4040*Premissas!$C$6</f>
        <v>0</v>
      </c>
      <c r="F4040" s="15">
        <f t="shared" si="6169"/>
        <v>289</v>
      </c>
      <c r="G4040" s="18">
        <f>F4040*Premissas!$C$5</f>
        <v>9316.3872192344188</v>
      </c>
      <c r="M4040" s="7" t="str">
        <f>Premissas!$E$8</f>
        <v>abril/19</v>
      </c>
      <c r="N4040" s="29">
        <f t="shared" si="6176"/>
        <v>289</v>
      </c>
      <c r="O4040" s="15">
        <f>Premissas!$I$8</f>
        <v>53.09</v>
      </c>
      <c r="P4040" s="20">
        <f t="shared" si="6171"/>
        <v>0</v>
      </c>
      <c r="Q4040" s="17">
        <f>P4040*Premissas!$C$13</f>
        <v>0</v>
      </c>
      <c r="R4040" s="15">
        <f t="shared" si="6172"/>
        <v>289</v>
      </c>
      <c r="S4040" s="18">
        <f>R4040*Premissas!$C$11</f>
        <v>13919.724770642202</v>
      </c>
      <c r="Y4040" s="7" t="str">
        <f>Premissas!$E$8</f>
        <v>abril/19</v>
      </c>
      <c r="Z4040" s="29">
        <f t="shared" si="6177"/>
        <v>289</v>
      </c>
      <c r="AA4040" s="15">
        <f>Premissas!$H$8</f>
        <v>81.98</v>
      </c>
      <c r="AB4040" s="20">
        <f t="shared" si="6174"/>
        <v>0</v>
      </c>
      <c r="AC4040" s="17">
        <f>AB4040*Premissas!$C$6</f>
        <v>0</v>
      </c>
      <c r="AD4040" s="15">
        <f t="shared" si="6175"/>
        <v>289</v>
      </c>
      <c r="AE4040" s="18">
        <f>AD4040*Premissas!$C$12</f>
        <v>9316.3872192344188</v>
      </c>
    </row>
    <row r="4041" spans="1:33" x14ac:dyDescent="0.25">
      <c r="A4041" s="7" t="str">
        <f>Premissas!$E$9</f>
        <v>março/19</v>
      </c>
      <c r="B4041" s="29">
        <f t="shared" si="6178"/>
        <v>289</v>
      </c>
      <c r="C4041" s="15">
        <f>LARGE(Premissas!$H$9:$I$9,1)</f>
        <v>77.73</v>
      </c>
      <c r="D4041" s="20">
        <f t="shared" si="6168"/>
        <v>0</v>
      </c>
      <c r="E4041" s="17">
        <f>D4041*Premissas!$C$6</f>
        <v>0</v>
      </c>
      <c r="F4041" s="15">
        <f t="shared" si="6169"/>
        <v>289</v>
      </c>
      <c r="G4041" s="18">
        <f>F4041*Premissas!$C$5</f>
        <v>9316.3872192344188</v>
      </c>
      <c r="M4041" s="7" t="str">
        <f>Premissas!$E$9</f>
        <v>março/19</v>
      </c>
      <c r="N4041" s="29">
        <f t="shared" si="6176"/>
        <v>289</v>
      </c>
      <c r="O4041" s="15">
        <f>Premissas!$I$9</f>
        <v>77.73</v>
      </c>
      <c r="P4041" s="20">
        <f t="shared" si="6171"/>
        <v>0</v>
      </c>
      <c r="Q4041" s="17">
        <f>P4041*Premissas!$C$13</f>
        <v>0</v>
      </c>
      <c r="R4041" s="15">
        <f t="shared" si="6172"/>
        <v>289</v>
      </c>
      <c r="S4041" s="18">
        <f>R4041*Premissas!$C$11</f>
        <v>13919.724770642202</v>
      </c>
      <c r="Y4041" s="7" t="str">
        <f>Premissas!$E$9</f>
        <v>março/19</v>
      </c>
      <c r="Z4041" s="29">
        <f t="shared" si="6177"/>
        <v>289</v>
      </c>
      <c r="AA4041" s="15">
        <f>Premissas!$H$9</f>
        <v>77.62</v>
      </c>
      <c r="AB4041" s="20">
        <f t="shared" si="6174"/>
        <v>0</v>
      </c>
      <c r="AC4041" s="17">
        <f>AB4041*Premissas!$C$6</f>
        <v>0</v>
      </c>
      <c r="AD4041" s="15">
        <f t="shared" si="6175"/>
        <v>289</v>
      </c>
      <c r="AE4041" s="18">
        <f>AD4041*Premissas!$C$12</f>
        <v>9316.3872192344188</v>
      </c>
    </row>
    <row r="4042" spans="1:33" x14ac:dyDescent="0.25">
      <c r="A4042" s="7" t="str">
        <f>Premissas!$E$10</f>
        <v>fevereiro/19</v>
      </c>
      <c r="B4042" s="29">
        <f t="shared" si="6178"/>
        <v>289</v>
      </c>
      <c r="C4042" s="15">
        <f>LARGE(Premissas!$H$10:$I$10,1)</f>
        <v>89.49</v>
      </c>
      <c r="D4042" s="20">
        <f t="shared" si="6168"/>
        <v>0</v>
      </c>
      <c r="E4042" s="17">
        <f>D4042*Premissas!$C$6</f>
        <v>0</v>
      </c>
      <c r="F4042" s="15">
        <f t="shared" si="6169"/>
        <v>289</v>
      </c>
      <c r="G4042" s="18">
        <f>F4042*Premissas!$C$5</f>
        <v>9316.3872192344188</v>
      </c>
      <c r="M4042" s="7" t="str">
        <f>Premissas!$E$10</f>
        <v>fevereiro/19</v>
      </c>
      <c r="N4042" s="29">
        <f t="shared" si="6176"/>
        <v>289</v>
      </c>
      <c r="O4042" s="15">
        <f>Premissas!$I$10</f>
        <v>61.82</v>
      </c>
      <c r="P4042" s="20">
        <f t="shared" si="6171"/>
        <v>0</v>
      </c>
      <c r="Q4042" s="17">
        <f>P4042*Premissas!$C$13</f>
        <v>0</v>
      </c>
      <c r="R4042" s="15">
        <f t="shared" si="6172"/>
        <v>289</v>
      </c>
      <c r="S4042" s="18">
        <f>R4042*Premissas!$C$11</f>
        <v>13919.724770642202</v>
      </c>
      <c r="Y4042" s="7" t="str">
        <f>Premissas!$E$10</f>
        <v>fevereiro/19</v>
      </c>
      <c r="Z4042" s="29">
        <f t="shared" si="6177"/>
        <v>289</v>
      </c>
      <c r="AA4042" s="15">
        <f>Premissas!$H$10</f>
        <v>89.49</v>
      </c>
      <c r="AB4042" s="20">
        <f t="shared" si="6174"/>
        <v>0</v>
      </c>
      <c r="AC4042" s="17">
        <f>AB4042*Premissas!$C$6</f>
        <v>0</v>
      </c>
      <c r="AD4042" s="15">
        <f t="shared" si="6175"/>
        <v>289</v>
      </c>
      <c r="AE4042" s="18">
        <f>AD4042*Premissas!$C$12</f>
        <v>9316.3872192344188</v>
      </c>
    </row>
    <row r="4043" spans="1:33" x14ac:dyDescent="0.25">
      <c r="A4043" s="7" t="str">
        <f>Premissas!$E$11</f>
        <v>janeiro/19</v>
      </c>
      <c r="B4043" s="29">
        <f t="shared" si="6178"/>
        <v>289</v>
      </c>
      <c r="C4043" s="15">
        <f>LARGE(Premissas!$H$11:$I$11,1)</f>
        <v>81.09</v>
      </c>
      <c r="D4043" s="16">
        <f t="shared" si="6168"/>
        <v>0</v>
      </c>
      <c r="E4043" s="17">
        <f>D4043*Premissas!$C$6</f>
        <v>0</v>
      </c>
      <c r="F4043" s="15">
        <f t="shared" si="6169"/>
        <v>289</v>
      </c>
      <c r="G4043" s="18">
        <f>F4043*Premissas!$C$5</f>
        <v>9316.3872192344188</v>
      </c>
      <c r="M4043" s="7" t="str">
        <f>Premissas!$E$11</f>
        <v>janeiro/19</v>
      </c>
      <c r="N4043" s="29">
        <f t="shared" si="6176"/>
        <v>289</v>
      </c>
      <c r="O4043" s="15">
        <f>Premissas!$I$11</f>
        <v>57.12</v>
      </c>
      <c r="P4043" s="16">
        <f t="shared" si="6171"/>
        <v>0</v>
      </c>
      <c r="Q4043" s="17">
        <f>P4043*Premissas!$C$13</f>
        <v>0</v>
      </c>
      <c r="R4043" s="15">
        <f t="shared" si="6172"/>
        <v>289</v>
      </c>
      <c r="S4043" s="18">
        <f>R4043*Premissas!$C$11</f>
        <v>13919.724770642202</v>
      </c>
      <c r="Y4043" s="7" t="str">
        <f>Premissas!$E$11</f>
        <v>janeiro/19</v>
      </c>
      <c r="Z4043" s="29">
        <f t="shared" si="6177"/>
        <v>289</v>
      </c>
      <c r="AA4043" s="15">
        <f>Premissas!$H$11</f>
        <v>81.09</v>
      </c>
      <c r="AB4043" s="16">
        <f t="shared" si="6174"/>
        <v>0</v>
      </c>
      <c r="AC4043" s="17">
        <f>AB4043*Premissas!$C$6</f>
        <v>0</v>
      </c>
      <c r="AD4043" s="15">
        <f t="shared" si="6175"/>
        <v>289</v>
      </c>
      <c r="AE4043" s="18">
        <f>AD4043*Premissas!$C$12</f>
        <v>9316.3872192344188</v>
      </c>
    </row>
    <row r="4044" spans="1:33" x14ac:dyDescent="0.25">
      <c r="A4044" s="7" t="str">
        <f>Premissas!$E$12</f>
        <v>dezembro/18</v>
      </c>
      <c r="B4044" s="29">
        <f t="shared" si="6178"/>
        <v>289</v>
      </c>
      <c r="C4044" s="15">
        <f>LARGE(Premissas!$H$12:$I$12,1)</f>
        <v>66.98</v>
      </c>
      <c r="D4044" s="16">
        <f t="shared" si="6168"/>
        <v>0</v>
      </c>
      <c r="E4044" s="17">
        <f>D4044*Premissas!$C$6</f>
        <v>0</v>
      </c>
      <c r="F4044" s="15">
        <f t="shared" si="6169"/>
        <v>289</v>
      </c>
      <c r="G4044" s="18">
        <f>F4044*Premissas!$C$5</f>
        <v>9316.3872192344188</v>
      </c>
      <c r="M4044" s="7" t="str">
        <f>Premissas!$E$12</f>
        <v>dezembro/18</v>
      </c>
      <c r="N4044" s="29">
        <f t="shared" si="6176"/>
        <v>289</v>
      </c>
      <c r="O4044" s="15">
        <f>Premissas!$I$12</f>
        <v>56.9</v>
      </c>
      <c r="P4044" s="16">
        <f t="shared" si="6171"/>
        <v>0</v>
      </c>
      <c r="Q4044" s="17">
        <f>P4044*Premissas!$C$13</f>
        <v>0</v>
      </c>
      <c r="R4044" s="15">
        <f t="shared" si="6172"/>
        <v>289</v>
      </c>
      <c r="S4044" s="18">
        <f>R4044*Premissas!$C$11</f>
        <v>13919.724770642202</v>
      </c>
      <c r="Y4044" s="7" t="str">
        <f>Premissas!$E$12</f>
        <v>dezembro/18</v>
      </c>
      <c r="Z4044" s="29">
        <f t="shared" si="6177"/>
        <v>289</v>
      </c>
      <c r="AA4044" s="15">
        <f>Premissas!$H$12</f>
        <v>66.98</v>
      </c>
      <c r="AB4044" s="16">
        <f t="shared" si="6174"/>
        <v>0</v>
      </c>
      <c r="AC4044" s="17">
        <f>AB4044*Premissas!$C$6</f>
        <v>0</v>
      </c>
      <c r="AD4044" s="15">
        <f t="shared" si="6175"/>
        <v>289</v>
      </c>
      <c r="AE4044" s="18">
        <f>AD4044*Premissas!$C$12</f>
        <v>9316.3872192344188</v>
      </c>
    </row>
    <row r="4045" spans="1:33" x14ac:dyDescent="0.25">
      <c r="A4045" s="7" t="str">
        <f>Premissas!$E$13</f>
        <v>novembro/18</v>
      </c>
      <c r="B4045" s="29">
        <f t="shared" si="6178"/>
        <v>289</v>
      </c>
      <c r="C4045" s="15">
        <f>LARGE(Premissas!$H$13:$I$13,1)</f>
        <v>66.42</v>
      </c>
      <c r="D4045" s="16">
        <f t="shared" si="6168"/>
        <v>0</v>
      </c>
      <c r="E4045" s="17">
        <f>D4045*Premissas!$C$6</f>
        <v>0</v>
      </c>
      <c r="F4045" s="15">
        <f t="shared" si="6169"/>
        <v>289</v>
      </c>
      <c r="G4045" s="18">
        <f>F4045*Premissas!$C$5</f>
        <v>9316.3872192344188</v>
      </c>
      <c r="M4045" s="7" t="str">
        <f>Premissas!$E$13</f>
        <v>novembro/18</v>
      </c>
      <c r="N4045" s="29">
        <f t="shared" si="6176"/>
        <v>289</v>
      </c>
      <c r="O4045" s="15">
        <f>Premissas!$I$13</f>
        <v>40.659999999999997</v>
      </c>
      <c r="P4045" s="16">
        <f t="shared" si="6171"/>
        <v>0</v>
      </c>
      <c r="Q4045" s="17">
        <f>P4045*Premissas!$C$13</f>
        <v>0</v>
      </c>
      <c r="R4045" s="15">
        <f t="shared" si="6172"/>
        <v>289</v>
      </c>
      <c r="S4045" s="18">
        <f>R4045*Premissas!$C$11</f>
        <v>13919.724770642202</v>
      </c>
      <c r="Y4045" s="7" t="str">
        <f>Premissas!$E$13</f>
        <v>novembro/18</v>
      </c>
      <c r="Z4045" s="29">
        <f t="shared" si="6177"/>
        <v>289</v>
      </c>
      <c r="AA4045" s="15">
        <f>Premissas!$H$13</f>
        <v>66.42</v>
      </c>
      <c r="AB4045" s="16">
        <f t="shared" si="6174"/>
        <v>0</v>
      </c>
      <c r="AC4045" s="17">
        <f>AB4045*Premissas!$C$6</f>
        <v>0</v>
      </c>
      <c r="AD4045" s="15">
        <f t="shared" si="6175"/>
        <v>289</v>
      </c>
      <c r="AE4045" s="18">
        <f>AD4045*Premissas!$C$12</f>
        <v>9316.3872192344188</v>
      </c>
    </row>
    <row r="4046" spans="1:33" x14ac:dyDescent="0.25">
      <c r="A4046" s="26" t="s">
        <v>35</v>
      </c>
      <c r="B4046" s="5"/>
      <c r="C4046" s="5">
        <f>LARGE(C4033:C4045,1)</f>
        <v>89.49</v>
      </c>
      <c r="D4046" s="5">
        <f>LARGE(D4033:D4045,1)</f>
        <v>0</v>
      </c>
      <c r="E4046" s="27">
        <f>SUM(E4034:E4045)</f>
        <v>0</v>
      </c>
      <c r="F4046" s="5">
        <f>LARGE(F4033:F4045,1)</f>
        <v>289</v>
      </c>
      <c r="G4046" s="27">
        <f t="shared" si="6134"/>
        <v>111796.646630813</v>
      </c>
      <c r="H4046" s="50">
        <f>E4046+G4046</f>
        <v>111796.646630813</v>
      </c>
      <c r="I4046">
        <f>B4034</f>
        <v>289</v>
      </c>
      <c r="M4046" s="26" t="s">
        <v>35</v>
      </c>
      <c r="N4046" s="5"/>
      <c r="O4046" s="5">
        <f t="shared" ref="O4046:P4046" si="6179">LARGE(O4033:O4045,1)</f>
        <v>77.73</v>
      </c>
      <c r="P4046" s="5">
        <f t="shared" si="6179"/>
        <v>0</v>
      </c>
      <c r="Q4046" s="27">
        <f t="shared" ref="Q4046" si="6180">SUM(Q4034:Q4045)</f>
        <v>0</v>
      </c>
      <c r="R4046" s="5">
        <f t="shared" ref="R4046" si="6181">LARGE(R4033:R4045,1)</f>
        <v>289</v>
      </c>
      <c r="S4046" s="27">
        <f t="shared" si="6138"/>
        <v>167036.69724770644</v>
      </c>
      <c r="T4046" s="50">
        <f t="shared" ref="T4046" si="6182">Q4046+S4046</f>
        <v>167036.69724770644</v>
      </c>
      <c r="U4046">
        <f t="shared" ref="U4046" si="6183">N4034</f>
        <v>289</v>
      </c>
      <c r="Y4046" s="26" t="s">
        <v>35</v>
      </c>
      <c r="Z4046" s="5"/>
      <c r="AA4046" s="5">
        <f t="shared" ref="AA4046:AB4046" si="6184">LARGE(AA4033:AA4045,1)</f>
        <v>89.49</v>
      </c>
      <c r="AB4046" s="5">
        <f t="shared" si="6184"/>
        <v>0</v>
      </c>
      <c r="AC4046" s="27">
        <f t="shared" ref="AC4046" si="6185">SUM(AC4034:AC4045)</f>
        <v>0</v>
      </c>
      <c r="AD4046" s="5">
        <f t="shared" ref="AD4046" si="6186">LARGE(AD4033:AD4045,1)</f>
        <v>289</v>
      </c>
      <c r="AE4046" s="27">
        <f t="shared" si="6144"/>
        <v>111796.646630813</v>
      </c>
      <c r="AF4046" s="50">
        <f t="shared" ref="AF4046" si="6187">AC4046+AE4046</f>
        <v>111796.646630813</v>
      </c>
      <c r="AG4046">
        <f t="shared" ref="AG4046" si="6188">Z4034</f>
        <v>289</v>
      </c>
    </row>
    <row r="4047" spans="1:33" x14ac:dyDescent="0.25">
      <c r="A4047" s="6" t="s">
        <v>12</v>
      </c>
      <c r="B4047" s="6" t="s">
        <v>18</v>
      </c>
      <c r="C4047" s="6" t="s">
        <v>19</v>
      </c>
      <c r="D4047" s="14" t="s">
        <v>20</v>
      </c>
      <c r="E4047" s="14" t="s">
        <v>21</v>
      </c>
      <c r="F4047" s="6" t="s">
        <v>22</v>
      </c>
      <c r="G4047" s="6" t="s">
        <v>23</v>
      </c>
      <c r="M4047" s="6" t="s">
        <v>12</v>
      </c>
      <c r="N4047" s="6" t="s">
        <v>18</v>
      </c>
      <c r="O4047" s="6" t="s">
        <v>19</v>
      </c>
      <c r="P4047" s="14" t="s">
        <v>20</v>
      </c>
      <c r="Q4047" s="14" t="s">
        <v>21</v>
      </c>
      <c r="R4047" s="6" t="s">
        <v>22</v>
      </c>
      <c r="S4047" s="6" t="s">
        <v>23</v>
      </c>
      <c r="Y4047" s="6" t="s">
        <v>12</v>
      </c>
      <c r="Z4047" s="6" t="s">
        <v>18</v>
      </c>
      <c r="AA4047" s="6" t="s">
        <v>19</v>
      </c>
      <c r="AB4047" s="14" t="s">
        <v>20</v>
      </c>
      <c r="AC4047" s="14" t="s">
        <v>21</v>
      </c>
      <c r="AD4047" s="6" t="s">
        <v>22</v>
      </c>
      <c r="AE4047" s="6" t="s">
        <v>23</v>
      </c>
    </row>
    <row r="4048" spans="1:33" x14ac:dyDescent="0.25">
      <c r="A4048" s="7" t="str">
        <f>Premissas!$E$2</f>
        <v>outubro/19</v>
      </c>
      <c r="B4048" s="29">
        <f>B4034+1</f>
        <v>290</v>
      </c>
      <c r="C4048" s="15">
        <f>LARGE(Premissas!$H$2:$I$2,1)</f>
        <v>63.39</v>
      </c>
      <c r="D4048" s="16">
        <f t="shared" ref="D4048:D4059" si="6189">IF(C4048&gt;105%*B4048,(C4048-B4048),0)</f>
        <v>0</v>
      </c>
      <c r="E4048" s="17">
        <f>D4048*Premissas!$C$6</f>
        <v>0</v>
      </c>
      <c r="F4048" s="15">
        <f t="shared" ref="F4048:F4059" si="6190">IF(C4048&gt;B4048,C4048,B4048)</f>
        <v>290</v>
      </c>
      <c r="G4048" s="18">
        <f>F4048*Premissas!$C$5</f>
        <v>9348.6238532110092</v>
      </c>
      <c r="M4048" s="7" t="str">
        <f>Premissas!$E$2</f>
        <v>outubro/19</v>
      </c>
      <c r="N4048" s="29">
        <f t="shared" ref="N4048" si="6191">N4034+1</f>
        <v>290</v>
      </c>
      <c r="O4048" s="15">
        <f>Premissas!$I$2</f>
        <v>63.39</v>
      </c>
      <c r="P4048" s="16">
        <f t="shared" ref="P4048:P4059" si="6192">IF(O4048&gt;105%*N4048,(O4048-N4048),0)</f>
        <v>0</v>
      </c>
      <c r="Q4048" s="17">
        <f>P4048*Premissas!$C$13</f>
        <v>0</v>
      </c>
      <c r="R4048" s="15">
        <f t="shared" ref="R4048:R4059" si="6193">IF(O4048&gt;N4048,O4048,N4048)</f>
        <v>290</v>
      </c>
      <c r="S4048" s="18">
        <f>R4048*Premissas!$C$11</f>
        <v>13967.889908256881</v>
      </c>
      <c r="Y4048" s="7" t="str">
        <f>Premissas!$E$2</f>
        <v>outubro/19</v>
      </c>
      <c r="Z4048" s="29">
        <f t="shared" ref="Z4048" si="6194">Z4034+1</f>
        <v>290</v>
      </c>
      <c r="AA4048" s="15">
        <f>Premissas!$H$2</f>
        <v>58.8</v>
      </c>
      <c r="AB4048" s="16">
        <f t="shared" ref="AB4048:AB4059" si="6195">IF(AA4048&gt;105%*Z4048,(AA4048-Z4048),0)</f>
        <v>0</v>
      </c>
      <c r="AC4048" s="17">
        <f>AB4048*Premissas!$C$6</f>
        <v>0</v>
      </c>
      <c r="AD4048" s="15">
        <f t="shared" ref="AD4048:AD4059" si="6196">IF(AA4048&gt;Z4048,AA4048,Z4048)</f>
        <v>290</v>
      </c>
      <c r="AE4048" s="18">
        <f>AD4048*Premissas!$C$12</f>
        <v>9348.6238532110092</v>
      </c>
    </row>
    <row r="4049" spans="1:33" x14ac:dyDescent="0.25">
      <c r="A4049" s="7" t="str">
        <f>Premissas!$E$3</f>
        <v>setembro/19</v>
      </c>
      <c r="B4049" s="29">
        <f>B4048</f>
        <v>290</v>
      </c>
      <c r="C4049" s="15">
        <f>LARGE(Premissas!$H$3:$I$3,1)</f>
        <v>58.91</v>
      </c>
      <c r="D4049" s="16">
        <f t="shared" si="6189"/>
        <v>0</v>
      </c>
      <c r="E4049" s="17">
        <f>D4049*Premissas!$C$6</f>
        <v>0</v>
      </c>
      <c r="F4049" s="15">
        <f t="shared" si="6190"/>
        <v>290</v>
      </c>
      <c r="G4049" s="18">
        <f>F4049*Premissas!$C$5</f>
        <v>9348.6238532110092</v>
      </c>
      <c r="M4049" s="7" t="str">
        <f>Premissas!$E$3</f>
        <v>setembro/19</v>
      </c>
      <c r="N4049" s="29">
        <f t="shared" ref="N4049:N4059" si="6197">N4048</f>
        <v>290</v>
      </c>
      <c r="O4049" s="15">
        <f>Premissas!$I$3</f>
        <v>52.19</v>
      </c>
      <c r="P4049" s="16">
        <f t="shared" si="6192"/>
        <v>0</v>
      </c>
      <c r="Q4049" s="17">
        <f>P4049*Premissas!$C$13</f>
        <v>0</v>
      </c>
      <c r="R4049" s="15">
        <f t="shared" si="6193"/>
        <v>290</v>
      </c>
      <c r="S4049" s="18">
        <f>R4049*Premissas!$C$11</f>
        <v>13967.889908256881</v>
      </c>
      <c r="Y4049" s="7" t="str">
        <f>Premissas!$E$3</f>
        <v>setembro/19</v>
      </c>
      <c r="Z4049" s="29">
        <f t="shared" ref="Z4049:Z4059" si="6198">Z4048</f>
        <v>290</v>
      </c>
      <c r="AA4049" s="15">
        <f>Premissas!$H$3</f>
        <v>58.91</v>
      </c>
      <c r="AB4049" s="16">
        <f t="shared" si="6195"/>
        <v>0</v>
      </c>
      <c r="AC4049" s="17">
        <f>AB4049*Premissas!$C$6</f>
        <v>0</v>
      </c>
      <c r="AD4049" s="15">
        <f t="shared" si="6196"/>
        <v>290</v>
      </c>
      <c r="AE4049" s="18">
        <f>AD4049*Premissas!$C$12</f>
        <v>9348.6238532110092</v>
      </c>
    </row>
    <row r="4050" spans="1:33" x14ac:dyDescent="0.25">
      <c r="A4050" s="7" t="str">
        <f>Premissas!$E$4</f>
        <v>agosto/19</v>
      </c>
      <c r="B4050" s="29">
        <f t="shared" ref="B4050:B4059" si="6199">B4049</f>
        <v>290</v>
      </c>
      <c r="C4050" s="15">
        <f>LARGE(Premissas!$H$4:$I$4,1)</f>
        <v>46.48</v>
      </c>
      <c r="D4050" s="16">
        <f t="shared" si="6189"/>
        <v>0</v>
      </c>
      <c r="E4050" s="17">
        <f>D4050*Premissas!$C$6</f>
        <v>0</v>
      </c>
      <c r="F4050" s="15">
        <f t="shared" si="6190"/>
        <v>290</v>
      </c>
      <c r="G4050" s="18">
        <f>F4050*Premissas!$C$5</f>
        <v>9348.6238532110092</v>
      </c>
      <c r="M4050" s="7" t="str">
        <f>Premissas!$E$4</f>
        <v>agosto/19</v>
      </c>
      <c r="N4050" s="29">
        <f t="shared" si="6197"/>
        <v>290</v>
      </c>
      <c r="O4050" s="15">
        <f>Premissas!$I$4</f>
        <v>20.16</v>
      </c>
      <c r="P4050" s="16">
        <f t="shared" si="6192"/>
        <v>0</v>
      </c>
      <c r="Q4050" s="17">
        <f>P4050*Premissas!$C$13</f>
        <v>0</v>
      </c>
      <c r="R4050" s="15">
        <f t="shared" si="6193"/>
        <v>290</v>
      </c>
      <c r="S4050" s="18">
        <f>R4050*Premissas!$C$11</f>
        <v>13967.889908256881</v>
      </c>
      <c r="Y4050" s="7" t="str">
        <f>Premissas!$E$4</f>
        <v>agosto/19</v>
      </c>
      <c r="Z4050" s="29">
        <f t="shared" si="6198"/>
        <v>290</v>
      </c>
      <c r="AA4050" s="15">
        <f>Premissas!$H$4</f>
        <v>46.48</v>
      </c>
      <c r="AB4050" s="16">
        <f t="shared" si="6195"/>
        <v>0</v>
      </c>
      <c r="AC4050" s="17">
        <f>AB4050*Premissas!$C$6</f>
        <v>0</v>
      </c>
      <c r="AD4050" s="15">
        <f t="shared" si="6196"/>
        <v>290</v>
      </c>
      <c r="AE4050" s="18">
        <f>AD4050*Premissas!$C$12</f>
        <v>9348.6238532110092</v>
      </c>
    </row>
    <row r="4051" spans="1:33" x14ac:dyDescent="0.25">
      <c r="A4051" s="7" t="str">
        <f>Premissas!$E$5</f>
        <v>julho/19</v>
      </c>
      <c r="B4051" s="29">
        <f t="shared" si="6199"/>
        <v>290</v>
      </c>
      <c r="C4051" s="15">
        <f>LARGE(Premissas!$H$5:$I$5,1)</f>
        <v>63.17</v>
      </c>
      <c r="D4051" s="16">
        <f t="shared" si="6189"/>
        <v>0</v>
      </c>
      <c r="E4051" s="17">
        <f>D4051*Premissas!$C$6</f>
        <v>0</v>
      </c>
      <c r="F4051" s="15">
        <f t="shared" si="6190"/>
        <v>290</v>
      </c>
      <c r="G4051" s="18">
        <f>F4051*Premissas!$C$5</f>
        <v>9348.6238532110092</v>
      </c>
      <c r="M4051" s="7" t="str">
        <f>Premissas!$E$5</f>
        <v>julho/19</v>
      </c>
      <c r="N4051" s="29">
        <f t="shared" si="6197"/>
        <v>290</v>
      </c>
      <c r="O4051" s="15">
        <f>Premissas!$I$5</f>
        <v>39.979999999999997</v>
      </c>
      <c r="P4051" s="16">
        <f t="shared" si="6192"/>
        <v>0</v>
      </c>
      <c r="Q4051" s="17">
        <f>P4051*Premissas!$C$13</f>
        <v>0</v>
      </c>
      <c r="R4051" s="15">
        <f t="shared" si="6193"/>
        <v>290</v>
      </c>
      <c r="S4051" s="18">
        <f>R4051*Premissas!$C$11</f>
        <v>13967.889908256881</v>
      </c>
      <c r="Y4051" s="7" t="str">
        <f>Premissas!$E$5</f>
        <v>julho/19</v>
      </c>
      <c r="Z4051" s="29">
        <f t="shared" si="6198"/>
        <v>290</v>
      </c>
      <c r="AA4051" s="15">
        <f>Premissas!$H$5</f>
        <v>63.17</v>
      </c>
      <c r="AB4051" s="16">
        <f t="shared" si="6195"/>
        <v>0</v>
      </c>
      <c r="AC4051" s="17">
        <f>AB4051*Premissas!$C$6</f>
        <v>0</v>
      </c>
      <c r="AD4051" s="15">
        <f t="shared" si="6196"/>
        <v>290</v>
      </c>
      <c r="AE4051" s="18">
        <f>AD4051*Premissas!$C$12</f>
        <v>9348.6238532110092</v>
      </c>
    </row>
    <row r="4052" spans="1:33" x14ac:dyDescent="0.25">
      <c r="A4052" s="7" t="str">
        <f>Premissas!$E$6</f>
        <v>junho/19</v>
      </c>
      <c r="B4052" s="29">
        <f t="shared" si="6199"/>
        <v>290</v>
      </c>
      <c r="C4052" s="15">
        <f>LARGE(Premissas!$H$6:$I$6,1)</f>
        <v>59.47</v>
      </c>
      <c r="D4052" s="16">
        <f t="shared" si="6189"/>
        <v>0</v>
      </c>
      <c r="E4052" s="17">
        <f>D4052*Premissas!$C$6</f>
        <v>0</v>
      </c>
      <c r="F4052" s="15">
        <f t="shared" si="6190"/>
        <v>290</v>
      </c>
      <c r="G4052" s="18">
        <f>F4052*Premissas!$C$5</f>
        <v>9348.6238532110092</v>
      </c>
      <c r="M4052" s="7" t="str">
        <f>Premissas!$E$6</f>
        <v>junho/19</v>
      </c>
      <c r="N4052" s="29">
        <f t="shared" si="6197"/>
        <v>290</v>
      </c>
      <c r="O4052" s="15">
        <f>Premissas!$I$6</f>
        <v>47.71</v>
      </c>
      <c r="P4052" s="16">
        <f t="shared" si="6192"/>
        <v>0</v>
      </c>
      <c r="Q4052" s="17">
        <f>P4052*Premissas!$C$13</f>
        <v>0</v>
      </c>
      <c r="R4052" s="15">
        <f t="shared" si="6193"/>
        <v>290</v>
      </c>
      <c r="S4052" s="18">
        <f>R4052*Premissas!$C$11</f>
        <v>13967.889908256881</v>
      </c>
      <c r="Y4052" s="7" t="str">
        <f>Premissas!$E$6</f>
        <v>junho/19</v>
      </c>
      <c r="Z4052" s="29">
        <f t="shared" si="6198"/>
        <v>290</v>
      </c>
      <c r="AA4052" s="15">
        <f>Premissas!$H$6</f>
        <v>59.47</v>
      </c>
      <c r="AB4052" s="16">
        <f t="shared" si="6195"/>
        <v>0</v>
      </c>
      <c r="AC4052" s="17">
        <f>AB4052*Premissas!$C$6</f>
        <v>0</v>
      </c>
      <c r="AD4052" s="15">
        <f t="shared" si="6196"/>
        <v>290</v>
      </c>
      <c r="AE4052" s="18">
        <f>AD4052*Premissas!$C$12</f>
        <v>9348.6238532110092</v>
      </c>
    </row>
    <row r="4053" spans="1:33" x14ac:dyDescent="0.25">
      <c r="A4053" s="7" t="str">
        <f>Premissas!$E$7</f>
        <v>maio/19</v>
      </c>
      <c r="B4053" s="29">
        <f t="shared" si="6199"/>
        <v>290</v>
      </c>
      <c r="C4053" s="15">
        <f>LARGE(Premissas!$H$7:$I$7,1)</f>
        <v>61.04</v>
      </c>
      <c r="D4053" s="20">
        <f t="shared" si="6189"/>
        <v>0</v>
      </c>
      <c r="E4053" s="17">
        <f>D4053*Premissas!$C$6</f>
        <v>0</v>
      </c>
      <c r="F4053" s="15">
        <f t="shared" si="6190"/>
        <v>290</v>
      </c>
      <c r="G4053" s="18">
        <f>F4053*Premissas!$C$5</f>
        <v>9348.6238532110092</v>
      </c>
      <c r="M4053" s="7" t="str">
        <f>Premissas!$E$7</f>
        <v>maio/19</v>
      </c>
      <c r="N4053" s="29">
        <f t="shared" si="6197"/>
        <v>290</v>
      </c>
      <c r="O4053" s="15">
        <f>Premissas!$I$7</f>
        <v>46.37</v>
      </c>
      <c r="P4053" s="20">
        <f t="shared" si="6192"/>
        <v>0</v>
      </c>
      <c r="Q4053" s="17">
        <f>P4053*Premissas!$C$13</f>
        <v>0</v>
      </c>
      <c r="R4053" s="15">
        <f t="shared" si="6193"/>
        <v>290</v>
      </c>
      <c r="S4053" s="18">
        <f>R4053*Premissas!$C$11</f>
        <v>13967.889908256881</v>
      </c>
      <c r="Y4053" s="7" t="str">
        <f>Premissas!$E$7</f>
        <v>maio/19</v>
      </c>
      <c r="Z4053" s="29">
        <f t="shared" si="6198"/>
        <v>290</v>
      </c>
      <c r="AA4053" s="15">
        <f>Premissas!$H$7</f>
        <v>61.04</v>
      </c>
      <c r="AB4053" s="20">
        <f t="shared" si="6195"/>
        <v>0</v>
      </c>
      <c r="AC4053" s="17">
        <f>AB4053*Premissas!$C$6</f>
        <v>0</v>
      </c>
      <c r="AD4053" s="15">
        <f t="shared" si="6196"/>
        <v>290</v>
      </c>
      <c r="AE4053" s="18">
        <f>AD4053*Premissas!$C$12</f>
        <v>9348.6238532110092</v>
      </c>
    </row>
    <row r="4054" spans="1:33" x14ac:dyDescent="0.25">
      <c r="A4054" s="7" t="str">
        <f>Premissas!$E$8</f>
        <v>abril/19</v>
      </c>
      <c r="B4054" s="29">
        <f t="shared" si="6199"/>
        <v>290</v>
      </c>
      <c r="C4054" s="15">
        <f>LARGE(Premissas!$H$8:$I$8,1)</f>
        <v>81.98</v>
      </c>
      <c r="D4054" s="20">
        <f t="shared" si="6189"/>
        <v>0</v>
      </c>
      <c r="E4054" s="17">
        <f>D4054*Premissas!$C$6</f>
        <v>0</v>
      </c>
      <c r="F4054" s="15">
        <f t="shared" si="6190"/>
        <v>290</v>
      </c>
      <c r="G4054" s="18">
        <f>F4054*Premissas!$C$5</f>
        <v>9348.6238532110092</v>
      </c>
      <c r="M4054" s="7" t="str">
        <f>Premissas!$E$8</f>
        <v>abril/19</v>
      </c>
      <c r="N4054" s="29">
        <f t="shared" si="6197"/>
        <v>290</v>
      </c>
      <c r="O4054" s="15">
        <f>Premissas!$I$8</f>
        <v>53.09</v>
      </c>
      <c r="P4054" s="20">
        <f t="shared" si="6192"/>
        <v>0</v>
      </c>
      <c r="Q4054" s="17">
        <f>P4054*Premissas!$C$13</f>
        <v>0</v>
      </c>
      <c r="R4054" s="15">
        <f t="shared" si="6193"/>
        <v>290</v>
      </c>
      <c r="S4054" s="18">
        <f>R4054*Premissas!$C$11</f>
        <v>13967.889908256881</v>
      </c>
      <c r="Y4054" s="7" t="str">
        <f>Premissas!$E$8</f>
        <v>abril/19</v>
      </c>
      <c r="Z4054" s="29">
        <f t="shared" si="6198"/>
        <v>290</v>
      </c>
      <c r="AA4054" s="15">
        <f>Premissas!$H$8</f>
        <v>81.98</v>
      </c>
      <c r="AB4054" s="20">
        <f t="shared" si="6195"/>
        <v>0</v>
      </c>
      <c r="AC4054" s="17">
        <f>AB4054*Premissas!$C$6</f>
        <v>0</v>
      </c>
      <c r="AD4054" s="15">
        <f t="shared" si="6196"/>
        <v>290</v>
      </c>
      <c r="AE4054" s="18">
        <f>AD4054*Premissas!$C$12</f>
        <v>9348.6238532110092</v>
      </c>
    </row>
    <row r="4055" spans="1:33" x14ac:dyDescent="0.25">
      <c r="A4055" s="7" t="str">
        <f>Premissas!$E$9</f>
        <v>março/19</v>
      </c>
      <c r="B4055" s="29">
        <f t="shared" si="6199"/>
        <v>290</v>
      </c>
      <c r="C4055" s="15">
        <f>LARGE(Premissas!$H$9:$I$9,1)</f>
        <v>77.73</v>
      </c>
      <c r="D4055" s="20">
        <f t="shared" si="6189"/>
        <v>0</v>
      </c>
      <c r="E4055" s="17">
        <f>D4055*Premissas!$C$6</f>
        <v>0</v>
      </c>
      <c r="F4055" s="15">
        <f t="shared" si="6190"/>
        <v>290</v>
      </c>
      <c r="G4055" s="18">
        <f>F4055*Premissas!$C$5</f>
        <v>9348.6238532110092</v>
      </c>
      <c r="M4055" s="7" t="str">
        <f>Premissas!$E$9</f>
        <v>março/19</v>
      </c>
      <c r="N4055" s="29">
        <f t="shared" si="6197"/>
        <v>290</v>
      </c>
      <c r="O4055" s="15">
        <f>Premissas!$I$9</f>
        <v>77.73</v>
      </c>
      <c r="P4055" s="20">
        <f t="shared" si="6192"/>
        <v>0</v>
      </c>
      <c r="Q4055" s="17">
        <f>P4055*Premissas!$C$13</f>
        <v>0</v>
      </c>
      <c r="R4055" s="15">
        <f t="shared" si="6193"/>
        <v>290</v>
      </c>
      <c r="S4055" s="18">
        <f>R4055*Premissas!$C$11</f>
        <v>13967.889908256881</v>
      </c>
      <c r="Y4055" s="7" t="str">
        <f>Premissas!$E$9</f>
        <v>março/19</v>
      </c>
      <c r="Z4055" s="29">
        <f t="shared" si="6198"/>
        <v>290</v>
      </c>
      <c r="AA4055" s="15">
        <f>Premissas!$H$9</f>
        <v>77.62</v>
      </c>
      <c r="AB4055" s="20">
        <f t="shared" si="6195"/>
        <v>0</v>
      </c>
      <c r="AC4055" s="17">
        <f>AB4055*Premissas!$C$6</f>
        <v>0</v>
      </c>
      <c r="AD4055" s="15">
        <f t="shared" si="6196"/>
        <v>290</v>
      </c>
      <c r="AE4055" s="18">
        <f>AD4055*Premissas!$C$12</f>
        <v>9348.6238532110092</v>
      </c>
    </row>
    <row r="4056" spans="1:33" x14ac:dyDescent="0.25">
      <c r="A4056" s="7" t="str">
        <f>Premissas!$E$10</f>
        <v>fevereiro/19</v>
      </c>
      <c r="B4056" s="29">
        <f t="shared" si="6199"/>
        <v>290</v>
      </c>
      <c r="C4056" s="15">
        <f>LARGE(Premissas!$H$10:$I$10,1)</f>
        <v>89.49</v>
      </c>
      <c r="D4056" s="20">
        <f t="shared" si="6189"/>
        <v>0</v>
      </c>
      <c r="E4056" s="17">
        <f>D4056*Premissas!$C$6</f>
        <v>0</v>
      </c>
      <c r="F4056" s="15">
        <f t="shared" si="6190"/>
        <v>290</v>
      </c>
      <c r="G4056" s="18">
        <f>F4056*Premissas!$C$5</f>
        <v>9348.6238532110092</v>
      </c>
      <c r="M4056" s="7" t="str">
        <f>Premissas!$E$10</f>
        <v>fevereiro/19</v>
      </c>
      <c r="N4056" s="29">
        <f t="shared" si="6197"/>
        <v>290</v>
      </c>
      <c r="O4056" s="15">
        <f>Premissas!$I$10</f>
        <v>61.82</v>
      </c>
      <c r="P4056" s="20">
        <f t="shared" si="6192"/>
        <v>0</v>
      </c>
      <c r="Q4056" s="17">
        <f>P4056*Premissas!$C$13</f>
        <v>0</v>
      </c>
      <c r="R4056" s="15">
        <f t="shared" si="6193"/>
        <v>290</v>
      </c>
      <c r="S4056" s="18">
        <f>R4056*Premissas!$C$11</f>
        <v>13967.889908256881</v>
      </c>
      <c r="Y4056" s="7" t="str">
        <f>Premissas!$E$10</f>
        <v>fevereiro/19</v>
      </c>
      <c r="Z4056" s="29">
        <f t="shared" si="6198"/>
        <v>290</v>
      </c>
      <c r="AA4056" s="15">
        <f>Premissas!$H$10</f>
        <v>89.49</v>
      </c>
      <c r="AB4056" s="20">
        <f t="shared" si="6195"/>
        <v>0</v>
      </c>
      <c r="AC4056" s="17">
        <f>AB4056*Premissas!$C$6</f>
        <v>0</v>
      </c>
      <c r="AD4056" s="15">
        <f t="shared" si="6196"/>
        <v>290</v>
      </c>
      <c r="AE4056" s="18">
        <f>AD4056*Premissas!$C$12</f>
        <v>9348.6238532110092</v>
      </c>
    </row>
    <row r="4057" spans="1:33" x14ac:dyDescent="0.25">
      <c r="A4057" s="7" t="str">
        <f>Premissas!$E$11</f>
        <v>janeiro/19</v>
      </c>
      <c r="B4057" s="29">
        <f t="shared" si="6199"/>
        <v>290</v>
      </c>
      <c r="C4057" s="15">
        <f>LARGE(Premissas!$H$11:$I$11,1)</f>
        <v>81.09</v>
      </c>
      <c r="D4057" s="16">
        <f t="shared" si="6189"/>
        <v>0</v>
      </c>
      <c r="E4057" s="17">
        <f>D4057*Premissas!$C$6</f>
        <v>0</v>
      </c>
      <c r="F4057" s="15">
        <f t="shared" si="6190"/>
        <v>290</v>
      </c>
      <c r="G4057" s="18">
        <f>F4057*Premissas!$C$5</f>
        <v>9348.6238532110092</v>
      </c>
      <c r="M4057" s="7" t="str">
        <f>Premissas!$E$11</f>
        <v>janeiro/19</v>
      </c>
      <c r="N4057" s="29">
        <f t="shared" si="6197"/>
        <v>290</v>
      </c>
      <c r="O4057" s="15">
        <f>Premissas!$I$11</f>
        <v>57.12</v>
      </c>
      <c r="P4057" s="16">
        <f t="shared" si="6192"/>
        <v>0</v>
      </c>
      <c r="Q4057" s="17">
        <f>P4057*Premissas!$C$13</f>
        <v>0</v>
      </c>
      <c r="R4057" s="15">
        <f t="shared" si="6193"/>
        <v>290</v>
      </c>
      <c r="S4057" s="18">
        <f>R4057*Premissas!$C$11</f>
        <v>13967.889908256881</v>
      </c>
      <c r="Y4057" s="7" t="str">
        <f>Premissas!$E$11</f>
        <v>janeiro/19</v>
      </c>
      <c r="Z4057" s="29">
        <f t="shared" si="6198"/>
        <v>290</v>
      </c>
      <c r="AA4057" s="15">
        <f>Premissas!$H$11</f>
        <v>81.09</v>
      </c>
      <c r="AB4057" s="16">
        <f t="shared" si="6195"/>
        <v>0</v>
      </c>
      <c r="AC4057" s="17">
        <f>AB4057*Premissas!$C$6</f>
        <v>0</v>
      </c>
      <c r="AD4057" s="15">
        <f t="shared" si="6196"/>
        <v>290</v>
      </c>
      <c r="AE4057" s="18">
        <f>AD4057*Premissas!$C$12</f>
        <v>9348.6238532110092</v>
      </c>
    </row>
    <row r="4058" spans="1:33" x14ac:dyDescent="0.25">
      <c r="A4058" s="7" t="str">
        <f>Premissas!$E$12</f>
        <v>dezembro/18</v>
      </c>
      <c r="B4058" s="29">
        <f t="shared" si="6199"/>
        <v>290</v>
      </c>
      <c r="C4058" s="15">
        <f>LARGE(Premissas!$H$12:$I$12,1)</f>
        <v>66.98</v>
      </c>
      <c r="D4058" s="16">
        <f t="shared" si="6189"/>
        <v>0</v>
      </c>
      <c r="E4058" s="17">
        <f>D4058*Premissas!$C$6</f>
        <v>0</v>
      </c>
      <c r="F4058" s="15">
        <f t="shared" si="6190"/>
        <v>290</v>
      </c>
      <c r="G4058" s="18">
        <f>F4058*Premissas!$C$5</f>
        <v>9348.6238532110092</v>
      </c>
      <c r="M4058" s="7" t="str">
        <f>Premissas!$E$12</f>
        <v>dezembro/18</v>
      </c>
      <c r="N4058" s="29">
        <f t="shared" si="6197"/>
        <v>290</v>
      </c>
      <c r="O4058" s="15">
        <f>Premissas!$I$12</f>
        <v>56.9</v>
      </c>
      <c r="P4058" s="16">
        <f t="shared" si="6192"/>
        <v>0</v>
      </c>
      <c r="Q4058" s="17">
        <f>P4058*Premissas!$C$13</f>
        <v>0</v>
      </c>
      <c r="R4058" s="15">
        <f t="shared" si="6193"/>
        <v>290</v>
      </c>
      <c r="S4058" s="18">
        <f>R4058*Premissas!$C$11</f>
        <v>13967.889908256881</v>
      </c>
      <c r="Y4058" s="7" t="str">
        <f>Premissas!$E$12</f>
        <v>dezembro/18</v>
      </c>
      <c r="Z4058" s="29">
        <f t="shared" si="6198"/>
        <v>290</v>
      </c>
      <c r="AA4058" s="15">
        <f>Premissas!$H$12</f>
        <v>66.98</v>
      </c>
      <c r="AB4058" s="16">
        <f t="shared" si="6195"/>
        <v>0</v>
      </c>
      <c r="AC4058" s="17">
        <f>AB4058*Premissas!$C$6</f>
        <v>0</v>
      </c>
      <c r="AD4058" s="15">
        <f t="shared" si="6196"/>
        <v>290</v>
      </c>
      <c r="AE4058" s="18">
        <f>AD4058*Premissas!$C$12</f>
        <v>9348.6238532110092</v>
      </c>
    </row>
    <row r="4059" spans="1:33" x14ac:dyDescent="0.25">
      <c r="A4059" s="7" t="str">
        <f>Premissas!$E$13</f>
        <v>novembro/18</v>
      </c>
      <c r="B4059" s="29">
        <f t="shared" si="6199"/>
        <v>290</v>
      </c>
      <c r="C4059" s="15">
        <f>LARGE(Premissas!$H$13:$I$13,1)</f>
        <v>66.42</v>
      </c>
      <c r="D4059" s="16">
        <f t="shared" si="6189"/>
        <v>0</v>
      </c>
      <c r="E4059" s="17">
        <f>D4059*Premissas!$C$6</f>
        <v>0</v>
      </c>
      <c r="F4059" s="15">
        <f t="shared" si="6190"/>
        <v>290</v>
      </c>
      <c r="G4059" s="18">
        <f>F4059*Premissas!$C$5</f>
        <v>9348.6238532110092</v>
      </c>
      <c r="M4059" s="7" t="str">
        <f>Premissas!$E$13</f>
        <v>novembro/18</v>
      </c>
      <c r="N4059" s="29">
        <f t="shared" si="6197"/>
        <v>290</v>
      </c>
      <c r="O4059" s="15">
        <f>Premissas!$I$13</f>
        <v>40.659999999999997</v>
      </c>
      <c r="P4059" s="16">
        <f t="shared" si="6192"/>
        <v>0</v>
      </c>
      <c r="Q4059" s="17">
        <f>P4059*Premissas!$C$13</f>
        <v>0</v>
      </c>
      <c r="R4059" s="15">
        <f t="shared" si="6193"/>
        <v>290</v>
      </c>
      <c r="S4059" s="18">
        <f>R4059*Premissas!$C$11</f>
        <v>13967.889908256881</v>
      </c>
      <c r="Y4059" s="7" t="str">
        <f>Premissas!$E$13</f>
        <v>novembro/18</v>
      </c>
      <c r="Z4059" s="29">
        <f t="shared" si="6198"/>
        <v>290</v>
      </c>
      <c r="AA4059" s="15">
        <f>Premissas!$H$13</f>
        <v>66.42</v>
      </c>
      <c r="AB4059" s="16">
        <f t="shared" si="6195"/>
        <v>0</v>
      </c>
      <c r="AC4059" s="17">
        <f>AB4059*Premissas!$C$6</f>
        <v>0</v>
      </c>
      <c r="AD4059" s="15">
        <f t="shared" si="6196"/>
        <v>290</v>
      </c>
      <c r="AE4059" s="18">
        <f>AD4059*Premissas!$C$12</f>
        <v>9348.6238532110092</v>
      </c>
    </row>
    <row r="4060" spans="1:33" x14ac:dyDescent="0.25">
      <c r="A4060" s="26" t="s">
        <v>35</v>
      </c>
      <c r="B4060" s="5"/>
      <c r="C4060" s="5">
        <f>LARGE(C4047:C4059,1)</f>
        <v>89.49</v>
      </c>
      <c r="D4060" s="5">
        <f>LARGE(D4047:D4059,1)</f>
        <v>0</v>
      </c>
      <c r="E4060" s="27">
        <f>SUM(E4048:E4059)</f>
        <v>0</v>
      </c>
      <c r="F4060" s="5">
        <f>LARGE(F4047:F4059,1)</f>
        <v>290</v>
      </c>
      <c r="G4060" s="27">
        <f t="shared" si="6134"/>
        <v>112183.48623853213</v>
      </c>
      <c r="H4060" s="50">
        <f>E4060+G4060</f>
        <v>112183.48623853213</v>
      </c>
      <c r="I4060">
        <f>B4048</f>
        <v>290</v>
      </c>
      <c r="M4060" s="26" t="s">
        <v>35</v>
      </c>
      <c r="N4060" s="5"/>
      <c r="O4060" s="5">
        <f t="shared" ref="O4060:P4060" si="6200">LARGE(O4047:O4059,1)</f>
        <v>77.73</v>
      </c>
      <c r="P4060" s="5">
        <f t="shared" si="6200"/>
        <v>0</v>
      </c>
      <c r="Q4060" s="27">
        <f t="shared" ref="Q4060" si="6201">SUM(Q4048:Q4059)</f>
        <v>0</v>
      </c>
      <c r="R4060" s="5">
        <f t="shared" ref="R4060" si="6202">LARGE(R4047:R4059,1)</f>
        <v>290</v>
      </c>
      <c r="S4060" s="27">
        <f t="shared" si="6138"/>
        <v>167614.67889908256</v>
      </c>
      <c r="T4060" s="50">
        <f t="shared" ref="T4060" si="6203">Q4060+S4060</f>
        <v>167614.67889908256</v>
      </c>
      <c r="U4060">
        <f t="shared" ref="U4060" si="6204">N4048</f>
        <v>290</v>
      </c>
      <c r="Y4060" s="26" t="s">
        <v>35</v>
      </c>
      <c r="Z4060" s="5"/>
      <c r="AA4060" s="5">
        <f t="shared" ref="AA4060:AB4060" si="6205">LARGE(AA4047:AA4059,1)</f>
        <v>89.49</v>
      </c>
      <c r="AB4060" s="5">
        <f t="shared" si="6205"/>
        <v>0</v>
      </c>
      <c r="AC4060" s="27">
        <f t="shared" ref="AC4060" si="6206">SUM(AC4048:AC4059)</f>
        <v>0</v>
      </c>
      <c r="AD4060" s="5">
        <f t="shared" ref="AD4060" si="6207">LARGE(AD4047:AD4059,1)</f>
        <v>290</v>
      </c>
      <c r="AE4060" s="27">
        <f t="shared" si="6144"/>
        <v>112183.48623853213</v>
      </c>
      <c r="AF4060" s="50">
        <f t="shared" ref="AF4060" si="6208">AC4060+AE4060</f>
        <v>112183.48623853213</v>
      </c>
      <c r="AG4060">
        <f t="shared" ref="AG4060" si="6209">Z4048</f>
        <v>290</v>
      </c>
    </row>
    <row r="4061" spans="1:33" x14ac:dyDescent="0.25">
      <c r="A4061" s="6" t="s">
        <v>12</v>
      </c>
      <c r="B4061" s="6" t="s">
        <v>18</v>
      </c>
      <c r="C4061" s="6" t="s">
        <v>19</v>
      </c>
      <c r="D4061" s="14" t="s">
        <v>20</v>
      </c>
      <c r="E4061" s="14" t="s">
        <v>21</v>
      </c>
      <c r="F4061" s="6" t="s">
        <v>22</v>
      </c>
      <c r="G4061" s="6" t="s">
        <v>23</v>
      </c>
      <c r="M4061" s="6" t="s">
        <v>12</v>
      </c>
      <c r="N4061" s="6" t="s">
        <v>18</v>
      </c>
      <c r="O4061" s="6" t="s">
        <v>19</v>
      </c>
      <c r="P4061" s="14" t="s">
        <v>20</v>
      </c>
      <c r="Q4061" s="14" t="s">
        <v>21</v>
      </c>
      <c r="R4061" s="6" t="s">
        <v>22</v>
      </c>
      <c r="S4061" s="6" t="s">
        <v>23</v>
      </c>
      <c r="Y4061" s="6" t="s">
        <v>12</v>
      </c>
      <c r="Z4061" s="6" t="s">
        <v>18</v>
      </c>
      <c r="AA4061" s="6" t="s">
        <v>19</v>
      </c>
      <c r="AB4061" s="14" t="s">
        <v>20</v>
      </c>
      <c r="AC4061" s="14" t="s">
        <v>21</v>
      </c>
      <c r="AD4061" s="6" t="s">
        <v>22</v>
      </c>
      <c r="AE4061" s="6" t="s">
        <v>23</v>
      </c>
    </row>
    <row r="4062" spans="1:33" x14ac:dyDescent="0.25">
      <c r="A4062" s="7" t="str">
        <f>Premissas!$E$2</f>
        <v>outubro/19</v>
      </c>
      <c r="B4062" s="29">
        <f>B4048+1</f>
        <v>291</v>
      </c>
      <c r="C4062" s="15">
        <f>LARGE(Premissas!$H$2:$I$2,1)</f>
        <v>63.39</v>
      </c>
      <c r="D4062" s="16">
        <f t="shared" ref="D4062:D4073" si="6210">IF(C4062&gt;105%*B4062,(C4062-B4062),0)</f>
        <v>0</v>
      </c>
      <c r="E4062" s="17">
        <f>D4062*Premissas!$C$6</f>
        <v>0</v>
      </c>
      <c r="F4062" s="15">
        <f t="shared" ref="F4062:F4073" si="6211">IF(C4062&gt;B4062,C4062,B4062)</f>
        <v>291</v>
      </c>
      <c r="G4062" s="18">
        <f>F4062*Premissas!$C$5</f>
        <v>9380.8604871875996</v>
      </c>
      <c r="M4062" s="7" t="str">
        <f>Premissas!$E$2</f>
        <v>outubro/19</v>
      </c>
      <c r="N4062" s="29">
        <f t="shared" ref="N4062" si="6212">N4048+1</f>
        <v>291</v>
      </c>
      <c r="O4062" s="15">
        <f>Premissas!$I$2</f>
        <v>63.39</v>
      </c>
      <c r="P4062" s="16">
        <f t="shared" ref="P4062:P4073" si="6213">IF(O4062&gt;105%*N4062,(O4062-N4062),0)</f>
        <v>0</v>
      </c>
      <c r="Q4062" s="17">
        <f>P4062*Premissas!$C$13</f>
        <v>0</v>
      </c>
      <c r="R4062" s="15">
        <f t="shared" ref="R4062:R4073" si="6214">IF(O4062&gt;N4062,O4062,N4062)</f>
        <v>291</v>
      </c>
      <c r="S4062" s="18">
        <f>R4062*Premissas!$C$11</f>
        <v>14016.055045871559</v>
      </c>
      <c r="Y4062" s="7" t="str">
        <f>Premissas!$E$2</f>
        <v>outubro/19</v>
      </c>
      <c r="Z4062" s="29">
        <f t="shared" ref="Z4062" si="6215">Z4048+1</f>
        <v>291</v>
      </c>
      <c r="AA4062" s="15">
        <f>Premissas!$H$2</f>
        <v>58.8</v>
      </c>
      <c r="AB4062" s="16">
        <f t="shared" ref="AB4062:AB4073" si="6216">IF(AA4062&gt;105%*Z4062,(AA4062-Z4062),0)</f>
        <v>0</v>
      </c>
      <c r="AC4062" s="17">
        <f>AB4062*Premissas!$C$6</f>
        <v>0</v>
      </c>
      <c r="AD4062" s="15">
        <f t="shared" ref="AD4062:AD4073" si="6217">IF(AA4062&gt;Z4062,AA4062,Z4062)</f>
        <v>291</v>
      </c>
      <c r="AE4062" s="18">
        <f>AD4062*Premissas!$C$12</f>
        <v>9380.8604871875996</v>
      </c>
    </row>
    <row r="4063" spans="1:33" x14ac:dyDescent="0.25">
      <c r="A4063" s="7" t="str">
        <f>Premissas!$E$3</f>
        <v>setembro/19</v>
      </c>
      <c r="B4063" s="29">
        <f>B4062</f>
        <v>291</v>
      </c>
      <c r="C4063" s="15">
        <f>LARGE(Premissas!$H$3:$I$3,1)</f>
        <v>58.91</v>
      </c>
      <c r="D4063" s="16">
        <f t="shared" si="6210"/>
        <v>0</v>
      </c>
      <c r="E4063" s="17">
        <f>D4063*Premissas!$C$6</f>
        <v>0</v>
      </c>
      <c r="F4063" s="15">
        <f t="shared" si="6211"/>
        <v>291</v>
      </c>
      <c r="G4063" s="18">
        <f>F4063*Premissas!$C$5</f>
        <v>9380.8604871875996</v>
      </c>
      <c r="M4063" s="7" t="str">
        <f>Premissas!$E$3</f>
        <v>setembro/19</v>
      </c>
      <c r="N4063" s="29">
        <f t="shared" ref="N4063:N4073" si="6218">N4062</f>
        <v>291</v>
      </c>
      <c r="O4063" s="15">
        <f>Premissas!$I$3</f>
        <v>52.19</v>
      </c>
      <c r="P4063" s="16">
        <f t="shared" si="6213"/>
        <v>0</v>
      </c>
      <c r="Q4063" s="17">
        <f>P4063*Premissas!$C$13</f>
        <v>0</v>
      </c>
      <c r="R4063" s="15">
        <f t="shared" si="6214"/>
        <v>291</v>
      </c>
      <c r="S4063" s="18">
        <f>R4063*Premissas!$C$11</f>
        <v>14016.055045871559</v>
      </c>
      <c r="Y4063" s="7" t="str">
        <f>Premissas!$E$3</f>
        <v>setembro/19</v>
      </c>
      <c r="Z4063" s="29">
        <f t="shared" ref="Z4063:Z4073" si="6219">Z4062</f>
        <v>291</v>
      </c>
      <c r="AA4063" s="15">
        <f>Premissas!$H$3</f>
        <v>58.91</v>
      </c>
      <c r="AB4063" s="16">
        <f t="shared" si="6216"/>
        <v>0</v>
      </c>
      <c r="AC4063" s="17">
        <f>AB4063*Premissas!$C$6</f>
        <v>0</v>
      </c>
      <c r="AD4063" s="15">
        <f t="shared" si="6217"/>
        <v>291</v>
      </c>
      <c r="AE4063" s="18">
        <f>AD4063*Premissas!$C$12</f>
        <v>9380.8604871875996</v>
      </c>
    </row>
    <row r="4064" spans="1:33" x14ac:dyDescent="0.25">
      <c r="A4064" s="7" t="str">
        <f>Premissas!$E$4</f>
        <v>agosto/19</v>
      </c>
      <c r="B4064" s="29">
        <f t="shared" ref="B4064:B4073" si="6220">B4063</f>
        <v>291</v>
      </c>
      <c r="C4064" s="15">
        <f>LARGE(Premissas!$H$4:$I$4,1)</f>
        <v>46.48</v>
      </c>
      <c r="D4064" s="16">
        <f t="shared" si="6210"/>
        <v>0</v>
      </c>
      <c r="E4064" s="17">
        <f>D4064*Premissas!$C$6</f>
        <v>0</v>
      </c>
      <c r="F4064" s="15">
        <f t="shared" si="6211"/>
        <v>291</v>
      </c>
      <c r="G4064" s="18">
        <f>F4064*Premissas!$C$5</f>
        <v>9380.8604871875996</v>
      </c>
      <c r="M4064" s="7" t="str">
        <f>Premissas!$E$4</f>
        <v>agosto/19</v>
      </c>
      <c r="N4064" s="29">
        <f t="shared" si="6218"/>
        <v>291</v>
      </c>
      <c r="O4064" s="15">
        <f>Premissas!$I$4</f>
        <v>20.16</v>
      </c>
      <c r="P4064" s="16">
        <f t="shared" si="6213"/>
        <v>0</v>
      </c>
      <c r="Q4064" s="17">
        <f>P4064*Premissas!$C$13</f>
        <v>0</v>
      </c>
      <c r="R4064" s="15">
        <f t="shared" si="6214"/>
        <v>291</v>
      </c>
      <c r="S4064" s="18">
        <f>R4064*Premissas!$C$11</f>
        <v>14016.055045871559</v>
      </c>
      <c r="Y4064" s="7" t="str">
        <f>Premissas!$E$4</f>
        <v>agosto/19</v>
      </c>
      <c r="Z4064" s="29">
        <f t="shared" si="6219"/>
        <v>291</v>
      </c>
      <c r="AA4064" s="15">
        <f>Premissas!$H$4</f>
        <v>46.48</v>
      </c>
      <c r="AB4064" s="16">
        <f t="shared" si="6216"/>
        <v>0</v>
      </c>
      <c r="AC4064" s="17">
        <f>AB4064*Premissas!$C$6</f>
        <v>0</v>
      </c>
      <c r="AD4064" s="15">
        <f t="shared" si="6217"/>
        <v>291</v>
      </c>
      <c r="AE4064" s="18">
        <f>AD4064*Premissas!$C$12</f>
        <v>9380.8604871875996</v>
      </c>
    </row>
    <row r="4065" spans="1:33" x14ac:dyDescent="0.25">
      <c r="A4065" s="7" t="str">
        <f>Premissas!$E$5</f>
        <v>julho/19</v>
      </c>
      <c r="B4065" s="29">
        <f t="shared" si="6220"/>
        <v>291</v>
      </c>
      <c r="C4065" s="15">
        <f>LARGE(Premissas!$H$5:$I$5,1)</f>
        <v>63.17</v>
      </c>
      <c r="D4065" s="16">
        <f t="shared" si="6210"/>
        <v>0</v>
      </c>
      <c r="E4065" s="17">
        <f>D4065*Premissas!$C$6</f>
        <v>0</v>
      </c>
      <c r="F4065" s="15">
        <f t="shared" si="6211"/>
        <v>291</v>
      </c>
      <c r="G4065" s="18">
        <f>F4065*Premissas!$C$5</f>
        <v>9380.8604871875996</v>
      </c>
      <c r="M4065" s="7" t="str">
        <f>Premissas!$E$5</f>
        <v>julho/19</v>
      </c>
      <c r="N4065" s="29">
        <f t="shared" si="6218"/>
        <v>291</v>
      </c>
      <c r="O4065" s="15">
        <f>Premissas!$I$5</f>
        <v>39.979999999999997</v>
      </c>
      <c r="P4065" s="16">
        <f t="shared" si="6213"/>
        <v>0</v>
      </c>
      <c r="Q4065" s="17">
        <f>P4065*Premissas!$C$13</f>
        <v>0</v>
      </c>
      <c r="R4065" s="15">
        <f t="shared" si="6214"/>
        <v>291</v>
      </c>
      <c r="S4065" s="18">
        <f>R4065*Premissas!$C$11</f>
        <v>14016.055045871559</v>
      </c>
      <c r="Y4065" s="7" t="str">
        <f>Premissas!$E$5</f>
        <v>julho/19</v>
      </c>
      <c r="Z4065" s="29">
        <f t="shared" si="6219"/>
        <v>291</v>
      </c>
      <c r="AA4065" s="15">
        <f>Premissas!$H$5</f>
        <v>63.17</v>
      </c>
      <c r="AB4065" s="16">
        <f t="shared" si="6216"/>
        <v>0</v>
      </c>
      <c r="AC4065" s="17">
        <f>AB4065*Premissas!$C$6</f>
        <v>0</v>
      </c>
      <c r="AD4065" s="15">
        <f t="shared" si="6217"/>
        <v>291</v>
      </c>
      <c r="AE4065" s="18">
        <f>AD4065*Premissas!$C$12</f>
        <v>9380.8604871875996</v>
      </c>
    </row>
    <row r="4066" spans="1:33" x14ac:dyDescent="0.25">
      <c r="A4066" s="7" t="str">
        <f>Premissas!$E$6</f>
        <v>junho/19</v>
      </c>
      <c r="B4066" s="29">
        <f t="shared" si="6220"/>
        <v>291</v>
      </c>
      <c r="C4066" s="15">
        <f>LARGE(Premissas!$H$6:$I$6,1)</f>
        <v>59.47</v>
      </c>
      <c r="D4066" s="16">
        <f t="shared" si="6210"/>
        <v>0</v>
      </c>
      <c r="E4066" s="17">
        <f>D4066*Premissas!$C$6</f>
        <v>0</v>
      </c>
      <c r="F4066" s="15">
        <f t="shared" si="6211"/>
        <v>291</v>
      </c>
      <c r="G4066" s="18">
        <f>F4066*Premissas!$C$5</f>
        <v>9380.8604871875996</v>
      </c>
      <c r="M4066" s="7" t="str">
        <f>Premissas!$E$6</f>
        <v>junho/19</v>
      </c>
      <c r="N4066" s="29">
        <f t="shared" si="6218"/>
        <v>291</v>
      </c>
      <c r="O4066" s="15">
        <f>Premissas!$I$6</f>
        <v>47.71</v>
      </c>
      <c r="P4066" s="16">
        <f t="shared" si="6213"/>
        <v>0</v>
      </c>
      <c r="Q4066" s="17">
        <f>P4066*Premissas!$C$13</f>
        <v>0</v>
      </c>
      <c r="R4066" s="15">
        <f t="shared" si="6214"/>
        <v>291</v>
      </c>
      <c r="S4066" s="18">
        <f>R4066*Premissas!$C$11</f>
        <v>14016.055045871559</v>
      </c>
      <c r="Y4066" s="7" t="str">
        <f>Premissas!$E$6</f>
        <v>junho/19</v>
      </c>
      <c r="Z4066" s="29">
        <f t="shared" si="6219"/>
        <v>291</v>
      </c>
      <c r="AA4066" s="15">
        <f>Premissas!$H$6</f>
        <v>59.47</v>
      </c>
      <c r="AB4066" s="16">
        <f t="shared" si="6216"/>
        <v>0</v>
      </c>
      <c r="AC4066" s="17">
        <f>AB4066*Premissas!$C$6</f>
        <v>0</v>
      </c>
      <c r="AD4066" s="15">
        <f t="shared" si="6217"/>
        <v>291</v>
      </c>
      <c r="AE4066" s="18">
        <f>AD4066*Premissas!$C$12</f>
        <v>9380.8604871875996</v>
      </c>
    </row>
    <row r="4067" spans="1:33" x14ac:dyDescent="0.25">
      <c r="A4067" s="7" t="str">
        <f>Premissas!$E$7</f>
        <v>maio/19</v>
      </c>
      <c r="B4067" s="29">
        <f t="shared" si="6220"/>
        <v>291</v>
      </c>
      <c r="C4067" s="15">
        <f>LARGE(Premissas!$H$7:$I$7,1)</f>
        <v>61.04</v>
      </c>
      <c r="D4067" s="20">
        <f t="shared" si="6210"/>
        <v>0</v>
      </c>
      <c r="E4067" s="17">
        <f>D4067*Premissas!$C$6</f>
        <v>0</v>
      </c>
      <c r="F4067" s="15">
        <f t="shared" si="6211"/>
        <v>291</v>
      </c>
      <c r="G4067" s="18">
        <f>F4067*Premissas!$C$5</f>
        <v>9380.8604871875996</v>
      </c>
      <c r="M4067" s="7" t="str">
        <f>Premissas!$E$7</f>
        <v>maio/19</v>
      </c>
      <c r="N4067" s="29">
        <f t="shared" si="6218"/>
        <v>291</v>
      </c>
      <c r="O4067" s="15">
        <f>Premissas!$I$7</f>
        <v>46.37</v>
      </c>
      <c r="P4067" s="20">
        <f t="shared" si="6213"/>
        <v>0</v>
      </c>
      <c r="Q4067" s="17">
        <f>P4067*Premissas!$C$13</f>
        <v>0</v>
      </c>
      <c r="R4067" s="15">
        <f t="shared" si="6214"/>
        <v>291</v>
      </c>
      <c r="S4067" s="18">
        <f>R4067*Premissas!$C$11</f>
        <v>14016.055045871559</v>
      </c>
      <c r="Y4067" s="7" t="str">
        <f>Premissas!$E$7</f>
        <v>maio/19</v>
      </c>
      <c r="Z4067" s="29">
        <f t="shared" si="6219"/>
        <v>291</v>
      </c>
      <c r="AA4067" s="15">
        <f>Premissas!$H$7</f>
        <v>61.04</v>
      </c>
      <c r="AB4067" s="20">
        <f t="shared" si="6216"/>
        <v>0</v>
      </c>
      <c r="AC4067" s="17">
        <f>AB4067*Premissas!$C$6</f>
        <v>0</v>
      </c>
      <c r="AD4067" s="15">
        <f t="shared" si="6217"/>
        <v>291</v>
      </c>
      <c r="AE4067" s="18">
        <f>AD4067*Premissas!$C$12</f>
        <v>9380.8604871875996</v>
      </c>
    </row>
    <row r="4068" spans="1:33" x14ac:dyDescent="0.25">
      <c r="A4068" s="7" t="str">
        <f>Premissas!$E$8</f>
        <v>abril/19</v>
      </c>
      <c r="B4068" s="29">
        <f t="shared" si="6220"/>
        <v>291</v>
      </c>
      <c r="C4068" s="15">
        <f>LARGE(Premissas!$H$8:$I$8,1)</f>
        <v>81.98</v>
      </c>
      <c r="D4068" s="20">
        <f t="shared" si="6210"/>
        <v>0</v>
      </c>
      <c r="E4068" s="17">
        <f>D4068*Premissas!$C$6</f>
        <v>0</v>
      </c>
      <c r="F4068" s="15">
        <f t="shared" si="6211"/>
        <v>291</v>
      </c>
      <c r="G4068" s="18">
        <f>F4068*Premissas!$C$5</f>
        <v>9380.8604871875996</v>
      </c>
      <c r="M4068" s="7" t="str">
        <f>Premissas!$E$8</f>
        <v>abril/19</v>
      </c>
      <c r="N4068" s="29">
        <f t="shared" si="6218"/>
        <v>291</v>
      </c>
      <c r="O4068" s="15">
        <f>Premissas!$I$8</f>
        <v>53.09</v>
      </c>
      <c r="P4068" s="20">
        <f t="shared" si="6213"/>
        <v>0</v>
      </c>
      <c r="Q4068" s="17">
        <f>P4068*Premissas!$C$13</f>
        <v>0</v>
      </c>
      <c r="R4068" s="15">
        <f t="shared" si="6214"/>
        <v>291</v>
      </c>
      <c r="S4068" s="18">
        <f>R4068*Premissas!$C$11</f>
        <v>14016.055045871559</v>
      </c>
      <c r="Y4068" s="7" t="str">
        <f>Premissas!$E$8</f>
        <v>abril/19</v>
      </c>
      <c r="Z4068" s="29">
        <f t="shared" si="6219"/>
        <v>291</v>
      </c>
      <c r="AA4068" s="15">
        <f>Premissas!$H$8</f>
        <v>81.98</v>
      </c>
      <c r="AB4068" s="20">
        <f t="shared" si="6216"/>
        <v>0</v>
      </c>
      <c r="AC4068" s="17">
        <f>AB4068*Premissas!$C$6</f>
        <v>0</v>
      </c>
      <c r="AD4068" s="15">
        <f t="shared" si="6217"/>
        <v>291</v>
      </c>
      <c r="AE4068" s="18">
        <f>AD4068*Premissas!$C$12</f>
        <v>9380.8604871875996</v>
      </c>
    </row>
    <row r="4069" spans="1:33" x14ac:dyDescent="0.25">
      <c r="A4069" s="7" t="str">
        <f>Premissas!$E$9</f>
        <v>março/19</v>
      </c>
      <c r="B4069" s="29">
        <f t="shared" si="6220"/>
        <v>291</v>
      </c>
      <c r="C4069" s="15">
        <f>LARGE(Premissas!$H$9:$I$9,1)</f>
        <v>77.73</v>
      </c>
      <c r="D4069" s="20">
        <f t="shared" si="6210"/>
        <v>0</v>
      </c>
      <c r="E4069" s="17">
        <f>D4069*Premissas!$C$6</f>
        <v>0</v>
      </c>
      <c r="F4069" s="15">
        <f t="shared" si="6211"/>
        <v>291</v>
      </c>
      <c r="G4069" s="18">
        <f>F4069*Premissas!$C$5</f>
        <v>9380.8604871875996</v>
      </c>
      <c r="M4069" s="7" t="str">
        <f>Premissas!$E$9</f>
        <v>março/19</v>
      </c>
      <c r="N4069" s="29">
        <f t="shared" si="6218"/>
        <v>291</v>
      </c>
      <c r="O4069" s="15">
        <f>Premissas!$I$9</f>
        <v>77.73</v>
      </c>
      <c r="P4069" s="20">
        <f t="shared" si="6213"/>
        <v>0</v>
      </c>
      <c r="Q4069" s="17">
        <f>P4069*Premissas!$C$13</f>
        <v>0</v>
      </c>
      <c r="R4069" s="15">
        <f t="shared" si="6214"/>
        <v>291</v>
      </c>
      <c r="S4069" s="18">
        <f>R4069*Premissas!$C$11</f>
        <v>14016.055045871559</v>
      </c>
      <c r="Y4069" s="7" t="str">
        <f>Premissas!$E$9</f>
        <v>março/19</v>
      </c>
      <c r="Z4069" s="29">
        <f t="shared" si="6219"/>
        <v>291</v>
      </c>
      <c r="AA4069" s="15">
        <f>Premissas!$H$9</f>
        <v>77.62</v>
      </c>
      <c r="AB4069" s="20">
        <f t="shared" si="6216"/>
        <v>0</v>
      </c>
      <c r="AC4069" s="17">
        <f>AB4069*Premissas!$C$6</f>
        <v>0</v>
      </c>
      <c r="AD4069" s="15">
        <f t="shared" si="6217"/>
        <v>291</v>
      </c>
      <c r="AE4069" s="18">
        <f>AD4069*Premissas!$C$12</f>
        <v>9380.8604871875996</v>
      </c>
    </row>
    <row r="4070" spans="1:33" x14ac:dyDescent="0.25">
      <c r="A4070" s="7" t="str">
        <f>Premissas!$E$10</f>
        <v>fevereiro/19</v>
      </c>
      <c r="B4070" s="29">
        <f t="shared" si="6220"/>
        <v>291</v>
      </c>
      <c r="C4070" s="15">
        <f>LARGE(Premissas!$H$10:$I$10,1)</f>
        <v>89.49</v>
      </c>
      <c r="D4070" s="20">
        <f t="shared" si="6210"/>
        <v>0</v>
      </c>
      <c r="E4070" s="17">
        <f>D4070*Premissas!$C$6</f>
        <v>0</v>
      </c>
      <c r="F4070" s="15">
        <f t="shared" si="6211"/>
        <v>291</v>
      </c>
      <c r="G4070" s="18">
        <f>F4070*Premissas!$C$5</f>
        <v>9380.8604871875996</v>
      </c>
      <c r="M4070" s="7" t="str">
        <f>Premissas!$E$10</f>
        <v>fevereiro/19</v>
      </c>
      <c r="N4070" s="29">
        <f t="shared" si="6218"/>
        <v>291</v>
      </c>
      <c r="O4070" s="15">
        <f>Premissas!$I$10</f>
        <v>61.82</v>
      </c>
      <c r="P4070" s="20">
        <f t="shared" si="6213"/>
        <v>0</v>
      </c>
      <c r="Q4070" s="17">
        <f>P4070*Premissas!$C$13</f>
        <v>0</v>
      </c>
      <c r="R4070" s="15">
        <f t="shared" si="6214"/>
        <v>291</v>
      </c>
      <c r="S4070" s="18">
        <f>R4070*Premissas!$C$11</f>
        <v>14016.055045871559</v>
      </c>
      <c r="Y4070" s="7" t="str">
        <f>Premissas!$E$10</f>
        <v>fevereiro/19</v>
      </c>
      <c r="Z4070" s="29">
        <f t="shared" si="6219"/>
        <v>291</v>
      </c>
      <c r="AA4070" s="15">
        <f>Premissas!$H$10</f>
        <v>89.49</v>
      </c>
      <c r="AB4070" s="20">
        <f t="shared" si="6216"/>
        <v>0</v>
      </c>
      <c r="AC4070" s="17">
        <f>AB4070*Premissas!$C$6</f>
        <v>0</v>
      </c>
      <c r="AD4070" s="15">
        <f t="shared" si="6217"/>
        <v>291</v>
      </c>
      <c r="AE4070" s="18">
        <f>AD4070*Premissas!$C$12</f>
        <v>9380.8604871875996</v>
      </c>
    </row>
    <row r="4071" spans="1:33" x14ac:dyDescent="0.25">
      <c r="A4071" s="7" t="str">
        <f>Premissas!$E$11</f>
        <v>janeiro/19</v>
      </c>
      <c r="B4071" s="29">
        <f t="shared" si="6220"/>
        <v>291</v>
      </c>
      <c r="C4071" s="15">
        <f>LARGE(Premissas!$H$11:$I$11,1)</f>
        <v>81.09</v>
      </c>
      <c r="D4071" s="16">
        <f t="shared" si="6210"/>
        <v>0</v>
      </c>
      <c r="E4071" s="17">
        <f>D4071*Premissas!$C$6</f>
        <v>0</v>
      </c>
      <c r="F4071" s="15">
        <f t="shared" si="6211"/>
        <v>291</v>
      </c>
      <c r="G4071" s="18">
        <f>F4071*Premissas!$C$5</f>
        <v>9380.8604871875996</v>
      </c>
      <c r="M4071" s="7" t="str">
        <f>Premissas!$E$11</f>
        <v>janeiro/19</v>
      </c>
      <c r="N4071" s="29">
        <f t="shared" si="6218"/>
        <v>291</v>
      </c>
      <c r="O4071" s="15">
        <f>Premissas!$I$11</f>
        <v>57.12</v>
      </c>
      <c r="P4071" s="16">
        <f t="shared" si="6213"/>
        <v>0</v>
      </c>
      <c r="Q4071" s="17">
        <f>P4071*Premissas!$C$13</f>
        <v>0</v>
      </c>
      <c r="R4071" s="15">
        <f t="shared" si="6214"/>
        <v>291</v>
      </c>
      <c r="S4071" s="18">
        <f>R4071*Premissas!$C$11</f>
        <v>14016.055045871559</v>
      </c>
      <c r="Y4071" s="7" t="str">
        <f>Premissas!$E$11</f>
        <v>janeiro/19</v>
      </c>
      <c r="Z4071" s="29">
        <f t="shared" si="6219"/>
        <v>291</v>
      </c>
      <c r="AA4071" s="15">
        <f>Premissas!$H$11</f>
        <v>81.09</v>
      </c>
      <c r="AB4071" s="16">
        <f t="shared" si="6216"/>
        <v>0</v>
      </c>
      <c r="AC4071" s="17">
        <f>AB4071*Premissas!$C$6</f>
        <v>0</v>
      </c>
      <c r="AD4071" s="15">
        <f t="shared" si="6217"/>
        <v>291</v>
      </c>
      <c r="AE4071" s="18">
        <f>AD4071*Premissas!$C$12</f>
        <v>9380.8604871875996</v>
      </c>
    </row>
    <row r="4072" spans="1:33" x14ac:dyDescent="0.25">
      <c r="A4072" s="7" t="str">
        <f>Premissas!$E$12</f>
        <v>dezembro/18</v>
      </c>
      <c r="B4072" s="29">
        <f t="shared" si="6220"/>
        <v>291</v>
      </c>
      <c r="C4072" s="15">
        <f>LARGE(Premissas!$H$12:$I$12,1)</f>
        <v>66.98</v>
      </c>
      <c r="D4072" s="16">
        <f t="shared" si="6210"/>
        <v>0</v>
      </c>
      <c r="E4072" s="17">
        <f>D4072*Premissas!$C$6</f>
        <v>0</v>
      </c>
      <c r="F4072" s="15">
        <f t="shared" si="6211"/>
        <v>291</v>
      </c>
      <c r="G4072" s="18">
        <f>F4072*Premissas!$C$5</f>
        <v>9380.8604871875996</v>
      </c>
      <c r="M4072" s="7" t="str">
        <f>Premissas!$E$12</f>
        <v>dezembro/18</v>
      </c>
      <c r="N4072" s="29">
        <f t="shared" si="6218"/>
        <v>291</v>
      </c>
      <c r="O4072" s="15">
        <f>Premissas!$I$12</f>
        <v>56.9</v>
      </c>
      <c r="P4072" s="16">
        <f t="shared" si="6213"/>
        <v>0</v>
      </c>
      <c r="Q4072" s="17">
        <f>P4072*Premissas!$C$13</f>
        <v>0</v>
      </c>
      <c r="R4072" s="15">
        <f t="shared" si="6214"/>
        <v>291</v>
      </c>
      <c r="S4072" s="18">
        <f>R4072*Premissas!$C$11</f>
        <v>14016.055045871559</v>
      </c>
      <c r="Y4072" s="7" t="str">
        <f>Premissas!$E$12</f>
        <v>dezembro/18</v>
      </c>
      <c r="Z4072" s="29">
        <f t="shared" si="6219"/>
        <v>291</v>
      </c>
      <c r="AA4072" s="15">
        <f>Premissas!$H$12</f>
        <v>66.98</v>
      </c>
      <c r="AB4072" s="16">
        <f t="shared" si="6216"/>
        <v>0</v>
      </c>
      <c r="AC4072" s="17">
        <f>AB4072*Premissas!$C$6</f>
        <v>0</v>
      </c>
      <c r="AD4072" s="15">
        <f t="shared" si="6217"/>
        <v>291</v>
      </c>
      <c r="AE4072" s="18">
        <f>AD4072*Premissas!$C$12</f>
        <v>9380.8604871875996</v>
      </c>
    </row>
    <row r="4073" spans="1:33" x14ac:dyDescent="0.25">
      <c r="A4073" s="7" t="str">
        <f>Premissas!$E$13</f>
        <v>novembro/18</v>
      </c>
      <c r="B4073" s="29">
        <f t="shared" si="6220"/>
        <v>291</v>
      </c>
      <c r="C4073" s="15">
        <f>LARGE(Premissas!$H$13:$I$13,1)</f>
        <v>66.42</v>
      </c>
      <c r="D4073" s="16">
        <f t="shared" si="6210"/>
        <v>0</v>
      </c>
      <c r="E4073" s="17">
        <f>D4073*Premissas!$C$6</f>
        <v>0</v>
      </c>
      <c r="F4073" s="15">
        <f t="shared" si="6211"/>
        <v>291</v>
      </c>
      <c r="G4073" s="18">
        <f>F4073*Premissas!$C$5</f>
        <v>9380.8604871875996</v>
      </c>
      <c r="M4073" s="7" t="str">
        <f>Premissas!$E$13</f>
        <v>novembro/18</v>
      </c>
      <c r="N4073" s="29">
        <f t="shared" si="6218"/>
        <v>291</v>
      </c>
      <c r="O4073" s="15">
        <f>Premissas!$I$13</f>
        <v>40.659999999999997</v>
      </c>
      <c r="P4073" s="16">
        <f t="shared" si="6213"/>
        <v>0</v>
      </c>
      <c r="Q4073" s="17">
        <f>P4073*Premissas!$C$13</f>
        <v>0</v>
      </c>
      <c r="R4073" s="15">
        <f t="shared" si="6214"/>
        <v>291</v>
      </c>
      <c r="S4073" s="18">
        <f>R4073*Premissas!$C$11</f>
        <v>14016.055045871559</v>
      </c>
      <c r="Y4073" s="7" t="str">
        <f>Premissas!$E$13</f>
        <v>novembro/18</v>
      </c>
      <c r="Z4073" s="29">
        <f t="shared" si="6219"/>
        <v>291</v>
      </c>
      <c r="AA4073" s="15">
        <f>Premissas!$H$13</f>
        <v>66.42</v>
      </c>
      <c r="AB4073" s="16">
        <f t="shared" si="6216"/>
        <v>0</v>
      </c>
      <c r="AC4073" s="17">
        <f>AB4073*Premissas!$C$6</f>
        <v>0</v>
      </c>
      <c r="AD4073" s="15">
        <f t="shared" si="6217"/>
        <v>291</v>
      </c>
      <c r="AE4073" s="18">
        <f>AD4073*Premissas!$C$12</f>
        <v>9380.8604871875996</v>
      </c>
    </row>
    <row r="4074" spans="1:33" x14ac:dyDescent="0.25">
      <c r="A4074" s="26" t="s">
        <v>35</v>
      </c>
      <c r="B4074" s="5"/>
      <c r="C4074" s="5">
        <f>LARGE(C4061:C4073,1)</f>
        <v>89.49</v>
      </c>
      <c r="D4074" s="5">
        <f>LARGE(D4061:D4073,1)</f>
        <v>0</v>
      </c>
      <c r="E4074" s="27">
        <f>SUM(E4062:E4073)</f>
        <v>0</v>
      </c>
      <c r="F4074" s="5">
        <f>LARGE(F4061:F4073,1)</f>
        <v>291</v>
      </c>
      <c r="G4074" s="27">
        <f t="shared" si="6134"/>
        <v>112570.3258462512</v>
      </c>
      <c r="H4074" s="50">
        <f>E4074+G4074</f>
        <v>112570.3258462512</v>
      </c>
      <c r="I4074">
        <f>B4062</f>
        <v>291</v>
      </c>
      <c r="M4074" s="26" t="s">
        <v>35</v>
      </c>
      <c r="N4074" s="5"/>
      <c r="O4074" s="5">
        <f t="shared" ref="O4074:P4074" si="6221">LARGE(O4061:O4073,1)</f>
        <v>77.73</v>
      </c>
      <c r="P4074" s="5">
        <f t="shared" si="6221"/>
        <v>0</v>
      </c>
      <c r="Q4074" s="27">
        <f t="shared" ref="Q4074" si="6222">SUM(Q4062:Q4073)</f>
        <v>0</v>
      </c>
      <c r="R4074" s="5">
        <f t="shared" ref="R4074" si="6223">LARGE(R4061:R4073,1)</f>
        <v>291</v>
      </c>
      <c r="S4074" s="27">
        <f t="shared" si="6138"/>
        <v>168192.66055045871</v>
      </c>
      <c r="T4074" s="50">
        <f t="shared" ref="T4074" si="6224">Q4074+S4074</f>
        <v>168192.66055045871</v>
      </c>
      <c r="U4074">
        <f t="shared" ref="U4074" si="6225">N4062</f>
        <v>291</v>
      </c>
      <c r="Y4074" s="26" t="s">
        <v>35</v>
      </c>
      <c r="Z4074" s="5"/>
      <c r="AA4074" s="5">
        <f t="shared" ref="AA4074:AB4074" si="6226">LARGE(AA4061:AA4073,1)</f>
        <v>89.49</v>
      </c>
      <c r="AB4074" s="5">
        <f t="shared" si="6226"/>
        <v>0</v>
      </c>
      <c r="AC4074" s="27">
        <f t="shared" ref="AC4074" si="6227">SUM(AC4062:AC4073)</f>
        <v>0</v>
      </c>
      <c r="AD4074" s="5">
        <f t="shared" ref="AD4074" si="6228">LARGE(AD4061:AD4073,1)</f>
        <v>291</v>
      </c>
      <c r="AE4074" s="27">
        <f t="shared" si="6144"/>
        <v>112570.3258462512</v>
      </c>
      <c r="AF4074" s="50">
        <f t="shared" ref="AF4074" si="6229">AC4074+AE4074</f>
        <v>112570.3258462512</v>
      </c>
      <c r="AG4074">
        <f t="shared" ref="AG4074" si="6230">Z4062</f>
        <v>291</v>
      </c>
    </row>
    <row r="4075" spans="1:33" x14ac:dyDescent="0.25">
      <c r="A4075" s="6" t="s">
        <v>12</v>
      </c>
      <c r="B4075" s="6" t="s">
        <v>18</v>
      </c>
      <c r="C4075" s="6" t="s">
        <v>19</v>
      </c>
      <c r="D4075" s="14" t="s">
        <v>20</v>
      </c>
      <c r="E4075" s="14" t="s">
        <v>21</v>
      </c>
      <c r="F4075" s="6" t="s">
        <v>22</v>
      </c>
      <c r="G4075" s="6" t="s">
        <v>23</v>
      </c>
      <c r="M4075" s="6" t="s">
        <v>12</v>
      </c>
      <c r="N4075" s="6" t="s">
        <v>18</v>
      </c>
      <c r="O4075" s="6" t="s">
        <v>19</v>
      </c>
      <c r="P4075" s="14" t="s">
        <v>20</v>
      </c>
      <c r="Q4075" s="14" t="s">
        <v>21</v>
      </c>
      <c r="R4075" s="6" t="s">
        <v>22</v>
      </c>
      <c r="S4075" s="6" t="s">
        <v>23</v>
      </c>
      <c r="Y4075" s="6" t="s">
        <v>12</v>
      </c>
      <c r="Z4075" s="6" t="s">
        <v>18</v>
      </c>
      <c r="AA4075" s="6" t="s">
        <v>19</v>
      </c>
      <c r="AB4075" s="14" t="s">
        <v>20</v>
      </c>
      <c r="AC4075" s="14" t="s">
        <v>21</v>
      </c>
      <c r="AD4075" s="6" t="s">
        <v>22</v>
      </c>
      <c r="AE4075" s="6" t="s">
        <v>23</v>
      </c>
    </row>
    <row r="4076" spans="1:33" x14ac:dyDescent="0.25">
      <c r="A4076" s="7" t="str">
        <f>Premissas!$E$2</f>
        <v>outubro/19</v>
      </c>
      <c r="B4076" s="29">
        <f>B4062+1</f>
        <v>292</v>
      </c>
      <c r="C4076" s="15">
        <f>LARGE(Premissas!$H$2:$I$2,1)</f>
        <v>63.39</v>
      </c>
      <c r="D4076" s="16">
        <f t="shared" ref="D4076:D4087" si="6231">IF(C4076&gt;105%*B4076,(C4076-B4076),0)</f>
        <v>0</v>
      </c>
      <c r="E4076" s="17">
        <f>D4076*Premissas!$C$6</f>
        <v>0</v>
      </c>
      <c r="F4076" s="15">
        <f t="shared" ref="F4076:F4087" si="6232">IF(C4076&gt;B4076,C4076,B4076)</f>
        <v>292</v>
      </c>
      <c r="G4076" s="18">
        <f>F4076*Premissas!$C$5</f>
        <v>9413.0971211641881</v>
      </c>
      <c r="M4076" s="7" t="str">
        <f>Premissas!$E$2</f>
        <v>outubro/19</v>
      </c>
      <c r="N4076" s="29">
        <f t="shared" ref="N4076" si="6233">N4062+1</f>
        <v>292</v>
      </c>
      <c r="O4076" s="15">
        <f>Premissas!$I$2</f>
        <v>63.39</v>
      </c>
      <c r="P4076" s="16">
        <f t="shared" ref="P4076:P4087" si="6234">IF(O4076&gt;105%*N4076,(O4076-N4076),0)</f>
        <v>0</v>
      </c>
      <c r="Q4076" s="17">
        <f>P4076*Premissas!$C$13</f>
        <v>0</v>
      </c>
      <c r="R4076" s="15">
        <f t="shared" ref="R4076:R4087" si="6235">IF(O4076&gt;N4076,O4076,N4076)</f>
        <v>292</v>
      </c>
      <c r="S4076" s="18">
        <f>R4076*Premissas!$C$11</f>
        <v>14064.220183486239</v>
      </c>
      <c r="Y4076" s="7" t="str">
        <f>Premissas!$E$2</f>
        <v>outubro/19</v>
      </c>
      <c r="Z4076" s="29">
        <f t="shared" ref="Z4076" si="6236">Z4062+1</f>
        <v>292</v>
      </c>
      <c r="AA4076" s="15">
        <f>Premissas!$H$2</f>
        <v>58.8</v>
      </c>
      <c r="AB4076" s="16">
        <f t="shared" ref="AB4076:AB4087" si="6237">IF(AA4076&gt;105%*Z4076,(AA4076-Z4076),0)</f>
        <v>0</v>
      </c>
      <c r="AC4076" s="17">
        <f>AB4076*Premissas!$C$6</f>
        <v>0</v>
      </c>
      <c r="AD4076" s="15">
        <f t="shared" ref="AD4076:AD4087" si="6238">IF(AA4076&gt;Z4076,AA4076,Z4076)</f>
        <v>292</v>
      </c>
      <c r="AE4076" s="18">
        <f>AD4076*Premissas!$C$12</f>
        <v>9413.0971211641881</v>
      </c>
    </row>
    <row r="4077" spans="1:33" x14ac:dyDescent="0.25">
      <c r="A4077" s="7" t="str">
        <f>Premissas!$E$3</f>
        <v>setembro/19</v>
      </c>
      <c r="B4077" s="29">
        <f>B4076</f>
        <v>292</v>
      </c>
      <c r="C4077" s="15">
        <f>LARGE(Premissas!$H$3:$I$3,1)</f>
        <v>58.91</v>
      </c>
      <c r="D4077" s="16">
        <f t="shared" si="6231"/>
        <v>0</v>
      </c>
      <c r="E4077" s="17">
        <f>D4077*Premissas!$C$6</f>
        <v>0</v>
      </c>
      <c r="F4077" s="15">
        <f t="shared" si="6232"/>
        <v>292</v>
      </c>
      <c r="G4077" s="18">
        <f>F4077*Premissas!$C$5</f>
        <v>9413.0971211641881</v>
      </c>
      <c r="M4077" s="7" t="str">
        <f>Premissas!$E$3</f>
        <v>setembro/19</v>
      </c>
      <c r="N4077" s="29">
        <f t="shared" ref="N4077:N4087" si="6239">N4076</f>
        <v>292</v>
      </c>
      <c r="O4077" s="15">
        <f>Premissas!$I$3</f>
        <v>52.19</v>
      </c>
      <c r="P4077" s="16">
        <f t="shared" si="6234"/>
        <v>0</v>
      </c>
      <c r="Q4077" s="17">
        <f>P4077*Premissas!$C$13</f>
        <v>0</v>
      </c>
      <c r="R4077" s="15">
        <f t="shared" si="6235"/>
        <v>292</v>
      </c>
      <c r="S4077" s="18">
        <f>R4077*Premissas!$C$11</f>
        <v>14064.220183486239</v>
      </c>
      <c r="Y4077" s="7" t="str">
        <f>Premissas!$E$3</f>
        <v>setembro/19</v>
      </c>
      <c r="Z4077" s="29">
        <f t="shared" ref="Z4077:Z4087" si="6240">Z4076</f>
        <v>292</v>
      </c>
      <c r="AA4077" s="15">
        <f>Premissas!$H$3</f>
        <v>58.91</v>
      </c>
      <c r="AB4077" s="16">
        <f t="shared" si="6237"/>
        <v>0</v>
      </c>
      <c r="AC4077" s="17">
        <f>AB4077*Premissas!$C$6</f>
        <v>0</v>
      </c>
      <c r="AD4077" s="15">
        <f t="shared" si="6238"/>
        <v>292</v>
      </c>
      <c r="AE4077" s="18">
        <f>AD4077*Premissas!$C$12</f>
        <v>9413.0971211641881</v>
      </c>
    </row>
    <row r="4078" spans="1:33" x14ac:dyDescent="0.25">
      <c r="A4078" s="7" t="str">
        <f>Premissas!$E$4</f>
        <v>agosto/19</v>
      </c>
      <c r="B4078" s="29">
        <f t="shared" ref="B4078:B4087" si="6241">B4077</f>
        <v>292</v>
      </c>
      <c r="C4078" s="15">
        <f>LARGE(Premissas!$H$4:$I$4,1)</f>
        <v>46.48</v>
      </c>
      <c r="D4078" s="16">
        <f t="shared" si="6231"/>
        <v>0</v>
      </c>
      <c r="E4078" s="17">
        <f>D4078*Premissas!$C$6</f>
        <v>0</v>
      </c>
      <c r="F4078" s="15">
        <f t="shared" si="6232"/>
        <v>292</v>
      </c>
      <c r="G4078" s="18">
        <f>F4078*Premissas!$C$5</f>
        <v>9413.0971211641881</v>
      </c>
      <c r="M4078" s="7" t="str">
        <f>Premissas!$E$4</f>
        <v>agosto/19</v>
      </c>
      <c r="N4078" s="29">
        <f t="shared" si="6239"/>
        <v>292</v>
      </c>
      <c r="O4078" s="15">
        <f>Premissas!$I$4</f>
        <v>20.16</v>
      </c>
      <c r="P4078" s="16">
        <f t="shared" si="6234"/>
        <v>0</v>
      </c>
      <c r="Q4078" s="17">
        <f>P4078*Premissas!$C$13</f>
        <v>0</v>
      </c>
      <c r="R4078" s="15">
        <f t="shared" si="6235"/>
        <v>292</v>
      </c>
      <c r="S4078" s="18">
        <f>R4078*Premissas!$C$11</f>
        <v>14064.220183486239</v>
      </c>
      <c r="Y4078" s="7" t="str">
        <f>Premissas!$E$4</f>
        <v>agosto/19</v>
      </c>
      <c r="Z4078" s="29">
        <f t="shared" si="6240"/>
        <v>292</v>
      </c>
      <c r="AA4078" s="15">
        <f>Premissas!$H$4</f>
        <v>46.48</v>
      </c>
      <c r="AB4078" s="16">
        <f t="shared" si="6237"/>
        <v>0</v>
      </c>
      <c r="AC4078" s="17">
        <f>AB4078*Premissas!$C$6</f>
        <v>0</v>
      </c>
      <c r="AD4078" s="15">
        <f t="shared" si="6238"/>
        <v>292</v>
      </c>
      <c r="AE4078" s="18">
        <f>AD4078*Premissas!$C$12</f>
        <v>9413.0971211641881</v>
      </c>
    </row>
    <row r="4079" spans="1:33" x14ac:dyDescent="0.25">
      <c r="A4079" s="7" t="str">
        <f>Premissas!$E$5</f>
        <v>julho/19</v>
      </c>
      <c r="B4079" s="29">
        <f t="shared" si="6241"/>
        <v>292</v>
      </c>
      <c r="C4079" s="15">
        <f>LARGE(Premissas!$H$5:$I$5,1)</f>
        <v>63.17</v>
      </c>
      <c r="D4079" s="16">
        <f t="shared" si="6231"/>
        <v>0</v>
      </c>
      <c r="E4079" s="17">
        <f>D4079*Premissas!$C$6</f>
        <v>0</v>
      </c>
      <c r="F4079" s="15">
        <f t="shared" si="6232"/>
        <v>292</v>
      </c>
      <c r="G4079" s="18">
        <f>F4079*Premissas!$C$5</f>
        <v>9413.0971211641881</v>
      </c>
      <c r="M4079" s="7" t="str">
        <f>Premissas!$E$5</f>
        <v>julho/19</v>
      </c>
      <c r="N4079" s="29">
        <f t="shared" si="6239"/>
        <v>292</v>
      </c>
      <c r="O4079" s="15">
        <f>Premissas!$I$5</f>
        <v>39.979999999999997</v>
      </c>
      <c r="P4079" s="16">
        <f t="shared" si="6234"/>
        <v>0</v>
      </c>
      <c r="Q4079" s="17">
        <f>P4079*Premissas!$C$13</f>
        <v>0</v>
      </c>
      <c r="R4079" s="15">
        <f t="shared" si="6235"/>
        <v>292</v>
      </c>
      <c r="S4079" s="18">
        <f>R4079*Premissas!$C$11</f>
        <v>14064.220183486239</v>
      </c>
      <c r="Y4079" s="7" t="str">
        <f>Premissas!$E$5</f>
        <v>julho/19</v>
      </c>
      <c r="Z4079" s="29">
        <f t="shared" si="6240"/>
        <v>292</v>
      </c>
      <c r="AA4079" s="15">
        <f>Premissas!$H$5</f>
        <v>63.17</v>
      </c>
      <c r="AB4079" s="16">
        <f t="shared" si="6237"/>
        <v>0</v>
      </c>
      <c r="AC4079" s="17">
        <f>AB4079*Premissas!$C$6</f>
        <v>0</v>
      </c>
      <c r="AD4079" s="15">
        <f t="shared" si="6238"/>
        <v>292</v>
      </c>
      <c r="AE4079" s="18">
        <f>AD4079*Premissas!$C$12</f>
        <v>9413.0971211641881</v>
      </c>
    </row>
    <row r="4080" spans="1:33" x14ac:dyDescent="0.25">
      <c r="A4080" s="7" t="str">
        <f>Premissas!$E$6</f>
        <v>junho/19</v>
      </c>
      <c r="B4080" s="29">
        <f t="shared" si="6241"/>
        <v>292</v>
      </c>
      <c r="C4080" s="15">
        <f>LARGE(Premissas!$H$6:$I$6,1)</f>
        <v>59.47</v>
      </c>
      <c r="D4080" s="16">
        <f t="shared" si="6231"/>
        <v>0</v>
      </c>
      <c r="E4080" s="17">
        <f>D4080*Premissas!$C$6</f>
        <v>0</v>
      </c>
      <c r="F4080" s="15">
        <f t="shared" si="6232"/>
        <v>292</v>
      </c>
      <c r="G4080" s="18">
        <f>F4080*Premissas!$C$5</f>
        <v>9413.0971211641881</v>
      </c>
      <c r="M4080" s="7" t="str">
        <f>Premissas!$E$6</f>
        <v>junho/19</v>
      </c>
      <c r="N4080" s="29">
        <f t="shared" si="6239"/>
        <v>292</v>
      </c>
      <c r="O4080" s="15">
        <f>Premissas!$I$6</f>
        <v>47.71</v>
      </c>
      <c r="P4080" s="16">
        <f t="shared" si="6234"/>
        <v>0</v>
      </c>
      <c r="Q4080" s="17">
        <f>P4080*Premissas!$C$13</f>
        <v>0</v>
      </c>
      <c r="R4080" s="15">
        <f t="shared" si="6235"/>
        <v>292</v>
      </c>
      <c r="S4080" s="18">
        <f>R4080*Premissas!$C$11</f>
        <v>14064.220183486239</v>
      </c>
      <c r="Y4080" s="7" t="str">
        <f>Premissas!$E$6</f>
        <v>junho/19</v>
      </c>
      <c r="Z4080" s="29">
        <f t="shared" si="6240"/>
        <v>292</v>
      </c>
      <c r="AA4080" s="15">
        <f>Premissas!$H$6</f>
        <v>59.47</v>
      </c>
      <c r="AB4080" s="16">
        <f t="shared" si="6237"/>
        <v>0</v>
      </c>
      <c r="AC4080" s="17">
        <f>AB4080*Premissas!$C$6</f>
        <v>0</v>
      </c>
      <c r="AD4080" s="15">
        <f t="shared" si="6238"/>
        <v>292</v>
      </c>
      <c r="AE4080" s="18">
        <f>AD4080*Premissas!$C$12</f>
        <v>9413.0971211641881</v>
      </c>
    </row>
    <row r="4081" spans="1:33" x14ac:dyDescent="0.25">
      <c r="A4081" s="7" t="str">
        <f>Premissas!$E$7</f>
        <v>maio/19</v>
      </c>
      <c r="B4081" s="29">
        <f t="shared" si="6241"/>
        <v>292</v>
      </c>
      <c r="C4081" s="15">
        <f>LARGE(Premissas!$H$7:$I$7,1)</f>
        <v>61.04</v>
      </c>
      <c r="D4081" s="20">
        <f t="shared" si="6231"/>
        <v>0</v>
      </c>
      <c r="E4081" s="17">
        <f>D4081*Premissas!$C$6</f>
        <v>0</v>
      </c>
      <c r="F4081" s="15">
        <f t="shared" si="6232"/>
        <v>292</v>
      </c>
      <c r="G4081" s="18">
        <f>F4081*Premissas!$C$5</f>
        <v>9413.0971211641881</v>
      </c>
      <c r="M4081" s="7" t="str">
        <f>Premissas!$E$7</f>
        <v>maio/19</v>
      </c>
      <c r="N4081" s="29">
        <f t="shared" si="6239"/>
        <v>292</v>
      </c>
      <c r="O4081" s="15">
        <f>Premissas!$I$7</f>
        <v>46.37</v>
      </c>
      <c r="P4081" s="20">
        <f t="shared" si="6234"/>
        <v>0</v>
      </c>
      <c r="Q4081" s="17">
        <f>P4081*Premissas!$C$13</f>
        <v>0</v>
      </c>
      <c r="R4081" s="15">
        <f t="shared" si="6235"/>
        <v>292</v>
      </c>
      <c r="S4081" s="18">
        <f>R4081*Premissas!$C$11</f>
        <v>14064.220183486239</v>
      </c>
      <c r="Y4081" s="7" t="str">
        <f>Premissas!$E$7</f>
        <v>maio/19</v>
      </c>
      <c r="Z4081" s="29">
        <f t="shared" si="6240"/>
        <v>292</v>
      </c>
      <c r="AA4081" s="15">
        <f>Premissas!$H$7</f>
        <v>61.04</v>
      </c>
      <c r="AB4081" s="20">
        <f t="shared" si="6237"/>
        <v>0</v>
      </c>
      <c r="AC4081" s="17">
        <f>AB4081*Premissas!$C$6</f>
        <v>0</v>
      </c>
      <c r="AD4081" s="15">
        <f t="shared" si="6238"/>
        <v>292</v>
      </c>
      <c r="AE4081" s="18">
        <f>AD4081*Premissas!$C$12</f>
        <v>9413.0971211641881</v>
      </c>
    </row>
    <row r="4082" spans="1:33" x14ac:dyDescent="0.25">
      <c r="A4082" s="7" t="str">
        <f>Premissas!$E$8</f>
        <v>abril/19</v>
      </c>
      <c r="B4082" s="29">
        <f t="shared" si="6241"/>
        <v>292</v>
      </c>
      <c r="C4082" s="15">
        <f>LARGE(Premissas!$H$8:$I$8,1)</f>
        <v>81.98</v>
      </c>
      <c r="D4082" s="20">
        <f t="shared" si="6231"/>
        <v>0</v>
      </c>
      <c r="E4082" s="17">
        <f>D4082*Premissas!$C$6</f>
        <v>0</v>
      </c>
      <c r="F4082" s="15">
        <f t="shared" si="6232"/>
        <v>292</v>
      </c>
      <c r="G4082" s="18">
        <f>F4082*Premissas!$C$5</f>
        <v>9413.0971211641881</v>
      </c>
      <c r="M4082" s="7" t="str">
        <f>Premissas!$E$8</f>
        <v>abril/19</v>
      </c>
      <c r="N4082" s="29">
        <f t="shared" si="6239"/>
        <v>292</v>
      </c>
      <c r="O4082" s="15">
        <f>Premissas!$I$8</f>
        <v>53.09</v>
      </c>
      <c r="P4082" s="20">
        <f t="shared" si="6234"/>
        <v>0</v>
      </c>
      <c r="Q4082" s="17">
        <f>P4082*Premissas!$C$13</f>
        <v>0</v>
      </c>
      <c r="R4082" s="15">
        <f t="shared" si="6235"/>
        <v>292</v>
      </c>
      <c r="S4082" s="18">
        <f>R4082*Premissas!$C$11</f>
        <v>14064.220183486239</v>
      </c>
      <c r="Y4082" s="7" t="str">
        <f>Premissas!$E$8</f>
        <v>abril/19</v>
      </c>
      <c r="Z4082" s="29">
        <f t="shared" si="6240"/>
        <v>292</v>
      </c>
      <c r="AA4082" s="15">
        <f>Premissas!$H$8</f>
        <v>81.98</v>
      </c>
      <c r="AB4082" s="20">
        <f t="shared" si="6237"/>
        <v>0</v>
      </c>
      <c r="AC4082" s="17">
        <f>AB4082*Premissas!$C$6</f>
        <v>0</v>
      </c>
      <c r="AD4082" s="15">
        <f t="shared" si="6238"/>
        <v>292</v>
      </c>
      <c r="AE4082" s="18">
        <f>AD4082*Premissas!$C$12</f>
        <v>9413.0971211641881</v>
      </c>
    </row>
    <row r="4083" spans="1:33" x14ac:dyDescent="0.25">
      <c r="A4083" s="7" t="str">
        <f>Premissas!$E$9</f>
        <v>março/19</v>
      </c>
      <c r="B4083" s="29">
        <f t="shared" si="6241"/>
        <v>292</v>
      </c>
      <c r="C4083" s="15">
        <f>LARGE(Premissas!$H$9:$I$9,1)</f>
        <v>77.73</v>
      </c>
      <c r="D4083" s="20">
        <f t="shared" si="6231"/>
        <v>0</v>
      </c>
      <c r="E4083" s="17">
        <f>D4083*Premissas!$C$6</f>
        <v>0</v>
      </c>
      <c r="F4083" s="15">
        <f t="shared" si="6232"/>
        <v>292</v>
      </c>
      <c r="G4083" s="18">
        <f>F4083*Premissas!$C$5</f>
        <v>9413.0971211641881</v>
      </c>
      <c r="M4083" s="7" t="str">
        <f>Premissas!$E$9</f>
        <v>março/19</v>
      </c>
      <c r="N4083" s="29">
        <f t="shared" si="6239"/>
        <v>292</v>
      </c>
      <c r="O4083" s="15">
        <f>Premissas!$I$9</f>
        <v>77.73</v>
      </c>
      <c r="P4083" s="20">
        <f t="shared" si="6234"/>
        <v>0</v>
      </c>
      <c r="Q4083" s="17">
        <f>P4083*Premissas!$C$13</f>
        <v>0</v>
      </c>
      <c r="R4083" s="15">
        <f t="shared" si="6235"/>
        <v>292</v>
      </c>
      <c r="S4083" s="18">
        <f>R4083*Premissas!$C$11</f>
        <v>14064.220183486239</v>
      </c>
      <c r="Y4083" s="7" t="str">
        <f>Premissas!$E$9</f>
        <v>março/19</v>
      </c>
      <c r="Z4083" s="29">
        <f t="shared" si="6240"/>
        <v>292</v>
      </c>
      <c r="AA4083" s="15">
        <f>Premissas!$H$9</f>
        <v>77.62</v>
      </c>
      <c r="AB4083" s="20">
        <f t="shared" si="6237"/>
        <v>0</v>
      </c>
      <c r="AC4083" s="17">
        <f>AB4083*Premissas!$C$6</f>
        <v>0</v>
      </c>
      <c r="AD4083" s="15">
        <f t="shared" si="6238"/>
        <v>292</v>
      </c>
      <c r="AE4083" s="18">
        <f>AD4083*Premissas!$C$12</f>
        <v>9413.0971211641881</v>
      </c>
    </row>
    <row r="4084" spans="1:33" x14ac:dyDescent="0.25">
      <c r="A4084" s="7" t="str">
        <f>Premissas!$E$10</f>
        <v>fevereiro/19</v>
      </c>
      <c r="B4084" s="29">
        <f t="shared" si="6241"/>
        <v>292</v>
      </c>
      <c r="C4084" s="15">
        <f>LARGE(Premissas!$H$10:$I$10,1)</f>
        <v>89.49</v>
      </c>
      <c r="D4084" s="20">
        <f t="shared" si="6231"/>
        <v>0</v>
      </c>
      <c r="E4084" s="17">
        <f>D4084*Premissas!$C$6</f>
        <v>0</v>
      </c>
      <c r="F4084" s="15">
        <f t="shared" si="6232"/>
        <v>292</v>
      </c>
      <c r="G4084" s="18">
        <f>F4084*Premissas!$C$5</f>
        <v>9413.0971211641881</v>
      </c>
      <c r="M4084" s="7" t="str">
        <f>Premissas!$E$10</f>
        <v>fevereiro/19</v>
      </c>
      <c r="N4084" s="29">
        <f t="shared" si="6239"/>
        <v>292</v>
      </c>
      <c r="O4084" s="15">
        <f>Premissas!$I$10</f>
        <v>61.82</v>
      </c>
      <c r="P4084" s="20">
        <f t="shared" si="6234"/>
        <v>0</v>
      </c>
      <c r="Q4084" s="17">
        <f>P4084*Premissas!$C$13</f>
        <v>0</v>
      </c>
      <c r="R4084" s="15">
        <f t="shared" si="6235"/>
        <v>292</v>
      </c>
      <c r="S4084" s="18">
        <f>R4084*Premissas!$C$11</f>
        <v>14064.220183486239</v>
      </c>
      <c r="Y4084" s="7" t="str">
        <f>Premissas!$E$10</f>
        <v>fevereiro/19</v>
      </c>
      <c r="Z4084" s="29">
        <f t="shared" si="6240"/>
        <v>292</v>
      </c>
      <c r="AA4084" s="15">
        <f>Premissas!$H$10</f>
        <v>89.49</v>
      </c>
      <c r="AB4084" s="20">
        <f t="shared" si="6237"/>
        <v>0</v>
      </c>
      <c r="AC4084" s="17">
        <f>AB4084*Premissas!$C$6</f>
        <v>0</v>
      </c>
      <c r="AD4084" s="15">
        <f t="shared" si="6238"/>
        <v>292</v>
      </c>
      <c r="AE4084" s="18">
        <f>AD4084*Premissas!$C$12</f>
        <v>9413.0971211641881</v>
      </c>
    </row>
    <row r="4085" spans="1:33" x14ac:dyDescent="0.25">
      <c r="A4085" s="7" t="str">
        <f>Premissas!$E$11</f>
        <v>janeiro/19</v>
      </c>
      <c r="B4085" s="29">
        <f t="shared" si="6241"/>
        <v>292</v>
      </c>
      <c r="C4085" s="15">
        <f>LARGE(Premissas!$H$11:$I$11,1)</f>
        <v>81.09</v>
      </c>
      <c r="D4085" s="16">
        <f t="shared" si="6231"/>
        <v>0</v>
      </c>
      <c r="E4085" s="17">
        <f>D4085*Premissas!$C$6</f>
        <v>0</v>
      </c>
      <c r="F4085" s="15">
        <f t="shared" si="6232"/>
        <v>292</v>
      </c>
      <c r="G4085" s="18">
        <f>F4085*Premissas!$C$5</f>
        <v>9413.0971211641881</v>
      </c>
      <c r="M4085" s="7" t="str">
        <f>Premissas!$E$11</f>
        <v>janeiro/19</v>
      </c>
      <c r="N4085" s="29">
        <f t="shared" si="6239"/>
        <v>292</v>
      </c>
      <c r="O4085" s="15">
        <f>Premissas!$I$11</f>
        <v>57.12</v>
      </c>
      <c r="P4085" s="16">
        <f t="shared" si="6234"/>
        <v>0</v>
      </c>
      <c r="Q4085" s="17">
        <f>P4085*Premissas!$C$13</f>
        <v>0</v>
      </c>
      <c r="R4085" s="15">
        <f t="shared" si="6235"/>
        <v>292</v>
      </c>
      <c r="S4085" s="18">
        <f>R4085*Premissas!$C$11</f>
        <v>14064.220183486239</v>
      </c>
      <c r="Y4085" s="7" t="str">
        <f>Premissas!$E$11</f>
        <v>janeiro/19</v>
      </c>
      <c r="Z4085" s="29">
        <f t="shared" si="6240"/>
        <v>292</v>
      </c>
      <c r="AA4085" s="15">
        <f>Premissas!$H$11</f>
        <v>81.09</v>
      </c>
      <c r="AB4085" s="16">
        <f t="shared" si="6237"/>
        <v>0</v>
      </c>
      <c r="AC4085" s="17">
        <f>AB4085*Premissas!$C$6</f>
        <v>0</v>
      </c>
      <c r="AD4085" s="15">
        <f t="shared" si="6238"/>
        <v>292</v>
      </c>
      <c r="AE4085" s="18">
        <f>AD4085*Premissas!$C$12</f>
        <v>9413.0971211641881</v>
      </c>
    </row>
    <row r="4086" spans="1:33" x14ac:dyDescent="0.25">
      <c r="A4086" s="7" t="str">
        <f>Premissas!$E$12</f>
        <v>dezembro/18</v>
      </c>
      <c r="B4086" s="29">
        <f t="shared" si="6241"/>
        <v>292</v>
      </c>
      <c r="C4086" s="15">
        <f>LARGE(Premissas!$H$12:$I$12,1)</f>
        <v>66.98</v>
      </c>
      <c r="D4086" s="16">
        <f t="shared" si="6231"/>
        <v>0</v>
      </c>
      <c r="E4086" s="17">
        <f>D4086*Premissas!$C$6</f>
        <v>0</v>
      </c>
      <c r="F4086" s="15">
        <f t="shared" si="6232"/>
        <v>292</v>
      </c>
      <c r="G4086" s="18">
        <f>F4086*Premissas!$C$5</f>
        <v>9413.0971211641881</v>
      </c>
      <c r="M4086" s="7" t="str">
        <f>Premissas!$E$12</f>
        <v>dezembro/18</v>
      </c>
      <c r="N4086" s="29">
        <f t="shared" si="6239"/>
        <v>292</v>
      </c>
      <c r="O4086" s="15">
        <f>Premissas!$I$12</f>
        <v>56.9</v>
      </c>
      <c r="P4086" s="16">
        <f t="shared" si="6234"/>
        <v>0</v>
      </c>
      <c r="Q4086" s="17">
        <f>P4086*Premissas!$C$13</f>
        <v>0</v>
      </c>
      <c r="R4086" s="15">
        <f t="shared" si="6235"/>
        <v>292</v>
      </c>
      <c r="S4086" s="18">
        <f>R4086*Premissas!$C$11</f>
        <v>14064.220183486239</v>
      </c>
      <c r="Y4086" s="7" t="str">
        <f>Premissas!$E$12</f>
        <v>dezembro/18</v>
      </c>
      <c r="Z4086" s="29">
        <f t="shared" si="6240"/>
        <v>292</v>
      </c>
      <c r="AA4086" s="15">
        <f>Premissas!$H$12</f>
        <v>66.98</v>
      </c>
      <c r="AB4086" s="16">
        <f t="shared" si="6237"/>
        <v>0</v>
      </c>
      <c r="AC4086" s="17">
        <f>AB4086*Premissas!$C$6</f>
        <v>0</v>
      </c>
      <c r="AD4086" s="15">
        <f t="shared" si="6238"/>
        <v>292</v>
      </c>
      <c r="AE4086" s="18">
        <f>AD4086*Premissas!$C$12</f>
        <v>9413.0971211641881</v>
      </c>
    </row>
    <row r="4087" spans="1:33" x14ac:dyDescent="0.25">
      <c r="A4087" s="7" t="str">
        <f>Premissas!$E$13</f>
        <v>novembro/18</v>
      </c>
      <c r="B4087" s="29">
        <f t="shared" si="6241"/>
        <v>292</v>
      </c>
      <c r="C4087" s="15">
        <f>LARGE(Premissas!$H$13:$I$13,1)</f>
        <v>66.42</v>
      </c>
      <c r="D4087" s="16">
        <f t="shared" si="6231"/>
        <v>0</v>
      </c>
      <c r="E4087" s="17">
        <f>D4087*Premissas!$C$6</f>
        <v>0</v>
      </c>
      <c r="F4087" s="15">
        <f t="shared" si="6232"/>
        <v>292</v>
      </c>
      <c r="G4087" s="18">
        <f>F4087*Premissas!$C$5</f>
        <v>9413.0971211641881</v>
      </c>
      <c r="M4087" s="7" t="str">
        <f>Premissas!$E$13</f>
        <v>novembro/18</v>
      </c>
      <c r="N4087" s="29">
        <f t="shared" si="6239"/>
        <v>292</v>
      </c>
      <c r="O4087" s="15">
        <f>Premissas!$I$13</f>
        <v>40.659999999999997</v>
      </c>
      <c r="P4087" s="16">
        <f t="shared" si="6234"/>
        <v>0</v>
      </c>
      <c r="Q4087" s="17">
        <f>P4087*Premissas!$C$13</f>
        <v>0</v>
      </c>
      <c r="R4087" s="15">
        <f t="shared" si="6235"/>
        <v>292</v>
      </c>
      <c r="S4087" s="18">
        <f>R4087*Premissas!$C$11</f>
        <v>14064.220183486239</v>
      </c>
      <c r="Y4087" s="7" t="str">
        <f>Premissas!$E$13</f>
        <v>novembro/18</v>
      </c>
      <c r="Z4087" s="29">
        <f t="shared" si="6240"/>
        <v>292</v>
      </c>
      <c r="AA4087" s="15">
        <f>Premissas!$H$13</f>
        <v>66.42</v>
      </c>
      <c r="AB4087" s="16">
        <f t="shared" si="6237"/>
        <v>0</v>
      </c>
      <c r="AC4087" s="17">
        <f>AB4087*Premissas!$C$6</f>
        <v>0</v>
      </c>
      <c r="AD4087" s="15">
        <f t="shared" si="6238"/>
        <v>292</v>
      </c>
      <c r="AE4087" s="18">
        <f>AD4087*Premissas!$C$12</f>
        <v>9413.0971211641881</v>
      </c>
    </row>
    <row r="4088" spans="1:33" x14ac:dyDescent="0.25">
      <c r="A4088" s="26" t="s">
        <v>35</v>
      </c>
      <c r="B4088" s="5"/>
      <c r="C4088" s="5">
        <f>LARGE(C4075:C4087,1)</f>
        <v>89.49</v>
      </c>
      <c r="D4088" s="5">
        <f>LARGE(D4075:D4087,1)</f>
        <v>0</v>
      </c>
      <c r="E4088" s="27">
        <f>SUM(E4076:E4087)</f>
        <v>0</v>
      </c>
      <c r="F4088" s="5">
        <f>LARGE(F4075:F4087,1)</f>
        <v>292</v>
      </c>
      <c r="G4088" s="27">
        <f t="shared" ref="G4088:G4144" si="6242">SUM(G4076:G4087)</f>
        <v>112957.16545397026</v>
      </c>
      <c r="H4088" s="50">
        <f>E4088+G4088</f>
        <v>112957.16545397026</v>
      </c>
      <c r="I4088">
        <f>B4076</f>
        <v>292</v>
      </c>
      <c r="M4088" s="26" t="s">
        <v>35</v>
      </c>
      <c r="N4088" s="5"/>
      <c r="O4088" s="5">
        <f t="shared" ref="O4088:P4088" si="6243">LARGE(O4075:O4087,1)</f>
        <v>77.73</v>
      </c>
      <c r="P4088" s="5">
        <f t="shared" si="6243"/>
        <v>0</v>
      </c>
      <c r="Q4088" s="27">
        <f t="shared" ref="Q4088" si="6244">SUM(Q4076:Q4087)</f>
        <v>0</v>
      </c>
      <c r="R4088" s="5">
        <f t="shared" ref="R4088" si="6245">LARGE(R4075:R4087,1)</f>
        <v>292</v>
      </c>
      <c r="S4088" s="27">
        <f t="shared" ref="S4088:S4144" si="6246">SUM(S4076:S4087)</f>
        <v>168770.64220183485</v>
      </c>
      <c r="T4088" s="50">
        <f t="shared" ref="T4088" si="6247">Q4088+S4088</f>
        <v>168770.64220183485</v>
      </c>
      <c r="U4088">
        <f t="shared" ref="U4088" si="6248">N4076</f>
        <v>292</v>
      </c>
      <c r="Y4088" s="26" t="s">
        <v>35</v>
      </c>
      <c r="Z4088" s="5"/>
      <c r="AA4088" s="5">
        <f t="shared" ref="AA4088:AB4088" si="6249">LARGE(AA4075:AA4087,1)</f>
        <v>89.49</v>
      </c>
      <c r="AB4088" s="5">
        <f t="shared" si="6249"/>
        <v>0</v>
      </c>
      <c r="AC4088" s="27">
        <f t="shared" ref="AC4088" si="6250">SUM(AC4076:AC4087)</f>
        <v>0</v>
      </c>
      <c r="AD4088" s="5">
        <f t="shared" ref="AD4088" si="6251">LARGE(AD4075:AD4087,1)</f>
        <v>292</v>
      </c>
      <c r="AE4088" s="27">
        <f t="shared" ref="AE4088:AE4144" si="6252">SUM(AE4076:AE4087)</f>
        <v>112957.16545397026</v>
      </c>
      <c r="AF4088" s="50">
        <f t="shared" ref="AF4088" si="6253">AC4088+AE4088</f>
        <v>112957.16545397026</v>
      </c>
      <c r="AG4088">
        <f t="shared" ref="AG4088" si="6254">Z4076</f>
        <v>292</v>
      </c>
    </row>
    <row r="4089" spans="1:33" x14ac:dyDescent="0.25">
      <c r="A4089" s="6" t="s">
        <v>12</v>
      </c>
      <c r="B4089" s="6" t="s">
        <v>18</v>
      </c>
      <c r="C4089" s="6" t="s">
        <v>19</v>
      </c>
      <c r="D4089" s="14" t="s">
        <v>20</v>
      </c>
      <c r="E4089" s="14" t="s">
        <v>21</v>
      </c>
      <c r="F4089" s="6" t="s">
        <v>22</v>
      </c>
      <c r="G4089" s="6" t="s">
        <v>23</v>
      </c>
      <c r="M4089" s="6" t="s">
        <v>12</v>
      </c>
      <c r="N4089" s="6" t="s">
        <v>18</v>
      </c>
      <c r="O4089" s="6" t="s">
        <v>19</v>
      </c>
      <c r="P4089" s="14" t="s">
        <v>20</v>
      </c>
      <c r="Q4089" s="14" t="s">
        <v>21</v>
      </c>
      <c r="R4089" s="6" t="s">
        <v>22</v>
      </c>
      <c r="S4089" s="6" t="s">
        <v>23</v>
      </c>
      <c r="Y4089" s="6" t="s">
        <v>12</v>
      </c>
      <c r="Z4089" s="6" t="s">
        <v>18</v>
      </c>
      <c r="AA4089" s="6" t="s">
        <v>19</v>
      </c>
      <c r="AB4089" s="14" t="s">
        <v>20</v>
      </c>
      <c r="AC4089" s="14" t="s">
        <v>21</v>
      </c>
      <c r="AD4089" s="6" t="s">
        <v>22</v>
      </c>
      <c r="AE4089" s="6" t="s">
        <v>23</v>
      </c>
    </row>
    <row r="4090" spans="1:33" x14ac:dyDescent="0.25">
      <c r="A4090" s="7" t="str">
        <f>Premissas!$E$2</f>
        <v>outubro/19</v>
      </c>
      <c r="B4090" s="29">
        <f>B4076+1</f>
        <v>293</v>
      </c>
      <c r="C4090" s="15">
        <f>LARGE(Premissas!$H$2:$I$2,1)</f>
        <v>63.39</v>
      </c>
      <c r="D4090" s="16">
        <f t="shared" ref="D4090:D4101" si="6255">IF(C4090&gt;105%*B4090,(C4090-B4090),0)</f>
        <v>0</v>
      </c>
      <c r="E4090" s="17">
        <f>D4090*Premissas!$C$6</f>
        <v>0</v>
      </c>
      <c r="F4090" s="15">
        <f t="shared" ref="F4090:F4101" si="6256">IF(C4090&gt;B4090,C4090,B4090)</f>
        <v>293</v>
      </c>
      <c r="G4090" s="18">
        <f>F4090*Premissas!$C$5</f>
        <v>9445.3337551407785</v>
      </c>
      <c r="M4090" s="7" t="str">
        <f>Premissas!$E$2</f>
        <v>outubro/19</v>
      </c>
      <c r="N4090" s="29">
        <f t="shared" ref="N4090" si="6257">N4076+1</f>
        <v>293</v>
      </c>
      <c r="O4090" s="15">
        <f>Premissas!$I$2</f>
        <v>63.39</v>
      </c>
      <c r="P4090" s="16">
        <f t="shared" ref="P4090:P4101" si="6258">IF(O4090&gt;105%*N4090,(O4090-N4090),0)</f>
        <v>0</v>
      </c>
      <c r="Q4090" s="17">
        <f>P4090*Premissas!$C$13</f>
        <v>0</v>
      </c>
      <c r="R4090" s="15">
        <f t="shared" ref="R4090:R4101" si="6259">IF(O4090&gt;N4090,O4090,N4090)</f>
        <v>293</v>
      </c>
      <c r="S4090" s="18">
        <f>R4090*Premissas!$C$11</f>
        <v>14112.385321100917</v>
      </c>
      <c r="Y4090" s="7" t="str">
        <f>Premissas!$E$2</f>
        <v>outubro/19</v>
      </c>
      <c r="Z4090" s="29">
        <f t="shared" ref="Z4090" si="6260">Z4076+1</f>
        <v>293</v>
      </c>
      <c r="AA4090" s="15">
        <f>Premissas!$H$2</f>
        <v>58.8</v>
      </c>
      <c r="AB4090" s="16">
        <f t="shared" ref="AB4090:AB4101" si="6261">IF(AA4090&gt;105%*Z4090,(AA4090-Z4090),0)</f>
        <v>0</v>
      </c>
      <c r="AC4090" s="17">
        <f>AB4090*Premissas!$C$6</f>
        <v>0</v>
      </c>
      <c r="AD4090" s="15">
        <f t="shared" ref="AD4090:AD4101" si="6262">IF(AA4090&gt;Z4090,AA4090,Z4090)</f>
        <v>293</v>
      </c>
      <c r="AE4090" s="18">
        <f>AD4090*Premissas!$C$12</f>
        <v>9445.3337551407785</v>
      </c>
    </row>
    <row r="4091" spans="1:33" x14ac:dyDescent="0.25">
      <c r="A4091" s="7" t="str">
        <f>Premissas!$E$3</f>
        <v>setembro/19</v>
      </c>
      <c r="B4091" s="29">
        <f>B4090</f>
        <v>293</v>
      </c>
      <c r="C4091" s="15">
        <f>LARGE(Premissas!$H$3:$I$3,1)</f>
        <v>58.91</v>
      </c>
      <c r="D4091" s="16">
        <f t="shared" si="6255"/>
        <v>0</v>
      </c>
      <c r="E4091" s="17">
        <f>D4091*Premissas!$C$6</f>
        <v>0</v>
      </c>
      <c r="F4091" s="15">
        <f t="shared" si="6256"/>
        <v>293</v>
      </c>
      <c r="G4091" s="18">
        <f>F4091*Premissas!$C$5</f>
        <v>9445.3337551407785</v>
      </c>
      <c r="M4091" s="7" t="str">
        <f>Premissas!$E$3</f>
        <v>setembro/19</v>
      </c>
      <c r="N4091" s="29">
        <f t="shared" ref="N4091:N4101" si="6263">N4090</f>
        <v>293</v>
      </c>
      <c r="O4091" s="15">
        <f>Premissas!$I$3</f>
        <v>52.19</v>
      </c>
      <c r="P4091" s="16">
        <f t="shared" si="6258"/>
        <v>0</v>
      </c>
      <c r="Q4091" s="17">
        <f>P4091*Premissas!$C$13</f>
        <v>0</v>
      </c>
      <c r="R4091" s="15">
        <f t="shared" si="6259"/>
        <v>293</v>
      </c>
      <c r="S4091" s="18">
        <f>R4091*Premissas!$C$11</f>
        <v>14112.385321100917</v>
      </c>
      <c r="Y4091" s="7" t="str">
        <f>Premissas!$E$3</f>
        <v>setembro/19</v>
      </c>
      <c r="Z4091" s="29">
        <f t="shared" ref="Z4091:Z4101" si="6264">Z4090</f>
        <v>293</v>
      </c>
      <c r="AA4091" s="15">
        <f>Premissas!$H$3</f>
        <v>58.91</v>
      </c>
      <c r="AB4091" s="16">
        <f t="shared" si="6261"/>
        <v>0</v>
      </c>
      <c r="AC4091" s="17">
        <f>AB4091*Premissas!$C$6</f>
        <v>0</v>
      </c>
      <c r="AD4091" s="15">
        <f t="shared" si="6262"/>
        <v>293</v>
      </c>
      <c r="AE4091" s="18">
        <f>AD4091*Premissas!$C$12</f>
        <v>9445.3337551407785</v>
      </c>
    </row>
    <row r="4092" spans="1:33" x14ac:dyDescent="0.25">
      <c r="A4092" s="7" t="str">
        <f>Premissas!$E$4</f>
        <v>agosto/19</v>
      </c>
      <c r="B4092" s="29">
        <f t="shared" ref="B4092:B4101" si="6265">B4091</f>
        <v>293</v>
      </c>
      <c r="C4092" s="15">
        <f>LARGE(Premissas!$H$4:$I$4,1)</f>
        <v>46.48</v>
      </c>
      <c r="D4092" s="16">
        <f t="shared" si="6255"/>
        <v>0</v>
      </c>
      <c r="E4092" s="17">
        <f>D4092*Premissas!$C$6</f>
        <v>0</v>
      </c>
      <c r="F4092" s="15">
        <f t="shared" si="6256"/>
        <v>293</v>
      </c>
      <c r="G4092" s="18">
        <f>F4092*Premissas!$C$5</f>
        <v>9445.3337551407785</v>
      </c>
      <c r="M4092" s="7" t="str">
        <f>Premissas!$E$4</f>
        <v>agosto/19</v>
      </c>
      <c r="N4092" s="29">
        <f t="shared" si="6263"/>
        <v>293</v>
      </c>
      <c r="O4092" s="15">
        <f>Premissas!$I$4</f>
        <v>20.16</v>
      </c>
      <c r="P4092" s="16">
        <f t="shared" si="6258"/>
        <v>0</v>
      </c>
      <c r="Q4092" s="17">
        <f>P4092*Premissas!$C$13</f>
        <v>0</v>
      </c>
      <c r="R4092" s="15">
        <f t="shared" si="6259"/>
        <v>293</v>
      </c>
      <c r="S4092" s="18">
        <f>R4092*Premissas!$C$11</f>
        <v>14112.385321100917</v>
      </c>
      <c r="Y4092" s="7" t="str">
        <f>Premissas!$E$4</f>
        <v>agosto/19</v>
      </c>
      <c r="Z4092" s="29">
        <f t="shared" si="6264"/>
        <v>293</v>
      </c>
      <c r="AA4092" s="15">
        <f>Premissas!$H$4</f>
        <v>46.48</v>
      </c>
      <c r="AB4092" s="16">
        <f t="shared" si="6261"/>
        <v>0</v>
      </c>
      <c r="AC4092" s="17">
        <f>AB4092*Premissas!$C$6</f>
        <v>0</v>
      </c>
      <c r="AD4092" s="15">
        <f t="shared" si="6262"/>
        <v>293</v>
      </c>
      <c r="AE4092" s="18">
        <f>AD4092*Premissas!$C$12</f>
        <v>9445.3337551407785</v>
      </c>
    </row>
    <row r="4093" spans="1:33" x14ac:dyDescent="0.25">
      <c r="A4093" s="7" t="str">
        <f>Premissas!$E$5</f>
        <v>julho/19</v>
      </c>
      <c r="B4093" s="29">
        <f t="shared" si="6265"/>
        <v>293</v>
      </c>
      <c r="C4093" s="15">
        <f>LARGE(Premissas!$H$5:$I$5,1)</f>
        <v>63.17</v>
      </c>
      <c r="D4093" s="16">
        <f t="shared" si="6255"/>
        <v>0</v>
      </c>
      <c r="E4093" s="17">
        <f>D4093*Premissas!$C$6</f>
        <v>0</v>
      </c>
      <c r="F4093" s="15">
        <f t="shared" si="6256"/>
        <v>293</v>
      </c>
      <c r="G4093" s="18">
        <f>F4093*Premissas!$C$5</f>
        <v>9445.3337551407785</v>
      </c>
      <c r="M4093" s="7" t="str">
        <f>Premissas!$E$5</f>
        <v>julho/19</v>
      </c>
      <c r="N4093" s="29">
        <f t="shared" si="6263"/>
        <v>293</v>
      </c>
      <c r="O4093" s="15">
        <f>Premissas!$I$5</f>
        <v>39.979999999999997</v>
      </c>
      <c r="P4093" s="16">
        <f t="shared" si="6258"/>
        <v>0</v>
      </c>
      <c r="Q4093" s="17">
        <f>P4093*Premissas!$C$13</f>
        <v>0</v>
      </c>
      <c r="R4093" s="15">
        <f t="shared" si="6259"/>
        <v>293</v>
      </c>
      <c r="S4093" s="18">
        <f>R4093*Premissas!$C$11</f>
        <v>14112.385321100917</v>
      </c>
      <c r="Y4093" s="7" t="str">
        <f>Premissas!$E$5</f>
        <v>julho/19</v>
      </c>
      <c r="Z4093" s="29">
        <f t="shared" si="6264"/>
        <v>293</v>
      </c>
      <c r="AA4093" s="15">
        <f>Premissas!$H$5</f>
        <v>63.17</v>
      </c>
      <c r="AB4093" s="16">
        <f t="shared" si="6261"/>
        <v>0</v>
      </c>
      <c r="AC4093" s="17">
        <f>AB4093*Premissas!$C$6</f>
        <v>0</v>
      </c>
      <c r="AD4093" s="15">
        <f t="shared" si="6262"/>
        <v>293</v>
      </c>
      <c r="AE4093" s="18">
        <f>AD4093*Premissas!$C$12</f>
        <v>9445.3337551407785</v>
      </c>
    </row>
    <row r="4094" spans="1:33" x14ac:dyDescent="0.25">
      <c r="A4094" s="7" t="str">
        <f>Premissas!$E$6</f>
        <v>junho/19</v>
      </c>
      <c r="B4094" s="29">
        <f t="shared" si="6265"/>
        <v>293</v>
      </c>
      <c r="C4094" s="15">
        <f>LARGE(Premissas!$H$6:$I$6,1)</f>
        <v>59.47</v>
      </c>
      <c r="D4094" s="16">
        <f t="shared" si="6255"/>
        <v>0</v>
      </c>
      <c r="E4094" s="17">
        <f>D4094*Premissas!$C$6</f>
        <v>0</v>
      </c>
      <c r="F4094" s="15">
        <f t="shared" si="6256"/>
        <v>293</v>
      </c>
      <c r="G4094" s="18">
        <f>F4094*Premissas!$C$5</f>
        <v>9445.3337551407785</v>
      </c>
      <c r="M4094" s="7" t="str">
        <f>Premissas!$E$6</f>
        <v>junho/19</v>
      </c>
      <c r="N4094" s="29">
        <f t="shared" si="6263"/>
        <v>293</v>
      </c>
      <c r="O4094" s="15">
        <f>Premissas!$I$6</f>
        <v>47.71</v>
      </c>
      <c r="P4094" s="16">
        <f t="shared" si="6258"/>
        <v>0</v>
      </c>
      <c r="Q4094" s="17">
        <f>P4094*Premissas!$C$13</f>
        <v>0</v>
      </c>
      <c r="R4094" s="15">
        <f t="shared" si="6259"/>
        <v>293</v>
      </c>
      <c r="S4094" s="18">
        <f>R4094*Premissas!$C$11</f>
        <v>14112.385321100917</v>
      </c>
      <c r="Y4094" s="7" t="str">
        <f>Premissas!$E$6</f>
        <v>junho/19</v>
      </c>
      <c r="Z4094" s="29">
        <f t="shared" si="6264"/>
        <v>293</v>
      </c>
      <c r="AA4094" s="15">
        <f>Premissas!$H$6</f>
        <v>59.47</v>
      </c>
      <c r="AB4094" s="16">
        <f t="shared" si="6261"/>
        <v>0</v>
      </c>
      <c r="AC4094" s="17">
        <f>AB4094*Premissas!$C$6</f>
        <v>0</v>
      </c>
      <c r="AD4094" s="15">
        <f t="shared" si="6262"/>
        <v>293</v>
      </c>
      <c r="AE4094" s="18">
        <f>AD4094*Premissas!$C$12</f>
        <v>9445.3337551407785</v>
      </c>
    </row>
    <row r="4095" spans="1:33" x14ac:dyDescent="0.25">
      <c r="A4095" s="7" t="str">
        <f>Premissas!$E$7</f>
        <v>maio/19</v>
      </c>
      <c r="B4095" s="29">
        <f t="shared" si="6265"/>
        <v>293</v>
      </c>
      <c r="C4095" s="15">
        <f>LARGE(Premissas!$H$7:$I$7,1)</f>
        <v>61.04</v>
      </c>
      <c r="D4095" s="20">
        <f t="shared" si="6255"/>
        <v>0</v>
      </c>
      <c r="E4095" s="17">
        <f>D4095*Premissas!$C$6</f>
        <v>0</v>
      </c>
      <c r="F4095" s="15">
        <f t="shared" si="6256"/>
        <v>293</v>
      </c>
      <c r="G4095" s="18">
        <f>F4095*Premissas!$C$5</f>
        <v>9445.3337551407785</v>
      </c>
      <c r="M4095" s="7" t="str">
        <f>Premissas!$E$7</f>
        <v>maio/19</v>
      </c>
      <c r="N4095" s="29">
        <f t="shared" si="6263"/>
        <v>293</v>
      </c>
      <c r="O4095" s="15">
        <f>Premissas!$I$7</f>
        <v>46.37</v>
      </c>
      <c r="P4095" s="20">
        <f t="shared" si="6258"/>
        <v>0</v>
      </c>
      <c r="Q4095" s="17">
        <f>P4095*Premissas!$C$13</f>
        <v>0</v>
      </c>
      <c r="R4095" s="15">
        <f t="shared" si="6259"/>
        <v>293</v>
      </c>
      <c r="S4095" s="18">
        <f>R4095*Premissas!$C$11</f>
        <v>14112.385321100917</v>
      </c>
      <c r="Y4095" s="7" t="str">
        <f>Premissas!$E$7</f>
        <v>maio/19</v>
      </c>
      <c r="Z4095" s="29">
        <f t="shared" si="6264"/>
        <v>293</v>
      </c>
      <c r="AA4095" s="15">
        <f>Premissas!$H$7</f>
        <v>61.04</v>
      </c>
      <c r="AB4095" s="20">
        <f t="shared" si="6261"/>
        <v>0</v>
      </c>
      <c r="AC4095" s="17">
        <f>AB4095*Premissas!$C$6</f>
        <v>0</v>
      </c>
      <c r="AD4095" s="15">
        <f t="shared" si="6262"/>
        <v>293</v>
      </c>
      <c r="AE4095" s="18">
        <f>AD4095*Premissas!$C$12</f>
        <v>9445.3337551407785</v>
      </c>
    </row>
    <row r="4096" spans="1:33" x14ac:dyDescent="0.25">
      <c r="A4096" s="7" t="str">
        <f>Premissas!$E$8</f>
        <v>abril/19</v>
      </c>
      <c r="B4096" s="29">
        <f t="shared" si="6265"/>
        <v>293</v>
      </c>
      <c r="C4096" s="15">
        <f>LARGE(Premissas!$H$8:$I$8,1)</f>
        <v>81.98</v>
      </c>
      <c r="D4096" s="20">
        <f t="shared" si="6255"/>
        <v>0</v>
      </c>
      <c r="E4096" s="17">
        <f>D4096*Premissas!$C$6</f>
        <v>0</v>
      </c>
      <c r="F4096" s="15">
        <f t="shared" si="6256"/>
        <v>293</v>
      </c>
      <c r="G4096" s="18">
        <f>F4096*Premissas!$C$5</f>
        <v>9445.3337551407785</v>
      </c>
      <c r="M4096" s="7" t="str">
        <f>Premissas!$E$8</f>
        <v>abril/19</v>
      </c>
      <c r="N4096" s="29">
        <f t="shared" si="6263"/>
        <v>293</v>
      </c>
      <c r="O4096" s="15">
        <f>Premissas!$I$8</f>
        <v>53.09</v>
      </c>
      <c r="P4096" s="20">
        <f t="shared" si="6258"/>
        <v>0</v>
      </c>
      <c r="Q4096" s="17">
        <f>P4096*Premissas!$C$13</f>
        <v>0</v>
      </c>
      <c r="R4096" s="15">
        <f t="shared" si="6259"/>
        <v>293</v>
      </c>
      <c r="S4096" s="18">
        <f>R4096*Premissas!$C$11</f>
        <v>14112.385321100917</v>
      </c>
      <c r="Y4096" s="7" t="str">
        <f>Premissas!$E$8</f>
        <v>abril/19</v>
      </c>
      <c r="Z4096" s="29">
        <f t="shared" si="6264"/>
        <v>293</v>
      </c>
      <c r="AA4096" s="15">
        <f>Premissas!$H$8</f>
        <v>81.98</v>
      </c>
      <c r="AB4096" s="20">
        <f t="shared" si="6261"/>
        <v>0</v>
      </c>
      <c r="AC4096" s="17">
        <f>AB4096*Premissas!$C$6</f>
        <v>0</v>
      </c>
      <c r="AD4096" s="15">
        <f t="shared" si="6262"/>
        <v>293</v>
      </c>
      <c r="AE4096" s="18">
        <f>AD4096*Premissas!$C$12</f>
        <v>9445.3337551407785</v>
      </c>
    </row>
    <row r="4097" spans="1:33" x14ac:dyDescent="0.25">
      <c r="A4097" s="7" t="str">
        <f>Premissas!$E$9</f>
        <v>março/19</v>
      </c>
      <c r="B4097" s="29">
        <f t="shared" si="6265"/>
        <v>293</v>
      </c>
      <c r="C4097" s="15">
        <f>LARGE(Premissas!$H$9:$I$9,1)</f>
        <v>77.73</v>
      </c>
      <c r="D4097" s="20">
        <f t="shared" si="6255"/>
        <v>0</v>
      </c>
      <c r="E4097" s="17">
        <f>D4097*Premissas!$C$6</f>
        <v>0</v>
      </c>
      <c r="F4097" s="15">
        <f t="shared" si="6256"/>
        <v>293</v>
      </c>
      <c r="G4097" s="18">
        <f>F4097*Premissas!$C$5</f>
        <v>9445.3337551407785</v>
      </c>
      <c r="M4097" s="7" t="str">
        <f>Premissas!$E$9</f>
        <v>março/19</v>
      </c>
      <c r="N4097" s="29">
        <f t="shared" si="6263"/>
        <v>293</v>
      </c>
      <c r="O4097" s="15">
        <f>Premissas!$I$9</f>
        <v>77.73</v>
      </c>
      <c r="P4097" s="20">
        <f t="shared" si="6258"/>
        <v>0</v>
      </c>
      <c r="Q4097" s="17">
        <f>P4097*Premissas!$C$13</f>
        <v>0</v>
      </c>
      <c r="R4097" s="15">
        <f t="shared" si="6259"/>
        <v>293</v>
      </c>
      <c r="S4097" s="18">
        <f>R4097*Premissas!$C$11</f>
        <v>14112.385321100917</v>
      </c>
      <c r="Y4097" s="7" t="str">
        <f>Premissas!$E$9</f>
        <v>março/19</v>
      </c>
      <c r="Z4097" s="29">
        <f t="shared" si="6264"/>
        <v>293</v>
      </c>
      <c r="AA4097" s="15">
        <f>Premissas!$H$9</f>
        <v>77.62</v>
      </c>
      <c r="AB4097" s="20">
        <f t="shared" si="6261"/>
        <v>0</v>
      </c>
      <c r="AC4097" s="17">
        <f>AB4097*Premissas!$C$6</f>
        <v>0</v>
      </c>
      <c r="AD4097" s="15">
        <f t="shared" si="6262"/>
        <v>293</v>
      </c>
      <c r="AE4097" s="18">
        <f>AD4097*Premissas!$C$12</f>
        <v>9445.3337551407785</v>
      </c>
    </row>
    <row r="4098" spans="1:33" x14ac:dyDescent="0.25">
      <c r="A4098" s="7" t="str">
        <f>Premissas!$E$10</f>
        <v>fevereiro/19</v>
      </c>
      <c r="B4098" s="29">
        <f t="shared" si="6265"/>
        <v>293</v>
      </c>
      <c r="C4098" s="15">
        <f>LARGE(Premissas!$H$10:$I$10,1)</f>
        <v>89.49</v>
      </c>
      <c r="D4098" s="20">
        <f t="shared" si="6255"/>
        <v>0</v>
      </c>
      <c r="E4098" s="17">
        <f>D4098*Premissas!$C$6</f>
        <v>0</v>
      </c>
      <c r="F4098" s="15">
        <f t="shared" si="6256"/>
        <v>293</v>
      </c>
      <c r="G4098" s="18">
        <f>F4098*Premissas!$C$5</f>
        <v>9445.3337551407785</v>
      </c>
      <c r="M4098" s="7" t="str">
        <f>Premissas!$E$10</f>
        <v>fevereiro/19</v>
      </c>
      <c r="N4098" s="29">
        <f t="shared" si="6263"/>
        <v>293</v>
      </c>
      <c r="O4098" s="15">
        <f>Premissas!$I$10</f>
        <v>61.82</v>
      </c>
      <c r="P4098" s="20">
        <f t="shared" si="6258"/>
        <v>0</v>
      </c>
      <c r="Q4098" s="17">
        <f>P4098*Premissas!$C$13</f>
        <v>0</v>
      </c>
      <c r="R4098" s="15">
        <f t="shared" si="6259"/>
        <v>293</v>
      </c>
      <c r="S4098" s="18">
        <f>R4098*Premissas!$C$11</f>
        <v>14112.385321100917</v>
      </c>
      <c r="Y4098" s="7" t="str">
        <f>Premissas!$E$10</f>
        <v>fevereiro/19</v>
      </c>
      <c r="Z4098" s="29">
        <f t="shared" si="6264"/>
        <v>293</v>
      </c>
      <c r="AA4098" s="15">
        <f>Premissas!$H$10</f>
        <v>89.49</v>
      </c>
      <c r="AB4098" s="20">
        <f t="shared" si="6261"/>
        <v>0</v>
      </c>
      <c r="AC4098" s="17">
        <f>AB4098*Premissas!$C$6</f>
        <v>0</v>
      </c>
      <c r="AD4098" s="15">
        <f t="shared" si="6262"/>
        <v>293</v>
      </c>
      <c r="AE4098" s="18">
        <f>AD4098*Premissas!$C$12</f>
        <v>9445.3337551407785</v>
      </c>
    </row>
    <row r="4099" spans="1:33" x14ac:dyDescent="0.25">
      <c r="A4099" s="7" t="str">
        <f>Premissas!$E$11</f>
        <v>janeiro/19</v>
      </c>
      <c r="B4099" s="29">
        <f t="shared" si="6265"/>
        <v>293</v>
      </c>
      <c r="C4099" s="15">
        <f>LARGE(Premissas!$H$11:$I$11,1)</f>
        <v>81.09</v>
      </c>
      <c r="D4099" s="16">
        <f t="shared" si="6255"/>
        <v>0</v>
      </c>
      <c r="E4099" s="17">
        <f>D4099*Premissas!$C$6</f>
        <v>0</v>
      </c>
      <c r="F4099" s="15">
        <f t="shared" si="6256"/>
        <v>293</v>
      </c>
      <c r="G4099" s="18">
        <f>F4099*Premissas!$C$5</f>
        <v>9445.3337551407785</v>
      </c>
      <c r="M4099" s="7" t="str">
        <f>Premissas!$E$11</f>
        <v>janeiro/19</v>
      </c>
      <c r="N4099" s="29">
        <f t="shared" si="6263"/>
        <v>293</v>
      </c>
      <c r="O4099" s="15">
        <f>Premissas!$I$11</f>
        <v>57.12</v>
      </c>
      <c r="P4099" s="16">
        <f t="shared" si="6258"/>
        <v>0</v>
      </c>
      <c r="Q4099" s="17">
        <f>P4099*Premissas!$C$13</f>
        <v>0</v>
      </c>
      <c r="R4099" s="15">
        <f t="shared" si="6259"/>
        <v>293</v>
      </c>
      <c r="S4099" s="18">
        <f>R4099*Premissas!$C$11</f>
        <v>14112.385321100917</v>
      </c>
      <c r="Y4099" s="7" t="str">
        <f>Premissas!$E$11</f>
        <v>janeiro/19</v>
      </c>
      <c r="Z4099" s="29">
        <f t="shared" si="6264"/>
        <v>293</v>
      </c>
      <c r="AA4099" s="15">
        <f>Premissas!$H$11</f>
        <v>81.09</v>
      </c>
      <c r="AB4099" s="16">
        <f t="shared" si="6261"/>
        <v>0</v>
      </c>
      <c r="AC4099" s="17">
        <f>AB4099*Premissas!$C$6</f>
        <v>0</v>
      </c>
      <c r="AD4099" s="15">
        <f t="shared" si="6262"/>
        <v>293</v>
      </c>
      <c r="AE4099" s="18">
        <f>AD4099*Premissas!$C$12</f>
        <v>9445.3337551407785</v>
      </c>
    </row>
    <row r="4100" spans="1:33" x14ac:dyDescent="0.25">
      <c r="A4100" s="7" t="str">
        <f>Premissas!$E$12</f>
        <v>dezembro/18</v>
      </c>
      <c r="B4100" s="29">
        <f t="shared" si="6265"/>
        <v>293</v>
      </c>
      <c r="C4100" s="15">
        <f>LARGE(Premissas!$H$12:$I$12,1)</f>
        <v>66.98</v>
      </c>
      <c r="D4100" s="16">
        <f t="shared" si="6255"/>
        <v>0</v>
      </c>
      <c r="E4100" s="17">
        <f>D4100*Premissas!$C$6</f>
        <v>0</v>
      </c>
      <c r="F4100" s="15">
        <f t="shared" si="6256"/>
        <v>293</v>
      </c>
      <c r="G4100" s="18">
        <f>F4100*Premissas!$C$5</f>
        <v>9445.3337551407785</v>
      </c>
      <c r="M4100" s="7" t="str">
        <f>Premissas!$E$12</f>
        <v>dezembro/18</v>
      </c>
      <c r="N4100" s="29">
        <f t="shared" si="6263"/>
        <v>293</v>
      </c>
      <c r="O4100" s="15">
        <f>Premissas!$I$12</f>
        <v>56.9</v>
      </c>
      <c r="P4100" s="16">
        <f t="shared" si="6258"/>
        <v>0</v>
      </c>
      <c r="Q4100" s="17">
        <f>P4100*Premissas!$C$13</f>
        <v>0</v>
      </c>
      <c r="R4100" s="15">
        <f t="shared" si="6259"/>
        <v>293</v>
      </c>
      <c r="S4100" s="18">
        <f>R4100*Premissas!$C$11</f>
        <v>14112.385321100917</v>
      </c>
      <c r="Y4100" s="7" t="str">
        <f>Premissas!$E$12</f>
        <v>dezembro/18</v>
      </c>
      <c r="Z4100" s="29">
        <f t="shared" si="6264"/>
        <v>293</v>
      </c>
      <c r="AA4100" s="15">
        <f>Premissas!$H$12</f>
        <v>66.98</v>
      </c>
      <c r="AB4100" s="16">
        <f t="shared" si="6261"/>
        <v>0</v>
      </c>
      <c r="AC4100" s="17">
        <f>AB4100*Premissas!$C$6</f>
        <v>0</v>
      </c>
      <c r="AD4100" s="15">
        <f t="shared" si="6262"/>
        <v>293</v>
      </c>
      <c r="AE4100" s="18">
        <f>AD4100*Premissas!$C$12</f>
        <v>9445.3337551407785</v>
      </c>
    </row>
    <row r="4101" spans="1:33" x14ac:dyDescent="0.25">
      <c r="A4101" s="7" t="str">
        <f>Premissas!$E$13</f>
        <v>novembro/18</v>
      </c>
      <c r="B4101" s="29">
        <f t="shared" si="6265"/>
        <v>293</v>
      </c>
      <c r="C4101" s="15">
        <f>LARGE(Premissas!$H$13:$I$13,1)</f>
        <v>66.42</v>
      </c>
      <c r="D4101" s="16">
        <f t="shared" si="6255"/>
        <v>0</v>
      </c>
      <c r="E4101" s="17">
        <f>D4101*Premissas!$C$6</f>
        <v>0</v>
      </c>
      <c r="F4101" s="15">
        <f t="shared" si="6256"/>
        <v>293</v>
      </c>
      <c r="G4101" s="18">
        <f>F4101*Premissas!$C$5</f>
        <v>9445.3337551407785</v>
      </c>
      <c r="M4101" s="7" t="str">
        <f>Premissas!$E$13</f>
        <v>novembro/18</v>
      </c>
      <c r="N4101" s="29">
        <f t="shared" si="6263"/>
        <v>293</v>
      </c>
      <c r="O4101" s="15">
        <f>Premissas!$I$13</f>
        <v>40.659999999999997</v>
      </c>
      <c r="P4101" s="16">
        <f t="shared" si="6258"/>
        <v>0</v>
      </c>
      <c r="Q4101" s="17">
        <f>P4101*Premissas!$C$13</f>
        <v>0</v>
      </c>
      <c r="R4101" s="15">
        <f t="shared" si="6259"/>
        <v>293</v>
      </c>
      <c r="S4101" s="18">
        <f>R4101*Premissas!$C$11</f>
        <v>14112.385321100917</v>
      </c>
      <c r="Y4101" s="7" t="str">
        <f>Premissas!$E$13</f>
        <v>novembro/18</v>
      </c>
      <c r="Z4101" s="29">
        <f t="shared" si="6264"/>
        <v>293</v>
      </c>
      <c r="AA4101" s="15">
        <f>Premissas!$H$13</f>
        <v>66.42</v>
      </c>
      <c r="AB4101" s="16">
        <f t="shared" si="6261"/>
        <v>0</v>
      </c>
      <c r="AC4101" s="17">
        <f>AB4101*Premissas!$C$6</f>
        <v>0</v>
      </c>
      <c r="AD4101" s="15">
        <f t="shared" si="6262"/>
        <v>293</v>
      </c>
      <c r="AE4101" s="18">
        <f>AD4101*Premissas!$C$12</f>
        <v>9445.3337551407785</v>
      </c>
    </row>
    <row r="4102" spans="1:33" x14ac:dyDescent="0.25">
      <c r="A4102" s="26" t="s">
        <v>35</v>
      </c>
      <c r="B4102" s="5"/>
      <c r="C4102" s="5">
        <f>LARGE(C4089:C4101,1)</f>
        <v>89.49</v>
      </c>
      <c r="D4102" s="5">
        <f>LARGE(D4089:D4101,1)</f>
        <v>0</v>
      </c>
      <c r="E4102" s="27">
        <f>SUM(E4090:E4101)</f>
        <v>0</v>
      </c>
      <c r="F4102" s="5">
        <f>LARGE(F4089:F4101,1)</f>
        <v>293</v>
      </c>
      <c r="G4102" s="27">
        <f t="shared" si="6242"/>
        <v>113344.00506168931</v>
      </c>
      <c r="H4102" s="50">
        <f>E4102+G4102</f>
        <v>113344.00506168931</v>
      </c>
      <c r="I4102">
        <f>B4090</f>
        <v>293</v>
      </c>
      <c r="M4102" s="26" t="s">
        <v>35</v>
      </c>
      <c r="N4102" s="5"/>
      <c r="O4102" s="5">
        <f t="shared" ref="O4102:P4102" si="6266">LARGE(O4089:O4101,1)</f>
        <v>77.73</v>
      </c>
      <c r="P4102" s="5">
        <f t="shared" si="6266"/>
        <v>0</v>
      </c>
      <c r="Q4102" s="27">
        <f t="shared" ref="Q4102" si="6267">SUM(Q4090:Q4101)</f>
        <v>0</v>
      </c>
      <c r="R4102" s="5">
        <f t="shared" ref="R4102" si="6268">LARGE(R4089:R4101,1)</f>
        <v>293</v>
      </c>
      <c r="S4102" s="27">
        <f t="shared" si="6246"/>
        <v>169348.62385321097</v>
      </c>
      <c r="T4102" s="50">
        <f t="shared" ref="T4102" si="6269">Q4102+S4102</f>
        <v>169348.62385321097</v>
      </c>
      <c r="U4102">
        <f t="shared" ref="U4102" si="6270">N4090</f>
        <v>293</v>
      </c>
      <c r="Y4102" s="26" t="s">
        <v>35</v>
      </c>
      <c r="Z4102" s="5"/>
      <c r="AA4102" s="5">
        <f t="shared" ref="AA4102:AB4102" si="6271">LARGE(AA4089:AA4101,1)</f>
        <v>89.49</v>
      </c>
      <c r="AB4102" s="5">
        <f t="shared" si="6271"/>
        <v>0</v>
      </c>
      <c r="AC4102" s="27">
        <f t="shared" ref="AC4102" si="6272">SUM(AC4090:AC4101)</f>
        <v>0</v>
      </c>
      <c r="AD4102" s="5">
        <f t="shared" ref="AD4102" si="6273">LARGE(AD4089:AD4101,1)</f>
        <v>293</v>
      </c>
      <c r="AE4102" s="27">
        <f t="shared" si="6252"/>
        <v>113344.00506168931</v>
      </c>
      <c r="AF4102" s="50">
        <f t="shared" ref="AF4102" si="6274">AC4102+AE4102</f>
        <v>113344.00506168931</v>
      </c>
      <c r="AG4102">
        <f t="shared" ref="AG4102" si="6275">Z4090</f>
        <v>293</v>
      </c>
    </row>
    <row r="4103" spans="1:33" x14ac:dyDescent="0.25">
      <c r="A4103" s="6" t="s">
        <v>12</v>
      </c>
      <c r="B4103" s="6" t="s">
        <v>18</v>
      </c>
      <c r="C4103" s="6" t="s">
        <v>19</v>
      </c>
      <c r="D4103" s="14" t="s">
        <v>20</v>
      </c>
      <c r="E4103" s="14" t="s">
        <v>21</v>
      </c>
      <c r="F4103" s="6" t="s">
        <v>22</v>
      </c>
      <c r="G4103" s="6" t="s">
        <v>23</v>
      </c>
      <c r="M4103" s="6" t="s">
        <v>12</v>
      </c>
      <c r="N4103" s="6" t="s">
        <v>18</v>
      </c>
      <c r="O4103" s="6" t="s">
        <v>19</v>
      </c>
      <c r="P4103" s="14" t="s">
        <v>20</v>
      </c>
      <c r="Q4103" s="14" t="s">
        <v>21</v>
      </c>
      <c r="R4103" s="6" t="s">
        <v>22</v>
      </c>
      <c r="S4103" s="6" t="s">
        <v>23</v>
      </c>
      <c r="Y4103" s="6" t="s">
        <v>12</v>
      </c>
      <c r="Z4103" s="6" t="s">
        <v>18</v>
      </c>
      <c r="AA4103" s="6" t="s">
        <v>19</v>
      </c>
      <c r="AB4103" s="14" t="s">
        <v>20</v>
      </c>
      <c r="AC4103" s="14" t="s">
        <v>21</v>
      </c>
      <c r="AD4103" s="6" t="s">
        <v>22</v>
      </c>
      <c r="AE4103" s="6" t="s">
        <v>23</v>
      </c>
    </row>
    <row r="4104" spans="1:33" x14ac:dyDescent="0.25">
      <c r="A4104" s="7" t="str">
        <f>Premissas!$E$2</f>
        <v>outubro/19</v>
      </c>
      <c r="B4104" s="29">
        <f>B4090+1</f>
        <v>294</v>
      </c>
      <c r="C4104" s="15">
        <f>LARGE(Premissas!$H$2:$I$2,1)</f>
        <v>63.39</v>
      </c>
      <c r="D4104" s="16">
        <f t="shared" ref="D4104:D4115" si="6276">IF(C4104&gt;105%*B4104,(C4104-B4104),0)</f>
        <v>0</v>
      </c>
      <c r="E4104" s="17">
        <f>D4104*Premissas!$C$6</f>
        <v>0</v>
      </c>
      <c r="F4104" s="15">
        <f t="shared" ref="F4104:F4115" si="6277">IF(C4104&gt;B4104,C4104,B4104)</f>
        <v>294</v>
      </c>
      <c r="G4104" s="18">
        <f>F4104*Premissas!$C$5</f>
        <v>9477.5703891173671</v>
      </c>
      <c r="M4104" s="7" t="str">
        <f>Premissas!$E$2</f>
        <v>outubro/19</v>
      </c>
      <c r="N4104" s="29">
        <f t="shared" ref="N4104" si="6278">N4090+1</f>
        <v>294</v>
      </c>
      <c r="O4104" s="15">
        <f>Premissas!$I$2</f>
        <v>63.39</v>
      </c>
      <c r="P4104" s="16">
        <f t="shared" ref="P4104:P4115" si="6279">IF(O4104&gt;105%*N4104,(O4104-N4104),0)</f>
        <v>0</v>
      </c>
      <c r="Q4104" s="17">
        <f>P4104*Premissas!$C$13</f>
        <v>0</v>
      </c>
      <c r="R4104" s="15">
        <f t="shared" ref="R4104:R4115" si="6280">IF(O4104&gt;N4104,O4104,N4104)</f>
        <v>294</v>
      </c>
      <c r="S4104" s="18">
        <f>R4104*Premissas!$C$11</f>
        <v>14160.550458715596</v>
      </c>
      <c r="Y4104" s="7" t="str">
        <f>Premissas!$E$2</f>
        <v>outubro/19</v>
      </c>
      <c r="Z4104" s="29">
        <f t="shared" ref="Z4104" si="6281">Z4090+1</f>
        <v>294</v>
      </c>
      <c r="AA4104" s="15">
        <f>Premissas!$H$2</f>
        <v>58.8</v>
      </c>
      <c r="AB4104" s="16">
        <f t="shared" ref="AB4104:AB4115" si="6282">IF(AA4104&gt;105%*Z4104,(AA4104-Z4104),0)</f>
        <v>0</v>
      </c>
      <c r="AC4104" s="17">
        <f>AB4104*Premissas!$C$6</f>
        <v>0</v>
      </c>
      <c r="AD4104" s="15">
        <f t="shared" ref="AD4104:AD4115" si="6283">IF(AA4104&gt;Z4104,AA4104,Z4104)</f>
        <v>294</v>
      </c>
      <c r="AE4104" s="18">
        <f>AD4104*Premissas!$C$12</f>
        <v>9477.5703891173671</v>
      </c>
    </row>
    <row r="4105" spans="1:33" x14ac:dyDescent="0.25">
      <c r="A4105" s="7" t="str">
        <f>Premissas!$E$3</f>
        <v>setembro/19</v>
      </c>
      <c r="B4105" s="29">
        <f>B4104</f>
        <v>294</v>
      </c>
      <c r="C4105" s="15">
        <f>LARGE(Premissas!$H$3:$I$3,1)</f>
        <v>58.91</v>
      </c>
      <c r="D4105" s="16">
        <f t="shared" si="6276"/>
        <v>0</v>
      </c>
      <c r="E4105" s="17">
        <f>D4105*Premissas!$C$6</f>
        <v>0</v>
      </c>
      <c r="F4105" s="15">
        <f t="shared" si="6277"/>
        <v>294</v>
      </c>
      <c r="G4105" s="18">
        <f>F4105*Premissas!$C$5</f>
        <v>9477.5703891173671</v>
      </c>
      <c r="M4105" s="7" t="str">
        <f>Premissas!$E$3</f>
        <v>setembro/19</v>
      </c>
      <c r="N4105" s="29">
        <f t="shared" ref="N4105:N4115" si="6284">N4104</f>
        <v>294</v>
      </c>
      <c r="O4105" s="15">
        <f>Premissas!$I$3</f>
        <v>52.19</v>
      </c>
      <c r="P4105" s="16">
        <f t="shared" si="6279"/>
        <v>0</v>
      </c>
      <c r="Q4105" s="17">
        <f>P4105*Premissas!$C$13</f>
        <v>0</v>
      </c>
      <c r="R4105" s="15">
        <f t="shared" si="6280"/>
        <v>294</v>
      </c>
      <c r="S4105" s="18">
        <f>R4105*Premissas!$C$11</f>
        <v>14160.550458715596</v>
      </c>
      <c r="Y4105" s="7" t="str">
        <f>Premissas!$E$3</f>
        <v>setembro/19</v>
      </c>
      <c r="Z4105" s="29">
        <f t="shared" ref="Z4105:Z4115" si="6285">Z4104</f>
        <v>294</v>
      </c>
      <c r="AA4105" s="15">
        <f>Premissas!$H$3</f>
        <v>58.91</v>
      </c>
      <c r="AB4105" s="16">
        <f t="shared" si="6282"/>
        <v>0</v>
      </c>
      <c r="AC4105" s="17">
        <f>AB4105*Premissas!$C$6</f>
        <v>0</v>
      </c>
      <c r="AD4105" s="15">
        <f t="shared" si="6283"/>
        <v>294</v>
      </c>
      <c r="AE4105" s="18">
        <f>AD4105*Premissas!$C$12</f>
        <v>9477.5703891173671</v>
      </c>
    </row>
    <row r="4106" spans="1:33" x14ac:dyDescent="0.25">
      <c r="A4106" s="7" t="str">
        <f>Premissas!$E$4</f>
        <v>agosto/19</v>
      </c>
      <c r="B4106" s="29">
        <f t="shared" ref="B4106:B4115" si="6286">B4105</f>
        <v>294</v>
      </c>
      <c r="C4106" s="15">
        <f>LARGE(Premissas!$H$4:$I$4,1)</f>
        <v>46.48</v>
      </c>
      <c r="D4106" s="16">
        <f t="shared" si="6276"/>
        <v>0</v>
      </c>
      <c r="E4106" s="17">
        <f>D4106*Premissas!$C$6</f>
        <v>0</v>
      </c>
      <c r="F4106" s="15">
        <f t="shared" si="6277"/>
        <v>294</v>
      </c>
      <c r="G4106" s="18">
        <f>F4106*Premissas!$C$5</f>
        <v>9477.5703891173671</v>
      </c>
      <c r="M4106" s="7" t="str">
        <f>Premissas!$E$4</f>
        <v>agosto/19</v>
      </c>
      <c r="N4106" s="29">
        <f t="shared" si="6284"/>
        <v>294</v>
      </c>
      <c r="O4106" s="15">
        <f>Premissas!$I$4</f>
        <v>20.16</v>
      </c>
      <c r="P4106" s="16">
        <f t="shared" si="6279"/>
        <v>0</v>
      </c>
      <c r="Q4106" s="17">
        <f>P4106*Premissas!$C$13</f>
        <v>0</v>
      </c>
      <c r="R4106" s="15">
        <f t="shared" si="6280"/>
        <v>294</v>
      </c>
      <c r="S4106" s="18">
        <f>R4106*Premissas!$C$11</f>
        <v>14160.550458715596</v>
      </c>
      <c r="Y4106" s="7" t="str">
        <f>Premissas!$E$4</f>
        <v>agosto/19</v>
      </c>
      <c r="Z4106" s="29">
        <f t="shared" si="6285"/>
        <v>294</v>
      </c>
      <c r="AA4106" s="15">
        <f>Premissas!$H$4</f>
        <v>46.48</v>
      </c>
      <c r="AB4106" s="16">
        <f t="shared" si="6282"/>
        <v>0</v>
      </c>
      <c r="AC4106" s="17">
        <f>AB4106*Premissas!$C$6</f>
        <v>0</v>
      </c>
      <c r="AD4106" s="15">
        <f t="shared" si="6283"/>
        <v>294</v>
      </c>
      <c r="AE4106" s="18">
        <f>AD4106*Premissas!$C$12</f>
        <v>9477.5703891173671</v>
      </c>
    </row>
    <row r="4107" spans="1:33" x14ac:dyDescent="0.25">
      <c r="A4107" s="7" t="str">
        <f>Premissas!$E$5</f>
        <v>julho/19</v>
      </c>
      <c r="B4107" s="29">
        <f t="shared" si="6286"/>
        <v>294</v>
      </c>
      <c r="C4107" s="15">
        <f>LARGE(Premissas!$H$5:$I$5,1)</f>
        <v>63.17</v>
      </c>
      <c r="D4107" s="16">
        <f t="shared" si="6276"/>
        <v>0</v>
      </c>
      <c r="E4107" s="17">
        <f>D4107*Premissas!$C$6</f>
        <v>0</v>
      </c>
      <c r="F4107" s="15">
        <f t="shared" si="6277"/>
        <v>294</v>
      </c>
      <c r="G4107" s="18">
        <f>F4107*Premissas!$C$5</f>
        <v>9477.5703891173671</v>
      </c>
      <c r="M4107" s="7" t="str">
        <f>Premissas!$E$5</f>
        <v>julho/19</v>
      </c>
      <c r="N4107" s="29">
        <f t="shared" si="6284"/>
        <v>294</v>
      </c>
      <c r="O4107" s="15">
        <f>Premissas!$I$5</f>
        <v>39.979999999999997</v>
      </c>
      <c r="P4107" s="16">
        <f t="shared" si="6279"/>
        <v>0</v>
      </c>
      <c r="Q4107" s="17">
        <f>P4107*Premissas!$C$13</f>
        <v>0</v>
      </c>
      <c r="R4107" s="15">
        <f t="shared" si="6280"/>
        <v>294</v>
      </c>
      <c r="S4107" s="18">
        <f>R4107*Premissas!$C$11</f>
        <v>14160.550458715596</v>
      </c>
      <c r="Y4107" s="7" t="str">
        <f>Premissas!$E$5</f>
        <v>julho/19</v>
      </c>
      <c r="Z4107" s="29">
        <f t="shared" si="6285"/>
        <v>294</v>
      </c>
      <c r="AA4107" s="15">
        <f>Premissas!$H$5</f>
        <v>63.17</v>
      </c>
      <c r="AB4107" s="16">
        <f t="shared" si="6282"/>
        <v>0</v>
      </c>
      <c r="AC4107" s="17">
        <f>AB4107*Premissas!$C$6</f>
        <v>0</v>
      </c>
      <c r="AD4107" s="15">
        <f t="shared" si="6283"/>
        <v>294</v>
      </c>
      <c r="AE4107" s="18">
        <f>AD4107*Premissas!$C$12</f>
        <v>9477.5703891173671</v>
      </c>
    </row>
    <row r="4108" spans="1:33" x14ac:dyDescent="0.25">
      <c r="A4108" s="7" t="str">
        <f>Premissas!$E$6</f>
        <v>junho/19</v>
      </c>
      <c r="B4108" s="29">
        <f t="shared" si="6286"/>
        <v>294</v>
      </c>
      <c r="C4108" s="15">
        <f>LARGE(Premissas!$H$6:$I$6,1)</f>
        <v>59.47</v>
      </c>
      <c r="D4108" s="16">
        <f t="shared" si="6276"/>
        <v>0</v>
      </c>
      <c r="E4108" s="17">
        <f>D4108*Premissas!$C$6</f>
        <v>0</v>
      </c>
      <c r="F4108" s="15">
        <f t="shared" si="6277"/>
        <v>294</v>
      </c>
      <c r="G4108" s="18">
        <f>F4108*Premissas!$C$5</f>
        <v>9477.5703891173671</v>
      </c>
      <c r="M4108" s="7" t="str">
        <f>Premissas!$E$6</f>
        <v>junho/19</v>
      </c>
      <c r="N4108" s="29">
        <f t="shared" si="6284"/>
        <v>294</v>
      </c>
      <c r="O4108" s="15">
        <f>Premissas!$I$6</f>
        <v>47.71</v>
      </c>
      <c r="P4108" s="16">
        <f t="shared" si="6279"/>
        <v>0</v>
      </c>
      <c r="Q4108" s="17">
        <f>P4108*Premissas!$C$13</f>
        <v>0</v>
      </c>
      <c r="R4108" s="15">
        <f t="shared" si="6280"/>
        <v>294</v>
      </c>
      <c r="S4108" s="18">
        <f>R4108*Premissas!$C$11</f>
        <v>14160.550458715596</v>
      </c>
      <c r="Y4108" s="7" t="str">
        <f>Premissas!$E$6</f>
        <v>junho/19</v>
      </c>
      <c r="Z4108" s="29">
        <f t="shared" si="6285"/>
        <v>294</v>
      </c>
      <c r="AA4108" s="15">
        <f>Premissas!$H$6</f>
        <v>59.47</v>
      </c>
      <c r="AB4108" s="16">
        <f t="shared" si="6282"/>
        <v>0</v>
      </c>
      <c r="AC4108" s="17">
        <f>AB4108*Premissas!$C$6</f>
        <v>0</v>
      </c>
      <c r="AD4108" s="15">
        <f t="shared" si="6283"/>
        <v>294</v>
      </c>
      <c r="AE4108" s="18">
        <f>AD4108*Premissas!$C$12</f>
        <v>9477.5703891173671</v>
      </c>
    </row>
    <row r="4109" spans="1:33" x14ac:dyDescent="0.25">
      <c r="A4109" s="7" t="str">
        <f>Premissas!$E$7</f>
        <v>maio/19</v>
      </c>
      <c r="B4109" s="29">
        <f t="shared" si="6286"/>
        <v>294</v>
      </c>
      <c r="C4109" s="15">
        <f>LARGE(Premissas!$H$7:$I$7,1)</f>
        <v>61.04</v>
      </c>
      <c r="D4109" s="20">
        <f t="shared" si="6276"/>
        <v>0</v>
      </c>
      <c r="E4109" s="17">
        <f>D4109*Premissas!$C$6</f>
        <v>0</v>
      </c>
      <c r="F4109" s="15">
        <f t="shared" si="6277"/>
        <v>294</v>
      </c>
      <c r="G4109" s="18">
        <f>F4109*Premissas!$C$5</f>
        <v>9477.5703891173671</v>
      </c>
      <c r="M4109" s="7" t="str">
        <f>Premissas!$E$7</f>
        <v>maio/19</v>
      </c>
      <c r="N4109" s="29">
        <f t="shared" si="6284"/>
        <v>294</v>
      </c>
      <c r="O4109" s="15">
        <f>Premissas!$I$7</f>
        <v>46.37</v>
      </c>
      <c r="P4109" s="20">
        <f t="shared" si="6279"/>
        <v>0</v>
      </c>
      <c r="Q4109" s="17">
        <f>P4109*Premissas!$C$13</f>
        <v>0</v>
      </c>
      <c r="R4109" s="15">
        <f t="shared" si="6280"/>
        <v>294</v>
      </c>
      <c r="S4109" s="18">
        <f>R4109*Premissas!$C$11</f>
        <v>14160.550458715596</v>
      </c>
      <c r="Y4109" s="7" t="str">
        <f>Premissas!$E$7</f>
        <v>maio/19</v>
      </c>
      <c r="Z4109" s="29">
        <f t="shared" si="6285"/>
        <v>294</v>
      </c>
      <c r="AA4109" s="15">
        <f>Premissas!$H$7</f>
        <v>61.04</v>
      </c>
      <c r="AB4109" s="20">
        <f t="shared" si="6282"/>
        <v>0</v>
      </c>
      <c r="AC4109" s="17">
        <f>AB4109*Premissas!$C$6</f>
        <v>0</v>
      </c>
      <c r="AD4109" s="15">
        <f t="shared" si="6283"/>
        <v>294</v>
      </c>
      <c r="AE4109" s="18">
        <f>AD4109*Premissas!$C$12</f>
        <v>9477.5703891173671</v>
      </c>
    </row>
    <row r="4110" spans="1:33" x14ac:dyDescent="0.25">
      <c r="A4110" s="7" t="str">
        <f>Premissas!$E$8</f>
        <v>abril/19</v>
      </c>
      <c r="B4110" s="29">
        <f t="shared" si="6286"/>
        <v>294</v>
      </c>
      <c r="C4110" s="15">
        <f>LARGE(Premissas!$H$8:$I$8,1)</f>
        <v>81.98</v>
      </c>
      <c r="D4110" s="20">
        <f t="shared" si="6276"/>
        <v>0</v>
      </c>
      <c r="E4110" s="17">
        <f>D4110*Premissas!$C$6</f>
        <v>0</v>
      </c>
      <c r="F4110" s="15">
        <f t="shared" si="6277"/>
        <v>294</v>
      </c>
      <c r="G4110" s="18">
        <f>F4110*Premissas!$C$5</f>
        <v>9477.5703891173671</v>
      </c>
      <c r="M4110" s="7" t="str">
        <f>Premissas!$E$8</f>
        <v>abril/19</v>
      </c>
      <c r="N4110" s="29">
        <f t="shared" si="6284"/>
        <v>294</v>
      </c>
      <c r="O4110" s="15">
        <f>Premissas!$I$8</f>
        <v>53.09</v>
      </c>
      <c r="P4110" s="20">
        <f t="shared" si="6279"/>
        <v>0</v>
      </c>
      <c r="Q4110" s="17">
        <f>P4110*Premissas!$C$13</f>
        <v>0</v>
      </c>
      <c r="R4110" s="15">
        <f t="shared" si="6280"/>
        <v>294</v>
      </c>
      <c r="S4110" s="18">
        <f>R4110*Premissas!$C$11</f>
        <v>14160.550458715596</v>
      </c>
      <c r="Y4110" s="7" t="str">
        <f>Premissas!$E$8</f>
        <v>abril/19</v>
      </c>
      <c r="Z4110" s="29">
        <f t="shared" si="6285"/>
        <v>294</v>
      </c>
      <c r="AA4110" s="15">
        <f>Premissas!$H$8</f>
        <v>81.98</v>
      </c>
      <c r="AB4110" s="20">
        <f t="shared" si="6282"/>
        <v>0</v>
      </c>
      <c r="AC4110" s="17">
        <f>AB4110*Premissas!$C$6</f>
        <v>0</v>
      </c>
      <c r="AD4110" s="15">
        <f t="shared" si="6283"/>
        <v>294</v>
      </c>
      <c r="AE4110" s="18">
        <f>AD4110*Premissas!$C$12</f>
        <v>9477.5703891173671</v>
      </c>
    </row>
    <row r="4111" spans="1:33" x14ac:dyDescent="0.25">
      <c r="A4111" s="7" t="str">
        <f>Premissas!$E$9</f>
        <v>março/19</v>
      </c>
      <c r="B4111" s="29">
        <f t="shared" si="6286"/>
        <v>294</v>
      </c>
      <c r="C4111" s="15">
        <f>LARGE(Premissas!$H$9:$I$9,1)</f>
        <v>77.73</v>
      </c>
      <c r="D4111" s="20">
        <f t="shared" si="6276"/>
        <v>0</v>
      </c>
      <c r="E4111" s="17">
        <f>D4111*Premissas!$C$6</f>
        <v>0</v>
      </c>
      <c r="F4111" s="15">
        <f t="shared" si="6277"/>
        <v>294</v>
      </c>
      <c r="G4111" s="18">
        <f>F4111*Premissas!$C$5</f>
        <v>9477.5703891173671</v>
      </c>
      <c r="M4111" s="7" t="str">
        <f>Premissas!$E$9</f>
        <v>março/19</v>
      </c>
      <c r="N4111" s="29">
        <f t="shared" si="6284"/>
        <v>294</v>
      </c>
      <c r="O4111" s="15">
        <f>Premissas!$I$9</f>
        <v>77.73</v>
      </c>
      <c r="P4111" s="20">
        <f t="shared" si="6279"/>
        <v>0</v>
      </c>
      <c r="Q4111" s="17">
        <f>P4111*Premissas!$C$13</f>
        <v>0</v>
      </c>
      <c r="R4111" s="15">
        <f t="shared" si="6280"/>
        <v>294</v>
      </c>
      <c r="S4111" s="18">
        <f>R4111*Premissas!$C$11</f>
        <v>14160.550458715596</v>
      </c>
      <c r="Y4111" s="7" t="str">
        <f>Premissas!$E$9</f>
        <v>março/19</v>
      </c>
      <c r="Z4111" s="29">
        <f t="shared" si="6285"/>
        <v>294</v>
      </c>
      <c r="AA4111" s="15">
        <f>Premissas!$H$9</f>
        <v>77.62</v>
      </c>
      <c r="AB4111" s="20">
        <f t="shared" si="6282"/>
        <v>0</v>
      </c>
      <c r="AC4111" s="17">
        <f>AB4111*Premissas!$C$6</f>
        <v>0</v>
      </c>
      <c r="AD4111" s="15">
        <f t="shared" si="6283"/>
        <v>294</v>
      </c>
      <c r="AE4111" s="18">
        <f>AD4111*Premissas!$C$12</f>
        <v>9477.5703891173671</v>
      </c>
    </row>
    <row r="4112" spans="1:33" x14ac:dyDescent="0.25">
      <c r="A4112" s="7" t="str">
        <f>Premissas!$E$10</f>
        <v>fevereiro/19</v>
      </c>
      <c r="B4112" s="29">
        <f t="shared" si="6286"/>
        <v>294</v>
      </c>
      <c r="C4112" s="15">
        <f>LARGE(Premissas!$H$10:$I$10,1)</f>
        <v>89.49</v>
      </c>
      <c r="D4112" s="20">
        <f t="shared" si="6276"/>
        <v>0</v>
      </c>
      <c r="E4112" s="17">
        <f>D4112*Premissas!$C$6</f>
        <v>0</v>
      </c>
      <c r="F4112" s="15">
        <f t="shared" si="6277"/>
        <v>294</v>
      </c>
      <c r="G4112" s="18">
        <f>F4112*Premissas!$C$5</f>
        <v>9477.5703891173671</v>
      </c>
      <c r="M4112" s="7" t="str">
        <f>Premissas!$E$10</f>
        <v>fevereiro/19</v>
      </c>
      <c r="N4112" s="29">
        <f t="shared" si="6284"/>
        <v>294</v>
      </c>
      <c r="O4112" s="15">
        <f>Premissas!$I$10</f>
        <v>61.82</v>
      </c>
      <c r="P4112" s="20">
        <f t="shared" si="6279"/>
        <v>0</v>
      </c>
      <c r="Q4112" s="17">
        <f>P4112*Premissas!$C$13</f>
        <v>0</v>
      </c>
      <c r="R4112" s="15">
        <f t="shared" si="6280"/>
        <v>294</v>
      </c>
      <c r="S4112" s="18">
        <f>R4112*Premissas!$C$11</f>
        <v>14160.550458715596</v>
      </c>
      <c r="Y4112" s="7" t="str">
        <f>Premissas!$E$10</f>
        <v>fevereiro/19</v>
      </c>
      <c r="Z4112" s="29">
        <f t="shared" si="6285"/>
        <v>294</v>
      </c>
      <c r="AA4112" s="15">
        <f>Premissas!$H$10</f>
        <v>89.49</v>
      </c>
      <c r="AB4112" s="20">
        <f t="shared" si="6282"/>
        <v>0</v>
      </c>
      <c r="AC4112" s="17">
        <f>AB4112*Premissas!$C$6</f>
        <v>0</v>
      </c>
      <c r="AD4112" s="15">
        <f t="shared" si="6283"/>
        <v>294</v>
      </c>
      <c r="AE4112" s="18">
        <f>AD4112*Premissas!$C$12</f>
        <v>9477.5703891173671</v>
      </c>
    </row>
    <row r="4113" spans="1:33" x14ac:dyDescent="0.25">
      <c r="A4113" s="7" t="str">
        <f>Premissas!$E$11</f>
        <v>janeiro/19</v>
      </c>
      <c r="B4113" s="29">
        <f t="shared" si="6286"/>
        <v>294</v>
      </c>
      <c r="C4113" s="15">
        <f>LARGE(Premissas!$H$11:$I$11,1)</f>
        <v>81.09</v>
      </c>
      <c r="D4113" s="16">
        <f t="shared" si="6276"/>
        <v>0</v>
      </c>
      <c r="E4113" s="17">
        <f>D4113*Premissas!$C$6</f>
        <v>0</v>
      </c>
      <c r="F4113" s="15">
        <f t="shared" si="6277"/>
        <v>294</v>
      </c>
      <c r="G4113" s="18">
        <f>F4113*Premissas!$C$5</f>
        <v>9477.5703891173671</v>
      </c>
      <c r="M4113" s="7" t="str">
        <f>Premissas!$E$11</f>
        <v>janeiro/19</v>
      </c>
      <c r="N4113" s="29">
        <f t="shared" si="6284"/>
        <v>294</v>
      </c>
      <c r="O4113" s="15">
        <f>Premissas!$I$11</f>
        <v>57.12</v>
      </c>
      <c r="P4113" s="16">
        <f t="shared" si="6279"/>
        <v>0</v>
      </c>
      <c r="Q4113" s="17">
        <f>P4113*Premissas!$C$13</f>
        <v>0</v>
      </c>
      <c r="R4113" s="15">
        <f t="shared" si="6280"/>
        <v>294</v>
      </c>
      <c r="S4113" s="18">
        <f>R4113*Premissas!$C$11</f>
        <v>14160.550458715596</v>
      </c>
      <c r="Y4113" s="7" t="str">
        <f>Premissas!$E$11</f>
        <v>janeiro/19</v>
      </c>
      <c r="Z4113" s="29">
        <f t="shared" si="6285"/>
        <v>294</v>
      </c>
      <c r="AA4113" s="15">
        <f>Premissas!$H$11</f>
        <v>81.09</v>
      </c>
      <c r="AB4113" s="16">
        <f t="shared" si="6282"/>
        <v>0</v>
      </c>
      <c r="AC4113" s="17">
        <f>AB4113*Premissas!$C$6</f>
        <v>0</v>
      </c>
      <c r="AD4113" s="15">
        <f t="shared" si="6283"/>
        <v>294</v>
      </c>
      <c r="AE4113" s="18">
        <f>AD4113*Premissas!$C$12</f>
        <v>9477.5703891173671</v>
      </c>
    </row>
    <row r="4114" spans="1:33" x14ac:dyDescent="0.25">
      <c r="A4114" s="7" t="str">
        <f>Premissas!$E$12</f>
        <v>dezembro/18</v>
      </c>
      <c r="B4114" s="29">
        <f t="shared" si="6286"/>
        <v>294</v>
      </c>
      <c r="C4114" s="15">
        <f>LARGE(Premissas!$H$12:$I$12,1)</f>
        <v>66.98</v>
      </c>
      <c r="D4114" s="16">
        <f t="shared" si="6276"/>
        <v>0</v>
      </c>
      <c r="E4114" s="17">
        <f>D4114*Premissas!$C$6</f>
        <v>0</v>
      </c>
      <c r="F4114" s="15">
        <f t="shared" si="6277"/>
        <v>294</v>
      </c>
      <c r="G4114" s="18">
        <f>F4114*Premissas!$C$5</f>
        <v>9477.5703891173671</v>
      </c>
      <c r="M4114" s="7" t="str">
        <f>Premissas!$E$12</f>
        <v>dezembro/18</v>
      </c>
      <c r="N4114" s="29">
        <f t="shared" si="6284"/>
        <v>294</v>
      </c>
      <c r="O4114" s="15">
        <f>Premissas!$I$12</f>
        <v>56.9</v>
      </c>
      <c r="P4114" s="16">
        <f t="shared" si="6279"/>
        <v>0</v>
      </c>
      <c r="Q4114" s="17">
        <f>P4114*Premissas!$C$13</f>
        <v>0</v>
      </c>
      <c r="R4114" s="15">
        <f t="shared" si="6280"/>
        <v>294</v>
      </c>
      <c r="S4114" s="18">
        <f>R4114*Premissas!$C$11</f>
        <v>14160.550458715596</v>
      </c>
      <c r="Y4114" s="7" t="str">
        <f>Premissas!$E$12</f>
        <v>dezembro/18</v>
      </c>
      <c r="Z4114" s="29">
        <f t="shared" si="6285"/>
        <v>294</v>
      </c>
      <c r="AA4114" s="15">
        <f>Premissas!$H$12</f>
        <v>66.98</v>
      </c>
      <c r="AB4114" s="16">
        <f t="shared" si="6282"/>
        <v>0</v>
      </c>
      <c r="AC4114" s="17">
        <f>AB4114*Premissas!$C$6</f>
        <v>0</v>
      </c>
      <c r="AD4114" s="15">
        <f t="shared" si="6283"/>
        <v>294</v>
      </c>
      <c r="AE4114" s="18">
        <f>AD4114*Premissas!$C$12</f>
        <v>9477.5703891173671</v>
      </c>
    </row>
    <row r="4115" spans="1:33" x14ac:dyDescent="0.25">
      <c r="A4115" s="7" t="str">
        <f>Premissas!$E$13</f>
        <v>novembro/18</v>
      </c>
      <c r="B4115" s="29">
        <f t="shared" si="6286"/>
        <v>294</v>
      </c>
      <c r="C4115" s="15">
        <f>LARGE(Premissas!$H$13:$I$13,1)</f>
        <v>66.42</v>
      </c>
      <c r="D4115" s="16">
        <f t="shared" si="6276"/>
        <v>0</v>
      </c>
      <c r="E4115" s="17">
        <f>D4115*Premissas!$C$6</f>
        <v>0</v>
      </c>
      <c r="F4115" s="15">
        <f t="shared" si="6277"/>
        <v>294</v>
      </c>
      <c r="G4115" s="18">
        <f>F4115*Premissas!$C$5</f>
        <v>9477.5703891173671</v>
      </c>
      <c r="M4115" s="7" t="str">
        <f>Premissas!$E$13</f>
        <v>novembro/18</v>
      </c>
      <c r="N4115" s="29">
        <f t="shared" si="6284"/>
        <v>294</v>
      </c>
      <c r="O4115" s="15">
        <f>Premissas!$I$13</f>
        <v>40.659999999999997</v>
      </c>
      <c r="P4115" s="16">
        <f t="shared" si="6279"/>
        <v>0</v>
      </c>
      <c r="Q4115" s="17">
        <f>P4115*Premissas!$C$13</f>
        <v>0</v>
      </c>
      <c r="R4115" s="15">
        <f t="shared" si="6280"/>
        <v>294</v>
      </c>
      <c r="S4115" s="18">
        <f>R4115*Premissas!$C$11</f>
        <v>14160.550458715596</v>
      </c>
      <c r="Y4115" s="7" t="str">
        <f>Premissas!$E$13</f>
        <v>novembro/18</v>
      </c>
      <c r="Z4115" s="29">
        <f t="shared" si="6285"/>
        <v>294</v>
      </c>
      <c r="AA4115" s="15">
        <f>Premissas!$H$13</f>
        <v>66.42</v>
      </c>
      <c r="AB4115" s="16">
        <f t="shared" si="6282"/>
        <v>0</v>
      </c>
      <c r="AC4115" s="17">
        <f>AB4115*Premissas!$C$6</f>
        <v>0</v>
      </c>
      <c r="AD4115" s="15">
        <f t="shared" si="6283"/>
        <v>294</v>
      </c>
      <c r="AE4115" s="18">
        <f>AD4115*Premissas!$C$12</f>
        <v>9477.5703891173671</v>
      </c>
    </row>
    <row r="4116" spans="1:33" x14ac:dyDescent="0.25">
      <c r="A4116" s="26" t="s">
        <v>35</v>
      </c>
      <c r="B4116" s="5"/>
      <c r="C4116" s="5">
        <f>LARGE(C4103:C4115,1)</f>
        <v>89.49</v>
      </c>
      <c r="D4116" s="5">
        <f>LARGE(D4103:D4115,1)</f>
        <v>0</v>
      </c>
      <c r="E4116" s="27">
        <f>SUM(E4104:E4115)</f>
        <v>0</v>
      </c>
      <c r="F4116" s="5">
        <f>LARGE(F4103:F4115,1)</f>
        <v>294</v>
      </c>
      <c r="G4116" s="27">
        <f t="shared" si="6242"/>
        <v>113730.84466940838</v>
      </c>
      <c r="H4116" s="50">
        <f>E4116+G4116</f>
        <v>113730.84466940838</v>
      </c>
      <c r="I4116">
        <f>B4104</f>
        <v>294</v>
      </c>
      <c r="M4116" s="26" t="s">
        <v>35</v>
      </c>
      <c r="N4116" s="5"/>
      <c r="O4116" s="5">
        <f t="shared" ref="O4116:P4116" si="6287">LARGE(O4103:O4115,1)</f>
        <v>77.73</v>
      </c>
      <c r="P4116" s="5">
        <f t="shared" si="6287"/>
        <v>0</v>
      </c>
      <c r="Q4116" s="27">
        <f t="shared" ref="Q4116" si="6288">SUM(Q4104:Q4115)</f>
        <v>0</v>
      </c>
      <c r="R4116" s="5">
        <f t="shared" ref="R4116" si="6289">LARGE(R4103:R4115,1)</f>
        <v>294</v>
      </c>
      <c r="S4116" s="27">
        <f t="shared" si="6246"/>
        <v>169926.60550458709</v>
      </c>
      <c r="T4116" s="50">
        <f t="shared" ref="T4116" si="6290">Q4116+S4116</f>
        <v>169926.60550458709</v>
      </c>
      <c r="U4116">
        <f t="shared" ref="U4116" si="6291">N4104</f>
        <v>294</v>
      </c>
      <c r="Y4116" s="26" t="s">
        <v>35</v>
      </c>
      <c r="Z4116" s="5"/>
      <c r="AA4116" s="5">
        <f t="shared" ref="AA4116:AB4116" si="6292">LARGE(AA4103:AA4115,1)</f>
        <v>89.49</v>
      </c>
      <c r="AB4116" s="5">
        <f t="shared" si="6292"/>
        <v>0</v>
      </c>
      <c r="AC4116" s="27">
        <f t="shared" ref="AC4116" si="6293">SUM(AC4104:AC4115)</f>
        <v>0</v>
      </c>
      <c r="AD4116" s="5">
        <f t="shared" ref="AD4116" si="6294">LARGE(AD4103:AD4115,1)</f>
        <v>294</v>
      </c>
      <c r="AE4116" s="27">
        <f t="shared" si="6252"/>
        <v>113730.84466940838</v>
      </c>
      <c r="AF4116" s="50">
        <f t="shared" ref="AF4116" si="6295">AC4116+AE4116</f>
        <v>113730.84466940838</v>
      </c>
      <c r="AG4116">
        <f t="shared" ref="AG4116" si="6296">Z4104</f>
        <v>294</v>
      </c>
    </row>
    <row r="4117" spans="1:33" x14ac:dyDescent="0.25">
      <c r="A4117" s="6" t="s">
        <v>12</v>
      </c>
      <c r="B4117" s="6" t="s">
        <v>18</v>
      </c>
      <c r="C4117" s="6" t="s">
        <v>19</v>
      </c>
      <c r="D4117" s="14" t="s">
        <v>20</v>
      </c>
      <c r="E4117" s="14" t="s">
        <v>21</v>
      </c>
      <c r="F4117" s="6" t="s">
        <v>22</v>
      </c>
      <c r="G4117" s="6" t="s">
        <v>23</v>
      </c>
      <c r="M4117" s="6" t="s">
        <v>12</v>
      </c>
      <c r="N4117" s="6" t="s">
        <v>18</v>
      </c>
      <c r="O4117" s="6" t="s">
        <v>19</v>
      </c>
      <c r="P4117" s="14" t="s">
        <v>20</v>
      </c>
      <c r="Q4117" s="14" t="s">
        <v>21</v>
      </c>
      <c r="R4117" s="6" t="s">
        <v>22</v>
      </c>
      <c r="S4117" s="6" t="s">
        <v>23</v>
      </c>
      <c r="Y4117" s="6" t="s">
        <v>12</v>
      </c>
      <c r="Z4117" s="6" t="s">
        <v>18</v>
      </c>
      <c r="AA4117" s="6" t="s">
        <v>19</v>
      </c>
      <c r="AB4117" s="14" t="s">
        <v>20</v>
      </c>
      <c r="AC4117" s="14" t="s">
        <v>21</v>
      </c>
      <c r="AD4117" s="6" t="s">
        <v>22</v>
      </c>
      <c r="AE4117" s="6" t="s">
        <v>23</v>
      </c>
    </row>
    <row r="4118" spans="1:33" x14ac:dyDescent="0.25">
      <c r="A4118" s="7" t="str">
        <f>Premissas!$E$2</f>
        <v>outubro/19</v>
      </c>
      <c r="B4118" s="29">
        <f>B4104+1</f>
        <v>295</v>
      </c>
      <c r="C4118" s="15">
        <f>LARGE(Premissas!$H$2:$I$2,1)</f>
        <v>63.39</v>
      </c>
      <c r="D4118" s="16">
        <f t="shared" ref="D4118:D4129" si="6297">IF(C4118&gt;105%*B4118,(C4118-B4118),0)</f>
        <v>0</v>
      </c>
      <c r="E4118" s="17">
        <f>D4118*Premissas!$C$6</f>
        <v>0</v>
      </c>
      <c r="F4118" s="15">
        <f t="shared" ref="F4118:F4129" si="6298">IF(C4118&gt;B4118,C4118,B4118)</f>
        <v>295</v>
      </c>
      <c r="G4118" s="18">
        <f>F4118*Premissas!$C$5</f>
        <v>9509.8070230939575</v>
      </c>
      <c r="M4118" s="7" t="str">
        <f>Premissas!$E$2</f>
        <v>outubro/19</v>
      </c>
      <c r="N4118" s="29">
        <f t="shared" ref="N4118" si="6299">N4104+1</f>
        <v>295</v>
      </c>
      <c r="O4118" s="15">
        <f>Premissas!$I$2</f>
        <v>63.39</v>
      </c>
      <c r="P4118" s="16">
        <f t="shared" ref="P4118:P4129" si="6300">IF(O4118&gt;105%*N4118,(O4118-N4118),0)</f>
        <v>0</v>
      </c>
      <c r="Q4118" s="17">
        <f>P4118*Premissas!$C$13</f>
        <v>0</v>
      </c>
      <c r="R4118" s="15">
        <f t="shared" ref="R4118:R4129" si="6301">IF(O4118&gt;N4118,O4118,N4118)</f>
        <v>295</v>
      </c>
      <c r="S4118" s="18">
        <f>R4118*Premissas!$C$11</f>
        <v>14208.715596330274</v>
      </c>
      <c r="Y4118" s="7" t="str">
        <f>Premissas!$E$2</f>
        <v>outubro/19</v>
      </c>
      <c r="Z4118" s="29">
        <f t="shared" ref="Z4118" si="6302">Z4104+1</f>
        <v>295</v>
      </c>
      <c r="AA4118" s="15">
        <f>Premissas!$H$2</f>
        <v>58.8</v>
      </c>
      <c r="AB4118" s="16">
        <f t="shared" ref="AB4118:AB4129" si="6303">IF(AA4118&gt;105%*Z4118,(AA4118-Z4118),0)</f>
        <v>0</v>
      </c>
      <c r="AC4118" s="17">
        <f>AB4118*Premissas!$C$6</f>
        <v>0</v>
      </c>
      <c r="AD4118" s="15">
        <f t="shared" ref="AD4118:AD4129" si="6304">IF(AA4118&gt;Z4118,AA4118,Z4118)</f>
        <v>295</v>
      </c>
      <c r="AE4118" s="18">
        <f>AD4118*Premissas!$C$12</f>
        <v>9509.8070230939575</v>
      </c>
    </row>
    <row r="4119" spans="1:33" x14ac:dyDescent="0.25">
      <c r="A4119" s="7" t="str">
        <f>Premissas!$E$3</f>
        <v>setembro/19</v>
      </c>
      <c r="B4119" s="29">
        <f>B4118</f>
        <v>295</v>
      </c>
      <c r="C4119" s="15">
        <f>LARGE(Premissas!$H$3:$I$3,1)</f>
        <v>58.91</v>
      </c>
      <c r="D4119" s="16">
        <f t="shared" si="6297"/>
        <v>0</v>
      </c>
      <c r="E4119" s="17">
        <f>D4119*Premissas!$C$6</f>
        <v>0</v>
      </c>
      <c r="F4119" s="15">
        <f t="shared" si="6298"/>
        <v>295</v>
      </c>
      <c r="G4119" s="18">
        <f>F4119*Premissas!$C$5</f>
        <v>9509.8070230939575</v>
      </c>
      <c r="M4119" s="7" t="str">
        <f>Premissas!$E$3</f>
        <v>setembro/19</v>
      </c>
      <c r="N4119" s="29">
        <f t="shared" ref="N4119:N4129" si="6305">N4118</f>
        <v>295</v>
      </c>
      <c r="O4119" s="15">
        <f>Premissas!$I$3</f>
        <v>52.19</v>
      </c>
      <c r="P4119" s="16">
        <f t="shared" si="6300"/>
        <v>0</v>
      </c>
      <c r="Q4119" s="17">
        <f>P4119*Premissas!$C$13</f>
        <v>0</v>
      </c>
      <c r="R4119" s="15">
        <f t="shared" si="6301"/>
        <v>295</v>
      </c>
      <c r="S4119" s="18">
        <f>R4119*Premissas!$C$11</f>
        <v>14208.715596330274</v>
      </c>
      <c r="Y4119" s="7" t="str">
        <f>Premissas!$E$3</f>
        <v>setembro/19</v>
      </c>
      <c r="Z4119" s="29">
        <f t="shared" ref="Z4119:Z4129" si="6306">Z4118</f>
        <v>295</v>
      </c>
      <c r="AA4119" s="15">
        <f>Premissas!$H$3</f>
        <v>58.91</v>
      </c>
      <c r="AB4119" s="16">
        <f t="shared" si="6303"/>
        <v>0</v>
      </c>
      <c r="AC4119" s="17">
        <f>AB4119*Premissas!$C$6</f>
        <v>0</v>
      </c>
      <c r="AD4119" s="15">
        <f t="shared" si="6304"/>
        <v>295</v>
      </c>
      <c r="AE4119" s="18">
        <f>AD4119*Premissas!$C$12</f>
        <v>9509.8070230939575</v>
      </c>
    </row>
    <row r="4120" spans="1:33" x14ac:dyDescent="0.25">
      <c r="A4120" s="7" t="str">
        <f>Premissas!$E$4</f>
        <v>agosto/19</v>
      </c>
      <c r="B4120" s="29">
        <f t="shared" ref="B4120:B4129" si="6307">B4119</f>
        <v>295</v>
      </c>
      <c r="C4120" s="15">
        <f>LARGE(Premissas!$H$4:$I$4,1)</f>
        <v>46.48</v>
      </c>
      <c r="D4120" s="16">
        <f t="shared" si="6297"/>
        <v>0</v>
      </c>
      <c r="E4120" s="17">
        <f>D4120*Premissas!$C$6</f>
        <v>0</v>
      </c>
      <c r="F4120" s="15">
        <f t="shared" si="6298"/>
        <v>295</v>
      </c>
      <c r="G4120" s="18">
        <f>F4120*Premissas!$C$5</f>
        <v>9509.8070230939575</v>
      </c>
      <c r="M4120" s="7" t="str">
        <f>Premissas!$E$4</f>
        <v>agosto/19</v>
      </c>
      <c r="N4120" s="29">
        <f t="shared" si="6305"/>
        <v>295</v>
      </c>
      <c r="O4120" s="15">
        <f>Premissas!$I$4</f>
        <v>20.16</v>
      </c>
      <c r="P4120" s="16">
        <f t="shared" si="6300"/>
        <v>0</v>
      </c>
      <c r="Q4120" s="17">
        <f>P4120*Premissas!$C$13</f>
        <v>0</v>
      </c>
      <c r="R4120" s="15">
        <f t="shared" si="6301"/>
        <v>295</v>
      </c>
      <c r="S4120" s="18">
        <f>R4120*Premissas!$C$11</f>
        <v>14208.715596330274</v>
      </c>
      <c r="Y4120" s="7" t="str">
        <f>Premissas!$E$4</f>
        <v>agosto/19</v>
      </c>
      <c r="Z4120" s="29">
        <f t="shared" si="6306"/>
        <v>295</v>
      </c>
      <c r="AA4120" s="15">
        <f>Premissas!$H$4</f>
        <v>46.48</v>
      </c>
      <c r="AB4120" s="16">
        <f t="shared" si="6303"/>
        <v>0</v>
      </c>
      <c r="AC4120" s="17">
        <f>AB4120*Premissas!$C$6</f>
        <v>0</v>
      </c>
      <c r="AD4120" s="15">
        <f t="shared" si="6304"/>
        <v>295</v>
      </c>
      <c r="AE4120" s="18">
        <f>AD4120*Premissas!$C$12</f>
        <v>9509.8070230939575</v>
      </c>
    </row>
    <row r="4121" spans="1:33" x14ac:dyDescent="0.25">
      <c r="A4121" s="7" t="str">
        <f>Premissas!$E$5</f>
        <v>julho/19</v>
      </c>
      <c r="B4121" s="29">
        <f t="shared" si="6307"/>
        <v>295</v>
      </c>
      <c r="C4121" s="15">
        <f>LARGE(Premissas!$H$5:$I$5,1)</f>
        <v>63.17</v>
      </c>
      <c r="D4121" s="16">
        <f t="shared" si="6297"/>
        <v>0</v>
      </c>
      <c r="E4121" s="17">
        <f>D4121*Premissas!$C$6</f>
        <v>0</v>
      </c>
      <c r="F4121" s="15">
        <f t="shared" si="6298"/>
        <v>295</v>
      </c>
      <c r="G4121" s="18">
        <f>F4121*Premissas!$C$5</f>
        <v>9509.8070230939575</v>
      </c>
      <c r="M4121" s="7" t="str">
        <f>Premissas!$E$5</f>
        <v>julho/19</v>
      </c>
      <c r="N4121" s="29">
        <f t="shared" si="6305"/>
        <v>295</v>
      </c>
      <c r="O4121" s="15">
        <f>Premissas!$I$5</f>
        <v>39.979999999999997</v>
      </c>
      <c r="P4121" s="16">
        <f t="shared" si="6300"/>
        <v>0</v>
      </c>
      <c r="Q4121" s="17">
        <f>P4121*Premissas!$C$13</f>
        <v>0</v>
      </c>
      <c r="R4121" s="15">
        <f t="shared" si="6301"/>
        <v>295</v>
      </c>
      <c r="S4121" s="18">
        <f>R4121*Premissas!$C$11</f>
        <v>14208.715596330274</v>
      </c>
      <c r="Y4121" s="7" t="str">
        <f>Premissas!$E$5</f>
        <v>julho/19</v>
      </c>
      <c r="Z4121" s="29">
        <f t="shared" si="6306"/>
        <v>295</v>
      </c>
      <c r="AA4121" s="15">
        <f>Premissas!$H$5</f>
        <v>63.17</v>
      </c>
      <c r="AB4121" s="16">
        <f t="shared" si="6303"/>
        <v>0</v>
      </c>
      <c r="AC4121" s="17">
        <f>AB4121*Premissas!$C$6</f>
        <v>0</v>
      </c>
      <c r="AD4121" s="15">
        <f t="shared" si="6304"/>
        <v>295</v>
      </c>
      <c r="AE4121" s="18">
        <f>AD4121*Premissas!$C$12</f>
        <v>9509.8070230939575</v>
      </c>
    </row>
    <row r="4122" spans="1:33" x14ac:dyDescent="0.25">
      <c r="A4122" s="7" t="str">
        <f>Premissas!$E$6</f>
        <v>junho/19</v>
      </c>
      <c r="B4122" s="29">
        <f t="shared" si="6307"/>
        <v>295</v>
      </c>
      <c r="C4122" s="15">
        <f>LARGE(Premissas!$H$6:$I$6,1)</f>
        <v>59.47</v>
      </c>
      <c r="D4122" s="16">
        <f t="shared" si="6297"/>
        <v>0</v>
      </c>
      <c r="E4122" s="17">
        <f>D4122*Premissas!$C$6</f>
        <v>0</v>
      </c>
      <c r="F4122" s="15">
        <f t="shared" si="6298"/>
        <v>295</v>
      </c>
      <c r="G4122" s="18">
        <f>F4122*Premissas!$C$5</f>
        <v>9509.8070230939575</v>
      </c>
      <c r="M4122" s="7" t="str">
        <f>Premissas!$E$6</f>
        <v>junho/19</v>
      </c>
      <c r="N4122" s="29">
        <f t="shared" si="6305"/>
        <v>295</v>
      </c>
      <c r="O4122" s="15">
        <f>Premissas!$I$6</f>
        <v>47.71</v>
      </c>
      <c r="P4122" s="16">
        <f t="shared" si="6300"/>
        <v>0</v>
      </c>
      <c r="Q4122" s="17">
        <f>P4122*Premissas!$C$13</f>
        <v>0</v>
      </c>
      <c r="R4122" s="15">
        <f t="shared" si="6301"/>
        <v>295</v>
      </c>
      <c r="S4122" s="18">
        <f>R4122*Premissas!$C$11</f>
        <v>14208.715596330274</v>
      </c>
      <c r="Y4122" s="7" t="str">
        <f>Premissas!$E$6</f>
        <v>junho/19</v>
      </c>
      <c r="Z4122" s="29">
        <f t="shared" si="6306"/>
        <v>295</v>
      </c>
      <c r="AA4122" s="15">
        <f>Premissas!$H$6</f>
        <v>59.47</v>
      </c>
      <c r="AB4122" s="16">
        <f t="shared" si="6303"/>
        <v>0</v>
      </c>
      <c r="AC4122" s="17">
        <f>AB4122*Premissas!$C$6</f>
        <v>0</v>
      </c>
      <c r="AD4122" s="15">
        <f t="shared" si="6304"/>
        <v>295</v>
      </c>
      <c r="AE4122" s="18">
        <f>AD4122*Premissas!$C$12</f>
        <v>9509.8070230939575</v>
      </c>
    </row>
    <row r="4123" spans="1:33" x14ac:dyDescent="0.25">
      <c r="A4123" s="7" t="str">
        <f>Premissas!$E$7</f>
        <v>maio/19</v>
      </c>
      <c r="B4123" s="29">
        <f t="shared" si="6307"/>
        <v>295</v>
      </c>
      <c r="C4123" s="15">
        <f>LARGE(Premissas!$H$7:$I$7,1)</f>
        <v>61.04</v>
      </c>
      <c r="D4123" s="20">
        <f t="shared" si="6297"/>
        <v>0</v>
      </c>
      <c r="E4123" s="17">
        <f>D4123*Premissas!$C$6</f>
        <v>0</v>
      </c>
      <c r="F4123" s="15">
        <f t="shared" si="6298"/>
        <v>295</v>
      </c>
      <c r="G4123" s="18">
        <f>F4123*Premissas!$C$5</f>
        <v>9509.8070230939575</v>
      </c>
      <c r="M4123" s="7" t="str">
        <f>Premissas!$E$7</f>
        <v>maio/19</v>
      </c>
      <c r="N4123" s="29">
        <f t="shared" si="6305"/>
        <v>295</v>
      </c>
      <c r="O4123" s="15">
        <f>Premissas!$I$7</f>
        <v>46.37</v>
      </c>
      <c r="P4123" s="20">
        <f t="shared" si="6300"/>
        <v>0</v>
      </c>
      <c r="Q4123" s="17">
        <f>P4123*Premissas!$C$13</f>
        <v>0</v>
      </c>
      <c r="R4123" s="15">
        <f t="shared" si="6301"/>
        <v>295</v>
      </c>
      <c r="S4123" s="18">
        <f>R4123*Premissas!$C$11</f>
        <v>14208.715596330274</v>
      </c>
      <c r="Y4123" s="7" t="str">
        <f>Premissas!$E$7</f>
        <v>maio/19</v>
      </c>
      <c r="Z4123" s="29">
        <f t="shared" si="6306"/>
        <v>295</v>
      </c>
      <c r="AA4123" s="15">
        <f>Premissas!$H$7</f>
        <v>61.04</v>
      </c>
      <c r="AB4123" s="20">
        <f t="shared" si="6303"/>
        <v>0</v>
      </c>
      <c r="AC4123" s="17">
        <f>AB4123*Premissas!$C$6</f>
        <v>0</v>
      </c>
      <c r="AD4123" s="15">
        <f t="shared" si="6304"/>
        <v>295</v>
      </c>
      <c r="AE4123" s="18">
        <f>AD4123*Premissas!$C$12</f>
        <v>9509.8070230939575</v>
      </c>
    </row>
    <row r="4124" spans="1:33" x14ac:dyDescent="0.25">
      <c r="A4124" s="7" t="str">
        <f>Premissas!$E$8</f>
        <v>abril/19</v>
      </c>
      <c r="B4124" s="29">
        <f t="shared" si="6307"/>
        <v>295</v>
      </c>
      <c r="C4124" s="15">
        <f>LARGE(Premissas!$H$8:$I$8,1)</f>
        <v>81.98</v>
      </c>
      <c r="D4124" s="20">
        <f t="shared" si="6297"/>
        <v>0</v>
      </c>
      <c r="E4124" s="17">
        <f>D4124*Premissas!$C$6</f>
        <v>0</v>
      </c>
      <c r="F4124" s="15">
        <f t="shared" si="6298"/>
        <v>295</v>
      </c>
      <c r="G4124" s="18">
        <f>F4124*Premissas!$C$5</f>
        <v>9509.8070230939575</v>
      </c>
      <c r="M4124" s="7" t="str">
        <f>Premissas!$E$8</f>
        <v>abril/19</v>
      </c>
      <c r="N4124" s="29">
        <f t="shared" si="6305"/>
        <v>295</v>
      </c>
      <c r="O4124" s="15">
        <f>Premissas!$I$8</f>
        <v>53.09</v>
      </c>
      <c r="P4124" s="20">
        <f t="shared" si="6300"/>
        <v>0</v>
      </c>
      <c r="Q4124" s="17">
        <f>P4124*Premissas!$C$13</f>
        <v>0</v>
      </c>
      <c r="R4124" s="15">
        <f t="shared" si="6301"/>
        <v>295</v>
      </c>
      <c r="S4124" s="18">
        <f>R4124*Premissas!$C$11</f>
        <v>14208.715596330274</v>
      </c>
      <c r="Y4124" s="7" t="str">
        <f>Premissas!$E$8</f>
        <v>abril/19</v>
      </c>
      <c r="Z4124" s="29">
        <f t="shared" si="6306"/>
        <v>295</v>
      </c>
      <c r="AA4124" s="15">
        <f>Premissas!$H$8</f>
        <v>81.98</v>
      </c>
      <c r="AB4124" s="20">
        <f t="shared" si="6303"/>
        <v>0</v>
      </c>
      <c r="AC4124" s="17">
        <f>AB4124*Premissas!$C$6</f>
        <v>0</v>
      </c>
      <c r="AD4124" s="15">
        <f t="shared" si="6304"/>
        <v>295</v>
      </c>
      <c r="AE4124" s="18">
        <f>AD4124*Premissas!$C$12</f>
        <v>9509.8070230939575</v>
      </c>
    </row>
    <row r="4125" spans="1:33" x14ac:dyDescent="0.25">
      <c r="A4125" s="7" t="str">
        <f>Premissas!$E$9</f>
        <v>março/19</v>
      </c>
      <c r="B4125" s="29">
        <f t="shared" si="6307"/>
        <v>295</v>
      </c>
      <c r="C4125" s="15">
        <f>LARGE(Premissas!$H$9:$I$9,1)</f>
        <v>77.73</v>
      </c>
      <c r="D4125" s="20">
        <f t="shared" si="6297"/>
        <v>0</v>
      </c>
      <c r="E4125" s="17">
        <f>D4125*Premissas!$C$6</f>
        <v>0</v>
      </c>
      <c r="F4125" s="15">
        <f t="shared" si="6298"/>
        <v>295</v>
      </c>
      <c r="G4125" s="18">
        <f>F4125*Premissas!$C$5</f>
        <v>9509.8070230939575</v>
      </c>
      <c r="M4125" s="7" t="str">
        <f>Premissas!$E$9</f>
        <v>março/19</v>
      </c>
      <c r="N4125" s="29">
        <f t="shared" si="6305"/>
        <v>295</v>
      </c>
      <c r="O4125" s="15">
        <f>Premissas!$I$9</f>
        <v>77.73</v>
      </c>
      <c r="P4125" s="20">
        <f t="shared" si="6300"/>
        <v>0</v>
      </c>
      <c r="Q4125" s="17">
        <f>P4125*Premissas!$C$13</f>
        <v>0</v>
      </c>
      <c r="R4125" s="15">
        <f t="shared" si="6301"/>
        <v>295</v>
      </c>
      <c r="S4125" s="18">
        <f>R4125*Premissas!$C$11</f>
        <v>14208.715596330274</v>
      </c>
      <c r="Y4125" s="7" t="str">
        <f>Premissas!$E$9</f>
        <v>março/19</v>
      </c>
      <c r="Z4125" s="29">
        <f t="shared" si="6306"/>
        <v>295</v>
      </c>
      <c r="AA4125" s="15">
        <f>Premissas!$H$9</f>
        <v>77.62</v>
      </c>
      <c r="AB4125" s="20">
        <f t="shared" si="6303"/>
        <v>0</v>
      </c>
      <c r="AC4125" s="17">
        <f>AB4125*Premissas!$C$6</f>
        <v>0</v>
      </c>
      <c r="AD4125" s="15">
        <f t="shared" si="6304"/>
        <v>295</v>
      </c>
      <c r="AE4125" s="18">
        <f>AD4125*Premissas!$C$12</f>
        <v>9509.8070230939575</v>
      </c>
    </row>
    <row r="4126" spans="1:33" x14ac:dyDescent="0.25">
      <c r="A4126" s="7" t="str">
        <f>Premissas!$E$10</f>
        <v>fevereiro/19</v>
      </c>
      <c r="B4126" s="29">
        <f t="shared" si="6307"/>
        <v>295</v>
      </c>
      <c r="C4126" s="15">
        <f>LARGE(Premissas!$H$10:$I$10,1)</f>
        <v>89.49</v>
      </c>
      <c r="D4126" s="20">
        <f t="shared" si="6297"/>
        <v>0</v>
      </c>
      <c r="E4126" s="17">
        <f>D4126*Premissas!$C$6</f>
        <v>0</v>
      </c>
      <c r="F4126" s="15">
        <f t="shared" si="6298"/>
        <v>295</v>
      </c>
      <c r="G4126" s="18">
        <f>F4126*Premissas!$C$5</f>
        <v>9509.8070230939575</v>
      </c>
      <c r="M4126" s="7" t="str">
        <f>Premissas!$E$10</f>
        <v>fevereiro/19</v>
      </c>
      <c r="N4126" s="29">
        <f t="shared" si="6305"/>
        <v>295</v>
      </c>
      <c r="O4126" s="15">
        <f>Premissas!$I$10</f>
        <v>61.82</v>
      </c>
      <c r="P4126" s="20">
        <f t="shared" si="6300"/>
        <v>0</v>
      </c>
      <c r="Q4126" s="17">
        <f>P4126*Premissas!$C$13</f>
        <v>0</v>
      </c>
      <c r="R4126" s="15">
        <f t="shared" si="6301"/>
        <v>295</v>
      </c>
      <c r="S4126" s="18">
        <f>R4126*Premissas!$C$11</f>
        <v>14208.715596330274</v>
      </c>
      <c r="Y4126" s="7" t="str">
        <f>Premissas!$E$10</f>
        <v>fevereiro/19</v>
      </c>
      <c r="Z4126" s="29">
        <f t="shared" si="6306"/>
        <v>295</v>
      </c>
      <c r="AA4126" s="15">
        <f>Premissas!$H$10</f>
        <v>89.49</v>
      </c>
      <c r="AB4126" s="20">
        <f t="shared" si="6303"/>
        <v>0</v>
      </c>
      <c r="AC4126" s="17">
        <f>AB4126*Premissas!$C$6</f>
        <v>0</v>
      </c>
      <c r="AD4126" s="15">
        <f t="shared" si="6304"/>
        <v>295</v>
      </c>
      <c r="AE4126" s="18">
        <f>AD4126*Premissas!$C$12</f>
        <v>9509.8070230939575</v>
      </c>
    </row>
    <row r="4127" spans="1:33" x14ac:dyDescent="0.25">
      <c r="A4127" s="7" t="str">
        <f>Premissas!$E$11</f>
        <v>janeiro/19</v>
      </c>
      <c r="B4127" s="29">
        <f t="shared" si="6307"/>
        <v>295</v>
      </c>
      <c r="C4127" s="15">
        <f>LARGE(Premissas!$H$11:$I$11,1)</f>
        <v>81.09</v>
      </c>
      <c r="D4127" s="16">
        <f t="shared" si="6297"/>
        <v>0</v>
      </c>
      <c r="E4127" s="17">
        <f>D4127*Premissas!$C$6</f>
        <v>0</v>
      </c>
      <c r="F4127" s="15">
        <f t="shared" si="6298"/>
        <v>295</v>
      </c>
      <c r="G4127" s="18">
        <f>F4127*Premissas!$C$5</f>
        <v>9509.8070230939575</v>
      </c>
      <c r="M4127" s="7" t="str">
        <f>Premissas!$E$11</f>
        <v>janeiro/19</v>
      </c>
      <c r="N4127" s="29">
        <f t="shared" si="6305"/>
        <v>295</v>
      </c>
      <c r="O4127" s="15">
        <f>Premissas!$I$11</f>
        <v>57.12</v>
      </c>
      <c r="P4127" s="16">
        <f t="shared" si="6300"/>
        <v>0</v>
      </c>
      <c r="Q4127" s="17">
        <f>P4127*Premissas!$C$13</f>
        <v>0</v>
      </c>
      <c r="R4127" s="15">
        <f t="shared" si="6301"/>
        <v>295</v>
      </c>
      <c r="S4127" s="18">
        <f>R4127*Premissas!$C$11</f>
        <v>14208.715596330274</v>
      </c>
      <c r="Y4127" s="7" t="str">
        <f>Premissas!$E$11</f>
        <v>janeiro/19</v>
      </c>
      <c r="Z4127" s="29">
        <f t="shared" si="6306"/>
        <v>295</v>
      </c>
      <c r="AA4127" s="15">
        <f>Premissas!$H$11</f>
        <v>81.09</v>
      </c>
      <c r="AB4127" s="16">
        <f t="shared" si="6303"/>
        <v>0</v>
      </c>
      <c r="AC4127" s="17">
        <f>AB4127*Premissas!$C$6</f>
        <v>0</v>
      </c>
      <c r="AD4127" s="15">
        <f t="shared" si="6304"/>
        <v>295</v>
      </c>
      <c r="AE4127" s="18">
        <f>AD4127*Premissas!$C$12</f>
        <v>9509.8070230939575</v>
      </c>
    </row>
    <row r="4128" spans="1:33" x14ac:dyDescent="0.25">
      <c r="A4128" s="7" t="str">
        <f>Premissas!$E$12</f>
        <v>dezembro/18</v>
      </c>
      <c r="B4128" s="29">
        <f t="shared" si="6307"/>
        <v>295</v>
      </c>
      <c r="C4128" s="15">
        <f>LARGE(Premissas!$H$12:$I$12,1)</f>
        <v>66.98</v>
      </c>
      <c r="D4128" s="16">
        <f t="shared" si="6297"/>
        <v>0</v>
      </c>
      <c r="E4128" s="17">
        <f>D4128*Premissas!$C$6</f>
        <v>0</v>
      </c>
      <c r="F4128" s="15">
        <f t="shared" si="6298"/>
        <v>295</v>
      </c>
      <c r="G4128" s="18">
        <f>F4128*Premissas!$C$5</f>
        <v>9509.8070230939575</v>
      </c>
      <c r="M4128" s="7" t="str">
        <f>Premissas!$E$12</f>
        <v>dezembro/18</v>
      </c>
      <c r="N4128" s="29">
        <f t="shared" si="6305"/>
        <v>295</v>
      </c>
      <c r="O4128" s="15">
        <f>Premissas!$I$12</f>
        <v>56.9</v>
      </c>
      <c r="P4128" s="16">
        <f t="shared" si="6300"/>
        <v>0</v>
      </c>
      <c r="Q4128" s="17">
        <f>P4128*Premissas!$C$13</f>
        <v>0</v>
      </c>
      <c r="R4128" s="15">
        <f t="shared" si="6301"/>
        <v>295</v>
      </c>
      <c r="S4128" s="18">
        <f>R4128*Premissas!$C$11</f>
        <v>14208.715596330274</v>
      </c>
      <c r="Y4128" s="7" t="str">
        <f>Premissas!$E$12</f>
        <v>dezembro/18</v>
      </c>
      <c r="Z4128" s="29">
        <f t="shared" si="6306"/>
        <v>295</v>
      </c>
      <c r="AA4128" s="15">
        <f>Premissas!$H$12</f>
        <v>66.98</v>
      </c>
      <c r="AB4128" s="16">
        <f t="shared" si="6303"/>
        <v>0</v>
      </c>
      <c r="AC4128" s="17">
        <f>AB4128*Premissas!$C$6</f>
        <v>0</v>
      </c>
      <c r="AD4128" s="15">
        <f t="shared" si="6304"/>
        <v>295</v>
      </c>
      <c r="AE4128" s="18">
        <f>AD4128*Premissas!$C$12</f>
        <v>9509.8070230939575</v>
      </c>
    </row>
    <row r="4129" spans="1:33" x14ac:dyDescent="0.25">
      <c r="A4129" s="7" t="str">
        <f>Premissas!$E$13</f>
        <v>novembro/18</v>
      </c>
      <c r="B4129" s="29">
        <f t="shared" si="6307"/>
        <v>295</v>
      </c>
      <c r="C4129" s="15">
        <f>LARGE(Premissas!$H$13:$I$13,1)</f>
        <v>66.42</v>
      </c>
      <c r="D4129" s="16">
        <f t="shared" si="6297"/>
        <v>0</v>
      </c>
      <c r="E4129" s="17">
        <f>D4129*Premissas!$C$6</f>
        <v>0</v>
      </c>
      <c r="F4129" s="15">
        <f t="shared" si="6298"/>
        <v>295</v>
      </c>
      <c r="G4129" s="18">
        <f>F4129*Premissas!$C$5</f>
        <v>9509.8070230939575</v>
      </c>
      <c r="M4129" s="7" t="str">
        <f>Premissas!$E$13</f>
        <v>novembro/18</v>
      </c>
      <c r="N4129" s="29">
        <f t="shared" si="6305"/>
        <v>295</v>
      </c>
      <c r="O4129" s="15">
        <f>Premissas!$I$13</f>
        <v>40.659999999999997</v>
      </c>
      <c r="P4129" s="16">
        <f t="shared" si="6300"/>
        <v>0</v>
      </c>
      <c r="Q4129" s="17">
        <f>P4129*Premissas!$C$13</f>
        <v>0</v>
      </c>
      <c r="R4129" s="15">
        <f t="shared" si="6301"/>
        <v>295</v>
      </c>
      <c r="S4129" s="18">
        <f>R4129*Premissas!$C$11</f>
        <v>14208.715596330274</v>
      </c>
      <c r="Y4129" s="7" t="str">
        <f>Premissas!$E$13</f>
        <v>novembro/18</v>
      </c>
      <c r="Z4129" s="29">
        <f t="shared" si="6306"/>
        <v>295</v>
      </c>
      <c r="AA4129" s="15">
        <f>Premissas!$H$13</f>
        <v>66.42</v>
      </c>
      <c r="AB4129" s="16">
        <f t="shared" si="6303"/>
        <v>0</v>
      </c>
      <c r="AC4129" s="17">
        <f>AB4129*Premissas!$C$6</f>
        <v>0</v>
      </c>
      <c r="AD4129" s="15">
        <f t="shared" si="6304"/>
        <v>295</v>
      </c>
      <c r="AE4129" s="18">
        <f>AD4129*Premissas!$C$12</f>
        <v>9509.8070230939575</v>
      </c>
    </row>
    <row r="4130" spans="1:33" x14ac:dyDescent="0.25">
      <c r="A4130" s="26" t="s">
        <v>35</v>
      </c>
      <c r="B4130" s="5"/>
      <c r="C4130" s="5">
        <f>LARGE(C4117:C4129,1)</f>
        <v>89.49</v>
      </c>
      <c r="D4130" s="5">
        <f>LARGE(D4117:D4129,1)</f>
        <v>0</v>
      </c>
      <c r="E4130" s="27">
        <f>SUM(E4118:E4129)</f>
        <v>0</v>
      </c>
      <c r="F4130" s="5">
        <f>LARGE(F4117:F4129,1)</f>
        <v>295</v>
      </c>
      <c r="G4130" s="27">
        <f t="shared" si="6242"/>
        <v>114117.68427712751</v>
      </c>
      <c r="H4130" s="50">
        <f>E4130+G4130</f>
        <v>114117.68427712751</v>
      </c>
      <c r="I4130">
        <f>B4118</f>
        <v>295</v>
      </c>
      <c r="M4130" s="26" t="s">
        <v>35</v>
      </c>
      <c r="N4130" s="5"/>
      <c r="O4130" s="5">
        <f t="shared" ref="O4130:P4130" si="6308">LARGE(O4117:O4129,1)</f>
        <v>77.73</v>
      </c>
      <c r="P4130" s="5">
        <f t="shared" si="6308"/>
        <v>0</v>
      </c>
      <c r="Q4130" s="27">
        <f t="shared" ref="Q4130" si="6309">SUM(Q4118:Q4129)</f>
        <v>0</v>
      </c>
      <c r="R4130" s="5">
        <f t="shared" ref="R4130" si="6310">LARGE(R4117:R4129,1)</f>
        <v>295</v>
      </c>
      <c r="S4130" s="27">
        <f t="shared" si="6246"/>
        <v>170504.58715596329</v>
      </c>
      <c r="T4130" s="50">
        <f t="shared" ref="T4130" si="6311">Q4130+S4130</f>
        <v>170504.58715596329</v>
      </c>
      <c r="U4130">
        <f t="shared" ref="U4130" si="6312">N4118</f>
        <v>295</v>
      </c>
      <c r="Y4130" s="26" t="s">
        <v>35</v>
      </c>
      <c r="Z4130" s="5"/>
      <c r="AA4130" s="5">
        <f t="shared" ref="AA4130:AB4130" si="6313">LARGE(AA4117:AA4129,1)</f>
        <v>89.49</v>
      </c>
      <c r="AB4130" s="5">
        <f t="shared" si="6313"/>
        <v>0</v>
      </c>
      <c r="AC4130" s="27">
        <f t="shared" ref="AC4130" si="6314">SUM(AC4118:AC4129)</f>
        <v>0</v>
      </c>
      <c r="AD4130" s="5">
        <f t="shared" ref="AD4130" si="6315">LARGE(AD4117:AD4129,1)</f>
        <v>295</v>
      </c>
      <c r="AE4130" s="27">
        <f t="shared" si="6252"/>
        <v>114117.68427712751</v>
      </c>
      <c r="AF4130" s="50">
        <f t="shared" ref="AF4130" si="6316">AC4130+AE4130</f>
        <v>114117.68427712751</v>
      </c>
      <c r="AG4130">
        <f t="shared" ref="AG4130" si="6317">Z4118</f>
        <v>295</v>
      </c>
    </row>
    <row r="4131" spans="1:33" x14ac:dyDescent="0.25">
      <c r="A4131" s="6" t="s">
        <v>12</v>
      </c>
      <c r="B4131" s="6" t="s">
        <v>18</v>
      </c>
      <c r="C4131" s="6" t="s">
        <v>19</v>
      </c>
      <c r="D4131" s="14" t="s">
        <v>20</v>
      </c>
      <c r="E4131" s="14" t="s">
        <v>21</v>
      </c>
      <c r="F4131" s="6" t="s">
        <v>22</v>
      </c>
      <c r="G4131" s="6" t="s">
        <v>23</v>
      </c>
      <c r="M4131" s="6" t="s">
        <v>12</v>
      </c>
      <c r="N4131" s="6" t="s">
        <v>18</v>
      </c>
      <c r="O4131" s="6" t="s">
        <v>19</v>
      </c>
      <c r="P4131" s="14" t="s">
        <v>20</v>
      </c>
      <c r="Q4131" s="14" t="s">
        <v>21</v>
      </c>
      <c r="R4131" s="6" t="s">
        <v>22</v>
      </c>
      <c r="S4131" s="6" t="s">
        <v>23</v>
      </c>
      <c r="Y4131" s="6" t="s">
        <v>12</v>
      </c>
      <c r="Z4131" s="6" t="s">
        <v>18</v>
      </c>
      <c r="AA4131" s="6" t="s">
        <v>19</v>
      </c>
      <c r="AB4131" s="14" t="s">
        <v>20</v>
      </c>
      <c r="AC4131" s="14" t="s">
        <v>21</v>
      </c>
      <c r="AD4131" s="6" t="s">
        <v>22</v>
      </c>
      <c r="AE4131" s="6" t="s">
        <v>23</v>
      </c>
    </row>
    <row r="4132" spans="1:33" x14ac:dyDescent="0.25">
      <c r="A4132" s="7" t="str">
        <f>Premissas!$E$2</f>
        <v>outubro/19</v>
      </c>
      <c r="B4132" s="29">
        <f>B4118+1</f>
        <v>296</v>
      </c>
      <c r="C4132" s="15">
        <f>LARGE(Premissas!$H$2:$I$2,1)</f>
        <v>63.39</v>
      </c>
      <c r="D4132" s="16">
        <f t="shared" ref="D4132:D4143" si="6318">IF(C4132&gt;105%*B4132,(C4132-B4132),0)</f>
        <v>0</v>
      </c>
      <c r="E4132" s="17">
        <f>D4132*Premissas!$C$6</f>
        <v>0</v>
      </c>
      <c r="F4132" s="15">
        <f t="shared" ref="F4132:F4143" si="6319">IF(C4132&gt;B4132,C4132,B4132)</f>
        <v>296</v>
      </c>
      <c r="G4132" s="18">
        <f>F4132*Premissas!$C$5</f>
        <v>9542.0436570705479</v>
      </c>
      <c r="M4132" s="7" t="str">
        <f>Premissas!$E$2</f>
        <v>outubro/19</v>
      </c>
      <c r="N4132" s="29">
        <f t="shared" ref="N4132" si="6320">N4118+1</f>
        <v>296</v>
      </c>
      <c r="O4132" s="15">
        <f>Premissas!$I$2</f>
        <v>63.39</v>
      </c>
      <c r="P4132" s="16">
        <f t="shared" ref="P4132:P4143" si="6321">IF(O4132&gt;105%*N4132,(O4132-N4132),0)</f>
        <v>0</v>
      </c>
      <c r="Q4132" s="17">
        <f>P4132*Premissas!$C$13</f>
        <v>0</v>
      </c>
      <c r="R4132" s="15">
        <f t="shared" ref="R4132:R4143" si="6322">IF(O4132&gt;N4132,O4132,N4132)</f>
        <v>296</v>
      </c>
      <c r="S4132" s="18">
        <f>R4132*Premissas!$C$11</f>
        <v>14256.880733944954</v>
      </c>
      <c r="Y4132" s="7" t="str">
        <f>Premissas!$E$2</f>
        <v>outubro/19</v>
      </c>
      <c r="Z4132" s="29">
        <f t="shared" ref="Z4132" si="6323">Z4118+1</f>
        <v>296</v>
      </c>
      <c r="AA4132" s="15">
        <f>Premissas!$H$2</f>
        <v>58.8</v>
      </c>
      <c r="AB4132" s="16">
        <f t="shared" ref="AB4132:AB4143" si="6324">IF(AA4132&gt;105%*Z4132,(AA4132-Z4132),0)</f>
        <v>0</v>
      </c>
      <c r="AC4132" s="17">
        <f>AB4132*Premissas!$C$6</f>
        <v>0</v>
      </c>
      <c r="AD4132" s="15">
        <f t="shared" ref="AD4132:AD4143" si="6325">IF(AA4132&gt;Z4132,AA4132,Z4132)</f>
        <v>296</v>
      </c>
      <c r="AE4132" s="18">
        <f>AD4132*Premissas!$C$12</f>
        <v>9542.0436570705479</v>
      </c>
    </row>
    <row r="4133" spans="1:33" x14ac:dyDescent="0.25">
      <c r="A4133" s="7" t="str">
        <f>Premissas!$E$3</f>
        <v>setembro/19</v>
      </c>
      <c r="B4133" s="29">
        <f>B4132</f>
        <v>296</v>
      </c>
      <c r="C4133" s="15">
        <f>LARGE(Premissas!$H$3:$I$3,1)</f>
        <v>58.91</v>
      </c>
      <c r="D4133" s="16">
        <f t="shared" si="6318"/>
        <v>0</v>
      </c>
      <c r="E4133" s="17">
        <f>D4133*Premissas!$C$6</f>
        <v>0</v>
      </c>
      <c r="F4133" s="15">
        <f t="shared" si="6319"/>
        <v>296</v>
      </c>
      <c r="G4133" s="18">
        <f>F4133*Premissas!$C$5</f>
        <v>9542.0436570705479</v>
      </c>
      <c r="M4133" s="7" t="str">
        <f>Premissas!$E$3</f>
        <v>setembro/19</v>
      </c>
      <c r="N4133" s="29">
        <f t="shared" ref="N4133:N4143" si="6326">N4132</f>
        <v>296</v>
      </c>
      <c r="O4133" s="15">
        <f>Premissas!$I$3</f>
        <v>52.19</v>
      </c>
      <c r="P4133" s="16">
        <f t="shared" si="6321"/>
        <v>0</v>
      </c>
      <c r="Q4133" s="17">
        <f>P4133*Premissas!$C$13</f>
        <v>0</v>
      </c>
      <c r="R4133" s="15">
        <f t="shared" si="6322"/>
        <v>296</v>
      </c>
      <c r="S4133" s="18">
        <f>R4133*Premissas!$C$11</f>
        <v>14256.880733944954</v>
      </c>
      <c r="Y4133" s="7" t="str">
        <f>Premissas!$E$3</f>
        <v>setembro/19</v>
      </c>
      <c r="Z4133" s="29">
        <f t="shared" ref="Z4133:Z4143" si="6327">Z4132</f>
        <v>296</v>
      </c>
      <c r="AA4133" s="15">
        <f>Premissas!$H$3</f>
        <v>58.91</v>
      </c>
      <c r="AB4133" s="16">
        <f t="shared" si="6324"/>
        <v>0</v>
      </c>
      <c r="AC4133" s="17">
        <f>AB4133*Premissas!$C$6</f>
        <v>0</v>
      </c>
      <c r="AD4133" s="15">
        <f t="shared" si="6325"/>
        <v>296</v>
      </c>
      <c r="AE4133" s="18">
        <f>AD4133*Premissas!$C$12</f>
        <v>9542.0436570705479</v>
      </c>
    </row>
    <row r="4134" spans="1:33" x14ac:dyDescent="0.25">
      <c r="A4134" s="7" t="str">
        <f>Premissas!$E$4</f>
        <v>agosto/19</v>
      </c>
      <c r="B4134" s="29">
        <f t="shared" ref="B4134:B4143" si="6328">B4133</f>
        <v>296</v>
      </c>
      <c r="C4134" s="15">
        <f>LARGE(Premissas!$H$4:$I$4,1)</f>
        <v>46.48</v>
      </c>
      <c r="D4134" s="16">
        <f t="shared" si="6318"/>
        <v>0</v>
      </c>
      <c r="E4134" s="17">
        <f>D4134*Premissas!$C$6</f>
        <v>0</v>
      </c>
      <c r="F4134" s="15">
        <f t="shared" si="6319"/>
        <v>296</v>
      </c>
      <c r="G4134" s="18">
        <f>F4134*Premissas!$C$5</f>
        <v>9542.0436570705479</v>
      </c>
      <c r="M4134" s="7" t="str">
        <f>Premissas!$E$4</f>
        <v>agosto/19</v>
      </c>
      <c r="N4134" s="29">
        <f t="shared" si="6326"/>
        <v>296</v>
      </c>
      <c r="O4134" s="15">
        <f>Premissas!$I$4</f>
        <v>20.16</v>
      </c>
      <c r="P4134" s="16">
        <f t="shared" si="6321"/>
        <v>0</v>
      </c>
      <c r="Q4134" s="17">
        <f>P4134*Premissas!$C$13</f>
        <v>0</v>
      </c>
      <c r="R4134" s="15">
        <f t="shared" si="6322"/>
        <v>296</v>
      </c>
      <c r="S4134" s="18">
        <f>R4134*Premissas!$C$11</f>
        <v>14256.880733944954</v>
      </c>
      <c r="Y4134" s="7" t="str">
        <f>Premissas!$E$4</f>
        <v>agosto/19</v>
      </c>
      <c r="Z4134" s="29">
        <f t="shared" si="6327"/>
        <v>296</v>
      </c>
      <c r="AA4134" s="15">
        <f>Premissas!$H$4</f>
        <v>46.48</v>
      </c>
      <c r="AB4134" s="16">
        <f t="shared" si="6324"/>
        <v>0</v>
      </c>
      <c r="AC4134" s="17">
        <f>AB4134*Premissas!$C$6</f>
        <v>0</v>
      </c>
      <c r="AD4134" s="15">
        <f t="shared" si="6325"/>
        <v>296</v>
      </c>
      <c r="AE4134" s="18">
        <f>AD4134*Premissas!$C$12</f>
        <v>9542.0436570705479</v>
      </c>
    </row>
    <row r="4135" spans="1:33" x14ac:dyDescent="0.25">
      <c r="A4135" s="7" t="str">
        <f>Premissas!$E$5</f>
        <v>julho/19</v>
      </c>
      <c r="B4135" s="29">
        <f t="shared" si="6328"/>
        <v>296</v>
      </c>
      <c r="C4135" s="15">
        <f>LARGE(Premissas!$H$5:$I$5,1)</f>
        <v>63.17</v>
      </c>
      <c r="D4135" s="16">
        <f t="shared" si="6318"/>
        <v>0</v>
      </c>
      <c r="E4135" s="17">
        <f>D4135*Premissas!$C$6</f>
        <v>0</v>
      </c>
      <c r="F4135" s="15">
        <f t="shared" si="6319"/>
        <v>296</v>
      </c>
      <c r="G4135" s="18">
        <f>F4135*Premissas!$C$5</f>
        <v>9542.0436570705479</v>
      </c>
      <c r="M4135" s="7" t="str">
        <f>Premissas!$E$5</f>
        <v>julho/19</v>
      </c>
      <c r="N4135" s="29">
        <f t="shared" si="6326"/>
        <v>296</v>
      </c>
      <c r="O4135" s="15">
        <f>Premissas!$I$5</f>
        <v>39.979999999999997</v>
      </c>
      <c r="P4135" s="16">
        <f t="shared" si="6321"/>
        <v>0</v>
      </c>
      <c r="Q4135" s="17">
        <f>P4135*Premissas!$C$13</f>
        <v>0</v>
      </c>
      <c r="R4135" s="15">
        <f t="shared" si="6322"/>
        <v>296</v>
      </c>
      <c r="S4135" s="18">
        <f>R4135*Premissas!$C$11</f>
        <v>14256.880733944954</v>
      </c>
      <c r="Y4135" s="7" t="str">
        <f>Premissas!$E$5</f>
        <v>julho/19</v>
      </c>
      <c r="Z4135" s="29">
        <f t="shared" si="6327"/>
        <v>296</v>
      </c>
      <c r="AA4135" s="15">
        <f>Premissas!$H$5</f>
        <v>63.17</v>
      </c>
      <c r="AB4135" s="16">
        <f t="shared" si="6324"/>
        <v>0</v>
      </c>
      <c r="AC4135" s="17">
        <f>AB4135*Premissas!$C$6</f>
        <v>0</v>
      </c>
      <c r="AD4135" s="15">
        <f t="shared" si="6325"/>
        <v>296</v>
      </c>
      <c r="AE4135" s="18">
        <f>AD4135*Premissas!$C$12</f>
        <v>9542.0436570705479</v>
      </c>
    </row>
    <row r="4136" spans="1:33" x14ac:dyDescent="0.25">
      <c r="A4136" s="7" t="str">
        <f>Premissas!$E$6</f>
        <v>junho/19</v>
      </c>
      <c r="B4136" s="29">
        <f t="shared" si="6328"/>
        <v>296</v>
      </c>
      <c r="C4136" s="15">
        <f>LARGE(Premissas!$H$6:$I$6,1)</f>
        <v>59.47</v>
      </c>
      <c r="D4136" s="16">
        <f t="shared" si="6318"/>
        <v>0</v>
      </c>
      <c r="E4136" s="17">
        <f>D4136*Premissas!$C$6</f>
        <v>0</v>
      </c>
      <c r="F4136" s="15">
        <f t="shared" si="6319"/>
        <v>296</v>
      </c>
      <c r="G4136" s="18">
        <f>F4136*Premissas!$C$5</f>
        <v>9542.0436570705479</v>
      </c>
      <c r="M4136" s="7" t="str">
        <f>Premissas!$E$6</f>
        <v>junho/19</v>
      </c>
      <c r="N4136" s="29">
        <f t="shared" si="6326"/>
        <v>296</v>
      </c>
      <c r="O4136" s="15">
        <f>Premissas!$I$6</f>
        <v>47.71</v>
      </c>
      <c r="P4136" s="16">
        <f t="shared" si="6321"/>
        <v>0</v>
      </c>
      <c r="Q4136" s="17">
        <f>P4136*Premissas!$C$13</f>
        <v>0</v>
      </c>
      <c r="R4136" s="15">
        <f t="shared" si="6322"/>
        <v>296</v>
      </c>
      <c r="S4136" s="18">
        <f>R4136*Premissas!$C$11</f>
        <v>14256.880733944954</v>
      </c>
      <c r="Y4136" s="7" t="str">
        <f>Premissas!$E$6</f>
        <v>junho/19</v>
      </c>
      <c r="Z4136" s="29">
        <f t="shared" si="6327"/>
        <v>296</v>
      </c>
      <c r="AA4136" s="15">
        <f>Premissas!$H$6</f>
        <v>59.47</v>
      </c>
      <c r="AB4136" s="16">
        <f t="shared" si="6324"/>
        <v>0</v>
      </c>
      <c r="AC4136" s="17">
        <f>AB4136*Premissas!$C$6</f>
        <v>0</v>
      </c>
      <c r="AD4136" s="15">
        <f t="shared" si="6325"/>
        <v>296</v>
      </c>
      <c r="AE4136" s="18">
        <f>AD4136*Premissas!$C$12</f>
        <v>9542.0436570705479</v>
      </c>
    </row>
    <row r="4137" spans="1:33" x14ac:dyDescent="0.25">
      <c r="A4137" s="7" t="str">
        <f>Premissas!$E$7</f>
        <v>maio/19</v>
      </c>
      <c r="B4137" s="29">
        <f t="shared" si="6328"/>
        <v>296</v>
      </c>
      <c r="C4137" s="15">
        <f>LARGE(Premissas!$H$7:$I$7,1)</f>
        <v>61.04</v>
      </c>
      <c r="D4137" s="20">
        <f t="shared" si="6318"/>
        <v>0</v>
      </c>
      <c r="E4137" s="17">
        <f>D4137*Premissas!$C$6</f>
        <v>0</v>
      </c>
      <c r="F4137" s="15">
        <f t="shared" si="6319"/>
        <v>296</v>
      </c>
      <c r="G4137" s="18">
        <f>F4137*Premissas!$C$5</f>
        <v>9542.0436570705479</v>
      </c>
      <c r="M4137" s="7" t="str">
        <f>Premissas!$E$7</f>
        <v>maio/19</v>
      </c>
      <c r="N4137" s="29">
        <f t="shared" si="6326"/>
        <v>296</v>
      </c>
      <c r="O4137" s="15">
        <f>Premissas!$I$7</f>
        <v>46.37</v>
      </c>
      <c r="P4137" s="20">
        <f t="shared" si="6321"/>
        <v>0</v>
      </c>
      <c r="Q4137" s="17">
        <f>P4137*Premissas!$C$13</f>
        <v>0</v>
      </c>
      <c r="R4137" s="15">
        <f t="shared" si="6322"/>
        <v>296</v>
      </c>
      <c r="S4137" s="18">
        <f>R4137*Premissas!$C$11</f>
        <v>14256.880733944954</v>
      </c>
      <c r="Y4137" s="7" t="str">
        <f>Premissas!$E$7</f>
        <v>maio/19</v>
      </c>
      <c r="Z4137" s="29">
        <f t="shared" si="6327"/>
        <v>296</v>
      </c>
      <c r="AA4137" s="15">
        <f>Premissas!$H$7</f>
        <v>61.04</v>
      </c>
      <c r="AB4137" s="20">
        <f t="shared" si="6324"/>
        <v>0</v>
      </c>
      <c r="AC4137" s="17">
        <f>AB4137*Premissas!$C$6</f>
        <v>0</v>
      </c>
      <c r="AD4137" s="15">
        <f t="shared" si="6325"/>
        <v>296</v>
      </c>
      <c r="AE4137" s="18">
        <f>AD4137*Premissas!$C$12</f>
        <v>9542.0436570705479</v>
      </c>
    </row>
    <row r="4138" spans="1:33" x14ac:dyDescent="0.25">
      <c r="A4138" s="7" t="str">
        <f>Premissas!$E$8</f>
        <v>abril/19</v>
      </c>
      <c r="B4138" s="29">
        <f t="shared" si="6328"/>
        <v>296</v>
      </c>
      <c r="C4138" s="15">
        <f>LARGE(Premissas!$H$8:$I$8,1)</f>
        <v>81.98</v>
      </c>
      <c r="D4138" s="20">
        <f t="shared" si="6318"/>
        <v>0</v>
      </c>
      <c r="E4138" s="17">
        <f>D4138*Premissas!$C$6</f>
        <v>0</v>
      </c>
      <c r="F4138" s="15">
        <f t="shared" si="6319"/>
        <v>296</v>
      </c>
      <c r="G4138" s="18">
        <f>F4138*Premissas!$C$5</f>
        <v>9542.0436570705479</v>
      </c>
      <c r="M4138" s="7" t="str">
        <f>Premissas!$E$8</f>
        <v>abril/19</v>
      </c>
      <c r="N4138" s="29">
        <f t="shared" si="6326"/>
        <v>296</v>
      </c>
      <c r="O4138" s="15">
        <f>Premissas!$I$8</f>
        <v>53.09</v>
      </c>
      <c r="P4138" s="20">
        <f t="shared" si="6321"/>
        <v>0</v>
      </c>
      <c r="Q4138" s="17">
        <f>P4138*Premissas!$C$13</f>
        <v>0</v>
      </c>
      <c r="R4138" s="15">
        <f t="shared" si="6322"/>
        <v>296</v>
      </c>
      <c r="S4138" s="18">
        <f>R4138*Premissas!$C$11</f>
        <v>14256.880733944954</v>
      </c>
      <c r="Y4138" s="7" t="str">
        <f>Premissas!$E$8</f>
        <v>abril/19</v>
      </c>
      <c r="Z4138" s="29">
        <f t="shared" si="6327"/>
        <v>296</v>
      </c>
      <c r="AA4138" s="15">
        <f>Premissas!$H$8</f>
        <v>81.98</v>
      </c>
      <c r="AB4138" s="20">
        <f t="shared" si="6324"/>
        <v>0</v>
      </c>
      <c r="AC4138" s="17">
        <f>AB4138*Premissas!$C$6</f>
        <v>0</v>
      </c>
      <c r="AD4138" s="15">
        <f t="shared" si="6325"/>
        <v>296</v>
      </c>
      <c r="AE4138" s="18">
        <f>AD4138*Premissas!$C$12</f>
        <v>9542.0436570705479</v>
      </c>
    </row>
    <row r="4139" spans="1:33" x14ac:dyDescent="0.25">
      <c r="A4139" s="7" t="str">
        <f>Premissas!$E$9</f>
        <v>março/19</v>
      </c>
      <c r="B4139" s="29">
        <f t="shared" si="6328"/>
        <v>296</v>
      </c>
      <c r="C4139" s="15">
        <f>LARGE(Premissas!$H$9:$I$9,1)</f>
        <v>77.73</v>
      </c>
      <c r="D4139" s="20">
        <f t="shared" si="6318"/>
        <v>0</v>
      </c>
      <c r="E4139" s="17">
        <f>D4139*Premissas!$C$6</f>
        <v>0</v>
      </c>
      <c r="F4139" s="15">
        <f t="shared" si="6319"/>
        <v>296</v>
      </c>
      <c r="G4139" s="18">
        <f>F4139*Premissas!$C$5</f>
        <v>9542.0436570705479</v>
      </c>
      <c r="M4139" s="7" t="str">
        <f>Premissas!$E$9</f>
        <v>março/19</v>
      </c>
      <c r="N4139" s="29">
        <f t="shared" si="6326"/>
        <v>296</v>
      </c>
      <c r="O4139" s="15">
        <f>Premissas!$I$9</f>
        <v>77.73</v>
      </c>
      <c r="P4139" s="20">
        <f t="shared" si="6321"/>
        <v>0</v>
      </c>
      <c r="Q4139" s="17">
        <f>P4139*Premissas!$C$13</f>
        <v>0</v>
      </c>
      <c r="R4139" s="15">
        <f t="shared" si="6322"/>
        <v>296</v>
      </c>
      <c r="S4139" s="18">
        <f>R4139*Premissas!$C$11</f>
        <v>14256.880733944954</v>
      </c>
      <c r="Y4139" s="7" t="str">
        <f>Premissas!$E$9</f>
        <v>março/19</v>
      </c>
      <c r="Z4139" s="29">
        <f t="shared" si="6327"/>
        <v>296</v>
      </c>
      <c r="AA4139" s="15">
        <f>Premissas!$H$9</f>
        <v>77.62</v>
      </c>
      <c r="AB4139" s="20">
        <f t="shared" si="6324"/>
        <v>0</v>
      </c>
      <c r="AC4139" s="17">
        <f>AB4139*Premissas!$C$6</f>
        <v>0</v>
      </c>
      <c r="AD4139" s="15">
        <f t="shared" si="6325"/>
        <v>296</v>
      </c>
      <c r="AE4139" s="18">
        <f>AD4139*Premissas!$C$12</f>
        <v>9542.0436570705479</v>
      </c>
    </row>
    <row r="4140" spans="1:33" x14ac:dyDescent="0.25">
      <c r="A4140" s="7" t="str">
        <f>Premissas!$E$10</f>
        <v>fevereiro/19</v>
      </c>
      <c r="B4140" s="29">
        <f t="shared" si="6328"/>
        <v>296</v>
      </c>
      <c r="C4140" s="15">
        <f>LARGE(Premissas!$H$10:$I$10,1)</f>
        <v>89.49</v>
      </c>
      <c r="D4140" s="20">
        <f t="shared" si="6318"/>
        <v>0</v>
      </c>
      <c r="E4140" s="17">
        <f>D4140*Premissas!$C$6</f>
        <v>0</v>
      </c>
      <c r="F4140" s="15">
        <f t="shared" si="6319"/>
        <v>296</v>
      </c>
      <c r="G4140" s="18">
        <f>F4140*Premissas!$C$5</f>
        <v>9542.0436570705479</v>
      </c>
      <c r="M4140" s="7" t="str">
        <f>Premissas!$E$10</f>
        <v>fevereiro/19</v>
      </c>
      <c r="N4140" s="29">
        <f t="shared" si="6326"/>
        <v>296</v>
      </c>
      <c r="O4140" s="15">
        <f>Premissas!$I$10</f>
        <v>61.82</v>
      </c>
      <c r="P4140" s="20">
        <f t="shared" si="6321"/>
        <v>0</v>
      </c>
      <c r="Q4140" s="17">
        <f>P4140*Premissas!$C$13</f>
        <v>0</v>
      </c>
      <c r="R4140" s="15">
        <f t="shared" si="6322"/>
        <v>296</v>
      </c>
      <c r="S4140" s="18">
        <f>R4140*Premissas!$C$11</f>
        <v>14256.880733944954</v>
      </c>
      <c r="Y4140" s="7" t="str">
        <f>Premissas!$E$10</f>
        <v>fevereiro/19</v>
      </c>
      <c r="Z4140" s="29">
        <f t="shared" si="6327"/>
        <v>296</v>
      </c>
      <c r="AA4140" s="15">
        <f>Premissas!$H$10</f>
        <v>89.49</v>
      </c>
      <c r="AB4140" s="20">
        <f t="shared" si="6324"/>
        <v>0</v>
      </c>
      <c r="AC4140" s="17">
        <f>AB4140*Premissas!$C$6</f>
        <v>0</v>
      </c>
      <c r="AD4140" s="15">
        <f t="shared" si="6325"/>
        <v>296</v>
      </c>
      <c r="AE4140" s="18">
        <f>AD4140*Premissas!$C$12</f>
        <v>9542.0436570705479</v>
      </c>
    </row>
    <row r="4141" spans="1:33" x14ac:dyDescent="0.25">
      <c r="A4141" s="7" t="str">
        <f>Premissas!$E$11</f>
        <v>janeiro/19</v>
      </c>
      <c r="B4141" s="29">
        <f t="shared" si="6328"/>
        <v>296</v>
      </c>
      <c r="C4141" s="15">
        <f>LARGE(Premissas!$H$11:$I$11,1)</f>
        <v>81.09</v>
      </c>
      <c r="D4141" s="16">
        <f t="shared" si="6318"/>
        <v>0</v>
      </c>
      <c r="E4141" s="17">
        <f>D4141*Premissas!$C$6</f>
        <v>0</v>
      </c>
      <c r="F4141" s="15">
        <f t="shared" si="6319"/>
        <v>296</v>
      </c>
      <c r="G4141" s="18">
        <f>F4141*Premissas!$C$5</f>
        <v>9542.0436570705479</v>
      </c>
      <c r="M4141" s="7" t="str">
        <f>Premissas!$E$11</f>
        <v>janeiro/19</v>
      </c>
      <c r="N4141" s="29">
        <f t="shared" si="6326"/>
        <v>296</v>
      </c>
      <c r="O4141" s="15">
        <f>Premissas!$I$11</f>
        <v>57.12</v>
      </c>
      <c r="P4141" s="16">
        <f t="shared" si="6321"/>
        <v>0</v>
      </c>
      <c r="Q4141" s="17">
        <f>P4141*Premissas!$C$13</f>
        <v>0</v>
      </c>
      <c r="R4141" s="15">
        <f t="shared" si="6322"/>
        <v>296</v>
      </c>
      <c r="S4141" s="18">
        <f>R4141*Premissas!$C$11</f>
        <v>14256.880733944954</v>
      </c>
      <c r="Y4141" s="7" t="str">
        <f>Premissas!$E$11</f>
        <v>janeiro/19</v>
      </c>
      <c r="Z4141" s="29">
        <f t="shared" si="6327"/>
        <v>296</v>
      </c>
      <c r="AA4141" s="15">
        <f>Premissas!$H$11</f>
        <v>81.09</v>
      </c>
      <c r="AB4141" s="16">
        <f t="shared" si="6324"/>
        <v>0</v>
      </c>
      <c r="AC4141" s="17">
        <f>AB4141*Premissas!$C$6</f>
        <v>0</v>
      </c>
      <c r="AD4141" s="15">
        <f t="shared" si="6325"/>
        <v>296</v>
      </c>
      <c r="AE4141" s="18">
        <f>AD4141*Premissas!$C$12</f>
        <v>9542.0436570705479</v>
      </c>
    </row>
    <row r="4142" spans="1:33" x14ac:dyDescent="0.25">
      <c r="A4142" s="7" t="str">
        <f>Premissas!$E$12</f>
        <v>dezembro/18</v>
      </c>
      <c r="B4142" s="29">
        <f t="shared" si="6328"/>
        <v>296</v>
      </c>
      <c r="C4142" s="15">
        <f>LARGE(Premissas!$H$12:$I$12,1)</f>
        <v>66.98</v>
      </c>
      <c r="D4142" s="16">
        <f t="shared" si="6318"/>
        <v>0</v>
      </c>
      <c r="E4142" s="17">
        <f>D4142*Premissas!$C$6</f>
        <v>0</v>
      </c>
      <c r="F4142" s="15">
        <f t="shared" si="6319"/>
        <v>296</v>
      </c>
      <c r="G4142" s="18">
        <f>F4142*Premissas!$C$5</f>
        <v>9542.0436570705479</v>
      </c>
      <c r="M4142" s="7" t="str">
        <f>Premissas!$E$12</f>
        <v>dezembro/18</v>
      </c>
      <c r="N4142" s="29">
        <f t="shared" si="6326"/>
        <v>296</v>
      </c>
      <c r="O4142" s="15">
        <f>Premissas!$I$12</f>
        <v>56.9</v>
      </c>
      <c r="P4142" s="16">
        <f t="shared" si="6321"/>
        <v>0</v>
      </c>
      <c r="Q4142" s="17">
        <f>P4142*Premissas!$C$13</f>
        <v>0</v>
      </c>
      <c r="R4142" s="15">
        <f t="shared" si="6322"/>
        <v>296</v>
      </c>
      <c r="S4142" s="18">
        <f>R4142*Premissas!$C$11</f>
        <v>14256.880733944954</v>
      </c>
      <c r="Y4142" s="7" t="str">
        <f>Premissas!$E$12</f>
        <v>dezembro/18</v>
      </c>
      <c r="Z4142" s="29">
        <f t="shared" si="6327"/>
        <v>296</v>
      </c>
      <c r="AA4142" s="15">
        <f>Premissas!$H$12</f>
        <v>66.98</v>
      </c>
      <c r="AB4142" s="16">
        <f t="shared" si="6324"/>
        <v>0</v>
      </c>
      <c r="AC4142" s="17">
        <f>AB4142*Premissas!$C$6</f>
        <v>0</v>
      </c>
      <c r="AD4142" s="15">
        <f t="shared" si="6325"/>
        <v>296</v>
      </c>
      <c r="AE4142" s="18">
        <f>AD4142*Premissas!$C$12</f>
        <v>9542.0436570705479</v>
      </c>
    </row>
    <row r="4143" spans="1:33" x14ac:dyDescent="0.25">
      <c r="A4143" s="7" t="str">
        <f>Premissas!$E$13</f>
        <v>novembro/18</v>
      </c>
      <c r="B4143" s="29">
        <f t="shared" si="6328"/>
        <v>296</v>
      </c>
      <c r="C4143" s="15">
        <f>LARGE(Premissas!$H$13:$I$13,1)</f>
        <v>66.42</v>
      </c>
      <c r="D4143" s="16">
        <f t="shared" si="6318"/>
        <v>0</v>
      </c>
      <c r="E4143" s="17">
        <f>D4143*Premissas!$C$6</f>
        <v>0</v>
      </c>
      <c r="F4143" s="15">
        <f t="shared" si="6319"/>
        <v>296</v>
      </c>
      <c r="G4143" s="18">
        <f>F4143*Premissas!$C$5</f>
        <v>9542.0436570705479</v>
      </c>
      <c r="M4143" s="7" t="str">
        <f>Premissas!$E$13</f>
        <v>novembro/18</v>
      </c>
      <c r="N4143" s="29">
        <f t="shared" si="6326"/>
        <v>296</v>
      </c>
      <c r="O4143" s="15">
        <f>Premissas!$I$13</f>
        <v>40.659999999999997</v>
      </c>
      <c r="P4143" s="16">
        <f t="shared" si="6321"/>
        <v>0</v>
      </c>
      <c r="Q4143" s="17">
        <f>P4143*Premissas!$C$13</f>
        <v>0</v>
      </c>
      <c r="R4143" s="15">
        <f t="shared" si="6322"/>
        <v>296</v>
      </c>
      <c r="S4143" s="18">
        <f>R4143*Premissas!$C$11</f>
        <v>14256.880733944954</v>
      </c>
      <c r="Y4143" s="7" t="str">
        <f>Premissas!$E$13</f>
        <v>novembro/18</v>
      </c>
      <c r="Z4143" s="29">
        <f t="shared" si="6327"/>
        <v>296</v>
      </c>
      <c r="AA4143" s="15">
        <f>Premissas!$H$13</f>
        <v>66.42</v>
      </c>
      <c r="AB4143" s="16">
        <f t="shared" si="6324"/>
        <v>0</v>
      </c>
      <c r="AC4143" s="17">
        <f>AB4143*Premissas!$C$6</f>
        <v>0</v>
      </c>
      <c r="AD4143" s="15">
        <f t="shared" si="6325"/>
        <v>296</v>
      </c>
      <c r="AE4143" s="18">
        <f>AD4143*Premissas!$C$12</f>
        <v>9542.0436570705479</v>
      </c>
    </row>
    <row r="4144" spans="1:33" x14ac:dyDescent="0.25">
      <c r="A4144" s="26" t="s">
        <v>35</v>
      </c>
      <c r="B4144" s="5"/>
      <c r="C4144" s="5">
        <f>LARGE(C4131:C4143,1)</f>
        <v>89.49</v>
      </c>
      <c r="D4144" s="5">
        <f>LARGE(D4131:D4143,1)</f>
        <v>0</v>
      </c>
      <c r="E4144" s="27">
        <f>SUM(E4132:E4143)</f>
        <v>0</v>
      </c>
      <c r="F4144" s="5">
        <f>LARGE(F4131:F4143,1)</f>
        <v>296</v>
      </c>
      <c r="G4144" s="27">
        <f t="shared" si="6242"/>
        <v>114504.52388484658</v>
      </c>
      <c r="H4144" s="50">
        <f>E4144+G4144</f>
        <v>114504.52388484658</v>
      </c>
      <c r="I4144">
        <f>B4132</f>
        <v>296</v>
      </c>
      <c r="M4144" s="26" t="s">
        <v>35</v>
      </c>
      <c r="N4144" s="5"/>
      <c r="O4144" s="5">
        <f t="shared" ref="O4144:P4144" si="6329">LARGE(O4131:O4143,1)</f>
        <v>77.73</v>
      </c>
      <c r="P4144" s="5">
        <f t="shared" si="6329"/>
        <v>0</v>
      </c>
      <c r="Q4144" s="27">
        <f t="shared" ref="Q4144" si="6330">SUM(Q4132:Q4143)</f>
        <v>0</v>
      </c>
      <c r="R4144" s="5">
        <f t="shared" ref="R4144" si="6331">LARGE(R4131:R4143,1)</f>
        <v>296</v>
      </c>
      <c r="S4144" s="27">
        <f t="shared" si="6246"/>
        <v>171082.56880733941</v>
      </c>
      <c r="T4144" s="50">
        <f t="shared" ref="T4144" si="6332">Q4144+S4144</f>
        <v>171082.56880733941</v>
      </c>
      <c r="U4144">
        <f t="shared" ref="U4144" si="6333">N4132</f>
        <v>296</v>
      </c>
      <c r="Y4144" s="26" t="s">
        <v>35</v>
      </c>
      <c r="Z4144" s="5"/>
      <c r="AA4144" s="5">
        <f t="shared" ref="AA4144:AB4144" si="6334">LARGE(AA4131:AA4143,1)</f>
        <v>89.49</v>
      </c>
      <c r="AB4144" s="5">
        <f t="shared" si="6334"/>
        <v>0</v>
      </c>
      <c r="AC4144" s="27">
        <f t="shared" ref="AC4144" si="6335">SUM(AC4132:AC4143)</f>
        <v>0</v>
      </c>
      <c r="AD4144" s="5">
        <f t="shared" ref="AD4144" si="6336">LARGE(AD4131:AD4143,1)</f>
        <v>296</v>
      </c>
      <c r="AE4144" s="27">
        <f t="shared" si="6252"/>
        <v>114504.52388484658</v>
      </c>
      <c r="AF4144" s="50">
        <f t="shared" ref="AF4144" si="6337">AC4144+AE4144</f>
        <v>114504.52388484658</v>
      </c>
      <c r="AG4144">
        <f t="shared" ref="AG4144" si="6338">Z4132</f>
        <v>296</v>
      </c>
    </row>
    <row r="4145" spans="1:33" x14ac:dyDescent="0.25">
      <c r="A4145" s="6" t="s">
        <v>12</v>
      </c>
      <c r="B4145" s="6" t="s">
        <v>18</v>
      </c>
      <c r="C4145" s="6" t="s">
        <v>19</v>
      </c>
      <c r="D4145" s="14" t="s">
        <v>20</v>
      </c>
      <c r="E4145" s="14" t="s">
        <v>21</v>
      </c>
      <c r="F4145" s="6" t="s">
        <v>22</v>
      </c>
      <c r="G4145" s="6" t="s">
        <v>23</v>
      </c>
      <c r="M4145" s="6" t="s">
        <v>12</v>
      </c>
      <c r="N4145" s="6" t="s">
        <v>18</v>
      </c>
      <c r="O4145" s="6" t="s">
        <v>19</v>
      </c>
      <c r="P4145" s="14" t="s">
        <v>20</v>
      </c>
      <c r="Q4145" s="14" t="s">
        <v>21</v>
      </c>
      <c r="R4145" s="6" t="s">
        <v>22</v>
      </c>
      <c r="S4145" s="6" t="s">
        <v>23</v>
      </c>
      <c r="Y4145" s="6" t="s">
        <v>12</v>
      </c>
      <c r="Z4145" s="6" t="s">
        <v>18</v>
      </c>
      <c r="AA4145" s="6" t="s">
        <v>19</v>
      </c>
      <c r="AB4145" s="14" t="s">
        <v>20</v>
      </c>
      <c r="AC4145" s="14" t="s">
        <v>21</v>
      </c>
      <c r="AD4145" s="6" t="s">
        <v>22</v>
      </c>
      <c r="AE4145" s="6" t="s">
        <v>23</v>
      </c>
    </row>
    <row r="4146" spans="1:33" x14ac:dyDescent="0.25">
      <c r="A4146" s="7" t="str">
        <f>Premissas!$E$2</f>
        <v>outubro/19</v>
      </c>
      <c r="B4146" s="29">
        <f>B4132+1</f>
        <v>297</v>
      </c>
      <c r="C4146" s="15">
        <f>LARGE(Premissas!$H$2:$I$2,1)</f>
        <v>63.39</v>
      </c>
      <c r="D4146" s="16">
        <f t="shared" ref="D4146:D4157" si="6339">IF(C4146&gt;105%*B4146,(C4146-B4146),0)</f>
        <v>0</v>
      </c>
      <c r="E4146" s="17">
        <f>D4146*Premissas!$C$6</f>
        <v>0</v>
      </c>
      <c r="F4146" s="15">
        <f t="shared" ref="F4146:F4157" si="6340">IF(C4146&gt;B4146,C4146,B4146)</f>
        <v>297</v>
      </c>
      <c r="G4146" s="18">
        <f>F4146*Premissas!$C$5</f>
        <v>9574.2802910471364</v>
      </c>
      <c r="M4146" s="7" t="str">
        <f>Premissas!$E$2</f>
        <v>outubro/19</v>
      </c>
      <c r="N4146" s="29">
        <f t="shared" ref="N4146" si="6341">N4132+1</f>
        <v>297</v>
      </c>
      <c r="O4146" s="15">
        <f>Premissas!$I$2</f>
        <v>63.39</v>
      </c>
      <c r="P4146" s="16">
        <f t="shared" ref="P4146:P4157" si="6342">IF(O4146&gt;105%*N4146,(O4146-N4146),0)</f>
        <v>0</v>
      </c>
      <c r="Q4146" s="17">
        <f>P4146*Premissas!$C$13</f>
        <v>0</v>
      </c>
      <c r="R4146" s="15">
        <f t="shared" ref="R4146:R4157" si="6343">IF(O4146&gt;N4146,O4146,N4146)</f>
        <v>297</v>
      </c>
      <c r="S4146" s="18">
        <f>R4146*Premissas!$C$11</f>
        <v>14305.045871559632</v>
      </c>
      <c r="Y4146" s="7" t="str">
        <f>Premissas!$E$2</f>
        <v>outubro/19</v>
      </c>
      <c r="Z4146" s="29">
        <f t="shared" ref="Z4146" si="6344">Z4132+1</f>
        <v>297</v>
      </c>
      <c r="AA4146" s="15">
        <f>Premissas!$H$2</f>
        <v>58.8</v>
      </c>
      <c r="AB4146" s="16">
        <f t="shared" ref="AB4146:AB4157" si="6345">IF(AA4146&gt;105%*Z4146,(AA4146-Z4146),0)</f>
        <v>0</v>
      </c>
      <c r="AC4146" s="17">
        <f>AB4146*Premissas!$C$6</f>
        <v>0</v>
      </c>
      <c r="AD4146" s="15">
        <f t="shared" ref="AD4146:AD4157" si="6346">IF(AA4146&gt;Z4146,AA4146,Z4146)</f>
        <v>297</v>
      </c>
      <c r="AE4146" s="18">
        <f>AD4146*Premissas!$C$12</f>
        <v>9574.2802910471364</v>
      </c>
    </row>
    <row r="4147" spans="1:33" x14ac:dyDescent="0.25">
      <c r="A4147" s="7" t="str">
        <f>Premissas!$E$3</f>
        <v>setembro/19</v>
      </c>
      <c r="B4147" s="29">
        <f>B4146</f>
        <v>297</v>
      </c>
      <c r="C4147" s="15">
        <f>LARGE(Premissas!$H$3:$I$3,1)</f>
        <v>58.91</v>
      </c>
      <c r="D4147" s="16">
        <f t="shared" si="6339"/>
        <v>0</v>
      </c>
      <c r="E4147" s="17">
        <f>D4147*Premissas!$C$6</f>
        <v>0</v>
      </c>
      <c r="F4147" s="15">
        <f t="shared" si="6340"/>
        <v>297</v>
      </c>
      <c r="G4147" s="18">
        <f>F4147*Premissas!$C$5</f>
        <v>9574.2802910471364</v>
      </c>
      <c r="M4147" s="7" t="str">
        <f>Premissas!$E$3</f>
        <v>setembro/19</v>
      </c>
      <c r="N4147" s="29">
        <f t="shared" ref="N4147:N4157" si="6347">N4146</f>
        <v>297</v>
      </c>
      <c r="O4147" s="15">
        <f>Premissas!$I$3</f>
        <v>52.19</v>
      </c>
      <c r="P4147" s="16">
        <f t="shared" si="6342"/>
        <v>0</v>
      </c>
      <c r="Q4147" s="17">
        <f>P4147*Premissas!$C$13</f>
        <v>0</v>
      </c>
      <c r="R4147" s="15">
        <f t="shared" si="6343"/>
        <v>297</v>
      </c>
      <c r="S4147" s="18">
        <f>R4147*Premissas!$C$11</f>
        <v>14305.045871559632</v>
      </c>
      <c r="Y4147" s="7" t="str">
        <f>Premissas!$E$3</f>
        <v>setembro/19</v>
      </c>
      <c r="Z4147" s="29">
        <f t="shared" ref="Z4147:Z4157" si="6348">Z4146</f>
        <v>297</v>
      </c>
      <c r="AA4147" s="15">
        <f>Premissas!$H$3</f>
        <v>58.91</v>
      </c>
      <c r="AB4147" s="16">
        <f t="shared" si="6345"/>
        <v>0</v>
      </c>
      <c r="AC4147" s="17">
        <f>AB4147*Premissas!$C$6</f>
        <v>0</v>
      </c>
      <c r="AD4147" s="15">
        <f t="shared" si="6346"/>
        <v>297</v>
      </c>
      <c r="AE4147" s="18">
        <f>AD4147*Premissas!$C$12</f>
        <v>9574.2802910471364</v>
      </c>
    </row>
    <row r="4148" spans="1:33" x14ac:dyDescent="0.25">
      <c r="A4148" s="7" t="str">
        <f>Premissas!$E$4</f>
        <v>agosto/19</v>
      </c>
      <c r="B4148" s="29">
        <f t="shared" ref="B4148:B4157" si="6349">B4147</f>
        <v>297</v>
      </c>
      <c r="C4148" s="15">
        <f>LARGE(Premissas!$H$4:$I$4,1)</f>
        <v>46.48</v>
      </c>
      <c r="D4148" s="16">
        <f t="shared" si="6339"/>
        <v>0</v>
      </c>
      <c r="E4148" s="17">
        <f>D4148*Premissas!$C$6</f>
        <v>0</v>
      </c>
      <c r="F4148" s="15">
        <f t="shared" si="6340"/>
        <v>297</v>
      </c>
      <c r="G4148" s="18">
        <f>F4148*Premissas!$C$5</f>
        <v>9574.2802910471364</v>
      </c>
      <c r="M4148" s="7" t="str">
        <f>Premissas!$E$4</f>
        <v>agosto/19</v>
      </c>
      <c r="N4148" s="29">
        <f t="shared" si="6347"/>
        <v>297</v>
      </c>
      <c r="O4148" s="15">
        <f>Premissas!$I$4</f>
        <v>20.16</v>
      </c>
      <c r="P4148" s="16">
        <f t="shared" si="6342"/>
        <v>0</v>
      </c>
      <c r="Q4148" s="17">
        <f>P4148*Premissas!$C$13</f>
        <v>0</v>
      </c>
      <c r="R4148" s="15">
        <f t="shared" si="6343"/>
        <v>297</v>
      </c>
      <c r="S4148" s="18">
        <f>R4148*Premissas!$C$11</f>
        <v>14305.045871559632</v>
      </c>
      <c r="Y4148" s="7" t="str">
        <f>Premissas!$E$4</f>
        <v>agosto/19</v>
      </c>
      <c r="Z4148" s="29">
        <f t="shared" si="6348"/>
        <v>297</v>
      </c>
      <c r="AA4148" s="15">
        <f>Premissas!$H$4</f>
        <v>46.48</v>
      </c>
      <c r="AB4148" s="16">
        <f t="shared" si="6345"/>
        <v>0</v>
      </c>
      <c r="AC4148" s="17">
        <f>AB4148*Premissas!$C$6</f>
        <v>0</v>
      </c>
      <c r="AD4148" s="15">
        <f t="shared" si="6346"/>
        <v>297</v>
      </c>
      <c r="AE4148" s="18">
        <f>AD4148*Premissas!$C$12</f>
        <v>9574.2802910471364</v>
      </c>
    </row>
    <row r="4149" spans="1:33" x14ac:dyDescent="0.25">
      <c r="A4149" s="7" t="str">
        <f>Premissas!$E$5</f>
        <v>julho/19</v>
      </c>
      <c r="B4149" s="29">
        <f t="shared" si="6349"/>
        <v>297</v>
      </c>
      <c r="C4149" s="15">
        <f>LARGE(Premissas!$H$5:$I$5,1)</f>
        <v>63.17</v>
      </c>
      <c r="D4149" s="16">
        <f t="shared" si="6339"/>
        <v>0</v>
      </c>
      <c r="E4149" s="17">
        <f>D4149*Premissas!$C$6</f>
        <v>0</v>
      </c>
      <c r="F4149" s="15">
        <f t="shared" si="6340"/>
        <v>297</v>
      </c>
      <c r="G4149" s="18">
        <f>F4149*Premissas!$C$5</f>
        <v>9574.2802910471364</v>
      </c>
      <c r="M4149" s="7" t="str">
        <f>Premissas!$E$5</f>
        <v>julho/19</v>
      </c>
      <c r="N4149" s="29">
        <f t="shared" si="6347"/>
        <v>297</v>
      </c>
      <c r="O4149" s="15">
        <f>Premissas!$I$5</f>
        <v>39.979999999999997</v>
      </c>
      <c r="P4149" s="16">
        <f t="shared" si="6342"/>
        <v>0</v>
      </c>
      <c r="Q4149" s="17">
        <f>P4149*Premissas!$C$13</f>
        <v>0</v>
      </c>
      <c r="R4149" s="15">
        <f t="shared" si="6343"/>
        <v>297</v>
      </c>
      <c r="S4149" s="18">
        <f>R4149*Premissas!$C$11</f>
        <v>14305.045871559632</v>
      </c>
      <c r="Y4149" s="7" t="str">
        <f>Premissas!$E$5</f>
        <v>julho/19</v>
      </c>
      <c r="Z4149" s="29">
        <f t="shared" si="6348"/>
        <v>297</v>
      </c>
      <c r="AA4149" s="15">
        <f>Premissas!$H$5</f>
        <v>63.17</v>
      </c>
      <c r="AB4149" s="16">
        <f t="shared" si="6345"/>
        <v>0</v>
      </c>
      <c r="AC4149" s="17">
        <f>AB4149*Premissas!$C$6</f>
        <v>0</v>
      </c>
      <c r="AD4149" s="15">
        <f t="shared" si="6346"/>
        <v>297</v>
      </c>
      <c r="AE4149" s="18">
        <f>AD4149*Premissas!$C$12</f>
        <v>9574.2802910471364</v>
      </c>
    </row>
    <row r="4150" spans="1:33" x14ac:dyDescent="0.25">
      <c r="A4150" s="7" t="str">
        <f>Premissas!$E$6</f>
        <v>junho/19</v>
      </c>
      <c r="B4150" s="29">
        <f t="shared" si="6349"/>
        <v>297</v>
      </c>
      <c r="C4150" s="15">
        <f>LARGE(Premissas!$H$6:$I$6,1)</f>
        <v>59.47</v>
      </c>
      <c r="D4150" s="16">
        <f t="shared" si="6339"/>
        <v>0</v>
      </c>
      <c r="E4150" s="17">
        <f>D4150*Premissas!$C$6</f>
        <v>0</v>
      </c>
      <c r="F4150" s="15">
        <f t="shared" si="6340"/>
        <v>297</v>
      </c>
      <c r="G4150" s="18">
        <f>F4150*Premissas!$C$5</f>
        <v>9574.2802910471364</v>
      </c>
      <c r="M4150" s="7" t="str">
        <f>Premissas!$E$6</f>
        <v>junho/19</v>
      </c>
      <c r="N4150" s="29">
        <f t="shared" si="6347"/>
        <v>297</v>
      </c>
      <c r="O4150" s="15">
        <f>Premissas!$I$6</f>
        <v>47.71</v>
      </c>
      <c r="P4150" s="16">
        <f t="shared" si="6342"/>
        <v>0</v>
      </c>
      <c r="Q4150" s="17">
        <f>P4150*Premissas!$C$13</f>
        <v>0</v>
      </c>
      <c r="R4150" s="15">
        <f t="shared" si="6343"/>
        <v>297</v>
      </c>
      <c r="S4150" s="18">
        <f>R4150*Premissas!$C$11</f>
        <v>14305.045871559632</v>
      </c>
      <c r="Y4150" s="7" t="str">
        <f>Premissas!$E$6</f>
        <v>junho/19</v>
      </c>
      <c r="Z4150" s="29">
        <f t="shared" si="6348"/>
        <v>297</v>
      </c>
      <c r="AA4150" s="15">
        <f>Premissas!$H$6</f>
        <v>59.47</v>
      </c>
      <c r="AB4150" s="16">
        <f t="shared" si="6345"/>
        <v>0</v>
      </c>
      <c r="AC4150" s="17">
        <f>AB4150*Premissas!$C$6</f>
        <v>0</v>
      </c>
      <c r="AD4150" s="15">
        <f t="shared" si="6346"/>
        <v>297</v>
      </c>
      <c r="AE4150" s="18">
        <f>AD4150*Premissas!$C$12</f>
        <v>9574.2802910471364</v>
      </c>
    </row>
    <row r="4151" spans="1:33" x14ac:dyDescent="0.25">
      <c r="A4151" s="7" t="str">
        <f>Premissas!$E$7</f>
        <v>maio/19</v>
      </c>
      <c r="B4151" s="29">
        <f t="shared" si="6349"/>
        <v>297</v>
      </c>
      <c r="C4151" s="15">
        <f>LARGE(Premissas!$H$7:$I$7,1)</f>
        <v>61.04</v>
      </c>
      <c r="D4151" s="20">
        <f t="shared" si="6339"/>
        <v>0</v>
      </c>
      <c r="E4151" s="17">
        <f>D4151*Premissas!$C$6</f>
        <v>0</v>
      </c>
      <c r="F4151" s="15">
        <f t="shared" si="6340"/>
        <v>297</v>
      </c>
      <c r="G4151" s="18">
        <f>F4151*Premissas!$C$5</f>
        <v>9574.2802910471364</v>
      </c>
      <c r="M4151" s="7" t="str">
        <f>Premissas!$E$7</f>
        <v>maio/19</v>
      </c>
      <c r="N4151" s="29">
        <f t="shared" si="6347"/>
        <v>297</v>
      </c>
      <c r="O4151" s="15">
        <f>Premissas!$I$7</f>
        <v>46.37</v>
      </c>
      <c r="P4151" s="20">
        <f t="shared" si="6342"/>
        <v>0</v>
      </c>
      <c r="Q4151" s="17">
        <f>P4151*Premissas!$C$13</f>
        <v>0</v>
      </c>
      <c r="R4151" s="15">
        <f t="shared" si="6343"/>
        <v>297</v>
      </c>
      <c r="S4151" s="18">
        <f>R4151*Premissas!$C$11</f>
        <v>14305.045871559632</v>
      </c>
      <c r="Y4151" s="7" t="str">
        <f>Premissas!$E$7</f>
        <v>maio/19</v>
      </c>
      <c r="Z4151" s="29">
        <f t="shared" si="6348"/>
        <v>297</v>
      </c>
      <c r="AA4151" s="15">
        <f>Premissas!$H$7</f>
        <v>61.04</v>
      </c>
      <c r="AB4151" s="20">
        <f t="shared" si="6345"/>
        <v>0</v>
      </c>
      <c r="AC4151" s="17">
        <f>AB4151*Premissas!$C$6</f>
        <v>0</v>
      </c>
      <c r="AD4151" s="15">
        <f t="shared" si="6346"/>
        <v>297</v>
      </c>
      <c r="AE4151" s="18">
        <f>AD4151*Premissas!$C$12</f>
        <v>9574.2802910471364</v>
      </c>
    </row>
    <row r="4152" spans="1:33" x14ac:dyDescent="0.25">
      <c r="A4152" s="7" t="str">
        <f>Premissas!$E$8</f>
        <v>abril/19</v>
      </c>
      <c r="B4152" s="29">
        <f t="shared" si="6349"/>
        <v>297</v>
      </c>
      <c r="C4152" s="15">
        <f>LARGE(Premissas!$H$8:$I$8,1)</f>
        <v>81.98</v>
      </c>
      <c r="D4152" s="20">
        <f t="shared" si="6339"/>
        <v>0</v>
      </c>
      <c r="E4152" s="17">
        <f>D4152*Premissas!$C$6</f>
        <v>0</v>
      </c>
      <c r="F4152" s="15">
        <f t="shared" si="6340"/>
        <v>297</v>
      </c>
      <c r="G4152" s="18">
        <f>F4152*Premissas!$C$5</f>
        <v>9574.2802910471364</v>
      </c>
      <c r="M4152" s="7" t="str">
        <f>Premissas!$E$8</f>
        <v>abril/19</v>
      </c>
      <c r="N4152" s="29">
        <f t="shared" si="6347"/>
        <v>297</v>
      </c>
      <c r="O4152" s="15">
        <f>Premissas!$I$8</f>
        <v>53.09</v>
      </c>
      <c r="P4152" s="20">
        <f t="shared" si="6342"/>
        <v>0</v>
      </c>
      <c r="Q4152" s="17">
        <f>P4152*Premissas!$C$13</f>
        <v>0</v>
      </c>
      <c r="R4152" s="15">
        <f t="shared" si="6343"/>
        <v>297</v>
      </c>
      <c r="S4152" s="18">
        <f>R4152*Premissas!$C$11</f>
        <v>14305.045871559632</v>
      </c>
      <c r="Y4152" s="7" t="str">
        <f>Premissas!$E$8</f>
        <v>abril/19</v>
      </c>
      <c r="Z4152" s="29">
        <f t="shared" si="6348"/>
        <v>297</v>
      </c>
      <c r="AA4152" s="15">
        <f>Premissas!$H$8</f>
        <v>81.98</v>
      </c>
      <c r="AB4152" s="20">
        <f t="shared" si="6345"/>
        <v>0</v>
      </c>
      <c r="AC4152" s="17">
        <f>AB4152*Premissas!$C$6</f>
        <v>0</v>
      </c>
      <c r="AD4152" s="15">
        <f t="shared" si="6346"/>
        <v>297</v>
      </c>
      <c r="AE4152" s="18">
        <f>AD4152*Premissas!$C$12</f>
        <v>9574.2802910471364</v>
      </c>
    </row>
    <row r="4153" spans="1:33" x14ac:dyDescent="0.25">
      <c r="A4153" s="7" t="str">
        <f>Premissas!$E$9</f>
        <v>março/19</v>
      </c>
      <c r="B4153" s="29">
        <f t="shared" si="6349"/>
        <v>297</v>
      </c>
      <c r="C4153" s="15">
        <f>LARGE(Premissas!$H$9:$I$9,1)</f>
        <v>77.73</v>
      </c>
      <c r="D4153" s="20">
        <f t="shared" si="6339"/>
        <v>0</v>
      </c>
      <c r="E4153" s="17">
        <f>D4153*Premissas!$C$6</f>
        <v>0</v>
      </c>
      <c r="F4153" s="15">
        <f t="shared" si="6340"/>
        <v>297</v>
      </c>
      <c r="G4153" s="18">
        <f>F4153*Premissas!$C$5</f>
        <v>9574.2802910471364</v>
      </c>
      <c r="M4153" s="7" t="str">
        <f>Premissas!$E$9</f>
        <v>março/19</v>
      </c>
      <c r="N4153" s="29">
        <f t="shared" si="6347"/>
        <v>297</v>
      </c>
      <c r="O4153" s="15">
        <f>Premissas!$I$9</f>
        <v>77.73</v>
      </c>
      <c r="P4153" s="20">
        <f t="shared" si="6342"/>
        <v>0</v>
      </c>
      <c r="Q4153" s="17">
        <f>P4153*Premissas!$C$13</f>
        <v>0</v>
      </c>
      <c r="R4153" s="15">
        <f t="shared" si="6343"/>
        <v>297</v>
      </c>
      <c r="S4153" s="18">
        <f>R4153*Premissas!$C$11</f>
        <v>14305.045871559632</v>
      </c>
      <c r="Y4153" s="7" t="str">
        <f>Premissas!$E$9</f>
        <v>março/19</v>
      </c>
      <c r="Z4153" s="29">
        <f t="shared" si="6348"/>
        <v>297</v>
      </c>
      <c r="AA4153" s="15">
        <f>Premissas!$H$9</f>
        <v>77.62</v>
      </c>
      <c r="AB4153" s="20">
        <f t="shared" si="6345"/>
        <v>0</v>
      </c>
      <c r="AC4153" s="17">
        <f>AB4153*Premissas!$C$6</f>
        <v>0</v>
      </c>
      <c r="AD4153" s="15">
        <f t="shared" si="6346"/>
        <v>297</v>
      </c>
      <c r="AE4153" s="18">
        <f>AD4153*Premissas!$C$12</f>
        <v>9574.2802910471364</v>
      </c>
    </row>
    <row r="4154" spans="1:33" x14ac:dyDescent="0.25">
      <c r="A4154" s="7" t="str">
        <f>Premissas!$E$10</f>
        <v>fevereiro/19</v>
      </c>
      <c r="B4154" s="29">
        <f t="shared" si="6349"/>
        <v>297</v>
      </c>
      <c r="C4154" s="15">
        <f>LARGE(Premissas!$H$10:$I$10,1)</f>
        <v>89.49</v>
      </c>
      <c r="D4154" s="20">
        <f t="shared" si="6339"/>
        <v>0</v>
      </c>
      <c r="E4154" s="17">
        <f>D4154*Premissas!$C$6</f>
        <v>0</v>
      </c>
      <c r="F4154" s="15">
        <f t="shared" si="6340"/>
        <v>297</v>
      </c>
      <c r="G4154" s="18">
        <f>F4154*Premissas!$C$5</f>
        <v>9574.2802910471364</v>
      </c>
      <c r="M4154" s="7" t="str">
        <f>Premissas!$E$10</f>
        <v>fevereiro/19</v>
      </c>
      <c r="N4154" s="29">
        <f t="shared" si="6347"/>
        <v>297</v>
      </c>
      <c r="O4154" s="15">
        <f>Premissas!$I$10</f>
        <v>61.82</v>
      </c>
      <c r="P4154" s="20">
        <f t="shared" si="6342"/>
        <v>0</v>
      </c>
      <c r="Q4154" s="17">
        <f>P4154*Premissas!$C$13</f>
        <v>0</v>
      </c>
      <c r="R4154" s="15">
        <f t="shared" si="6343"/>
        <v>297</v>
      </c>
      <c r="S4154" s="18">
        <f>R4154*Premissas!$C$11</f>
        <v>14305.045871559632</v>
      </c>
      <c r="Y4154" s="7" t="str">
        <f>Premissas!$E$10</f>
        <v>fevereiro/19</v>
      </c>
      <c r="Z4154" s="29">
        <f t="shared" si="6348"/>
        <v>297</v>
      </c>
      <c r="AA4154" s="15">
        <f>Premissas!$H$10</f>
        <v>89.49</v>
      </c>
      <c r="AB4154" s="20">
        <f t="shared" si="6345"/>
        <v>0</v>
      </c>
      <c r="AC4154" s="17">
        <f>AB4154*Premissas!$C$6</f>
        <v>0</v>
      </c>
      <c r="AD4154" s="15">
        <f t="shared" si="6346"/>
        <v>297</v>
      </c>
      <c r="AE4154" s="18">
        <f>AD4154*Premissas!$C$12</f>
        <v>9574.2802910471364</v>
      </c>
    </row>
    <row r="4155" spans="1:33" x14ac:dyDescent="0.25">
      <c r="A4155" s="7" t="str">
        <f>Premissas!$E$11</f>
        <v>janeiro/19</v>
      </c>
      <c r="B4155" s="29">
        <f t="shared" si="6349"/>
        <v>297</v>
      </c>
      <c r="C4155" s="15">
        <f>LARGE(Premissas!$H$11:$I$11,1)</f>
        <v>81.09</v>
      </c>
      <c r="D4155" s="16">
        <f t="shared" si="6339"/>
        <v>0</v>
      </c>
      <c r="E4155" s="17">
        <f>D4155*Premissas!$C$6</f>
        <v>0</v>
      </c>
      <c r="F4155" s="15">
        <f t="shared" si="6340"/>
        <v>297</v>
      </c>
      <c r="G4155" s="18">
        <f>F4155*Premissas!$C$5</f>
        <v>9574.2802910471364</v>
      </c>
      <c r="M4155" s="7" t="str">
        <f>Premissas!$E$11</f>
        <v>janeiro/19</v>
      </c>
      <c r="N4155" s="29">
        <f t="shared" si="6347"/>
        <v>297</v>
      </c>
      <c r="O4155" s="15">
        <f>Premissas!$I$11</f>
        <v>57.12</v>
      </c>
      <c r="P4155" s="16">
        <f t="shared" si="6342"/>
        <v>0</v>
      </c>
      <c r="Q4155" s="17">
        <f>P4155*Premissas!$C$13</f>
        <v>0</v>
      </c>
      <c r="R4155" s="15">
        <f t="shared" si="6343"/>
        <v>297</v>
      </c>
      <c r="S4155" s="18">
        <f>R4155*Premissas!$C$11</f>
        <v>14305.045871559632</v>
      </c>
      <c r="Y4155" s="7" t="str">
        <f>Premissas!$E$11</f>
        <v>janeiro/19</v>
      </c>
      <c r="Z4155" s="29">
        <f t="shared" si="6348"/>
        <v>297</v>
      </c>
      <c r="AA4155" s="15">
        <f>Premissas!$H$11</f>
        <v>81.09</v>
      </c>
      <c r="AB4155" s="16">
        <f t="shared" si="6345"/>
        <v>0</v>
      </c>
      <c r="AC4155" s="17">
        <f>AB4155*Premissas!$C$6</f>
        <v>0</v>
      </c>
      <c r="AD4155" s="15">
        <f t="shared" si="6346"/>
        <v>297</v>
      </c>
      <c r="AE4155" s="18">
        <f>AD4155*Premissas!$C$12</f>
        <v>9574.2802910471364</v>
      </c>
    </row>
    <row r="4156" spans="1:33" x14ac:dyDescent="0.25">
      <c r="A4156" s="7" t="str">
        <f>Premissas!$E$12</f>
        <v>dezembro/18</v>
      </c>
      <c r="B4156" s="29">
        <f t="shared" si="6349"/>
        <v>297</v>
      </c>
      <c r="C4156" s="15">
        <f>LARGE(Premissas!$H$12:$I$12,1)</f>
        <v>66.98</v>
      </c>
      <c r="D4156" s="16">
        <f t="shared" si="6339"/>
        <v>0</v>
      </c>
      <c r="E4156" s="17">
        <f>D4156*Premissas!$C$6</f>
        <v>0</v>
      </c>
      <c r="F4156" s="15">
        <f t="shared" si="6340"/>
        <v>297</v>
      </c>
      <c r="G4156" s="18">
        <f>F4156*Premissas!$C$5</f>
        <v>9574.2802910471364</v>
      </c>
      <c r="M4156" s="7" t="str">
        <f>Premissas!$E$12</f>
        <v>dezembro/18</v>
      </c>
      <c r="N4156" s="29">
        <f t="shared" si="6347"/>
        <v>297</v>
      </c>
      <c r="O4156" s="15">
        <f>Premissas!$I$12</f>
        <v>56.9</v>
      </c>
      <c r="P4156" s="16">
        <f t="shared" si="6342"/>
        <v>0</v>
      </c>
      <c r="Q4156" s="17">
        <f>P4156*Premissas!$C$13</f>
        <v>0</v>
      </c>
      <c r="R4156" s="15">
        <f t="shared" si="6343"/>
        <v>297</v>
      </c>
      <c r="S4156" s="18">
        <f>R4156*Premissas!$C$11</f>
        <v>14305.045871559632</v>
      </c>
      <c r="Y4156" s="7" t="str">
        <f>Premissas!$E$12</f>
        <v>dezembro/18</v>
      </c>
      <c r="Z4156" s="29">
        <f t="shared" si="6348"/>
        <v>297</v>
      </c>
      <c r="AA4156" s="15">
        <f>Premissas!$H$12</f>
        <v>66.98</v>
      </c>
      <c r="AB4156" s="16">
        <f t="shared" si="6345"/>
        <v>0</v>
      </c>
      <c r="AC4156" s="17">
        <f>AB4156*Premissas!$C$6</f>
        <v>0</v>
      </c>
      <c r="AD4156" s="15">
        <f t="shared" si="6346"/>
        <v>297</v>
      </c>
      <c r="AE4156" s="18">
        <f>AD4156*Premissas!$C$12</f>
        <v>9574.2802910471364</v>
      </c>
    </row>
    <row r="4157" spans="1:33" x14ac:dyDescent="0.25">
      <c r="A4157" s="7" t="str">
        <f>Premissas!$E$13</f>
        <v>novembro/18</v>
      </c>
      <c r="B4157" s="29">
        <f t="shared" si="6349"/>
        <v>297</v>
      </c>
      <c r="C4157" s="15">
        <f>LARGE(Premissas!$H$13:$I$13,1)</f>
        <v>66.42</v>
      </c>
      <c r="D4157" s="16">
        <f t="shared" si="6339"/>
        <v>0</v>
      </c>
      <c r="E4157" s="17">
        <f>D4157*Premissas!$C$6</f>
        <v>0</v>
      </c>
      <c r="F4157" s="15">
        <f t="shared" si="6340"/>
        <v>297</v>
      </c>
      <c r="G4157" s="18">
        <f>F4157*Premissas!$C$5</f>
        <v>9574.2802910471364</v>
      </c>
      <c r="M4157" s="7" t="str">
        <f>Premissas!$E$13</f>
        <v>novembro/18</v>
      </c>
      <c r="N4157" s="29">
        <f t="shared" si="6347"/>
        <v>297</v>
      </c>
      <c r="O4157" s="15">
        <f>Premissas!$I$13</f>
        <v>40.659999999999997</v>
      </c>
      <c r="P4157" s="16">
        <f t="shared" si="6342"/>
        <v>0</v>
      </c>
      <c r="Q4157" s="17">
        <f>P4157*Premissas!$C$13</f>
        <v>0</v>
      </c>
      <c r="R4157" s="15">
        <f t="shared" si="6343"/>
        <v>297</v>
      </c>
      <c r="S4157" s="18">
        <f>R4157*Premissas!$C$11</f>
        <v>14305.045871559632</v>
      </c>
      <c r="Y4157" s="7" t="str">
        <f>Premissas!$E$13</f>
        <v>novembro/18</v>
      </c>
      <c r="Z4157" s="29">
        <f t="shared" si="6348"/>
        <v>297</v>
      </c>
      <c r="AA4157" s="15">
        <f>Premissas!$H$13</f>
        <v>66.42</v>
      </c>
      <c r="AB4157" s="16">
        <f t="shared" si="6345"/>
        <v>0</v>
      </c>
      <c r="AC4157" s="17">
        <f>AB4157*Premissas!$C$6</f>
        <v>0</v>
      </c>
      <c r="AD4157" s="15">
        <f t="shared" si="6346"/>
        <v>297</v>
      </c>
      <c r="AE4157" s="18">
        <f>AD4157*Premissas!$C$12</f>
        <v>9574.2802910471364</v>
      </c>
    </row>
    <row r="4158" spans="1:33" x14ac:dyDescent="0.25">
      <c r="A4158" s="26" t="s">
        <v>35</v>
      </c>
      <c r="B4158" s="5"/>
      <c r="C4158" s="5">
        <f>LARGE(C4145:C4157,1)</f>
        <v>89.49</v>
      </c>
      <c r="D4158" s="5">
        <f>LARGE(D4145:D4157,1)</f>
        <v>0</v>
      </c>
      <c r="E4158" s="27">
        <f>SUM(E4146:E4157)</f>
        <v>0</v>
      </c>
      <c r="F4158" s="5">
        <f>LARGE(F4145:F4157,1)</f>
        <v>297</v>
      </c>
      <c r="G4158" s="27">
        <f t="shared" ref="G4158:G4214" si="6350">SUM(G4146:G4157)</f>
        <v>114891.36349256564</v>
      </c>
      <c r="H4158" s="50">
        <f>E4158+G4158</f>
        <v>114891.36349256564</v>
      </c>
      <c r="I4158">
        <f>B4146</f>
        <v>297</v>
      </c>
      <c r="M4158" s="26" t="s">
        <v>35</v>
      </c>
      <c r="N4158" s="5"/>
      <c r="O4158" s="5">
        <f t="shared" ref="O4158:P4158" si="6351">LARGE(O4145:O4157,1)</f>
        <v>77.73</v>
      </c>
      <c r="P4158" s="5">
        <f t="shared" si="6351"/>
        <v>0</v>
      </c>
      <c r="Q4158" s="27">
        <f t="shared" ref="Q4158" si="6352">SUM(Q4146:Q4157)</f>
        <v>0</v>
      </c>
      <c r="R4158" s="5">
        <f t="shared" ref="R4158" si="6353">LARGE(R4145:R4157,1)</f>
        <v>297</v>
      </c>
      <c r="S4158" s="27">
        <f t="shared" ref="S4158:S4214" si="6354">SUM(S4146:S4157)</f>
        <v>171660.55045871559</v>
      </c>
      <c r="T4158" s="50">
        <f t="shared" ref="T4158" si="6355">Q4158+S4158</f>
        <v>171660.55045871559</v>
      </c>
      <c r="U4158">
        <f t="shared" ref="U4158" si="6356">N4146</f>
        <v>297</v>
      </c>
      <c r="Y4158" s="26" t="s">
        <v>35</v>
      </c>
      <c r="Z4158" s="5"/>
      <c r="AA4158" s="5">
        <f t="shared" ref="AA4158:AB4158" si="6357">LARGE(AA4145:AA4157,1)</f>
        <v>89.49</v>
      </c>
      <c r="AB4158" s="5">
        <f t="shared" si="6357"/>
        <v>0</v>
      </c>
      <c r="AC4158" s="27">
        <f t="shared" ref="AC4158" si="6358">SUM(AC4146:AC4157)</f>
        <v>0</v>
      </c>
      <c r="AD4158" s="5">
        <f t="shared" ref="AD4158" si="6359">LARGE(AD4145:AD4157,1)</f>
        <v>297</v>
      </c>
      <c r="AE4158" s="27">
        <f t="shared" ref="AE4158:AE4214" si="6360">SUM(AE4146:AE4157)</f>
        <v>114891.36349256564</v>
      </c>
      <c r="AF4158" s="50">
        <f t="shared" ref="AF4158" si="6361">AC4158+AE4158</f>
        <v>114891.36349256564</v>
      </c>
      <c r="AG4158">
        <f t="shared" ref="AG4158" si="6362">Z4146</f>
        <v>297</v>
      </c>
    </row>
    <row r="4159" spans="1:33" x14ac:dyDescent="0.25">
      <c r="A4159" s="6" t="s">
        <v>12</v>
      </c>
      <c r="B4159" s="6" t="s">
        <v>18</v>
      </c>
      <c r="C4159" s="6" t="s">
        <v>19</v>
      </c>
      <c r="D4159" s="14" t="s">
        <v>20</v>
      </c>
      <c r="E4159" s="14" t="s">
        <v>21</v>
      </c>
      <c r="F4159" s="6" t="s">
        <v>22</v>
      </c>
      <c r="G4159" s="6" t="s">
        <v>23</v>
      </c>
      <c r="M4159" s="6" t="s">
        <v>12</v>
      </c>
      <c r="N4159" s="6" t="s">
        <v>18</v>
      </c>
      <c r="O4159" s="6" t="s">
        <v>19</v>
      </c>
      <c r="P4159" s="14" t="s">
        <v>20</v>
      </c>
      <c r="Q4159" s="14" t="s">
        <v>21</v>
      </c>
      <c r="R4159" s="6" t="s">
        <v>22</v>
      </c>
      <c r="S4159" s="6" t="s">
        <v>23</v>
      </c>
      <c r="Y4159" s="6" t="s">
        <v>12</v>
      </c>
      <c r="Z4159" s="6" t="s">
        <v>18</v>
      </c>
      <c r="AA4159" s="6" t="s">
        <v>19</v>
      </c>
      <c r="AB4159" s="14" t="s">
        <v>20</v>
      </c>
      <c r="AC4159" s="14" t="s">
        <v>21</v>
      </c>
      <c r="AD4159" s="6" t="s">
        <v>22</v>
      </c>
      <c r="AE4159" s="6" t="s">
        <v>23</v>
      </c>
    </row>
    <row r="4160" spans="1:33" x14ac:dyDescent="0.25">
      <c r="A4160" s="7" t="str">
        <f>Premissas!$E$2</f>
        <v>outubro/19</v>
      </c>
      <c r="B4160" s="29">
        <f>B4146+1</f>
        <v>298</v>
      </c>
      <c r="C4160" s="15">
        <f>LARGE(Premissas!$H$2:$I$2,1)</f>
        <v>63.39</v>
      </c>
      <c r="D4160" s="16">
        <f t="shared" ref="D4160:D4171" si="6363">IF(C4160&gt;105%*B4160,(C4160-B4160),0)</f>
        <v>0</v>
      </c>
      <c r="E4160" s="17">
        <f>D4160*Premissas!$C$6</f>
        <v>0</v>
      </c>
      <c r="F4160" s="15">
        <f t="shared" ref="F4160:F4171" si="6364">IF(C4160&gt;B4160,C4160,B4160)</f>
        <v>298</v>
      </c>
      <c r="G4160" s="18">
        <f>F4160*Premissas!$C$5</f>
        <v>9606.5169250237268</v>
      </c>
      <c r="M4160" s="7" t="str">
        <f>Premissas!$E$2</f>
        <v>outubro/19</v>
      </c>
      <c r="N4160" s="29">
        <f t="shared" ref="N4160" si="6365">N4146+1</f>
        <v>298</v>
      </c>
      <c r="O4160" s="15">
        <f>Premissas!$I$2</f>
        <v>63.39</v>
      </c>
      <c r="P4160" s="16">
        <f t="shared" ref="P4160:P4171" si="6366">IF(O4160&gt;105%*N4160,(O4160-N4160),0)</f>
        <v>0</v>
      </c>
      <c r="Q4160" s="17">
        <f>P4160*Premissas!$C$13</f>
        <v>0</v>
      </c>
      <c r="R4160" s="15">
        <f t="shared" ref="R4160:R4171" si="6367">IF(O4160&gt;N4160,O4160,N4160)</f>
        <v>298</v>
      </c>
      <c r="S4160" s="18">
        <f>R4160*Premissas!$C$11</f>
        <v>14353.211009174311</v>
      </c>
      <c r="Y4160" s="7" t="str">
        <f>Premissas!$E$2</f>
        <v>outubro/19</v>
      </c>
      <c r="Z4160" s="29">
        <f t="shared" ref="Z4160" si="6368">Z4146+1</f>
        <v>298</v>
      </c>
      <c r="AA4160" s="15">
        <f>Premissas!$H$2</f>
        <v>58.8</v>
      </c>
      <c r="AB4160" s="16">
        <f t="shared" ref="AB4160:AB4171" si="6369">IF(AA4160&gt;105%*Z4160,(AA4160-Z4160),0)</f>
        <v>0</v>
      </c>
      <c r="AC4160" s="17">
        <f>AB4160*Premissas!$C$6</f>
        <v>0</v>
      </c>
      <c r="AD4160" s="15">
        <f t="shared" ref="AD4160:AD4171" si="6370">IF(AA4160&gt;Z4160,AA4160,Z4160)</f>
        <v>298</v>
      </c>
      <c r="AE4160" s="18">
        <f>AD4160*Premissas!$C$12</f>
        <v>9606.5169250237268</v>
      </c>
    </row>
    <row r="4161" spans="1:33" x14ac:dyDescent="0.25">
      <c r="A4161" s="7" t="str">
        <f>Premissas!$E$3</f>
        <v>setembro/19</v>
      </c>
      <c r="B4161" s="29">
        <f>B4160</f>
        <v>298</v>
      </c>
      <c r="C4161" s="15">
        <f>LARGE(Premissas!$H$3:$I$3,1)</f>
        <v>58.91</v>
      </c>
      <c r="D4161" s="16">
        <f t="shared" si="6363"/>
        <v>0</v>
      </c>
      <c r="E4161" s="17">
        <f>D4161*Premissas!$C$6</f>
        <v>0</v>
      </c>
      <c r="F4161" s="15">
        <f t="shared" si="6364"/>
        <v>298</v>
      </c>
      <c r="G4161" s="18">
        <f>F4161*Premissas!$C$5</f>
        <v>9606.5169250237268</v>
      </c>
      <c r="M4161" s="7" t="str">
        <f>Premissas!$E$3</f>
        <v>setembro/19</v>
      </c>
      <c r="N4161" s="29">
        <f t="shared" ref="N4161:N4171" si="6371">N4160</f>
        <v>298</v>
      </c>
      <c r="O4161" s="15">
        <f>Premissas!$I$3</f>
        <v>52.19</v>
      </c>
      <c r="P4161" s="16">
        <f t="shared" si="6366"/>
        <v>0</v>
      </c>
      <c r="Q4161" s="17">
        <f>P4161*Premissas!$C$13</f>
        <v>0</v>
      </c>
      <c r="R4161" s="15">
        <f t="shared" si="6367"/>
        <v>298</v>
      </c>
      <c r="S4161" s="18">
        <f>R4161*Premissas!$C$11</f>
        <v>14353.211009174311</v>
      </c>
      <c r="Y4161" s="7" t="str">
        <f>Premissas!$E$3</f>
        <v>setembro/19</v>
      </c>
      <c r="Z4161" s="29">
        <f t="shared" ref="Z4161:Z4171" si="6372">Z4160</f>
        <v>298</v>
      </c>
      <c r="AA4161" s="15">
        <f>Premissas!$H$3</f>
        <v>58.91</v>
      </c>
      <c r="AB4161" s="16">
        <f t="shared" si="6369"/>
        <v>0</v>
      </c>
      <c r="AC4161" s="17">
        <f>AB4161*Premissas!$C$6</f>
        <v>0</v>
      </c>
      <c r="AD4161" s="15">
        <f t="shared" si="6370"/>
        <v>298</v>
      </c>
      <c r="AE4161" s="18">
        <f>AD4161*Premissas!$C$12</f>
        <v>9606.5169250237268</v>
      </c>
    </row>
    <row r="4162" spans="1:33" x14ac:dyDescent="0.25">
      <c r="A4162" s="7" t="str">
        <f>Premissas!$E$4</f>
        <v>agosto/19</v>
      </c>
      <c r="B4162" s="29">
        <f t="shared" ref="B4162:B4171" si="6373">B4161</f>
        <v>298</v>
      </c>
      <c r="C4162" s="15">
        <f>LARGE(Premissas!$H$4:$I$4,1)</f>
        <v>46.48</v>
      </c>
      <c r="D4162" s="16">
        <f t="shared" si="6363"/>
        <v>0</v>
      </c>
      <c r="E4162" s="17">
        <f>D4162*Premissas!$C$6</f>
        <v>0</v>
      </c>
      <c r="F4162" s="15">
        <f t="shared" si="6364"/>
        <v>298</v>
      </c>
      <c r="G4162" s="18">
        <f>F4162*Premissas!$C$5</f>
        <v>9606.5169250237268</v>
      </c>
      <c r="M4162" s="7" t="str">
        <f>Premissas!$E$4</f>
        <v>agosto/19</v>
      </c>
      <c r="N4162" s="29">
        <f t="shared" si="6371"/>
        <v>298</v>
      </c>
      <c r="O4162" s="15">
        <f>Premissas!$I$4</f>
        <v>20.16</v>
      </c>
      <c r="P4162" s="16">
        <f t="shared" si="6366"/>
        <v>0</v>
      </c>
      <c r="Q4162" s="17">
        <f>P4162*Premissas!$C$13</f>
        <v>0</v>
      </c>
      <c r="R4162" s="15">
        <f t="shared" si="6367"/>
        <v>298</v>
      </c>
      <c r="S4162" s="18">
        <f>R4162*Premissas!$C$11</f>
        <v>14353.211009174311</v>
      </c>
      <c r="Y4162" s="7" t="str">
        <f>Premissas!$E$4</f>
        <v>agosto/19</v>
      </c>
      <c r="Z4162" s="29">
        <f t="shared" si="6372"/>
        <v>298</v>
      </c>
      <c r="AA4162" s="15">
        <f>Premissas!$H$4</f>
        <v>46.48</v>
      </c>
      <c r="AB4162" s="16">
        <f t="shared" si="6369"/>
        <v>0</v>
      </c>
      <c r="AC4162" s="17">
        <f>AB4162*Premissas!$C$6</f>
        <v>0</v>
      </c>
      <c r="AD4162" s="15">
        <f t="shared" si="6370"/>
        <v>298</v>
      </c>
      <c r="AE4162" s="18">
        <f>AD4162*Premissas!$C$12</f>
        <v>9606.5169250237268</v>
      </c>
    </row>
    <row r="4163" spans="1:33" x14ac:dyDescent="0.25">
      <c r="A4163" s="7" t="str">
        <f>Premissas!$E$5</f>
        <v>julho/19</v>
      </c>
      <c r="B4163" s="29">
        <f t="shared" si="6373"/>
        <v>298</v>
      </c>
      <c r="C4163" s="15">
        <f>LARGE(Premissas!$H$5:$I$5,1)</f>
        <v>63.17</v>
      </c>
      <c r="D4163" s="16">
        <f t="shared" si="6363"/>
        <v>0</v>
      </c>
      <c r="E4163" s="17">
        <f>D4163*Premissas!$C$6</f>
        <v>0</v>
      </c>
      <c r="F4163" s="15">
        <f t="shared" si="6364"/>
        <v>298</v>
      </c>
      <c r="G4163" s="18">
        <f>F4163*Premissas!$C$5</f>
        <v>9606.5169250237268</v>
      </c>
      <c r="M4163" s="7" t="str">
        <f>Premissas!$E$5</f>
        <v>julho/19</v>
      </c>
      <c r="N4163" s="29">
        <f t="shared" si="6371"/>
        <v>298</v>
      </c>
      <c r="O4163" s="15">
        <f>Premissas!$I$5</f>
        <v>39.979999999999997</v>
      </c>
      <c r="P4163" s="16">
        <f t="shared" si="6366"/>
        <v>0</v>
      </c>
      <c r="Q4163" s="17">
        <f>P4163*Premissas!$C$13</f>
        <v>0</v>
      </c>
      <c r="R4163" s="15">
        <f t="shared" si="6367"/>
        <v>298</v>
      </c>
      <c r="S4163" s="18">
        <f>R4163*Premissas!$C$11</f>
        <v>14353.211009174311</v>
      </c>
      <c r="Y4163" s="7" t="str">
        <f>Premissas!$E$5</f>
        <v>julho/19</v>
      </c>
      <c r="Z4163" s="29">
        <f t="shared" si="6372"/>
        <v>298</v>
      </c>
      <c r="AA4163" s="15">
        <f>Premissas!$H$5</f>
        <v>63.17</v>
      </c>
      <c r="AB4163" s="16">
        <f t="shared" si="6369"/>
        <v>0</v>
      </c>
      <c r="AC4163" s="17">
        <f>AB4163*Premissas!$C$6</f>
        <v>0</v>
      </c>
      <c r="AD4163" s="15">
        <f t="shared" si="6370"/>
        <v>298</v>
      </c>
      <c r="AE4163" s="18">
        <f>AD4163*Premissas!$C$12</f>
        <v>9606.5169250237268</v>
      </c>
    </row>
    <row r="4164" spans="1:33" x14ac:dyDescent="0.25">
      <c r="A4164" s="7" t="str">
        <f>Premissas!$E$6</f>
        <v>junho/19</v>
      </c>
      <c r="B4164" s="29">
        <f t="shared" si="6373"/>
        <v>298</v>
      </c>
      <c r="C4164" s="15">
        <f>LARGE(Premissas!$H$6:$I$6,1)</f>
        <v>59.47</v>
      </c>
      <c r="D4164" s="16">
        <f t="shared" si="6363"/>
        <v>0</v>
      </c>
      <c r="E4164" s="17">
        <f>D4164*Premissas!$C$6</f>
        <v>0</v>
      </c>
      <c r="F4164" s="15">
        <f t="shared" si="6364"/>
        <v>298</v>
      </c>
      <c r="G4164" s="18">
        <f>F4164*Premissas!$C$5</f>
        <v>9606.5169250237268</v>
      </c>
      <c r="M4164" s="7" t="str">
        <f>Premissas!$E$6</f>
        <v>junho/19</v>
      </c>
      <c r="N4164" s="29">
        <f t="shared" si="6371"/>
        <v>298</v>
      </c>
      <c r="O4164" s="15">
        <f>Premissas!$I$6</f>
        <v>47.71</v>
      </c>
      <c r="P4164" s="16">
        <f t="shared" si="6366"/>
        <v>0</v>
      </c>
      <c r="Q4164" s="17">
        <f>P4164*Premissas!$C$13</f>
        <v>0</v>
      </c>
      <c r="R4164" s="15">
        <f t="shared" si="6367"/>
        <v>298</v>
      </c>
      <c r="S4164" s="18">
        <f>R4164*Premissas!$C$11</f>
        <v>14353.211009174311</v>
      </c>
      <c r="Y4164" s="7" t="str">
        <f>Premissas!$E$6</f>
        <v>junho/19</v>
      </c>
      <c r="Z4164" s="29">
        <f t="shared" si="6372"/>
        <v>298</v>
      </c>
      <c r="AA4164" s="15">
        <f>Premissas!$H$6</f>
        <v>59.47</v>
      </c>
      <c r="AB4164" s="16">
        <f t="shared" si="6369"/>
        <v>0</v>
      </c>
      <c r="AC4164" s="17">
        <f>AB4164*Premissas!$C$6</f>
        <v>0</v>
      </c>
      <c r="AD4164" s="15">
        <f t="shared" si="6370"/>
        <v>298</v>
      </c>
      <c r="AE4164" s="18">
        <f>AD4164*Premissas!$C$12</f>
        <v>9606.5169250237268</v>
      </c>
    </row>
    <row r="4165" spans="1:33" x14ac:dyDescent="0.25">
      <c r="A4165" s="7" t="str">
        <f>Premissas!$E$7</f>
        <v>maio/19</v>
      </c>
      <c r="B4165" s="29">
        <f t="shared" si="6373"/>
        <v>298</v>
      </c>
      <c r="C4165" s="15">
        <f>LARGE(Premissas!$H$7:$I$7,1)</f>
        <v>61.04</v>
      </c>
      <c r="D4165" s="20">
        <f t="shared" si="6363"/>
        <v>0</v>
      </c>
      <c r="E4165" s="17">
        <f>D4165*Premissas!$C$6</f>
        <v>0</v>
      </c>
      <c r="F4165" s="15">
        <f t="shared" si="6364"/>
        <v>298</v>
      </c>
      <c r="G4165" s="18">
        <f>F4165*Premissas!$C$5</f>
        <v>9606.5169250237268</v>
      </c>
      <c r="M4165" s="7" t="str">
        <f>Premissas!$E$7</f>
        <v>maio/19</v>
      </c>
      <c r="N4165" s="29">
        <f t="shared" si="6371"/>
        <v>298</v>
      </c>
      <c r="O4165" s="15">
        <f>Premissas!$I$7</f>
        <v>46.37</v>
      </c>
      <c r="P4165" s="20">
        <f t="shared" si="6366"/>
        <v>0</v>
      </c>
      <c r="Q4165" s="17">
        <f>P4165*Premissas!$C$13</f>
        <v>0</v>
      </c>
      <c r="R4165" s="15">
        <f t="shared" si="6367"/>
        <v>298</v>
      </c>
      <c r="S4165" s="18">
        <f>R4165*Premissas!$C$11</f>
        <v>14353.211009174311</v>
      </c>
      <c r="Y4165" s="7" t="str">
        <f>Premissas!$E$7</f>
        <v>maio/19</v>
      </c>
      <c r="Z4165" s="29">
        <f t="shared" si="6372"/>
        <v>298</v>
      </c>
      <c r="AA4165" s="15">
        <f>Premissas!$H$7</f>
        <v>61.04</v>
      </c>
      <c r="AB4165" s="20">
        <f t="shared" si="6369"/>
        <v>0</v>
      </c>
      <c r="AC4165" s="17">
        <f>AB4165*Premissas!$C$6</f>
        <v>0</v>
      </c>
      <c r="AD4165" s="15">
        <f t="shared" si="6370"/>
        <v>298</v>
      </c>
      <c r="AE4165" s="18">
        <f>AD4165*Premissas!$C$12</f>
        <v>9606.5169250237268</v>
      </c>
    </row>
    <row r="4166" spans="1:33" x14ac:dyDescent="0.25">
      <c r="A4166" s="7" t="str">
        <f>Premissas!$E$8</f>
        <v>abril/19</v>
      </c>
      <c r="B4166" s="29">
        <f t="shared" si="6373"/>
        <v>298</v>
      </c>
      <c r="C4166" s="15">
        <f>LARGE(Premissas!$H$8:$I$8,1)</f>
        <v>81.98</v>
      </c>
      <c r="D4166" s="20">
        <f t="shared" si="6363"/>
        <v>0</v>
      </c>
      <c r="E4166" s="17">
        <f>D4166*Premissas!$C$6</f>
        <v>0</v>
      </c>
      <c r="F4166" s="15">
        <f t="shared" si="6364"/>
        <v>298</v>
      </c>
      <c r="G4166" s="18">
        <f>F4166*Premissas!$C$5</f>
        <v>9606.5169250237268</v>
      </c>
      <c r="M4166" s="7" t="str">
        <f>Premissas!$E$8</f>
        <v>abril/19</v>
      </c>
      <c r="N4166" s="29">
        <f t="shared" si="6371"/>
        <v>298</v>
      </c>
      <c r="O4166" s="15">
        <f>Premissas!$I$8</f>
        <v>53.09</v>
      </c>
      <c r="P4166" s="20">
        <f t="shared" si="6366"/>
        <v>0</v>
      </c>
      <c r="Q4166" s="17">
        <f>P4166*Premissas!$C$13</f>
        <v>0</v>
      </c>
      <c r="R4166" s="15">
        <f t="shared" si="6367"/>
        <v>298</v>
      </c>
      <c r="S4166" s="18">
        <f>R4166*Premissas!$C$11</f>
        <v>14353.211009174311</v>
      </c>
      <c r="Y4166" s="7" t="str">
        <f>Premissas!$E$8</f>
        <v>abril/19</v>
      </c>
      <c r="Z4166" s="29">
        <f t="shared" si="6372"/>
        <v>298</v>
      </c>
      <c r="AA4166" s="15">
        <f>Premissas!$H$8</f>
        <v>81.98</v>
      </c>
      <c r="AB4166" s="20">
        <f t="shared" si="6369"/>
        <v>0</v>
      </c>
      <c r="AC4166" s="17">
        <f>AB4166*Premissas!$C$6</f>
        <v>0</v>
      </c>
      <c r="AD4166" s="15">
        <f t="shared" si="6370"/>
        <v>298</v>
      </c>
      <c r="AE4166" s="18">
        <f>AD4166*Premissas!$C$12</f>
        <v>9606.5169250237268</v>
      </c>
    </row>
    <row r="4167" spans="1:33" x14ac:dyDescent="0.25">
      <c r="A4167" s="7" t="str">
        <f>Premissas!$E$9</f>
        <v>março/19</v>
      </c>
      <c r="B4167" s="29">
        <f t="shared" si="6373"/>
        <v>298</v>
      </c>
      <c r="C4167" s="15">
        <f>LARGE(Premissas!$H$9:$I$9,1)</f>
        <v>77.73</v>
      </c>
      <c r="D4167" s="20">
        <f t="shared" si="6363"/>
        <v>0</v>
      </c>
      <c r="E4167" s="17">
        <f>D4167*Premissas!$C$6</f>
        <v>0</v>
      </c>
      <c r="F4167" s="15">
        <f t="shared" si="6364"/>
        <v>298</v>
      </c>
      <c r="G4167" s="18">
        <f>F4167*Premissas!$C$5</f>
        <v>9606.5169250237268</v>
      </c>
      <c r="M4167" s="7" t="str">
        <f>Premissas!$E$9</f>
        <v>março/19</v>
      </c>
      <c r="N4167" s="29">
        <f t="shared" si="6371"/>
        <v>298</v>
      </c>
      <c r="O4167" s="15">
        <f>Premissas!$I$9</f>
        <v>77.73</v>
      </c>
      <c r="P4167" s="20">
        <f t="shared" si="6366"/>
        <v>0</v>
      </c>
      <c r="Q4167" s="17">
        <f>P4167*Premissas!$C$13</f>
        <v>0</v>
      </c>
      <c r="R4167" s="15">
        <f t="shared" si="6367"/>
        <v>298</v>
      </c>
      <c r="S4167" s="18">
        <f>R4167*Premissas!$C$11</f>
        <v>14353.211009174311</v>
      </c>
      <c r="Y4167" s="7" t="str">
        <f>Premissas!$E$9</f>
        <v>março/19</v>
      </c>
      <c r="Z4167" s="29">
        <f t="shared" si="6372"/>
        <v>298</v>
      </c>
      <c r="AA4167" s="15">
        <f>Premissas!$H$9</f>
        <v>77.62</v>
      </c>
      <c r="AB4167" s="20">
        <f t="shared" si="6369"/>
        <v>0</v>
      </c>
      <c r="AC4167" s="17">
        <f>AB4167*Premissas!$C$6</f>
        <v>0</v>
      </c>
      <c r="AD4167" s="15">
        <f t="shared" si="6370"/>
        <v>298</v>
      </c>
      <c r="AE4167" s="18">
        <f>AD4167*Premissas!$C$12</f>
        <v>9606.5169250237268</v>
      </c>
    </row>
    <row r="4168" spans="1:33" x14ac:dyDescent="0.25">
      <c r="A4168" s="7" t="str">
        <f>Premissas!$E$10</f>
        <v>fevereiro/19</v>
      </c>
      <c r="B4168" s="29">
        <f t="shared" si="6373"/>
        <v>298</v>
      </c>
      <c r="C4168" s="15">
        <f>LARGE(Premissas!$H$10:$I$10,1)</f>
        <v>89.49</v>
      </c>
      <c r="D4168" s="20">
        <f t="shared" si="6363"/>
        <v>0</v>
      </c>
      <c r="E4168" s="17">
        <f>D4168*Premissas!$C$6</f>
        <v>0</v>
      </c>
      <c r="F4168" s="15">
        <f t="shared" si="6364"/>
        <v>298</v>
      </c>
      <c r="G4168" s="18">
        <f>F4168*Premissas!$C$5</f>
        <v>9606.5169250237268</v>
      </c>
      <c r="M4168" s="7" t="str">
        <f>Premissas!$E$10</f>
        <v>fevereiro/19</v>
      </c>
      <c r="N4168" s="29">
        <f t="shared" si="6371"/>
        <v>298</v>
      </c>
      <c r="O4168" s="15">
        <f>Premissas!$I$10</f>
        <v>61.82</v>
      </c>
      <c r="P4168" s="20">
        <f t="shared" si="6366"/>
        <v>0</v>
      </c>
      <c r="Q4168" s="17">
        <f>P4168*Premissas!$C$13</f>
        <v>0</v>
      </c>
      <c r="R4168" s="15">
        <f t="shared" si="6367"/>
        <v>298</v>
      </c>
      <c r="S4168" s="18">
        <f>R4168*Premissas!$C$11</f>
        <v>14353.211009174311</v>
      </c>
      <c r="Y4168" s="7" t="str">
        <f>Premissas!$E$10</f>
        <v>fevereiro/19</v>
      </c>
      <c r="Z4168" s="29">
        <f t="shared" si="6372"/>
        <v>298</v>
      </c>
      <c r="AA4168" s="15">
        <f>Premissas!$H$10</f>
        <v>89.49</v>
      </c>
      <c r="AB4168" s="20">
        <f t="shared" si="6369"/>
        <v>0</v>
      </c>
      <c r="AC4168" s="17">
        <f>AB4168*Premissas!$C$6</f>
        <v>0</v>
      </c>
      <c r="AD4168" s="15">
        <f t="shared" si="6370"/>
        <v>298</v>
      </c>
      <c r="AE4168" s="18">
        <f>AD4168*Premissas!$C$12</f>
        <v>9606.5169250237268</v>
      </c>
    </row>
    <row r="4169" spans="1:33" x14ac:dyDescent="0.25">
      <c r="A4169" s="7" t="str">
        <f>Premissas!$E$11</f>
        <v>janeiro/19</v>
      </c>
      <c r="B4169" s="29">
        <f t="shared" si="6373"/>
        <v>298</v>
      </c>
      <c r="C4169" s="15">
        <f>LARGE(Premissas!$H$11:$I$11,1)</f>
        <v>81.09</v>
      </c>
      <c r="D4169" s="16">
        <f t="shared" si="6363"/>
        <v>0</v>
      </c>
      <c r="E4169" s="17">
        <f>D4169*Premissas!$C$6</f>
        <v>0</v>
      </c>
      <c r="F4169" s="15">
        <f t="shared" si="6364"/>
        <v>298</v>
      </c>
      <c r="G4169" s="18">
        <f>F4169*Premissas!$C$5</f>
        <v>9606.5169250237268</v>
      </c>
      <c r="M4169" s="7" t="str">
        <f>Premissas!$E$11</f>
        <v>janeiro/19</v>
      </c>
      <c r="N4169" s="29">
        <f t="shared" si="6371"/>
        <v>298</v>
      </c>
      <c r="O4169" s="15">
        <f>Premissas!$I$11</f>
        <v>57.12</v>
      </c>
      <c r="P4169" s="16">
        <f t="shared" si="6366"/>
        <v>0</v>
      </c>
      <c r="Q4169" s="17">
        <f>P4169*Premissas!$C$13</f>
        <v>0</v>
      </c>
      <c r="R4169" s="15">
        <f t="shared" si="6367"/>
        <v>298</v>
      </c>
      <c r="S4169" s="18">
        <f>R4169*Premissas!$C$11</f>
        <v>14353.211009174311</v>
      </c>
      <c r="Y4169" s="7" t="str">
        <f>Premissas!$E$11</f>
        <v>janeiro/19</v>
      </c>
      <c r="Z4169" s="29">
        <f t="shared" si="6372"/>
        <v>298</v>
      </c>
      <c r="AA4169" s="15">
        <f>Premissas!$H$11</f>
        <v>81.09</v>
      </c>
      <c r="AB4169" s="16">
        <f t="shared" si="6369"/>
        <v>0</v>
      </c>
      <c r="AC4169" s="17">
        <f>AB4169*Premissas!$C$6</f>
        <v>0</v>
      </c>
      <c r="AD4169" s="15">
        <f t="shared" si="6370"/>
        <v>298</v>
      </c>
      <c r="AE4169" s="18">
        <f>AD4169*Premissas!$C$12</f>
        <v>9606.5169250237268</v>
      </c>
    </row>
    <row r="4170" spans="1:33" x14ac:dyDescent="0.25">
      <c r="A4170" s="7" t="str">
        <f>Premissas!$E$12</f>
        <v>dezembro/18</v>
      </c>
      <c r="B4170" s="29">
        <f t="shared" si="6373"/>
        <v>298</v>
      </c>
      <c r="C4170" s="15">
        <f>LARGE(Premissas!$H$12:$I$12,1)</f>
        <v>66.98</v>
      </c>
      <c r="D4170" s="16">
        <f t="shared" si="6363"/>
        <v>0</v>
      </c>
      <c r="E4170" s="17">
        <f>D4170*Premissas!$C$6</f>
        <v>0</v>
      </c>
      <c r="F4170" s="15">
        <f t="shared" si="6364"/>
        <v>298</v>
      </c>
      <c r="G4170" s="18">
        <f>F4170*Premissas!$C$5</f>
        <v>9606.5169250237268</v>
      </c>
      <c r="M4170" s="7" t="str">
        <f>Premissas!$E$12</f>
        <v>dezembro/18</v>
      </c>
      <c r="N4170" s="29">
        <f t="shared" si="6371"/>
        <v>298</v>
      </c>
      <c r="O4170" s="15">
        <f>Premissas!$I$12</f>
        <v>56.9</v>
      </c>
      <c r="P4170" s="16">
        <f t="shared" si="6366"/>
        <v>0</v>
      </c>
      <c r="Q4170" s="17">
        <f>P4170*Premissas!$C$13</f>
        <v>0</v>
      </c>
      <c r="R4170" s="15">
        <f t="shared" si="6367"/>
        <v>298</v>
      </c>
      <c r="S4170" s="18">
        <f>R4170*Premissas!$C$11</f>
        <v>14353.211009174311</v>
      </c>
      <c r="Y4170" s="7" t="str">
        <f>Premissas!$E$12</f>
        <v>dezembro/18</v>
      </c>
      <c r="Z4170" s="29">
        <f t="shared" si="6372"/>
        <v>298</v>
      </c>
      <c r="AA4170" s="15">
        <f>Premissas!$H$12</f>
        <v>66.98</v>
      </c>
      <c r="AB4170" s="16">
        <f t="shared" si="6369"/>
        <v>0</v>
      </c>
      <c r="AC4170" s="17">
        <f>AB4170*Premissas!$C$6</f>
        <v>0</v>
      </c>
      <c r="AD4170" s="15">
        <f t="shared" si="6370"/>
        <v>298</v>
      </c>
      <c r="AE4170" s="18">
        <f>AD4170*Premissas!$C$12</f>
        <v>9606.5169250237268</v>
      </c>
    </row>
    <row r="4171" spans="1:33" x14ac:dyDescent="0.25">
      <c r="A4171" s="7" t="str">
        <f>Premissas!$E$13</f>
        <v>novembro/18</v>
      </c>
      <c r="B4171" s="29">
        <f t="shared" si="6373"/>
        <v>298</v>
      </c>
      <c r="C4171" s="15">
        <f>LARGE(Premissas!$H$13:$I$13,1)</f>
        <v>66.42</v>
      </c>
      <c r="D4171" s="16">
        <f t="shared" si="6363"/>
        <v>0</v>
      </c>
      <c r="E4171" s="17">
        <f>D4171*Premissas!$C$6</f>
        <v>0</v>
      </c>
      <c r="F4171" s="15">
        <f t="shared" si="6364"/>
        <v>298</v>
      </c>
      <c r="G4171" s="18">
        <f>F4171*Premissas!$C$5</f>
        <v>9606.5169250237268</v>
      </c>
      <c r="M4171" s="7" t="str">
        <f>Premissas!$E$13</f>
        <v>novembro/18</v>
      </c>
      <c r="N4171" s="29">
        <f t="shared" si="6371"/>
        <v>298</v>
      </c>
      <c r="O4171" s="15">
        <f>Premissas!$I$13</f>
        <v>40.659999999999997</v>
      </c>
      <c r="P4171" s="16">
        <f t="shared" si="6366"/>
        <v>0</v>
      </c>
      <c r="Q4171" s="17">
        <f>P4171*Premissas!$C$13</f>
        <v>0</v>
      </c>
      <c r="R4171" s="15">
        <f t="shared" si="6367"/>
        <v>298</v>
      </c>
      <c r="S4171" s="18">
        <f>R4171*Premissas!$C$11</f>
        <v>14353.211009174311</v>
      </c>
      <c r="Y4171" s="7" t="str">
        <f>Premissas!$E$13</f>
        <v>novembro/18</v>
      </c>
      <c r="Z4171" s="29">
        <f t="shared" si="6372"/>
        <v>298</v>
      </c>
      <c r="AA4171" s="15">
        <f>Premissas!$H$13</f>
        <v>66.42</v>
      </c>
      <c r="AB4171" s="16">
        <f t="shared" si="6369"/>
        <v>0</v>
      </c>
      <c r="AC4171" s="17">
        <f>AB4171*Premissas!$C$6</f>
        <v>0</v>
      </c>
      <c r="AD4171" s="15">
        <f t="shared" si="6370"/>
        <v>298</v>
      </c>
      <c r="AE4171" s="18">
        <f>AD4171*Premissas!$C$12</f>
        <v>9606.5169250237268</v>
      </c>
    </row>
    <row r="4172" spans="1:33" x14ac:dyDescent="0.25">
      <c r="A4172" s="26" t="s">
        <v>35</v>
      </c>
      <c r="B4172" s="5"/>
      <c r="C4172" s="5">
        <f>LARGE(C4159:C4171,1)</f>
        <v>89.49</v>
      </c>
      <c r="D4172" s="5">
        <f>LARGE(D4159:D4171,1)</f>
        <v>0</v>
      </c>
      <c r="E4172" s="27">
        <f>SUM(E4160:E4171)</f>
        <v>0</v>
      </c>
      <c r="F4172" s="5">
        <f>LARGE(F4159:F4171,1)</f>
        <v>298</v>
      </c>
      <c r="G4172" s="27">
        <f t="shared" si="6350"/>
        <v>115278.20310028469</v>
      </c>
      <c r="H4172" s="50">
        <f>E4172+G4172</f>
        <v>115278.20310028469</v>
      </c>
      <c r="I4172">
        <f>B4160</f>
        <v>298</v>
      </c>
      <c r="M4172" s="26" t="s">
        <v>35</v>
      </c>
      <c r="N4172" s="5"/>
      <c r="O4172" s="5">
        <f t="shared" ref="O4172:P4172" si="6374">LARGE(O4159:O4171,1)</f>
        <v>77.73</v>
      </c>
      <c r="P4172" s="5">
        <f t="shared" si="6374"/>
        <v>0</v>
      </c>
      <c r="Q4172" s="27">
        <f t="shared" ref="Q4172" si="6375">SUM(Q4160:Q4171)</f>
        <v>0</v>
      </c>
      <c r="R4172" s="5">
        <f t="shared" ref="R4172" si="6376">LARGE(R4159:R4171,1)</f>
        <v>298</v>
      </c>
      <c r="S4172" s="27">
        <f t="shared" si="6354"/>
        <v>172238.53211009176</v>
      </c>
      <c r="T4172" s="50">
        <f t="shared" ref="T4172" si="6377">Q4172+S4172</f>
        <v>172238.53211009176</v>
      </c>
      <c r="U4172">
        <f t="shared" ref="U4172" si="6378">N4160</f>
        <v>298</v>
      </c>
      <c r="Y4172" s="26" t="s">
        <v>35</v>
      </c>
      <c r="Z4172" s="5"/>
      <c r="AA4172" s="5">
        <f t="shared" ref="AA4172:AB4172" si="6379">LARGE(AA4159:AA4171,1)</f>
        <v>89.49</v>
      </c>
      <c r="AB4172" s="5">
        <f t="shared" si="6379"/>
        <v>0</v>
      </c>
      <c r="AC4172" s="27">
        <f t="shared" ref="AC4172" si="6380">SUM(AC4160:AC4171)</f>
        <v>0</v>
      </c>
      <c r="AD4172" s="5">
        <f t="shared" ref="AD4172" si="6381">LARGE(AD4159:AD4171,1)</f>
        <v>298</v>
      </c>
      <c r="AE4172" s="27">
        <f t="shared" si="6360"/>
        <v>115278.20310028469</v>
      </c>
      <c r="AF4172" s="50">
        <f t="shared" ref="AF4172" si="6382">AC4172+AE4172</f>
        <v>115278.20310028469</v>
      </c>
      <c r="AG4172">
        <f t="shared" ref="AG4172" si="6383">Z4160</f>
        <v>298</v>
      </c>
    </row>
    <row r="4173" spans="1:33" x14ac:dyDescent="0.25">
      <c r="A4173" s="6" t="s">
        <v>12</v>
      </c>
      <c r="B4173" s="6" t="s">
        <v>18</v>
      </c>
      <c r="C4173" s="6" t="s">
        <v>19</v>
      </c>
      <c r="D4173" s="14" t="s">
        <v>20</v>
      </c>
      <c r="E4173" s="14" t="s">
        <v>21</v>
      </c>
      <c r="F4173" s="6" t="s">
        <v>22</v>
      </c>
      <c r="G4173" s="6" t="s">
        <v>23</v>
      </c>
      <c r="M4173" s="6" t="s">
        <v>12</v>
      </c>
      <c r="N4173" s="6" t="s">
        <v>18</v>
      </c>
      <c r="O4173" s="6" t="s">
        <v>19</v>
      </c>
      <c r="P4173" s="14" t="s">
        <v>20</v>
      </c>
      <c r="Q4173" s="14" t="s">
        <v>21</v>
      </c>
      <c r="R4173" s="6" t="s">
        <v>22</v>
      </c>
      <c r="S4173" s="6" t="s">
        <v>23</v>
      </c>
      <c r="Y4173" s="6" t="s">
        <v>12</v>
      </c>
      <c r="Z4173" s="6" t="s">
        <v>18</v>
      </c>
      <c r="AA4173" s="6" t="s">
        <v>19</v>
      </c>
      <c r="AB4173" s="14" t="s">
        <v>20</v>
      </c>
      <c r="AC4173" s="14" t="s">
        <v>21</v>
      </c>
      <c r="AD4173" s="6" t="s">
        <v>22</v>
      </c>
      <c r="AE4173" s="6" t="s">
        <v>23</v>
      </c>
    </row>
    <row r="4174" spans="1:33" x14ac:dyDescent="0.25">
      <c r="A4174" s="7" t="str">
        <f>Premissas!$E$2</f>
        <v>outubro/19</v>
      </c>
      <c r="B4174" s="29">
        <f>B4160+1</f>
        <v>299</v>
      </c>
      <c r="C4174" s="15">
        <f>LARGE(Premissas!$H$2:$I$2,1)</f>
        <v>63.39</v>
      </c>
      <c r="D4174" s="16">
        <f t="shared" ref="D4174:D4185" si="6384">IF(C4174&gt;105%*B4174,(C4174-B4174),0)</f>
        <v>0</v>
      </c>
      <c r="E4174" s="17">
        <f>D4174*Premissas!$C$6</f>
        <v>0</v>
      </c>
      <c r="F4174" s="15">
        <f t="shared" ref="F4174:F4185" si="6385">IF(C4174&gt;B4174,C4174,B4174)</f>
        <v>299</v>
      </c>
      <c r="G4174" s="18">
        <f>F4174*Premissas!$C$5</f>
        <v>9638.7535590003172</v>
      </c>
      <c r="M4174" s="7" t="str">
        <f>Premissas!$E$2</f>
        <v>outubro/19</v>
      </c>
      <c r="N4174" s="29">
        <f t="shared" ref="N4174" si="6386">N4160+1</f>
        <v>299</v>
      </c>
      <c r="O4174" s="15">
        <f>Premissas!$I$2</f>
        <v>63.39</v>
      </c>
      <c r="P4174" s="16">
        <f t="shared" ref="P4174:P4185" si="6387">IF(O4174&gt;105%*N4174,(O4174-N4174),0)</f>
        <v>0</v>
      </c>
      <c r="Q4174" s="17">
        <f>P4174*Premissas!$C$13</f>
        <v>0</v>
      </c>
      <c r="R4174" s="15">
        <f t="shared" ref="R4174:R4185" si="6388">IF(O4174&gt;N4174,O4174,N4174)</f>
        <v>299</v>
      </c>
      <c r="S4174" s="18">
        <f>R4174*Premissas!$C$11</f>
        <v>14401.376146788991</v>
      </c>
      <c r="Y4174" s="7" t="str">
        <f>Premissas!$E$2</f>
        <v>outubro/19</v>
      </c>
      <c r="Z4174" s="29">
        <f t="shared" ref="Z4174" si="6389">Z4160+1</f>
        <v>299</v>
      </c>
      <c r="AA4174" s="15">
        <f>Premissas!$H$2</f>
        <v>58.8</v>
      </c>
      <c r="AB4174" s="16">
        <f t="shared" ref="AB4174:AB4185" si="6390">IF(AA4174&gt;105%*Z4174,(AA4174-Z4174),0)</f>
        <v>0</v>
      </c>
      <c r="AC4174" s="17">
        <f>AB4174*Premissas!$C$6</f>
        <v>0</v>
      </c>
      <c r="AD4174" s="15">
        <f t="shared" ref="AD4174:AD4185" si="6391">IF(AA4174&gt;Z4174,AA4174,Z4174)</f>
        <v>299</v>
      </c>
      <c r="AE4174" s="18">
        <f>AD4174*Premissas!$C$12</f>
        <v>9638.7535590003172</v>
      </c>
    </row>
    <row r="4175" spans="1:33" x14ac:dyDescent="0.25">
      <c r="A4175" s="7" t="str">
        <f>Premissas!$E$3</f>
        <v>setembro/19</v>
      </c>
      <c r="B4175" s="29">
        <f>B4174</f>
        <v>299</v>
      </c>
      <c r="C4175" s="15">
        <f>LARGE(Premissas!$H$3:$I$3,1)</f>
        <v>58.91</v>
      </c>
      <c r="D4175" s="16">
        <f t="shared" si="6384"/>
        <v>0</v>
      </c>
      <c r="E4175" s="17">
        <f>D4175*Premissas!$C$6</f>
        <v>0</v>
      </c>
      <c r="F4175" s="15">
        <f t="shared" si="6385"/>
        <v>299</v>
      </c>
      <c r="G4175" s="18">
        <f>F4175*Premissas!$C$5</f>
        <v>9638.7535590003172</v>
      </c>
      <c r="M4175" s="7" t="str">
        <f>Premissas!$E$3</f>
        <v>setembro/19</v>
      </c>
      <c r="N4175" s="29">
        <f t="shared" ref="N4175:N4185" si="6392">N4174</f>
        <v>299</v>
      </c>
      <c r="O4175" s="15">
        <f>Premissas!$I$3</f>
        <v>52.19</v>
      </c>
      <c r="P4175" s="16">
        <f t="shared" si="6387"/>
        <v>0</v>
      </c>
      <c r="Q4175" s="17">
        <f>P4175*Premissas!$C$13</f>
        <v>0</v>
      </c>
      <c r="R4175" s="15">
        <f t="shared" si="6388"/>
        <v>299</v>
      </c>
      <c r="S4175" s="18">
        <f>R4175*Premissas!$C$11</f>
        <v>14401.376146788991</v>
      </c>
      <c r="Y4175" s="7" t="str">
        <f>Premissas!$E$3</f>
        <v>setembro/19</v>
      </c>
      <c r="Z4175" s="29">
        <f t="shared" ref="Z4175:Z4185" si="6393">Z4174</f>
        <v>299</v>
      </c>
      <c r="AA4175" s="15">
        <f>Premissas!$H$3</f>
        <v>58.91</v>
      </c>
      <c r="AB4175" s="16">
        <f t="shared" si="6390"/>
        <v>0</v>
      </c>
      <c r="AC4175" s="17">
        <f>AB4175*Premissas!$C$6</f>
        <v>0</v>
      </c>
      <c r="AD4175" s="15">
        <f t="shared" si="6391"/>
        <v>299</v>
      </c>
      <c r="AE4175" s="18">
        <f>AD4175*Premissas!$C$12</f>
        <v>9638.7535590003172</v>
      </c>
    </row>
    <row r="4176" spans="1:33" x14ac:dyDescent="0.25">
      <c r="A4176" s="7" t="str">
        <f>Premissas!$E$4</f>
        <v>agosto/19</v>
      </c>
      <c r="B4176" s="29">
        <f t="shared" ref="B4176:B4185" si="6394">B4175</f>
        <v>299</v>
      </c>
      <c r="C4176" s="15">
        <f>LARGE(Premissas!$H$4:$I$4,1)</f>
        <v>46.48</v>
      </c>
      <c r="D4176" s="16">
        <f t="shared" si="6384"/>
        <v>0</v>
      </c>
      <c r="E4176" s="17">
        <f>D4176*Premissas!$C$6</f>
        <v>0</v>
      </c>
      <c r="F4176" s="15">
        <f t="shared" si="6385"/>
        <v>299</v>
      </c>
      <c r="G4176" s="18">
        <f>F4176*Premissas!$C$5</f>
        <v>9638.7535590003172</v>
      </c>
      <c r="M4176" s="7" t="str">
        <f>Premissas!$E$4</f>
        <v>agosto/19</v>
      </c>
      <c r="N4176" s="29">
        <f t="shared" si="6392"/>
        <v>299</v>
      </c>
      <c r="O4176" s="15">
        <f>Premissas!$I$4</f>
        <v>20.16</v>
      </c>
      <c r="P4176" s="16">
        <f t="shared" si="6387"/>
        <v>0</v>
      </c>
      <c r="Q4176" s="17">
        <f>P4176*Premissas!$C$13</f>
        <v>0</v>
      </c>
      <c r="R4176" s="15">
        <f t="shared" si="6388"/>
        <v>299</v>
      </c>
      <c r="S4176" s="18">
        <f>R4176*Premissas!$C$11</f>
        <v>14401.376146788991</v>
      </c>
      <c r="Y4176" s="7" t="str">
        <f>Premissas!$E$4</f>
        <v>agosto/19</v>
      </c>
      <c r="Z4176" s="29">
        <f t="shared" si="6393"/>
        <v>299</v>
      </c>
      <c r="AA4176" s="15">
        <f>Premissas!$H$4</f>
        <v>46.48</v>
      </c>
      <c r="AB4176" s="16">
        <f t="shared" si="6390"/>
        <v>0</v>
      </c>
      <c r="AC4176" s="17">
        <f>AB4176*Premissas!$C$6</f>
        <v>0</v>
      </c>
      <c r="AD4176" s="15">
        <f t="shared" si="6391"/>
        <v>299</v>
      </c>
      <c r="AE4176" s="18">
        <f>AD4176*Premissas!$C$12</f>
        <v>9638.7535590003172</v>
      </c>
    </row>
    <row r="4177" spans="1:33" x14ac:dyDescent="0.25">
      <c r="A4177" s="7" t="str">
        <f>Premissas!$E$5</f>
        <v>julho/19</v>
      </c>
      <c r="B4177" s="29">
        <f t="shared" si="6394"/>
        <v>299</v>
      </c>
      <c r="C4177" s="15">
        <f>LARGE(Premissas!$H$5:$I$5,1)</f>
        <v>63.17</v>
      </c>
      <c r="D4177" s="16">
        <f t="shared" si="6384"/>
        <v>0</v>
      </c>
      <c r="E4177" s="17">
        <f>D4177*Premissas!$C$6</f>
        <v>0</v>
      </c>
      <c r="F4177" s="15">
        <f t="shared" si="6385"/>
        <v>299</v>
      </c>
      <c r="G4177" s="18">
        <f>F4177*Premissas!$C$5</f>
        <v>9638.7535590003172</v>
      </c>
      <c r="M4177" s="7" t="str">
        <f>Premissas!$E$5</f>
        <v>julho/19</v>
      </c>
      <c r="N4177" s="29">
        <f t="shared" si="6392"/>
        <v>299</v>
      </c>
      <c r="O4177" s="15">
        <f>Premissas!$I$5</f>
        <v>39.979999999999997</v>
      </c>
      <c r="P4177" s="16">
        <f t="shared" si="6387"/>
        <v>0</v>
      </c>
      <c r="Q4177" s="17">
        <f>P4177*Premissas!$C$13</f>
        <v>0</v>
      </c>
      <c r="R4177" s="15">
        <f t="shared" si="6388"/>
        <v>299</v>
      </c>
      <c r="S4177" s="18">
        <f>R4177*Premissas!$C$11</f>
        <v>14401.376146788991</v>
      </c>
      <c r="Y4177" s="7" t="str">
        <f>Premissas!$E$5</f>
        <v>julho/19</v>
      </c>
      <c r="Z4177" s="29">
        <f t="shared" si="6393"/>
        <v>299</v>
      </c>
      <c r="AA4177" s="15">
        <f>Premissas!$H$5</f>
        <v>63.17</v>
      </c>
      <c r="AB4177" s="16">
        <f t="shared" si="6390"/>
        <v>0</v>
      </c>
      <c r="AC4177" s="17">
        <f>AB4177*Premissas!$C$6</f>
        <v>0</v>
      </c>
      <c r="AD4177" s="15">
        <f t="shared" si="6391"/>
        <v>299</v>
      </c>
      <c r="AE4177" s="18">
        <f>AD4177*Premissas!$C$12</f>
        <v>9638.7535590003172</v>
      </c>
    </row>
    <row r="4178" spans="1:33" x14ac:dyDescent="0.25">
      <c r="A4178" s="7" t="str">
        <f>Premissas!$E$6</f>
        <v>junho/19</v>
      </c>
      <c r="B4178" s="29">
        <f t="shared" si="6394"/>
        <v>299</v>
      </c>
      <c r="C4178" s="15">
        <f>LARGE(Premissas!$H$6:$I$6,1)</f>
        <v>59.47</v>
      </c>
      <c r="D4178" s="16">
        <f t="shared" si="6384"/>
        <v>0</v>
      </c>
      <c r="E4178" s="17">
        <f>D4178*Premissas!$C$6</f>
        <v>0</v>
      </c>
      <c r="F4178" s="15">
        <f t="shared" si="6385"/>
        <v>299</v>
      </c>
      <c r="G4178" s="18">
        <f>F4178*Premissas!$C$5</f>
        <v>9638.7535590003172</v>
      </c>
      <c r="M4178" s="7" t="str">
        <f>Premissas!$E$6</f>
        <v>junho/19</v>
      </c>
      <c r="N4178" s="29">
        <f t="shared" si="6392"/>
        <v>299</v>
      </c>
      <c r="O4178" s="15">
        <f>Premissas!$I$6</f>
        <v>47.71</v>
      </c>
      <c r="P4178" s="16">
        <f t="shared" si="6387"/>
        <v>0</v>
      </c>
      <c r="Q4178" s="17">
        <f>P4178*Premissas!$C$13</f>
        <v>0</v>
      </c>
      <c r="R4178" s="15">
        <f t="shared" si="6388"/>
        <v>299</v>
      </c>
      <c r="S4178" s="18">
        <f>R4178*Premissas!$C$11</f>
        <v>14401.376146788991</v>
      </c>
      <c r="Y4178" s="7" t="str">
        <f>Premissas!$E$6</f>
        <v>junho/19</v>
      </c>
      <c r="Z4178" s="29">
        <f t="shared" si="6393"/>
        <v>299</v>
      </c>
      <c r="AA4178" s="15">
        <f>Premissas!$H$6</f>
        <v>59.47</v>
      </c>
      <c r="AB4178" s="16">
        <f t="shared" si="6390"/>
        <v>0</v>
      </c>
      <c r="AC4178" s="17">
        <f>AB4178*Premissas!$C$6</f>
        <v>0</v>
      </c>
      <c r="AD4178" s="15">
        <f t="shared" si="6391"/>
        <v>299</v>
      </c>
      <c r="AE4178" s="18">
        <f>AD4178*Premissas!$C$12</f>
        <v>9638.7535590003172</v>
      </c>
    </row>
    <row r="4179" spans="1:33" x14ac:dyDescent="0.25">
      <c r="A4179" s="7" t="str">
        <f>Premissas!$E$7</f>
        <v>maio/19</v>
      </c>
      <c r="B4179" s="29">
        <f t="shared" si="6394"/>
        <v>299</v>
      </c>
      <c r="C4179" s="15">
        <f>LARGE(Premissas!$H$7:$I$7,1)</f>
        <v>61.04</v>
      </c>
      <c r="D4179" s="20">
        <f t="shared" si="6384"/>
        <v>0</v>
      </c>
      <c r="E4179" s="17">
        <f>D4179*Premissas!$C$6</f>
        <v>0</v>
      </c>
      <c r="F4179" s="15">
        <f t="shared" si="6385"/>
        <v>299</v>
      </c>
      <c r="G4179" s="18">
        <f>F4179*Premissas!$C$5</f>
        <v>9638.7535590003172</v>
      </c>
      <c r="M4179" s="7" t="str">
        <f>Premissas!$E$7</f>
        <v>maio/19</v>
      </c>
      <c r="N4179" s="29">
        <f t="shared" si="6392"/>
        <v>299</v>
      </c>
      <c r="O4179" s="15">
        <f>Premissas!$I$7</f>
        <v>46.37</v>
      </c>
      <c r="P4179" s="20">
        <f t="shared" si="6387"/>
        <v>0</v>
      </c>
      <c r="Q4179" s="17">
        <f>P4179*Premissas!$C$13</f>
        <v>0</v>
      </c>
      <c r="R4179" s="15">
        <f t="shared" si="6388"/>
        <v>299</v>
      </c>
      <c r="S4179" s="18">
        <f>R4179*Premissas!$C$11</f>
        <v>14401.376146788991</v>
      </c>
      <c r="Y4179" s="7" t="str">
        <f>Premissas!$E$7</f>
        <v>maio/19</v>
      </c>
      <c r="Z4179" s="29">
        <f t="shared" si="6393"/>
        <v>299</v>
      </c>
      <c r="AA4179" s="15">
        <f>Premissas!$H$7</f>
        <v>61.04</v>
      </c>
      <c r="AB4179" s="20">
        <f t="shared" si="6390"/>
        <v>0</v>
      </c>
      <c r="AC4179" s="17">
        <f>AB4179*Premissas!$C$6</f>
        <v>0</v>
      </c>
      <c r="AD4179" s="15">
        <f t="shared" si="6391"/>
        <v>299</v>
      </c>
      <c r="AE4179" s="18">
        <f>AD4179*Premissas!$C$12</f>
        <v>9638.7535590003172</v>
      </c>
    </row>
    <row r="4180" spans="1:33" x14ac:dyDescent="0.25">
      <c r="A4180" s="7" t="str">
        <f>Premissas!$E$8</f>
        <v>abril/19</v>
      </c>
      <c r="B4180" s="29">
        <f t="shared" si="6394"/>
        <v>299</v>
      </c>
      <c r="C4180" s="15">
        <f>LARGE(Premissas!$H$8:$I$8,1)</f>
        <v>81.98</v>
      </c>
      <c r="D4180" s="20">
        <f t="shared" si="6384"/>
        <v>0</v>
      </c>
      <c r="E4180" s="17">
        <f>D4180*Premissas!$C$6</f>
        <v>0</v>
      </c>
      <c r="F4180" s="15">
        <f t="shared" si="6385"/>
        <v>299</v>
      </c>
      <c r="G4180" s="18">
        <f>F4180*Premissas!$C$5</f>
        <v>9638.7535590003172</v>
      </c>
      <c r="M4180" s="7" t="str">
        <f>Premissas!$E$8</f>
        <v>abril/19</v>
      </c>
      <c r="N4180" s="29">
        <f t="shared" si="6392"/>
        <v>299</v>
      </c>
      <c r="O4180" s="15">
        <f>Premissas!$I$8</f>
        <v>53.09</v>
      </c>
      <c r="P4180" s="20">
        <f t="shared" si="6387"/>
        <v>0</v>
      </c>
      <c r="Q4180" s="17">
        <f>P4180*Premissas!$C$13</f>
        <v>0</v>
      </c>
      <c r="R4180" s="15">
        <f t="shared" si="6388"/>
        <v>299</v>
      </c>
      <c r="S4180" s="18">
        <f>R4180*Premissas!$C$11</f>
        <v>14401.376146788991</v>
      </c>
      <c r="Y4180" s="7" t="str">
        <f>Premissas!$E$8</f>
        <v>abril/19</v>
      </c>
      <c r="Z4180" s="29">
        <f t="shared" si="6393"/>
        <v>299</v>
      </c>
      <c r="AA4180" s="15">
        <f>Premissas!$H$8</f>
        <v>81.98</v>
      </c>
      <c r="AB4180" s="20">
        <f t="shared" si="6390"/>
        <v>0</v>
      </c>
      <c r="AC4180" s="17">
        <f>AB4180*Premissas!$C$6</f>
        <v>0</v>
      </c>
      <c r="AD4180" s="15">
        <f t="shared" si="6391"/>
        <v>299</v>
      </c>
      <c r="AE4180" s="18">
        <f>AD4180*Premissas!$C$12</f>
        <v>9638.7535590003172</v>
      </c>
    </row>
    <row r="4181" spans="1:33" x14ac:dyDescent="0.25">
      <c r="A4181" s="7" t="str">
        <f>Premissas!$E$9</f>
        <v>março/19</v>
      </c>
      <c r="B4181" s="29">
        <f t="shared" si="6394"/>
        <v>299</v>
      </c>
      <c r="C4181" s="15">
        <f>LARGE(Premissas!$H$9:$I$9,1)</f>
        <v>77.73</v>
      </c>
      <c r="D4181" s="20">
        <f t="shared" si="6384"/>
        <v>0</v>
      </c>
      <c r="E4181" s="17">
        <f>D4181*Premissas!$C$6</f>
        <v>0</v>
      </c>
      <c r="F4181" s="15">
        <f t="shared" si="6385"/>
        <v>299</v>
      </c>
      <c r="G4181" s="18">
        <f>F4181*Premissas!$C$5</f>
        <v>9638.7535590003172</v>
      </c>
      <c r="M4181" s="7" t="str">
        <f>Premissas!$E$9</f>
        <v>março/19</v>
      </c>
      <c r="N4181" s="29">
        <f t="shared" si="6392"/>
        <v>299</v>
      </c>
      <c r="O4181" s="15">
        <f>Premissas!$I$9</f>
        <v>77.73</v>
      </c>
      <c r="P4181" s="20">
        <f t="shared" si="6387"/>
        <v>0</v>
      </c>
      <c r="Q4181" s="17">
        <f>P4181*Premissas!$C$13</f>
        <v>0</v>
      </c>
      <c r="R4181" s="15">
        <f t="shared" si="6388"/>
        <v>299</v>
      </c>
      <c r="S4181" s="18">
        <f>R4181*Premissas!$C$11</f>
        <v>14401.376146788991</v>
      </c>
      <c r="Y4181" s="7" t="str">
        <f>Premissas!$E$9</f>
        <v>março/19</v>
      </c>
      <c r="Z4181" s="29">
        <f t="shared" si="6393"/>
        <v>299</v>
      </c>
      <c r="AA4181" s="15">
        <f>Premissas!$H$9</f>
        <v>77.62</v>
      </c>
      <c r="AB4181" s="20">
        <f t="shared" si="6390"/>
        <v>0</v>
      </c>
      <c r="AC4181" s="17">
        <f>AB4181*Premissas!$C$6</f>
        <v>0</v>
      </c>
      <c r="AD4181" s="15">
        <f t="shared" si="6391"/>
        <v>299</v>
      </c>
      <c r="AE4181" s="18">
        <f>AD4181*Premissas!$C$12</f>
        <v>9638.7535590003172</v>
      </c>
    </row>
    <row r="4182" spans="1:33" x14ac:dyDescent="0.25">
      <c r="A4182" s="7" t="str">
        <f>Premissas!$E$10</f>
        <v>fevereiro/19</v>
      </c>
      <c r="B4182" s="29">
        <f t="shared" si="6394"/>
        <v>299</v>
      </c>
      <c r="C4182" s="15">
        <f>LARGE(Premissas!$H$10:$I$10,1)</f>
        <v>89.49</v>
      </c>
      <c r="D4182" s="20">
        <f t="shared" si="6384"/>
        <v>0</v>
      </c>
      <c r="E4182" s="17">
        <f>D4182*Premissas!$C$6</f>
        <v>0</v>
      </c>
      <c r="F4182" s="15">
        <f t="shared" si="6385"/>
        <v>299</v>
      </c>
      <c r="G4182" s="18">
        <f>F4182*Premissas!$C$5</f>
        <v>9638.7535590003172</v>
      </c>
      <c r="M4182" s="7" t="str">
        <f>Premissas!$E$10</f>
        <v>fevereiro/19</v>
      </c>
      <c r="N4182" s="29">
        <f t="shared" si="6392"/>
        <v>299</v>
      </c>
      <c r="O4182" s="15">
        <f>Premissas!$I$10</f>
        <v>61.82</v>
      </c>
      <c r="P4182" s="20">
        <f t="shared" si="6387"/>
        <v>0</v>
      </c>
      <c r="Q4182" s="17">
        <f>P4182*Premissas!$C$13</f>
        <v>0</v>
      </c>
      <c r="R4182" s="15">
        <f t="shared" si="6388"/>
        <v>299</v>
      </c>
      <c r="S4182" s="18">
        <f>R4182*Premissas!$C$11</f>
        <v>14401.376146788991</v>
      </c>
      <c r="Y4182" s="7" t="str">
        <f>Premissas!$E$10</f>
        <v>fevereiro/19</v>
      </c>
      <c r="Z4182" s="29">
        <f t="shared" si="6393"/>
        <v>299</v>
      </c>
      <c r="AA4182" s="15">
        <f>Premissas!$H$10</f>
        <v>89.49</v>
      </c>
      <c r="AB4182" s="20">
        <f t="shared" si="6390"/>
        <v>0</v>
      </c>
      <c r="AC4182" s="17">
        <f>AB4182*Premissas!$C$6</f>
        <v>0</v>
      </c>
      <c r="AD4182" s="15">
        <f t="shared" si="6391"/>
        <v>299</v>
      </c>
      <c r="AE4182" s="18">
        <f>AD4182*Premissas!$C$12</f>
        <v>9638.7535590003172</v>
      </c>
    </row>
    <row r="4183" spans="1:33" x14ac:dyDescent="0.25">
      <c r="A4183" s="7" t="str">
        <f>Premissas!$E$11</f>
        <v>janeiro/19</v>
      </c>
      <c r="B4183" s="29">
        <f t="shared" si="6394"/>
        <v>299</v>
      </c>
      <c r="C4183" s="15">
        <f>LARGE(Premissas!$H$11:$I$11,1)</f>
        <v>81.09</v>
      </c>
      <c r="D4183" s="16">
        <f t="shared" si="6384"/>
        <v>0</v>
      </c>
      <c r="E4183" s="17">
        <f>D4183*Premissas!$C$6</f>
        <v>0</v>
      </c>
      <c r="F4183" s="15">
        <f t="shared" si="6385"/>
        <v>299</v>
      </c>
      <c r="G4183" s="18">
        <f>F4183*Premissas!$C$5</f>
        <v>9638.7535590003172</v>
      </c>
      <c r="M4183" s="7" t="str">
        <f>Premissas!$E$11</f>
        <v>janeiro/19</v>
      </c>
      <c r="N4183" s="29">
        <f t="shared" si="6392"/>
        <v>299</v>
      </c>
      <c r="O4183" s="15">
        <f>Premissas!$I$11</f>
        <v>57.12</v>
      </c>
      <c r="P4183" s="16">
        <f t="shared" si="6387"/>
        <v>0</v>
      </c>
      <c r="Q4183" s="17">
        <f>P4183*Premissas!$C$13</f>
        <v>0</v>
      </c>
      <c r="R4183" s="15">
        <f t="shared" si="6388"/>
        <v>299</v>
      </c>
      <c r="S4183" s="18">
        <f>R4183*Premissas!$C$11</f>
        <v>14401.376146788991</v>
      </c>
      <c r="Y4183" s="7" t="str">
        <f>Premissas!$E$11</f>
        <v>janeiro/19</v>
      </c>
      <c r="Z4183" s="29">
        <f t="shared" si="6393"/>
        <v>299</v>
      </c>
      <c r="AA4183" s="15">
        <f>Premissas!$H$11</f>
        <v>81.09</v>
      </c>
      <c r="AB4183" s="16">
        <f t="shared" si="6390"/>
        <v>0</v>
      </c>
      <c r="AC4183" s="17">
        <f>AB4183*Premissas!$C$6</f>
        <v>0</v>
      </c>
      <c r="AD4183" s="15">
        <f t="shared" si="6391"/>
        <v>299</v>
      </c>
      <c r="AE4183" s="18">
        <f>AD4183*Premissas!$C$12</f>
        <v>9638.7535590003172</v>
      </c>
    </row>
    <row r="4184" spans="1:33" x14ac:dyDescent="0.25">
      <c r="A4184" s="7" t="str">
        <f>Premissas!$E$12</f>
        <v>dezembro/18</v>
      </c>
      <c r="B4184" s="29">
        <f t="shared" si="6394"/>
        <v>299</v>
      </c>
      <c r="C4184" s="15">
        <f>LARGE(Premissas!$H$12:$I$12,1)</f>
        <v>66.98</v>
      </c>
      <c r="D4184" s="16">
        <f t="shared" si="6384"/>
        <v>0</v>
      </c>
      <c r="E4184" s="17">
        <f>D4184*Premissas!$C$6</f>
        <v>0</v>
      </c>
      <c r="F4184" s="15">
        <f t="shared" si="6385"/>
        <v>299</v>
      </c>
      <c r="G4184" s="18">
        <f>F4184*Premissas!$C$5</f>
        <v>9638.7535590003172</v>
      </c>
      <c r="M4184" s="7" t="str">
        <f>Premissas!$E$12</f>
        <v>dezembro/18</v>
      </c>
      <c r="N4184" s="29">
        <f t="shared" si="6392"/>
        <v>299</v>
      </c>
      <c r="O4184" s="15">
        <f>Premissas!$I$12</f>
        <v>56.9</v>
      </c>
      <c r="P4184" s="16">
        <f t="shared" si="6387"/>
        <v>0</v>
      </c>
      <c r="Q4184" s="17">
        <f>P4184*Premissas!$C$13</f>
        <v>0</v>
      </c>
      <c r="R4184" s="15">
        <f t="shared" si="6388"/>
        <v>299</v>
      </c>
      <c r="S4184" s="18">
        <f>R4184*Premissas!$C$11</f>
        <v>14401.376146788991</v>
      </c>
      <c r="Y4184" s="7" t="str">
        <f>Premissas!$E$12</f>
        <v>dezembro/18</v>
      </c>
      <c r="Z4184" s="29">
        <f t="shared" si="6393"/>
        <v>299</v>
      </c>
      <c r="AA4184" s="15">
        <f>Premissas!$H$12</f>
        <v>66.98</v>
      </c>
      <c r="AB4184" s="16">
        <f t="shared" si="6390"/>
        <v>0</v>
      </c>
      <c r="AC4184" s="17">
        <f>AB4184*Premissas!$C$6</f>
        <v>0</v>
      </c>
      <c r="AD4184" s="15">
        <f t="shared" si="6391"/>
        <v>299</v>
      </c>
      <c r="AE4184" s="18">
        <f>AD4184*Premissas!$C$12</f>
        <v>9638.7535590003172</v>
      </c>
    </row>
    <row r="4185" spans="1:33" x14ac:dyDescent="0.25">
      <c r="A4185" s="7" t="str">
        <f>Premissas!$E$13</f>
        <v>novembro/18</v>
      </c>
      <c r="B4185" s="29">
        <f t="shared" si="6394"/>
        <v>299</v>
      </c>
      <c r="C4185" s="15">
        <f>LARGE(Premissas!$H$13:$I$13,1)</f>
        <v>66.42</v>
      </c>
      <c r="D4185" s="16">
        <f t="shared" si="6384"/>
        <v>0</v>
      </c>
      <c r="E4185" s="17">
        <f>D4185*Premissas!$C$6</f>
        <v>0</v>
      </c>
      <c r="F4185" s="15">
        <f t="shared" si="6385"/>
        <v>299</v>
      </c>
      <c r="G4185" s="18">
        <f>F4185*Premissas!$C$5</f>
        <v>9638.7535590003172</v>
      </c>
      <c r="M4185" s="7" t="str">
        <f>Premissas!$E$13</f>
        <v>novembro/18</v>
      </c>
      <c r="N4185" s="29">
        <f t="shared" si="6392"/>
        <v>299</v>
      </c>
      <c r="O4185" s="15">
        <f>Premissas!$I$13</f>
        <v>40.659999999999997</v>
      </c>
      <c r="P4185" s="16">
        <f t="shared" si="6387"/>
        <v>0</v>
      </c>
      <c r="Q4185" s="17">
        <f>P4185*Premissas!$C$13</f>
        <v>0</v>
      </c>
      <c r="R4185" s="15">
        <f t="shared" si="6388"/>
        <v>299</v>
      </c>
      <c r="S4185" s="18">
        <f>R4185*Premissas!$C$11</f>
        <v>14401.376146788991</v>
      </c>
      <c r="Y4185" s="7" t="str">
        <f>Premissas!$E$13</f>
        <v>novembro/18</v>
      </c>
      <c r="Z4185" s="29">
        <f t="shared" si="6393"/>
        <v>299</v>
      </c>
      <c r="AA4185" s="15">
        <f>Premissas!$H$13</f>
        <v>66.42</v>
      </c>
      <c r="AB4185" s="16">
        <f t="shared" si="6390"/>
        <v>0</v>
      </c>
      <c r="AC4185" s="17">
        <f>AB4185*Premissas!$C$6</f>
        <v>0</v>
      </c>
      <c r="AD4185" s="15">
        <f t="shared" si="6391"/>
        <v>299</v>
      </c>
      <c r="AE4185" s="18">
        <f>AD4185*Premissas!$C$12</f>
        <v>9638.7535590003172</v>
      </c>
    </row>
    <row r="4186" spans="1:33" x14ac:dyDescent="0.25">
      <c r="A4186" s="26" t="s">
        <v>35</v>
      </c>
      <c r="B4186" s="5"/>
      <c r="C4186" s="5">
        <f>LARGE(C4173:C4185,1)</f>
        <v>89.49</v>
      </c>
      <c r="D4186" s="5">
        <f>LARGE(D4173:D4185,1)</f>
        <v>0</v>
      </c>
      <c r="E4186" s="27">
        <f>SUM(E4174:E4185)</f>
        <v>0</v>
      </c>
      <c r="F4186" s="5">
        <f>LARGE(F4173:F4185,1)</f>
        <v>299</v>
      </c>
      <c r="G4186" s="27">
        <f t="shared" si="6350"/>
        <v>115665.04270800384</v>
      </c>
      <c r="H4186" s="50">
        <f>E4186+G4186</f>
        <v>115665.04270800384</v>
      </c>
      <c r="I4186">
        <f>B4174</f>
        <v>299</v>
      </c>
      <c r="M4186" s="26" t="s">
        <v>35</v>
      </c>
      <c r="N4186" s="5"/>
      <c r="O4186" s="5">
        <f t="shared" ref="O4186:P4186" si="6395">LARGE(O4173:O4185,1)</f>
        <v>77.73</v>
      </c>
      <c r="P4186" s="5">
        <f t="shared" si="6395"/>
        <v>0</v>
      </c>
      <c r="Q4186" s="27">
        <f t="shared" ref="Q4186" si="6396">SUM(Q4174:Q4185)</f>
        <v>0</v>
      </c>
      <c r="R4186" s="5">
        <f t="shared" ref="R4186" si="6397">LARGE(R4173:R4185,1)</f>
        <v>299</v>
      </c>
      <c r="S4186" s="27">
        <f t="shared" si="6354"/>
        <v>172816.51376146788</v>
      </c>
      <c r="T4186" s="50">
        <f t="shared" ref="T4186" si="6398">Q4186+S4186</f>
        <v>172816.51376146788</v>
      </c>
      <c r="U4186">
        <f t="shared" ref="U4186" si="6399">N4174</f>
        <v>299</v>
      </c>
      <c r="Y4186" s="26" t="s">
        <v>35</v>
      </c>
      <c r="Z4186" s="5"/>
      <c r="AA4186" s="5">
        <f t="shared" ref="AA4186:AB4186" si="6400">LARGE(AA4173:AA4185,1)</f>
        <v>89.49</v>
      </c>
      <c r="AB4186" s="5">
        <f t="shared" si="6400"/>
        <v>0</v>
      </c>
      <c r="AC4186" s="27">
        <f t="shared" ref="AC4186" si="6401">SUM(AC4174:AC4185)</f>
        <v>0</v>
      </c>
      <c r="AD4186" s="5">
        <f t="shared" ref="AD4186" si="6402">LARGE(AD4173:AD4185,1)</f>
        <v>299</v>
      </c>
      <c r="AE4186" s="27">
        <f t="shared" si="6360"/>
        <v>115665.04270800384</v>
      </c>
      <c r="AF4186" s="50">
        <f t="shared" ref="AF4186" si="6403">AC4186+AE4186</f>
        <v>115665.04270800384</v>
      </c>
      <c r="AG4186">
        <f t="shared" ref="AG4186" si="6404">Z4174</f>
        <v>299</v>
      </c>
    </row>
    <row r="4187" spans="1:33" x14ac:dyDescent="0.25">
      <c r="A4187" s="6" t="s">
        <v>12</v>
      </c>
      <c r="B4187" s="6" t="s">
        <v>18</v>
      </c>
      <c r="C4187" s="6" t="s">
        <v>19</v>
      </c>
      <c r="D4187" s="14" t="s">
        <v>20</v>
      </c>
      <c r="E4187" s="14" t="s">
        <v>21</v>
      </c>
      <c r="F4187" s="6" t="s">
        <v>22</v>
      </c>
      <c r="G4187" s="6" t="s">
        <v>23</v>
      </c>
      <c r="M4187" s="6" t="s">
        <v>12</v>
      </c>
      <c r="N4187" s="6" t="s">
        <v>18</v>
      </c>
      <c r="O4187" s="6" t="s">
        <v>19</v>
      </c>
      <c r="P4187" s="14" t="s">
        <v>20</v>
      </c>
      <c r="Q4187" s="14" t="s">
        <v>21</v>
      </c>
      <c r="R4187" s="6" t="s">
        <v>22</v>
      </c>
      <c r="S4187" s="6" t="s">
        <v>23</v>
      </c>
      <c r="Y4187" s="6" t="s">
        <v>12</v>
      </c>
      <c r="Z4187" s="6" t="s">
        <v>18</v>
      </c>
      <c r="AA4187" s="6" t="s">
        <v>19</v>
      </c>
      <c r="AB4187" s="14" t="s">
        <v>20</v>
      </c>
      <c r="AC4187" s="14" t="s">
        <v>21</v>
      </c>
      <c r="AD4187" s="6" t="s">
        <v>22</v>
      </c>
      <c r="AE4187" s="6" t="s">
        <v>23</v>
      </c>
    </row>
    <row r="4188" spans="1:33" x14ac:dyDescent="0.25">
      <c r="A4188" s="7" t="str">
        <f>Premissas!$E$2</f>
        <v>outubro/19</v>
      </c>
      <c r="B4188" s="29">
        <f>B4174+1</f>
        <v>300</v>
      </c>
      <c r="C4188" s="15">
        <f>LARGE(Premissas!$H$2:$I$2,1)</f>
        <v>63.39</v>
      </c>
      <c r="D4188" s="16">
        <f t="shared" ref="D4188:D4199" si="6405">IF(C4188&gt;105%*B4188,(C4188-B4188),0)</f>
        <v>0</v>
      </c>
      <c r="E4188" s="17">
        <f>D4188*Premissas!$C$6</f>
        <v>0</v>
      </c>
      <c r="F4188" s="15">
        <f t="shared" ref="F4188:F4199" si="6406">IF(C4188&gt;B4188,C4188,B4188)</f>
        <v>300</v>
      </c>
      <c r="G4188" s="18">
        <f>F4188*Premissas!$C$5</f>
        <v>9670.9901929769057</v>
      </c>
      <c r="M4188" s="7" t="str">
        <f>Premissas!$E$2</f>
        <v>outubro/19</v>
      </c>
      <c r="N4188" s="29">
        <f t="shared" ref="N4188" si="6407">N4174+1</f>
        <v>300</v>
      </c>
      <c r="O4188" s="15">
        <f>Premissas!$I$2</f>
        <v>63.39</v>
      </c>
      <c r="P4188" s="16">
        <f t="shared" ref="P4188:P4199" si="6408">IF(O4188&gt;105%*N4188,(O4188-N4188),0)</f>
        <v>0</v>
      </c>
      <c r="Q4188" s="17">
        <f>P4188*Premissas!$C$13</f>
        <v>0</v>
      </c>
      <c r="R4188" s="15">
        <f t="shared" ref="R4188:R4199" si="6409">IF(O4188&gt;N4188,O4188,N4188)</f>
        <v>300</v>
      </c>
      <c r="S4188" s="18">
        <f>R4188*Premissas!$C$11</f>
        <v>14449.541284403669</v>
      </c>
      <c r="Y4188" s="7" t="str">
        <f>Premissas!$E$2</f>
        <v>outubro/19</v>
      </c>
      <c r="Z4188" s="29">
        <f t="shared" ref="Z4188" si="6410">Z4174+1</f>
        <v>300</v>
      </c>
      <c r="AA4188" s="15">
        <f>Premissas!$H$2</f>
        <v>58.8</v>
      </c>
      <c r="AB4188" s="16">
        <f t="shared" ref="AB4188:AB4199" si="6411">IF(AA4188&gt;105%*Z4188,(AA4188-Z4188),0)</f>
        <v>0</v>
      </c>
      <c r="AC4188" s="17">
        <f>AB4188*Premissas!$C$6</f>
        <v>0</v>
      </c>
      <c r="AD4188" s="15">
        <f t="shared" ref="AD4188:AD4199" si="6412">IF(AA4188&gt;Z4188,AA4188,Z4188)</f>
        <v>300</v>
      </c>
      <c r="AE4188" s="18">
        <f>AD4188*Premissas!$C$12</f>
        <v>9670.9901929769057</v>
      </c>
    </row>
    <row r="4189" spans="1:33" x14ac:dyDescent="0.25">
      <c r="A4189" s="7" t="str">
        <f>Premissas!$E$3</f>
        <v>setembro/19</v>
      </c>
      <c r="B4189" s="29">
        <f>B4188</f>
        <v>300</v>
      </c>
      <c r="C4189" s="15">
        <f>LARGE(Premissas!$H$3:$I$3,1)</f>
        <v>58.91</v>
      </c>
      <c r="D4189" s="16">
        <f t="shared" si="6405"/>
        <v>0</v>
      </c>
      <c r="E4189" s="17">
        <f>D4189*Premissas!$C$6</f>
        <v>0</v>
      </c>
      <c r="F4189" s="15">
        <f t="shared" si="6406"/>
        <v>300</v>
      </c>
      <c r="G4189" s="18">
        <f>F4189*Premissas!$C$5</f>
        <v>9670.9901929769057</v>
      </c>
      <c r="M4189" s="7" t="str">
        <f>Premissas!$E$3</f>
        <v>setembro/19</v>
      </c>
      <c r="N4189" s="29">
        <f t="shared" ref="N4189:N4199" si="6413">N4188</f>
        <v>300</v>
      </c>
      <c r="O4189" s="15">
        <f>Premissas!$I$3</f>
        <v>52.19</v>
      </c>
      <c r="P4189" s="16">
        <f t="shared" si="6408"/>
        <v>0</v>
      </c>
      <c r="Q4189" s="17">
        <f>P4189*Premissas!$C$13</f>
        <v>0</v>
      </c>
      <c r="R4189" s="15">
        <f t="shared" si="6409"/>
        <v>300</v>
      </c>
      <c r="S4189" s="18">
        <f>R4189*Premissas!$C$11</f>
        <v>14449.541284403669</v>
      </c>
      <c r="Y4189" s="7" t="str">
        <f>Premissas!$E$3</f>
        <v>setembro/19</v>
      </c>
      <c r="Z4189" s="29">
        <f t="shared" ref="Z4189:Z4199" si="6414">Z4188</f>
        <v>300</v>
      </c>
      <c r="AA4189" s="15">
        <f>Premissas!$H$3</f>
        <v>58.91</v>
      </c>
      <c r="AB4189" s="16">
        <f t="shared" si="6411"/>
        <v>0</v>
      </c>
      <c r="AC4189" s="17">
        <f>AB4189*Premissas!$C$6</f>
        <v>0</v>
      </c>
      <c r="AD4189" s="15">
        <f t="shared" si="6412"/>
        <v>300</v>
      </c>
      <c r="AE4189" s="18">
        <f>AD4189*Premissas!$C$12</f>
        <v>9670.9901929769057</v>
      </c>
    </row>
    <row r="4190" spans="1:33" x14ac:dyDescent="0.25">
      <c r="A4190" s="7" t="str">
        <f>Premissas!$E$4</f>
        <v>agosto/19</v>
      </c>
      <c r="B4190" s="29">
        <f t="shared" ref="B4190:B4199" si="6415">B4189</f>
        <v>300</v>
      </c>
      <c r="C4190" s="15">
        <f>LARGE(Premissas!$H$4:$I$4,1)</f>
        <v>46.48</v>
      </c>
      <c r="D4190" s="16">
        <f t="shared" si="6405"/>
        <v>0</v>
      </c>
      <c r="E4190" s="17">
        <f>D4190*Premissas!$C$6</f>
        <v>0</v>
      </c>
      <c r="F4190" s="15">
        <f t="shared" si="6406"/>
        <v>300</v>
      </c>
      <c r="G4190" s="18">
        <f>F4190*Premissas!$C$5</f>
        <v>9670.9901929769057</v>
      </c>
      <c r="M4190" s="7" t="str">
        <f>Premissas!$E$4</f>
        <v>agosto/19</v>
      </c>
      <c r="N4190" s="29">
        <f t="shared" si="6413"/>
        <v>300</v>
      </c>
      <c r="O4190" s="15">
        <f>Premissas!$I$4</f>
        <v>20.16</v>
      </c>
      <c r="P4190" s="16">
        <f t="shared" si="6408"/>
        <v>0</v>
      </c>
      <c r="Q4190" s="17">
        <f>P4190*Premissas!$C$13</f>
        <v>0</v>
      </c>
      <c r="R4190" s="15">
        <f t="shared" si="6409"/>
        <v>300</v>
      </c>
      <c r="S4190" s="18">
        <f>R4190*Premissas!$C$11</f>
        <v>14449.541284403669</v>
      </c>
      <c r="Y4190" s="7" t="str">
        <f>Premissas!$E$4</f>
        <v>agosto/19</v>
      </c>
      <c r="Z4190" s="29">
        <f t="shared" si="6414"/>
        <v>300</v>
      </c>
      <c r="AA4190" s="15">
        <f>Premissas!$H$4</f>
        <v>46.48</v>
      </c>
      <c r="AB4190" s="16">
        <f t="shared" si="6411"/>
        <v>0</v>
      </c>
      <c r="AC4190" s="17">
        <f>AB4190*Premissas!$C$6</f>
        <v>0</v>
      </c>
      <c r="AD4190" s="15">
        <f t="shared" si="6412"/>
        <v>300</v>
      </c>
      <c r="AE4190" s="18">
        <f>AD4190*Premissas!$C$12</f>
        <v>9670.9901929769057</v>
      </c>
    </row>
    <row r="4191" spans="1:33" x14ac:dyDescent="0.25">
      <c r="A4191" s="7" t="str">
        <f>Premissas!$E$5</f>
        <v>julho/19</v>
      </c>
      <c r="B4191" s="29">
        <f t="shared" si="6415"/>
        <v>300</v>
      </c>
      <c r="C4191" s="15">
        <f>LARGE(Premissas!$H$5:$I$5,1)</f>
        <v>63.17</v>
      </c>
      <c r="D4191" s="16">
        <f t="shared" si="6405"/>
        <v>0</v>
      </c>
      <c r="E4191" s="17">
        <f>D4191*Premissas!$C$6</f>
        <v>0</v>
      </c>
      <c r="F4191" s="15">
        <f t="shared" si="6406"/>
        <v>300</v>
      </c>
      <c r="G4191" s="18">
        <f>F4191*Premissas!$C$5</f>
        <v>9670.9901929769057</v>
      </c>
      <c r="M4191" s="7" t="str">
        <f>Premissas!$E$5</f>
        <v>julho/19</v>
      </c>
      <c r="N4191" s="29">
        <f t="shared" si="6413"/>
        <v>300</v>
      </c>
      <c r="O4191" s="15">
        <f>Premissas!$I$5</f>
        <v>39.979999999999997</v>
      </c>
      <c r="P4191" s="16">
        <f t="shared" si="6408"/>
        <v>0</v>
      </c>
      <c r="Q4191" s="17">
        <f>P4191*Premissas!$C$13</f>
        <v>0</v>
      </c>
      <c r="R4191" s="15">
        <f t="shared" si="6409"/>
        <v>300</v>
      </c>
      <c r="S4191" s="18">
        <f>R4191*Premissas!$C$11</f>
        <v>14449.541284403669</v>
      </c>
      <c r="Y4191" s="7" t="str">
        <f>Premissas!$E$5</f>
        <v>julho/19</v>
      </c>
      <c r="Z4191" s="29">
        <f t="shared" si="6414"/>
        <v>300</v>
      </c>
      <c r="AA4191" s="15">
        <f>Premissas!$H$5</f>
        <v>63.17</v>
      </c>
      <c r="AB4191" s="16">
        <f t="shared" si="6411"/>
        <v>0</v>
      </c>
      <c r="AC4191" s="17">
        <f>AB4191*Premissas!$C$6</f>
        <v>0</v>
      </c>
      <c r="AD4191" s="15">
        <f t="shared" si="6412"/>
        <v>300</v>
      </c>
      <c r="AE4191" s="18">
        <f>AD4191*Premissas!$C$12</f>
        <v>9670.9901929769057</v>
      </c>
    </row>
    <row r="4192" spans="1:33" x14ac:dyDescent="0.25">
      <c r="A4192" s="7" t="str">
        <f>Premissas!$E$6</f>
        <v>junho/19</v>
      </c>
      <c r="B4192" s="29">
        <f t="shared" si="6415"/>
        <v>300</v>
      </c>
      <c r="C4192" s="15">
        <f>LARGE(Premissas!$H$6:$I$6,1)</f>
        <v>59.47</v>
      </c>
      <c r="D4192" s="16">
        <f t="shared" si="6405"/>
        <v>0</v>
      </c>
      <c r="E4192" s="17">
        <f>D4192*Premissas!$C$6</f>
        <v>0</v>
      </c>
      <c r="F4192" s="15">
        <f t="shared" si="6406"/>
        <v>300</v>
      </c>
      <c r="G4192" s="18">
        <f>F4192*Premissas!$C$5</f>
        <v>9670.9901929769057</v>
      </c>
      <c r="M4192" s="7" t="str">
        <f>Premissas!$E$6</f>
        <v>junho/19</v>
      </c>
      <c r="N4192" s="29">
        <f t="shared" si="6413"/>
        <v>300</v>
      </c>
      <c r="O4192" s="15">
        <f>Premissas!$I$6</f>
        <v>47.71</v>
      </c>
      <c r="P4192" s="16">
        <f t="shared" si="6408"/>
        <v>0</v>
      </c>
      <c r="Q4192" s="17">
        <f>P4192*Premissas!$C$13</f>
        <v>0</v>
      </c>
      <c r="R4192" s="15">
        <f t="shared" si="6409"/>
        <v>300</v>
      </c>
      <c r="S4192" s="18">
        <f>R4192*Premissas!$C$11</f>
        <v>14449.541284403669</v>
      </c>
      <c r="Y4192" s="7" t="str">
        <f>Premissas!$E$6</f>
        <v>junho/19</v>
      </c>
      <c r="Z4192" s="29">
        <f t="shared" si="6414"/>
        <v>300</v>
      </c>
      <c r="AA4192" s="15">
        <f>Premissas!$H$6</f>
        <v>59.47</v>
      </c>
      <c r="AB4192" s="16">
        <f t="shared" si="6411"/>
        <v>0</v>
      </c>
      <c r="AC4192" s="17">
        <f>AB4192*Premissas!$C$6</f>
        <v>0</v>
      </c>
      <c r="AD4192" s="15">
        <f t="shared" si="6412"/>
        <v>300</v>
      </c>
      <c r="AE4192" s="18">
        <f>AD4192*Premissas!$C$12</f>
        <v>9670.9901929769057</v>
      </c>
    </row>
    <row r="4193" spans="1:33" x14ac:dyDescent="0.25">
      <c r="A4193" s="7" t="str">
        <f>Premissas!$E$7</f>
        <v>maio/19</v>
      </c>
      <c r="B4193" s="29">
        <f t="shared" si="6415"/>
        <v>300</v>
      </c>
      <c r="C4193" s="15">
        <f>LARGE(Premissas!$H$7:$I$7,1)</f>
        <v>61.04</v>
      </c>
      <c r="D4193" s="20">
        <f t="shared" si="6405"/>
        <v>0</v>
      </c>
      <c r="E4193" s="17">
        <f>D4193*Premissas!$C$6</f>
        <v>0</v>
      </c>
      <c r="F4193" s="15">
        <f t="shared" si="6406"/>
        <v>300</v>
      </c>
      <c r="G4193" s="18">
        <f>F4193*Premissas!$C$5</f>
        <v>9670.9901929769057</v>
      </c>
      <c r="M4193" s="7" t="str">
        <f>Premissas!$E$7</f>
        <v>maio/19</v>
      </c>
      <c r="N4193" s="29">
        <f t="shared" si="6413"/>
        <v>300</v>
      </c>
      <c r="O4193" s="15">
        <f>Premissas!$I$7</f>
        <v>46.37</v>
      </c>
      <c r="P4193" s="20">
        <f t="shared" si="6408"/>
        <v>0</v>
      </c>
      <c r="Q4193" s="17">
        <f>P4193*Premissas!$C$13</f>
        <v>0</v>
      </c>
      <c r="R4193" s="15">
        <f t="shared" si="6409"/>
        <v>300</v>
      </c>
      <c r="S4193" s="18">
        <f>R4193*Premissas!$C$11</f>
        <v>14449.541284403669</v>
      </c>
      <c r="Y4193" s="7" t="str">
        <f>Premissas!$E$7</f>
        <v>maio/19</v>
      </c>
      <c r="Z4193" s="29">
        <f t="shared" si="6414"/>
        <v>300</v>
      </c>
      <c r="AA4193" s="15">
        <f>Premissas!$H$7</f>
        <v>61.04</v>
      </c>
      <c r="AB4193" s="20">
        <f t="shared" si="6411"/>
        <v>0</v>
      </c>
      <c r="AC4193" s="17">
        <f>AB4193*Premissas!$C$6</f>
        <v>0</v>
      </c>
      <c r="AD4193" s="15">
        <f t="shared" si="6412"/>
        <v>300</v>
      </c>
      <c r="AE4193" s="18">
        <f>AD4193*Premissas!$C$12</f>
        <v>9670.9901929769057</v>
      </c>
    </row>
    <row r="4194" spans="1:33" x14ac:dyDescent="0.25">
      <c r="A4194" s="7" t="str">
        <f>Premissas!$E$8</f>
        <v>abril/19</v>
      </c>
      <c r="B4194" s="29">
        <f t="shared" si="6415"/>
        <v>300</v>
      </c>
      <c r="C4194" s="15">
        <f>LARGE(Premissas!$H$8:$I$8,1)</f>
        <v>81.98</v>
      </c>
      <c r="D4194" s="20">
        <f t="shared" si="6405"/>
        <v>0</v>
      </c>
      <c r="E4194" s="17">
        <f>D4194*Premissas!$C$6</f>
        <v>0</v>
      </c>
      <c r="F4194" s="15">
        <f t="shared" si="6406"/>
        <v>300</v>
      </c>
      <c r="G4194" s="18">
        <f>F4194*Premissas!$C$5</f>
        <v>9670.9901929769057</v>
      </c>
      <c r="M4194" s="7" t="str">
        <f>Premissas!$E$8</f>
        <v>abril/19</v>
      </c>
      <c r="N4194" s="29">
        <f t="shared" si="6413"/>
        <v>300</v>
      </c>
      <c r="O4194" s="15">
        <f>Premissas!$I$8</f>
        <v>53.09</v>
      </c>
      <c r="P4194" s="20">
        <f t="shared" si="6408"/>
        <v>0</v>
      </c>
      <c r="Q4194" s="17">
        <f>P4194*Premissas!$C$13</f>
        <v>0</v>
      </c>
      <c r="R4194" s="15">
        <f t="shared" si="6409"/>
        <v>300</v>
      </c>
      <c r="S4194" s="18">
        <f>R4194*Premissas!$C$11</f>
        <v>14449.541284403669</v>
      </c>
      <c r="Y4194" s="7" t="str">
        <f>Premissas!$E$8</f>
        <v>abril/19</v>
      </c>
      <c r="Z4194" s="29">
        <f t="shared" si="6414"/>
        <v>300</v>
      </c>
      <c r="AA4194" s="15">
        <f>Premissas!$H$8</f>
        <v>81.98</v>
      </c>
      <c r="AB4194" s="20">
        <f t="shared" si="6411"/>
        <v>0</v>
      </c>
      <c r="AC4194" s="17">
        <f>AB4194*Premissas!$C$6</f>
        <v>0</v>
      </c>
      <c r="AD4194" s="15">
        <f t="shared" si="6412"/>
        <v>300</v>
      </c>
      <c r="AE4194" s="18">
        <f>AD4194*Premissas!$C$12</f>
        <v>9670.9901929769057</v>
      </c>
    </row>
    <row r="4195" spans="1:33" x14ac:dyDescent="0.25">
      <c r="A4195" s="7" t="str">
        <f>Premissas!$E$9</f>
        <v>março/19</v>
      </c>
      <c r="B4195" s="29">
        <f t="shared" si="6415"/>
        <v>300</v>
      </c>
      <c r="C4195" s="15">
        <f>LARGE(Premissas!$H$9:$I$9,1)</f>
        <v>77.73</v>
      </c>
      <c r="D4195" s="20">
        <f t="shared" si="6405"/>
        <v>0</v>
      </c>
      <c r="E4195" s="17">
        <f>D4195*Premissas!$C$6</f>
        <v>0</v>
      </c>
      <c r="F4195" s="15">
        <f t="shared" si="6406"/>
        <v>300</v>
      </c>
      <c r="G4195" s="18">
        <f>F4195*Premissas!$C$5</f>
        <v>9670.9901929769057</v>
      </c>
      <c r="M4195" s="7" t="str">
        <f>Premissas!$E$9</f>
        <v>março/19</v>
      </c>
      <c r="N4195" s="29">
        <f t="shared" si="6413"/>
        <v>300</v>
      </c>
      <c r="O4195" s="15">
        <f>Premissas!$I$9</f>
        <v>77.73</v>
      </c>
      <c r="P4195" s="20">
        <f t="shared" si="6408"/>
        <v>0</v>
      </c>
      <c r="Q4195" s="17">
        <f>P4195*Premissas!$C$13</f>
        <v>0</v>
      </c>
      <c r="R4195" s="15">
        <f t="shared" si="6409"/>
        <v>300</v>
      </c>
      <c r="S4195" s="18">
        <f>R4195*Premissas!$C$11</f>
        <v>14449.541284403669</v>
      </c>
      <c r="Y4195" s="7" t="str">
        <f>Premissas!$E$9</f>
        <v>março/19</v>
      </c>
      <c r="Z4195" s="29">
        <f t="shared" si="6414"/>
        <v>300</v>
      </c>
      <c r="AA4195" s="15">
        <f>Premissas!$H$9</f>
        <v>77.62</v>
      </c>
      <c r="AB4195" s="20">
        <f t="shared" si="6411"/>
        <v>0</v>
      </c>
      <c r="AC4195" s="17">
        <f>AB4195*Premissas!$C$6</f>
        <v>0</v>
      </c>
      <c r="AD4195" s="15">
        <f t="shared" si="6412"/>
        <v>300</v>
      </c>
      <c r="AE4195" s="18">
        <f>AD4195*Premissas!$C$12</f>
        <v>9670.9901929769057</v>
      </c>
    </row>
    <row r="4196" spans="1:33" x14ac:dyDescent="0.25">
      <c r="A4196" s="7" t="str">
        <f>Premissas!$E$10</f>
        <v>fevereiro/19</v>
      </c>
      <c r="B4196" s="29">
        <f t="shared" si="6415"/>
        <v>300</v>
      </c>
      <c r="C4196" s="15">
        <f>LARGE(Premissas!$H$10:$I$10,1)</f>
        <v>89.49</v>
      </c>
      <c r="D4196" s="20">
        <f t="shared" si="6405"/>
        <v>0</v>
      </c>
      <c r="E4196" s="17">
        <f>D4196*Premissas!$C$6</f>
        <v>0</v>
      </c>
      <c r="F4196" s="15">
        <f t="shared" si="6406"/>
        <v>300</v>
      </c>
      <c r="G4196" s="18">
        <f>F4196*Premissas!$C$5</f>
        <v>9670.9901929769057</v>
      </c>
      <c r="M4196" s="7" t="str">
        <f>Premissas!$E$10</f>
        <v>fevereiro/19</v>
      </c>
      <c r="N4196" s="29">
        <f t="shared" si="6413"/>
        <v>300</v>
      </c>
      <c r="O4196" s="15">
        <f>Premissas!$I$10</f>
        <v>61.82</v>
      </c>
      <c r="P4196" s="20">
        <f t="shared" si="6408"/>
        <v>0</v>
      </c>
      <c r="Q4196" s="17">
        <f>P4196*Premissas!$C$13</f>
        <v>0</v>
      </c>
      <c r="R4196" s="15">
        <f t="shared" si="6409"/>
        <v>300</v>
      </c>
      <c r="S4196" s="18">
        <f>R4196*Premissas!$C$11</f>
        <v>14449.541284403669</v>
      </c>
      <c r="Y4196" s="7" t="str">
        <f>Premissas!$E$10</f>
        <v>fevereiro/19</v>
      </c>
      <c r="Z4196" s="29">
        <f t="shared" si="6414"/>
        <v>300</v>
      </c>
      <c r="AA4196" s="15">
        <f>Premissas!$H$10</f>
        <v>89.49</v>
      </c>
      <c r="AB4196" s="20">
        <f t="shared" si="6411"/>
        <v>0</v>
      </c>
      <c r="AC4196" s="17">
        <f>AB4196*Premissas!$C$6</f>
        <v>0</v>
      </c>
      <c r="AD4196" s="15">
        <f t="shared" si="6412"/>
        <v>300</v>
      </c>
      <c r="AE4196" s="18">
        <f>AD4196*Premissas!$C$12</f>
        <v>9670.9901929769057</v>
      </c>
    </row>
    <row r="4197" spans="1:33" x14ac:dyDescent="0.25">
      <c r="A4197" s="7" t="str">
        <f>Premissas!$E$11</f>
        <v>janeiro/19</v>
      </c>
      <c r="B4197" s="29">
        <f t="shared" si="6415"/>
        <v>300</v>
      </c>
      <c r="C4197" s="15">
        <f>LARGE(Premissas!$H$11:$I$11,1)</f>
        <v>81.09</v>
      </c>
      <c r="D4197" s="16">
        <f t="shared" si="6405"/>
        <v>0</v>
      </c>
      <c r="E4197" s="17">
        <f>D4197*Premissas!$C$6</f>
        <v>0</v>
      </c>
      <c r="F4197" s="15">
        <f t="shared" si="6406"/>
        <v>300</v>
      </c>
      <c r="G4197" s="18">
        <f>F4197*Premissas!$C$5</f>
        <v>9670.9901929769057</v>
      </c>
      <c r="M4197" s="7" t="str">
        <f>Premissas!$E$11</f>
        <v>janeiro/19</v>
      </c>
      <c r="N4197" s="29">
        <f t="shared" si="6413"/>
        <v>300</v>
      </c>
      <c r="O4197" s="15">
        <f>Premissas!$I$11</f>
        <v>57.12</v>
      </c>
      <c r="P4197" s="16">
        <f t="shared" si="6408"/>
        <v>0</v>
      </c>
      <c r="Q4197" s="17">
        <f>P4197*Premissas!$C$13</f>
        <v>0</v>
      </c>
      <c r="R4197" s="15">
        <f t="shared" si="6409"/>
        <v>300</v>
      </c>
      <c r="S4197" s="18">
        <f>R4197*Premissas!$C$11</f>
        <v>14449.541284403669</v>
      </c>
      <c r="Y4197" s="7" t="str">
        <f>Premissas!$E$11</f>
        <v>janeiro/19</v>
      </c>
      <c r="Z4197" s="29">
        <f t="shared" si="6414"/>
        <v>300</v>
      </c>
      <c r="AA4197" s="15">
        <f>Premissas!$H$11</f>
        <v>81.09</v>
      </c>
      <c r="AB4197" s="16">
        <f t="shared" si="6411"/>
        <v>0</v>
      </c>
      <c r="AC4197" s="17">
        <f>AB4197*Premissas!$C$6</f>
        <v>0</v>
      </c>
      <c r="AD4197" s="15">
        <f t="shared" si="6412"/>
        <v>300</v>
      </c>
      <c r="AE4197" s="18">
        <f>AD4197*Premissas!$C$12</f>
        <v>9670.9901929769057</v>
      </c>
    </row>
    <row r="4198" spans="1:33" x14ac:dyDescent="0.25">
      <c r="A4198" s="7" t="str">
        <f>Premissas!$E$12</f>
        <v>dezembro/18</v>
      </c>
      <c r="B4198" s="29">
        <f t="shared" si="6415"/>
        <v>300</v>
      </c>
      <c r="C4198" s="15">
        <f>LARGE(Premissas!$H$12:$I$12,1)</f>
        <v>66.98</v>
      </c>
      <c r="D4198" s="16">
        <f t="shared" si="6405"/>
        <v>0</v>
      </c>
      <c r="E4198" s="17">
        <f>D4198*Premissas!$C$6</f>
        <v>0</v>
      </c>
      <c r="F4198" s="15">
        <f t="shared" si="6406"/>
        <v>300</v>
      </c>
      <c r="G4198" s="18">
        <f>F4198*Premissas!$C$5</f>
        <v>9670.9901929769057</v>
      </c>
      <c r="M4198" s="7" t="str">
        <f>Premissas!$E$12</f>
        <v>dezembro/18</v>
      </c>
      <c r="N4198" s="29">
        <f t="shared" si="6413"/>
        <v>300</v>
      </c>
      <c r="O4198" s="15">
        <f>Premissas!$I$12</f>
        <v>56.9</v>
      </c>
      <c r="P4198" s="16">
        <f t="shared" si="6408"/>
        <v>0</v>
      </c>
      <c r="Q4198" s="17">
        <f>P4198*Premissas!$C$13</f>
        <v>0</v>
      </c>
      <c r="R4198" s="15">
        <f t="shared" si="6409"/>
        <v>300</v>
      </c>
      <c r="S4198" s="18">
        <f>R4198*Premissas!$C$11</f>
        <v>14449.541284403669</v>
      </c>
      <c r="Y4198" s="7" t="str">
        <f>Premissas!$E$12</f>
        <v>dezembro/18</v>
      </c>
      <c r="Z4198" s="29">
        <f t="shared" si="6414"/>
        <v>300</v>
      </c>
      <c r="AA4198" s="15">
        <f>Premissas!$H$12</f>
        <v>66.98</v>
      </c>
      <c r="AB4198" s="16">
        <f t="shared" si="6411"/>
        <v>0</v>
      </c>
      <c r="AC4198" s="17">
        <f>AB4198*Premissas!$C$6</f>
        <v>0</v>
      </c>
      <c r="AD4198" s="15">
        <f t="shared" si="6412"/>
        <v>300</v>
      </c>
      <c r="AE4198" s="18">
        <f>AD4198*Premissas!$C$12</f>
        <v>9670.9901929769057</v>
      </c>
    </row>
    <row r="4199" spans="1:33" x14ac:dyDescent="0.25">
      <c r="A4199" s="7" t="str">
        <f>Premissas!$E$13</f>
        <v>novembro/18</v>
      </c>
      <c r="B4199" s="29">
        <f t="shared" si="6415"/>
        <v>300</v>
      </c>
      <c r="C4199" s="15">
        <f>LARGE(Premissas!$H$13:$I$13,1)</f>
        <v>66.42</v>
      </c>
      <c r="D4199" s="16">
        <f t="shared" si="6405"/>
        <v>0</v>
      </c>
      <c r="E4199" s="17">
        <f>D4199*Premissas!$C$6</f>
        <v>0</v>
      </c>
      <c r="F4199" s="15">
        <f t="shared" si="6406"/>
        <v>300</v>
      </c>
      <c r="G4199" s="18">
        <f>F4199*Premissas!$C$5</f>
        <v>9670.9901929769057</v>
      </c>
      <c r="M4199" s="7" t="str">
        <f>Premissas!$E$13</f>
        <v>novembro/18</v>
      </c>
      <c r="N4199" s="29">
        <f t="shared" si="6413"/>
        <v>300</v>
      </c>
      <c r="O4199" s="15">
        <f>Premissas!$I$13</f>
        <v>40.659999999999997</v>
      </c>
      <c r="P4199" s="16">
        <f t="shared" si="6408"/>
        <v>0</v>
      </c>
      <c r="Q4199" s="17">
        <f>P4199*Premissas!$C$13</f>
        <v>0</v>
      </c>
      <c r="R4199" s="15">
        <f t="shared" si="6409"/>
        <v>300</v>
      </c>
      <c r="S4199" s="18">
        <f>R4199*Premissas!$C$11</f>
        <v>14449.541284403669</v>
      </c>
      <c r="Y4199" s="7" t="str">
        <f>Premissas!$E$13</f>
        <v>novembro/18</v>
      </c>
      <c r="Z4199" s="29">
        <f t="shared" si="6414"/>
        <v>300</v>
      </c>
      <c r="AA4199" s="15">
        <f>Premissas!$H$13</f>
        <v>66.42</v>
      </c>
      <c r="AB4199" s="16">
        <f t="shared" si="6411"/>
        <v>0</v>
      </c>
      <c r="AC4199" s="17">
        <f>AB4199*Premissas!$C$6</f>
        <v>0</v>
      </c>
      <c r="AD4199" s="15">
        <f t="shared" si="6412"/>
        <v>300</v>
      </c>
      <c r="AE4199" s="18">
        <f>AD4199*Premissas!$C$12</f>
        <v>9670.9901929769057</v>
      </c>
    </row>
    <row r="4200" spans="1:33" x14ac:dyDescent="0.25">
      <c r="A4200" s="26" t="s">
        <v>35</v>
      </c>
      <c r="B4200" s="5"/>
      <c r="C4200" s="5">
        <f>LARGE(C4187:C4199,1)</f>
        <v>89.49</v>
      </c>
      <c r="D4200" s="5">
        <f>LARGE(D4187:D4199,1)</f>
        <v>0</v>
      </c>
      <c r="E4200" s="27">
        <f>SUM(E4188:E4199)</f>
        <v>0</v>
      </c>
      <c r="F4200" s="5">
        <f>LARGE(F4187:F4199,1)</f>
        <v>300</v>
      </c>
      <c r="G4200" s="27">
        <f t="shared" si="6350"/>
        <v>116051.88231572289</v>
      </c>
      <c r="H4200" s="50">
        <f>E4200+G4200</f>
        <v>116051.88231572289</v>
      </c>
      <c r="I4200">
        <f>B4188</f>
        <v>300</v>
      </c>
      <c r="M4200" s="26" t="s">
        <v>35</v>
      </c>
      <c r="N4200" s="5"/>
      <c r="O4200" s="5">
        <f t="shared" ref="O4200:P4200" si="6416">LARGE(O4187:O4199,1)</f>
        <v>77.73</v>
      </c>
      <c r="P4200" s="5">
        <f t="shared" si="6416"/>
        <v>0</v>
      </c>
      <c r="Q4200" s="27">
        <f t="shared" ref="Q4200" si="6417">SUM(Q4188:Q4199)</f>
        <v>0</v>
      </c>
      <c r="R4200" s="5">
        <f t="shared" ref="R4200" si="6418">LARGE(R4187:R4199,1)</f>
        <v>300</v>
      </c>
      <c r="S4200" s="27">
        <f t="shared" si="6354"/>
        <v>173394.49541284409</v>
      </c>
      <c r="T4200" s="50">
        <f t="shared" ref="T4200" si="6419">Q4200+S4200</f>
        <v>173394.49541284409</v>
      </c>
      <c r="U4200">
        <f t="shared" ref="U4200" si="6420">N4188</f>
        <v>300</v>
      </c>
      <c r="Y4200" s="26" t="s">
        <v>35</v>
      </c>
      <c r="Z4200" s="5"/>
      <c r="AA4200" s="5">
        <f t="shared" ref="AA4200:AB4200" si="6421">LARGE(AA4187:AA4199,1)</f>
        <v>89.49</v>
      </c>
      <c r="AB4200" s="5">
        <f t="shared" si="6421"/>
        <v>0</v>
      </c>
      <c r="AC4200" s="27">
        <f t="shared" ref="AC4200" si="6422">SUM(AC4188:AC4199)</f>
        <v>0</v>
      </c>
      <c r="AD4200" s="5">
        <f t="shared" ref="AD4200" si="6423">LARGE(AD4187:AD4199,1)</f>
        <v>300</v>
      </c>
      <c r="AE4200" s="27">
        <f t="shared" si="6360"/>
        <v>116051.88231572289</v>
      </c>
      <c r="AF4200" s="50">
        <f t="shared" ref="AF4200" si="6424">AC4200+AE4200</f>
        <v>116051.88231572289</v>
      </c>
      <c r="AG4200">
        <f t="shared" ref="AG4200" si="6425">Z4188</f>
        <v>300</v>
      </c>
    </row>
    <row r="4201" spans="1:33" x14ac:dyDescent="0.25">
      <c r="A4201" s="6" t="s">
        <v>12</v>
      </c>
      <c r="B4201" s="6" t="s">
        <v>18</v>
      </c>
      <c r="C4201" s="6" t="s">
        <v>19</v>
      </c>
      <c r="D4201" s="14" t="s">
        <v>20</v>
      </c>
      <c r="E4201" s="14" t="s">
        <v>21</v>
      </c>
      <c r="F4201" s="6" t="s">
        <v>22</v>
      </c>
      <c r="G4201" s="6" t="s">
        <v>23</v>
      </c>
      <c r="M4201" s="6" t="s">
        <v>12</v>
      </c>
      <c r="N4201" s="6" t="s">
        <v>18</v>
      </c>
      <c r="O4201" s="6" t="s">
        <v>19</v>
      </c>
      <c r="P4201" s="14" t="s">
        <v>20</v>
      </c>
      <c r="Q4201" s="14" t="s">
        <v>21</v>
      </c>
      <c r="R4201" s="6" t="s">
        <v>22</v>
      </c>
      <c r="S4201" s="6" t="s">
        <v>23</v>
      </c>
      <c r="Y4201" s="6" t="s">
        <v>12</v>
      </c>
      <c r="Z4201" s="6" t="s">
        <v>18</v>
      </c>
      <c r="AA4201" s="6" t="s">
        <v>19</v>
      </c>
      <c r="AB4201" s="14" t="s">
        <v>20</v>
      </c>
      <c r="AC4201" s="14" t="s">
        <v>21</v>
      </c>
      <c r="AD4201" s="6" t="s">
        <v>22</v>
      </c>
      <c r="AE4201" s="6" t="s">
        <v>23</v>
      </c>
    </row>
    <row r="4202" spans="1:33" x14ac:dyDescent="0.25">
      <c r="A4202" s="7" t="str">
        <f>Premissas!$E$2</f>
        <v>outubro/19</v>
      </c>
      <c r="B4202" s="29">
        <f>B4188+1</f>
        <v>301</v>
      </c>
      <c r="C4202" s="15">
        <f>LARGE(Premissas!$H$2:$I$2,1)</f>
        <v>63.39</v>
      </c>
      <c r="D4202" s="16">
        <f t="shared" ref="D4202:D4213" si="6426">IF(C4202&gt;105%*B4202,(C4202-B4202),0)</f>
        <v>0</v>
      </c>
      <c r="E4202" s="17">
        <f>D4202*Premissas!$C$6</f>
        <v>0</v>
      </c>
      <c r="F4202" s="15">
        <f t="shared" ref="F4202:F4213" si="6427">IF(C4202&gt;B4202,C4202,B4202)</f>
        <v>301</v>
      </c>
      <c r="G4202" s="18">
        <f>F4202*Premissas!$C$5</f>
        <v>9703.2268269534961</v>
      </c>
      <c r="M4202" s="7" t="str">
        <f>Premissas!$E$2</f>
        <v>outubro/19</v>
      </c>
      <c r="N4202" s="29">
        <f t="shared" ref="N4202" si="6428">N4188+1</f>
        <v>301</v>
      </c>
      <c r="O4202" s="15">
        <f>Premissas!$I$2</f>
        <v>63.39</v>
      </c>
      <c r="P4202" s="16">
        <f t="shared" ref="P4202:P4213" si="6429">IF(O4202&gt;105%*N4202,(O4202-N4202),0)</f>
        <v>0</v>
      </c>
      <c r="Q4202" s="17">
        <f>P4202*Premissas!$C$13</f>
        <v>0</v>
      </c>
      <c r="R4202" s="15">
        <f t="shared" ref="R4202:R4213" si="6430">IF(O4202&gt;N4202,O4202,N4202)</f>
        <v>301</v>
      </c>
      <c r="S4202" s="18">
        <f>R4202*Premissas!$C$11</f>
        <v>14497.706422018347</v>
      </c>
      <c r="Y4202" s="7" t="str">
        <f>Premissas!$E$2</f>
        <v>outubro/19</v>
      </c>
      <c r="Z4202" s="29">
        <f t="shared" ref="Z4202" si="6431">Z4188+1</f>
        <v>301</v>
      </c>
      <c r="AA4202" s="15">
        <f>Premissas!$H$2</f>
        <v>58.8</v>
      </c>
      <c r="AB4202" s="16">
        <f t="shared" ref="AB4202:AB4213" si="6432">IF(AA4202&gt;105%*Z4202,(AA4202-Z4202),0)</f>
        <v>0</v>
      </c>
      <c r="AC4202" s="17">
        <f>AB4202*Premissas!$C$6</f>
        <v>0</v>
      </c>
      <c r="AD4202" s="15">
        <f t="shared" ref="AD4202:AD4213" si="6433">IF(AA4202&gt;Z4202,AA4202,Z4202)</f>
        <v>301</v>
      </c>
      <c r="AE4202" s="18">
        <f>AD4202*Premissas!$C$12</f>
        <v>9703.2268269534961</v>
      </c>
    </row>
    <row r="4203" spans="1:33" x14ac:dyDescent="0.25">
      <c r="A4203" s="7" t="str">
        <f>Premissas!$E$3</f>
        <v>setembro/19</v>
      </c>
      <c r="B4203" s="29">
        <f>B4202</f>
        <v>301</v>
      </c>
      <c r="C4203" s="15">
        <f>LARGE(Premissas!$H$3:$I$3,1)</f>
        <v>58.91</v>
      </c>
      <c r="D4203" s="16">
        <f t="shared" si="6426"/>
        <v>0</v>
      </c>
      <c r="E4203" s="17">
        <f>D4203*Premissas!$C$6</f>
        <v>0</v>
      </c>
      <c r="F4203" s="15">
        <f t="shared" si="6427"/>
        <v>301</v>
      </c>
      <c r="G4203" s="18">
        <f>F4203*Premissas!$C$5</f>
        <v>9703.2268269534961</v>
      </c>
      <c r="M4203" s="7" t="str">
        <f>Premissas!$E$3</f>
        <v>setembro/19</v>
      </c>
      <c r="N4203" s="29">
        <f t="shared" ref="N4203:N4213" si="6434">N4202</f>
        <v>301</v>
      </c>
      <c r="O4203" s="15">
        <f>Premissas!$I$3</f>
        <v>52.19</v>
      </c>
      <c r="P4203" s="16">
        <f t="shared" si="6429"/>
        <v>0</v>
      </c>
      <c r="Q4203" s="17">
        <f>P4203*Premissas!$C$13</f>
        <v>0</v>
      </c>
      <c r="R4203" s="15">
        <f t="shared" si="6430"/>
        <v>301</v>
      </c>
      <c r="S4203" s="18">
        <f>R4203*Premissas!$C$11</f>
        <v>14497.706422018347</v>
      </c>
      <c r="Y4203" s="7" t="str">
        <f>Premissas!$E$3</f>
        <v>setembro/19</v>
      </c>
      <c r="Z4203" s="29">
        <f t="shared" ref="Z4203:Z4213" si="6435">Z4202</f>
        <v>301</v>
      </c>
      <c r="AA4203" s="15">
        <f>Premissas!$H$3</f>
        <v>58.91</v>
      </c>
      <c r="AB4203" s="16">
        <f t="shared" si="6432"/>
        <v>0</v>
      </c>
      <c r="AC4203" s="17">
        <f>AB4203*Premissas!$C$6</f>
        <v>0</v>
      </c>
      <c r="AD4203" s="15">
        <f t="shared" si="6433"/>
        <v>301</v>
      </c>
      <c r="AE4203" s="18">
        <f>AD4203*Premissas!$C$12</f>
        <v>9703.2268269534961</v>
      </c>
    </row>
    <row r="4204" spans="1:33" x14ac:dyDescent="0.25">
      <c r="A4204" s="7" t="str">
        <f>Premissas!$E$4</f>
        <v>agosto/19</v>
      </c>
      <c r="B4204" s="29">
        <f t="shared" ref="B4204:B4213" si="6436">B4203</f>
        <v>301</v>
      </c>
      <c r="C4204" s="15">
        <f>LARGE(Premissas!$H$4:$I$4,1)</f>
        <v>46.48</v>
      </c>
      <c r="D4204" s="16">
        <f t="shared" si="6426"/>
        <v>0</v>
      </c>
      <c r="E4204" s="17">
        <f>D4204*Premissas!$C$6</f>
        <v>0</v>
      </c>
      <c r="F4204" s="15">
        <f t="shared" si="6427"/>
        <v>301</v>
      </c>
      <c r="G4204" s="18">
        <f>F4204*Premissas!$C$5</f>
        <v>9703.2268269534961</v>
      </c>
      <c r="M4204" s="7" t="str">
        <f>Premissas!$E$4</f>
        <v>agosto/19</v>
      </c>
      <c r="N4204" s="29">
        <f t="shared" si="6434"/>
        <v>301</v>
      </c>
      <c r="O4204" s="15">
        <f>Premissas!$I$4</f>
        <v>20.16</v>
      </c>
      <c r="P4204" s="16">
        <f t="shared" si="6429"/>
        <v>0</v>
      </c>
      <c r="Q4204" s="17">
        <f>P4204*Premissas!$C$13</f>
        <v>0</v>
      </c>
      <c r="R4204" s="15">
        <f t="shared" si="6430"/>
        <v>301</v>
      </c>
      <c r="S4204" s="18">
        <f>R4204*Premissas!$C$11</f>
        <v>14497.706422018347</v>
      </c>
      <c r="Y4204" s="7" t="str">
        <f>Premissas!$E$4</f>
        <v>agosto/19</v>
      </c>
      <c r="Z4204" s="29">
        <f t="shared" si="6435"/>
        <v>301</v>
      </c>
      <c r="AA4204" s="15">
        <f>Premissas!$H$4</f>
        <v>46.48</v>
      </c>
      <c r="AB4204" s="16">
        <f t="shared" si="6432"/>
        <v>0</v>
      </c>
      <c r="AC4204" s="17">
        <f>AB4204*Premissas!$C$6</f>
        <v>0</v>
      </c>
      <c r="AD4204" s="15">
        <f t="shared" si="6433"/>
        <v>301</v>
      </c>
      <c r="AE4204" s="18">
        <f>AD4204*Premissas!$C$12</f>
        <v>9703.2268269534961</v>
      </c>
    </row>
    <row r="4205" spans="1:33" x14ac:dyDescent="0.25">
      <c r="A4205" s="7" t="str">
        <f>Premissas!$E$5</f>
        <v>julho/19</v>
      </c>
      <c r="B4205" s="29">
        <f t="shared" si="6436"/>
        <v>301</v>
      </c>
      <c r="C4205" s="15">
        <f>LARGE(Premissas!$H$5:$I$5,1)</f>
        <v>63.17</v>
      </c>
      <c r="D4205" s="16">
        <f t="shared" si="6426"/>
        <v>0</v>
      </c>
      <c r="E4205" s="17">
        <f>D4205*Premissas!$C$6</f>
        <v>0</v>
      </c>
      <c r="F4205" s="15">
        <f t="shared" si="6427"/>
        <v>301</v>
      </c>
      <c r="G4205" s="18">
        <f>F4205*Premissas!$C$5</f>
        <v>9703.2268269534961</v>
      </c>
      <c r="M4205" s="7" t="str">
        <f>Premissas!$E$5</f>
        <v>julho/19</v>
      </c>
      <c r="N4205" s="29">
        <f t="shared" si="6434"/>
        <v>301</v>
      </c>
      <c r="O4205" s="15">
        <f>Premissas!$I$5</f>
        <v>39.979999999999997</v>
      </c>
      <c r="P4205" s="16">
        <f t="shared" si="6429"/>
        <v>0</v>
      </c>
      <c r="Q4205" s="17">
        <f>P4205*Premissas!$C$13</f>
        <v>0</v>
      </c>
      <c r="R4205" s="15">
        <f t="shared" si="6430"/>
        <v>301</v>
      </c>
      <c r="S4205" s="18">
        <f>R4205*Premissas!$C$11</f>
        <v>14497.706422018347</v>
      </c>
      <c r="Y4205" s="7" t="str">
        <f>Premissas!$E$5</f>
        <v>julho/19</v>
      </c>
      <c r="Z4205" s="29">
        <f t="shared" si="6435"/>
        <v>301</v>
      </c>
      <c r="AA4205" s="15">
        <f>Premissas!$H$5</f>
        <v>63.17</v>
      </c>
      <c r="AB4205" s="16">
        <f t="shared" si="6432"/>
        <v>0</v>
      </c>
      <c r="AC4205" s="17">
        <f>AB4205*Premissas!$C$6</f>
        <v>0</v>
      </c>
      <c r="AD4205" s="15">
        <f t="shared" si="6433"/>
        <v>301</v>
      </c>
      <c r="AE4205" s="18">
        <f>AD4205*Premissas!$C$12</f>
        <v>9703.2268269534961</v>
      </c>
    </row>
    <row r="4206" spans="1:33" x14ac:dyDescent="0.25">
      <c r="A4206" s="7" t="str">
        <f>Premissas!$E$6</f>
        <v>junho/19</v>
      </c>
      <c r="B4206" s="29">
        <f t="shared" si="6436"/>
        <v>301</v>
      </c>
      <c r="C4206" s="15">
        <f>LARGE(Premissas!$H$6:$I$6,1)</f>
        <v>59.47</v>
      </c>
      <c r="D4206" s="16">
        <f t="shared" si="6426"/>
        <v>0</v>
      </c>
      <c r="E4206" s="17">
        <f>D4206*Premissas!$C$6</f>
        <v>0</v>
      </c>
      <c r="F4206" s="15">
        <f t="shared" si="6427"/>
        <v>301</v>
      </c>
      <c r="G4206" s="18">
        <f>F4206*Premissas!$C$5</f>
        <v>9703.2268269534961</v>
      </c>
      <c r="M4206" s="7" t="str">
        <f>Premissas!$E$6</f>
        <v>junho/19</v>
      </c>
      <c r="N4206" s="29">
        <f t="shared" si="6434"/>
        <v>301</v>
      </c>
      <c r="O4206" s="15">
        <f>Premissas!$I$6</f>
        <v>47.71</v>
      </c>
      <c r="P4206" s="16">
        <f t="shared" si="6429"/>
        <v>0</v>
      </c>
      <c r="Q4206" s="17">
        <f>P4206*Premissas!$C$13</f>
        <v>0</v>
      </c>
      <c r="R4206" s="15">
        <f t="shared" si="6430"/>
        <v>301</v>
      </c>
      <c r="S4206" s="18">
        <f>R4206*Premissas!$C$11</f>
        <v>14497.706422018347</v>
      </c>
      <c r="Y4206" s="7" t="str">
        <f>Premissas!$E$6</f>
        <v>junho/19</v>
      </c>
      <c r="Z4206" s="29">
        <f t="shared" si="6435"/>
        <v>301</v>
      </c>
      <c r="AA4206" s="15">
        <f>Premissas!$H$6</f>
        <v>59.47</v>
      </c>
      <c r="AB4206" s="16">
        <f t="shared" si="6432"/>
        <v>0</v>
      </c>
      <c r="AC4206" s="17">
        <f>AB4206*Premissas!$C$6</f>
        <v>0</v>
      </c>
      <c r="AD4206" s="15">
        <f t="shared" si="6433"/>
        <v>301</v>
      </c>
      <c r="AE4206" s="18">
        <f>AD4206*Premissas!$C$12</f>
        <v>9703.2268269534961</v>
      </c>
    </row>
    <row r="4207" spans="1:33" x14ac:dyDescent="0.25">
      <c r="A4207" s="7" t="str">
        <f>Premissas!$E$7</f>
        <v>maio/19</v>
      </c>
      <c r="B4207" s="29">
        <f t="shared" si="6436"/>
        <v>301</v>
      </c>
      <c r="C4207" s="15">
        <f>LARGE(Premissas!$H$7:$I$7,1)</f>
        <v>61.04</v>
      </c>
      <c r="D4207" s="20">
        <f t="shared" si="6426"/>
        <v>0</v>
      </c>
      <c r="E4207" s="17">
        <f>D4207*Premissas!$C$6</f>
        <v>0</v>
      </c>
      <c r="F4207" s="15">
        <f t="shared" si="6427"/>
        <v>301</v>
      </c>
      <c r="G4207" s="18">
        <f>F4207*Premissas!$C$5</f>
        <v>9703.2268269534961</v>
      </c>
      <c r="M4207" s="7" t="str">
        <f>Premissas!$E$7</f>
        <v>maio/19</v>
      </c>
      <c r="N4207" s="29">
        <f t="shared" si="6434"/>
        <v>301</v>
      </c>
      <c r="O4207" s="15">
        <f>Premissas!$I$7</f>
        <v>46.37</v>
      </c>
      <c r="P4207" s="20">
        <f t="shared" si="6429"/>
        <v>0</v>
      </c>
      <c r="Q4207" s="17">
        <f>P4207*Premissas!$C$13</f>
        <v>0</v>
      </c>
      <c r="R4207" s="15">
        <f t="shared" si="6430"/>
        <v>301</v>
      </c>
      <c r="S4207" s="18">
        <f>R4207*Premissas!$C$11</f>
        <v>14497.706422018347</v>
      </c>
      <c r="Y4207" s="7" t="str">
        <f>Premissas!$E$7</f>
        <v>maio/19</v>
      </c>
      <c r="Z4207" s="29">
        <f t="shared" si="6435"/>
        <v>301</v>
      </c>
      <c r="AA4207" s="15">
        <f>Premissas!$H$7</f>
        <v>61.04</v>
      </c>
      <c r="AB4207" s="20">
        <f t="shared" si="6432"/>
        <v>0</v>
      </c>
      <c r="AC4207" s="17">
        <f>AB4207*Premissas!$C$6</f>
        <v>0</v>
      </c>
      <c r="AD4207" s="15">
        <f t="shared" si="6433"/>
        <v>301</v>
      </c>
      <c r="AE4207" s="18">
        <f>AD4207*Premissas!$C$12</f>
        <v>9703.2268269534961</v>
      </c>
    </row>
    <row r="4208" spans="1:33" x14ac:dyDescent="0.25">
      <c r="A4208" s="7" t="str">
        <f>Premissas!$E$8</f>
        <v>abril/19</v>
      </c>
      <c r="B4208" s="29">
        <f t="shared" si="6436"/>
        <v>301</v>
      </c>
      <c r="C4208" s="15">
        <f>LARGE(Premissas!$H$8:$I$8,1)</f>
        <v>81.98</v>
      </c>
      <c r="D4208" s="20">
        <f t="shared" si="6426"/>
        <v>0</v>
      </c>
      <c r="E4208" s="17">
        <f>D4208*Premissas!$C$6</f>
        <v>0</v>
      </c>
      <c r="F4208" s="15">
        <f t="shared" si="6427"/>
        <v>301</v>
      </c>
      <c r="G4208" s="18">
        <f>F4208*Premissas!$C$5</f>
        <v>9703.2268269534961</v>
      </c>
      <c r="M4208" s="7" t="str">
        <f>Premissas!$E$8</f>
        <v>abril/19</v>
      </c>
      <c r="N4208" s="29">
        <f t="shared" si="6434"/>
        <v>301</v>
      </c>
      <c r="O4208" s="15">
        <f>Premissas!$I$8</f>
        <v>53.09</v>
      </c>
      <c r="P4208" s="20">
        <f t="shared" si="6429"/>
        <v>0</v>
      </c>
      <c r="Q4208" s="17">
        <f>P4208*Premissas!$C$13</f>
        <v>0</v>
      </c>
      <c r="R4208" s="15">
        <f t="shared" si="6430"/>
        <v>301</v>
      </c>
      <c r="S4208" s="18">
        <f>R4208*Premissas!$C$11</f>
        <v>14497.706422018347</v>
      </c>
      <c r="Y4208" s="7" t="str">
        <f>Premissas!$E$8</f>
        <v>abril/19</v>
      </c>
      <c r="Z4208" s="29">
        <f t="shared" si="6435"/>
        <v>301</v>
      </c>
      <c r="AA4208" s="15">
        <f>Premissas!$H$8</f>
        <v>81.98</v>
      </c>
      <c r="AB4208" s="20">
        <f t="shared" si="6432"/>
        <v>0</v>
      </c>
      <c r="AC4208" s="17">
        <f>AB4208*Premissas!$C$6</f>
        <v>0</v>
      </c>
      <c r="AD4208" s="15">
        <f t="shared" si="6433"/>
        <v>301</v>
      </c>
      <c r="AE4208" s="18">
        <f>AD4208*Premissas!$C$12</f>
        <v>9703.2268269534961</v>
      </c>
    </row>
    <row r="4209" spans="1:33" x14ac:dyDescent="0.25">
      <c r="A4209" s="7" t="str">
        <f>Premissas!$E$9</f>
        <v>março/19</v>
      </c>
      <c r="B4209" s="29">
        <f t="shared" si="6436"/>
        <v>301</v>
      </c>
      <c r="C4209" s="15">
        <f>LARGE(Premissas!$H$9:$I$9,1)</f>
        <v>77.73</v>
      </c>
      <c r="D4209" s="20">
        <f t="shared" si="6426"/>
        <v>0</v>
      </c>
      <c r="E4209" s="17">
        <f>D4209*Premissas!$C$6</f>
        <v>0</v>
      </c>
      <c r="F4209" s="15">
        <f t="shared" si="6427"/>
        <v>301</v>
      </c>
      <c r="G4209" s="18">
        <f>F4209*Premissas!$C$5</f>
        <v>9703.2268269534961</v>
      </c>
      <c r="M4209" s="7" t="str">
        <f>Premissas!$E$9</f>
        <v>março/19</v>
      </c>
      <c r="N4209" s="29">
        <f t="shared" si="6434"/>
        <v>301</v>
      </c>
      <c r="O4209" s="15">
        <f>Premissas!$I$9</f>
        <v>77.73</v>
      </c>
      <c r="P4209" s="20">
        <f t="shared" si="6429"/>
        <v>0</v>
      </c>
      <c r="Q4209" s="17">
        <f>P4209*Premissas!$C$13</f>
        <v>0</v>
      </c>
      <c r="R4209" s="15">
        <f t="shared" si="6430"/>
        <v>301</v>
      </c>
      <c r="S4209" s="18">
        <f>R4209*Premissas!$C$11</f>
        <v>14497.706422018347</v>
      </c>
      <c r="Y4209" s="7" t="str">
        <f>Premissas!$E$9</f>
        <v>março/19</v>
      </c>
      <c r="Z4209" s="29">
        <f t="shared" si="6435"/>
        <v>301</v>
      </c>
      <c r="AA4209" s="15">
        <f>Premissas!$H$9</f>
        <v>77.62</v>
      </c>
      <c r="AB4209" s="20">
        <f t="shared" si="6432"/>
        <v>0</v>
      </c>
      <c r="AC4209" s="17">
        <f>AB4209*Premissas!$C$6</f>
        <v>0</v>
      </c>
      <c r="AD4209" s="15">
        <f t="shared" si="6433"/>
        <v>301</v>
      </c>
      <c r="AE4209" s="18">
        <f>AD4209*Premissas!$C$12</f>
        <v>9703.2268269534961</v>
      </c>
    </row>
    <row r="4210" spans="1:33" x14ac:dyDescent="0.25">
      <c r="A4210" s="7" t="str">
        <f>Premissas!$E$10</f>
        <v>fevereiro/19</v>
      </c>
      <c r="B4210" s="29">
        <f t="shared" si="6436"/>
        <v>301</v>
      </c>
      <c r="C4210" s="15">
        <f>LARGE(Premissas!$H$10:$I$10,1)</f>
        <v>89.49</v>
      </c>
      <c r="D4210" s="20">
        <f t="shared" si="6426"/>
        <v>0</v>
      </c>
      <c r="E4210" s="17">
        <f>D4210*Premissas!$C$6</f>
        <v>0</v>
      </c>
      <c r="F4210" s="15">
        <f t="shared" si="6427"/>
        <v>301</v>
      </c>
      <c r="G4210" s="18">
        <f>F4210*Premissas!$C$5</f>
        <v>9703.2268269534961</v>
      </c>
      <c r="M4210" s="7" t="str">
        <f>Premissas!$E$10</f>
        <v>fevereiro/19</v>
      </c>
      <c r="N4210" s="29">
        <f t="shared" si="6434"/>
        <v>301</v>
      </c>
      <c r="O4210" s="15">
        <f>Premissas!$I$10</f>
        <v>61.82</v>
      </c>
      <c r="P4210" s="20">
        <f t="shared" si="6429"/>
        <v>0</v>
      </c>
      <c r="Q4210" s="17">
        <f>P4210*Premissas!$C$13</f>
        <v>0</v>
      </c>
      <c r="R4210" s="15">
        <f t="shared" si="6430"/>
        <v>301</v>
      </c>
      <c r="S4210" s="18">
        <f>R4210*Premissas!$C$11</f>
        <v>14497.706422018347</v>
      </c>
      <c r="Y4210" s="7" t="str">
        <f>Premissas!$E$10</f>
        <v>fevereiro/19</v>
      </c>
      <c r="Z4210" s="29">
        <f t="shared" si="6435"/>
        <v>301</v>
      </c>
      <c r="AA4210" s="15">
        <f>Premissas!$H$10</f>
        <v>89.49</v>
      </c>
      <c r="AB4210" s="20">
        <f t="shared" si="6432"/>
        <v>0</v>
      </c>
      <c r="AC4210" s="17">
        <f>AB4210*Premissas!$C$6</f>
        <v>0</v>
      </c>
      <c r="AD4210" s="15">
        <f t="shared" si="6433"/>
        <v>301</v>
      </c>
      <c r="AE4210" s="18">
        <f>AD4210*Premissas!$C$12</f>
        <v>9703.2268269534961</v>
      </c>
    </row>
    <row r="4211" spans="1:33" x14ac:dyDescent="0.25">
      <c r="A4211" s="7" t="str">
        <f>Premissas!$E$11</f>
        <v>janeiro/19</v>
      </c>
      <c r="B4211" s="29">
        <f t="shared" si="6436"/>
        <v>301</v>
      </c>
      <c r="C4211" s="15">
        <f>LARGE(Premissas!$H$11:$I$11,1)</f>
        <v>81.09</v>
      </c>
      <c r="D4211" s="16">
        <f t="shared" si="6426"/>
        <v>0</v>
      </c>
      <c r="E4211" s="17">
        <f>D4211*Premissas!$C$6</f>
        <v>0</v>
      </c>
      <c r="F4211" s="15">
        <f t="shared" si="6427"/>
        <v>301</v>
      </c>
      <c r="G4211" s="18">
        <f>F4211*Premissas!$C$5</f>
        <v>9703.2268269534961</v>
      </c>
      <c r="M4211" s="7" t="str">
        <f>Premissas!$E$11</f>
        <v>janeiro/19</v>
      </c>
      <c r="N4211" s="29">
        <f t="shared" si="6434"/>
        <v>301</v>
      </c>
      <c r="O4211" s="15">
        <f>Premissas!$I$11</f>
        <v>57.12</v>
      </c>
      <c r="P4211" s="16">
        <f t="shared" si="6429"/>
        <v>0</v>
      </c>
      <c r="Q4211" s="17">
        <f>P4211*Premissas!$C$13</f>
        <v>0</v>
      </c>
      <c r="R4211" s="15">
        <f t="shared" si="6430"/>
        <v>301</v>
      </c>
      <c r="S4211" s="18">
        <f>R4211*Premissas!$C$11</f>
        <v>14497.706422018347</v>
      </c>
      <c r="Y4211" s="7" t="str">
        <f>Premissas!$E$11</f>
        <v>janeiro/19</v>
      </c>
      <c r="Z4211" s="29">
        <f t="shared" si="6435"/>
        <v>301</v>
      </c>
      <c r="AA4211" s="15">
        <f>Premissas!$H$11</f>
        <v>81.09</v>
      </c>
      <c r="AB4211" s="16">
        <f t="shared" si="6432"/>
        <v>0</v>
      </c>
      <c r="AC4211" s="17">
        <f>AB4211*Premissas!$C$6</f>
        <v>0</v>
      </c>
      <c r="AD4211" s="15">
        <f t="shared" si="6433"/>
        <v>301</v>
      </c>
      <c r="AE4211" s="18">
        <f>AD4211*Premissas!$C$12</f>
        <v>9703.2268269534961</v>
      </c>
    </row>
    <row r="4212" spans="1:33" x14ac:dyDescent="0.25">
      <c r="A4212" s="7" t="str">
        <f>Premissas!$E$12</f>
        <v>dezembro/18</v>
      </c>
      <c r="B4212" s="29">
        <f t="shared" si="6436"/>
        <v>301</v>
      </c>
      <c r="C4212" s="15">
        <f>LARGE(Premissas!$H$12:$I$12,1)</f>
        <v>66.98</v>
      </c>
      <c r="D4212" s="16">
        <f t="shared" si="6426"/>
        <v>0</v>
      </c>
      <c r="E4212" s="17">
        <f>D4212*Premissas!$C$6</f>
        <v>0</v>
      </c>
      <c r="F4212" s="15">
        <f t="shared" si="6427"/>
        <v>301</v>
      </c>
      <c r="G4212" s="18">
        <f>F4212*Premissas!$C$5</f>
        <v>9703.2268269534961</v>
      </c>
      <c r="M4212" s="7" t="str">
        <f>Premissas!$E$12</f>
        <v>dezembro/18</v>
      </c>
      <c r="N4212" s="29">
        <f t="shared" si="6434"/>
        <v>301</v>
      </c>
      <c r="O4212" s="15">
        <f>Premissas!$I$12</f>
        <v>56.9</v>
      </c>
      <c r="P4212" s="16">
        <f t="shared" si="6429"/>
        <v>0</v>
      </c>
      <c r="Q4212" s="17">
        <f>P4212*Premissas!$C$13</f>
        <v>0</v>
      </c>
      <c r="R4212" s="15">
        <f t="shared" si="6430"/>
        <v>301</v>
      </c>
      <c r="S4212" s="18">
        <f>R4212*Premissas!$C$11</f>
        <v>14497.706422018347</v>
      </c>
      <c r="Y4212" s="7" t="str">
        <f>Premissas!$E$12</f>
        <v>dezembro/18</v>
      </c>
      <c r="Z4212" s="29">
        <f t="shared" si="6435"/>
        <v>301</v>
      </c>
      <c r="AA4212" s="15">
        <f>Premissas!$H$12</f>
        <v>66.98</v>
      </c>
      <c r="AB4212" s="16">
        <f t="shared" si="6432"/>
        <v>0</v>
      </c>
      <c r="AC4212" s="17">
        <f>AB4212*Premissas!$C$6</f>
        <v>0</v>
      </c>
      <c r="AD4212" s="15">
        <f t="shared" si="6433"/>
        <v>301</v>
      </c>
      <c r="AE4212" s="18">
        <f>AD4212*Premissas!$C$12</f>
        <v>9703.2268269534961</v>
      </c>
    </row>
    <row r="4213" spans="1:33" x14ac:dyDescent="0.25">
      <c r="A4213" s="7" t="str">
        <f>Premissas!$E$13</f>
        <v>novembro/18</v>
      </c>
      <c r="B4213" s="29">
        <f t="shared" si="6436"/>
        <v>301</v>
      </c>
      <c r="C4213" s="15">
        <f>LARGE(Premissas!$H$13:$I$13,1)</f>
        <v>66.42</v>
      </c>
      <c r="D4213" s="16">
        <f t="shared" si="6426"/>
        <v>0</v>
      </c>
      <c r="E4213" s="17">
        <f>D4213*Premissas!$C$6</f>
        <v>0</v>
      </c>
      <c r="F4213" s="15">
        <f t="shared" si="6427"/>
        <v>301</v>
      </c>
      <c r="G4213" s="18">
        <f>F4213*Premissas!$C$5</f>
        <v>9703.2268269534961</v>
      </c>
      <c r="M4213" s="7" t="str">
        <f>Premissas!$E$13</f>
        <v>novembro/18</v>
      </c>
      <c r="N4213" s="29">
        <f t="shared" si="6434"/>
        <v>301</v>
      </c>
      <c r="O4213" s="15">
        <f>Premissas!$I$13</f>
        <v>40.659999999999997</v>
      </c>
      <c r="P4213" s="16">
        <f t="shared" si="6429"/>
        <v>0</v>
      </c>
      <c r="Q4213" s="17">
        <f>P4213*Premissas!$C$13</f>
        <v>0</v>
      </c>
      <c r="R4213" s="15">
        <f t="shared" si="6430"/>
        <v>301</v>
      </c>
      <c r="S4213" s="18">
        <f>R4213*Premissas!$C$11</f>
        <v>14497.706422018347</v>
      </c>
      <c r="Y4213" s="7" t="str">
        <f>Premissas!$E$13</f>
        <v>novembro/18</v>
      </c>
      <c r="Z4213" s="29">
        <f t="shared" si="6435"/>
        <v>301</v>
      </c>
      <c r="AA4213" s="15">
        <f>Premissas!$H$13</f>
        <v>66.42</v>
      </c>
      <c r="AB4213" s="16">
        <f t="shared" si="6432"/>
        <v>0</v>
      </c>
      <c r="AC4213" s="17">
        <f>AB4213*Premissas!$C$6</f>
        <v>0</v>
      </c>
      <c r="AD4213" s="15">
        <f t="shared" si="6433"/>
        <v>301</v>
      </c>
      <c r="AE4213" s="18">
        <f>AD4213*Premissas!$C$12</f>
        <v>9703.2268269534961</v>
      </c>
    </row>
    <row r="4214" spans="1:33" x14ac:dyDescent="0.25">
      <c r="A4214" s="26" t="s">
        <v>35</v>
      </c>
      <c r="B4214" s="5"/>
      <c r="C4214" s="5">
        <f>LARGE(C4201:C4213,1)</f>
        <v>89.49</v>
      </c>
      <c r="D4214" s="5">
        <f>LARGE(D4201:D4213,1)</f>
        <v>0</v>
      </c>
      <c r="E4214" s="27">
        <f>SUM(E4202:E4213)</f>
        <v>0</v>
      </c>
      <c r="F4214" s="5">
        <f>LARGE(F4201:F4213,1)</f>
        <v>301</v>
      </c>
      <c r="G4214" s="27">
        <f t="shared" si="6350"/>
        <v>116438.72192344196</v>
      </c>
      <c r="H4214" s="50">
        <f>E4214+G4214</f>
        <v>116438.72192344196</v>
      </c>
      <c r="I4214">
        <f>B4202</f>
        <v>301</v>
      </c>
      <c r="M4214" s="26" t="s">
        <v>35</v>
      </c>
      <c r="N4214" s="5"/>
      <c r="O4214" s="5">
        <f t="shared" ref="O4214:P4214" si="6437">LARGE(O4201:O4213,1)</f>
        <v>77.73</v>
      </c>
      <c r="P4214" s="5">
        <f t="shared" si="6437"/>
        <v>0</v>
      </c>
      <c r="Q4214" s="27">
        <f t="shared" ref="Q4214" si="6438">SUM(Q4202:Q4213)</f>
        <v>0</v>
      </c>
      <c r="R4214" s="5">
        <f t="shared" ref="R4214" si="6439">LARGE(R4201:R4213,1)</f>
        <v>301</v>
      </c>
      <c r="S4214" s="27">
        <f t="shared" si="6354"/>
        <v>173972.47706422021</v>
      </c>
      <c r="T4214" s="50">
        <f t="shared" ref="T4214" si="6440">Q4214+S4214</f>
        <v>173972.47706422021</v>
      </c>
      <c r="U4214">
        <f t="shared" ref="U4214" si="6441">N4202</f>
        <v>301</v>
      </c>
      <c r="Y4214" s="26" t="s">
        <v>35</v>
      </c>
      <c r="Z4214" s="5"/>
      <c r="AA4214" s="5">
        <f t="shared" ref="AA4214:AB4214" si="6442">LARGE(AA4201:AA4213,1)</f>
        <v>89.49</v>
      </c>
      <c r="AB4214" s="5">
        <f t="shared" si="6442"/>
        <v>0</v>
      </c>
      <c r="AC4214" s="27">
        <f t="shared" ref="AC4214" si="6443">SUM(AC4202:AC4213)</f>
        <v>0</v>
      </c>
      <c r="AD4214" s="5">
        <f t="shared" ref="AD4214" si="6444">LARGE(AD4201:AD4213,1)</f>
        <v>301</v>
      </c>
      <c r="AE4214" s="27">
        <f t="shared" si="6360"/>
        <v>116438.72192344196</v>
      </c>
      <c r="AF4214" s="50">
        <f t="shared" ref="AF4214" si="6445">AC4214+AE4214</f>
        <v>116438.72192344196</v>
      </c>
      <c r="AG4214">
        <f t="shared" ref="AG4214" si="6446">Z4202</f>
        <v>301</v>
      </c>
    </row>
    <row r="4215" spans="1:33" x14ac:dyDescent="0.25">
      <c r="A4215" s="6" t="s">
        <v>12</v>
      </c>
      <c r="B4215" s="6" t="s">
        <v>18</v>
      </c>
      <c r="C4215" s="6" t="s">
        <v>19</v>
      </c>
      <c r="D4215" s="14" t="s">
        <v>20</v>
      </c>
      <c r="E4215" s="14" t="s">
        <v>21</v>
      </c>
      <c r="F4215" s="6" t="s">
        <v>22</v>
      </c>
      <c r="G4215" s="6" t="s">
        <v>23</v>
      </c>
      <c r="M4215" s="6" t="s">
        <v>12</v>
      </c>
      <c r="N4215" s="6" t="s">
        <v>18</v>
      </c>
      <c r="O4215" s="6" t="s">
        <v>19</v>
      </c>
      <c r="P4215" s="14" t="s">
        <v>20</v>
      </c>
      <c r="Q4215" s="14" t="s">
        <v>21</v>
      </c>
      <c r="R4215" s="6" t="s">
        <v>22</v>
      </c>
      <c r="S4215" s="6" t="s">
        <v>23</v>
      </c>
      <c r="Y4215" s="6" t="s">
        <v>12</v>
      </c>
      <c r="Z4215" s="6" t="s">
        <v>18</v>
      </c>
      <c r="AA4215" s="6" t="s">
        <v>19</v>
      </c>
      <c r="AB4215" s="14" t="s">
        <v>20</v>
      </c>
      <c r="AC4215" s="14" t="s">
        <v>21</v>
      </c>
      <c r="AD4215" s="6" t="s">
        <v>22</v>
      </c>
      <c r="AE4215" s="6" t="s">
        <v>23</v>
      </c>
    </row>
    <row r="4216" spans="1:33" x14ac:dyDescent="0.25">
      <c r="A4216" s="7" t="str">
        <f>Premissas!$E$2</f>
        <v>outubro/19</v>
      </c>
      <c r="B4216" s="29">
        <f>B4202+1</f>
        <v>302</v>
      </c>
      <c r="C4216" s="15">
        <f>LARGE(Premissas!$H$2:$I$2,1)</f>
        <v>63.39</v>
      </c>
      <c r="D4216" s="16">
        <f t="shared" ref="D4216:D4227" si="6447">IF(C4216&gt;105%*B4216,(C4216-B4216),0)</f>
        <v>0</v>
      </c>
      <c r="E4216" s="17">
        <f>D4216*Premissas!$C$6</f>
        <v>0</v>
      </c>
      <c r="F4216" s="15">
        <f t="shared" ref="F4216:F4227" si="6448">IF(C4216&gt;B4216,C4216,B4216)</f>
        <v>302</v>
      </c>
      <c r="G4216" s="18">
        <f>F4216*Premissas!$C$5</f>
        <v>9735.4634609300847</v>
      </c>
      <c r="M4216" s="7" t="str">
        <f>Premissas!$E$2</f>
        <v>outubro/19</v>
      </c>
      <c r="N4216" s="29">
        <f t="shared" ref="N4216" si="6449">N4202+1</f>
        <v>302</v>
      </c>
      <c r="O4216" s="15">
        <f>Premissas!$I$2</f>
        <v>63.39</v>
      </c>
      <c r="P4216" s="16">
        <f t="shared" ref="P4216:P4227" si="6450">IF(O4216&gt;105%*N4216,(O4216-N4216),0)</f>
        <v>0</v>
      </c>
      <c r="Q4216" s="17">
        <f>P4216*Premissas!$C$13</f>
        <v>0</v>
      </c>
      <c r="R4216" s="15">
        <f t="shared" ref="R4216:R4227" si="6451">IF(O4216&gt;N4216,O4216,N4216)</f>
        <v>302</v>
      </c>
      <c r="S4216" s="18">
        <f>R4216*Premissas!$C$11</f>
        <v>14545.871559633028</v>
      </c>
      <c r="Y4216" s="7" t="str">
        <f>Premissas!$E$2</f>
        <v>outubro/19</v>
      </c>
      <c r="Z4216" s="29">
        <f t="shared" ref="Z4216" si="6452">Z4202+1</f>
        <v>302</v>
      </c>
      <c r="AA4216" s="15">
        <f>Premissas!$H$2</f>
        <v>58.8</v>
      </c>
      <c r="AB4216" s="16">
        <f t="shared" ref="AB4216:AB4227" si="6453">IF(AA4216&gt;105%*Z4216,(AA4216-Z4216),0)</f>
        <v>0</v>
      </c>
      <c r="AC4216" s="17">
        <f>AB4216*Premissas!$C$6</f>
        <v>0</v>
      </c>
      <c r="AD4216" s="15">
        <f t="shared" ref="AD4216:AD4227" si="6454">IF(AA4216&gt;Z4216,AA4216,Z4216)</f>
        <v>302</v>
      </c>
      <c r="AE4216" s="18">
        <f>AD4216*Premissas!$C$12</f>
        <v>9735.4634609300847</v>
      </c>
    </row>
    <row r="4217" spans="1:33" x14ac:dyDescent="0.25">
      <c r="A4217" s="7" t="str">
        <f>Premissas!$E$3</f>
        <v>setembro/19</v>
      </c>
      <c r="B4217" s="29">
        <f>B4216</f>
        <v>302</v>
      </c>
      <c r="C4217" s="15">
        <f>LARGE(Premissas!$H$3:$I$3,1)</f>
        <v>58.91</v>
      </c>
      <c r="D4217" s="16">
        <f t="shared" si="6447"/>
        <v>0</v>
      </c>
      <c r="E4217" s="17">
        <f>D4217*Premissas!$C$6</f>
        <v>0</v>
      </c>
      <c r="F4217" s="15">
        <f t="shared" si="6448"/>
        <v>302</v>
      </c>
      <c r="G4217" s="18">
        <f>F4217*Premissas!$C$5</f>
        <v>9735.4634609300847</v>
      </c>
      <c r="M4217" s="7" t="str">
        <f>Premissas!$E$3</f>
        <v>setembro/19</v>
      </c>
      <c r="N4217" s="29">
        <f t="shared" ref="N4217:N4227" si="6455">N4216</f>
        <v>302</v>
      </c>
      <c r="O4217" s="15">
        <f>Premissas!$I$3</f>
        <v>52.19</v>
      </c>
      <c r="P4217" s="16">
        <f t="shared" si="6450"/>
        <v>0</v>
      </c>
      <c r="Q4217" s="17">
        <f>P4217*Premissas!$C$13</f>
        <v>0</v>
      </c>
      <c r="R4217" s="15">
        <f t="shared" si="6451"/>
        <v>302</v>
      </c>
      <c r="S4217" s="18">
        <f>R4217*Premissas!$C$11</f>
        <v>14545.871559633028</v>
      </c>
      <c r="Y4217" s="7" t="str">
        <f>Premissas!$E$3</f>
        <v>setembro/19</v>
      </c>
      <c r="Z4217" s="29">
        <f t="shared" ref="Z4217:Z4227" si="6456">Z4216</f>
        <v>302</v>
      </c>
      <c r="AA4217" s="15">
        <f>Premissas!$H$3</f>
        <v>58.91</v>
      </c>
      <c r="AB4217" s="16">
        <f t="shared" si="6453"/>
        <v>0</v>
      </c>
      <c r="AC4217" s="17">
        <f>AB4217*Premissas!$C$6</f>
        <v>0</v>
      </c>
      <c r="AD4217" s="15">
        <f t="shared" si="6454"/>
        <v>302</v>
      </c>
      <c r="AE4217" s="18">
        <f>AD4217*Premissas!$C$12</f>
        <v>9735.4634609300847</v>
      </c>
    </row>
    <row r="4218" spans="1:33" x14ac:dyDescent="0.25">
      <c r="A4218" s="7" t="str">
        <f>Premissas!$E$4</f>
        <v>agosto/19</v>
      </c>
      <c r="B4218" s="29">
        <f t="shared" ref="B4218:B4227" si="6457">B4217</f>
        <v>302</v>
      </c>
      <c r="C4218" s="15">
        <f>LARGE(Premissas!$H$4:$I$4,1)</f>
        <v>46.48</v>
      </c>
      <c r="D4218" s="16">
        <f t="shared" si="6447"/>
        <v>0</v>
      </c>
      <c r="E4218" s="17">
        <f>D4218*Premissas!$C$6</f>
        <v>0</v>
      </c>
      <c r="F4218" s="15">
        <f t="shared" si="6448"/>
        <v>302</v>
      </c>
      <c r="G4218" s="18">
        <f>F4218*Premissas!$C$5</f>
        <v>9735.4634609300847</v>
      </c>
      <c r="M4218" s="7" t="str">
        <f>Premissas!$E$4</f>
        <v>agosto/19</v>
      </c>
      <c r="N4218" s="29">
        <f t="shared" si="6455"/>
        <v>302</v>
      </c>
      <c r="O4218" s="15">
        <f>Premissas!$I$4</f>
        <v>20.16</v>
      </c>
      <c r="P4218" s="16">
        <f t="shared" si="6450"/>
        <v>0</v>
      </c>
      <c r="Q4218" s="17">
        <f>P4218*Premissas!$C$13</f>
        <v>0</v>
      </c>
      <c r="R4218" s="15">
        <f t="shared" si="6451"/>
        <v>302</v>
      </c>
      <c r="S4218" s="18">
        <f>R4218*Premissas!$C$11</f>
        <v>14545.871559633028</v>
      </c>
      <c r="Y4218" s="7" t="str">
        <f>Premissas!$E$4</f>
        <v>agosto/19</v>
      </c>
      <c r="Z4218" s="29">
        <f t="shared" si="6456"/>
        <v>302</v>
      </c>
      <c r="AA4218" s="15">
        <f>Premissas!$H$4</f>
        <v>46.48</v>
      </c>
      <c r="AB4218" s="16">
        <f t="shared" si="6453"/>
        <v>0</v>
      </c>
      <c r="AC4218" s="17">
        <f>AB4218*Premissas!$C$6</f>
        <v>0</v>
      </c>
      <c r="AD4218" s="15">
        <f t="shared" si="6454"/>
        <v>302</v>
      </c>
      <c r="AE4218" s="18">
        <f>AD4218*Premissas!$C$12</f>
        <v>9735.4634609300847</v>
      </c>
    </row>
    <row r="4219" spans="1:33" x14ac:dyDescent="0.25">
      <c r="A4219" s="7" t="str">
        <f>Premissas!$E$5</f>
        <v>julho/19</v>
      </c>
      <c r="B4219" s="29">
        <f t="shared" si="6457"/>
        <v>302</v>
      </c>
      <c r="C4219" s="15">
        <f>LARGE(Premissas!$H$5:$I$5,1)</f>
        <v>63.17</v>
      </c>
      <c r="D4219" s="16">
        <f t="shared" si="6447"/>
        <v>0</v>
      </c>
      <c r="E4219" s="17">
        <f>D4219*Premissas!$C$6</f>
        <v>0</v>
      </c>
      <c r="F4219" s="15">
        <f t="shared" si="6448"/>
        <v>302</v>
      </c>
      <c r="G4219" s="18">
        <f>F4219*Premissas!$C$5</f>
        <v>9735.4634609300847</v>
      </c>
      <c r="M4219" s="7" t="str">
        <f>Premissas!$E$5</f>
        <v>julho/19</v>
      </c>
      <c r="N4219" s="29">
        <f t="shared" si="6455"/>
        <v>302</v>
      </c>
      <c r="O4219" s="15">
        <f>Premissas!$I$5</f>
        <v>39.979999999999997</v>
      </c>
      <c r="P4219" s="16">
        <f t="shared" si="6450"/>
        <v>0</v>
      </c>
      <c r="Q4219" s="17">
        <f>P4219*Premissas!$C$13</f>
        <v>0</v>
      </c>
      <c r="R4219" s="15">
        <f t="shared" si="6451"/>
        <v>302</v>
      </c>
      <c r="S4219" s="18">
        <f>R4219*Premissas!$C$11</f>
        <v>14545.871559633028</v>
      </c>
      <c r="Y4219" s="7" t="str">
        <f>Premissas!$E$5</f>
        <v>julho/19</v>
      </c>
      <c r="Z4219" s="29">
        <f t="shared" si="6456"/>
        <v>302</v>
      </c>
      <c r="AA4219" s="15">
        <f>Premissas!$H$5</f>
        <v>63.17</v>
      </c>
      <c r="AB4219" s="16">
        <f t="shared" si="6453"/>
        <v>0</v>
      </c>
      <c r="AC4219" s="17">
        <f>AB4219*Premissas!$C$6</f>
        <v>0</v>
      </c>
      <c r="AD4219" s="15">
        <f t="shared" si="6454"/>
        <v>302</v>
      </c>
      <c r="AE4219" s="18">
        <f>AD4219*Premissas!$C$12</f>
        <v>9735.4634609300847</v>
      </c>
    </row>
    <row r="4220" spans="1:33" x14ac:dyDescent="0.25">
      <c r="A4220" s="7" t="str">
        <f>Premissas!$E$6</f>
        <v>junho/19</v>
      </c>
      <c r="B4220" s="29">
        <f t="shared" si="6457"/>
        <v>302</v>
      </c>
      <c r="C4220" s="15">
        <f>LARGE(Premissas!$H$6:$I$6,1)</f>
        <v>59.47</v>
      </c>
      <c r="D4220" s="16">
        <f t="shared" si="6447"/>
        <v>0</v>
      </c>
      <c r="E4220" s="17">
        <f>D4220*Premissas!$C$6</f>
        <v>0</v>
      </c>
      <c r="F4220" s="15">
        <f t="shared" si="6448"/>
        <v>302</v>
      </c>
      <c r="G4220" s="18">
        <f>F4220*Premissas!$C$5</f>
        <v>9735.4634609300847</v>
      </c>
      <c r="M4220" s="7" t="str">
        <f>Premissas!$E$6</f>
        <v>junho/19</v>
      </c>
      <c r="N4220" s="29">
        <f t="shared" si="6455"/>
        <v>302</v>
      </c>
      <c r="O4220" s="15">
        <f>Premissas!$I$6</f>
        <v>47.71</v>
      </c>
      <c r="P4220" s="16">
        <f t="shared" si="6450"/>
        <v>0</v>
      </c>
      <c r="Q4220" s="17">
        <f>P4220*Premissas!$C$13</f>
        <v>0</v>
      </c>
      <c r="R4220" s="15">
        <f t="shared" si="6451"/>
        <v>302</v>
      </c>
      <c r="S4220" s="18">
        <f>R4220*Premissas!$C$11</f>
        <v>14545.871559633028</v>
      </c>
      <c r="Y4220" s="7" t="str">
        <f>Premissas!$E$6</f>
        <v>junho/19</v>
      </c>
      <c r="Z4220" s="29">
        <f t="shared" si="6456"/>
        <v>302</v>
      </c>
      <c r="AA4220" s="15">
        <f>Premissas!$H$6</f>
        <v>59.47</v>
      </c>
      <c r="AB4220" s="16">
        <f t="shared" si="6453"/>
        <v>0</v>
      </c>
      <c r="AC4220" s="17">
        <f>AB4220*Premissas!$C$6</f>
        <v>0</v>
      </c>
      <c r="AD4220" s="15">
        <f t="shared" si="6454"/>
        <v>302</v>
      </c>
      <c r="AE4220" s="18">
        <f>AD4220*Premissas!$C$12</f>
        <v>9735.4634609300847</v>
      </c>
    </row>
    <row r="4221" spans="1:33" x14ac:dyDescent="0.25">
      <c r="A4221" s="7" t="str">
        <f>Premissas!$E$7</f>
        <v>maio/19</v>
      </c>
      <c r="B4221" s="29">
        <f t="shared" si="6457"/>
        <v>302</v>
      </c>
      <c r="C4221" s="15">
        <f>LARGE(Premissas!$H$7:$I$7,1)</f>
        <v>61.04</v>
      </c>
      <c r="D4221" s="20">
        <f t="shared" si="6447"/>
        <v>0</v>
      </c>
      <c r="E4221" s="17">
        <f>D4221*Premissas!$C$6</f>
        <v>0</v>
      </c>
      <c r="F4221" s="15">
        <f t="shared" si="6448"/>
        <v>302</v>
      </c>
      <c r="G4221" s="18">
        <f>F4221*Premissas!$C$5</f>
        <v>9735.4634609300847</v>
      </c>
      <c r="M4221" s="7" t="str">
        <f>Premissas!$E$7</f>
        <v>maio/19</v>
      </c>
      <c r="N4221" s="29">
        <f t="shared" si="6455"/>
        <v>302</v>
      </c>
      <c r="O4221" s="15">
        <f>Premissas!$I$7</f>
        <v>46.37</v>
      </c>
      <c r="P4221" s="20">
        <f t="shared" si="6450"/>
        <v>0</v>
      </c>
      <c r="Q4221" s="17">
        <f>P4221*Premissas!$C$13</f>
        <v>0</v>
      </c>
      <c r="R4221" s="15">
        <f t="shared" si="6451"/>
        <v>302</v>
      </c>
      <c r="S4221" s="18">
        <f>R4221*Premissas!$C$11</f>
        <v>14545.871559633028</v>
      </c>
      <c r="Y4221" s="7" t="str">
        <f>Premissas!$E$7</f>
        <v>maio/19</v>
      </c>
      <c r="Z4221" s="29">
        <f t="shared" si="6456"/>
        <v>302</v>
      </c>
      <c r="AA4221" s="15">
        <f>Premissas!$H$7</f>
        <v>61.04</v>
      </c>
      <c r="AB4221" s="20">
        <f t="shared" si="6453"/>
        <v>0</v>
      </c>
      <c r="AC4221" s="17">
        <f>AB4221*Premissas!$C$6</f>
        <v>0</v>
      </c>
      <c r="AD4221" s="15">
        <f t="shared" si="6454"/>
        <v>302</v>
      </c>
      <c r="AE4221" s="18">
        <f>AD4221*Premissas!$C$12</f>
        <v>9735.4634609300847</v>
      </c>
    </row>
    <row r="4222" spans="1:33" x14ac:dyDescent="0.25">
      <c r="A4222" s="7" t="str">
        <f>Premissas!$E$8</f>
        <v>abril/19</v>
      </c>
      <c r="B4222" s="29">
        <f t="shared" si="6457"/>
        <v>302</v>
      </c>
      <c r="C4222" s="15">
        <f>LARGE(Premissas!$H$8:$I$8,1)</f>
        <v>81.98</v>
      </c>
      <c r="D4222" s="20">
        <f t="shared" si="6447"/>
        <v>0</v>
      </c>
      <c r="E4222" s="17">
        <f>D4222*Premissas!$C$6</f>
        <v>0</v>
      </c>
      <c r="F4222" s="15">
        <f t="shared" si="6448"/>
        <v>302</v>
      </c>
      <c r="G4222" s="18">
        <f>F4222*Premissas!$C$5</f>
        <v>9735.4634609300847</v>
      </c>
      <c r="M4222" s="7" t="str">
        <f>Premissas!$E$8</f>
        <v>abril/19</v>
      </c>
      <c r="N4222" s="29">
        <f t="shared" si="6455"/>
        <v>302</v>
      </c>
      <c r="O4222" s="15">
        <f>Premissas!$I$8</f>
        <v>53.09</v>
      </c>
      <c r="P4222" s="20">
        <f t="shared" si="6450"/>
        <v>0</v>
      </c>
      <c r="Q4222" s="17">
        <f>P4222*Premissas!$C$13</f>
        <v>0</v>
      </c>
      <c r="R4222" s="15">
        <f t="shared" si="6451"/>
        <v>302</v>
      </c>
      <c r="S4222" s="18">
        <f>R4222*Premissas!$C$11</f>
        <v>14545.871559633028</v>
      </c>
      <c r="Y4222" s="7" t="str">
        <f>Premissas!$E$8</f>
        <v>abril/19</v>
      </c>
      <c r="Z4222" s="29">
        <f t="shared" si="6456"/>
        <v>302</v>
      </c>
      <c r="AA4222" s="15">
        <f>Premissas!$H$8</f>
        <v>81.98</v>
      </c>
      <c r="AB4222" s="20">
        <f t="shared" si="6453"/>
        <v>0</v>
      </c>
      <c r="AC4222" s="17">
        <f>AB4222*Premissas!$C$6</f>
        <v>0</v>
      </c>
      <c r="AD4222" s="15">
        <f t="shared" si="6454"/>
        <v>302</v>
      </c>
      <c r="AE4222" s="18">
        <f>AD4222*Premissas!$C$12</f>
        <v>9735.4634609300847</v>
      </c>
    </row>
    <row r="4223" spans="1:33" x14ac:dyDescent="0.25">
      <c r="A4223" s="7" t="str">
        <f>Premissas!$E$9</f>
        <v>março/19</v>
      </c>
      <c r="B4223" s="29">
        <f t="shared" si="6457"/>
        <v>302</v>
      </c>
      <c r="C4223" s="15">
        <f>LARGE(Premissas!$H$9:$I$9,1)</f>
        <v>77.73</v>
      </c>
      <c r="D4223" s="20">
        <f t="shared" si="6447"/>
        <v>0</v>
      </c>
      <c r="E4223" s="17">
        <f>D4223*Premissas!$C$6</f>
        <v>0</v>
      </c>
      <c r="F4223" s="15">
        <f t="shared" si="6448"/>
        <v>302</v>
      </c>
      <c r="G4223" s="18">
        <f>F4223*Premissas!$C$5</f>
        <v>9735.4634609300847</v>
      </c>
      <c r="M4223" s="7" t="str">
        <f>Premissas!$E$9</f>
        <v>março/19</v>
      </c>
      <c r="N4223" s="29">
        <f t="shared" si="6455"/>
        <v>302</v>
      </c>
      <c r="O4223" s="15">
        <f>Premissas!$I$9</f>
        <v>77.73</v>
      </c>
      <c r="P4223" s="20">
        <f t="shared" si="6450"/>
        <v>0</v>
      </c>
      <c r="Q4223" s="17">
        <f>P4223*Premissas!$C$13</f>
        <v>0</v>
      </c>
      <c r="R4223" s="15">
        <f t="shared" si="6451"/>
        <v>302</v>
      </c>
      <c r="S4223" s="18">
        <f>R4223*Premissas!$C$11</f>
        <v>14545.871559633028</v>
      </c>
      <c r="Y4223" s="7" t="str">
        <f>Premissas!$E$9</f>
        <v>março/19</v>
      </c>
      <c r="Z4223" s="29">
        <f t="shared" si="6456"/>
        <v>302</v>
      </c>
      <c r="AA4223" s="15">
        <f>Premissas!$H$9</f>
        <v>77.62</v>
      </c>
      <c r="AB4223" s="20">
        <f t="shared" si="6453"/>
        <v>0</v>
      </c>
      <c r="AC4223" s="17">
        <f>AB4223*Premissas!$C$6</f>
        <v>0</v>
      </c>
      <c r="AD4223" s="15">
        <f t="shared" si="6454"/>
        <v>302</v>
      </c>
      <c r="AE4223" s="18">
        <f>AD4223*Premissas!$C$12</f>
        <v>9735.4634609300847</v>
      </c>
    </row>
    <row r="4224" spans="1:33" x14ac:dyDescent="0.25">
      <c r="A4224" s="7" t="str">
        <f>Premissas!$E$10</f>
        <v>fevereiro/19</v>
      </c>
      <c r="B4224" s="29">
        <f t="shared" si="6457"/>
        <v>302</v>
      </c>
      <c r="C4224" s="15">
        <f>LARGE(Premissas!$H$10:$I$10,1)</f>
        <v>89.49</v>
      </c>
      <c r="D4224" s="20">
        <f t="shared" si="6447"/>
        <v>0</v>
      </c>
      <c r="E4224" s="17">
        <f>D4224*Premissas!$C$6</f>
        <v>0</v>
      </c>
      <c r="F4224" s="15">
        <f t="shared" si="6448"/>
        <v>302</v>
      </c>
      <c r="G4224" s="18">
        <f>F4224*Premissas!$C$5</f>
        <v>9735.4634609300847</v>
      </c>
      <c r="M4224" s="7" t="str">
        <f>Premissas!$E$10</f>
        <v>fevereiro/19</v>
      </c>
      <c r="N4224" s="29">
        <f t="shared" si="6455"/>
        <v>302</v>
      </c>
      <c r="O4224" s="15">
        <f>Premissas!$I$10</f>
        <v>61.82</v>
      </c>
      <c r="P4224" s="20">
        <f t="shared" si="6450"/>
        <v>0</v>
      </c>
      <c r="Q4224" s="17">
        <f>P4224*Premissas!$C$13</f>
        <v>0</v>
      </c>
      <c r="R4224" s="15">
        <f t="shared" si="6451"/>
        <v>302</v>
      </c>
      <c r="S4224" s="18">
        <f>R4224*Premissas!$C$11</f>
        <v>14545.871559633028</v>
      </c>
      <c r="Y4224" s="7" t="str">
        <f>Premissas!$E$10</f>
        <v>fevereiro/19</v>
      </c>
      <c r="Z4224" s="29">
        <f t="shared" si="6456"/>
        <v>302</v>
      </c>
      <c r="AA4224" s="15">
        <f>Premissas!$H$10</f>
        <v>89.49</v>
      </c>
      <c r="AB4224" s="20">
        <f t="shared" si="6453"/>
        <v>0</v>
      </c>
      <c r="AC4224" s="17">
        <f>AB4224*Premissas!$C$6</f>
        <v>0</v>
      </c>
      <c r="AD4224" s="15">
        <f t="shared" si="6454"/>
        <v>302</v>
      </c>
      <c r="AE4224" s="18">
        <f>AD4224*Premissas!$C$12</f>
        <v>9735.4634609300847</v>
      </c>
    </row>
    <row r="4225" spans="1:33" x14ac:dyDescent="0.25">
      <c r="A4225" s="7" t="str">
        <f>Premissas!$E$11</f>
        <v>janeiro/19</v>
      </c>
      <c r="B4225" s="29">
        <f t="shared" si="6457"/>
        <v>302</v>
      </c>
      <c r="C4225" s="15">
        <f>LARGE(Premissas!$H$11:$I$11,1)</f>
        <v>81.09</v>
      </c>
      <c r="D4225" s="16">
        <f t="shared" si="6447"/>
        <v>0</v>
      </c>
      <c r="E4225" s="17">
        <f>D4225*Premissas!$C$6</f>
        <v>0</v>
      </c>
      <c r="F4225" s="15">
        <f t="shared" si="6448"/>
        <v>302</v>
      </c>
      <c r="G4225" s="18">
        <f>F4225*Premissas!$C$5</f>
        <v>9735.4634609300847</v>
      </c>
      <c r="M4225" s="7" t="str">
        <f>Premissas!$E$11</f>
        <v>janeiro/19</v>
      </c>
      <c r="N4225" s="29">
        <f t="shared" si="6455"/>
        <v>302</v>
      </c>
      <c r="O4225" s="15">
        <f>Premissas!$I$11</f>
        <v>57.12</v>
      </c>
      <c r="P4225" s="16">
        <f t="shared" si="6450"/>
        <v>0</v>
      </c>
      <c r="Q4225" s="17">
        <f>P4225*Premissas!$C$13</f>
        <v>0</v>
      </c>
      <c r="R4225" s="15">
        <f t="shared" si="6451"/>
        <v>302</v>
      </c>
      <c r="S4225" s="18">
        <f>R4225*Premissas!$C$11</f>
        <v>14545.871559633028</v>
      </c>
      <c r="Y4225" s="7" t="str">
        <f>Premissas!$E$11</f>
        <v>janeiro/19</v>
      </c>
      <c r="Z4225" s="29">
        <f t="shared" si="6456"/>
        <v>302</v>
      </c>
      <c r="AA4225" s="15">
        <f>Premissas!$H$11</f>
        <v>81.09</v>
      </c>
      <c r="AB4225" s="16">
        <f t="shared" si="6453"/>
        <v>0</v>
      </c>
      <c r="AC4225" s="17">
        <f>AB4225*Premissas!$C$6</f>
        <v>0</v>
      </c>
      <c r="AD4225" s="15">
        <f t="shared" si="6454"/>
        <v>302</v>
      </c>
      <c r="AE4225" s="18">
        <f>AD4225*Premissas!$C$12</f>
        <v>9735.4634609300847</v>
      </c>
    </row>
    <row r="4226" spans="1:33" x14ac:dyDescent="0.25">
      <c r="A4226" s="7" t="str">
        <f>Premissas!$E$12</f>
        <v>dezembro/18</v>
      </c>
      <c r="B4226" s="29">
        <f t="shared" si="6457"/>
        <v>302</v>
      </c>
      <c r="C4226" s="15">
        <f>LARGE(Premissas!$H$12:$I$12,1)</f>
        <v>66.98</v>
      </c>
      <c r="D4226" s="16">
        <f t="shared" si="6447"/>
        <v>0</v>
      </c>
      <c r="E4226" s="17">
        <f>D4226*Premissas!$C$6</f>
        <v>0</v>
      </c>
      <c r="F4226" s="15">
        <f t="shared" si="6448"/>
        <v>302</v>
      </c>
      <c r="G4226" s="18">
        <f>F4226*Premissas!$C$5</f>
        <v>9735.4634609300847</v>
      </c>
      <c r="M4226" s="7" t="str">
        <f>Premissas!$E$12</f>
        <v>dezembro/18</v>
      </c>
      <c r="N4226" s="29">
        <f t="shared" si="6455"/>
        <v>302</v>
      </c>
      <c r="O4226" s="15">
        <f>Premissas!$I$12</f>
        <v>56.9</v>
      </c>
      <c r="P4226" s="16">
        <f t="shared" si="6450"/>
        <v>0</v>
      </c>
      <c r="Q4226" s="17">
        <f>P4226*Premissas!$C$13</f>
        <v>0</v>
      </c>
      <c r="R4226" s="15">
        <f t="shared" si="6451"/>
        <v>302</v>
      </c>
      <c r="S4226" s="18">
        <f>R4226*Premissas!$C$11</f>
        <v>14545.871559633028</v>
      </c>
      <c r="Y4226" s="7" t="str">
        <f>Premissas!$E$12</f>
        <v>dezembro/18</v>
      </c>
      <c r="Z4226" s="29">
        <f t="shared" si="6456"/>
        <v>302</v>
      </c>
      <c r="AA4226" s="15">
        <f>Premissas!$H$12</f>
        <v>66.98</v>
      </c>
      <c r="AB4226" s="16">
        <f t="shared" si="6453"/>
        <v>0</v>
      </c>
      <c r="AC4226" s="17">
        <f>AB4226*Premissas!$C$6</f>
        <v>0</v>
      </c>
      <c r="AD4226" s="15">
        <f t="shared" si="6454"/>
        <v>302</v>
      </c>
      <c r="AE4226" s="18">
        <f>AD4226*Premissas!$C$12</f>
        <v>9735.4634609300847</v>
      </c>
    </row>
    <row r="4227" spans="1:33" x14ac:dyDescent="0.25">
      <c r="A4227" s="7" t="str">
        <f>Premissas!$E$13</f>
        <v>novembro/18</v>
      </c>
      <c r="B4227" s="29">
        <f t="shared" si="6457"/>
        <v>302</v>
      </c>
      <c r="C4227" s="15">
        <f>LARGE(Premissas!$H$13:$I$13,1)</f>
        <v>66.42</v>
      </c>
      <c r="D4227" s="16">
        <f t="shared" si="6447"/>
        <v>0</v>
      </c>
      <c r="E4227" s="17">
        <f>D4227*Premissas!$C$6</f>
        <v>0</v>
      </c>
      <c r="F4227" s="15">
        <f t="shared" si="6448"/>
        <v>302</v>
      </c>
      <c r="G4227" s="18">
        <f>F4227*Premissas!$C$5</f>
        <v>9735.4634609300847</v>
      </c>
      <c r="M4227" s="7" t="str">
        <f>Premissas!$E$13</f>
        <v>novembro/18</v>
      </c>
      <c r="N4227" s="29">
        <f t="shared" si="6455"/>
        <v>302</v>
      </c>
      <c r="O4227" s="15">
        <f>Premissas!$I$13</f>
        <v>40.659999999999997</v>
      </c>
      <c r="P4227" s="16">
        <f t="shared" si="6450"/>
        <v>0</v>
      </c>
      <c r="Q4227" s="17">
        <f>P4227*Premissas!$C$13</f>
        <v>0</v>
      </c>
      <c r="R4227" s="15">
        <f t="shared" si="6451"/>
        <v>302</v>
      </c>
      <c r="S4227" s="18">
        <f>R4227*Premissas!$C$11</f>
        <v>14545.871559633028</v>
      </c>
      <c r="Y4227" s="7" t="str">
        <f>Premissas!$E$13</f>
        <v>novembro/18</v>
      </c>
      <c r="Z4227" s="29">
        <f t="shared" si="6456"/>
        <v>302</v>
      </c>
      <c r="AA4227" s="15">
        <f>Premissas!$H$13</f>
        <v>66.42</v>
      </c>
      <c r="AB4227" s="16">
        <f t="shared" si="6453"/>
        <v>0</v>
      </c>
      <c r="AC4227" s="17">
        <f>AB4227*Premissas!$C$6</f>
        <v>0</v>
      </c>
      <c r="AD4227" s="15">
        <f t="shared" si="6454"/>
        <v>302</v>
      </c>
      <c r="AE4227" s="18">
        <f>AD4227*Premissas!$C$12</f>
        <v>9735.4634609300847</v>
      </c>
    </row>
    <row r="4228" spans="1:33" x14ac:dyDescent="0.25">
      <c r="A4228" s="26" t="s">
        <v>35</v>
      </c>
      <c r="B4228" s="5"/>
      <c r="C4228" s="5">
        <f>LARGE(C4215:C4227,1)</f>
        <v>89.49</v>
      </c>
      <c r="D4228" s="5">
        <f>LARGE(D4215:D4227,1)</f>
        <v>0</v>
      </c>
      <c r="E4228" s="27">
        <f>SUM(E4216:E4227)</f>
        <v>0</v>
      </c>
      <c r="F4228" s="5">
        <f>LARGE(F4215:F4227,1)</f>
        <v>302</v>
      </c>
      <c r="G4228" s="27">
        <f t="shared" ref="G4228:G4284" si="6458">SUM(G4216:G4227)</f>
        <v>116825.56153116102</v>
      </c>
      <c r="H4228" s="50">
        <f>E4228+G4228</f>
        <v>116825.56153116102</v>
      </c>
      <c r="I4228">
        <f>B4216</f>
        <v>302</v>
      </c>
      <c r="M4228" s="26" t="s">
        <v>35</v>
      </c>
      <c r="N4228" s="5"/>
      <c r="O4228" s="5">
        <f t="shared" ref="O4228:P4228" si="6459">LARGE(O4215:O4227,1)</f>
        <v>77.73</v>
      </c>
      <c r="P4228" s="5">
        <f t="shared" si="6459"/>
        <v>0</v>
      </c>
      <c r="Q4228" s="27">
        <f t="shared" ref="Q4228" si="6460">SUM(Q4216:Q4227)</f>
        <v>0</v>
      </c>
      <c r="R4228" s="5">
        <f t="shared" ref="R4228" si="6461">LARGE(R4215:R4227,1)</f>
        <v>302</v>
      </c>
      <c r="S4228" s="27">
        <f t="shared" ref="S4228:S4284" si="6462">SUM(S4216:S4227)</f>
        <v>174550.45871559632</v>
      </c>
      <c r="T4228" s="50">
        <f t="shared" ref="T4228" si="6463">Q4228+S4228</f>
        <v>174550.45871559632</v>
      </c>
      <c r="U4228">
        <f t="shared" ref="U4228" si="6464">N4216</f>
        <v>302</v>
      </c>
      <c r="Y4228" s="26" t="s">
        <v>35</v>
      </c>
      <c r="Z4228" s="5"/>
      <c r="AA4228" s="5">
        <f t="shared" ref="AA4228:AB4228" si="6465">LARGE(AA4215:AA4227,1)</f>
        <v>89.49</v>
      </c>
      <c r="AB4228" s="5">
        <f t="shared" si="6465"/>
        <v>0</v>
      </c>
      <c r="AC4228" s="27">
        <f t="shared" ref="AC4228" si="6466">SUM(AC4216:AC4227)</f>
        <v>0</v>
      </c>
      <c r="AD4228" s="5">
        <f t="shared" ref="AD4228" si="6467">LARGE(AD4215:AD4227,1)</f>
        <v>302</v>
      </c>
      <c r="AE4228" s="27">
        <f t="shared" ref="AE4228:AE4284" si="6468">SUM(AE4216:AE4227)</f>
        <v>116825.56153116102</v>
      </c>
      <c r="AF4228" s="50">
        <f t="shared" ref="AF4228" si="6469">AC4228+AE4228</f>
        <v>116825.56153116102</v>
      </c>
      <c r="AG4228">
        <f t="shared" ref="AG4228" si="6470">Z4216</f>
        <v>302</v>
      </c>
    </row>
    <row r="4229" spans="1:33" x14ac:dyDescent="0.25">
      <c r="A4229" s="6" t="s">
        <v>12</v>
      </c>
      <c r="B4229" s="6" t="s">
        <v>18</v>
      </c>
      <c r="C4229" s="6" t="s">
        <v>19</v>
      </c>
      <c r="D4229" s="14" t="s">
        <v>20</v>
      </c>
      <c r="E4229" s="14" t="s">
        <v>21</v>
      </c>
      <c r="F4229" s="6" t="s">
        <v>22</v>
      </c>
      <c r="G4229" s="6" t="s">
        <v>23</v>
      </c>
      <c r="M4229" s="6" t="s">
        <v>12</v>
      </c>
      <c r="N4229" s="6" t="s">
        <v>18</v>
      </c>
      <c r="O4229" s="6" t="s">
        <v>19</v>
      </c>
      <c r="P4229" s="14" t="s">
        <v>20</v>
      </c>
      <c r="Q4229" s="14" t="s">
        <v>21</v>
      </c>
      <c r="R4229" s="6" t="s">
        <v>22</v>
      </c>
      <c r="S4229" s="6" t="s">
        <v>23</v>
      </c>
      <c r="Y4229" s="6" t="s">
        <v>12</v>
      </c>
      <c r="Z4229" s="6" t="s">
        <v>18</v>
      </c>
      <c r="AA4229" s="6" t="s">
        <v>19</v>
      </c>
      <c r="AB4229" s="14" t="s">
        <v>20</v>
      </c>
      <c r="AC4229" s="14" t="s">
        <v>21</v>
      </c>
      <c r="AD4229" s="6" t="s">
        <v>22</v>
      </c>
      <c r="AE4229" s="6" t="s">
        <v>23</v>
      </c>
    </row>
    <row r="4230" spans="1:33" x14ac:dyDescent="0.25">
      <c r="A4230" s="7" t="str">
        <f>Premissas!$E$2</f>
        <v>outubro/19</v>
      </c>
      <c r="B4230" s="29">
        <f>B4216+1</f>
        <v>303</v>
      </c>
      <c r="C4230" s="15">
        <f>LARGE(Premissas!$H$2:$I$2,1)</f>
        <v>63.39</v>
      </c>
      <c r="D4230" s="16">
        <f t="shared" ref="D4230:D4241" si="6471">IF(C4230&gt;105%*B4230,(C4230-B4230),0)</f>
        <v>0</v>
      </c>
      <c r="E4230" s="17">
        <f>D4230*Premissas!$C$6</f>
        <v>0</v>
      </c>
      <c r="F4230" s="15">
        <f t="shared" ref="F4230:F4241" si="6472">IF(C4230&gt;B4230,C4230,B4230)</f>
        <v>303</v>
      </c>
      <c r="G4230" s="18">
        <f>F4230*Premissas!$C$5</f>
        <v>9767.7000949066751</v>
      </c>
      <c r="M4230" s="7" t="str">
        <f>Premissas!$E$2</f>
        <v>outubro/19</v>
      </c>
      <c r="N4230" s="29">
        <f t="shared" ref="N4230" si="6473">N4216+1</f>
        <v>303</v>
      </c>
      <c r="O4230" s="15">
        <f>Premissas!$I$2</f>
        <v>63.39</v>
      </c>
      <c r="P4230" s="16">
        <f t="shared" ref="P4230:P4241" si="6474">IF(O4230&gt;105%*N4230,(O4230-N4230),0)</f>
        <v>0</v>
      </c>
      <c r="Q4230" s="17">
        <f>P4230*Premissas!$C$13</f>
        <v>0</v>
      </c>
      <c r="R4230" s="15">
        <f t="shared" ref="R4230:R4241" si="6475">IF(O4230&gt;N4230,O4230,N4230)</f>
        <v>303</v>
      </c>
      <c r="S4230" s="18">
        <f>R4230*Premissas!$C$11</f>
        <v>14594.036697247706</v>
      </c>
      <c r="Y4230" s="7" t="str">
        <f>Premissas!$E$2</f>
        <v>outubro/19</v>
      </c>
      <c r="Z4230" s="29">
        <f t="shared" ref="Z4230" si="6476">Z4216+1</f>
        <v>303</v>
      </c>
      <c r="AA4230" s="15">
        <f>Premissas!$H$2</f>
        <v>58.8</v>
      </c>
      <c r="AB4230" s="16">
        <f t="shared" ref="AB4230:AB4241" si="6477">IF(AA4230&gt;105%*Z4230,(AA4230-Z4230),0)</f>
        <v>0</v>
      </c>
      <c r="AC4230" s="17">
        <f>AB4230*Premissas!$C$6</f>
        <v>0</v>
      </c>
      <c r="AD4230" s="15">
        <f t="shared" ref="AD4230:AD4241" si="6478">IF(AA4230&gt;Z4230,AA4230,Z4230)</f>
        <v>303</v>
      </c>
      <c r="AE4230" s="18">
        <f>AD4230*Premissas!$C$12</f>
        <v>9767.7000949066751</v>
      </c>
    </row>
    <row r="4231" spans="1:33" x14ac:dyDescent="0.25">
      <c r="A4231" s="7" t="str">
        <f>Premissas!$E$3</f>
        <v>setembro/19</v>
      </c>
      <c r="B4231" s="29">
        <f>B4230</f>
        <v>303</v>
      </c>
      <c r="C4231" s="15">
        <f>LARGE(Premissas!$H$3:$I$3,1)</f>
        <v>58.91</v>
      </c>
      <c r="D4231" s="16">
        <f t="shared" si="6471"/>
        <v>0</v>
      </c>
      <c r="E4231" s="17">
        <f>D4231*Premissas!$C$6</f>
        <v>0</v>
      </c>
      <c r="F4231" s="15">
        <f t="shared" si="6472"/>
        <v>303</v>
      </c>
      <c r="G4231" s="18">
        <f>F4231*Premissas!$C$5</f>
        <v>9767.7000949066751</v>
      </c>
      <c r="M4231" s="7" t="str">
        <f>Premissas!$E$3</f>
        <v>setembro/19</v>
      </c>
      <c r="N4231" s="29">
        <f t="shared" ref="N4231:N4241" si="6479">N4230</f>
        <v>303</v>
      </c>
      <c r="O4231" s="15">
        <f>Premissas!$I$3</f>
        <v>52.19</v>
      </c>
      <c r="P4231" s="16">
        <f t="shared" si="6474"/>
        <v>0</v>
      </c>
      <c r="Q4231" s="17">
        <f>P4231*Premissas!$C$13</f>
        <v>0</v>
      </c>
      <c r="R4231" s="15">
        <f t="shared" si="6475"/>
        <v>303</v>
      </c>
      <c r="S4231" s="18">
        <f>R4231*Premissas!$C$11</f>
        <v>14594.036697247706</v>
      </c>
      <c r="Y4231" s="7" t="str">
        <f>Premissas!$E$3</f>
        <v>setembro/19</v>
      </c>
      <c r="Z4231" s="29">
        <f t="shared" ref="Z4231:Z4241" si="6480">Z4230</f>
        <v>303</v>
      </c>
      <c r="AA4231" s="15">
        <f>Premissas!$H$3</f>
        <v>58.91</v>
      </c>
      <c r="AB4231" s="16">
        <f t="shared" si="6477"/>
        <v>0</v>
      </c>
      <c r="AC4231" s="17">
        <f>AB4231*Premissas!$C$6</f>
        <v>0</v>
      </c>
      <c r="AD4231" s="15">
        <f t="shared" si="6478"/>
        <v>303</v>
      </c>
      <c r="AE4231" s="18">
        <f>AD4231*Premissas!$C$12</f>
        <v>9767.7000949066751</v>
      </c>
    </row>
    <row r="4232" spans="1:33" x14ac:dyDescent="0.25">
      <c r="A4232" s="7" t="str">
        <f>Premissas!$E$4</f>
        <v>agosto/19</v>
      </c>
      <c r="B4232" s="29">
        <f t="shared" ref="B4232:B4241" si="6481">B4231</f>
        <v>303</v>
      </c>
      <c r="C4232" s="15">
        <f>LARGE(Premissas!$H$4:$I$4,1)</f>
        <v>46.48</v>
      </c>
      <c r="D4232" s="16">
        <f t="shared" si="6471"/>
        <v>0</v>
      </c>
      <c r="E4232" s="17">
        <f>D4232*Premissas!$C$6</f>
        <v>0</v>
      </c>
      <c r="F4232" s="15">
        <f t="shared" si="6472"/>
        <v>303</v>
      </c>
      <c r="G4232" s="18">
        <f>F4232*Premissas!$C$5</f>
        <v>9767.7000949066751</v>
      </c>
      <c r="M4232" s="7" t="str">
        <f>Premissas!$E$4</f>
        <v>agosto/19</v>
      </c>
      <c r="N4232" s="29">
        <f t="shared" si="6479"/>
        <v>303</v>
      </c>
      <c r="O4232" s="15">
        <f>Premissas!$I$4</f>
        <v>20.16</v>
      </c>
      <c r="P4232" s="16">
        <f t="shared" si="6474"/>
        <v>0</v>
      </c>
      <c r="Q4232" s="17">
        <f>P4232*Premissas!$C$13</f>
        <v>0</v>
      </c>
      <c r="R4232" s="15">
        <f t="shared" si="6475"/>
        <v>303</v>
      </c>
      <c r="S4232" s="18">
        <f>R4232*Premissas!$C$11</f>
        <v>14594.036697247706</v>
      </c>
      <c r="Y4232" s="7" t="str">
        <f>Premissas!$E$4</f>
        <v>agosto/19</v>
      </c>
      <c r="Z4232" s="29">
        <f t="shared" si="6480"/>
        <v>303</v>
      </c>
      <c r="AA4232" s="15">
        <f>Premissas!$H$4</f>
        <v>46.48</v>
      </c>
      <c r="AB4232" s="16">
        <f t="shared" si="6477"/>
        <v>0</v>
      </c>
      <c r="AC4232" s="17">
        <f>AB4232*Premissas!$C$6</f>
        <v>0</v>
      </c>
      <c r="AD4232" s="15">
        <f t="shared" si="6478"/>
        <v>303</v>
      </c>
      <c r="AE4232" s="18">
        <f>AD4232*Premissas!$C$12</f>
        <v>9767.7000949066751</v>
      </c>
    </row>
    <row r="4233" spans="1:33" x14ac:dyDescent="0.25">
      <c r="A4233" s="7" t="str">
        <f>Premissas!$E$5</f>
        <v>julho/19</v>
      </c>
      <c r="B4233" s="29">
        <f t="shared" si="6481"/>
        <v>303</v>
      </c>
      <c r="C4233" s="15">
        <f>LARGE(Premissas!$H$5:$I$5,1)</f>
        <v>63.17</v>
      </c>
      <c r="D4233" s="16">
        <f t="shared" si="6471"/>
        <v>0</v>
      </c>
      <c r="E4233" s="17">
        <f>D4233*Premissas!$C$6</f>
        <v>0</v>
      </c>
      <c r="F4233" s="15">
        <f t="shared" si="6472"/>
        <v>303</v>
      </c>
      <c r="G4233" s="18">
        <f>F4233*Premissas!$C$5</f>
        <v>9767.7000949066751</v>
      </c>
      <c r="M4233" s="7" t="str">
        <f>Premissas!$E$5</f>
        <v>julho/19</v>
      </c>
      <c r="N4233" s="29">
        <f t="shared" si="6479"/>
        <v>303</v>
      </c>
      <c r="O4233" s="15">
        <f>Premissas!$I$5</f>
        <v>39.979999999999997</v>
      </c>
      <c r="P4233" s="16">
        <f t="shared" si="6474"/>
        <v>0</v>
      </c>
      <c r="Q4233" s="17">
        <f>P4233*Premissas!$C$13</f>
        <v>0</v>
      </c>
      <c r="R4233" s="15">
        <f t="shared" si="6475"/>
        <v>303</v>
      </c>
      <c r="S4233" s="18">
        <f>R4233*Premissas!$C$11</f>
        <v>14594.036697247706</v>
      </c>
      <c r="Y4233" s="7" t="str">
        <f>Premissas!$E$5</f>
        <v>julho/19</v>
      </c>
      <c r="Z4233" s="29">
        <f t="shared" si="6480"/>
        <v>303</v>
      </c>
      <c r="AA4233" s="15">
        <f>Premissas!$H$5</f>
        <v>63.17</v>
      </c>
      <c r="AB4233" s="16">
        <f t="shared" si="6477"/>
        <v>0</v>
      </c>
      <c r="AC4233" s="17">
        <f>AB4233*Premissas!$C$6</f>
        <v>0</v>
      </c>
      <c r="AD4233" s="15">
        <f t="shared" si="6478"/>
        <v>303</v>
      </c>
      <c r="AE4233" s="18">
        <f>AD4233*Premissas!$C$12</f>
        <v>9767.7000949066751</v>
      </c>
    </row>
    <row r="4234" spans="1:33" x14ac:dyDescent="0.25">
      <c r="A4234" s="7" t="str">
        <f>Premissas!$E$6</f>
        <v>junho/19</v>
      </c>
      <c r="B4234" s="29">
        <f t="shared" si="6481"/>
        <v>303</v>
      </c>
      <c r="C4234" s="15">
        <f>LARGE(Premissas!$H$6:$I$6,1)</f>
        <v>59.47</v>
      </c>
      <c r="D4234" s="16">
        <f t="shared" si="6471"/>
        <v>0</v>
      </c>
      <c r="E4234" s="17">
        <f>D4234*Premissas!$C$6</f>
        <v>0</v>
      </c>
      <c r="F4234" s="15">
        <f t="shared" si="6472"/>
        <v>303</v>
      </c>
      <c r="G4234" s="18">
        <f>F4234*Premissas!$C$5</f>
        <v>9767.7000949066751</v>
      </c>
      <c r="M4234" s="7" t="str">
        <f>Premissas!$E$6</f>
        <v>junho/19</v>
      </c>
      <c r="N4234" s="29">
        <f t="shared" si="6479"/>
        <v>303</v>
      </c>
      <c r="O4234" s="15">
        <f>Premissas!$I$6</f>
        <v>47.71</v>
      </c>
      <c r="P4234" s="16">
        <f t="shared" si="6474"/>
        <v>0</v>
      </c>
      <c r="Q4234" s="17">
        <f>P4234*Premissas!$C$13</f>
        <v>0</v>
      </c>
      <c r="R4234" s="15">
        <f t="shared" si="6475"/>
        <v>303</v>
      </c>
      <c r="S4234" s="18">
        <f>R4234*Premissas!$C$11</f>
        <v>14594.036697247706</v>
      </c>
      <c r="Y4234" s="7" t="str">
        <f>Premissas!$E$6</f>
        <v>junho/19</v>
      </c>
      <c r="Z4234" s="29">
        <f t="shared" si="6480"/>
        <v>303</v>
      </c>
      <c r="AA4234" s="15">
        <f>Premissas!$H$6</f>
        <v>59.47</v>
      </c>
      <c r="AB4234" s="16">
        <f t="shared" si="6477"/>
        <v>0</v>
      </c>
      <c r="AC4234" s="17">
        <f>AB4234*Premissas!$C$6</f>
        <v>0</v>
      </c>
      <c r="AD4234" s="15">
        <f t="shared" si="6478"/>
        <v>303</v>
      </c>
      <c r="AE4234" s="18">
        <f>AD4234*Premissas!$C$12</f>
        <v>9767.7000949066751</v>
      </c>
    </row>
    <row r="4235" spans="1:33" x14ac:dyDescent="0.25">
      <c r="A4235" s="7" t="str">
        <f>Premissas!$E$7</f>
        <v>maio/19</v>
      </c>
      <c r="B4235" s="29">
        <f t="shared" si="6481"/>
        <v>303</v>
      </c>
      <c r="C4235" s="15">
        <f>LARGE(Premissas!$H$7:$I$7,1)</f>
        <v>61.04</v>
      </c>
      <c r="D4235" s="20">
        <f t="shared" si="6471"/>
        <v>0</v>
      </c>
      <c r="E4235" s="17">
        <f>D4235*Premissas!$C$6</f>
        <v>0</v>
      </c>
      <c r="F4235" s="15">
        <f t="shared" si="6472"/>
        <v>303</v>
      </c>
      <c r="G4235" s="18">
        <f>F4235*Premissas!$C$5</f>
        <v>9767.7000949066751</v>
      </c>
      <c r="M4235" s="7" t="str">
        <f>Premissas!$E$7</f>
        <v>maio/19</v>
      </c>
      <c r="N4235" s="29">
        <f t="shared" si="6479"/>
        <v>303</v>
      </c>
      <c r="O4235" s="15">
        <f>Premissas!$I$7</f>
        <v>46.37</v>
      </c>
      <c r="P4235" s="20">
        <f t="shared" si="6474"/>
        <v>0</v>
      </c>
      <c r="Q4235" s="17">
        <f>P4235*Premissas!$C$13</f>
        <v>0</v>
      </c>
      <c r="R4235" s="15">
        <f t="shared" si="6475"/>
        <v>303</v>
      </c>
      <c r="S4235" s="18">
        <f>R4235*Premissas!$C$11</f>
        <v>14594.036697247706</v>
      </c>
      <c r="Y4235" s="7" t="str">
        <f>Premissas!$E$7</f>
        <v>maio/19</v>
      </c>
      <c r="Z4235" s="29">
        <f t="shared" si="6480"/>
        <v>303</v>
      </c>
      <c r="AA4235" s="15">
        <f>Premissas!$H$7</f>
        <v>61.04</v>
      </c>
      <c r="AB4235" s="20">
        <f t="shared" si="6477"/>
        <v>0</v>
      </c>
      <c r="AC4235" s="17">
        <f>AB4235*Premissas!$C$6</f>
        <v>0</v>
      </c>
      <c r="AD4235" s="15">
        <f t="shared" si="6478"/>
        <v>303</v>
      </c>
      <c r="AE4235" s="18">
        <f>AD4235*Premissas!$C$12</f>
        <v>9767.7000949066751</v>
      </c>
    </row>
    <row r="4236" spans="1:33" x14ac:dyDescent="0.25">
      <c r="A4236" s="7" t="str">
        <f>Premissas!$E$8</f>
        <v>abril/19</v>
      </c>
      <c r="B4236" s="29">
        <f t="shared" si="6481"/>
        <v>303</v>
      </c>
      <c r="C4236" s="15">
        <f>LARGE(Premissas!$H$8:$I$8,1)</f>
        <v>81.98</v>
      </c>
      <c r="D4236" s="20">
        <f t="shared" si="6471"/>
        <v>0</v>
      </c>
      <c r="E4236" s="17">
        <f>D4236*Premissas!$C$6</f>
        <v>0</v>
      </c>
      <c r="F4236" s="15">
        <f t="shared" si="6472"/>
        <v>303</v>
      </c>
      <c r="G4236" s="18">
        <f>F4236*Premissas!$C$5</f>
        <v>9767.7000949066751</v>
      </c>
      <c r="M4236" s="7" t="str">
        <f>Premissas!$E$8</f>
        <v>abril/19</v>
      </c>
      <c r="N4236" s="29">
        <f t="shared" si="6479"/>
        <v>303</v>
      </c>
      <c r="O4236" s="15">
        <f>Premissas!$I$8</f>
        <v>53.09</v>
      </c>
      <c r="P4236" s="20">
        <f t="shared" si="6474"/>
        <v>0</v>
      </c>
      <c r="Q4236" s="17">
        <f>P4236*Premissas!$C$13</f>
        <v>0</v>
      </c>
      <c r="R4236" s="15">
        <f t="shared" si="6475"/>
        <v>303</v>
      </c>
      <c r="S4236" s="18">
        <f>R4236*Premissas!$C$11</f>
        <v>14594.036697247706</v>
      </c>
      <c r="Y4236" s="7" t="str">
        <f>Premissas!$E$8</f>
        <v>abril/19</v>
      </c>
      <c r="Z4236" s="29">
        <f t="shared" si="6480"/>
        <v>303</v>
      </c>
      <c r="AA4236" s="15">
        <f>Premissas!$H$8</f>
        <v>81.98</v>
      </c>
      <c r="AB4236" s="20">
        <f t="shared" si="6477"/>
        <v>0</v>
      </c>
      <c r="AC4236" s="17">
        <f>AB4236*Premissas!$C$6</f>
        <v>0</v>
      </c>
      <c r="AD4236" s="15">
        <f t="shared" si="6478"/>
        <v>303</v>
      </c>
      <c r="AE4236" s="18">
        <f>AD4236*Premissas!$C$12</f>
        <v>9767.7000949066751</v>
      </c>
    </row>
    <row r="4237" spans="1:33" x14ac:dyDescent="0.25">
      <c r="A4237" s="7" t="str">
        <f>Premissas!$E$9</f>
        <v>março/19</v>
      </c>
      <c r="B4237" s="29">
        <f t="shared" si="6481"/>
        <v>303</v>
      </c>
      <c r="C4237" s="15">
        <f>LARGE(Premissas!$H$9:$I$9,1)</f>
        <v>77.73</v>
      </c>
      <c r="D4237" s="20">
        <f t="shared" si="6471"/>
        <v>0</v>
      </c>
      <c r="E4237" s="17">
        <f>D4237*Premissas!$C$6</f>
        <v>0</v>
      </c>
      <c r="F4237" s="15">
        <f t="shared" si="6472"/>
        <v>303</v>
      </c>
      <c r="G4237" s="18">
        <f>F4237*Premissas!$C$5</f>
        <v>9767.7000949066751</v>
      </c>
      <c r="M4237" s="7" t="str">
        <f>Premissas!$E$9</f>
        <v>março/19</v>
      </c>
      <c r="N4237" s="29">
        <f t="shared" si="6479"/>
        <v>303</v>
      </c>
      <c r="O4237" s="15">
        <f>Premissas!$I$9</f>
        <v>77.73</v>
      </c>
      <c r="P4237" s="20">
        <f t="shared" si="6474"/>
        <v>0</v>
      </c>
      <c r="Q4237" s="17">
        <f>P4237*Premissas!$C$13</f>
        <v>0</v>
      </c>
      <c r="R4237" s="15">
        <f t="shared" si="6475"/>
        <v>303</v>
      </c>
      <c r="S4237" s="18">
        <f>R4237*Premissas!$C$11</f>
        <v>14594.036697247706</v>
      </c>
      <c r="Y4237" s="7" t="str">
        <f>Premissas!$E$9</f>
        <v>março/19</v>
      </c>
      <c r="Z4237" s="29">
        <f t="shared" si="6480"/>
        <v>303</v>
      </c>
      <c r="AA4237" s="15">
        <f>Premissas!$H$9</f>
        <v>77.62</v>
      </c>
      <c r="AB4237" s="20">
        <f t="shared" si="6477"/>
        <v>0</v>
      </c>
      <c r="AC4237" s="17">
        <f>AB4237*Premissas!$C$6</f>
        <v>0</v>
      </c>
      <c r="AD4237" s="15">
        <f t="shared" si="6478"/>
        <v>303</v>
      </c>
      <c r="AE4237" s="18">
        <f>AD4237*Premissas!$C$12</f>
        <v>9767.7000949066751</v>
      </c>
    </row>
    <row r="4238" spans="1:33" x14ac:dyDescent="0.25">
      <c r="A4238" s="7" t="str">
        <f>Premissas!$E$10</f>
        <v>fevereiro/19</v>
      </c>
      <c r="B4238" s="29">
        <f t="shared" si="6481"/>
        <v>303</v>
      </c>
      <c r="C4238" s="15">
        <f>LARGE(Premissas!$H$10:$I$10,1)</f>
        <v>89.49</v>
      </c>
      <c r="D4238" s="20">
        <f t="shared" si="6471"/>
        <v>0</v>
      </c>
      <c r="E4238" s="17">
        <f>D4238*Premissas!$C$6</f>
        <v>0</v>
      </c>
      <c r="F4238" s="15">
        <f t="shared" si="6472"/>
        <v>303</v>
      </c>
      <c r="G4238" s="18">
        <f>F4238*Premissas!$C$5</f>
        <v>9767.7000949066751</v>
      </c>
      <c r="M4238" s="7" t="str">
        <f>Premissas!$E$10</f>
        <v>fevereiro/19</v>
      </c>
      <c r="N4238" s="29">
        <f t="shared" si="6479"/>
        <v>303</v>
      </c>
      <c r="O4238" s="15">
        <f>Premissas!$I$10</f>
        <v>61.82</v>
      </c>
      <c r="P4238" s="20">
        <f t="shared" si="6474"/>
        <v>0</v>
      </c>
      <c r="Q4238" s="17">
        <f>P4238*Premissas!$C$13</f>
        <v>0</v>
      </c>
      <c r="R4238" s="15">
        <f t="shared" si="6475"/>
        <v>303</v>
      </c>
      <c r="S4238" s="18">
        <f>R4238*Premissas!$C$11</f>
        <v>14594.036697247706</v>
      </c>
      <c r="Y4238" s="7" t="str">
        <f>Premissas!$E$10</f>
        <v>fevereiro/19</v>
      </c>
      <c r="Z4238" s="29">
        <f t="shared" si="6480"/>
        <v>303</v>
      </c>
      <c r="AA4238" s="15">
        <f>Premissas!$H$10</f>
        <v>89.49</v>
      </c>
      <c r="AB4238" s="20">
        <f t="shared" si="6477"/>
        <v>0</v>
      </c>
      <c r="AC4238" s="17">
        <f>AB4238*Premissas!$C$6</f>
        <v>0</v>
      </c>
      <c r="AD4238" s="15">
        <f t="shared" si="6478"/>
        <v>303</v>
      </c>
      <c r="AE4238" s="18">
        <f>AD4238*Premissas!$C$12</f>
        <v>9767.7000949066751</v>
      </c>
    </row>
    <row r="4239" spans="1:33" x14ac:dyDescent="0.25">
      <c r="A4239" s="7" t="str">
        <f>Premissas!$E$11</f>
        <v>janeiro/19</v>
      </c>
      <c r="B4239" s="29">
        <f t="shared" si="6481"/>
        <v>303</v>
      </c>
      <c r="C4239" s="15">
        <f>LARGE(Premissas!$H$11:$I$11,1)</f>
        <v>81.09</v>
      </c>
      <c r="D4239" s="16">
        <f t="shared" si="6471"/>
        <v>0</v>
      </c>
      <c r="E4239" s="17">
        <f>D4239*Premissas!$C$6</f>
        <v>0</v>
      </c>
      <c r="F4239" s="15">
        <f t="shared" si="6472"/>
        <v>303</v>
      </c>
      <c r="G4239" s="18">
        <f>F4239*Premissas!$C$5</f>
        <v>9767.7000949066751</v>
      </c>
      <c r="M4239" s="7" t="str">
        <f>Premissas!$E$11</f>
        <v>janeiro/19</v>
      </c>
      <c r="N4239" s="29">
        <f t="shared" si="6479"/>
        <v>303</v>
      </c>
      <c r="O4239" s="15">
        <f>Premissas!$I$11</f>
        <v>57.12</v>
      </c>
      <c r="P4239" s="16">
        <f t="shared" si="6474"/>
        <v>0</v>
      </c>
      <c r="Q4239" s="17">
        <f>P4239*Premissas!$C$13</f>
        <v>0</v>
      </c>
      <c r="R4239" s="15">
        <f t="shared" si="6475"/>
        <v>303</v>
      </c>
      <c r="S4239" s="18">
        <f>R4239*Premissas!$C$11</f>
        <v>14594.036697247706</v>
      </c>
      <c r="Y4239" s="7" t="str">
        <f>Premissas!$E$11</f>
        <v>janeiro/19</v>
      </c>
      <c r="Z4239" s="29">
        <f t="shared" si="6480"/>
        <v>303</v>
      </c>
      <c r="AA4239" s="15">
        <f>Premissas!$H$11</f>
        <v>81.09</v>
      </c>
      <c r="AB4239" s="16">
        <f t="shared" si="6477"/>
        <v>0</v>
      </c>
      <c r="AC4239" s="17">
        <f>AB4239*Premissas!$C$6</f>
        <v>0</v>
      </c>
      <c r="AD4239" s="15">
        <f t="shared" si="6478"/>
        <v>303</v>
      </c>
      <c r="AE4239" s="18">
        <f>AD4239*Premissas!$C$12</f>
        <v>9767.7000949066751</v>
      </c>
    </row>
    <row r="4240" spans="1:33" x14ac:dyDescent="0.25">
      <c r="A4240" s="7" t="str">
        <f>Premissas!$E$12</f>
        <v>dezembro/18</v>
      </c>
      <c r="B4240" s="29">
        <f t="shared" si="6481"/>
        <v>303</v>
      </c>
      <c r="C4240" s="15">
        <f>LARGE(Premissas!$H$12:$I$12,1)</f>
        <v>66.98</v>
      </c>
      <c r="D4240" s="16">
        <f t="shared" si="6471"/>
        <v>0</v>
      </c>
      <c r="E4240" s="17">
        <f>D4240*Premissas!$C$6</f>
        <v>0</v>
      </c>
      <c r="F4240" s="15">
        <f t="shared" si="6472"/>
        <v>303</v>
      </c>
      <c r="G4240" s="18">
        <f>F4240*Premissas!$C$5</f>
        <v>9767.7000949066751</v>
      </c>
      <c r="M4240" s="7" t="str">
        <f>Premissas!$E$12</f>
        <v>dezembro/18</v>
      </c>
      <c r="N4240" s="29">
        <f t="shared" si="6479"/>
        <v>303</v>
      </c>
      <c r="O4240" s="15">
        <f>Premissas!$I$12</f>
        <v>56.9</v>
      </c>
      <c r="P4240" s="16">
        <f t="shared" si="6474"/>
        <v>0</v>
      </c>
      <c r="Q4240" s="17">
        <f>P4240*Premissas!$C$13</f>
        <v>0</v>
      </c>
      <c r="R4240" s="15">
        <f t="shared" si="6475"/>
        <v>303</v>
      </c>
      <c r="S4240" s="18">
        <f>R4240*Premissas!$C$11</f>
        <v>14594.036697247706</v>
      </c>
      <c r="Y4240" s="7" t="str">
        <f>Premissas!$E$12</f>
        <v>dezembro/18</v>
      </c>
      <c r="Z4240" s="29">
        <f t="shared" si="6480"/>
        <v>303</v>
      </c>
      <c r="AA4240" s="15">
        <f>Premissas!$H$12</f>
        <v>66.98</v>
      </c>
      <c r="AB4240" s="16">
        <f t="shared" si="6477"/>
        <v>0</v>
      </c>
      <c r="AC4240" s="17">
        <f>AB4240*Premissas!$C$6</f>
        <v>0</v>
      </c>
      <c r="AD4240" s="15">
        <f t="shared" si="6478"/>
        <v>303</v>
      </c>
      <c r="AE4240" s="18">
        <f>AD4240*Premissas!$C$12</f>
        <v>9767.7000949066751</v>
      </c>
    </row>
    <row r="4241" spans="1:33" x14ac:dyDescent="0.25">
      <c r="A4241" s="7" t="str">
        <f>Premissas!$E$13</f>
        <v>novembro/18</v>
      </c>
      <c r="B4241" s="29">
        <f t="shared" si="6481"/>
        <v>303</v>
      </c>
      <c r="C4241" s="15">
        <f>LARGE(Premissas!$H$13:$I$13,1)</f>
        <v>66.42</v>
      </c>
      <c r="D4241" s="16">
        <f t="shared" si="6471"/>
        <v>0</v>
      </c>
      <c r="E4241" s="17">
        <f>D4241*Premissas!$C$6</f>
        <v>0</v>
      </c>
      <c r="F4241" s="15">
        <f t="shared" si="6472"/>
        <v>303</v>
      </c>
      <c r="G4241" s="18">
        <f>F4241*Premissas!$C$5</f>
        <v>9767.7000949066751</v>
      </c>
      <c r="M4241" s="7" t="str">
        <f>Premissas!$E$13</f>
        <v>novembro/18</v>
      </c>
      <c r="N4241" s="29">
        <f t="shared" si="6479"/>
        <v>303</v>
      </c>
      <c r="O4241" s="15">
        <f>Premissas!$I$13</f>
        <v>40.659999999999997</v>
      </c>
      <c r="P4241" s="16">
        <f t="shared" si="6474"/>
        <v>0</v>
      </c>
      <c r="Q4241" s="17">
        <f>P4241*Premissas!$C$13</f>
        <v>0</v>
      </c>
      <c r="R4241" s="15">
        <f t="shared" si="6475"/>
        <v>303</v>
      </c>
      <c r="S4241" s="18">
        <f>R4241*Premissas!$C$11</f>
        <v>14594.036697247706</v>
      </c>
      <c r="Y4241" s="7" t="str">
        <f>Premissas!$E$13</f>
        <v>novembro/18</v>
      </c>
      <c r="Z4241" s="29">
        <f t="shared" si="6480"/>
        <v>303</v>
      </c>
      <c r="AA4241" s="15">
        <f>Premissas!$H$13</f>
        <v>66.42</v>
      </c>
      <c r="AB4241" s="16">
        <f t="shared" si="6477"/>
        <v>0</v>
      </c>
      <c r="AC4241" s="17">
        <f>AB4241*Premissas!$C$6</f>
        <v>0</v>
      </c>
      <c r="AD4241" s="15">
        <f t="shared" si="6478"/>
        <v>303</v>
      </c>
      <c r="AE4241" s="18">
        <f>AD4241*Premissas!$C$12</f>
        <v>9767.7000949066751</v>
      </c>
    </row>
    <row r="4242" spans="1:33" x14ac:dyDescent="0.25">
      <c r="A4242" s="26" t="s">
        <v>35</v>
      </c>
      <c r="B4242" s="5"/>
      <c r="C4242" s="5">
        <f>LARGE(C4229:C4241,1)</f>
        <v>89.49</v>
      </c>
      <c r="D4242" s="5">
        <f>LARGE(D4229:D4241,1)</f>
        <v>0</v>
      </c>
      <c r="E4242" s="27">
        <f>SUM(E4230:E4241)</f>
        <v>0</v>
      </c>
      <c r="F4242" s="5">
        <f>LARGE(F4229:F4241,1)</f>
        <v>303</v>
      </c>
      <c r="G4242" s="27">
        <f t="shared" si="6458"/>
        <v>117212.40113888007</v>
      </c>
      <c r="H4242" s="50">
        <f>E4242+G4242</f>
        <v>117212.40113888007</v>
      </c>
      <c r="I4242">
        <f>B4230</f>
        <v>303</v>
      </c>
      <c r="M4242" s="26" t="s">
        <v>35</v>
      </c>
      <c r="N4242" s="5"/>
      <c r="O4242" s="5">
        <f t="shared" ref="O4242:P4242" si="6482">LARGE(O4229:O4241,1)</f>
        <v>77.73</v>
      </c>
      <c r="P4242" s="5">
        <f t="shared" si="6482"/>
        <v>0</v>
      </c>
      <c r="Q4242" s="27">
        <f t="shared" ref="Q4242" si="6483">SUM(Q4230:Q4241)</f>
        <v>0</v>
      </c>
      <c r="R4242" s="5">
        <f t="shared" ref="R4242" si="6484">LARGE(R4229:R4241,1)</f>
        <v>303</v>
      </c>
      <c r="S4242" s="27">
        <f t="shared" si="6462"/>
        <v>175128.44036697247</v>
      </c>
      <c r="T4242" s="50">
        <f t="shared" ref="T4242" si="6485">Q4242+S4242</f>
        <v>175128.44036697247</v>
      </c>
      <c r="U4242">
        <f t="shared" ref="U4242" si="6486">N4230</f>
        <v>303</v>
      </c>
      <c r="Y4242" s="26" t="s">
        <v>35</v>
      </c>
      <c r="Z4242" s="5"/>
      <c r="AA4242" s="5">
        <f t="shared" ref="AA4242:AB4242" si="6487">LARGE(AA4229:AA4241,1)</f>
        <v>89.49</v>
      </c>
      <c r="AB4242" s="5">
        <f t="shared" si="6487"/>
        <v>0</v>
      </c>
      <c r="AC4242" s="27">
        <f t="shared" ref="AC4242" si="6488">SUM(AC4230:AC4241)</f>
        <v>0</v>
      </c>
      <c r="AD4242" s="5">
        <f t="shared" ref="AD4242" si="6489">LARGE(AD4229:AD4241,1)</f>
        <v>303</v>
      </c>
      <c r="AE4242" s="27">
        <f t="shared" si="6468"/>
        <v>117212.40113888007</v>
      </c>
      <c r="AF4242" s="50">
        <f t="shared" ref="AF4242" si="6490">AC4242+AE4242</f>
        <v>117212.40113888007</v>
      </c>
      <c r="AG4242">
        <f t="shared" ref="AG4242" si="6491">Z4230</f>
        <v>303</v>
      </c>
    </row>
    <row r="4243" spans="1:33" x14ac:dyDescent="0.25">
      <c r="A4243" s="6" t="s">
        <v>12</v>
      </c>
      <c r="B4243" s="6" t="s">
        <v>18</v>
      </c>
      <c r="C4243" s="6" t="s">
        <v>19</v>
      </c>
      <c r="D4243" s="14" t="s">
        <v>20</v>
      </c>
      <c r="E4243" s="14" t="s">
        <v>21</v>
      </c>
      <c r="F4243" s="6" t="s">
        <v>22</v>
      </c>
      <c r="G4243" s="6" t="s">
        <v>23</v>
      </c>
      <c r="M4243" s="6" t="s">
        <v>12</v>
      </c>
      <c r="N4243" s="6" t="s">
        <v>18</v>
      </c>
      <c r="O4243" s="6" t="s">
        <v>19</v>
      </c>
      <c r="P4243" s="14" t="s">
        <v>20</v>
      </c>
      <c r="Q4243" s="14" t="s">
        <v>21</v>
      </c>
      <c r="R4243" s="6" t="s">
        <v>22</v>
      </c>
      <c r="S4243" s="6" t="s">
        <v>23</v>
      </c>
      <c r="Y4243" s="6" t="s">
        <v>12</v>
      </c>
      <c r="Z4243" s="6" t="s">
        <v>18</v>
      </c>
      <c r="AA4243" s="6" t="s">
        <v>19</v>
      </c>
      <c r="AB4243" s="14" t="s">
        <v>20</v>
      </c>
      <c r="AC4243" s="14" t="s">
        <v>21</v>
      </c>
      <c r="AD4243" s="6" t="s">
        <v>22</v>
      </c>
      <c r="AE4243" s="6" t="s">
        <v>23</v>
      </c>
    </row>
    <row r="4244" spans="1:33" x14ac:dyDescent="0.25">
      <c r="A4244" s="7" t="str">
        <f>Premissas!$E$2</f>
        <v>outubro/19</v>
      </c>
      <c r="B4244" s="29">
        <f>B4230+1</f>
        <v>304</v>
      </c>
      <c r="C4244" s="15">
        <f>LARGE(Premissas!$H$2:$I$2,1)</f>
        <v>63.39</v>
      </c>
      <c r="D4244" s="16">
        <f t="shared" ref="D4244:D4255" si="6492">IF(C4244&gt;105%*B4244,(C4244-B4244),0)</f>
        <v>0</v>
      </c>
      <c r="E4244" s="17">
        <f>D4244*Premissas!$C$6</f>
        <v>0</v>
      </c>
      <c r="F4244" s="15">
        <f t="shared" ref="F4244:F4255" si="6493">IF(C4244&gt;B4244,C4244,B4244)</f>
        <v>304</v>
      </c>
      <c r="G4244" s="18">
        <f>F4244*Premissas!$C$5</f>
        <v>9799.9367288832655</v>
      </c>
      <c r="M4244" s="7" t="str">
        <f>Premissas!$E$2</f>
        <v>outubro/19</v>
      </c>
      <c r="N4244" s="29">
        <f t="shared" ref="N4244" si="6494">N4230+1</f>
        <v>304</v>
      </c>
      <c r="O4244" s="15">
        <f>Premissas!$I$2</f>
        <v>63.39</v>
      </c>
      <c r="P4244" s="16">
        <f t="shared" ref="P4244:P4255" si="6495">IF(O4244&gt;105%*N4244,(O4244-N4244),0)</f>
        <v>0</v>
      </c>
      <c r="Q4244" s="17">
        <f>P4244*Premissas!$C$13</f>
        <v>0</v>
      </c>
      <c r="R4244" s="15">
        <f t="shared" ref="R4244:R4255" si="6496">IF(O4244&gt;N4244,O4244,N4244)</f>
        <v>304</v>
      </c>
      <c r="S4244" s="18">
        <f>R4244*Premissas!$C$11</f>
        <v>14642.201834862384</v>
      </c>
      <c r="Y4244" s="7" t="str">
        <f>Premissas!$E$2</f>
        <v>outubro/19</v>
      </c>
      <c r="Z4244" s="29">
        <f t="shared" ref="Z4244" si="6497">Z4230+1</f>
        <v>304</v>
      </c>
      <c r="AA4244" s="15">
        <f>Premissas!$H$2</f>
        <v>58.8</v>
      </c>
      <c r="AB4244" s="16">
        <f t="shared" ref="AB4244:AB4255" si="6498">IF(AA4244&gt;105%*Z4244,(AA4244-Z4244),0)</f>
        <v>0</v>
      </c>
      <c r="AC4244" s="17">
        <f>AB4244*Premissas!$C$6</f>
        <v>0</v>
      </c>
      <c r="AD4244" s="15">
        <f t="shared" ref="AD4244:AD4255" si="6499">IF(AA4244&gt;Z4244,AA4244,Z4244)</f>
        <v>304</v>
      </c>
      <c r="AE4244" s="18">
        <f>AD4244*Premissas!$C$12</f>
        <v>9799.9367288832655</v>
      </c>
    </row>
    <row r="4245" spans="1:33" x14ac:dyDescent="0.25">
      <c r="A4245" s="7" t="str">
        <f>Premissas!$E$3</f>
        <v>setembro/19</v>
      </c>
      <c r="B4245" s="29">
        <f>B4244</f>
        <v>304</v>
      </c>
      <c r="C4245" s="15">
        <f>LARGE(Premissas!$H$3:$I$3,1)</f>
        <v>58.91</v>
      </c>
      <c r="D4245" s="16">
        <f t="shared" si="6492"/>
        <v>0</v>
      </c>
      <c r="E4245" s="17">
        <f>D4245*Premissas!$C$6</f>
        <v>0</v>
      </c>
      <c r="F4245" s="15">
        <f t="shared" si="6493"/>
        <v>304</v>
      </c>
      <c r="G4245" s="18">
        <f>F4245*Premissas!$C$5</f>
        <v>9799.9367288832655</v>
      </c>
      <c r="M4245" s="7" t="str">
        <f>Premissas!$E$3</f>
        <v>setembro/19</v>
      </c>
      <c r="N4245" s="29">
        <f t="shared" ref="N4245:N4255" si="6500">N4244</f>
        <v>304</v>
      </c>
      <c r="O4245" s="15">
        <f>Premissas!$I$3</f>
        <v>52.19</v>
      </c>
      <c r="P4245" s="16">
        <f t="shared" si="6495"/>
        <v>0</v>
      </c>
      <c r="Q4245" s="17">
        <f>P4245*Premissas!$C$13</f>
        <v>0</v>
      </c>
      <c r="R4245" s="15">
        <f t="shared" si="6496"/>
        <v>304</v>
      </c>
      <c r="S4245" s="18">
        <f>R4245*Premissas!$C$11</f>
        <v>14642.201834862384</v>
      </c>
      <c r="Y4245" s="7" t="str">
        <f>Premissas!$E$3</f>
        <v>setembro/19</v>
      </c>
      <c r="Z4245" s="29">
        <f t="shared" ref="Z4245:Z4255" si="6501">Z4244</f>
        <v>304</v>
      </c>
      <c r="AA4245" s="15">
        <f>Premissas!$H$3</f>
        <v>58.91</v>
      </c>
      <c r="AB4245" s="16">
        <f t="shared" si="6498"/>
        <v>0</v>
      </c>
      <c r="AC4245" s="17">
        <f>AB4245*Premissas!$C$6</f>
        <v>0</v>
      </c>
      <c r="AD4245" s="15">
        <f t="shared" si="6499"/>
        <v>304</v>
      </c>
      <c r="AE4245" s="18">
        <f>AD4245*Premissas!$C$12</f>
        <v>9799.9367288832655</v>
      </c>
    </row>
    <row r="4246" spans="1:33" x14ac:dyDescent="0.25">
      <c r="A4246" s="7" t="str">
        <f>Premissas!$E$4</f>
        <v>agosto/19</v>
      </c>
      <c r="B4246" s="29">
        <f t="shared" ref="B4246:B4255" si="6502">B4245</f>
        <v>304</v>
      </c>
      <c r="C4246" s="15">
        <f>LARGE(Premissas!$H$4:$I$4,1)</f>
        <v>46.48</v>
      </c>
      <c r="D4246" s="16">
        <f t="shared" si="6492"/>
        <v>0</v>
      </c>
      <c r="E4246" s="17">
        <f>D4246*Premissas!$C$6</f>
        <v>0</v>
      </c>
      <c r="F4246" s="15">
        <f t="shared" si="6493"/>
        <v>304</v>
      </c>
      <c r="G4246" s="18">
        <f>F4246*Premissas!$C$5</f>
        <v>9799.9367288832655</v>
      </c>
      <c r="M4246" s="7" t="str">
        <f>Premissas!$E$4</f>
        <v>agosto/19</v>
      </c>
      <c r="N4246" s="29">
        <f t="shared" si="6500"/>
        <v>304</v>
      </c>
      <c r="O4246" s="15">
        <f>Premissas!$I$4</f>
        <v>20.16</v>
      </c>
      <c r="P4246" s="16">
        <f t="shared" si="6495"/>
        <v>0</v>
      </c>
      <c r="Q4246" s="17">
        <f>P4246*Premissas!$C$13</f>
        <v>0</v>
      </c>
      <c r="R4246" s="15">
        <f t="shared" si="6496"/>
        <v>304</v>
      </c>
      <c r="S4246" s="18">
        <f>R4246*Premissas!$C$11</f>
        <v>14642.201834862384</v>
      </c>
      <c r="Y4246" s="7" t="str">
        <f>Premissas!$E$4</f>
        <v>agosto/19</v>
      </c>
      <c r="Z4246" s="29">
        <f t="shared" si="6501"/>
        <v>304</v>
      </c>
      <c r="AA4246" s="15">
        <f>Premissas!$H$4</f>
        <v>46.48</v>
      </c>
      <c r="AB4246" s="16">
        <f t="shared" si="6498"/>
        <v>0</v>
      </c>
      <c r="AC4246" s="17">
        <f>AB4246*Premissas!$C$6</f>
        <v>0</v>
      </c>
      <c r="AD4246" s="15">
        <f t="shared" si="6499"/>
        <v>304</v>
      </c>
      <c r="AE4246" s="18">
        <f>AD4246*Premissas!$C$12</f>
        <v>9799.9367288832655</v>
      </c>
    </row>
    <row r="4247" spans="1:33" x14ac:dyDescent="0.25">
      <c r="A4247" s="7" t="str">
        <f>Premissas!$E$5</f>
        <v>julho/19</v>
      </c>
      <c r="B4247" s="29">
        <f t="shared" si="6502"/>
        <v>304</v>
      </c>
      <c r="C4247" s="15">
        <f>LARGE(Premissas!$H$5:$I$5,1)</f>
        <v>63.17</v>
      </c>
      <c r="D4247" s="16">
        <f t="shared" si="6492"/>
        <v>0</v>
      </c>
      <c r="E4247" s="17">
        <f>D4247*Premissas!$C$6</f>
        <v>0</v>
      </c>
      <c r="F4247" s="15">
        <f t="shared" si="6493"/>
        <v>304</v>
      </c>
      <c r="G4247" s="18">
        <f>F4247*Premissas!$C$5</f>
        <v>9799.9367288832655</v>
      </c>
      <c r="M4247" s="7" t="str">
        <f>Premissas!$E$5</f>
        <v>julho/19</v>
      </c>
      <c r="N4247" s="29">
        <f t="shared" si="6500"/>
        <v>304</v>
      </c>
      <c r="O4247" s="15">
        <f>Premissas!$I$5</f>
        <v>39.979999999999997</v>
      </c>
      <c r="P4247" s="16">
        <f t="shared" si="6495"/>
        <v>0</v>
      </c>
      <c r="Q4247" s="17">
        <f>P4247*Premissas!$C$13</f>
        <v>0</v>
      </c>
      <c r="R4247" s="15">
        <f t="shared" si="6496"/>
        <v>304</v>
      </c>
      <c r="S4247" s="18">
        <f>R4247*Premissas!$C$11</f>
        <v>14642.201834862384</v>
      </c>
      <c r="Y4247" s="7" t="str">
        <f>Premissas!$E$5</f>
        <v>julho/19</v>
      </c>
      <c r="Z4247" s="29">
        <f t="shared" si="6501"/>
        <v>304</v>
      </c>
      <c r="AA4247" s="15">
        <f>Premissas!$H$5</f>
        <v>63.17</v>
      </c>
      <c r="AB4247" s="16">
        <f t="shared" si="6498"/>
        <v>0</v>
      </c>
      <c r="AC4247" s="17">
        <f>AB4247*Premissas!$C$6</f>
        <v>0</v>
      </c>
      <c r="AD4247" s="15">
        <f t="shared" si="6499"/>
        <v>304</v>
      </c>
      <c r="AE4247" s="18">
        <f>AD4247*Premissas!$C$12</f>
        <v>9799.9367288832655</v>
      </c>
    </row>
    <row r="4248" spans="1:33" x14ac:dyDescent="0.25">
      <c r="A4248" s="7" t="str">
        <f>Premissas!$E$6</f>
        <v>junho/19</v>
      </c>
      <c r="B4248" s="29">
        <f t="shared" si="6502"/>
        <v>304</v>
      </c>
      <c r="C4248" s="15">
        <f>LARGE(Premissas!$H$6:$I$6,1)</f>
        <v>59.47</v>
      </c>
      <c r="D4248" s="16">
        <f t="shared" si="6492"/>
        <v>0</v>
      </c>
      <c r="E4248" s="17">
        <f>D4248*Premissas!$C$6</f>
        <v>0</v>
      </c>
      <c r="F4248" s="15">
        <f t="shared" si="6493"/>
        <v>304</v>
      </c>
      <c r="G4248" s="18">
        <f>F4248*Premissas!$C$5</f>
        <v>9799.9367288832655</v>
      </c>
      <c r="M4248" s="7" t="str">
        <f>Premissas!$E$6</f>
        <v>junho/19</v>
      </c>
      <c r="N4248" s="29">
        <f t="shared" si="6500"/>
        <v>304</v>
      </c>
      <c r="O4248" s="15">
        <f>Premissas!$I$6</f>
        <v>47.71</v>
      </c>
      <c r="P4248" s="16">
        <f t="shared" si="6495"/>
        <v>0</v>
      </c>
      <c r="Q4248" s="17">
        <f>P4248*Premissas!$C$13</f>
        <v>0</v>
      </c>
      <c r="R4248" s="15">
        <f t="shared" si="6496"/>
        <v>304</v>
      </c>
      <c r="S4248" s="18">
        <f>R4248*Premissas!$C$11</f>
        <v>14642.201834862384</v>
      </c>
      <c r="Y4248" s="7" t="str">
        <f>Premissas!$E$6</f>
        <v>junho/19</v>
      </c>
      <c r="Z4248" s="29">
        <f t="shared" si="6501"/>
        <v>304</v>
      </c>
      <c r="AA4248" s="15">
        <f>Premissas!$H$6</f>
        <v>59.47</v>
      </c>
      <c r="AB4248" s="16">
        <f t="shared" si="6498"/>
        <v>0</v>
      </c>
      <c r="AC4248" s="17">
        <f>AB4248*Premissas!$C$6</f>
        <v>0</v>
      </c>
      <c r="AD4248" s="15">
        <f t="shared" si="6499"/>
        <v>304</v>
      </c>
      <c r="AE4248" s="18">
        <f>AD4248*Premissas!$C$12</f>
        <v>9799.9367288832655</v>
      </c>
    </row>
    <row r="4249" spans="1:33" x14ac:dyDescent="0.25">
      <c r="A4249" s="7" t="str">
        <f>Premissas!$E$7</f>
        <v>maio/19</v>
      </c>
      <c r="B4249" s="29">
        <f t="shared" si="6502"/>
        <v>304</v>
      </c>
      <c r="C4249" s="15">
        <f>LARGE(Premissas!$H$7:$I$7,1)</f>
        <v>61.04</v>
      </c>
      <c r="D4249" s="20">
        <f t="shared" si="6492"/>
        <v>0</v>
      </c>
      <c r="E4249" s="17">
        <f>D4249*Premissas!$C$6</f>
        <v>0</v>
      </c>
      <c r="F4249" s="15">
        <f t="shared" si="6493"/>
        <v>304</v>
      </c>
      <c r="G4249" s="18">
        <f>F4249*Premissas!$C$5</f>
        <v>9799.9367288832655</v>
      </c>
      <c r="M4249" s="7" t="str">
        <f>Premissas!$E$7</f>
        <v>maio/19</v>
      </c>
      <c r="N4249" s="29">
        <f t="shared" si="6500"/>
        <v>304</v>
      </c>
      <c r="O4249" s="15">
        <f>Premissas!$I$7</f>
        <v>46.37</v>
      </c>
      <c r="P4249" s="20">
        <f t="shared" si="6495"/>
        <v>0</v>
      </c>
      <c r="Q4249" s="17">
        <f>P4249*Premissas!$C$13</f>
        <v>0</v>
      </c>
      <c r="R4249" s="15">
        <f t="shared" si="6496"/>
        <v>304</v>
      </c>
      <c r="S4249" s="18">
        <f>R4249*Premissas!$C$11</f>
        <v>14642.201834862384</v>
      </c>
      <c r="Y4249" s="7" t="str">
        <f>Premissas!$E$7</f>
        <v>maio/19</v>
      </c>
      <c r="Z4249" s="29">
        <f t="shared" si="6501"/>
        <v>304</v>
      </c>
      <c r="AA4249" s="15">
        <f>Premissas!$H$7</f>
        <v>61.04</v>
      </c>
      <c r="AB4249" s="20">
        <f t="shared" si="6498"/>
        <v>0</v>
      </c>
      <c r="AC4249" s="17">
        <f>AB4249*Premissas!$C$6</f>
        <v>0</v>
      </c>
      <c r="AD4249" s="15">
        <f t="shared" si="6499"/>
        <v>304</v>
      </c>
      <c r="AE4249" s="18">
        <f>AD4249*Premissas!$C$12</f>
        <v>9799.9367288832655</v>
      </c>
    </row>
    <row r="4250" spans="1:33" x14ac:dyDescent="0.25">
      <c r="A4250" s="7" t="str">
        <f>Premissas!$E$8</f>
        <v>abril/19</v>
      </c>
      <c r="B4250" s="29">
        <f t="shared" si="6502"/>
        <v>304</v>
      </c>
      <c r="C4250" s="15">
        <f>LARGE(Premissas!$H$8:$I$8,1)</f>
        <v>81.98</v>
      </c>
      <c r="D4250" s="20">
        <f t="shared" si="6492"/>
        <v>0</v>
      </c>
      <c r="E4250" s="17">
        <f>D4250*Premissas!$C$6</f>
        <v>0</v>
      </c>
      <c r="F4250" s="15">
        <f t="shared" si="6493"/>
        <v>304</v>
      </c>
      <c r="G4250" s="18">
        <f>F4250*Premissas!$C$5</f>
        <v>9799.9367288832655</v>
      </c>
      <c r="M4250" s="7" t="str">
        <f>Premissas!$E$8</f>
        <v>abril/19</v>
      </c>
      <c r="N4250" s="29">
        <f t="shared" si="6500"/>
        <v>304</v>
      </c>
      <c r="O4250" s="15">
        <f>Premissas!$I$8</f>
        <v>53.09</v>
      </c>
      <c r="P4250" s="20">
        <f t="shared" si="6495"/>
        <v>0</v>
      </c>
      <c r="Q4250" s="17">
        <f>P4250*Premissas!$C$13</f>
        <v>0</v>
      </c>
      <c r="R4250" s="15">
        <f t="shared" si="6496"/>
        <v>304</v>
      </c>
      <c r="S4250" s="18">
        <f>R4250*Premissas!$C$11</f>
        <v>14642.201834862384</v>
      </c>
      <c r="Y4250" s="7" t="str">
        <f>Premissas!$E$8</f>
        <v>abril/19</v>
      </c>
      <c r="Z4250" s="29">
        <f t="shared" si="6501"/>
        <v>304</v>
      </c>
      <c r="AA4250" s="15">
        <f>Premissas!$H$8</f>
        <v>81.98</v>
      </c>
      <c r="AB4250" s="20">
        <f t="shared" si="6498"/>
        <v>0</v>
      </c>
      <c r="AC4250" s="17">
        <f>AB4250*Premissas!$C$6</f>
        <v>0</v>
      </c>
      <c r="AD4250" s="15">
        <f t="shared" si="6499"/>
        <v>304</v>
      </c>
      <c r="AE4250" s="18">
        <f>AD4250*Premissas!$C$12</f>
        <v>9799.9367288832655</v>
      </c>
    </row>
    <row r="4251" spans="1:33" x14ac:dyDescent="0.25">
      <c r="A4251" s="7" t="str">
        <f>Premissas!$E$9</f>
        <v>março/19</v>
      </c>
      <c r="B4251" s="29">
        <f t="shared" si="6502"/>
        <v>304</v>
      </c>
      <c r="C4251" s="15">
        <f>LARGE(Premissas!$H$9:$I$9,1)</f>
        <v>77.73</v>
      </c>
      <c r="D4251" s="20">
        <f t="shared" si="6492"/>
        <v>0</v>
      </c>
      <c r="E4251" s="17">
        <f>D4251*Premissas!$C$6</f>
        <v>0</v>
      </c>
      <c r="F4251" s="15">
        <f t="shared" si="6493"/>
        <v>304</v>
      </c>
      <c r="G4251" s="18">
        <f>F4251*Premissas!$C$5</f>
        <v>9799.9367288832655</v>
      </c>
      <c r="M4251" s="7" t="str">
        <f>Premissas!$E$9</f>
        <v>março/19</v>
      </c>
      <c r="N4251" s="29">
        <f t="shared" si="6500"/>
        <v>304</v>
      </c>
      <c r="O4251" s="15">
        <f>Premissas!$I$9</f>
        <v>77.73</v>
      </c>
      <c r="P4251" s="20">
        <f t="shared" si="6495"/>
        <v>0</v>
      </c>
      <c r="Q4251" s="17">
        <f>P4251*Premissas!$C$13</f>
        <v>0</v>
      </c>
      <c r="R4251" s="15">
        <f t="shared" si="6496"/>
        <v>304</v>
      </c>
      <c r="S4251" s="18">
        <f>R4251*Premissas!$C$11</f>
        <v>14642.201834862384</v>
      </c>
      <c r="Y4251" s="7" t="str">
        <f>Premissas!$E$9</f>
        <v>março/19</v>
      </c>
      <c r="Z4251" s="29">
        <f t="shared" si="6501"/>
        <v>304</v>
      </c>
      <c r="AA4251" s="15">
        <f>Premissas!$H$9</f>
        <v>77.62</v>
      </c>
      <c r="AB4251" s="20">
        <f t="shared" si="6498"/>
        <v>0</v>
      </c>
      <c r="AC4251" s="17">
        <f>AB4251*Premissas!$C$6</f>
        <v>0</v>
      </c>
      <c r="AD4251" s="15">
        <f t="shared" si="6499"/>
        <v>304</v>
      </c>
      <c r="AE4251" s="18">
        <f>AD4251*Premissas!$C$12</f>
        <v>9799.9367288832655</v>
      </c>
    </row>
    <row r="4252" spans="1:33" x14ac:dyDescent="0.25">
      <c r="A4252" s="7" t="str">
        <f>Premissas!$E$10</f>
        <v>fevereiro/19</v>
      </c>
      <c r="B4252" s="29">
        <f t="shared" si="6502"/>
        <v>304</v>
      </c>
      <c r="C4252" s="15">
        <f>LARGE(Premissas!$H$10:$I$10,1)</f>
        <v>89.49</v>
      </c>
      <c r="D4252" s="20">
        <f t="shared" si="6492"/>
        <v>0</v>
      </c>
      <c r="E4252" s="17">
        <f>D4252*Premissas!$C$6</f>
        <v>0</v>
      </c>
      <c r="F4252" s="15">
        <f t="shared" si="6493"/>
        <v>304</v>
      </c>
      <c r="G4252" s="18">
        <f>F4252*Premissas!$C$5</f>
        <v>9799.9367288832655</v>
      </c>
      <c r="M4252" s="7" t="str">
        <f>Premissas!$E$10</f>
        <v>fevereiro/19</v>
      </c>
      <c r="N4252" s="29">
        <f t="shared" si="6500"/>
        <v>304</v>
      </c>
      <c r="O4252" s="15">
        <f>Premissas!$I$10</f>
        <v>61.82</v>
      </c>
      <c r="P4252" s="20">
        <f t="shared" si="6495"/>
        <v>0</v>
      </c>
      <c r="Q4252" s="17">
        <f>P4252*Premissas!$C$13</f>
        <v>0</v>
      </c>
      <c r="R4252" s="15">
        <f t="shared" si="6496"/>
        <v>304</v>
      </c>
      <c r="S4252" s="18">
        <f>R4252*Premissas!$C$11</f>
        <v>14642.201834862384</v>
      </c>
      <c r="Y4252" s="7" t="str">
        <f>Premissas!$E$10</f>
        <v>fevereiro/19</v>
      </c>
      <c r="Z4252" s="29">
        <f t="shared" si="6501"/>
        <v>304</v>
      </c>
      <c r="AA4252" s="15">
        <f>Premissas!$H$10</f>
        <v>89.49</v>
      </c>
      <c r="AB4252" s="20">
        <f t="shared" si="6498"/>
        <v>0</v>
      </c>
      <c r="AC4252" s="17">
        <f>AB4252*Premissas!$C$6</f>
        <v>0</v>
      </c>
      <c r="AD4252" s="15">
        <f t="shared" si="6499"/>
        <v>304</v>
      </c>
      <c r="AE4252" s="18">
        <f>AD4252*Premissas!$C$12</f>
        <v>9799.9367288832655</v>
      </c>
    </row>
    <row r="4253" spans="1:33" x14ac:dyDescent="0.25">
      <c r="A4253" s="7" t="str">
        <f>Premissas!$E$11</f>
        <v>janeiro/19</v>
      </c>
      <c r="B4253" s="29">
        <f t="shared" si="6502"/>
        <v>304</v>
      </c>
      <c r="C4253" s="15">
        <f>LARGE(Premissas!$H$11:$I$11,1)</f>
        <v>81.09</v>
      </c>
      <c r="D4253" s="16">
        <f t="shared" si="6492"/>
        <v>0</v>
      </c>
      <c r="E4253" s="17">
        <f>D4253*Premissas!$C$6</f>
        <v>0</v>
      </c>
      <c r="F4253" s="15">
        <f t="shared" si="6493"/>
        <v>304</v>
      </c>
      <c r="G4253" s="18">
        <f>F4253*Premissas!$C$5</f>
        <v>9799.9367288832655</v>
      </c>
      <c r="M4253" s="7" t="str">
        <f>Premissas!$E$11</f>
        <v>janeiro/19</v>
      </c>
      <c r="N4253" s="29">
        <f t="shared" si="6500"/>
        <v>304</v>
      </c>
      <c r="O4253" s="15">
        <f>Premissas!$I$11</f>
        <v>57.12</v>
      </c>
      <c r="P4253" s="16">
        <f t="shared" si="6495"/>
        <v>0</v>
      </c>
      <c r="Q4253" s="17">
        <f>P4253*Premissas!$C$13</f>
        <v>0</v>
      </c>
      <c r="R4253" s="15">
        <f t="shared" si="6496"/>
        <v>304</v>
      </c>
      <c r="S4253" s="18">
        <f>R4253*Premissas!$C$11</f>
        <v>14642.201834862384</v>
      </c>
      <c r="Y4253" s="7" t="str">
        <f>Premissas!$E$11</f>
        <v>janeiro/19</v>
      </c>
      <c r="Z4253" s="29">
        <f t="shared" si="6501"/>
        <v>304</v>
      </c>
      <c r="AA4253" s="15">
        <f>Premissas!$H$11</f>
        <v>81.09</v>
      </c>
      <c r="AB4253" s="16">
        <f t="shared" si="6498"/>
        <v>0</v>
      </c>
      <c r="AC4253" s="17">
        <f>AB4253*Premissas!$C$6</f>
        <v>0</v>
      </c>
      <c r="AD4253" s="15">
        <f t="shared" si="6499"/>
        <v>304</v>
      </c>
      <c r="AE4253" s="18">
        <f>AD4253*Premissas!$C$12</f>
        <v>9799.9367288832655</v>
      </c>
    </row>
    <row r="4254" spans="1:33" x14ac:dyDescent="0.25">
      <c r="A4254" s="7" t="str">
        <f>Premissas!$E$12</f>
        <v>dezembro/18</v>
      </c>
      <c r="B4254" s="29">
        <f t="shared" si="6502"/>
        <v>304</v>
      </c>
      <c r="C4254" s="15">
        <f>LARGE(Premissas!$H$12:$I$12,1)</f>
        <v>66.98</v>
      </c>
      <c r="D4254" s="16">
        <f t="shared" si="6492"/>
        <v>0</v>
      </c>
      <c r="E4254" s="17">
        <f>D4254*Premissas!$C$6</f>
        <v>0</v>
      </c>
      <c r="F4254" s="15">
        <f t="shared" si="6493"/>
        <v>304</v>
      </c>
      <c r="G4254" s="18">
        <f>F4254*Premissas!$C$5</f>
        <v>9799.9367288832655</v>
      </c>
      <c r="M4254" s="7" t="str">
        <f>Premissas!$E$12</f>
        <v>dezembro/18</v>
      </c>
      <c r="N4254" s="29">
        <f t="shared" si="6500"/>
        <v>304</v>
      </c>
      <c r="O4254" s="15">
        <f>Premissas!$I$12</f>
        <v>56.9</v>
      </c>
      <c r="P4254" s="16">
        <f t="shared" si="6495"/>
        <v>0</v>
      </c>
      <c r="Q4254" s="17">
        <f>P4254*Premissas!$C$13</f>
        <v>0</v>
      </c>
      <c r="R4254" s="15">
        <f t="shared" si="6496"/>
        <v>304</v>
      </c>
      <c r="S4254" s="18">
        <f>R4254*Premissas!$C$11</f>
        <v>14642.201834862384</v>
      </c>
      <c r="Y4254" s="7" t="str">
        <f>Premissas!$E$12</f>
        <v>dezembro/18</v>
      </c>
      <c r="Z4254" s="29">
        <f t="shared" si="6501"/>
        <v>304</v>
      </c>
      <c r="AA4254" s="15">
        <f>Premissas!$H$12</f>
        <v>66.98</v>
      </c>
      <c r="AB4254" s="16">
        <f t="shared" si="6498"/>
        <v>0</v>
      </c>
      <c r="AC4254" s="17">
        <f>AB4254*Premissas!$C$6</f>
        <v>0</v>
      </c>
      <c r="AD4254" s="15">
        <f t="shared" si="6499"/>
        <v>304</v>
      </c>
      <c r="AE4254" s="18">
        <f>AD4254*Premissas!$C$12</f>
        <v>9799.9367288832655</v>
      </c>
    </row>
    <row r="4255" spans="1:33" x14ac:dyDescent="0.25">
      <c r="A4255" s="7" t="str">
        <f>Premissas!$E$13</f>
        <v>novembro/18</v>
      </c>
      <c r="B4255" s="29">
        <f t="shared" si="6502"/>
        <v>304</v>
      </c>
      <c r="C4255" s="15">
        <f>LARGE(Premissas!$H$13:$I$13,1)</f>
        <v>66.42</v>
      </c>
      <c r="D4255" s="16">
        <f t="shared" si="6492"/>
        <v>0</v>
      </c>
      <c r="E4255" s="17">
        <f>D4255*Premissas!$C$6</f>
        <v>0</v>
      </c>
      <c r="F4255" s="15">
        <f t="shared" si="6493"/>
        <v>304</v>
      </c>
      <c r="G4255" s="18">
        <f>F4255*Premissas!$C$5</f>
        <v>9799.9367288832655</v>
      </c>
      <c r="M4255" s="7" t="str">
        <f>Premissas!$E$13</f>
        <v>novembro/18</v>
      </c>
      <c r="N4255" s="29">
        <f t="shared" si="6500"/>
        <v>304</v>
      </c>
      <c r="O4255" s="15">
        <f>Premissas!$I$13</f>
        <v>40.659999999999997</v>
      </c>
      <c r="P4255" s="16">
        <f t="shared" si="6495"/>
        <v>0</v>
      </c>
      <c r="Q4255" s="17">
        <f>P4255*Premissas!$C$13</f>
        <v>0</v>
      </c>
      <c r="R4255" s="15">
        <f t="shared" si="6496"/>
        <v>304</v>
      </c>
      <c r="S4255" s="18">
        <f>R4255*Premissas!$C$11</f>
        <v>14642.201834862384</v>
      </c>
      <c r="Y4255" s="7" t="str">
        <f>Premissas!$E$13</f>
        <v>novembro/18</v>
      </c>
      <c r="Z4255" s="29">
        <f t="shared" si="6501"/>
        <v>304</v>
      </c>
      <c r="AA4255" s="15">
        <f>Premissas!$H$13</f>
        <v>66.42</v>
      </c>
      <c r="AB4255" s="16">
        <f t="shared" si="6498"/>
        <v>0</v>
      </c>
      <c r="AC4255" s="17">
        <f>AB4255*Premissas!$C$6</f>
        <v>0</v>
      </c>
      <c r="AD4255" s="15">
        <f t="shared" si="6499"/>
        <v>304</v>
      </c>
      <c r="AE4255" s="18">
        <f>AD4255*Premissas!$C$12</f>
        <v>9799.9367288832655</v>
      </c>
    </row>
    <row r="4256" spans="1:33" x14ac:dyDescent="0.25">
      <c r="A4256" s="26" t="s">
        <v>35</v>
      </c>
      <c r="B4256" s="5"/>
      <c r="C4256" s="5">
        <f>LARGE(C4243:C4255,1)</f>
        <v>89.49</v>
      </c>
      <c r="D4256" s="5">
        <f>LARGE(D4243:D4255,1)</f>
        <v>0</v>
      </c>
      <c r="E4256" s="27">
        <f>SUM(E4244:E4255)</f>
        <v>0</v>
      </c>
      <c r="F4256" s="5">
        <f>LARGE(F4243:F4255,1)</f>
        <v>304</v>
      </c>
      <c r="G4256" s="27">
        <f t="shared" si="6458"/>
        <v>117599.24074659921</v>
      </c>
      <c r="H4256" s="50">
        <f>E4256+G4256</f>
        <v>117599.24074659921</v>
      </c>
      <c r="I4256">
        <f>B4244</f>
        <v>304</v>
      </c>
      <c r="M4256" s="26" t="s">
        <v>35</v>
      </c>
      <c r="N4256" s="5"/>
      <c r="O4256" s="5">
        <f t="shared" ref="O4256:P4256" si="6503">LARGE(O4243:O4255,1)</f>
        <v>77.73</v>
      </c>
      <c r="P4256" s="5">
        <f t="shared" si="6503"/>
        <v>0</v>
      </c>
      <c r="Q4256" s="27">
        <f t="shared" ref="Q4256" si="6504">SUM(Q4244:Q4255)</f>
        <v>0</v>
      </c>
      <c r="R4256" s="5">
        <f t="shared" ref="R4256" si="6505">LARGE(R4243:R4255,1)</f>
        <v>304</v>
      </c>
      <c r="S4256" s="27">
        <f t="shared" si="6462"/>
        <v>175706.42201834862</v>
      </c>
      <c r="T4256" s="50">
        <f t="shared" ref="T4256" si="6506">Q4256+S4256</f>
        <v>175706.42201834862</v>
      </c>
      <c r="U4256">
        <f t="shared" ref="U4256" si="6507">N4244</f>
        <v>304</v>
      </c>
      <c r="Y4256" s="26" t="s">
        <v>35</v>
      </c>
      <c r="Z4256" s="5"/>
      <c r="AA4256" s="5">
        <f t="shared" ref="AA4256:AB4256" si="6508">LARGE(AA4243:AA4255,1)</f>
        <v>89.49</v>
      </c>
      <c r="AB4256" s="5">
        <f t="shared" si="6508"/>
        <v>0</v>
      </c>
      <c r="AC4256" s="27">
        <f t="shared" ref="AC4256" si="6509">SUM(AC4244:AC4255)</f>
        <v>0</v>
      </c>
      <c r="AD4256" s="5">
        <f t="shared" ref="AD4256" si="6510">LARGE(AD4243:AD4255,1)</f>
        <v>304</v>
      </c>
      <c r="AE4256" s="27">
        <f t="shared" si="6468"/>
        <v>117599.24074659921</v>
      </c>
      <c r="AF4256" s="50">
        <f t="shared" ref="AF4256" si="6511">AC4256+AE4256</f>
        <v>117599.24074659921</v>
      </c>
      <c r="AG4256">
        <f t="shared" ref="AG4256" si="6512">Z4244</f>
        <v>304</v>
      </c>
    </row>
    <row r="4257" spans="1:33" x14ac:dyDescent="0.25">
      <c r="A4257" s="6" t="s">
        <v>12</v>
      </c>
      <c r="B4257" s="6" t="s">
        <v>18</v>
      </c>
      <c r="C4257" s="6" t="s">
        <v>19</v>
      </c>
      <c r="D4257" s="14" t="s">
        <v>20</v>
      </c>
      <c r="E4257" s="14" t="s">
        <v>21</v>
      </c>
      <c r="F4257" s="6" t="s">
        <v>22</v>
      </c>
      <c r="G4257" s="6" t="s">
        <v>23</v>
      </c>
      <c r="M4257" s="6" t="s">
        <v>12</v>
      </c>
      <c r="N4257" s="6" t="s">
        <v>18</v>
      </c>
      <c r="O4257" s="6" t="s">
        <v>19</v>
      </c>
      <c r="P4257" s="14" t="s">
        <v>20</v>
      </c>
      <c r="Q4257" s="14" t="s">
        <v>21</v>
      </c>
      <c r="R4257" s="6" t="s">
        <v>22</v>
      </c>
      <c r="S4257" s="6" t="s">
        <v>23</v>
      </c>
      <c r="Y4257" s="6" t="s">
        <v>12</v>
      </c>
      <c r="Z4257" s="6" t="s">
        <v>18</v>
      </c>
      <c r="AA4257" s="6" t="s">
        <v>19</v>
      </c>
      <c r="AB4257" s="14" t="s">
        <v>20</v>
      </c>
      <c r="AC4257" s="14" t="s">
        <v>21</v>
      </c>
      <c r="AD4257" s="6" t="s">
        <v>22</v>
      </c>
      <c r="AE4257" s="6" t="s">
        <v>23</v>
      </c>
    </row>
    <row r="4258" spans="1:33" x14ac:dyDescent="0.25">
      <c r="A4258" s="7" t="str">
        <f>Premissas!$E$2</f>
        <v>outubro/19</v>
      </c>
      <c r="B4258" s="29">
        <f>B4244+1</f>
        <v>305</v>
      </c>
      <c r="C4258" s="15">
        <f>LARGE(Premissas!$H$2:$I$2,1)</f>
        <v>63.39</v>
      </c>
      <c r="D4258" s="16">
        <f t="shared" ref="D4258:D4269" si="6513">IF(C4258&gt;105%*B4258,(C4258-B4258),0)</f>
        <v>0</v>
      </c>
      <c r="E4258" s="17">
        <f>D4258*Premissas!$C$6</f>
        <v>0</v>
      </c>
      <c r="F4258" s="15">
        <f t="shared" ref="F4258:F4269" si="6514">IF(C4258&gt;B4258,C4258,B4258)</f>
        <v>305</v>
      </c>
      <c r="G4258" s="18">
        <f>F4258*Premissas!$C$5</f>
        <v>9832.173362859854</v>
      </c>
      <c r="M4258" s="7" t="str">
        <f>Premissas!$E$2</f>
        <v>outubro/19</v>
      </c>
      <c r="N4258" s="29">
        <f t="shared" ref="N4258" si="6515">N4244+1</f>
        <v>305</v>
      </c>
      <c r="O4258" s="15">
        <f>Premissas!$I$2</f>
        <v>63.39</v>
      </c>
      <c r="P4258" s="16">
        <f t="shared" ref="P4258:P4269" si="6516">IF(O4258&gt;105%*N4258,(O4258-N4258),0)</f>
        <v>0</v>
      </c>
      <c r="Q4258" s="17">
        <f>P4258*Premissas!$C$13</f>
        <v>0</v>
      </c>
      <c r="R4258" s="15">
        <f t="shared" ref="R4258:R4269" si="6517">IF(O4258&gt;N4258,O4258,N4258)</f>
        <v>305</v>
      </c>
      <c r="S4258" s="18">
        <f>R4258*Premissas!$C$11</f>
        <v>14690.366972477064</v>
      </c>
      <c r="Y4258" s="7" t="str">
        <f>Premissas!$E$2</f>
        <v>outubro/19</v>
      </c>
      <c r="Z4258" s="29">
        <f t="shared" ref="Z4258" si="6518">Z4244+1</f>
        <v>305</v>
      </c>
      <c r="AA4258" s="15">
        <f>Premissas!$H$2</f>
        <v>58.8</v>
      </c>
      <c r="AB4258" s="16">
        <f t="shared" ref="AB4258:AB4269" si="6519">IF(AA4258&gt;105%*Z4258,(AA4258-Z4258),0)</f>
        <v>0</v>
      </c>
      <c r="AC4258" s="17">
        <f>AB4258*Premissas!$C$6</f>
        <v>0</v>
      </c>
      <c r="AD4258" s="15">
        <f t="shared" ref="AD4258:AD4269" si="6520">IF(AA4258&gt;Z4258,AA4258,Z4258)</f>
        <v>305</v>
      </c>
      <c r="AE4258" s="18">
        <f>AD4258*Premissas!$C$12</f>
        <v>9832.173362859854</v>
      </c>
    </row>
    <row r="4259" spans="1:33" x14ac:dyDescent="0.25">
      <c r="A4259" s="7" t="str">
        <f>Premissas!$E$3</f>
        <v>setembro/19</v>
      </c>
      <c r="B4259" s="29">
        <f>B4258</f>
        <v>305</v>
      </c>
      <c r="C4259" s="15">
        <f>LARGE(Premissas!$H$3:$I$3,1)</f>
        <v>58.91</v>
      </c>
      <c r="D4259" s="16">
        <f t="shared" si="6513"/>
        <v>0</v>
      </c>
      <c r="E4259" s="17">
        <f>D4259*Premissas!$C$6</f>
        <v>0</v>
      </c>
      <c r="F4259" s="15">
        <f t="shared" si="6514"/>
        <v>305</v>
      </c>
      <c r="G4259" s="18">
        <f>F4259*Premissas!$C$5</f>
        <v>9832.173362859854</v>
      </c>
      <c r="M4259" s="7" t="str">
        <f>Premissas!$E$3</f>
        <v>setembro/19</v>
      </c>
      <c r="N4259" s="29">
        <f t="shared" ref="N4259:N4269" si="6521">N4258</f>
        <v>305</v>
      </c>
      <c r="O4259" s="15">
        <f>Premissas!$I$3</f>
        <v>52.19</v>
      </c>
      <c r="P4259" s="16">
        <f t="shared" si="6516"/>
        <v>0</v>
      </c>
      <c r="Q4259" s="17">
        <f>P4259*Premissas!$C$13</f>
        <v>0</v>
      </c>
      <c r="R4259" s="15">
        <f t="shared" si="6517"/>
        <v>305</v>
      </c>
      <c r="S4259" s="18">
        <f>R4259*Premissas!$C$11</f>
        <v>14690.366972477064</v>
      </c>
      <c r="Y4259" s="7" t="str">
        <f>Premissas!$E$3</f>
        <v>setembro/19</v>
      </c>
      <c r="Z4259" s="29">
        <f t="shared" ref="Z4259:Z4269" si="6522">Z4258</f>
        <v>305</v>
      </c>
      <c r="AA4259" s="15">
        <f>Premissas!$H$3</f>
        <v>58.91</v>
      </c>
      <c r="AB4259" s="16">
        <f t="shared" si="6519"/>
        <v>0</v>
      </c>
      <c r="AC4259" s="17">
        <f>AB4259*Premissas!$C$6</f>
        <v>0</v>
      </c>
      <c r="AD4259" s="15">
        <f t="shared" si="6520"/>
        <v>305</v>
      </c>
      <c r="AE4259" s="18">
        <f>AD4259*Premissas!$C$12</f>
        <v>9832.173362859854</v>
      </c>
    </row>
    <row r="4260" spans="1:33" x14ac:dyDescent="0.25">
      <c r="A4260" s="7" t="str">
        <f>Premissas!$E$4</f>
        <v>agosto/19</v>
      </c>
      <c r="B4260" s="29">
        <f t="shared" ref="B4260:B4269" si="6523">B4259</f>
        <v>305</v>
      </c>
      <c r="C4260" s="15">
        <f>LARGE(Premissas!$H$4:$I$4,1)</f>
        <v>46.48</v>
      </c>
      <c r="D4260" s="16">
        <f t="shared" si="6513"/>
        <v>0</v>
      </c>
      <c r="E4260" s="17">
        <f>D4260*Premissas!$C$6</f>
        <v>0</v>
      </c>
      <c r="F4260" s="15">
        <f t="shared" si="6514"/>
        <v>305</v>
      </c>
      <c r="G4260" s="18">
        <f>F4260*Premissas!$C$5</f>
        <v>9832.173362859854</v>
      </c>
      <c r="M4260" s="7" t="str">
        <f>Premissas!$E$4</f>
        <v>agosto/19</v>
      </c>
      <c r="N4260" s="29">
        <f t="shared" si="6521"/>
        <v>305</v>
      </c>
      <c r="O4260" s="15">
        <f>Premissas!$I$4</f>
        <v>20.16</v>
      </c>
      <c r="P4260" s="16">
        <f t="shared" si="6516"/>
        <v>0</v>
      </c>
      <c r="Q4260" s="17">
        <f>P4260*Premissas!$C$13</f>
        <v>0</v>
      </c>
      <c r="R4260" s="15">
        <f t="shared" si="6517"/>
        <v>305</v>
      </c>
      <c r="S4260" s="18">
        <f>R4260*Premissas!$C$11</f>
        <v>14690.366972477064</v>
      </c>
      <c r="Y4260" s="7" t="str">
        <f>Premissas!$E$4</f>
        <v>agosto/19</v>
      </c>
      <c r="Z4260" s="29">
        <f t="shared" si="6522"/>
        <v>305</v>
      </c>
      <c r="AA4260" s="15">
        <f>Premissas!$H$4</f>
        <v>46.48</v>
      </c>
      <c r="AB4260" s="16">
        <f t="shared" si="6519"/>
        <v>0</v>
      </c>
      <c r="AC4260" s="17">
        <f>AB4260*Premissas!$C$6</f>
        <v>0</v>
      </c>
      <c r="AD4260" s="15">
        <f t="shared" si="6520"/>
        <v>305</v>
      </c>
      <c r="AE4260" s="18">
        <f>AD4260*Premissas!$C$12</f>
        <v>9832.173362859854</v>
      </c>
    </row>
    <row r="4261" spans="1:33" x14ac:dyDescent="0.25">
      <c r="A4261" s="7" t="str">
        <f>Premissas!$E$5</f>
        <v>julho/19</v>
      </c>
      <c r="B4261" s="29">
        <f t="shared" si="6523"/>
        <v>305</v>
      </c>
      <c r="C4261" s="15">
        <f>LARGE(Premissas!$H$5:$I$5,1)</f>
        <v>63.17</v>
      </c>
      <c r="D4261" s="16">
        <f t="shared" si="6513"/>
        <v>0</v>
      </c>
      <c r="E4261" s="17">
        <f>D4261*Premissas!$C$6</f>
        <v>0</v>
      </c>
      <c r="F4261" s="15">
        <f t="shared" si="6514"/>
        <v>305</v>
      </c>
      <c r="G4261" s="18">
        <f>F4261*Premissas!$C$5</f>
        <v>9832.173362859854</v>
      </c>
      <c r="M4261" s="7" t="str">
        <f>Premissas!$E$5</f>
        <v>julho/19</v>
      </c>
      <c r="N4261" s="29">
        <f t="shared" si="6521"/>
        <v>305</v>
      </c>
      <c r="O4261" s="15">
        <f>Premissas!$I$5</f>
        <v>39.979999999999997</v>
      </c>
      <c r="P4261" s="16">
        <f t="shared" si="6516"/>
        <v>0</v>
      </c>
      <c r="Q4261" s="17">
        <f>P4261*Premissas!$C$13</f>
        <v>0</v>
      </c>
      <c r="R4261" s="15">
        <f t="shared" si="6517"/>
        <v>305</v>
      </c>
      <c r="S4261" s="18">
        <f>R4261*Premissas!$C$11</f>
        <v>14690.366972477064</v>
      </c>
      <c r="Y4261" s="7" t="str">
        <f>Premissas!$E$5</f>
        <v>julho/19</v>
      </c>
      <c r="Z4261" s="29">
        <f t="shared" si="6522"/>
        <v>305</v>
      </c>
      <c r="AA4261" s="15">
        <f>Premissas!$H$5</f>
        <v>63.17</v>
      </c>
      <c r="AB4261" s="16">
        <f t="shared" si="6519"/>
        <v>0</v>
      </c>
      <c r="AC4261" s="17">
        <f>AB4261*Premissas!$C$6</f>
        <v>0</v>
      </c>
      <c r="AD4261" s="15">
        <f t="shared" si="6520"/>
        <v>305</v>
      </c>
      <c r="AE4261" s="18">
        <f>AD4261*Premissas!$C$12</f>
        <v>9832.173362859854</v>
      </c>
    </row>
    <row r="4262" spans="1:33" x14ac:dyDescent="0.25">
      <c r="A4262" s="7" t="str">
        <f>Premissas!$E$6</f>
        <v>junho/19</v>
      </c>
      <c r="B4262" s="29">
        <f t="shared" si="6523"/>
        <v>305</v>
      </c>
      <c r="C4262" s="15">
        <f>LARGE(Premissas!$H$6:$I$6,1)</f>
        <v>59.47</v>
      </c>
      <c r="D4262" s="16">
        <f t="shared" si="6513"/>
        <v>0</v>
      </c>
      <c r="E4262" s="17">
        <f>D4262*Premissas!$C$6</f>
        <v>0</v>
      </c>
      <c r="F4262" s="15">
        <f t="shared" si="6514"/>
        <v>305</v>
      </c>
      <c r="G4262" s="18">
        <f>F4262*Premissas!$C$5</f>
        <v>9832.173362859854</v>
      </c>
      <c r="M4262" s="7" t="str">
        <f>Premissas!$E$6</f>
        <v>junho/19</v>
      </c>
      <c r="N4262" s="29">
        <f t="shared" si="6521"/>
        <v>305</v>
      </c>
      <c r="O4262" s="15">
        <f>Premissas!$I$6</f>
        <v>47.71</v>
      </c>
      <c r="P4262" s="16">
        <f t="shared" si="6516"/>
        <v>0</v>
      </c>
      <c r="Q4262" s="17">
        <f>P4262*Premissas!$C$13</f>
        <v>0</v>
      </c>
      <c r="R4262" s="15">
        <f t="shared" si="6517"/>
        <v>305</v>
      </c>
      <c r="S4262" s="18">
        <f>R4262*Premissas!$C$11</f>
        <v>14690.366972477064</v>
      </c>
      <c r="Y4262" s="7" t="str">
        <f>Premissas!$E$6</f>
        <v>junho/19</v>
      </c>
      <c r="Z4262" s="29">
        <f t="shared" si="6522"/>
        <v>305</v>
      </c>
      <c r="AA4262" s="15">
        <f>Premissas!$H$6</f>
        <v>59.47</v>
      </c>
      <c r="AB4262" s="16">
        <f t="shared" si="6519"/>
        <v>0</v>
      </c>
      <c r="AC4262" s="17">
        <f>AB4262*Premissas!$C$6</f>
        <v>0</v>
      </c>
      <c r="AD4262" s="15">
        <f t="shared" si="6520"/>
        <v>305</v>
      </c>
      <c r="AE4262" s="18">
        <f>AD4262*Premissas!$C$12</f>
        <v>9832.173362859854</v>
      </c>
    </row>
    <row r="4263" spans="1:33" x14ac:dyDescent="0.25">
      <c r="A4263" s="7" t="str">
        <f>Premissas!$E$7</f>
        <v>maio/19</v>
      </c>
      <c r="B4263" s="29">
        <f t="shared" si="6523"/>
        <v>305</v>
      </c>
      <c r="C4263" s="15">
        <f>LARGE(Premissas!$H$7:$I$7,1)</f>
        <v>61.04</v>
      </c>
      <c r="D4263" s="20">
        <f t="shared" si="6513"/>
        <v>0</v>
      </c>
      <c r="E4263" s="17">
        <f>D4263*Premissas!$C$6</f>
        <v>0</v>
      </c>
      <c r="F4263" s="15">
        <f t="shared" si="6514"/>
        <v>305</v>
      </c>
      <c r="G4263" s="18">
        <f>F4263*Premissas!$C$5</f>
        <v>9832.173362859854</v>
      </c>
      <c r="M4263" s="7" t="str">
        <f>Premissas!$E$7</f>
        <v>maio/19</v>
      </c>
      <c r="N4263" s="29">
        <f t="shared" si="6521"/>
        <v>305</v>
      </c>
      <c r="O4263" s="15">
        <f>Premissas!$I$7</f>
        <v>46.37</v>
      </c>
      <c r="P4263" s="20">
        <f t="shared" si="6516"/>
        <v>0</v>
      </c>
      <c r="Q4263" s="17">
        <f>P4263*Premissas!$C$13</f>
        <v>0</v>
      </c>
      <c r="R4263" s="15">
        <f t="shared" si="6517"/>
        <v>305</v>
      </c>
      <c r="S4263" s="18">
        <f>R4263*Premissas!$C$11</f>
        <v>14690.366972477064</v>
      </c>
      <c r="Y4263" s="7" t="str">
        <f>Premissas!$E$7</f>
        <v>maio/19</v>
      </c>
      <c r="Z4263" s="29">
        <f t="shared" si="6522"/>
        <v>305</v>
      </c>
      <c r="AA4263" s="15">
        <f>Premissas!$H$7</f>
        <v>61.04</v>
      </c>
      <c r="AB4263" s="20">
        <f t="shared" si="6519"/>
        <v>0</v>
      </c>
      <c r="AC4263" s="17">
        <f>AB4263*Premissas!$C$6</f>
        <v>0</v>
      </c>
      <c r="AD4263" s="15">
        <f t="shared" si="6520"/>
        <v>305</v>
      </c>
      <c r="AE4263" s="18">
        <f>AD4263*Premissas!$C$12</f>
        <v>9832.173362859854</v>
      </c>
    </row>
    <row r="4264" spans="1:33" x14ac:dyDescent="0.25">
      <c r="A4264" s="7" t="str">
        <f>Premissas!$E$8</f>
        <v>abril/19</v>
      </c>
      <c r="B4264" s="29">
        <f t="shared" si="6523"/>
        <v>305</v>
      </c>
      <c r="C4264" s="15">
        <f>LARGE(Premissas!$H$8:$I$8,1)</f>
        <v>81.98</v>
      </c>
      <c r="D4264" s="20">
        <f t="shared" si="6513"/>
        <v>0</v>
      </c>
      <c r="E4264" s="17">
        <f>D4264*Premissas!$C$6</f>
        <v>0</v>
      </c>
      <c r="F4264" s="15">
        <f t="shared" si="6514"/>
        <v>305</v>
      </c>
      <c r="G4264" s="18">
        <f>F4264*Premissas!$C$5</f>
        <v>9832.173362859854</v>
      </c>
      <c r="M4264" s="7" t="str">
        <f>Premissas!$E$8</f>
        <v>abril/19</v>
      </c>
      <c r="N4264" s="29">
        <f t="shared" si="6521"/>
        <v>305</v>
      </c>
      <c r="O4264" s="15">
        <f>Premissas!$I$8</f>
        <v>53.09</v>
      </c>
      <c r="P4264" s="20">
        <f t="shared" si="6516"/>
        <v>0</v>
      </c>
      <c r="Q4264" s="17">
        <f>P4264*Premissas!$C$13</f>
        <v>0</v>
      </c>
      <c r="R4264" s="15">
        <f t="shared" si="6517"/>
        <v>305</v>
      </c>
      <c r="S4264" s="18">
        <f>R4264*Premissas!$C$11</f>
        <v>14690.366972477064</v>
      </c>
      <c r="Y4264" s="7" t="str">
        <f>Premissas!$E$8</f>
        <v>abril/19</v>
      </c>
      <c r="Z4264" s="29">
        <f t="shared" si="6522"/>
        <v>305</v>
      </c>
      <c r="AA4264" s="15">
        <f>Premissas!$H$8</f>
        <v>81.98</v>
      </c>
      <c r="AB4264" s="20">
        <f t="shared" si="6519"/>
        <v>0</v>
      </c>
      <c r="AC4264" s="17">
        <f>AB4264*Premissas!$C$6</f>
        <v>0</v>
      </c>
      <c r="AD4264" s="15">
        <f t="shared" si="6520"/>
        <v>305</v>
      </c>
      <c r="AE4264" s="18">
        <f>AD4264*Premissas!$C$12</f>
        <v>9832.173362859854</v>
      </c>
    </row>
    <row r="4265" spans="1:33" x14ac:dyDescent="0.25">
      <c r="A4265" s="7" t="str">
        <f>Premissas!$E$9</f>
        <v>março/19</v>
      </c>
      <c r="B4265" s="29">
        <f t="shared" si="6523"/>
        <v>305</v>
      </c>
      <c r="C4265" s="15">
        <f>LARGE(Premissas!$H$9:$I$9,1)</f>
        <v>77.73</v>
      </c>
      <c r="D4265" s="20">
        <f t="shared" si="6513"/>
        <v>0</v>
      </c>
      <c r="E4265" s="17">
        <f>D4265*Premissas!$C$6</f>
        <v>0</v>
      </c>
      <c r="F4265" s="15">
        <f t="shared" si="6514"/>
        <v>305</v>
      </c>
      <c r="G4265" s="18">
        <f>F4265*Premissas!$C$5</f>
        <v>9832.173362859854</v>
      </c>
      <c r="M4265" s="7" t="str">
        <f>Premissas!$E$9</f>
        <v>março/19</v>
      </c>
      <c r="N4265" s="29">
        <f t="shared" si="6521"/>
        <v>305</v>
      </c>
      <c r="O4265" s="15">
        <f>Premissas!$I$9</f>
        <v>77.73</v>
      </c>
      <c r="P4265" s="20">
        <f t="shared" si="6516"/>
        <v>0</v>
      </c>
      <c r="Q4265" s="17">
        <f>P4265*Premissas!$C$13</f>
        <v>0</v>
      </c>
      <c r="R4265" s="15">
        <f t="shared" si="6517"/>
        <v>305</v>
      </c>
      <c r="S4265" s="18">
        <f>R4265*Premissas!$C$11</f>
        <v>14690.366972477064</v>
      </c>
      <c r="Y4265" s="7" t="str">
        <f>Premissas!$E$9</f>
        <v>março/19</v>
      </c>
      <c r="Z4265" s="29">
        <f t="shared" si="6522"/>
        <v>305</v>
      </c>
      <c r="AA4265" s="15">
        <f>Premissas!$H$9</f>
        <v>77.62</v>
      </c>
      <c r="AB4265" s="20">
        <f t="shared" si="6519"/>
        <v>0</v>
      </c>
      <c r="AC4265" s="17">
        <f>AB4265*Premissas!$C$6</f>
        <v>0</v>
      </c>
      <c r="AD4265" s="15">
        <f t="shared" si="6520"/>
        <v>305</v>
      </c>
      <c r="AE4265" s="18">
        <f>AD4265*Premissas!$C$12</f>
        <v>9832.173362859854</v>
      </c>
    </row>
    <row r="4266" spans="1:33" x14ac:dyDescent="0.25">
      <c r="A4266" s="7" t="str">
        <f>Premissas!$E$10</f>
        <v>fevereiro/19</v>
      </c>
      <c r="B4266" s="29">
        <f t="shared" si="6523"/>
        <v>305</v>
      </c>
      <c r="C4266" s="15">
        <f>LARGE(Premissas!$H$10:$I$10,1)</f>
        <v>89.49</v>
      </c>
      <c r="D4266" s="20">
        <f t="shared" si="6513"/>
        <v>0</v>
      </c>
      <c r="E4266" s="17">
        <f>D4266*Premissas!$C$6</f>
        <v>0</v>
      </c>
      <c r="F4266" s="15">
        <f t="shared" si="6514"/>
        <v>305</v>
      </c>
      <c r="G4266" s="18">
        <f>F4266*Premissas!$C$5</f>
        <v>9832.173362859854</v>
      </c>
      <c r="M4266" s="7" t="str">
        <f>Premissas!$E$10</f>
        <v>fevereiro/19</v>
      </c>
      <c r="N4266" s="29">
        <f t="shared" si="6521"/>
        <v>305</v>
      </c>
      <c r="O4266" s="15">
        <f>Premissas!$I$10</f>
        <v>61.82</v>
      </c>
      <c r="P4266" s="20">
        <f t="shared" si="6516"/>
        <v>0</v>
      </c>
      <c r="Q4266" s="17">
        <f>P4266*Premissas!$C$13</f>
        <v>0</v>
      </c>
      <c r="R4266" s="15">
        <f t="shared" si="6517"/>
        <v>305</v>
      </c>
      <c r="S4266" s="18">
        <f>R4266*Premissas!$C$11</f>
        <v>14690.366972477064</v>
      </c>
      <c r="Y4266" s="7" t="str">
        <f>Premissas!$E$10</f>
        <v>fevereiro/19</v>
      </c>
      <c r="Z4266" s="29">
        <f t="shared" si="6522"/>
        <v>305</v>
      </c>
      <c r="AA4266" s="15">
        <f>Premissas!$H$10</f>
        <v>89.49</v>
      </c>
      <c r="AB4266" s="20">
        <f t="shared" si="6519"/>
        <v>0</v>
      </c>
      <c r="AC4266" s="17">
        <f>AB4266*Premissas!$C$6</f>
        <v>0</v>
      </c>
      <c r="AD4266" s="15">
        <f t="shared" si="6520"/>
        <v>305</v>
      </c>
      <c r="AE4266" s="18">
        <f>AD4266*Premissas!$C$12</f>
        <v>9832.173362859854</v>
      </c>
    </row>
    <row r="4267" spans="1:33" x14ac:dyDescent="0.25">
      <c r="A4267" s="7" t="str">
        <f>Premissas!$E$11</f>
        <v>janeiro/19</v>
      </c>
      <c r="B4267" s="29">
        <f t="shared" si="6523"/>
        <v>305</v>
      </c>
      <c r="C4267" s="15">
        <f>LARGE(Premissas!$H$11:$I$11,1)</f>
        <v>81.09</v>
      </c>
      <c r="D4267" s="16">
        <f t="shared" si="6513"/>
        <v>0</v>
      </c>
      <c r="E4267" s="17">
        <f>D4267*Premissas!$C$6</f>
        <v>0</v>
      </c>
      <c r="F4267" s="15">
        <f t="shared" si="6514"/>
        <v>305</v>
      </c>
      <c r="G4267" s="18">
        <f>F4267*Premissas!$C$5</f>
        <v>9832.173362859854</v>
      </c>
      <c r="M4267" s="7" t="str">
        <f>Premissas!$E$11</f>
        <v>janeiro/19</v>
      </c>
      <c r="N4267" s="29">
        <f t="shared" si="6521"/>
        <v>305</v>
      </c>
      <c r="O4267" s="15">
        <f>Premissas!$I$11</f>
        <v>57.12</v>
      </c>
      <c r="P4267" s="16">
        <f t="shared" si="6516"/>
        <v>0</v>
      </c>
      <c r="Q4267" s="17">
        <f>P4267*Premissas!$C$13</f>
        <v>0</v>
      </c>
      <c r="R4267" s="15">
        <f t="shared" si="6517"/>
        <v>305</v>
      </c>
      <c r="S4267" s="18">
        <f>R4267*Premissas!$C$11</f>
        <v>14690.366972477064</v>
      </c>
      <c r="Y4267" s="7" t="str">
        <f>Premissas!$E$11</f>
        <v>janeiro/19</v>
      </c>
      <c r="Z4267" s="29">
        <f t="shared" si="6522"/>
        <v>305</v>
      </c>
      <c r="AA4267" s="15">
        <f>Premissas!$H$11</f>
        <v>81.09</v>
      </c>
      <c r="AB4267" s="16">
        <f t="shared" si="6519"/>
        <v>0</v>
      </c>
      <c r="AC4267" s="17">
        <f>AB4267*Premissas!$C$6</f>
        <v>0</v>
      </c>
      <c r="AD4267" s="15">
        <f t="shared" si="6520"/>
        <v>305</v>
      </c>
      <c r="AE4267" s="18">
        <f>AD4267*Premissas!$C$12</f>
        <v>9832.173362859854</v>
      </c>
    </row>
    <row r="4268" spans="1:33" x14ac:dyDescent="0.25">
      <c r="A4268" s="7" t="str">
        <f>Premissas!$E$12</f>
        <v>dezembro/18</v>
      </c>
      <c r="B4268" s="29">
        <f t="shared" si="6523"/>
        <v>305</v>
      </c>
      <c r="C4268" s="15">
        <f>LARGE(Premissas!$H$12:$I$12,1)</f>
        <v>66.98</v>
      </c>
      <c r="D4268" s="16">
        <f t="shared" si="6513"/>
        <v>0</v>
      </c>
      <c r="E4268" s="17">
        <f>D4268*Premissas!$C$6</f>
        <v>0</v>
      </c>
      <c r="F4268" s="15">
        <f t="shared" si="6514"/>
        <v>305</v>
      </c>
      <c r="G4268" s="18">
        <f>F4268*Premissas!$C$5</f>
        <v>9832.173362859854</v>
      </c>
      <c r="M4268" s="7" t="str">
        <f>Premissas!$E$12</f>
        <v>dezembro/18</v>
      </c>
      <c r="N4268" s="29">
        <f t="shared" si="6521"/>
        <v>305</v>
      </c>
      <c r="O4268" s="15">
        <f>Premissas!$I$12</f>
        <v>56.9</v>
      </c>
      <c r="P4268" s="16">
        <f t="shared" si="6516"/>
        <v>0</v>
      </c>
      <c r="Q4268" s="17">
        <f>P4268*Premissas!$C$13</f>
        <v>0</v>
      </c>
      <c r="R4268" s="15">
        <f t="shared" si="6517"/>
        <v>305</v>
      </c>
      <c r="S4268" s="18">
        <f>R4268*Premissas!$C$11</f>
        <v>14690.366972477064</v>
      </c>
      <c r="Y4268" s="7" t="str">
        <f>Premissas!$E$12</f>
        <v>dezembro/18</v>
      </c>
      <c r="Z4268" s="29">
        <f t="shared" si="6522"/>
        <v>305</v>
      </c>
      <c r="AA4268" s="15">
        <f>Premissas!$H$12</f>
        <v>66.98</v>
      </c>
      <c r="AB4268" s="16">
        <f t="shared" si="6519"/>
        <v>0</v>
      </c>
      <c r="AC4268" s="17">
        <f>AB4268*Premissas!$C$6</f>
        <v>0</v>
      </c>
      <c r="AD4268" s="15">
        <f t="shared" si="6520"/>
        <v>305</v>
      </c>
      <c r="AE4268" s="18">
        <f>AD4268*Premissas!$C$12</f>
        <v>9832.173362859854</v>
      </c>
    </row>
    <row r="4269" spans="1:33" x14ac:dyDescent="0.25">
      <c r="A4269" s="7" t="str">
        <f>Premissas!$E$13</f>
        <v>novembro/18</v>
      </c>
      <c r="B4269" s="29">
        <f t="shared" si="6523"/>
        <v>305</v>
      </c>
      <c r="C4269" s="15">
        <f>LARGE(Premissas!$H$13:$I$13,1)</f>
        <v>66.42</v>
      </c>
      <c r="D4269" s="16">
        <f t="shared" si="6513"/>
        <v>0</v>
      </c>
      <c r="E4269" s="17">
        <f>D4269*Premissas!$C$6</f>
        <v>0</v>
      </c>
      <c r="F4269" s="15">
        <f t="shared" si="6514"/>
        <v>305</v>
      </c>
      <c r="G4269" s="18">
        <f>F4269*Premissas!$C$5</f>
        <v>9832.173362859854</v>
      </c>
      <c r="M4269" s="7" t="str">
        <f>Premissas!$E$13</f>
        <v>novembro/18</v>
      </c>
      <c r="N4269" s="29">
        <f t="shared" si="6521"/>
        <v>305</v>
      </c>
      <c r="O4269" s="15">
        <f>Premissas!$I$13</f>
        <v>40.659999999999997</v>
      </c>
      <c r="P4269" s="16">
        <f t="shared" si="6516"/>
        <v>0</v>
      </c>
      <c r="Q4269" s="17">
        <f>P4269*Premissas!$C$13</f>
        <v>0</v>
      </c>
      <c r="R4269" s="15">
        <f t="shared" si="6517"/>
        <v>305</v>
      </c>
      <c r="S4269" s="18">
        <f>R4269*Premissas!$C$11</f>
        <v>14690.366972477064</v>
      </c>
      <c r="Y4269" s="7" t="str">
        <f>Premissas!$E$13</f>
        <v>novembro/18</v>
      </c>
      <c r="Z4269" s="29">
        <f t="shared" si="6522"/>
        <v>305</v>
      </c>
      <c r="AA4269" s="15">
        <f>Premissas!$H$13</f>
        <v>66.42</v>
      </c>
      <c r="AB4269" s="16">
        <f t="shared" si="6519"/>
        <v>0</v>
      </c>
      <c r="AC4269" s="17">
        <f>AB4269*Premissas!$C$6</f>
        <v>0</v>
      </c>
      <c r="AD4269" s="15">
        <f t="shared" si="6520"/>
        <v>305</v>
      </c>
      <c r="AE4269" s="18">
        <f>AD4269*Premissas!$C$12</f>
        <v>9832.173362859854</v>
      </c>
    </row>
    <row r="4270" spans="1:33" x14ac:dyDescent="0.25">
      <c r="A4270" s="26" t="s">
        <v>35</v>
      </c>
      <c r="B4270" s="5"/>
      <c r="C4270" s="5">
        <f>LARGE(C4257:C4269,1)</f>
        <v>89.49</v>
      </c>
      <c r="D4270" s="5">
        <f>LARGE(D4257:D4269,1)</f>
        <v>0</v>
      </c>
      <c r="E4270" s="27">
        <f>SUM(E4258:E4269)</f>
        <v>0</v>
      </c>
      <c r="F4270" s="5">
        <f>LARGE(F4257:F4269,1)</f>
        <v>305</v>
      </c>
      <c r="G4270" s="27">
        <f t="shared" si="6458"/>
        <v>117986.08035431827</v>
      </c>
      <c r="H4270" s="50">
        <f>E4270+G4270</f>
        <v>117986.08035431827</v>
      </c>
      <c r="I4270">
        <f>B4258</f>
        <v>305</v>
      </c>
      <c r="M4270" s="26" t="s">
        <v>35</v>
      </c>
      <c r="N4270" s="5"/>
      <c r="O4270" s="5">
        <f t="shared" ref="O4270:P4270" si="6524">LARGE(O4257:O4269,1)</f>
        <v>77.73</v>
      </c>
      <c r="P4270" s="5">
        <f t="shared" si="6524"/>
        <v>0</v>
      </c>
      <c r="Q4270" s="27">
        <f t="shared" ref="Q4270" si="6525">SUM(Q4258:Q4269)</f>
        <v>0</v>
      </c>
      <c r="R4270" s="5">
        <f t="shared" ref="R4270" si="6526">LARGE(R4257:R4269,1)</f>
        <v>305</v>
      </c>
      <c r="S4270" s="27">
        <f t="shared" si="6462"/>
        <v>176284.40366972474</v>
      </c>
      <c r="T4270" s="50">
        <f t="shared" ref="T4270" si="6527">Q4270+S4270</f>
        <v>176284.40366972474</v>
      </c>
      <c r="U4270">
        <f t="shared" ref="U4270" si="6528">N4258</f>
        <v>305</v>
      </c>
      <c r="Y4270" s="26" t="s">
        <v>35</v>
      </c>
      <c r="Z4270" s="5"/>
      <c r="AA4270" s="5">
        <f t="shared" ref="AA4270:AB4270" si="6529">LARGE(AA4257:AA4269,1)</f>
        <v>89.49</v>
      </c>
      <c r="AB4270" s="5">
        <f t="shared" si="6529"/>
        <v>0</v>
      </c>
      <c r="AC4270" s="27">
        <f t="shared" ref="AC4270" si="6530">SUM(AC4258:AC4269)</f>
        <v>0</v>
      </c>
      <c r="AD4270" s="5">
        <f t="shared" ref="AD4270" si="6531">LARGE(AD4257:AD4269,1)</f>
        <v>305</v>
      </c>
      <c r="AE4270" s="27">
        <f t="shared" si="6468"/>
        <v>117986.08035431827</v>
      </c>
      <c r="AF4270" s="50">
        <f t="shared" ref="AF4270" si="6532">AC4270+AE4270</f>
        <v>117986.08035431827</v>
      </c>
      <c r="AG4270">
        <f t="shared" ref="AG4270" si="6533">Z4258</f>
        <v>305</v>
      </c>
    </row>
    <row r="4271" spans="1:33" x14ac:dyDescent="0.25">
      <c r="A4271" s="6" t="s">
        <v>12</v>
      </c>
      <c r="B4271" s="6" t="s">
        <v>18</v>
      </c>
      <c r="C4271" s="6" t="s">
        <v>19</v>
      </c>
      <c r="D4271" s="14" t="s">
        <v>20</v>
      </c>
      <c r="E4271" s="14" t="s">
        <v>21</v>
      </c>
      <c r="F4271" s="6" t="s">
        <v>22</v>
      </c>
      <c r="G4271" s="6" t="s">
        <v>23</v>
      </c>
      <c r="M4271" s="6" t="s">
        <v>12</v>
      </c>
      <c r="N4271" s="6" t="s">
        <v>18</v>
      </c>
      <c r="O4271" s="6" t="s">
        <v>19</v>
      </c>
      <c r="P4271" s="14" t="s">
        <v>20</v>
      </c>
      <c r="Q4271" s="14" t="s">
        <v>21</v>
      </c>
      <c r="R4271" s="6" t="s">
        <v>22</v>
      </c>
      <c r="S4271" s="6" t="s">
        <v>23</v>
      </c>
      <c r="Y4271" s="6" t="s">
        <v>12</v>
      </c>
      <c r="Z4271" s="6" t="s">
        <v>18</v>
      </c>
      <c r="AA4271" s="6" t="s">
        <v>19</v>
      </c>
      <c r="AB4271" s="14" t="s">
        <v>20</v>
      </c>
      <c r="AC4271" s="14" t="s">
        <v>21</v>
      </c>
      <c r="AD4271" s="6" t="s">
        <v>22</v>
      </c>
      <c r="AE4271" s="6" t="s">
        <v>23</v>
      </c>
    </row>
    <row r="4272" spans="1:33" x14ac:dyDescent="0.25">
      <c r="A4272" s="7" t="str">
        <f>Premissas!$E$2</f>
        <v>outubro/19</v>
      </c>
      <c r="B4272" s="29">
        <f>B4258+1</f>
        <v>306</v>
      </c>
      <c r="C4272" s="15">
        <f>LARGE(Premissas!$H$2:$I$2,1)</f>
        <v>63.39</v>
      </c>
      <c r="D4272" s="16">
        <f t="shared" ref="D4272:D4283" si="6534">IF(C4272&gt;105%*B4272,(C4272-B4272),0)</f>
        <v>0</v>
      </c>
      <c r="E4272" s="17">
        <f>D4272*Premissas!$C$6</f>
        <v>0</v>
      </c>
      <c r="F4272" s="15">
        <f t="shared" ref="F4272:F4283" si="6535">IF(C4272&gt;B4272,C4272,B4272)</f>
        <v>306</v>
      </c>
      <c r="G4272" s="18">
        <f>F4272*Premissas!$C$5</f>
        <v>9864.4099968364444</v>
      </c>
      <c r="M4272" s="7" t="str">
        <f>Premissas!$E$2</f>
        <v>outubro/19</v>
      </c>
      <c r="N4272" s="29">
        <f t="shared" ref="N4272" si="6536">N4258+1</f>
        <v>306</v>
      </c>
      <c r="O4272" s="15">
        <f>Premissas!$I$2</f>
        <v>63.39</v>
      </c>
      <c r="P4272" s="16">
        <f t="shared" ref="P4272:P4283" si="6537">IF(O4272&gt;105%*N4272,(O4272-N4272),0)</f>
        <v>0</v>
      </c>
      <c r="Q4272" s="17">
        <f>P4272*Premissas!$C$13</f>
        <v>0</v>
      </c>
      <c r="R4272" s="15">
        <f t="shared" ref="R4272:R4283" si="6538">IF(O4272&gt;N4272,O4272,N4272)</f>
        <v>306</v>
      </c>
      <c r="S4272" s="18">
        <f>R4272*Premissas!$C$11</f>
        <v>14738.532110091743</v>
      </c>
      <c r="Y4272" s="7" t="str">
        <f>Premissas!$E$2</f>
        <v>outubro/19</v>
      </c>
      <c r="Z4272" s="29">
        <f t="shared" ref="Z4272" si="6539">Z4258+1</f>
        <v>306</v>
      </c>
      <c r="AA4272" s="15">
        <f>Premissas!$H$2</f>
        <v>58.8</v>
      </c>
      <c r="AB4272" s="16">
        <f t="shared" ref="AB4272:AB4283" si="6540">IF(AA4272&gt;105%*Z4272,(AA4272-Z4272),0)</f>
        <v>0</v>
      </c>
      <c r="AC4272" s="17">
        <f>AB4272*Premissas!$C$6</f>
        <v>0</v>
      </c>
      <c r="AD4272" s="15">
        <f t="shared" ref="AD4272:AD4283" si="6541">IF(AA4272&gt;Z4272,AA4272,Z4272)</f>
        <v>306</v>
      </c>
      <c r="AE4272" s="18">
        <f>AD4272*Premissas!$C$12</f>
        <v>9864.4099968364444</v>
      </c>
    </row>
    <row r="4273" spans="1:33" x14ac:dyDescent="0.25">
      <c r="A4273" s="7" t="str">
        <f>Premissas!$E$3</f>
        <v>setembro/19</v>
      </c>
      <c r="B4273" s="29">
        <f>B4272</f>
        <v>306</v>
      </c>
      <c r="C4273" s="15">
        <f>LARGE(Premissas!$H$3:$I$3,1)</f>
        <v>58.91</v>
      </c>
      <c r="D4273" s="16">
        <f t="shared" si="6534"/>
        <v>0</v>
      </c>
      <c r="E4273" s="17">
        <f>D4273*Premissas!$C$6</f>
        <v>0</v>
      </c>
      <c r="F4273" s="15">
        <f t="shared" si="6535"/>
        <v>306</v>
      </c>
      <c r="G4273" s="18">
        <f>F4273*Premissas!$C$5</f>
        <v>9864.4099968364444</v>
      </c>
      <c r="M4273" s="7" t="str">
        <f>Premissas!$E$3</f>
        <v>setembro/19</v>
      </c>
      <c r="N4273" s="29">
        <f t="shared" ref="N4273:N4283" si="6542">N4272</f>
        <v>306</v>
      </c>
      <c r="O4273" s="15">
        <f>Premissas!$I$3</f>
        <v>52.19</v>
      </c>
      <c r="P4273" s="16">
        <f t="shared" si="6537"/>
        <v>0</v>
      </c>
      <c r="Q4273" s="17">
        <f>P4273*Premissas!$C$13</f>
        <v>0</v>
      </c>
      <c r="R4273" s="15">
        <f t="shared" si="6538"/>
        <v>306</v>
      </c>
      <c r="S4273" s="18">
        <f>R4273*Premissas!$C$11</f>
        <v>14738.532110091743</v>
      </c>
      <c r="Y4273" s="7" t="str">
        <f>Premissas!$E$3</f>
        <v>setembro/19</v>
      </c>
      <c r="Z4273" s="29">
        <f t="shared" ref="Z4273:Z4283" si="6543">Z4272</f>
        <v>306</v>
      </c>
      <c r="AA4273" s="15">
        <f>Premissas!$H$3</f>
        <v>58.91</v>
      </c>
      <c r="AB4273" s="16">
        <f t="shared" si="6540"/>
        <v>0</v>
      </c>
      <c r="AC4273" s="17">
        <f>AB4273*Premissas!$C$6</f>
        <v>0</v>
      </c>
      <c r="AD4273" s="15">
        <f t="shared" si="6541"/>
        <v>306</v>
      </c>
      <c r="AE4273" s="18">
        <f>AD4273*Premissas!$C$12</f>
        <v>9864.4099968364444</v>
      </c>
    </row>
    <row r="4274" spans="1:33" x14ac:dyDescent="0.25">
      <c r="A4274" s="7" t="str">
        <f>Premissas!$E$4</f>
        <v>agosto/19</v>
      </c>
      <c r="B4274" s="29">
        <f t="shared" ref="B4274:B4283" si="6544">B4273</f>
        <v>306</v>
      </c>
      <c r="C4274" s="15">
        <f>LARGE(Premissas!$H$4:$I$4,1)</f>
        <v>46.48</v>
      </c>
      <c r="D4274" s="16">
        <f t="shared" si="6534"/>
        <v>0</v>
      </c>
      <c r="E4274" s="17">
        <f>D4274*Premissas!$C$6</f>
        <v>0</v>
      </c>
      <c r="F4274" s="15">
        <f t="shared" si="6535"/>
        <v>306</v>
      </c>
      <c r="G4274" s="18">
        <f>F4274*Premissas!$C$5</f>
        <v>9864.4099968364444</v>
      </c>
      <c r="M4274" s="7" t="str">
        <f>Premissas!$E$4</f>
        <v>agosto/19</v>
      </c>
      <c r="N4274" s="29">
        <f t="shared" si="6542"/>
        <v>306</v>
      </c>
      <c r="O4274" s="15">
        <f>Premissas!$I$4</f>
        <v>20.16</v>
      </c>
      <c r="P4274" s="16">
        <f t="shared" si="6537"/>
        <v>0</v>
      </c>
      <c r="Q4274" s="17">
        <f>P4274*Premissas!$C$13</f>
        <v>0</v>
      </c>
      <c r="R4274" s="15">
        <f t="shared" si="6538"/>
        <v>306</v>
      </c>
      <c r="S4274" s="18">
        <f>R4274*Premissas!$C$11</f>
        <v>14738.532110091743</v>
      </c>
      <c r="Y4274" s="7" t="str">
        <f>Premissas!$E$4</f>
        <v>agosto/19</v>
      </c>
      <c r="Z4274" s="29">
        <f t="shared" si="6543"/>
        <v>306</v>
      </c>
      <c r="AA4274" s="15">
        <f>Premissas!$H$4</f>
        <v>46.48</v>
      </c>
      <c r="AB4274" s="16">
        <f t="shared" si="6540"/>
        <v>0</v>
      </c>
      <c r="AC4274" s="17">
        <f>AB4274*Premissas!$C$6</f>
        <v>0</v>
      </c>
      <c r="AD4274" s="15">
        <f t="shared" si="6541"/>
        <v>306</v>
      </c>
      <c r="AE4274" s="18">
        <f>AD4274*Premissas!$C$12</f>
        <v>9864.4099968364444</v>
      </c>
    </row>
    <row r="4275" spans="1:33" x14ac:dyDescent="0.25">
      <c r="A4275" s="7" t="str">
        <f>Premissas!$E$5</f>
        <v>julho/19</v>
      </c>
      <c r="B4275" s="29">
        <f t="shared" si="6544"/>
        <v>306</v>
      </c>
      <c r="C4275" s="15">
        <f>LARGE(Premissas!$H$5:$I$5,1)</f>
        <v>63.17</v>
      </c>
      <c r="D4275" s="16">
        <f t="shared" si="6534"/>
        <v>0</v>
      </c>
      <c r="E4275" s="17">
        <f>D4275*Premissas!$C$6</f>
        <v>0</v>
      </c>
      <c r="F4275" s="15">
        <f t="shared" si="6535"/>
        <v>306</v>
      </c>
      <c r="G4275" s="18">
        <f>F4275*Premissas!$C$5</f>
        <v>9864.4099968364444</v>
      </c>
      <c r="M4275" s="7" t="str">
        <f>Premissas!$E$5</f>
        <v>julho/19</v>
      </c>
      <c r="N4275" s="29">
        <f t="shared" si="6542"/>
        <v>306</v>
      </c>
      <c r="O4275" s="15">
        <f>Premissas!$I$5</f>
        <v>39.979999999999997</v>
      </c>
      <c r="P4275" s="16">
        <f t="shared" si="6537"/>
        <v>0</v>
      </c>
      <c r="Q4275" s="17">
        <f>P4275*Premissas!$C$13</f>
        <v>0</v>
      </c>
      <c r="R4275" s="15">
        <f t="shared" si="6538"/>
        <v>306</v>
      </c>
      <c r="S4275" s="18">
        <f>R4275*Premissas!$C$11</f>
        <v>14738.532110091743</v>
      </c>
      <c r="Y4275" s="7" t="str">
        <f>Premissas!$E$5</f>
        <v>julho/19</v>
      </c>
      <c r="Z4275" s="29">
        <f t="shared" si="6543"/>
        <v>306</v>
      </c>
      <c r="AA4275" s="15">
        <f>Premissas!$H$5</f>
        <v>63.17</v>
      </c>
      <c r="AB4275" s="16">
        <f t="shared" si="6540"/>
        <v>0</v>
      </c>
      <c r="AC4275" s="17">
        <f>AB4275*Premissas!$C$6</f>
        <v>0</v>
      </c>
      <c r="AD4275" s="15">
        <f t="shared" si="6541"/>
        <v>306</v>
      </c>
      <c r="AE4275" s="18">
        <f>AD4275*Premissas!$C$12</f>
        <v>9864.4099968364444</v>
      </c>
    </row>
    <row r="4276" spans="1:33" x14ac:dyDescent="0.25">
      <c r="A4276" s="7" t="str">
        <f>Premissas!$E$6</f>
        <v>junho/19</v>
      </c>
      <c r="B4276" s="29">
        <f t="shared" si="6544"/>
        <v>306</v>
      </c>
      <c r="C4276" s="15">
        <f>LARGE(Premissas!$H$6:$I$6,1)</f>
        <v>59.47</v>
      </c>
      <c r="D4276" s="16">
        <f t="shared" si="6534"/>
        <v>0</v>
      </c>
      <c r="E4276" s="17">
        <f>D4276*Premissas!$C$6</f>
        <v>0</v>
      </c>
      <c r="F4276" s="15">
        <f t="shared" si="6535"/>
        <v>306</v>
      </c>
      <c r="G4276" s="18">
        <f>F4276*Premissas!$C$5</f>
        <v>9864.4099968364444</v>
      </c>
      <c r="M4276" s="7" t="str">
        <f>Premissas!$E$6</f>
        <v>junho/19</v>
      </c>
      <c r="N4276" s="29">
        <f t="shared" si="6542"/>
        <v>306</v>
      </c>
      <c r="O4276" s="15">
        <f>Premissas!$I$6</f>
        <v>47.71</v>
      </c>
      <c r="P4276" s="16">
        <f t="shared" si="6537"/>
        <v>0</v>
      </c>
      <c r="Q4276" s="17">
        <f>P4276*Premissas!$C$13</f>
        <v>0</v>
      </c>
      <c r="R4276" s="15">
        <f t="shared" si="6538"/>
        <v>306</v>
      </c>
      <c r="S4276" s="18">
        <f>R4276*Premissas!$C$11</f>
        <v>14738.532110091743</v>
      </c>
      <c r="Y4276" s="7" t="str">
        <f>Premissas!$E$6</f>
        <v>junho/19</v>
      </c>
      <c r="Z4276" s="29">
        <f t="shared" si="6543"/>
        <v>306</v>
      </c>
      <c r="AA4276" s="15">
        <f>Premissas!$H$6</f>
        <v>59.47</v>
      </c>
      <c r="AB4276" s="16">
        <f t="shared" si="6540"/>
        <v>0</v>
      </c>
      <c r="AC4276" s="17">
        <f>AB4276*Premissas!$C$6</f>
        <v>0</v>
      </c>
      <c r="AD4276" s="15">
        <f t="shared" si="6541"/>
        <v>306</v>
      </c>
      <c r="AE4276" s="18">
        <f>AD4276*Premissas!$C$12</f>
        <v>9864.4099968364444</v>
      </c>
    </row>
    <row r="4277" spans="1:33" x14ac:dyDescent="0.25">
      <c r="A4277" s="7" t="str">
        <f>Premissas!$E$7</f>
        <v>maio/19</v>
      </c>
      <c r="B4277" s="29">
        <f t="shared" si="6544"/>
        <v>306</v>
      </c>
      <c r="C4277" s="15">
        <f>LARGE(Premissas!$H$7:$I$7,1)</f>
        <v>61.04</v>
      </c>
      <c r="D4277" s="20">
        <f t="shared" si="6534"/>
        <v>0</v>
      </c>
      <c r="E4277" s="17">
        <f>D4277*Premissas!$C$6</f>
        <v>0</v>
      </c>
      <c r="F4277" s="15">
        <f t="shared" si="6535"/>
        <v>306</v>
      </c>
      <c r="G4277" s="18">
        <f>F4277*Premissas!$C$5</f>
        <v>9864.4099968364444</v>
      </c>
      <c r="M4277" s="7" t="str">
        <f>Premissas!$E$7</f>
        <v>maio/19</v>
      </c>
      <c r="N4277" s="29">
        <f t="shared" si="6542"/>
        <v>306</v>
      </c>
      <c r="O4277" s="15">
        <f>Premissas!$I$7</f>
        <v>46.37</v>
      </c>
      <c r="P4277" s="20">
        <f t="shared" si="6537"/>
        <v>0</v>
      </c>
      <c r="Q4277" s="17">
        <f>P4277*Premissas!$C$13</f>
        <v>0</v>
      </c>
      <c r="R4277" s="15">
        <f t="shared" si="6538"/>
        <v>306</v>
      </c>
      <c r="S4277" s="18">
        <f>R4277*Premissas!$C$11</f>
        <v>14738.532110091743</v>
      </c>
      <c r="Y4277" s="7" t="str">
        <f>Premissas!$E$7</f>
        <v>maio/19</v>
      </c>
      <c r="Z4277" s="29">
        <f t="shared" si="6543"/>
        <v>306</v>
      </c>
      <c r="AA4277" s="15">
        <f>Premissas!$H$7</f>
        <v>61.04</v>
      </c>
      <c r="AB4277" s="20">
        <f t="shared" si="6540"/>
        <v>0</v>
      </c>
      <c r="AC4277" s="17">
        <f>AB4277*Premissas!$C$6</f>
        <v>0</v>
      </c>
      <c r="AD4277" s="15">
        <f t="shared" si="6541"/>
        <v>306</v>
      </c>
      <c r="AE4277" s="18">
        <f>AD4277*Premissas!$C$12</f>
        <v>9864.4099968364444</v>
      </c>
    </row>
    <row r="4278" spans="1:33" x14ac:dyDescent="0.25">
      <c r="A4278" s="7" t="str">
        <f>Premissas!$E$8</f>
        <v>abril/19</v>
      </c>
      <c r="B4278" s="29">
        <f t="shared" si="6544"/>
        <v>306</v>
      </c>
      <c r="C4278" s="15">
        <f>LARGE(Premissas!$H$8:$I$8,1)</f>
        <v>81.98</v>
      </c>
      <c r="D4278" s="20">
        <f t="shared" si="6534"/>
        <v>0</v>
      </c>
      <c r="E4278" s="17">
        <f>D4278*Premissas!$C$6</f>
        <v>0</v>
      </c>
      <c r="F4278" s="15">
        <f t="shared" si="6535"/>
        <v>306</v>
      </c>
      <c r="G4278" s="18">
        <f>F4278*Premissas!$C$5</f>
        <v>9864.4099968364444</v>
      </c>
      <c r="M4278" s="7" t="str">
        <f>Premissas!$E$8</f>
        <v>abril/19</v>
      </c>
      <c r="N4278" s="29">
        <f t="shared" si="6542"/>
        <v>306</v>
      </c>
      <c r="O4278" s="15">
        <f>Premissas!$I$8</f>
        <v>53.09</v>
      </c>
      <c r="P4278" s="20">
        <f t="shared" si="6537"/>
        <v>0</v>
      </c>
      <c r="Q4278" s="17">
        <f>P4278*Premissas!$C$13</f>
        <v>0</v>
      </c>
      <c r="R4278" s="15">
        <f t="shared" si="6538"/>
        <v>306</v>
      </c>
      <c r="S4278" s="18">
        <f>R4278*Premissas!$C$11</f>
        <v>14738.532110091743</v>
      </c>
      <c r="Y4278" s="7" t="str">
        <f>Premissas!$E$8</f>
        <v>abril/19</v>
      </c>
      <c r="Z4278" s="29">
        <f t="shared" si="6543"/>
        <v>306</v>
      </c>
      <c r="AA4278" s="15">
        <f>Premissas!$H$8</f>
        <v>81.98</v>
      </c>
      <c r="AB4278" s="20">
        <f t="shared" si="6540"/>
        <v>0</v>
      </c>
      <c r="AC4278" s="17">
        <f>AB4278*Premissas!$C$6</f>
        <v>0</v>
      </c>
      <c r="AD4278" s="15">
        <f t="shared" si="6541"/>
        <v>306</v>
      </c>
      <c r="AE4278" s="18">
        <f>AD4278*Premissas!$C$12</f>
        <v>9864.4099968364444</v>
      </c>
    </row>
    <row r="4279" spans="1:33" x14ac:dyDescent="0.25">
      <c r="A4279" s="7" t="str">
        <f>Premissas!$E$9</f>
        <v>março/19</v>
      </c>
      <c r="B4279" s="29">
        <f t="shared" si="6544"/>
        <v>306</v>
      </c>
      <c r="C4279" s="15">
        <f>LARGE(Premissas!$H$9:$I$9,1)</f>
        <v>77.73</v>
      </c>
      <c r="D4279" s="20">
        <f t="shared" si="6534"/>
        <v>0</v>
      </c>
      <c r="E4279" s="17">
        <f>D4279*Premissas!$C$6</f>
        <v>0</v>
      </c>
      <c r="F4279" s="15">
        <f t="shared" si="6535"/>
        <v>306</v>
      </c>
      <c r="G4279" s="18">
        <f>F4279*Premissas!$C$5</f>
        <v>9864.4099968364444</v>
      </c>
      <c r="M4279" s="7" t="str">
        <f>Premissas!$E$9</f>
        <v>março/19</v>
      </c>
      <c r="N4279" s="29">
        <f t="shared" si="6542"/>
        <v>306</v>
      </c>
      <c r="O4279" s="15">
        <f>Premissas!$I$9</f>
        <v>77.73</v>
      </c>
      <c r="P4279" s="20">
        <f t="shared" si="6537"/>
        <v>0</v>
      </c>
      <c r="Q4279" s="17">
        <f>P4279*Premissas!$C$13</f>
        <v>0</v>
      </c>
      <c r="R4279" s="15">
        <f t="shared" si="6538"/>
        <v>306</v>
      </c>
      <c r="S4279" s="18">
        <f>R4279*Premissas!$C$11</f>
        <v>14738.532110091743</v>
      </c>
      <c r="Y4279" s="7" t="str">
        <f>Premissas!$E$9</f>
        <v>março/19</v>
      </c>
      <c r="Z4279" s="29">
        <f t="shared" si="6543"/>
        <v>306</v>
      </c>
      <c r="AA4279" s="15">
        <f>Premissas!$H$9</f>
        <v>77.62</v>
      </c>
      <c r="AB4279" s="20">
        <f t="shared" si="6540"/>
        <v>0</v>
      </c>
      <c r="AC4279" s="17">
        <f>AB4279*Premissas!$C$6</f>
        <v>0</v>
      </c>
      <c r="AD4279" s="15">
        <f t="shared" si="6541"/>
        <v>306</v>
      </c>
      <c r="AE4279" s="18">
        <f>AD4279*Premissas!$C$12</f>
        <v>9864.4099968364444</v>
      </c>
    </row>
    <row r="4280" spans="1:33" x14ac:dyDescent="0.25">
      <c r="A4280" s="7" t="str">
        <f>Premissas!$E$10</f>
        <v>fevereiro/19</v>
      </c>
      <c r="B4280" s="29">
        <f t="shared" si="6544"/>
        <v>306</v>
      </c>
      <c r="C4280" s="15">
        <f>LARGE(Premissas!$H$10:$I$10,1)</f>
        <v>89.49</v>
      </c>
      <c r="D4280" s="20">
        <f t="shared" si="6534"/>
        <v>0</v>
      </c>
      <c r="E4280" s="17">
        <f>D4280*Premissas!$C$6</f>
        <v>0</v>
      </c>
      <c r="F4280" s="15">
        <f t="shared" si="6535"/>
        <v>306</v>
      </c>
      <c r="G4280" s="18">
        <f>F4280*Premissas!$C$5</f>
        <v>9864.4099968364444</v>
      </c>
      <c r="M4280" s="7" t="str">
        <f>Premissas!$E$10</f>
        <v>fevereiro/19</v>
      </c>
      <c r="N4280" s="29">
        <f t="shared" si="6542"/>
        <v>306</v>
      </c>
      <c r="O4280" s="15">
        <f>Premissas!$I$10</f>
        <v>61.82</v>
      </c>
      <c r="P4280" s="20">
        <f t="shared" si="6537"/>
        <v>0</v>
      </c>
      <c r="Q4280" s="17">
        <f>P4280*Premissas!$C$13</f>
        <v>0</v>
      </c>
      <c r="R4280" s="15">
        <f t="shared" si="6538"/>
        <v>306</v>
      </c>
      <c r="S4280" s="18">
        <f>R4280*Premissas!$C$11</f>
        <v>14738.532110091743</v>
      </c>
      <c r="Y4280" s="7" t="str">
        <f>Premissas!$E$10</f>
        <v>fevereiro/19</v>
      </c>
      <c r="Z4280" s="29">
        <f t="shared" si="6543"/>
        <v>306</v>
      </c>
      <c r="AA4280" s="15">
        <f>Premissas!$H$10</f>
        <v>89.49</v>
      </c>
      <c r="AB4280" s="20">
        <f t="shared" si="6540"/>
        <v>0</v>
      </c>
      <c r="AC4280" s="17">
        <f>AB4280*Premissas!$C$6</f>
        <v>0</v>
      </c>
      <c r="AD4280" s="15">
        <f t="shared" si="6541"/>
        <v>306</v>
      </c>
      <c r="AE4280" s="18">
        <f>AD4280*Premissas!$C$12</f>
        <v>9864.4099968364444</v>
      </c>
    </row>
    <row r="4281" spans="1:33" x14ac:dyDescent="0.25">
      <c r="A4281" s="7" t="str">
        <f>Premissas!$E$11</f>
        <v>janeiro/19</v>
      </c>
      <c r="B4281" s="29">
        <f t="shared" si="6544"/>
        <v>306</v>
      </c>
      <c r="C4281" s="15">
        <f>LARGE(Premissas!$H$11:$I$11,1)</f>
        <v>81.09</v>
      </c>
      <c r="D4281" s="16">
        <f t="shared" si="6534"/>
        <v>0</v>
      </c>
      <c r="E4281" s="17">
        <f>D4281*Premissas!$C$6</f>
        <v>0</v>
      </c>
      <c r="F4281" s="15">
        <f t="shared" si="6535"/>
        <v>306</v>
      </c>
      <c r="G4281" s="18">
        <f>F4281*Premissas!$C$5</f>
        <v>9864.4099968364444</v>
      </c>
      <c r="M4281" s="7" t="str">
        <f>Premissas!$E$11</f>
        <v>janeiro/19</v>
      </c>
      <c r="N4281" s="29">
        <f t="shared" si="6542"/>
        <v>306</v>
      </c>
      <c r="O4281" s="15">
        <f>Premissas!$I$11</f>
        <v>57.12</v>
      </c>
      <c r="P4281" s="16">
        <f t="shared" si="6537"/>
        <v>0</v>
      </c>
      <c r="Q4281" s="17">
        <f>P4281*Premissas!$C$13</f>
        <v>0</v>
      </c>
      <c r="R4281" s="15">
        <f t="shared" si="6538"/>
        <v>306</v>
      </c>
      <c r="S4281" s="18">
        <f>R4281*Premissas!$C$11</f>
        <v>14738.532110091743</v>
      </c>
      <c r="Y4281" s="7" t="str">
        <f>Premissas!$E$11</f>
        <v>janeiro/19</v>
      </c>
      <c r="Z4281" s="29">
        <f t="shared" si="6543"/>
        <v>306</v>
      </c>
      <c r="AA4281" s="15">
        <f>Premissas!$H$11</f>
        <v>81.09</v>
      </c>
      <c r="AB4281" s="16">
        <f t="shared" si="6540"/>
        <v>0</v>
      </c>
      <c r="AC4281" s="17">
        <f>AB4281*Premissas!$C$6</f>
        <v>0</v>
      </c>
      <c r="AD4281" s="15">
        <f t="shared" si="6541"/>
        <v>306</v>
      </c>
      <c r="AE4281" s="18">
        <f>AD4281*Premissas!$C$12</f>
        <v>9864.4099968364444</v>
      </c>
    </row>
    <row r="4282" spans="1:33" x14ac:dyDescent="0.25">
      <c r="A4282" s="7" t="str">
        <f>Premissas!$E$12</f>
        <v>dezembro/18</v>
      </c>
      <c r="B4282" s="29">
        <f t="shared" si="6544"/>
        <v>306</v>
      </c>
      <c r="C4282" s="15">
        <f>LARGE(Premissas!$H$12:$I$12,1)</f>
        <v>66.98</v>
      </c>
      <c r="D4282" s="16">
        <f t="shared" si="6534"/>
        <v>0</v>
      </c>
      <c r="E4282" s="17">
        <f>D4282*Premissas!$C$6</f>
        <v>0</v>
      </c>
      <c r="F4282" s="15">
        <f t="shared" si="6535"/>
        <v>306</v>
      </c>
      <c r="G4282" s="18">
        <f>F4282*Premissas!$C$5</f>
        <v>9864.4099968364444</v>
      </c>
      <c r="M4282" s="7" t="str">
        <f>Premissas!$E$12</f>
        <v>dezembro/18</v>
      </c>
      <c r="N4282" s="29">
        <f t="shared" si="6542"/>
        <v>306</v>
      </c>
      <c r="O4282" s="15">
        <f>Premissas!$I$12</f>
        <v>56.9</v>
      </c>
      <c r="P4282" s="16">
        <f t="shared" si="6537"/>
        <v>0</v>
      </c>
      <c r="Q4282" s="17">
        <f>P4282*Premissas!$C$13</f>
        <v>0</v>
      </c>
      <c r="R4282" s="15">
        <f t="shared" si="6538"/>
        <v>306</v>
      </c>
      <c r="S4282" s="18">
        <f>R4282*Premissas!$C$11</f>
        <v>14738.532110091743</v>
      </c>
      <c r="Y4282" s="7" t="str">
        <f>Premissas!$E$12</f>
        <v>dezembro/18</v>
      </c>
      <c r="Z4282" s="29">
        <f t="shared" si="6543"/>
        <v>306</v>
      </c>
      <c r="AA4282" s="15">
        <f>Premissas!$H$12</f>
        <v>66.98</v>
      </c>
      <c r="AB4282" s="16">
        <f t="shared" si="6540"/>
        <v>0</v>
      </c>
      <c r="AC4282" s="17">
        <f>AB4282*Premissas!$C$6</f>
        <v>0</v>
      </c>
      <c r="AD4282" s="15">
        <f t="shared" si="6541"/>
        <v>306</v>
      </c>
      <c r="AE4282" s="18">
        <f>AD4282*Premissas!$C$12</f>
        <v>9864.4099968364444</v>
      </c>
    </row>
    <row r="4283" spans="1:33" x14ac:dyDescent="0.25">
      <c r="A4283" s="7" t="str">
        <f>Premissas!$E$13</f>
        <v>novembro/18</v>
      </c>
      <c r="B4283" s="29">
        <f t="shared" si="6544"/>
        <v>306</v>
      </c>
      <c r="C4283" s="15">
        <f>LARGE(Premissas!$H$13:$I$13,1)</f>
        <v>66.42</v>
      </c>
      <c r="D4283" s="16">
        <f t="shared" si="6534"/>
        <v>0</v>
      </c>
      <c r="E4283" s="17">
        <f>D4283*Premissas!$C$6</f>
        <v>0</v>
      </c>
      <c r="F4283" s="15">
        <f t="shared" si="6535"/>
        <v>306</v>
      </c>
      <c r="G4283" s="18">
        <f>F4283*Premissas!$C$5</f>
        <v>9864.4099968364444</v>
      </c>
      <c r="M4283" s="7" t="str">
        <f>Premissas!$E$13</f>
        <v>novembro/18</v>
      </c>
      <c r="N4283" s="29">
        <f t="shared" si="6542"/>
        <v>306</v>
      </c>
      <c r="O4283" s="15">
        <f>Premissas!$I$13</f>
        <v>40.659999999999997</v>
      </c>
      <c r="P4283" s="16">
        <f t="shared" si="6537"/>
        <v>0</v>
      </c>
      <c r="Q4283" s="17">
        <f>P4283*Premissas!$C$13</f>
        <v>0</v>
      </c>
      <c r="R4283" s="15">
        <f t="shared" si="6538"/>
        <v>306</v>
      </c>
      <c r="S4283" s="18">
        <f>R4283*Premissas!$C$11</f>
        <v>14738.532110091743</v>
      </c>
      <c r="Y4283" s="7" t="str">
        <f>Premissas!$E$13</f>
        <v>novembro/18</v>
      </c>
      <c r="Z4283" s="29">
        <f t="shared" si="6543"/>
        <v>306</v>
      </c>
      <c r="AA4283" s="15">
        <f>Premissas!$H$13</f>
        <v>66.42</v>
      </c>
      <c r="AB4283" s="16">
        <f t="shared" si="6540"/>
        <v>0</v>
      </c>
      <c r="AC4283" s="17">
        <f>AB4283*Premissas!$C$6</f>
        <v>0</v>
      </c>
      <c r="AD4283" s="15">
        <f t="shared" si="6541"/>
        <v>306</v>
      </c>
      <c r="AE4283" s="18">
        <f>AD4283*Premissas!$C$12</f>
        <v>9864.4099968364444</v>
      </c>
    </row>
    <row r="4284" spans="1:33" x14ac:dyDescent="0.25">
      <c r="A4284" s="26" t="s">
        <v>35</v>
      </c>
      <c r="B4284" s="5"/>
      <c r="C4284" s="5">
        <f>LARGE(C4271:C4283,1)</f>
        <v>89.49</v>
      </c>
      <c r="D4284" s="5">
        <f>LARGE(D4271:D4283,1)</f>
        <v>0</v>
      </c>
      <c r="E4284" s="27">
        <f>SUM(E4272:E4283)</f>
        <v>0</v>
      </c>
      <c r="F4284" s="5">
        <f>LARGE(F4271:F4283,1)</f>
        <v>306</v>
      </c>
      <c r="G4284" s="27">
        <f t="shared" si="6458"/>
        <v>118372.91996203734</v>
      </c>
      <c r="H4284" s="50">
        <f>E4284+G4284</f>
        <v>118372.91996203734</v>
      </c>
      <c r="I4284">
        <f>B4272</f>
        <v>306</v>
      </c>
      <c r="M4284" s="26" t="s">
        <v>35</v>
      </c>
      <c r="N4284" s="5"/>
      <c r="O4284" s="5">
        <f t="shared" ref="O4284:P4284" si="6545">LARGE(O4271:O4283,1)</f>
        <v>77.73</v>
      </c>
      <c r="P4284" s="5">
        <f t="shared" si="6545"/>
        <v>0</v>
      </c>
      <c r="Q4284" s="27">
        <f t="shared" ref="Q4284" si="6546">SUM(Q4272:Q4283)</f>
        <v>0</v>
      </c>
      <c r="R4284" s="5">
        <f t="shared" ref="R4284" si="6547">LARGE(R4271:R4283,1)</f>
        <v>306</v>
      </c>
      <c r="S4284" s="27">
        <f t="shared" si="6462"/>
        <v>176862.38532110085</v>
      </c>
      <c r="T4284" s="50">
        <f t="shared" ref="T4284" si="6548">Q4284+S4284</f>
        <v>176862.38532110085</v>
      </c>
      <c r="U4284">
        <f t="shared" ref="U4284" si="6549">N4272</f>
        <v>306</v>
      </c>
      <c r="Y4284" s="26" t="s">
        <v>35</v>
      </c>
      <c r="Z4284" s="5"/>
      <c r="AA4284" s="5">
        <f t="shared" ref="AA4284:AB4284" si="6550">LARGE(AA4271:AA4283,1)</f>
        <v>89.49</v>
      </c>
      <c r="AB4284" s="5">
        <f t="shared" si="6550"/>
        <v>0</v>
      </c>
      <c r="AC4284" s="27">
        <f t="shared" ref="AC4284" si="6551">SUM(AC4272:AC4283)</f>
        <v>0</v>
      </c>
      <c r="AD4284" s="5">
        <f t="shared" ref="AD4284" si="6552">LARGE(AD4271:AD4283,1)</f>
        <v>306</v>
      </c>
      <c r="AE4284" s="27">
        <f t="shared" si="6468"/>
        <v>118372.91996203734</v>
      </c>
      <c r="AF4284" s="50">
        <f t="shared" ref="AF4284" si="6553">AC4284+AE4284</f>
        <v>118372.91996203734</v>
      </c>
      <c r="AG4284">
        <f t="shared" ref="AG4284" si="6554">Z4272</f>
        <v>306</v>
      </c>
    </row>
    <row r="4285" spans="1:33" x14ac:dyDescent="0.25">
      <c r="A4285" s="6" t="s">
        <v>12</v>
      </c>
      <c r="B4285" s="6" t="s">
        <v>18</v>
      </c>
      <c r="C4285" s="6" t="s">
        <v>19</v>
      </c>
      <c r="D4285" s="14" t="s">
        <v>20</v>
      </c>
      <c r="E4285" s="14" t="s">
        <v>21</v>
      </c>
      <c r="F4285" s="6" t="s">
        <v>22</v>
      </c>
      <c r="G4285" s="6" t="s">
        <v>23</v>
      </c>
      <c r="M4285" s="6" t="s">
        <v>12</v>
      </c>
      <c r="N4285" s="6" t="s">
        <v>18</v>
      </c>
      <c r="O4285" s="6" t="s">
        <v>19</v>
      </c>
      <c r="P4285" s="14" t="s">
        <v>20</v>
      </c>
      <c r="Q4285" s="14" t="s">
        <v>21</v>
      </c>
      <c r="R4285" s="6" t="s">
        <v>22</v>
      </c>
      <c r="S4285" s="6" t="s">
        <v>23</v>
      </c>
      <c r="Y4285" s="6" t="s">
        <v>12</v>
      </c>
      <c r="Z4285" s="6" t="s">
        <v>18</v>
      </c>
      <c r="AA4285" s="6" t="s">
        <v>19</v>
      </c>
      <c r="AB4285" s="14" t="s">
        <v>20</v>
      </c>
      <c r="AC4285" s="14" t="s">
        <v>21</v>
      </c>
      <c r="AD4285" s="6" t="s">
        <v>22</v>
      </c>
      <c r="AE4285" s="6" t="s">
        <v>23</v>
      </c>
    </row>
    <row r="4286" spans="1:33" x14ac:dyDescent="0.25">
      <c r="A4286" s="7" t="str">
        <f>Premissas!$E$2</f>
        <v>outubro/19</v>
      </c>
      <c r="B4286" s="29">
        <f>B4272+1</f>
        <v>307</v>
      </c>
      <c r="C4286" s="15">
        <f>LARGE(Premissas!$H$2:$I$2,1)</f>
        <v>63.39</v>
      </c>
      <c r="D4286" s="16">
        <f t="shared" ref="D4286:D4297" si="6555">IF(C4286&gt;105%*B4286,(C4286-B4286),0)</f>
        <v>0</v>
      </c>
      <c r="E4286" s="17">
        <f>D4286*Premissas!$C$6</f>
        <v>0</v>
      </c>
      <c r="F4286" s="15">
        <f t="shared" ref="F4286:F4297" si="6556">IF(C4286&gt;B4286,C4286,B4286)</f>
        <v>307</v>
      </c>
      <c r="G4286" s="18">
        <f>F4286*Premissas!$C$5</f>
        <v>9896.646630813033</v>
      </c>
      <c r="M4286" s="7" t="str">
        <f>Premissas!$E$2</f>
        <v>outubro/19</v>
      </c>
      <c r="N4286" s="29">
        <f t="shared" ref="N4286" si="6557">N4272+1</f>
        <v>307</v>
      </c>
      <c r="O4286" s="15">
        <f>Premissas!$I$2</f>
        <v>63.39</v>
      </c>
      <c r="P4286" s="16">
        <f t="shared" ref="P4286:P4297" si="6558">IF(O4286&gt;105%*N4286,(O4286-N4286),0)</f>
        <v>0</v>
      </c>
      <c r="Q4286" s="17">
        <f>P4286*Premissas!$C$13</f>
        <v>0</v>
      </c>
      <c r="R4286" s="15">
        <f t="shared" ref="R4286:R4297" si="6559">IF(O4286&gt;N4286,O4286,N4286)</f>
        <v>307</v>
      </c>
      <c r="S4286" s="18">
        <f>R4286*Premissas!$C$11</f>
        <v>14786.697247706421</v>
      </c>
      <c r="Y4286" s="7" t="str">
        <f>Premissas!$E$2</f>
        <v>outubro/19</v>
      </c>
      <c r="Z4286" s="29">
        <f t="shared" ref="Z4286" si="6560">Z4272+1</f>
        <v>307</v>
      </c>
      <c r="AA4286" s="15">
        <f>Premissas!$H$2</f>
        <v>58.8</v>
      </c>
      <c r="AB4286" s="16">
        <f t="shared" ref="AB4286:AB4297" si="6561">IF(AA4286&gt;105%*Z4286,(AA4286-Z4286),0)</f>
        <v>0</v>
      </c>
      <c r="AC4286" s="17">
        <f>AB4286*Premissas!$C$6</f>
        <v>0</v>
      </c>
      <c r="AD4286" s="15">
        <f t="shared" ref="AD4286:AD4297" si="6562">IF(AA4286&gt;Z4286,AA4286,Z4286)</f>
        <v>307</v>
      </c>
      <c r="AE4286" s="18">
        <f>AD4286*Premissas!$C$12</f>
        <v>9896.646630813033</v>
      </c>
    </row>
    <row r="4287" spans="1:33" x14ac:dyDescent="0.25">
      <c r="A4287" s="7" t="str">
        <f>Premissas!$E$3</f>
        <v>setembro/19</v>
      </c>
      <c r="B4287" s="29">
        <f>B4286</f>
        <v>307</v>
      </c>
      <c r="C4287" s="15">
        <f>LARGE(Premissas!$H$3:$I$3,1)</f>
        <v>58.91</v>
      </c>
      <c r="D4287" s="16">
        <f t="shared" si="6555"/>
        <v>0</v>
      </c>
      <c r="E4287" s="17">
        <f>D4287*Premissas!$C$6</f>
        <v>0</v>
      </c>
      <c r="F4287" s="15">
        <f t="shared" si="6556"/>
        <v>307</v>
      </c>
      <c r="G4287" s="18">
        <f>F4287*Premissas!$C$5</f>
        <v>9896.646630813033</v>
      </c>
      <c r="M4287" s="7" t="str">
        <f>Premissas!$E$3</f>
        <v>setembro/19</v>
      </c>
      <c r="N4287" s="29">
        <f t="shared" ref="N4287:N4297" si="6563">N4286</f>
        <v>307</v>
      </c>
      <c r="O4287" s="15">
        <f>Premissas!$I$3</f>
        <v>52.19</v>
      </c>
      <c r="P4287" s="16">
        <f t="shared" si="6558"/>
        <v>0</v>
      </c>
      <c r="Q4287" s="17">
        <f>P4287*Premissas!$C$13</f>
        <v>0</v>
      </c>
      <c r="R4287" s="15">
        <f t="shared" si="6559"/>
        <v>307</v>
      </c>
      <c r="S4287" s="18">
        <f>R4287*Premissas!$C$11</f>
        <v>14786.697247706421</v>
      </c>
      <c r="Y4287" s="7" t="str">
        <f>Premissas!$E$3</f>
        <v>setembro/19</v>
      </c>
      <c r="Z4287" s="29">
        <f t="shared" ref="Z4287:Z4297" si="6564">Z4286</f>
        <v>307</v>
      </c>
      <c r="AA4287" s="15">
        <f>Premissas!$H$3</f>
        <v>58.91</v>
      </c>
      <c r="AB4287" s="16">
        <f t="shared" si="6561"/>
        <v>0</v>
      </c>
      <c r="AC4287" s="17">
        <f>AB4287*Premissas!$C$6</f>
        <v>0</v>
      </c>
      <c r="AD4287" s="15">
        <f t="shared" si="6562"/>
        <v>307</v>
      </c>
      <c r="AE4287" s="18">
        <f>AD4287*Premissas!$C$12</f>
        <v>9896.646630813033</v>
      </c>
    </row>
    <row r="4288" spans="1:33" x14ac:dyDescent="0.25">
      <c r="A4288" s="7" t="str">
        <f>Premissas!$E$4</f>
        <v>agosto/19</v>
      </c>
      <c r="B4288" s="29">
        <f t="shared" ref="B4288:B4297" si="6565">B4287</f>
        <v>307</v>
      </c>
      <c r="C4288" s="15">
        <f>LARGE(Premissas!$H$4:$I$4,1)</f>
        <v>46.48</v>
      </c>
      <c r="D4288" s="16">
        <f t="shared" si="6555"/>
        <v>0</v>
      </c>
      <c r="E4288" s="17">
        <f>D4288*Premissas!$C$6</f>
        <v>0</v>
      </c>
      <c r="F4288" s="15">
        <f t="shared" si="6556"/>
        <v>307</v>
      </c>
      <c r="G4288" s="18">
        <f>F4288*Premissas!$C$5</f>
        <v>9896.646630813033</v>
      </c>
      <c r="M4288" s="7" t="str">
        <f>Premissas!$E$4</f>
        <v>agosto/19</v>
      </c>
      <c r="N4288" s="29">
        <f t="shared" si="6563"/>
        <v>307</v>
      </c>
      <c r="O4288" s="15">
        <f>Premissas!$I$4</f>
        <v>20.16</v>
      </c>
      <c r="P4288" s="16">
        <f t="shared" si="6558"/>
        <v>0</v>
      </c>
      <c r="Q4288" s="17">
        <f>P4288*Premissas!$C$13</f>
        <v>0</v>
      </c>
      <c r="R4288" s="15">
        <f t="shared" si="6559"/>
        <v>307</v>
      </c>
      <c r="S4288" s="18">
        <f>R4288*Premissas!$C$11</f>
        <v>14786.697247706421</v>
      </c>
      <c r="Y4288" s="7" t="str">
        <f>Premissas!$E$4</f>
        <v>agosto/19</v>
      </c>
      <c r="Z4288" s="29">
        <f t="shared" si="6564"/>
        <v>307</v>
      </c>
      <c r="AA4288" s="15">
        <f>Premissas!$H$4</f>
        <v>46.48</v>
      </c>
      <c r="AB4288" s="16">
        <f t="shared" si="6561"/>
        <v>0</v>
      </c>
      <c r="AC4288" s="17">
        <f>AB4288*Premissas!$C$6</f>
        <v>0</v>
      </c>
      <c r="AD4288" s="15">
        <f t="shared" si="6562"/>
        <v>307</v>
      </c>
      <c r="AE4288" s="18">
        <f>AD4288*Premissas!$C$12</f>
        <v>9896.646630813033</v>
      </c>
    </row>
    <row r="4289" spans="1:33" x14ac:dyDescent="0.25">
      <c r="A4289" s="7" t="str">
        <f>Premissas!$E$5</f>
        <v>julho/19</v>
      </c>
      <c r="B4289" s="29">
        <f t="shared" si="6565"/>
        <v>307</v>
      </c>
      <c r="C4289" s="15">
        <f>LARGE(Premissas!$H$5:$I$5,1)</f>
        <v>63.17</v>
      </c>
      <c r="D4289" s="16">
        <f t="shared" si="6555"/>
        <v>0</v>
      </c>
      <c r="E4289" s="17">
        <f>D4289*Premissas!$C$6</f>
        <v>0</v>
      </c>
      <c r="F4289" s="15">
        <f t="shared" si="6556"/>
        <v>307</v>
      </c>
      <c r="G4289" s="18">
        <f>F4289*Premissas!$C$5</f>
        <v>9896.646630813033</v>
      </c>
      <c r="M4289" s="7" t="str">
        <f>Premissas!$E$5</f>
        <v>julho/19</v>
      </c>
      <c r="N4289" s="29">
        <f t="shared" si="6563"/>
        <v>307</v>
      </c>
      <c r="O4289" s="15">
        <f>Premissas!$I$5</f>
        <v>39.979999999999997</v>
      </c>
      <c r="P4289" s="16">
        <f t="shared" si="6558"/>
        <v>0</v>
      </c>
      <c r="Q4289" s="17">
        <f>P4289*Premissas!$C$13</f>
        <v>0</v>
      </c>
      <c r="R4289" s="15">
        <f t="shared" si="6559"/>
        <v>307</v>
      </c>
      <c r="S4289" s="18">
        <f>R4289*Premissas!$C$11</f>
        <v>14786.697247706421</v>
      </c>
      <c r="Y4289" s="7" t="str">
        <f>Premissas!$E$5</f>
        <v>julho/19</v>
      </c>
      <c r="Z4289" s="29">
        <f t="shared" si="6564"/>
        <v>307</v>
      </c>
      <c r="AA4289" s="15">
        <f>Premissas!$H$5</f>
        <v>63.17</v>
      </c>
      <c r="AB4289" s="16">
        <f t="shared" si="6561"/>
        <v>0</v>
      </c>
      <c r="AC4289" s="17">
        <f>AB4289*Premissas!$C$6</f>
        <v>0</v>
      </c>
      <c r="AD4289" s="15">
        <f t="shared" si="6562"/>
        <v>307</v>
      </c>
      <c r="AE4289" s="18">
        <f>AD4289*Premissas!$C$12</f>
        <v>9896.646630813033</v>
      </c>
    </row>
    <row r="4290" spans="1:33" x14ac:dyDescent="0.25">
      <c r="A4290" s="7" t="str">
        <f>Premissas!$E$6</f>
        <v>junho/19</v>
      </c>
      <c r="B4290" s="29">
        <f t="shared" si="6565"/>
        <v>307</v>
      </c>
      <c r="C4290" s="15">
        <f>LARGE(Premissas!$H$6:$I$6,1)</f>
        <v>59.47</v>
      </c>
      <c r="D4290" s="16">
        <f t="shared" si="6555"/>
        <v>0</v>
      </c>
      <c r="E4290" s="17">
        <f>D4290*Premissas!$C$6</f>
        <v>0</v>
      </c>
      <c r="F4290" s="15">
        <f t="shared" si="6556"/>
        <v>307</v>
      </c>
      <c r="G4290" s="18">
        <f>F4290*Premissas!$C$5</f>
        <v>9896.646630813033</v>
      </c>
      <c r="M4290" s="7" t="str">
        <f>Premissas!$E$6</f>
        <v>junho/19</v>
      </c>
      <c r="N4290" s="29">
        <f t="shared" si="6563"/>
        <v>307</v>
      </c>
      <c r="O4290" s="15">
        <f>Premissas!$I$6</f>
        <v>47.71</v>
      </c>
      <c r="P4290" s="16">
        <f t="shared" si="6558"/>
        <v>0</v>
      </c>
      <c r="Q4290" s="17">
        <f>P4290*Premissas!$C$13</f>
        <v>0</v>
      </c>
      <c r="R4290" s="15">
        <f t="shared" si="6559"/>
        <v>307</v>
      </c>
      <c r="S4290" s="18">
        <f>R4290*Premissas!$C$11</f>
        <v>14786.697247706421</v>
      </c>
      <c r="Y4290" s="7" t="str">
        <f>Premissas!$E$6</f>
        <v>junho/19</v>
      </c>
      <c r="Z4290" s="29">
        <f t="shared" si="6564"/>
        <v>307</v>
      </c>
      <c r="AA4290" s="15">
        <f>Premissas!$H$6</f>
        <v>59.47</v>
      </c>
      <c r="AB4290" s="16">
        <f t="shared" si="6561"/>
        <v>0</v>
      </c>
      <c r="AC4290" s="17">
        <f>AB4290*Premissas!$C$6</f>
        <v>0</v>
      </c>
      <c r="AD4290" s="15">
        <f t="shared" si="6562"/>
        <v>307</v>
      </c>
      <c r="AE4290" s="18">
        <f>AD4290*Premissas!$C$12</f>
        <v>9896.646630813033</v>
      </c>
    </row>
    <row r="4291" spans="1:33" x14ac:dyDescent="0.25">
      <c r="A4291" s="7" t="str">
        <f>Premissas!$E$7</f>
        <v>maio/19</v>
      </c>
      <c r="B4291" s="29">
        <f t="shared" si="6565"/>
        <v>307</v>
      </c>
      <c r="C4291" s="15">
        <f>LARGE(Premissas!$H$7:$I$7,1)</f>
        <v>61.04</v>
      </c>
      <c r="D4291" s="20">
        <f t="shared" si="6555"/>
        <v>0</v>
      </c>
      <c r="E4291" s="17">
        <f>D4291*Premissas!$C$6</f>
        <v>0</v>
      </c>
      <c r="F4291" s="15">
        <f t="shared" si="6556"/>
        <v>307</v>
      </c>
      <c r="G4291" s="18">
        <f>F4291*Premissas!$C$5</f>
        <v>9896.646630813033</v>
      </c>
      <c r="M4291" s="7" t="str">
        <f>Premissas!$E$7</f>
        <v>maio/19</v>
      </c>
      <c r="N4291" s="29">
        <f t="shared" si="6563"/>
        <v>307</v>
      </c>
      <c r="O4291" s="15">
        <f>Premissas!$I$7</f>
        <v>46.37</v>
      </c>
      <c r="P4291" s="20">
        <f t="shared" si="6558"/>
        <v>0</v>
      </c>
      <c r="Q4291" s="17">
        <f>P4291*Premissas!$C$13</f>
        <v>0</v>
      </c>
      <c r="R4291" s="15">
        <f t="shared" si="6559"/>
        <v>307</v>
      </c>
      <c r="S4291" s="18">
        <f>R4291*Premissas!$C$11</f>
        <v>14786.697247706421</v>
      </c>
      <c r="Y4291" s="7" t="str">
        <f>Premissas!$E$7</f>
        <v>maio/19</v>
      </c>
      <c r="Z4291" s="29">
        <f t="shared" si="6564"/>
        <v>307</v>
      </c>
      <c r="AA4291" s="15">
        <f>Premissas!$H$7</f>
        <v>61.04</v>
      </c>
      <c r="AB4291" s="20">
        <f t="shared" si="6561"/>
        <v>0</v>
      </c>
      <c r="AC4291" s="17">
        <f>AB4291*Premissas!$C$6</f>
        <v>0</v>
      </c>
      <c r="AD4291" s="15">
        <f t="shared" si="6562"/>
        <v>307</v>
      </c>
      <c r="AE4291" s="18">
        <f>AD4291*Premissas!$C$12</f>
        <v>9896.646630813033</v>
      </c>
    </row>
    <row r="4292" spans="1:33" x14ac:dyDescent="0.25">
      <c r="A4292" s="7" t="str">
        <f>Premissas!$E$8</f>
        <v>abril/19</v>
      </c>
      <c r="B4292" s="29">
        <f t="shared" si="6565"/>
        <v>307</v>
      </c>
      <c r="C4292" s="15">
        <f>LARGE(Premissas!$H$8:$I$8,1)</f>
        <v>81.98</v>
      </c>
      <c r="D4292" s="20">
        <f t="shared" si="6555"/>
        <v>0</v>
      </c>
      <c r="E4292" s="17">
        <f>D4292*Premissas!$C$6</f>
        <v>0</v>
      </c>
      <c r="F4292" s="15">
        <f t="shared" si="6556"/>
        <v>307</v>
      </c>
      <c r="G4292" s="18">
        <f>F4292*Premissas!$C$5</f>
        <v>9896.646630813033</v>
      </c>
      <c r="M4292" s="7" t="str">
        <f>Premissas!$E$8</f>
        <v>abril/19</v>
      </c>
      <c r="N4292" s="29">
        <f t="shared" si="6563"/>
        <v>307</v>
      </c>
      <c r="O4292" s="15">
        <f>Premissas!$I$8</f>
        <v>53.09</v>
      </c>
      <c r="P4292" s="20">
        <f t="shared" si="6558"/>
        <v>0</v>
      </c>
      <c r="Q4292" s="17">
        <f>P4292*Premissas!$C$13</f>
        <v>0</v>
      </c>
      <c r="R4292" s="15">
        <f t="shared" si="6559"/>
        <v>307</v>
      </c>
      <c r="S4292" s="18">
        <f>R4292*Premissas!$C$11</f>
        <v>14786.697247706421</v>
      </c>
      <c r="Y4292" s="7" t="str">
        <f>Premissas!$E$8</f>
        <v>abril/19</v>
      </c>
      <c r="Z4292" s="29">
        <f t="shared" si="6564"/>
        <v>307</v>
      </c>
      <c r="AA4292" s="15">
        <f>Premissas!$H$8</f>
        <v>81.98</v>
      </c>
      <c r="AB4292" s="20">
        <f t="shared" si="6561"/>
        <v>0</v>
      </c>
      <c r="AC4292" s="17">
        <f>AB4292*Premissas!$C$6</f>
        <v>0</v>
      </c>
      <c r="AD4292" s="15">
        <f t="shared" si="6562"/>
        <v>307</v>
      </c>
      <c r="AE4292" s="18">
        <f>AD4292*Premissas!$C$12</f>
        <v>9896.646630813033</v>
      </c>
    </row>
    <row r="4293" spans="1:33" x14ac:dyDescent="0.25">
      <c r="A4293" s="7" t="str">
        <f>Premissas!$E$9</f>
        <v>março/19</v>
      </c>
      <c r="B4293" s="29">
        <f t="shared" si="6565"/>
        <v>307</v>
      </c>
      <c r="C4293" s="15">
        <f>LARGE(Premissas!$H$9:$I$9,1)</f>
        <v>77.73</v>
      </c>
      <c r="D4293" s="20">
        <f t="shared" si="6555"/>
        <v>0</v>
      </c>
      <c r="E4293" s="17">
        <f>D4293*Premissas!$C$6</f>
        <v>0</v>
      </c>
      <c r="F4293" s="15">
        <f t="shared" si="6556"/>
        <v>307</v>
      </c>
      <c r="G4293" s="18">
        <f>F4293*Premissas!$C$5</f>
        <v>9896.646630813033</v>
      </c>
      <c r="M4293" s="7" t="str">
        <f>Premissas!$E$9</f>
        <v>março/19</v>
      </c>
      <c r="N4293" s="29">
        <f t="shared" si="6563"/>
        <v>307</v>
      </c>
      <c r="O4293" s="15">
        <f>Premissas!$I$9</f>
        <v>77.73</v>
      </c>
      <c r="P4293" s="20">
        <f t="shared" si="6558"/>
        <v>0</v>
      </c>
      <c r="Q4293" s="17">
        <f>P4293*Premissas!$C$13</f>
        <v>0</v>
      </c>
      <c r="R4293" s="15">
        <f t="shared" si="6559"/>
        <v>307</v>
      </c>
      <c r="S4293" s="18">
        <f>R4293*Premissas!$C$11</f>
        <v>14786.697247706421</v>
      </c>
      <c r="Y4293" s="7" t="str">
        <f>Premissas!$E$9</f>
        <v>março/19</v>
      </c>
      <c r="Z4293" s="29">
        <f t="shared" si="6564"/>
        <v>307</v>
      </c>
      <c r="AA4293" s="15">
        <f>Premissas!$H$9</f>
        <v>77.62</v>
      </c>
      <c r="AB4293" s="20">
        <f t="shared" si="6561"/>
        <v>0</v>
      </c>
      <c r="AC4293" s="17">
        <f>AB4293*Premissas!$C$6</f>
        <v>0</v>
      </c>
      <c r="AD4293" s="15">
        <f t="shared" si="6562"/>
        <v>307</v>
      </c>
      <c r="AE4293" s="18">
        <f>AD4293*Premissas!$C$12</f>
        <v>9896.646630813033</v>
      </c>
    </row>
    <row r="4294" spans="1:33" x14ac:dyDescent="0.25">
      <c r="A4294" s="7" t="str">
        <f>Premissas!$E$10</f>
        <v>fevereiro/19</v>
      </c>
      <c r="B4294" s="29">
        <f t="shared" si="6565"/>
        <v>307</v>
      </c>
      <c r="C4294" s="15">
        <f>LARGE(Premissas!$H$10:$I$10,1)</f>
        <v>89.49</v>
      </c>
      <c r="D4294" s="20">
        <f t="shared" si="6555"/>
        <v>0</v>
      </c>
      <c r="E4294" s="17">
        <f>D4294*Premissas!$C$6</f>
        <v>0</v>
      </c>
      <c r="F4294" s="15">
        <f t="shared" si="6556"/>
        <v>307</v>
      </c>
      <c r="G4294" s="18">
        <f>F4294*Premissas!$C$5</f>
        <v>9896.646630813033</v>
      </c>
      <c r="M4294" s="7" t="str">
        <f>Premissas!$E$10</f>
        <v>fevereiro/19</v>
      </c>
      <c r="N4294" s="29">
        <f t="shared" si="6563"/>
        <v>307</v>
      </c>
      <c r="O4294" s="15">
        <f>Premissas!$I$10</f>
        <v>61.82</v>
      </c>
      <c r="P4294" s="20">
        <f t="shared" si="6558"/>
        <v>0</v>
      </c>
      <c r="Q4294" s="17">
        <f>P4294*Premissas!$C$13</f>
        <v>0</v>
      </c>
      <c r="R4294" s="15">
        <f t="shared" si="6559"/>
        <v>307</v>
      </c>
      <c r="S4294" s="18">
        <f>R4294*Premissas!$C$11</f>
        <v>14786.697247706421</v>
      </c>
      <c r="Y4294" s="7" t="str">
        <f>Premissas!$E$10</f>
        <v>fevereiro/19</v>
      </c>
      <c r="Z4294" s="29">
        <f t="shared" si="6564"/>
        <v>307</v>
      </c>
      <c r="AA4294" s="15">
        <f>Premissas!$H$10</f>
        <v>89.49</v>
      </c>
      <c r="AB4294" s="20">
        <f t="shared" si="6561"/>
        <v>0</v>
      </c>
      <c r="AC4294" s="17">
        <f>AB4294*Premissas!$C$6</f>
        <v>0</v>
      </c>
      <c r="AD4294" s="15">
        <f t="shared" si="6562"/>
        <v>307</v>
      </c>
      <c r="AE4294" s="18">
        <f>AD4294*Premissas!$C$12</f>
        <v>9896.646630813033</v>
      </c>
    </row>
    <row r="4295" spans="1:33" x14ac:dyDescent="0.25">
      <c r="A4295" s="7" t="str">
        <f>Premissas!$E$11</f>
        <v>janeiro/19</v>
      </c>
      <c r="B4295" s="29">
        <f t="shared" si="6565"/>
        <v>307</v>
      </c>
      <c r="C4295" s="15">
        <f>LARGE(Premissas!$H$11:$I$11,1)</f>
        <v>81.09</v>
      </c>
      <c r="D4295" s="16">
        <f t="shared" si="6555"/>
        <v>0</v>
      </c>
      <c r="E4295" s="17">
        <f>D4295*Premissas!$C$6</f>
        <v>0</v>
      </c>
      <c r="F4295" s="15">
        <f t="shared" si="6556"/>
        <v>307</v>
      </c>
      <c r="G4295" s="18">
        <f>F4295*Premissas!$C$5</f>
        <v>9896.646630813033</v>
      </c>
      <c r="M4295" s="7" t="str">
        <f>Premissas!$E$11</f>
        <v>janeiro/19</v>
      </c>
      <c r="N4295" s="29">
        <f t="shared" si="6563"/>
        <v>307</v>
      </c>
      <c r="O4295" s="15">
        <f>Premissas!$I$11</f>
        <v>57.12</v>
      </c>
      <c r="P4295" s="16">
        <f t="shared" si="6558"/>
        <v>0</v>
      </c>
      <c r="Q4295" s="17">
        <f>P4295*Premissas!$C$13</f>
        <v>0</v>
      </c>
      <c r="R4295" s="15">
        <f t="shared" si="6559"/>
        <v>307</v>
      </c>
      <c r="S4295" s="18">
        <f>R4295*Premissas!$C$11</f>
        <v>14786.697247706421</v>
      </c>
      <c r="Y4295" s="7" t="str">
        <f>Premissas!$E$11</f>
        <v>janeiro/19</v>
      </c>
      <c r="Z4295" s="29">
        <f t="shared" si="6564"/>
        <v>307</v>
      </c>
      <c r="AA4295" s="15">
        <f>Premissas!$H$11</f>
        <v>81.09</v>
      </c>
      <c r="AB4295" s="16">
        <f t="shared" si="6561"/>
        <v>0</v>
      </c>
      <c r="AC4295" s="17">
        <f>AB4295*Premissas!$C$6</f>
        <v>0</v>
      </c>
      <c r="AD4295" s="15">
        <f t="shared" si="6562"/>
        <v>307</v>
      </c>
      <c r="AE4295" s="18">
        <f>AD4295*Premissas!$C$12</f>
        <v>9896.646630813033</v>
      </c>
    </row>
    <row r="4296" spans="1:33" x14ac:dyDescent="0.25">
      <c r="A4296" s="7" t="str">
        <f>Premissas!$E$12</f>
        <v>dezembro/18</v>
      </c>
      <c r="B4296" s="29">
        <f t="shared" si="6565"/>
        <v>307</v>
      </c>
      <c r="C4296" s="15">
        <f>LARGE(Premissas!$H$12:$I$12,1)</f>
        <v>66.98</v>
      </c>
      <c r="D4296" s="16">
        <f t="shared" si="6555"/>
        <v>0</v>
      </c>
      <c r="E4296" s="17">
        <f>D4296*Premissas!$C$6</f>
        <v>0</v>
      </c>
      <c r="F4296" s="15">
        <f t="shared" si="6556"/>
        <v>307</v>
      </c>
      <c r="G4296" s="18">
        <f>F4296*Premissas!$C$5</f>
        <v>9896.646630813033</v>
      </c>
      <c r="M4296" s="7" t="str">
        <f>Premissas!$E$12</f>
        <v>dezembro/18</v>
      </c>
      <c r="N4296" s="29">
        <f t="shared" si="6563"/>
        <v>307</v>
      </c>
      <c r="O4296" s="15">
        <f>Premissas!$I$12</f>
        <v>56.9</v>
      </c>
      <c r="P4296" s="16">
        <f t="shared" si="6558"/>
        <v>0</v>
      </c>
      <c r="Q4296" s="17">
        <f>P4296*Premissas!$C$13</f>
        <v>0</v>
      </c>
      <c r="R4296" s="15">
        <f t="shared" si="6559"/>
        <v>307</v>
      </c>
      <c r="S4296" s="18">
        <f>R4296*Premissas!$C$11</f>
        <v>14786.697247706421</v>
      </c>
      <c r="Y4296" s="7" t="str">
        <f>Premissas!$E$12</f>
        <v>dezembro/18</v>
      </c>
      <c r="Z4296" s="29">
        <f t="shared" si="6564"/>
        <v>307</v>
      </c>
      <c r="AA4296" s="15">
        <f>Premissas!$H$12</f>
        <v>66.98</v>
      </c>
      <c r="AB4296" s="16">
        <f t="shared" si="6561"/>
        <v>0</v>
      </c>
      <c r="AC4296" s="17">
        <f>AB4296*Premissas!$C$6</f>
        <v>0</v>
      </c>
      <c r="AD4296" s="15">
        <f t="shared" si="6562"/>
        <v>307</v>
      </c>
      <c r="AE4296" s="18">
        <f>AD4296*Premissas!$C$12</f>
        <v>9896.646630813033</v>
      </c>
    </row>
    <row r="4297" spans="1:33" x14ac:dyDescent="0.25">
      <c r="A4297" s="7" t="str">
        <f>Premissas!$E$13</f>
        <v>novembro/18</v>
      </c>
      <c r="B4297" s="29">
        <f t="shared" si="6565"/>
        <v>307</v>
      </c>
      <c r="C4297" s="15">
        <f>LARGE(Premissas!$H$13:$I$13,1)</f>
        <v>66.42</v>
      </c>
      <c r="D4297" s="16">
        <f t="shared" si="6555"/>
        <v>0</v>
      </c>
      <c r="E4297" s="17">
        <f>D4297*Premissas!$C$6</f>
        <v>0</v>
      </c>
      <c r="F4297" s="15">
        <f t="shared" si="6556"/>
        <v>307</v>
      </c>
      <c r="G4297" s="18">
        <f>F4297*Premissas!$C$5</f>
        <v>9896.646630813033</v>
      </c>
      <c r="M4297" s="7" t="str">
        <f>Premissas!$E$13</f>
        <v>novembro/18</v>
      </c>
      <c r="N4297" s="29">
        <f t="shared" si="6563"/>
        <v>307</v>
      </c>
      <c r="O4297" s="15">
        <f>Premissas!$I$13</f>
        <v>40.659999999999997</v>
      </c>
      <c r="P4297" s="16">
        <f t="shared" si="6558"/>
        <v>0</v>
      </c>
      <c r="Q4297" s="17">
        <f>P4297*Premissas!$C$13</f>
        <v>0</v>
      </c>
      <c r="R4297" s="15">
        <f t="shared" si="6559"/>
        <v>307</v>
      </c>
      <c r="S4297" s="18">
        <f>R4297*Premissas!$C$11</f>
        <v>14786.697247706421</v>
      </c>
      <c r="Y4297" s="7" t="str">
        <f>Premissas!$E$13</f>
        <v>novembro/18</v>
      </c>
      <c r="Z4297" s="29">
        <f t="shared" si="6564"/>
        <v>307</v>
      </c>
      <c r="AA4297" s="15">
        <f>Premissas!$H$13</f>
        <v>66.42</v>
      </c>
      <c r="AB4297" s="16">
        <f t="shared" si="6561"/>
        <v>0</v>
      </c>
      <c r="AC4297" s="17">
        <f>AB4297*Premissas!$C$6</f>
        <v>0</v>
      </c>
      <c r="AD4297" s="15">
        <f t="shared" si="6562"/>
        <v>307</v>
      </c>
      <c r="AE4297" s="18">
        <f>AD4297*Premissas!$C$12</f>
        <v>9896.646630813033</v>
      </c>
    </row>
    <row r="4298" spans="1:33" x14ac:dyDescent="0.25">
      <c r="A4298" s="26" t="s">
        <v>35</v>
      </c>
      <c r="B4298" s="5"/>
      <c r="C4298" s="5">
        <f>LARGE(C4285:C4297,1)</f>
        <v>89.49</v>
      </c>
      <c r="D4298" s="5">
        <f>LARGE(D4285:D4297,1)</f>
        <v>0</v>
      </c>
      <c r="E4298" s="27">
        <f>SUM(E4286:E4297)</f>
        <v>0</v>
      </c>
      <c r="F4298" s="5">
        <f>LARGE(F4285:F4297,1)</f>
        <v>307</v>
      </c>
      <c r="G4298" s="27">
        <f t="shared" ref="G4298:G4354" si="6566">SUM(G4286:G4297)</f>
        <v>118759.7595697564</v>
      </c>
      <c r="H4298" s="50">
        <f>E4298+G4298</f>
        <v>118759.7595697564</v>
      </c>
      <c r="I4298">
        <f>B4286</f>
        <v>307</v>
      </c>
      <c r="M4298" s="26" t="s">
        <v>35</v>
      </c>
      <c r="N4298" s="5"/>
      <c r="O4298" s="5">
        <f t="shared" ref="O4298:P4298" si="6567">LARGE(O4285:O4297,1)</f>
        <v>77.73</v>
      </c>
      <c r="P4298" s="5">
        <f t="shared" si="6567"/>
        <v>0</v>
      </c>
      <c r="Q4298" s="27">
        <f t="shared" ref="Q4298" si="6568">SUM(Q4286:Q4297)</f>
        <v>0</v>
      </c>
      <c r="R4298" s="5">
        <f t="shared" ref="R4298" si="6569">LARGE(R4285:R4297,1)</f>
        <v>307</v>
      </c>
      <c r="S4298" s="27">
        <f t="shared" ref="S4298:S4354" si="6570">SUM(S4286:S4297)</f>
        <v>177440.36697247703</v>
      </c>
      <c r="T4298" s="50">
        <f t="shared" ref="T4298" si="6571">Q4298+S4298</f>
        <v>177440.36697247703</v>
      </c>
      <c r="U4298">
        <f t="shared" ref="U4298" si="6572">N4286</f>
        <v>307</v>
      </c>
      <c r="Y4298" s="26" t="s">
        <v>35</v>
      </c>
      <c r="Z4298" s="5"/>
      <c r="AA4298" s="5">
        <f t="shared" ref="AA4298:AB4298" si="6573">LARGE(AA4285:AA4297,1)</f>
        <v>89.49</v>
      </c>
      <c r="AB4298" s="5">
        <f t="shared" si="6573"/>
        <v>0</v>
      </c>
      <c r="AC4298" s="27">
        <f t="shared" ref="AC4298" si="6574">SUM(AC4286:AC4297)</f>
        <v>0</v>
      </c>
      <c r="AD4298" s="5">
        <f t="shared" ref="AD4298" si="6575">LARGE(AD4285:AD4297,1)</f>
        <v>307</v>
      </c>
      <c r="AE4298" s="27">
        <f t="shared" ref="AE4298:AE4354" si="6576">SUM(AE4286:AE4297)</f>
        <v>118759.7595697564</v>
      </c>
      <c r="AF4298" s="50">
        <f t="shared" ref="AF4298" si="6577">AC4298+AE4298</f>
        <v>118759.7595697564</v>
      </c>
      <c r="AG4298">
        <f t="shared" ref="AG4298" si="6578">Z4286</f>
        <v>307</v>
      </c>
    </row>
    <row r="4299" spans="1:33" x14ac:dyDescent="0.25">
      <c r="A4299" s="6" t="s">
        <v>12</v>
      </c>
      <c r="B4299" s="6" t="s">
        <v>18</v>
      </c>
      <c r="C4299" s="6" t="s">
        <v>19</v>
      </c>
      <c r="D4299" s="14" t="s">
        <v>20</v>
      </c>
      <c r="E4299" s="14" t="s">
        <v>21</v>
      </c>
      <c r="F4299" s="6" t="s">
        <v>22</v>
      </c>
      <c r="G4299" s="6" t="s">
        <v>23</v>
      </c>
      <c r="M4299" s="6" t="s">
        <v>12</v>
      </c>
      <c r="N4299" s="6" t="s">
        <v>18</v>
      </c>
      <c r="O4299" s="6" t="s">
        <v>19</v>
      </c>
      <c r="P4299" s="14" t="s">
        <v>20</v>
      </c>
      <c r="Q4299" s="14" t="s">
        <v>21</v>
      </c>
      <c r="R4299" s="6" t="s">
        <v>22</v>
      </c>
      <c r="S4299" s="6" t="s">
        <v>23</v>
      </c>
      <c r="Y4299" s="6" t="s">
        <v>12</v>
      </c>
      <c r="Z4299" s="6" t="s">
        <v>18</v>
      </c>
      <c r="AA4299" s="6" t="s">
        <v>19</v>
      </c>
      <c r="AB4299" s="14" t="s">
        <v>20</v>
      </c>
      <c r="AC4299" s="14" t="s">
        <v>21</v>
      </c>
      <c r="AD4299" s="6" t="s">
        <v>22</v>
      </c>
      <c r="AE4299" s="6" t="s">
        <v>23</v>
      </c>
    </row>
    <row r="4300" spans="1:33" x14ac:dyDescent="0.25">
      <c r="A4300" s="7" t="str">
        <f>Premissas!$E$2</f>
        <v>outubro/19</v>
      </c>
      <c r="B4300" s="29">
        <f>B4286+1</f>
        <v>308</v>
      </c>
      <c r="C4300" s="15">
        <f>LARGE(Premissas!$H$2:$I$2,1)</f>
        <v>63.39</v>
      </c>
      <c r="D4300" s="16">
        <f t="shared" ref="D4300:D4311" si="6579">IF(C4300&gt;105%*B4300,(C4300-B4300),0)</f>
        <v>0</v>
      </c>
      <c r="E4300" s="17">
        <f>D4300*Premissas!$C$6</f>
        <v>0</v>
      </c>
      <c r="F4300" s="15">
        <f t="shared" ref="F4300:F4311" si="6580">IF(C4300&gt;B4300,C4300,B4300)</f>
        <v>308</v>
      </c>
      <c r="G4300" s="18">
        <f>F4300*Premissas!$C$5</f>
        <v>9928.8832647896234</v>
      </c>
      <c r="M4300" s="7" t="str">
        <f>Premissas!$E$2</f>
        <v>outubro/19</v>
      </c>
      <c r="N4300" s="29">
        <f t="shared" ref="N4300" si="6581">N4286+1</f>
        <v>308</v>
      </c>
      <c r="O4300" s="15">
        <f>Premissas!$I$2</f>
        <v>63.39</v>
      </c>
      <c r="P4300" s="16">
        <f t="shared" ref="P4300:P4311" si="6582">IF(O4300&gt;105%*N4300,(O4300-N4300),0)</f>
        <v>0</v>
      </c>
      <c r="Q4300" s="17">
        <f>P4300*Premissas!$C$13</f>
        <v>0</v>
      </c>
      <c r="R4300" s="15">
        <f t="shared" ref="R4300:R4311" si="6583">IF(O4300&gt;N4300,O4300,N4300)</f>
        <v>308</v>
      </c>
      <c r="S4300" s="18">
        <f>R4300*Premissas!$C$11</f>
        <v>14834.862385321101</v>
      </c>
      <c r="Y4300" s="7" t="str">
        <f>Premissas!$E$2</f>
        <v>outubro/19</v>
      </c>
      <c r="Z4300" s="29">
        <f t="shared" ref="Z4300" si="6584">Z4286+1</f>
        <v>308</v>
      </c>
      <c r="AA4300" s="15">
        <f>Premissas!$H$2</f>
        <v>58.8</v>
      </c>
      <c r="AB4300" s="16">
        <f t="shared" ref="AB4300:AB4311" si="6585">IF(AA4300&gt;105%*Z4300,(AA4300-Z4300),0)</f>
        <v>0</v>
      </c>
      <c r="AC4300" s="17">
        <f>AB4300*Premissas!$C$6</f>
        <v>0</v>
      </c>
      <c r="AD4300" s="15">
        <f t="shared" ref="AD4300:AD4311" si="6586">IF(AA4300&gt;Z4300,AA4300,Z4300)</f>
        <v>308</v>
      </c>
      <c r="AE4300" s="18">
        <f>AD4300*Premissas!$C$12</f>
        <v>9928.8832647896234</v>
      </c>
    </row>
    <row r="4301" spans="1:33" x14ac:dyDescent="0.25">
      <c r="A4301" s="7" t="str">
        <f>Premissas!$E$3</f>
        <v>setembro/19</v>
      </c>
      <c r="B4301" s="29">
        <f>B4300</f>
        <v>308</v>
      </c>
      <c r="C4301" s="15">
        <f>LARGE(Premissas!$H$3:$I$3,1)</f>
        <v>58.91</v>
      </c>
      <c r="D4301" s="16">
        <f t="shared" si="6579"/>
        <v>0</v>
      </c>
      <c r="E4301" s="17">
        <f>D4301*Premissas!$C$6</f>
        <v>0</v>
      </c>
      <c r="F4301" s="15">
        <f t="shared" si="6580"/>
        <v>308</v>
      </c>
      <c r="G4301" s="18">
        <f>F4301*Premissas!$C$5</f>
        <v>9928.8832647896234</v>
      </c>
      <c r="M4301" s="7" t="str">
        <f>Premissas!$E$3</f>
        <v>setembro/19</v>
      </c>
      <c r="N4301" s="29">
        <f t="shared" ref="N4301:N4311" si="6587">N4300</f>
        <v>308</v>
      </c>
      <c r="O4301" s="15">
        <f>Premissas!$I$3</f>
        <v>52.19</v>
      </c>
      <c r="P4301" s="16">
        <f t="shared" si="6582"/>
        <v>0</v>
      </c>
      <c r="Q4301" s="17">
        <f>P4301*Premissas!$C$13</f>
        <v>0</v>
      </c>
      <c r="R4301" s="15">
        <f t="shared" si="6583"/>
        <v>308</v>
      </c>
      <c r="S4301" s="18">
        <f>R4301*Premissas!$C$11</f>
        <v>14834.862385321101</v>
      </c>
      <c r="Y4301" s="7" t="str">
        <f>Premissas!$E$3</f>
        <v>setembro/19</v>
      </c>
      <c r="Z4301" s="29">
        <f t="shared" ref="Z4301:Z4311" si="6588">Z4300</f>
        <v>308</v>
      </c>
      <c r="AA4301" s="15">
        <f>Premissas!$H$3</f>
        <v>58.91</v>
      </c>
      <c r="AB4301" s="16">
        <f t="shared" si="6585"/>
        <v>0</v>
      </c>
      <c r="AC4301" s="17">
        <f>AB4301*Premissas!$C$6</f>
        <v>0</v>
      </c>
      <c r="AD4301" s="15">
        <f t="shared" si="6586"/>
        <v>308</v>
      </c>
      <c r="AE4301" s="18">
        <f>AD4301*Premissas!$C$12</f>
        <v>9928.8832647896234</v>
      </c>
    </row>
    <row r="4302" spans="1:33" x14ac:dyDescent="0.25">
      <c r="A4302" s="7" t="str">
        <f>Premissas!$E$4</f>
        <v>agosto/19</v>
      </c>
      <c r="B4302" s="29">
        <f t="shared" ref="B4302:B4311" si="6589">B4301</f>
        <v>308</v>
      </c>
      <c r="C4302" s="15">
        <f>LARGE(Premissas!$H$4:$I$4,1)</f>
        <v>46.48</v>
      </c>
      <c r="D4302" s="16">
        <f t="shared" si="6579"/>
        <v>0</v>
      </c>
      <c r="E4302" s="17">
        <f>D4302*Premissas!$C$6</f>
        <v>0</v>
      </c>
      <c r="F4302" s="15">
        <f t="shared" si="6580"/>
        <v>308</v>
      </c>
      <c r="G4302" s="18">
        <f>F4302*Premissas!$C$5</f>
        <v>9928.8832647896234</v>
      </c>
      <c r="M4302" s="7" t="str">
        <f>Premissas!$E$4</f>
        <v>agosto/19</v>
      </c>
      <c r="N4302" s="29">
        <f t="shared" si="6587"/>
        <v>308</v>
      </c>
      <c r="O4302" s="15">
        <f>Premissas!$I$4</f>
        <v>20.16</v>
      </c>
      <c r="P4302" s="16">
        <f t="shared" si="6582"/>
        <v>0</v>
      </c>
      <c r="Q4302" s="17">
        <f>P4302*Premissas!$C$13</f>
        <v>0</v>
      </c>
      <c r="R4302" s="15">
        <f t="shared" si="6583"/>
        <v>308</v>
      </c>
      <c r="S4302" s="18">
        <f>R4302*Premissas!$C$11</f>
        <v>14834.862385321101</v>
      </c>
      <c r="Y4302" s="7" t="str">
        <f>Premissas!$E$4</f>
        <v>agosto/19</v>
      </c>
      <c r="Z4302" s="29">
        <f t="shared" si="6588"/>
        <v>308</v>
      </c>
      <c r="AA4302" s="15">
        <f>Premissas!$H$4</f>
        <v>46.48</v>
      </c>
      <c r="AB4302" s="16">
        <f t="shared" si="6585"/>
        <v>0</v>
      </c>
      <c r="AC4302" s="17">
        <f>AB4302*Premissas!$C$6</f>
        <v>0</v>
      </c>
      <c r="AD4302" s="15">
        <f t="shared" si="6586"/>
        <v>308</v>
      </c>
      <c r="AE4302" s="18">
        <f>AD4302*Premissas!$C$12</f>
        <v>9928.8832647896234</v>
      </c>
    </row>
    <row r="4303" spans="1:33" x14ac:dyDescent="0.25">
      <c r="A4303" s="7" t="str">
        <f>Premissas!$E$5</f>
        <v>julho/19</v>
      </c>
      <c r="B4303" s="29">
        <f t="shared" si="6589"/>
        <v>308</v>
      </c>
      <c r="C4303" s="15">
        <f>LARGE(Premissas!$H$5:$I$5,1)</f>
        <v>63.17</v>
      </c>
      <c r="D4303" s="16">
        <f t="shared" si="6579"/>
        <v>0</v>
      </c>
      <c r="E4303" s="17">
        <f>D4303*Premissas!$C$6</f>
        <v>0</v>
      </c>
      <c r="F4303" s="15">
        <f t="shared" si="6580"/>
        <v>308</v>
      </c>
      <c r="G4303" s="18">
        <f>F4303*Premissas!$C$5</f>
        <v>9928.8832647896234</v>
      </c>
      <c r="M4303" s="7" t="str">
        <f>Premissas!$E$5</f>
        <v>julho/19</v>
      </c>
      <c r="N4303" s="29">
        <f t="shared" si="6587"/>
        <v>308</v>
      </c>
      <c r="O4303" s="15">
        <f>Premissas!$I$5</f>
        <v>39.979999999999997</v>
      </c>
      <c r="P4303" s="16">
        <f t="shared" si="6582"/>
        <v>0</v>
      </c>
      <c r="Q4303" s="17">
        <f>P4303*Premissas!$C$13</f>
        <v>0</v>
      </c>
      <c r="R4303" s="15">
        <f t="shared" si="6583"/>
        <v>308</v>
      </c>
      <c r="S4303" s="18">
        <f>R4303*Premissas!$C$11</f>
        <v>14834.862385321101</v>
      </c>
      <c r="Y4303" s="7" t="str">
        <f>Premissas!$E$5</f>
        <v>julho/19</v>
      </c>
      <c r="Z4303" s="29">
        <f t="shared" si="6588"/>
        <v>308</v>
      </c>
      <c r="AA4303" s="15">
        <f>Premissas!$H$5</f>
        <v>63.17</v>
      </c>
      <c r="AB4303" s="16">
        <f t="shared" si="6585"/>
        <v>0</v>
      </c>
      <c r="AC4303" s="17">
        <f>AB4303*Premissas!$C$6</f>
        <v>0</v>
      </c>
      <c r="AD4303" s="15">
        <f t="shared" si="6586"/>
        <v>308</v>
      </c>
      <c r="AE4303" s="18">
        <f>AD4303*Premissas!$C$12</f>
        <v>9928.8832647896234</v>
      </c>
    </row>
    <row r="4304" spans="1:33" x14ac:dyDescent="0.25">
      <c r="A4304" s="7" t="str">
        <f>Premissas!$E$6</f>
        <v>junho/19</v>
      </c>
      <c r="B4304" s="29">
        <f t="shared" si="6589"/>
        <v>308</v>
      </c>
      <c r="C4304" s="15">
        <f>LARGE(Premissas!$H$6:$I$6,1)</f>
        <v>59.47</v>
      </c>
      <c r="D4304" s="16">
        <f t="shared" si="6579"/>
        <v>0</v>
      </c>
      <c r="E4304" s="17">
        <f>D4304*Premissas!$C$6</f>
        <v>0</v>
      </c>
      <c r="F4304" s="15">
        <f t="shared" si="6580"/>
        <v>308</v>
      </c>
      <c r="G4304" s="18">
        <f>F4304*Premissas!$C$5</f>
        <v>9928.8832647896234</v>
      </c>
      <c r="M4304" s="7" t="str">
        <f>Premissas!$E$6</f>
        <v>junho/19</v>
      </c>
      <c r="N4304" s="29">
        <f t="shared" si="6587"/>
        <v>308</v>
      </c>
      <c r="O4304" s="15">
        <f>Premissas!$I$6</f>
        <v>47.71</v>
      </c>
      <c r="P4304" s="16">
        <f t="shared" si="6582"/>
        <v>0</v>
      </c>
      <c r="Q4304" s="17">
        <f>P4304*Premissas!$C$13</f>
        <v>0</v>
      </c>
      <c r="R4304" s="15">
        <f t="shared" si="6583"/>
        <v>308</v>
      </c>
      <c r="S4304" s="18">
        <f>R4304*Premissas!$C$11</f>
        <v>14834.862385321101</v>
      </c>
      <c r="Y4304" s="7" t="str">
        <f>Premissas!$E$6</f>
        <v>junho/19</v>
      </c>
      <c r="Z4304" s="29">
        <f t="shared" si="6588"/>
        <v>308</v>
      </c>
      <c r="AA4304" s="15">
        <f>Premissas!$H$6</f>
        <v>59.47</v>
      </c>
      <c r="AB4304" s="16">
        <f t="shared" si="6585"/>
        <v>0</v>
      </c>
      <c r="AC4304" s="17">
        <f>AB4304*Premissas!$C$6</f>
        <v>0</v>
      </c>
      <c r="AD4304" s="15">
        <f t="shared" si="6586"/>
        <v>308</v>
      </c>
      <c r="AE4304" s="18">
        <f>AD4304*Premissas!$C$12</f>
        <v>9928.8832647896234</v>
      </c>
    </row>
    <row r="4305" spans="1:33" x14ac:dyDescent="0.25">
      <c r="A4305" s="7" t="str">
        <f>Premissas!$E$7</f>
        <v>maio/19</v>
      </c>
      <c r="B4305" s="29">
        <f t="shared" si="6589"/>
        <v>308</v>
      </c>
      <c r="C4305" s="15">
        <f>LARGE(Premissas!$H$7:$I$7,1)</f>
        <v>61.04</v>
      </c>
      <c r="D4305" s="20">
        <f t="shared" si="6579"/>
        <v>0</v>
      </c>
      <c r="E4305" s="17">
        <f>D4305*Premissas!$C$6</f>
        <v>0</v>
      </c>
      <c r="F4305" s="15">
        <f t="shared" si="6580"/>
        <v>308</v>
      </c>
      <c r="G4305" s="18">
        <f>F4305*Premissas!$C$5</f>
        <v>9928.8832647896234</v>
      </c>
      <c r="M4305" s="7" t="str">
        <f>Premissas!$E$7</f>
        <v>maio/19</v>
      </c>
      <c r="N4305" s="29">
        <f t="shared" si="6587"/>
        <v>308</v>
      </c>
      <c r="O4305" s="15">
        <f>Premissas!$I$7</f>
        <v>46.37</v>
      </c>
      <c r="P4305" s="20">
        <f t="shared" si="6582"/>
        <v>0</v>
      </c>
      <c r="Q4305" s="17">
        <f>P4305*Premissas!$C$13</f>
        <v>0</v>
      </c>
      <c r="R4305" s="15">
        <f t="shared" si="6583"/>
        <v>308</v>
      </c>
      <c r="S4305" s="18">
        <f>R4305*Premissas!$C$11</f>
        <v>14834.862385321101</v>
      </c>
      <c r="Y4305" s="7" t="str">
        <f>Premissas!$E$7</f>
        <v>maio/19</v>
      </c>
      <c r="Z4305" s="29">
        <f t="shared" si="6588"/>
        <v>308</v>
      </c>
      <c r="AA4305" s="15">
        <f>Premissas!$H$7</f>
        <v>61.04</v>
      </c>
      <c r="AB4305" s="20">
        <f t="shared" si="6585"/>
        <v>0</v>
      </c>
      <c r="AC4305" s="17">
        <f>AB4305*Premissas!$C$6</f>
        <v>0</v>
      </c>
      <c r="AD4305" s="15">
        <f t="shared" si="6586"/>
        <v>308</v>
      </c>
      <c r="AE4305" s="18">
        <f>AD4305*Premissas!$C$12</f>
        <v>9928.8832647896234</v>
      </c>
    </row>
    <row r="4306" spans="1:33" x14ac:dyDescent="0.25">
      <c r="A4306" s="7" t="str">
        <f>Premissas!$E$8</f>
        <v>abril/19</v>
      </c>
      <c r="B4306" s="29">
        <f t="shared" si="6589"/>
        <v>308</v>
      </c>
      <c r="C4306" s="15">
        <f>LARGE(Premissas!$H$8:$I$8,1)</f>
        <v>81.98</v>
      </c>
      <c r="D4306" s="20">
        <f t="shared" si="6579"/>
        <v>0</v>
      </c>
      <c r="E4306" s="17">
        <f>D4306*Premissas!$C$6</f>
        <v>0</v>
      </c>
      <c r="F4306" s="15">
        <f t="shared" si="6580"/>
        <v>308</v>
      </c>
      <c r="G4306" s="18">
        <f>F4306*Premissas!$C$5</f>
        <v>9928.8832647896234</v>
      </c>
      <c r="M4306" s="7" t="str">
        <f>Premissas!$E$8</f>
        <v>abril/19</v>
      </c>
      <c r="N4306" s="29">
        <f t="shared" si="6587"/>
        <v>308</v>
      </c>
      <c r="O4306" s="15">
        <f>Premissas!$I$8</f>
        <v>53.09</v>
      </c>
      <c r="P4306" s="20">
        <f t="shared" si="6582"/>
        <v>0</v>
      </c>
      <c r="Q4306" s="17">
        <f>P4306*Premissas!$C$13</f>
        <v>0</v>
      </c>
      <c r="R4306" s="15">
        <f t="shared" si="6583"/>
        <v>308</v>
      </c>
      <c r="S4306" s="18">
        <f>R4306*Premissas!$C$11</f>
        <v>14834.862385321101</v>
      </c>
      <c r="Y4306" s="7" t="str">
        <f>Premissas!$E$8</f>
        <v>abril/19</v>
      </c>
      <c r="Z4306" s="29">
        <f t="shared" si="6588"/>
        <v>308</v>
      </c>
      <c r="AA4306" s="15">
        <f>Premissas!$H$8</f>
        <v>81.98</v>
      </c>
      <c r="AB4306" s="20">
        <f t="shared" si="6585"/>
        <v>0</v>
      </c>
      <c r="AC4306" s="17">
        <f>AB4306*Premissas!$C$6</f>
        <v>0</v>
      </c>
      <c r="AD4306" s="15">
        <f t="shared" si="6586"/>
        <v>308</v>
      </c>
      <c r="AE4306" s="18">
        <f>AD4306*Premissas!$C$12</f>
        <v>9928.8832647896234</v>
      </c>
    </row>
    <row r="4307" spans="1:33" x14ac:dyDescent="0.25">
      <c r="A4307" s="7" t="str">
        <f>Premissas!$E$9</f>
        <v>março/19</v>
      </c>
      <c r="B4307" s="29">
        <f t="shared" si="6589"/>
        <v>308</v>
      </c>
      <c r="C4307" s="15">
        <f>LARGE(Premissas!$H$9:$I$9,1)</f>
        <v>77.73</v>
      </c>
      <c r="D4307" s="20">
        <f t="shared" si="6579"/>
        <v>0</v>
      </c>
      <c r="E4307" s="17">
        <f>D4307*Premissas!$C$6</f>
        <v>0</v>
      </c>
      <c r="F4307" s="15">
        <f t="shared" si="6580"/>
        <v>308</v>
      </c>
      <c r="G4307" s="18">
        <f>F4307*Premissas!$C$5</f>
        <v>9928.8832647896234</v>
      </c>
      <c r="M4307" s="7" t="str">
        <f>Premissas!$E$9</f>
        <v>março/19</v>
      </c>
      <c r="N4307" s="29">
        <f t="shared" si="6587"/>
        <v>308</v>
      </c>
      <c r="O4307" s="15">
        <f>Premissas!$I$9</f>
        <v>77.73</v>
      </c>
      <c r="P4307" s="20">
        <f t="shared" si="6582"/>
        <v>0</v>
      </c>
      <c r="Q4307" s="17">
        <f>P4307*Premissas!$C$13</f>
        <v>0</v>
      </c>
      <c r="R4307" s="15">
        <f t="shared" si="6583"/>
        <v>308</v>
      </c>
      <c r="S4307" s="18">
        <f>R4307*Premissas!$C$11</f>
        <v>14834.862385321101</v>
      </c>
      <c r="Y4307" s="7" t="str">
        <f>Premissas!$E$9</f>
        <v>março/19</v>
      </c>
      <c r="Z4307" s="29">
        <f t="shared" si="6588"/>
        <v>308</v>
      </c>
      <c r="AA4307" s="15">
        <f>Premissas!$H$9</f>
        <v>77.62</v>
      </c>
      <c r="AB4307" s="20">
        <f t="shared" si="6585"/>
        <v>0</v>
      </c>
      <c r="AC4307" s="17">
        <f>AB4307*Premissas!$C$6</f>
        <v>0</v>
      </c>
      <c r="AD4307" s="15">
        <f t="shared" si="6586"/>
        <v>308</v>
      </c>
      <c r="AE4307" s="18">
        <f>AD4307*Premissas!$C$12</f>
        <v>9928.8832647896234</v>
      </c>
    </row>
    <row r="4308" spans="1:33" x14ac:dyDescent="0.25">
      <c r="A4308" s="7" t="str">
        <f>Premissas!$E$10</f>
        <v>fevereiro/19</v>
      </c>
      <c r="B4308" s="29">
        <f t="shared" si="6589"/>
        <v>308</v>
      </c>
      <c r="C4308" s="15">
        <f>LARGE(Premissas!$H$10:$I$10,1)</f>
        <v>89.49</v>
      </c>
      <c r="D4308" s="20">
        <f t="shared" si="6579"/>
        <v>0</v>
      </c>
      <c r="E4308" s="17">
        <f>D4308*Premissas!$C$6</f>
        <v>0</v>
      </c>
      <c r="F4308" s="15">
        <f t="shared" si="6580"/>
        <v>308</v>
      </c>
      <c r="G4308" s="18">
        <f>F4308*Premissas!$C$5</f>
        <v>9928.8832647896234</v>
      </c>
      <c r="M4308" s="7" t="str">
        <f>Premissas!$E$10</f>
        <v>fevereiro/19</v>
      </c>
      <c r="N4308" s="29">
        <f t="shared" si="6587"/>
        <v>308</v>
      </c>
      <c r="O4308" s="15">
        <f>Premissas!$I$10</f>
        <v>61.82</v>
      </c>
      <c r="P4308" s="20">
        <f t="shared" si="6582"/>
        <v>0</v>
      </c>
      <c r="Q4308" s="17">
        <f>P4308*Premissas!$C$13</f>
        <v>0</v>
      </c>
      <c r="R4308" s="15">
        <f t="shared" si="6583"/>
        <v>308</v>
      </c>
      <c r="S4308" s="18">
        <f>R4308*Premissas!$C$11</f>
        <v>14834.862385321101</v>
      </c>
      <c r="Y4308" s="7" t="str">
        <f>Premissas!$E$10</f>
        <v>fevereiro/19</v>
      </c>
      <c r="Z4308" s="29">
        <f t="shared" si="6588"/>
        <v>308</v>
      </c>
      <c r="AA4308" s="15">
        <f>Premissas!$H$10</f>
        <v>89.49</v>
      </c>
      <c r="AB4308" s="20">
        <f t="shared" si="6585"/>
        <v>0</v>
      </c>
      <c r="AC4308" s="17">
        <f>AB4308*Premissas!$C$6</f>
        <v>0</v>
      </c>
      <c r="AD4308" s="15">
        <f t="shared" si="6586"/>
        <v>308</v>
      </c>
      <c r="AE4308" s="18">
        <f>AD4308*Premissas!$C$12</f>
        <v>9928.8832647896234</v>
      </c>
    </row>
    <row r="4309" spans="1:33" x14ac:dyDescent="0.25">
      <c r="A4309" s="7" t="str">
        <f>Premissas!$E$11</f>
        <v>janeiro/19</v>
      </c>
      <c r="B4309" s="29">
        <f t="shared" si="6589"/>
        <v>308</v>
      </c>
      <c r="C4309" s="15">
        <f>LARGE(Premissas!$H$11:$I$11,1)</f>
        <v>81.09</v>
      </c>
      <c r="D4309" s="16">
        <f t="shared" si="6579"/>
        <v>0</v>
      </c>
      <c r="E4309" s="17">
        <f>D4309*Premissas!$C$6</f>
        <v>0</v>
      </c>
      <c r="F4309" s="15">
        <f t="shared" si="6580"/>
        <v>308</v>
      </c>
      <c r="G4309" s="18">
        <f>F4309*Premissas!$C$5</f>
        <v>9928.8832647896234</v>
      </c>
      <c r="M4309" s="7" t="str">
        <f>Premissas!$E$11</f>
        <v>janeiro/19</v>
      </c>
      <c r="N4309" s="29">
        <f t="shared" si="6587"/>
        <v>308</v>
      </c>
      <c r="O4309" s="15">
        <f>Premissas!$I$11</f>
        <v>57.12</v>
      </c>
      <c r="P4309" s="16">
        <f t="shared" si="6582"/>
        <v>0</v>
      </c>
      <c r="Q4309" s="17">
        <f>P4309*Premissas!$C$13</f>
        <v>0</v>
      </c>
      <c r="R4309" s="15">
        <f t="shared" si="6583"/>
        <v>308</v>
      </c>
      <c r="S4309" s="18">
        <f>R4309*Premissas!$C$11</f>
        <v>14834.862385321101</v>
      </c>
      <c r="Y4309" s="7" t="str">
        <f>Premissas!$E$11</f>
        <v>janeiro/19</v>
      </c>
      <c r="Z4309" s="29">
        <f t="shared" si="6588"/>
        <v>308</v>
      </c>
      <c r="AA4309" s="15">
        <f>Premissas!$H$11</f>
        <v>81.09</v>
      </c>
      <c r="AB4309" s="16">
        <f t="shared" si="6585"/>
        <v>0</v>
      </c>
      <c r="AC4309" s="17">
        <f>AB4309*Premissas!$C$6</f>
        <v>0</v>
      </c>
      <c r="AD4309" s="15">
        <f t="shared" si="6586"/>
        <v>308</v>
      </c>
      <c r="AE4309" s="18">
        <f>AD4309*Premissas!$C$12</f>
        <v>9928.8832647896234</v>
      </c>
    </row>
    <row r="4310" spans="1:33" x14ac:dyDescent="0.25">
      <c r="A4310" s="7" t="str">
        <f>Premissas!$E$12</f>
        <v>dezembro/18</v>
      </c>
      <c r="B4310" s="29">
        <f t="shared" si="6589"/>
        <v>308</v>
      </c>
      <c r="C4310" s="15">
        <f>LARGE(Premissas!$H$12:$I$12,1)</f>
        <v>66.98</v>
      </c>
      <c r="D4310" s="16">
        <f t="shared" si="6579"/>
        <v>0</v>
      </c>
      <c r="E4310" s="17">
        <f>D4310*Premissas!$C$6</f>
        <v>0</v>
      </c>
      <c r="F4310" s="15">
        <f t="shared" si="6580"/>
        <v>308</v>
      </c>
      <c r="G4310" s="18">
        <f>F4310*Premissas!$C$5</f>
        <v>9928.8832647896234</v>
      </c>
      <c r="M4310" s="7" t="str">
        <f>Premissas!$E$12</f>
        <v>dezembro/18</v>
      </c>
      <c r="N4310" s="29">
        <f t="shared" si="6587"/>
        <v>308</v>
      </c>
      <c r="O4310" s="15">
        <f>Premissas!$I$12</f>
        <v>56.9</v>
      </c>
      <c r="P4310" s="16">
        <f t="shared" si="6582"/>
        <v>0</v>
      </c>
      <c r="Q4310" s="17">
        <f>P4310*Premissas!$C$13</f>
        <v>0</v>
      </c>
      <c r="R4310" s="15">
        <f t="shared" si="6583"/>
        <v>308</v>
      </c>
      <c r="S4310" s="18">
        <f>R4310*Premissas!$C$11</f>
        <v>14834.862385321101</v>
      </c>
      <c r="Y4310" s="7" t="str">
        <f>Premissas!$E$12</f>
        <v>dezembro/18</v>
      </c>
      <c r="Z4310" s="29">
        <f t="shared" si="6588"/>
        <v>308</v>
      </c>
      <c r="AA4310" s="15">
        <f>Premissas!$H$12</f>
        <v>66.98</v>
      </c>
      <c r="AB4310" s="16">
        <f t="shared" si="6585"/>
        <v>0</v>
      </c>
      <c r="AC4310" s="17">
        <f>AB4310*Premissas!$C$6</f>
        <v>0</v>
      </c>
      <c r="AD4310" s="15">
        <f t="shared" si="6586"/>
        <v>308</v>
      </c>
      <c r="AE4310" s="18">
        <f>AD4310*Premissas!$C$12</f>
        <v>9928.8832647896234</v>
      </c>
    </row>
    <row r="4311" spans="1:33" x14ac:dyDescent="0.25">
      <c r="A4311" s="7" t="str">
        <f>Premissas!$E$13</f>
        <v>novembro/18</v>
      </c>
      <c r="B4311" s="29">
        <f t="shared" si="6589"/>
        <v>308</v>
      </c>
      <c r="C4311" s="15">
        <f>LARGE(Premissas!$H$13:$I$13,1)</f>
        <v>66.42</v>
      </c>
      <c r="D4311" s="16">
        <f t="shared" si="6579"/>
        <v>0</v>
      </c>
      <c r="E4311" s="17">
        <f>D4311*Premissas!$C$6</f>
        <v>0</v>
      </c>
      <c r="F4311" s="15">
        <f t="shared" si="6580"/>
        <v>308</v>
      </c>
      <c r="G4311" s="18">
        <f>F4311*Premissas!$C$5</f>
        <v>9928.8832647896234</v>
      </c>
      <c r="M4311" s="7" t="str">
        <f>Premissas!$E$13</f>
        <v>novembro/18</v>
      </c>
      <c r="N4311" s="29">
        <f t="shared" si="6587"/>
        <v>308</v>
      </c>
      <c r="O4311" s="15">
        <f>Premissas!$I$13</f>
        <v>40.659999999999997</v>
      </c>
      <c r="P4311" s="16">
        <f t="shared" si="6582"/>
        <v>0</v>
      </c>
      <c r="Q4311" s="17">
        <f>P4311*Premissas!$C$13</f>
        <v>0</v>
      </c>
      <c r="R4311" s="15">
        <f t="shared" si="6583"/>
        <v>308</v>
      </c>
      <c r="S4311" s="18">
        <f>R4311*Premissas!$C$11</f>
        <v>14834.862385321101</v>
      </c>
      <c r="Y4311" s="7" t="str">
        <f>Premissas!$E$13</f>
        <v>novembro/18</v>
      </c>
      <c r="Z4311" s="29">
        <f t="shared" si="6588"/>
        <v>308</v>
      </c>
      <c r="AA4311" s="15">
        <f>Premissas!$H$13</f>
        <v>66.42</v>
      </c>
      <c r="AB4311" s="16">
        <f t="shared" si="6585"/>
        <v>0</v>
      </c>
      <c r="AC4311" s="17">
        <f>AB4311*Premissas!$C$6</f>
        <v>0</v>
      </c>
      <c r="AD4311" s="15">
        <f t="shared" si="6586"/>
        <v>308</v>
      </c>
      <c r="AE4311" s="18">
        <f>AD4311*Premissas!$C$12</f>
        <v>9928.8832647896234</v>
      </c>
    </row>
    <row r="4312" spans="1:33" x14ac:dyDescent="0.25">
      <c r="A4312" s="26" t="s">
        <v>35</v>
      </c>
      <c r="B4312" s="5"/>
      <c r="C4312" s="5">
        <f>LARGE(C4299:C4311,1)</f>
        <v>89.49</v>
      </c>
      <c r="D4312" s="5">
        <f>LARGE(D4299:D4311,1)</f>
        <v>0</v>
      </c>
      <c r="E4312" s="27">
        <f>SUM(E4300:E4311)</f>
        <v>0</v>
      </c>
      <c r="F4312" s="5">
        <f>LARGE(F4299:F4311,1)</f>
        <v>308</v>
      </c>
      <c r="G4312" s="27">
        <f t="shared" si="6566"/>
        <v>119146.59917747545</v>
      </c>
      <c r="H4312" s="50">
        <f>E4312+G4312</f>
        <v>119146.59917747545</v>
      </c>
      <c r="I4312">
        <f>B4300</f>
        <v>308</v>
      </c>
      <c r="M4312" s="26" t="s">
        <v>35</v>
      </c>
      <c r="N4312" s="5"/>
      <c r="O4312" s="5">
        <f t="shared" ref="O4312:P4312" si="6590">LARGE(O4299:O4311,1)</f>
        <v>77.73</v>
      </c>
      <c r="P4312" s="5">
        <f t="shared" si="6590"/>
        <v>0</v>
      </c>
      <c r="Q4312" s="27">
        <f t="shared" ref="Q4312" si="6591">SUM(Q4300:Q4311)</f>
        <v>0</v>
      </c>
      <c r="R4312" s="5">
        <f t="shared" ref="R4312" si="6592">LARGE(R4299:R4311,1)</f>
        <v>308</v>
      </c>
      <c r="S4312" s="27">
        <f t="shared" si="6570"/>
        <v>178018.34862385318</v>
      </c>
      <c r="T4312" s="50">
        <f t="shared" ref="T4312" si="6593">Q4312+S4312</f>
        <v>178018.34862385318</v>
      </c>
      <c r="U4312">
        <f t="shared" ref="U4312" si="6594">N4300</f>
        <v>308</v>
      </c>
      <c r="Y4312" s="26" t="s">
        <v>35</v>
      </c>
      <c r="Z4312" s="5"/>
      <c r="AA4312" s="5">
        <f t="shared" ref="AA4312:AB4312" si="6595">LARGE(AA4299:AA4311,1)</f>
        <v>89.49</v>
      </c>
      <c r="AB4312" s="5">
        <f t="shared" si="6595"/>
        <v>0</v>
      </c>
      <c r="AC4312" s="27">
        <f t="shared" ref="AC4312" si="6596">SUM(AC4300:AC4311)</f>
        <v>0</v>
      </c>
      <c r="AD4312" s="5">
        <f t="shared" ref="AD4312" si="6597">LARGE(AD4299:AD4311,1)</f>
        <v>308</v>
      </c>
      <c r="AE4312" s="27">
        <f t="shared" si="6576"/>
        <v>119146.59917747545</v>
      </c>
      <c r="AF4312" s="50">
        <f t="shared" ref="AF4312" si="6598">AC4312+AE4312</f>
        <v>119146.59917747545</v>
      </c>
      <c r="AG4312">
        <f t="shared" ref="AG4312" si="6599">Z4300</f>
        <v>308</v>
      </c>
    </row>
    <row r="4313" spans="1:33" x14ac:dyDescent="0.25">
      <c r="A4313" s="6" t="s">
        <v>12</v>
      </c>
      <c r="B4313" s="6" t="s">
        <v>18</v>
      </c>
      <c r="C4313" s="6" t="s">
        <v>19</v>
      </c>
      <c r="D4313" s="14" t="s">
        <v>20</v>
      </c>
      <c r="E4313" s="14" t="s">
        <v>21</v>
      </c>
      <c r="F4313" s="6" t="s">
        <v>22</v>
      </c>
      <c r="G4313" s="6" t="s">
        <v>23</v>
      </c>
      <c r="M4313" s="6" t="s">
        <v>12</v>
      </c>
      <c r="N4313" s="6" t="s">
        <v>18</v>
      </c>
      <c r="O4313" s="6" t="s">
        <v>19</v>
      </c>
      <c r="P4313" s="14" t="s">
        <v>20</v>
      </c>
      <c r="Q4313" s="14" t="s">
        <v>21</v>
      </c>
      <c r="R4313" s="6" t="s">
        <v>22</v>
      </c>
      <c r="S4313" s="6" t="s">
        <v>23</v>
      </c>
      <c r="Y4313" s="6" t="s">
        <v>12</v>
      </c>
      <c r="Z4313" s="6" t="s">
        <v>18</v>
      </c>
      <c r="AA4313" s="6" t="s">
        <v>19</v>
      </c>
      <c r="AB4313" s="14" t="s">
        <v>20</v>
      </c>
      <c r="AC4313" s="14" t="s">
        <v>21</v>
      </c>
      <c r="AD4313" s="6" t="s">
        <v>22</v>
      </c>
      <c r="AE4313" s="6" t="s">
        <v>23</v>
      </c>
    </row>
    <row r="4314" spans="1:33" x14ac:dyDescent="0.25">
      <c r="A4314" s="7" t="str">
        <f>Premissas!$E$2</f>
        <v>outubro/19</v>
      </c>
      <c r="B4314" s="29">
        <f>B4300+1</f>
        <v>309</v>
      </c>
      <c r="C4314" s="15">
        <f>LARGE(Premissas!$H$2:$I$2,1)</f>
        <v>63.39</v>
      </c>
      <c r="D4314" s="16">
        <f t="shared" ref="D4314:D4325" si="6600">IF(C4314&gt;105%*B4314,(C4314-B4314),0)</f>
        <v>0</v>
      </c>
      <c r="E4314" s="17">
        <f>D4314*Premissas!$C$6</f>
        <v>0</v>
      </c>
      <c r="F4314" s="15">
        <f t="shared" ref="F4314:F4325" si="6601">IF(C4314&gt;B4314,C4314,B4314)</f>
        <v>309</v>
      </c>
      <c r="G4314" s="18">
        <f>F4314*Premissas!$C$5</f>
        <v>9961.1198987662137</v>
      </c>
      <c r="M4314" s="7" t="str">
        <f>Premissas!$E$2</f>
        <v>outubro/19</v>
      </c>
      <c r="N4314" s="29">
        <f t="shared" ref="N4314" si="6602">N4300+1</f>
        <v>309</v>
      </c>
      <c r="O4314" s="15">
        <f>Premissas!$I$2</f>
        <v>63.39</v>
      </c>
      <c r="P4314" s="16">
        <f t="shared" ref="P4314:P4325" si="6603">IF(O4314&gt;105%*N4314,(O4314-N4314),0)</f>
        <v>0</v>
      </c>
      <c r="Q4314" s="17">
        <f>P4314*Premissas!$C$13</f>
        <v>0</v>
      </c>
      <c r="R4314" s="15">
        <f t="shared" ref="R4314:R4325" si="6604">IF(O4314&gt;N4314,O4314,N4314)</f>
        <v>309</v>
      </c>
      <c r="S4314" s="18">
        <f>R4314*Premissas!$C$11</f>
        <v>14883.027522935779</v>
      </c>
      <c r="Y4314" s="7" t="str">
        <f>Premissas!$E$2</f>
        <v>outubro/19</v>
      </c>
      <c r="Z4314" s="29">
        <f t="shared" ref="Z4314" si="6605">Z4300+1</f>
        <v>309</v>
      </c>
      <c r="AA4314" s="15">
        <f>Premissas!$H$2</f>
        <v>58.8</v>
      </c>
      <c r="AB4314" s="16">
        <f t="shared" ref="AB4314:AB4325" si="6606">IF(AA4314&gt;105%*Z4314,(AA4314-Z4314),0)</f>
        <v>0</v>
      </c>
      <c r="AC4314" s="17">
        <f>AB4314*Premissas!$C$6</f>
        <v>0</v>
      </c>
      <c r="AD4314" s="15">
        <f t="shared" ref="AD4314:AD4325" si="6607">IF(AA4314&gt;Z4314,AA4314,Z4314)</f>
        <v>309</v>
      </c>
      <c r="AE4314" s="18">
        <f>AD4314*Premissas!$C$12</f>
        <v>9961.1198987662137</v>
      </c>
    </row>
    <row r="4315" spans="1:33" x14ac:dyDescent="0.25">
      <c r="A4315" s="7" t="str">
        <f>Premissas!$E$3</f>
        <v>setembro/19</v>
      </c>
      <c r="B4315" s="29">
        <f>B4314</f>
        <v>309</v>
      </c>
      <c r="C4315" s="15">
        <f>LARGE(Premissas!$H$3:$I$3,1)</f>
        <v>58.91</v>
      </c>
      <c r="D4315" s="16">
        <f t="shared" si="6600"/>
        <v>0</v>
      </c>
      <c r="E4315" s="17">
        <f>D4315*Premissas!$C$6</f>
        <v>0</v>
      </c>
      <c r="F4315" s="15">
        <f t="shared" si="6601"/>
        <v>309</v>
      </c>
      <c r="G4315" s="18">
        <f>F4315*Premissas!$C$5</f>
        <v>9961.1198987662137</v>
      </c>
      <c r="M4315" s="7" t="str">
        <f>Premissas!$E$3</f>
        <v>setembro/19</v>
      </c>
      <c r="N4315" s="29">
        <f t="shared" ref="N4315:N4325" si="6608">N4314</f>
        <v>309</v>
      </c>
      <c r="O4315" s="15">
        <f>Premissas!$I$3</f>
        <v>52.19</v>
      </c>
      <c r="P4315" s="16">
        <f t="shared" si="6603"/>
        <v>0</v>
      </c>
      <c r="Q4315" s="17">
        <f>P4315*Premissas!$C$13</f>
        <v>0</v>
      </c>
      <c r="R4315" s="15">
        <f t="shared" si="6604"/>
        <v>309</v>
      </c>
      <c r="S4315" s="18">
        <f>R4315*Premissas!$C$11</f>
        <v>14883.027522935779</v>
      </c>
      <c r="Y4315" s="7" t="str">
        <f>Premissas!$E$3</f>
        <v>setembro/19</v>
      </c>
      <c r="Z4315" s="29">
        <f t="shared" ref="Z4315:Z4325" si="6609">Z4314</f>
        <v>309</v>
      </c>
      <c r="AA4315" s="15">
        <f>Premissas!$H$3</f>
        <v>58.91</v>
      </c>
      <c r="AB4315" s="16">
        <f t="shared" si="6606"/>
        <v>0</v>
      </c>
      <c r="AC4315" s="17">
        <f>AB4315*Premissas!$C$6</f>
        <v>0</v>
      </c>
      <c r="AD4315" s="15">
        <f t="shared" si="6607"/>
        <v>309</v>
      </c>
      <c r="AE4315" s="18">
        <f>AD4315*Premissas!$C$12</f>
        <v>9961.1198987662137</v>
      </c>
    </row>
    <row r="4316" spans="1:33" x14ac:dyDescent="0.25">
      <c r="A4316" s="7" t="str">
        <f>Premissas!$E$4</f>
        <v>agosto/19</v>
      </c>
      <c r="B4316" s="29">
        <f t="shared" ref="B4316:B4325" si="6610">B4315</f>
        <v>309</v>
      </c>
      <c r="C4316" s="15">
        <f>LARGE(Premissas!$H$4:$I$4,1)</f>
        <v>46.48</v>
      </c>
      <c r="D4316" s="16">
        <f t="shared" si="6600"/>
        <v>0</v>
      </c>
      <c r="E4316" s="17">
        <f>D4316*Premissas!$C$6</f>
        <v>0</v>
      </c>
      <c r="F4316" s="15">
        <f t="shared" si="6601"/>
        <v>309</v>
      </c>
      <c r="G4316" s="18">
        <f>F4316*Premissas!$C$5</f>
        <v>9961.1198987662137</v>
      </c>
      <c r="M4316" s="7" t="str">
        <f>Premissas!$E$4</f>
        <v>agosto/19</v>
      </c>
      <c r="N4316" s="29">
        <f t="shared" si="6608"/>
        <v>309</v>
      </c>
      <c r="O4316" s="15">
        <f>Premissas!$I$4</f>
        <v>20.16</v>
      </c>
      <c r="P4316" s="16">
        <f t="shared" si="6603"/>
        <v>0</v>
      </c>
      <c r="Q4316" s="17">
        <f>P4316*Premissas!$C$13</f>
        <v>0</v>
      </c>
      <c r="R4316" s="15">
        <f t="shared" si="6604"/>
        <v>309</v>
      </c>
      <c r="S4316" s="18">
        <f>R4316*Premissas!$C$11</f>
        <v>14883.027522935779</v>
      </c>
      <c r="Y4316" s="7" t="str">
        <f>Premissas!$E$4</f>
        <v>agosto/19</v>
      </c>
      <c r="Z4316" s="29">
        <f t="shared" si="6609"/>
        <v>309</v>
      </c>
      <c r="AA4316" s="15">
        <f>Premissas!$H$4</f>
        <v>46.48</v>
      </c>
      <c r="AB4316" s="16">
        <f t="shared" si="6606"/>
        <v>0</v>
      </c>
      <c r="AC4316" s="17">
        <f>AB4316*Premissas!$C$6</f>
        <v>0</v>
      </c>
      <c r="AD4316" s="15">
        <f t="shared" si="6607"/>
        <v>309</v>
      </c>
      <c r="AE4316" s="18">
        <f>AD4316*Premissas!$C$12</f>
        <v>9961.1198987662137</v>
      </c>
    </row>
    <row r="4317" spans="1:33" x14ac:dyDescent="0.25">
      <c r="A4317" s="7" t="str">
        <f>Premissas!$E$5</f>
        <v>julho/19</v>
      </c>
      <c r="B4317" s="29">
        <f t="shared" si="6610"/>
        <v>309</v>
      </c>
      <c r="C4317" s="15">
        <f>LARGE(Premissas!$H$5:$I$5,1)</f>
        <v>63.17</v>
      </c>
      <c r="D4317" s="16">
        <f t="shared" si="6600"/>
        <v>0</v>
      </c>
      <c r="E4317" s="17">
        <f>D4317*Premissas!$C$6</f>
        <v>0</v>
      </c>
      <c r="F4317" s="15">
        <f t="shared" si="6601"/>
        <v>309</v>
      </c>
      <c r="G4317" s="18">
        <f>F4317*Premissas!$C$5</f>
        <v>9961.1198987662137</v>
      </c>
      <c r="M4317" s="7" t="str">
        <f>Premissas!$E$5</f>
        <v>julho/19</v>
      </c>
      <c r="N4317" s="29">
        <f t="shared" si="6608"/>
        <v>309</v>
      </c>
      <c r="O4317" s="15">
        <f>Premissas!$I$5</f>
        <v>39.979999999999997</v>
      </c>
      <c r="P4317" s="16">
        <f t="shared" si="6603"/>
        <v>0</v>
      </c>
      <c r="Q4317" s="17">
        <f>P4317*Premissas!$C$13</f>
        <v>0</v>
      </c>
      <c r="R4317" s="15">
        <f t="shared" si="6604"/>
        <v>309</v>
      </c>
      <c r="S4317" s="18">
        <f>R4317*Premissas!$C$11</f>
        <v>14883.027522935779</v>
      </c>
      <c r="Y4317" s="7" t="str">
        <f>Premissas!$E$5</f>
        <v>julho/19</v>
      </c>
      <c r="Z4317" s="29">
        <f t="shared" si="6609"/>
        <v>309</v>
      </c>
      <c r="AA4317" s="15">
        <f>Premissas!$H$5</f>
        <v>63.17</v>
      </c>
      <c r="AB4317" s="16">
        <f t="shared" si="6606"/>
        <v>0</v>
      </c>
      <c r="AC4317" s="17">
        <f>AB4317*Premissas!$C$6</f>
        <v>0</v>
      </c>
      <c r="AD4317" s="15">
        <f t="shared" si="6607"/>
        <v>309</v>
      </c>
      <c r="AE4317" s="18">
        <f>AD4317*Premissas!$C$12</f>
        <v>9961.1198987662137</v>
      </c>
    </row>
    <row r="4318" spans="1:33" x14ac:dyDescent="0.25">
      <c r="A4318" s="7" t="str">
        <f>Premissas!$E$6</f>
        <v>junho/19</v>
      </c>
      <c r="B4318" s="29">
        <f t="shared" si="6610"/>
        <v>309</v>
      </c>
      <c r="C4318" s="15">
        <f>LARGE(Premissas!$H$6:$I$6,1)</f>
        <v>59.47</v>
      </c>
      <c r="D4318" s="16">
        <f t="shared" si="6600"/>
        <v>0</v>
      </c>
      <c r="E4318" s="17">
        <f>D4318*Premissas!$C$6</f>
        <v>0</v>
      </c>
      <c r="F4318" s="15">
        <f t="shared" si="6601"/>
        <v>309</v>
      </c>
      <c r="G4318" s="18">
        <f>F4318*Premissas!$C$5</f>
        <v>9961.1198987662137</v>
      </c>
      <c r="M4318" s="7" t="str">
        <f>Premissas!$E$6</f>
        <v>junho/19</v>
      </c>
      <c r="N4318" s="29">
        <f t="shared" si="6608"/>
        <v>309</v>
      </c>
      <c r="O4318" s="15">
        <f>Premissas!$I$6</f>
        <v>47.71</v>
      </c>
      <c r="P4318" s="16">
        <f t="shared" si="6603"/>
        <v>0</v>
      </c>
      <c r="Q4318" s="17">
        <f>P4318*Premissas!$C$13</f>
        <v>0</v>
      </c>
      <c r="R4318" s="15">
        <f t="shared" si="6604"/>
        <v>309</v>
      </c>
      <c r="S4318" s="18">
        <f>R4318*Premissas!$C$11</f>
        <v>14883.027522935779</v>
      </c>
      <c r="Y4318" s="7" t="str">
        <f>Premissas!$E$6</f>
        <v>junho/19</v>
      </c>
      <c r="Z4318" s="29">
        <f t="shared" si="6609"/>
        <v>309</v>
      </c>
      <c r="AA4318" s="15">
        <f>Premissas!$H$6</f>
        <v>59.47</v>
      </c>
      <c r="AB4318" s="16">
        <f t="shared" si="6606"/>
        <v>0</v>
      </c>
      <c r="AC4318" s="17">
        <f>AB4318*Premissas!$C$6</f>
        <v>0</v>
      </c>
      <c r="AD4318" s="15">
        <f t="shared" si="6607"/>
        <v>309</v>
      </c>
      <c r="AE4318" s="18">
        <f>AD4318*Premissas!$C$12</f>
        <v>9961.1198987662137</v>
      </c>
    </row>
    <row r="4319" spans="1:33" x14ac:dyDescent="0.25">
      <c r="A4319" s="7" t="str">
        <f>Premissas!$E$7</f>
        <v>maio/19</v>
      </c>
      <c r="B4319" s="29">
        <f t="shared" si="6610"/>
        <v>309</v>
      </c>
      <c r="C4319" s="15">
        <f>LARGE(Premissas!$H$7:$I$7,1)</f>
        <v>61.04</v>
      </c>
      <c r="D4319" s="20">
        <f t="shared" si="6600"/>
        <v>0</v>
      </c>
      <c r="E4319" s="17">
        <f>D4319*Premissas!$C$6</f>
        <v>0</v>
      </c>
      <c r="F4319" s="15">
        <f t="shared" si="6601"/>
        <v>309</v>
      </c>
      <c r="G4319" s="18">
        <f>F4319*Premissas!$C$5</f>
        <v>9961.1198987662137</v>
      </c>
      <c r="M4319" s="7" t="str">
        <f>Premissas!$E$7</f>
        <v>maio/19</v>
      </c>
      <c r="N4319" s="29">
        <f t="shared" si="6608"/>
        <v>309</v>
      </c>
      <c r="O4319" s="15">
        <f>Premissas!$I$7</f>
        <v>46.37</v>
      </c>
      <c r="P4319" s="20">
        <f t="shared" si="6603"/>
        <v>0</v>
      </c>
      <c r="Q4319" s="17">
        <f>P4319*Premissas!$C$13</f>
        <v>0</v>
      </c>
      <c r="R4319" s="15">
        <f t="shared" si="6604"/>
        <v>309</v>
      </c>
      <c r="S4319" s="18">
        <f>R4319*Premissas!$C$11</f>
        <v>14883.027522935779</v>
      </c>
      <c r="Y4319" s="7" t="str">
        <f>Premissas!$E$7</f>
        <v>maio/19</v>
      </c>
      <c r="Z4319" s="29">
        <f t="shared" si="6609"/>
        <v>309</v>
      </c>
      <c r="AA4319" s="15">
        <f>Premissas!$H$7</f>
        <v>61.04</v>
      </c>
      <c r="AB4319" s="20">
        <f t="shared" si="6606"/>
        <v>0</v>
      </c>
      <c r="AC4319" s="17">
        <f>AB4319*Premissas!$C$6</f>
        <v>0</v>
      </c>
      <c r="AD4319" s="15">
        <f t="shared" si="6607"/>
        <v>309</v>
      </c>
      <c r="AE4319" s="18">
        <f>AD4319*Premissas!$C$12</f>
        <v>9961.1198987662137</v>
      </c>
    </row>
    <row r="4320" spans="1:33" x14ac:dyDescent="0.25">
      <c r="A4320" s="7" t="str">
        <f>Premissas!$E$8</f>
        <v>abril/19</v>
      </c>
      <c r="B4320" s="29">
        <f t="shared" si="6610"/>
        <v>309</v>
      </c>
      <c r="C4320" s="15">
        <f>LARGE(Premissas!$H$8:$I$8,1)</f>
        <v>81.98</v>
      </c>
      <c r="D4320" s="20">
        <f t="shared" si="6600"/>
        <v>0</v>
      </c>
      <c r="E4320" s="17">
        <f>D4320*Premissas!$C$6</f>
        <v>0</v>
      </c>
      <c r="F4320" s="15">
        <f t="shared" si="6601"/>
        <v>309</v>
      </c>
      <c r="G4320" s="18">
        <f>F4320*Premissas!$C$5</f>
        <v>9961.1198987662137</v>
      </c>
      <c r="M4320" s="7" t="str">
        <f>Premissas!$E$8</f>
        <v>abril/19</v>
      </c>
      <c r="N4320" s="29">
        <f t="shared" si="6608"/>
        <v>309</v>
      </c>
      <c r="O4320" s="15">
        <f>Premissas!$I$8</f>
        <v>53.09</v>
      </c>
      <c r="P4320" s="20">
        <f t="shared" si="6603"/>
        <v>0</v>
      </c>
      <c r="Q4320" s="17">
        <f>P4320*Premissas!$C$13</f>
        <v>0</v>
      </c>
      <c r="R4320" s="15">
        <f t="shared" si="6604"/>
        <v>309</v>
      </c>
      <c r="S4320" s="18">
        <f>R4320*Premissas!$C$11</f>
        <v>14883.027522935779</v>
      </c>
      <c r="Y4320" s="7" t="str">
        <f>Premissas!$E$8</f>
        <v>abril/19</v>
      </c>
      <c r="Z4320" s="29">
        <f t="shared" si="6609"/>
        <v>309</v>
      </c>
      <c r="AA4320" s="15">
        <f>Premissas!$H$8</f>
        <v>81.98</v>
      </c>
      <c r="AB4320" s="20">
        <f t="shared" si="6606"/>
        <v>0</v>
      </c>
      <c r="AC4320" s="17">
        <f>AB4320*Premissas!$C$6</f>
        <v>0</v>
      </c>
      <c r="AD4320" s="15">
        <f t="shared" si="6607"/>
        <v>309</v>
      </c>
      <c r="AE4320" s="18">
        <f>AD4320*Premissas!$C$12</f>
        <v>9961.1198987662137</v>
      </c>
    </row>
    <row r="4321" spans="1:33" x14ac:dyDescent="0.25">
      <c r="A4321" s="7" t="str">
        <f>Premissas!$E$9</f>
        <v>março/19</v>
      </c>
      <c r="B4321" s="29">
        <f t="shared" si="6610"/>
        <v>309</v>
      </c>
      <c r="C4321" s="15">
        <f>LARGE(Premissas!$H$9:$I$9,1)</f>
        <v>77.73</v>
      </c>
      <c r="D4321" s="20">
        <f t="shared" si="6600"/>
        <v>0</v>
      </c>
      <c r="E4321" s="17">
        <f>D4321*Premissas!$C$6</f>
        <v>0</v>
      </c>
      <c r="F4321" s="15">
        <f t="shared" si="6601"/>
        <v>309</v>
      </c>
      <c r="G4321" s="18">
        <f>F4321*Premissas!$C$5</f>
        <v>9961.1198987662137</v>
      </c>
      <c r="M4321" s="7" t="str">
        <f>Premissas!$E$9</f>
        <v>março/19</v>
      </c>
      <c r="N4321" s="29">
        <f t="shared" si="6608"/>
        <v>309</v>
      </c>
      <c r="O4321" s="15">
        <f>Premissas!$I$9</f>
        <v>77.73</v>
      </c>
      <c r="P4321" s="20">
        <f t="shared" si="6603"/>
        <v>0</v>
      </c>
      <c r="Q4321" s="17">
        <f>P4321*Premissas!$C$13</f>
        <v>0</v>
      </c>
      <c r="R4321" s="15">
        <f t="shared" si="6604"/>
        <v>309</v>
      </c>
      <c r="S4321" s="18">
        <f>R4321*Premissas!$C$11</f>
        <v>14883.027522935779</v>
      </c>
      <c r="Y4321" s="7" t="str">
        <f>Premissas!$E$9</f>
        <v>março/19</v>
      </c>
      <c r="Z4321" s="29">
        <f t="shared" si="6609"/>
        <v>309</v>
      </c>
      <c r="AA4321" s="15">
        <f>Premissas!$H$9</f>
        <v>77.62</v>
      </c>
      <c r="AB4321" s="20">
        <f t="shared" si="6606"/>
        <v>0</v>
      </c>
      <c r="AC4321" s="17">
        <f>AB4321*Premissas!$C$6</f>
        <v>0</v>
      </c>
      <c r="AD4321" s="15">
        <f t="shared" si="6607"/>
        <v>309</v>
      </c>
      <c r="AE4321" s="18">
        <f>AD4321*Premissas!$C$12</f>
        <v>9961.1198987662137</v>
      </c>
    </row>
    <row r="4322" spans="1:33" x14ac:dyDescent="0.25">
      <c r="A4322" s="7" t="str">
        <f>Premissas!$E$10</f>
        <v>fevereiro/19</v>
      </c>
      <c r="B4322" s="29">
        <f t="shared" si="6610"/>
        <v>309</v>
      </c>
      <c r="C4322" s="15">
        <f>LARGE(Premissas!$H$10:$I$10,1)</f>
        <v>89.49</v>
      </c>
      <c r="D4322" s="20">
        <f t="shared" si="6600"/>
        <v>0</v>
      </c>
      <c r="E4322" s="17">
        <f>D4322*Premissas!$C$6</f>
        <v>0</v>
      </c>
      <c r="F4322" s="15">
        <f t="shared" si="6601"/>
        <v>309</v>
      </c>
      <c r="G4322" s="18">
        <f>F4322*Premissas!$C$5</f>
        <v>9961.1198987662137</v>
      </c>
      <c r="M4322" s="7" t="str">
        <f>Premissas!$E$10</f>
        <v>fevereiro/19</v>
      </c>
      <c r="N4322" s="29">
        <f t="shared" si="6608"/>
        <v>309</v>
      </c>
      <c r="O4322" s="15">
        <f>Premissas!$I$10</f>
        <v>61.82</v>
      </c>
      <c r="P4322" s="20">
        <f t="shared" si="6603"/>
        <v>0</v>
      </c>
      <c r="Q4322" s="17">
        <f>P4322*Premissas!$C$13</f>
        <v>0</v>
      </c>
      <c r="R4322" s="15">
        <f t="shared" si="6604"/>
        <v>309</v>
      </c>
      <c r="S4322" s="18">
        <f>R4322*Premissas!$C$11</f>
        <v>14883.027522935779</v>
      </c>
      <c r="Y4322" s="7" t="str">
        <f>Premissas!$E$10</f>
        <v>fevereiro/19</v>
      </c>
      <c r="Z4322" s="29">
        <f t="shared" si="6609"/>
        <v>309</v>
      </c>
      <c r="AA4322" s="15">
        <f>Premissas!$H$10</f>
        <v>89.49</v>
      </c>
      <c r="AB4322" s="20">
        <f t="shared" si="6606"/>
        <v>0</v>
      </c>
      <c r="AC4322" s="17">
        <f>AB4322*Premissas!$C$6</f>
        <v>0</v>
      </c>
      <c r="AD4322" s="15">
        <f t="shared" si="6607"/>
        <v>309</v>
      </c>
      <c r="AE4322" s="18">
        <f>AD4322*Premissas!$C$12</f>
        <v>9961.1198987662137</v>
      </c>
    </row>
    <row r="4323" spans="1:33" x14ac:dyDescent="0.25">
      <c r="A4323" s="7" t="str">
        <f>Premissas!$E$11</f>
        <v>janeiro/19</v>
      </c>
      <c r="B4323" s="29">
        <f t="shared" si="6610"/>
        <v>309</v>
      </c>
      <c r="C4323" s="15">
        <f>LARGE(Premissas!$H$11:$I$11,1)</f>
        <v>81.09</v>
      </c>
      <c r="D4323" s="16">
        <f t="shared" si="6600"/>
        <v>0</v>
      </c>
      <c r="E4323" s="17">
        <f>D4323*Premissas!$C$6</f>
        <v>0</v>
      </c>
      <c r="F4323" s="15">
        <f t="shared" si="6601"/>
        <v>309</v>
      </c>
      <c r="G4323" s="18">
        <f>F4323*Premissas!$C$5</f>
        <v>9961.1198987662137</v>
      </c>
      <c r="M4323" s="7" t="str">
        <f>Premissas!$E$11</f>
        <v>janeiro/19</v>
      </c>
      <c r="N4323" s="29">
        <f t="shared" si="6608"/>
        <v>309</v>
      </c>
      <c r="O4323" s="15">
        <f>Premissas!$I$11</f>
        <v>57.12</v>
      </c>
      <c r="P4323" s="16">
        <f t="shared" si="6603"/>
        <v>0</v>
      </c>
      <c r="Q4323" s="17">
        <f>P4323*Premissas!$C$13</f>
        <v>0</v>
      </c>
      <c r="R4323" s="15">
        <f t="shared" si="6604"/>
        <v>309</v>
      </c>
      <c r="S4323" s="18">
        <f>R4323*Premissas!$C$11</f>
        <v>14883.027522935779</v>
      </c>
      <c r="Y4323" s="7" t="str">
        <f>Premissas!$E$11</f>
        <v>janeiro/19</v>
      </c>
      <c r="Z4323" s="29">
        <f t="shared" si="6609"/>
        <v>309</v>
      </c>
      <c r="AA4323" s="15">
        <f>Premissas!$H$11</f>
        <v>81.09</v>
      </c>
      <c r="AB4323" s="16">
        <f t="shared" si="6606"/>
        <v>0</v>
      </c>
      <c r="AC4323" s="17">
        <f>AB4323*Premissas!$C$6</f>
        <v>0</v>
      </c>
      <c r="AD4323" s="15">
        <f t="shared" si="6607"/>
        <v>309</v>
      </c>
      <c r="AE4323" s="18">
        <f>AD4323*Premissas!$C$12</f>
        <v>9961.1198987662137</v>
      </c>
    </row>
    <row r="4324" spans="1:33" x14ac:dyDescent="0.25">
      <c r="A4324" s="7" t="str">
        <f>Premissas!$E$12</f>
        <v>dezembro/18</v>
      </c>
      <c r="B4324" s="29">
        <f t="shared" si="6610"/>
        <v>309</v>
      </c>
      <c r="C4324" s="15">
        <f>LARGE(Premissas!$H$12:$I$12,1)</f>
        <v>66.98</v>
      </c>
      <c r="D4324" s="16">
        <f t="shared" si="6600"/>
        <v>0</v>
      </c>
      <c r="E4324" s="17">
        <f>D4324*Premissas!$C$6</f>
        <v>0</v>
      </c>
      <c r="F4324" s="15">
        <f t="shared" si="6601"/>
        <v>309</v>
      </c>
      <c r="G4324" s="18">
        <f>F4324*Premissas!$C$5</f>
        <v>9961.1198987662137</v>
      </c>
      <c r="M4324" s="7" t="str">
        <f>Premissas!$E$12</f>
        <v>dezembro/18</v>
      </c>
      <c r="N4324" s="29">
        <f t="shared" si="6608"/>
        <v>309</v>
      </c>
      <c r="O4324" s="15">
        <f>Premissas!$I$12</f>
        <v>56.9</v>
      </c>
      <c r="P4324" s="16">
        <f t="shared" si="6603"/>
        <v>0</v>
      </c>
      <c r="Q4324" s="17">
        <f>P4324*Premissas!$C$13</f>
        <v>0</v>
      </c>
      <c r="R4324" s="15">
        <f t="shared" si="6604"/>
        <v>309</v>
      </c>
      <c r="S4324" s="18">
        <f>R4324*Premissas!$C$11</f>
        <v>14883.027522935779</v>
      </c>
      <c r="Y4324" s="7" t="str">
        <f>Premissas!$E$12</f>
        <v>dezembro/18</v>
      </c>
      <c r="Z4324" s="29">
        <f t="shared" si="6609"/>
        <v>309</v>
      </c>
      <c r="AA4324" s="15">
        <f>Premissas!$H$12</f>
        <v>66.98</v>
      </c>
      <c r="AB4324" s="16">
        <f t="shared" si="6606"/>
        <v>0</v>
      </c>
      <c r="AC4324" s="17">
        <f>AB4324*Premissas!$C$6</f>
        <v>0</v>
      </c>
      <c r="AD4324" s="15">
        <f t="shared" si="6607"/>
        <v>309</v>
      </c>
      <c r="AE4324" s="18">
        <f>AD4324*Premissas!$C$12</f>
        <v>9961.1198987662137</v>
      </c>
    </row>
    <row r="4325" spans="1:33" x14ac:dyDescent="0.25">
      <c r="A4325" s="7" t="str">
        <f>Premissas!$E$13</f>
        <v>novembro/18</v>
      </c>
      <c r="B4325" s="29">
        <f t="shared" si="6610"/>
        <v>309</v>
      </c>
      <c r="C4325" s="15">
        <f>LARGE(Premissas!$H$13:$I$13,1)</f>
        <v>66.42</v>
      </c>
      <c r="D4325" s="16">
        <f t="shared" si="6600"/>
        <v>0</v>
      </c>
      <c r="E4325" s="17">
        <f>D4325*Premissas!$C$6</f>
        <v>0</v>
      </c>
      <c r="F4325" s="15">
        <f t="shared" si="6601"/>
        <v>309</v>
      </c>
      <c r="G4325" s="18">
        <f>F4325*Premissas!$C$5</f>
        <v>9961.1198987662137</v>
      </c>
      <c r="M4325" s="7" t="str">
        <f>Premissas!$E$13</f>
        <v>novembro/18</v>
      </c>
      <c r="N4325" s="29">
        <f t="shared" si="6608"/>
        <v>309</v>
      </c>
      <c r="O4325" s="15">
        <f>Premissas!$I$13</f>
        <v>40.659999999999997</v>
      </c>
      <c r="P4325" s="16">
        <f t="shared" si="6603"/>
        <v>0</v>
      </c>
      <c r="Q4325" s="17">
        <f>P4325*Premissas!$C$13</f>
        <v>0</v>
      </c>
      <c r="R4325" s="15">
        <f t="shared" si="6604"/>
        <v>309</v>
      </c>
      <c r="S4325" s="18">
        <f>R4325*Premissas!$C$11</f>
        <v>14883.027522935779</v>
      </c>
      <c r="Y4325" s="7" t="str">
        <f>Premissas!$E$13</f>
        <v>novembro/18</v>
      </c>
      <c r="Z4325" s="29">
        <f t="shared" si="6609"/>
        <v>309</v>
      </c>
      <c r="AA4325" s="15">
        <f>Premissas!$H$13</f>
        <v>66.42</v>
      </c>
      <c r="AB4325" s="16">
        <f t="shared" si="6606"/>
        <v>0</v>
      </c>
      <c r="AC4325" s="17">
        <f>AB4325*Premissas!$C$6</f>
        <v>0</v>
      </c>
      <c r="AD4325" s="15">
        <f t="shared" si="6607"/>
        <v>309</v>
      </c>
      <c r="AE4325" s="18">
        <f>AD4325*Premissas!$C$12</f>
        <v>9961.1198987662137</v>
      </c>
    </row>
    <row r="4326" spans="1:33" x14ac:dyDescent="0.25">
      <c r="A4326" s="26" t="s">
        <v>35</v>
      </c>
      <c r="B4326" s="5"/>
      <c r="C4326" s="5">
        <f>LARGE(C4313:C4325,1)</f>
        <v>89.49</v>
      </c>
      <c r="D4326" s="5">
        <f>LARGE(D4313:D4325,1)</f>
        <v>0</v>
      </c>
      <c r="E4326" s="27">
        <f>SUM(E4314:E4325)</f>
        <v>0</v>
      </c>
      <c r="F4326" s="5">
        <f>LARGE(F4313:F4325,1)</f>
        <v>309</v>
      </c>
      <c r="G4326" s="27">
        <f t="shared" si="6566"/>
        <v>119533.43878519459</v>
      </c>
      <c r="H4326" s="50">
        <f>E4326+G4326</f>
        <v>119533.43878519459</v>
      </c>
      <c r="I4326">
        <f>B4314</f>
        <v>309</v>
      </c>
      <c r="M4326" s="26" t="s">
        <v>35</v>
      </c>
      <c r="N4326" s="5"/>
      <c r="O4326" s="5">
        <f t="shared" ref="O4326:P4326" si="6611">LARGE(O4313:O4325,1)</f>
        <v>77.73</v>
      </c>
      <c r="P4326" s="5">
        <f t="shared" si="6611"/>
        <v>0</v>
      </c>
      <c r="Q4326" s="27">
        <f t="shared" ref="Q4326" si="6612">SUM(Q4314:Q4325)</f>
        <v>0</v>
      </c>
      <c r="R4326" s="5">
        <f t="shared" ref="R4326" si="6613">LARGE(R4313:R4325,1)</f>
        <v>309</v>
      </c>
      <c r="S4326" s="27">
        <f t="shared" si="6570"/>
        <v>178596.33027522929</v>
      </c>
      <c r="T4326" s="50">
        <f t="shared" ref="T4326" si="6614">Q4326+S4326</f>
        <v>178596.33027522929</v>
      </c>
      <c r="U4326">
        <f t="shared" ref="U4326" si="6615">N4314</f>
        <v>309</v>
      </c>
      <c r="Y4326" s="26" t="s">
        <v>35</v>
      </c>
      <c r="Z4326" s="5"/>
      <c r="AA4326" s="5">
        <f t="shared" ref="AA4326:AB4326" si="6616">LARGE(AA4313:AA4325,1)</f>
        <v>89.49</v>
      </c>
      <c r="AB4326" s="5">
        <f t="shared" si="6616"/>
        <v>0</v>
      </c>
      <c r="AC4326" s="27">
        <f t="shared" ref="AC4326" si="6617">SUM(AC4314:AC4325)</f>
        <v>0</v>
      </c>
      <c r="AD4326" s="5">
        <f t="shared" ref="AD4326" si="6618">LARGE(AD4313:AD4325,1)</f>
        <v>309</v>
      </c>
      <c r="AE4326" s="27">
        <f t="shared" si="6576"/>
        <v>119533.43878519459</v>
      </c>
      <c r="AF4326" s="50">
        <f t="shared" ref="AF4326" si="6619">AC4326+AE4326</f>
        <v>119533.43878519459</v>
      </c>
      <c r="AG4326">
        <f t="shared" ref="AG4326" si="6620">Z4314</f>
        <v>309</v>
      </c>
    </row>
    <row r="4327" spans="1:33" x14ac:dyDescent="0.25">
      <c r="A4327" s="6" t="s">
        <v>12</v>
      </c>
      <c r="B4327" s="6" t="s">
        <v>18</v>
      </c>
      <c r="C4327" s="6" t="s">
        <v>19</v>
      </c>
      <c r="D4327" s="14" t="s">
        <v>20</v>
      </c>
      <c r="E4327" s="14" t="s">
        <v>21</v>
      </c>
      <c r="F4327" s="6" t="s">
        <v>22</v>
      </c>
      <c r="G4327" s="6" t="s">
        <v>23</v>
      </c>
      <c r="M4327" s="6" t="s">
        <v>12</v>
      </c>
      <c r="N4327" s="6" t="s">
        <v>18</v>
      </c>
      <c r="O4327" s="6" t="s">
        <v>19</v>
      </c>
      <c r="P4327" s="14" t="s">
        <v>20</v>
      </c>
      <c r="Q4327" s="14" t="s">
        <v>21</v>
      </c>
      <c r="R4327" s="6" t="s">
        <v>22</v>
      </c>
      <c r="S4327" s="6" t="s">
        <v>23</v>
      </c>
      <c r="Y4327" s="6" t="s">
        <v>12</v>
      </c>
      <c r="Z4327" s="6" t="s">
        <v>18</v>
      </c>
      <c r="AA4327" s="6" t="s">
        <v>19</v>
      </c>
      <c r="AB4327" s="14" t="s">
        <v>20</v>
      </c>
      <c r="AC4327" s="14" t="s">
        <v>21</v>
      </c>
      <c r="AD4327" s="6" t="s">
        <v>22</v>
      </c>
      <c r="AE4327" s="6" t="s">
        <v>23</v>
      </c>
    </row>
    <row r="4328" spans="1:33" x14ac:dyDescent="0.25">
      <c r="A4328" s="7" t="str">
        <f>Premissas!$E$2</f>
        <v>outubro/19</v>
      </c>
      <c r="B4328" s="29">
        <f>B4314+1</f>
        <v>310</v>
      </c>
      <c r="C4328" s="15">
        <f>LARGE(Premissas!$H$2:$I$2,1)</f>
        <v>63.39</v>
      </c>
      <c r="D4328" s="16">
        <f t="shared" ref="D4328:D4339" si="6621">IF(C4328&gt;105%*B4328,(C4328-B4328),0)</f>
        <v>0</v>
      </c>
      <c r="E4328" s="17">
        <f>D4328*Premissas!$C$6</f>
        <v>0</v>
      </c>
      <c r="F4328" s="15">
        <f t="shared" ref="F4328:F4339" si="6622">IF(C4328&gt;B4328,C4328,B4328)</f>
        <v>310</v>
      </c>
      <c r="G4328" s="18">
        <f>F4328*Premissas!$C$5</f>
        <v>9993.3565327428023</v>
      </c>
      <c r="M4328" s="7" t="str">
        <f>Premissas!$E$2</f>
        <v>outubro/19</v>
      </c>
      <c r="N4328" s="29">
        <f t="shared" ref="N4328" si="6623">N4314+1</f>
        <v>310</v>
      </c>
      <c r="O4328" s="15">
        <f>Premissas!$I$2</f>
        <v>63.39</v>
      </c>
      <c r="P4328" s="16">
        <f t="shared" ref="P4328:P4339" si="6624">IF(O4328&gt;105%*N4328,(O4328-N4328),0)</f>
        <v>0</v>
      </c>
      <c r="Q4328" s="17">
        <f>P4328*Premissas!$C$13</f>
        <v>0</v>
      </c>
      <c r="R4328" s="15">
        <f t="shared" ref="R4328:R4339" si="6625">IF(O4328&gt;N4328,O4328,N4328)</f>
        <v>310</v>
      </c>
      <c r="S4328" s="18">
        <f>R4328*Premissas!$C$11</f>
        <v>14931.192660550458</v>
      </c>
      <c r="Y4328" s="7" t="str">
        <f>Premissas!$E$2</f>
        <v>outubro/19</v>
      </c>
      <c r="Z4328" s="29">
        <f t="shared" ref="Z4328" si="6626">Z4314+1</f>
        <v>310</v>
      </c>
      <c r="AA4328" s="15">
        <f>Premissas!$H$2</f>
        <v>58.8</v>
      </c>
      <c r="AB4328" s="16">
        <f t="shared" ref="AB4328:AB4339" si="6627">IF(AA4328&gt;105%*Z4328,(AA4328-Z4328),0)</f>
        <v>0</v>
      </c>
      <c r="AC4328" s="17">
        <f>AB4328*Premissas!$C$6</f>
        <v>0</v>
      </c>
      <c r="AD4328" s="15">
        <f t="shared" ref="AD4328:AD4339" si="6628">IF(AA4328&gt;Z4328,AA4328,Z4328)</f>
        <v>310</v>
      </c>
      <c r="AE4328" s="18">
        <f>AD4328*Premissas!$C$12</f>
        <v>9993.3565327428023</v>
      </c>
    </row>
    <row r="4329" spans="1:33" x14ac:dyDescent="0.25">
      <c r="A4329" s="7" t="str">
        <f>Premissas!$E$3</f>
        <v>setembro/19</v>
      </c>
      <c r="B4329" s="29">
        <f>B4328</f>
        <v>310</v>
      </c>
      <c r="C4329" s="15">
        <f>LARGE(Premissas!$H$3:$I$3,1)</f>
        <v>58.91</v>
      </c>
      <c r="D4329" s="16">
        <f t="shared" si="6621"/>
        <v>0</v>
      </c>
      <c r="E4329" s="17">
        <f>D4329*Premissas!$C$6</f>
        <v>0</v>
      </c>
      <c r="F4329" s="15">
        <f t="shared" si="6622"/>
        <v>310</v>
      </c>
      <c r="G4329" s="18">
        <f>F4329*Premissas!$C$5</f>
        <v>9993.3565327428023</v>
      </c>
      <c r="M4329" s="7" t="str">
        <f>Premissas!$E$3</f>
        <v>setembro/19</v>
      </c>
      <c r="N4329" s="29">
        <f t="shared" ref="N4329:N4339" si="6629">N4328</f>
        <v>310</v>
      </c>
      <c r="O4329" s="15">
        <f>Premissas!$I$3</f>
        <v>52.19</v>
      </c>
      <c r="P4329" s="16">
        <f t="shared" si="6624"/>
        <v>0</v>
      </c>
      <c r="Q4329" s="17">
        <f>P4329*Premissas!$C$13</f>
        <v>0</v>
      </c>
      <c r="R4329" s="15">
        <f t="shared" si="6625"/>
        <v>310</v>
      </c>
      <c r="S4329" s="18">
        <f>R4329*Premissas!$C$11</f>
        <v>14931.192660550458</v>
      </c>
      <c r="Y4329" s="7" t="str">
        <f>Premissas!$E$3</f>
        <v>setembro/19</v>
      </c>
      <c r="Z4329" s="29">
        <f t="shared" ref="Z4329:Z4339" si="6630">Z4328</f>
        <v>310</v>
      </c>
      <c r="AA4329" s="15">
        <f>Premissas!$H$3</f>
        <v>58.91</v>
      </c>
      <c r="AB4329" s="16">
        <f t="shared" si="6627"/>
        <v>0</v>
      </c>
      <c r="AC4329" s="17">
        <f>AB4329*Premissas!$C$6</f>
        <v>0</v>
      </c>
      <c r="AD4329" s="15">
        <f t="shared" si="6628"/>
        <v>310</v>
      </c>
      <c r="AE4329" s="18">
        <f>AD4329*Premissas!$C$12</f>
        <v>9993.3565327428023</v>
      </c>
    </row>
    <row r="4330" spans="1:33" x14ac:dyDescent="0.25">
      <c r="A4330" s="7" t="str">
        <f>Premissas!$E$4</f>
        <v>agosto/19</v>
      </c>
      <c r="B4330" s="29">
        <f t="shared" ref="B4330:B4339" si="6631">B4329</f>
        <v>310</v>
      </c>
      <c r="C4330" s="15">
        <f>LARGE(Premissas!$H$4:$I$4,1)</f>
        <v>46.48</v>
      </c>
      <c r="D4330" s="16">
        <f t="shared" si="6621"/>
        <v>0</v>
      </c>
      <c r="E4330" s="17">
        <f>D4330*Premissas!$C$6</f>
        <v>0</v>
      </c>
      <c r="F4330" s="15">
        <f t="shared" si="6622"/>
        <v>310</v>
      </c>
      <c r="G4330" s="18">
        <f>F4330*Premissas!$C$5</f>
        <v>9993.3565327428023</v>
      </c>
      <c r="M4330" s="7" t="str">
        <f>Premissas!$E$4</f>
        <v>agosto/19</v>
      </c>
      <c r="N4330" s="29">
        <f t="shared" si="6629"/>
        <v>310</v>
      </c>
      <c r="O4330" s="15">
        <f>Premissas!$I$4</f>
        <v>20.16</v>
      </c>
      <c r="P4330" s="16">
        <f t="shared" si="6624"/>
        <v>0</v>
      </c>
      <c r="Q4330" s="17">
        <f>P4330*Premissas!$C$13</f>
        <v>0</v>
      </c>
      <c r="R4330" s="15">
        <f t="shared" si="6625"/>
        <v>310</v>
      </c>
      <c r="S4330" s="18">
        <f>R4330*Premissas!$C$11</f>
        <v>14931.192660550458</v>
      </c>
      <c r="Y4330" s="7" t="str">
        <f>Premissas!$E$4</f>
        <v>agosto/19</v>
      </c>
      <c r="Z4330" s="29">
        <f t="shared" si="6630"/>
        <v>310</v>
      </c>
      <c r="AA4330" s="15">
        <f>Premissas!$H$4</f>
        <v>46.48</v>
      </c>
      <c r="AB4330" s="16">
        <f t="shared" si="6627"/>
        <v>0</v>
      </c>
      <c r="AC4330" s="17">
        <f>AB4330*Premissas!$C$6</f>
        <v>0</v>
      </c>
      <c r="AD4330" s="15">
        <f t="shared" si="6628"/>
        <v>310</v>
      </c>
      <c r="AE4330" s="18">
        <f>AD4330*Premissas!$C$12</f>
        <v>9993.3565327428023</v>
      </c>
    </row>
    <row r="4331" spans="1:33" x14ac:dyDescent="0.25">
      <c r="A4331" s="7" t="str">
        <f>Premissas!$E$5</f>
        <v>julho/19</v>
      </c>
      <c r="B4331" s="29">
        <f t="shared" si="6631"/>
        <v>310</v>
      </c>
      <c r="C4331" s="15">
        <f>LARGE(Premissas!$H$5:$I$5,1)</f>
        <v>63.17</v>
      </c>
      <c r="D4331" s="16">
        <f t="shared" si="6621"/>
        <v>0</v>
      </c>
      <c r="E4331" s="17">
        <f>D4331*Premissas!$C$6</f>
        <v>0</v>
      </c>
      <c r="F4331" s="15">
        <f t="shared" si="6622"/>
        <v>310</v>
      </c>
      <c r="G4331" s="18">
        <f>F4331*Premissas!$C$5</f>
        <v>9993.3565327428023</v>
      </c>
      <c r="M4331" s="7" t="str">
        <f>Premissas!$E$5</f>
        <v>julho/19</v>
      </c>
      <c r="N4331" s="29">
        <f t="shared" si="6629"/>
        <v>310</v>
      </c>
      <c r="O4331" s="15">
        <f>Premissas!$I$5</f>
        <v>39.979999999999997</v>
      </c>
      <c r="P4331" s="16">
        <f t="shared" si="6624"/>
        <v>0</v>
      </c>
      <c r="Q4331" s="17">
        <f>P4331*Premissas!$C$13</f>
        <v>0</v>
      </c>
      <c r="R4331" s="15">
        <f t="shared" si="6625"/>
        <v>310</v>
      </c>
      <c r="S4331" s="18">
        <f>R4331*Premissas!$C$11</f>
        <v>14931.192660550458</v>
      </c>
      <c r="Y4331" s="7" t="str">
        <f>Premissas!$E$5</f>
        <v>julho/19</v>
      </c>
      <c r="Z4331" s="29">
        <f t="shared" si="6630"/>
        <v>310</v>
      </c>
      <c r="AA4331" s="15">
        <f>Premissas!$H$5</f>
        <v>63.17</v>
      </c>
      <c r="AB4331" s="16">
        <f t="shared" si="6627"/>
        <v>0</v>
      </c>
      <c r="AC4331" s="17">
        <f>AB4331*Premissas!$C$6</f>
        <v>0</v>
      </c>
      <c r="AD4331" s="15">
        <f t="shared" si="6628"/>
        <v>310</v>
      </c>
      <c r="AE4331" s="18">
        <f>AD4331*Premissas!$C$12</f>
        <v>9993.3565327428023</v>
      </c>
    </row>
    <row r="4332" spans="1:33" x14ac:dyDescent="0.25">
      <c r="A4332" s="7" t="str">
        <f>Premissas!$E$6</f>
        <v>junho/19</v>
      </c>
      <c r="B4332" s="29">
        <f t="shared" si="6631"/>
        <v>310</v>
      </c>
      <c r="C4332" s="15">
        <f>LARGE(Premissas!$H$6:$I$6,1)</f>
        <v>59.47</v>
      </c>
      <c r="D4332" s="16">
        <f t="shared" si="6621"/>
        <v>0</v>
      </c>
      <c r="E4332" s="17">
        <f>D4332*Premissas!$C$6</f>
        <v>0</v>
      </c>
      <c r="F4332" s="15">
        <f t="shared" si="6622"/>
        <v>310</v>
      </c>
      <c r="G4332" s="18">
        <f>F4332*Premissas!$C$5</f>
        <v>9993.3565327428023</v>
      </c>
      <c r="M4332" s="7" t="str">
        <f>Premissas!$E$6</f>
        <v>junho/19</v>
      </c>
      <c r="N4332" s="29">
        <f t="shared" si="6629"/>
        <v>310</v>
      </c>
      <c r="O4332" s="15">
        <f>Premissas!$I$6</f>
        <v>47.71</v>
      </c>
      <c r="P4332" s="16">
        <f t="shared" si="6624"/>
        <v>0</v>
      </c>
      <c r="Q4332" s="17">
        <f>P4332*Premissas!$C$13</f>
        <v>0</v>
      </c>
      <c r="R4332" s="15">
        <f t="shared" si="6625"/>
        <v>310</v>
      </c>
      <c r="S4332" s="18">
        <f>R4332*Premissas!$C$11</f>
        <v>14931.192660550458</v>
      </c>
      <c r="Y4332" s="7" t="str">
        <f>Premissas!$E$6</f>
        <v>junho/19</v>
      </c>
      <c r="Z4332" s="29">
        <f t="shared" si="6630"/>
        <v>310</v>
      </c>
      <c r="AA4332" s="15">
        <f>Premissas!$H$6</f>
        <v>59.47</v>
      </c>
      <c r="AB4332" s="16">
        <f t="shared" si="6627"/>
        <v>0</v>
      </c>
      <c r="AC4332" s="17">
        <f>AB4332*Premissas!$C$6</f>
        <v>0</v>
      </c>
      <c r="AD4332" s="15">
        <f t="shared" si="6628"/>
        <v>310</v>
      </c>
      <c r="AE4332" s="18">
        <f>AD4332*Premissas!$C$12</f>
        <v>9993.3565327428023</v>
      </c>
    </row>
    <row r="4333" spans="1:33" x14ac:dyDescent="0.25">
      <c r="A4333" s="7" t="str">
        <f>Premissas!$E$7</f>
        <v>maio/19</v>
      </c>
      <c r="B4333" s="29">
        <f t="shared" si="6631"/>
        <v>310</v>
      </c>
      <c r="C4333" s="15">
        <f>LARGE(Premissas!$H$7:$I$7,1)</f>
        <v>61.04</v>
      </c>
      <c r="D4333" s="20">
        <f t="shared" si="6621"/>
        <v>0</v>
      </c>
      <c r="E4333" s="17">
        <f>D4333*Premissas!$C$6</f>
        <v>0</v>
      </c>
      <c r="F4333" s="15">
        <f t="shared" si="6622"/>
        <v>310</v>
      </c>
      <c r="G4333" s="18">
        <f>F4333*Premissas!$C$5</f>
        <v>9993.3565327428023</v>
      </c>
      <c r="M4333" s="7" t="str">
        <f>Premissas!$E$7</f>
        <v>maio/19</v>
      </c>
      <c r="N4333" s="29">
        <f t="shared" si="6629"/>
        <v>310</v>
      </c>
      <c r="O4333" s="15">
        <f>Premissas!$I$7</f>
        <v>46.37</v>
      </c>
      <c r="P4333" s="20">
        <f t="shared" si="6624"/>
        <v>0</v>
      </c>
      <c r="Q4333" s="17">
        <f>P4333*Premissas!$C$13</f>
        <v>0</v>
      </c>
      <c r="R4333" s="15">
        <f t="shared" si="6625"/>
        <v>310</v>
      </c>
      <c r="S4333" s="18">
        <f>R4333*Premissas!$C$11</f>
        <v>14931.192660550458</v>
      </c>
      <c r="Y4333" s="7" t="str">
        <f>Premissas!$E$7</f>
        <v>maio/19</v>
      </c>
      <c r="Z4333" s="29">
        <f t="shared" si="6630"/>
        <v>310</v>
      </c>
      <c r="AA4333" s="15">
        <f>Premissas!$H$7</f>
        <v>61.04</v>
      </c>
      <c r="AB4333" s="20">
        <f t="shared" si="6627"/>
        <v>0</v>
      </c>
      <c r="AC4333" s="17">
        <f>AB4333*Premissas!$C$6</f>
        <v>0</v>
      </c>
      <c r="AD4333" s="15">
        <f t="shared" si="6628"/>
        <v>310</v>
      </c>
      <c r="AE4333" s="18">
        <f>AD4333*Premissas!$C$12</f>
        <v>9993.3565327428023</v>
      </c>
    </row>
    <row r="4334" spans="1:33" x14ac:dyDescent="0.25">
      <c r="A4334" s="7" t="str">
        <f>Premissas!$E$8</f>
        <v>abril/19</v>
      </c>
      <c r="B4334" s="29">
        <f t="shared" si="6631"/>
        <v>310</v>
      </c>
      <c r="C4334" s="15">
        <f>LARGE(Premissas!$H$8:$I$8,1)</f>
        <v>81.98</v>
      </c>
      <c r="D4334" s="20">
        <f t="shared" si="6621"/>
        <v>0</v>
      </c>
      <c r="E4334" s="17">
        <f>D4334*Premissas!$C$6</f>
        <v>0</v>
      </c>
      <c r="F4334" s="15">
        <f t="shared" si="6622"/>
        <v>310</v>
      </c>
      <c r="G4334" s="18">
        <f>F4334*Premissas!$C$5</f>
        <v>9993.3565327428023</v>
      </c>
      <c r="M4334" s="7" t="str">
        <f>Premissas!$E$8</f>
        <v>abril/19</v>
      </c>
      <c r="N4334" s="29">
        <f t="shared" si="6629"/>
        <v>310</v>
      </c>
      <c r="O4334" s="15">
        <f>Premissas!$I$8</f>
        <v>53.09</v>
      </c>
      <c r="P4334" s="20">
        <f t="shared" si="6624"/>
        <v>0</v>
      </c>
      <c r="Q4334" s="17">
        <f>P4334*Premissas!$C$13</f>
        <v>0</v>
      </c>
      <c r="R4334" s="15">
        <f t="shared" si="6625"/>
        <v>310</v>
      </c>
      <c r="S4334" s="18">
        <f>R4334*Premissas!$C$11</f>
        <v>14931.192660550458</v>
      </c>
      <c r="Y4334" s="7" t="str">
        <f>Premissas!$E$8</f>
        <v>abril/19</v>
      </c>
      <c r="Z4334" s="29">
        <f t="shared" si="6630"/>
        <v>310</v>
      </c>
      <c r="AA4334" s="15">
        <f>Premissas!$H$8</f>
        <v>81.98</v>
      </c>
      <c r="AB4334" s="20">
        <f t="shared" si="6627"/>
        <v>0</v>
      </c>
      <c r="AC4334" s="17">
        <f>AB4334*Premissas!$C$6</f>
        <v>0</v>
      </c>
      <c r="AD4334" s="15">
        <f t="shared" si="6628"/>
        <v>310</v>
      </c>
      <c r="AE4334" s="18">
        <f>AD4334*Premissas!$C$12</f>
        <v>9993.3565327428023</v>
      </c>
    </row>
    <row r="4335" spans="1:33" x14ac:dyDescent="0.25">
      <c r="A4335" s="7" t="str">
        <f>Premissas!$E$9</f>
        <v>março/19</v>
      </c>
      <c r="B4335" s="29">
        <f t="shared" si="6631"/>
        <v>310</v>
      </c>
      <c r="C4335" s="15">
        <f>LARGE(Premissas!$H$9:$I$9,1)</f>
        <v>77.73</v>
      </c>
      <c r="D4335" s="20">
        <f t="shared" si="6621"/>
        <v>0</v>
      </c>
      <c r="E4335" s="17">
        <f>D4335*Premissas!$C$6</f>
        <v>0</v>
      </c>
      <c r="F4335" s="15">
        <f t="shared" si="6622"/>
        <v>310</v>
      </c>
      <c r="G4335" s="18">
        <f>F4335*Premissas!$C$5</f>
        <v>9993.3565327428023</v>
      </c>
      <c r="M4335" s="7" t="str">
        <f>Premissas!$E$9</f>
        <v>março/19</v>
      </c>
      <c r="N4335" s="29">
        <f t="shared" si="6629"/>
        <v>310</v>
      </c>
      <c r="O4335" s="15">
        <f>Premissas!$I$9</f>
        <v>77.73</v>
      </c>
      <c r="P4335" s="20">
        <f t="shared" si="6624"/>
        <v>0</v>
      </c>
      <c r="Q4335" s="17">
        <f>P4335*Premissas!$C$13</f>
        <v>0</v>
      </c>
      <c r="R4335" s="15">
        <f t="shared" si="6625"/>
        <v>310</v>
      </c>
      <c r="S4335" s="18">
        <f>R4335*Premissas!$C$11</f>
        <v>14931.192660550458</v>
      </c>
      <c r="Y4335" s="7" t="str">
        <f>Premissas!$E$9</f>
        <v>março/19</v>
      </c>
      <c r="Z4335" s="29">
        <f t="shared" si="6630"/>
        <v>310</v>
      </c>
      <c r="AA4335" s="15">
        <f>Premissas!$H$9</f>
        <v>77.62</v>
      </c>
      <c r="AB4335" s="20">
        <f t="shared" si="6627"/>
        <v>0</v>
      </c>
      <c r="AC4335" s="17">
        <f>AB4335*Premissas!$C$6</f>
        <v>0</v>
      </c>
      <c r="AD4335" s="15">
        <f t="shared" si="6628"/>
        <v>310</v>
      </c>
      <c r="AE4335" s="18">
        <f>AD4335*Premissas!$C$12</f>
        <v>9993.3565327428023</v>
      </c>
    </row>
    <row r="4336" spans="1:33" x14ac:dyDescent="0.25">
      <c r="A4336" s="7" t="str">
        <f>Premissas!$E$10</f>
        <v>fevereiro/19</v>
      </c>
      <c r="B4336" s="29">
        <f t="shared" si="6631"/>
        <v>310</v>
      </c>
      <c r="C4336" s="15">
        <f>LARGE(Premissas!$H$10:$I$10,1)</f>
        <v>89.49</v>
      </c>
      <c r="D4336" s="20">
        <f t="shared" si="6621"/>
        <v>0</v>
      </c>
      <c r="E4336" s="17">
        <f>D4336*Premissas!$C$6</f>
        <v>0</v>
      </c>
      <c r="F4336" s="15">
        <f t="shared" si="6622"/>
        <v>310</v>
      </c>
      <c r="G4336" s="18">
        <f>F4336*Premissas!$C$5</f>
        <v>9993.3565327428023</v>
      </c>
      <c r="M4336" s="7" t="str">
        <f>Premissas!$E$10</f>
        <v>fevereiro/19</v>
      </c>
      <c r="N4336" s="29">
        <f t="shared" si="6629"/>
        <v>310</v>
      </c>
      <c r="O4336" s="15">
        <f>Premissas!$I$10</f>
        <v>61.82</v>
      </c>
      <c r="P4336" s="20">
        <f t="shared" si="6624"/>
        <v>0</v>
      </c>
      <c r="Q4336" s="17">
        <f>P4336*Premissas!$C$13</f>
        <v>0</v>
      </c>
      <c r="R4336" s="15">
        <f t="shared" si="6625"/>
        <v>310</v>
      </c>
      <c r="S4336" s="18">
        <f>R4336*Premissas!$C$11</f>
        <v>14931.192660550458</v>
      </c>
      <c r="Y4336" s="7" t="str">
        <f>Premissas!$E$10</f>
        <v>fevereiro/19</v>
      </c>
      <c r="Z4336" s="29">
        <f t="shared" si="6630"/>
        <v>310</v>
      </c>
      <c r="AA4336" s="15">
        <f>Premissas!$H$10</f>
        <v>89.49</v>
      </c>
      <c r="AB4336" s="20">
        <f t="shared" si="6627"/>
        <v>0</v>
      </c>
      <c r="AC4336" s="17">
        <f>AB4336*Premissas!$C$6</f>
        <v>0</v>
      </c>
      <c r="AD4336" s="15">
        <f t="shared" si="6628"/>
        <v>310</v>
      </c>
      <c r="AE4336" s="18">
        <f>AD4336*Premissas!$C$12</f>
        <v>9993.3565327428023</v>
      </c>
    </row>
    <row r="4337" spans="1:33" x14ac:dyDescent="0.25">
      <c r="A4337" s="7" t="str">
        <f>Premissas!$E$11</f>
        <v>janeiro/19</v>
      </c>
      <c r="B4337" s="29">
        <f t="shared" si="6631"/>
        <v>310</v>
      </c>
      <c r="C4337" s="15">
        <f>LARGE(Premissas!$H$11:$I$11,1)</f>
        <v>81.09</v>
      </c>
      <c r="D4337" s="16">
        <f t="shared" si="6621"/>
        <v>0</v>
      </c>
      <c r="E4337" s="17">
        <f>D4337*Premissas!$C$6</f>
        <v>0</v>
      </c>
      <c r="F4337" s="15">
        <f t="shared" si="6622"/>
        <v>310</v>
      </c>
      <c r="G4337" s="18">
        <f>F4337*Premissas!$C$5</f>
        <v>9993.3565327428023</v>
      </c>
      <c r="M4337" s="7" t="str">
        <f>Premissas!$E$11</f>
        <v>janeiro/19</v>
      </c>
      <c r="N4337" s="29">
        <f t="shared" si="6629"/>
        <v>310</v>
      </c>
      <c r="O4337" s="15">
        <f>Premissas!$I$11</f>
        <v>57.12</v>
      </c>
      <c r="P4337" s="16">
        <f t="shared" si="6624"/>
        <v>0</v>
      </c>
      <c r="Q4337" s="17">
        <f>P4337*Premissas!$C$13</f>
        <v>0</v>
      </c>
      <c r="R4337" s="15">
        <f t="shared" si="6625"/>
        <v>310</v>
      </c>
      <c r="S4337" s="18">
        <f>R4337*Premissas!$C$11</f>
        <v>14931.192660550458</v>
      </c>
      <c r="Y4337" s="7" t="str">
        <f>Premissas!$E$11</f>
        <v>janeiro/19</v>
      </c>
      <c r="Z4337" s="29">
        <f t="shared" si="6630"/>
        <v>310</v>
      </c>
      <c r="AA4337" s="15">
        <f>Premissas!$H$11</f>
        <v>81.09</v>
      </c>
      <c r="AB4337" s="16">
        <f t="shared" si="6627"/>
        <v>0</v>
      </c>
      <c r="AC4337" s="17">
        <f>AB4337*Premissas!$C$6</f>
        <v>0</v>
      </c>
      <c r="AD4337" s="15">
        <f t="shared" si="6628"/>
        <v>310</v>
      </c>
      <c r="AE4337" s="18">
        <f>AD4337*Premissas!$C$12</f>
        <v>9993.3565327428023</v>
      </c>
    </row>
    <row r="4338" spans="1:33" x14ac:dyDescent="0.25">
      <c r="A4338" s="7" t="str">
        <f>Premissas!$E$12</f>
        <v>dezembro/18</v>
      </c>
      <c r="B4338" s="29">
        <f t="shared" si="6631"/>
        <v>310</v>
      </c>
      <c r="C4338" s="15">
        <f>LARGE(Premissas!$H$12:$I$12,1)</f>
        <v>66.98</v>
      </c>
      <c r="D4338" s="16">
        <f t="shared" si="6621"/>
        <v>0</v>
      </c>
      <c r="E4338" s="17">
        <f>D4338*Premissas!$C$6</f>
        <v>0</v>
      </c>
      <c r="F4338" s="15">
        <f t="shared" si="6622"/>
        <v>310</v>
      </c>
      <c r="G4338" s="18">
        <f>F4338*Premissas!$C$5</f>
        <v>9993.3565327428023</v>
      </c>
      <c r="M4338" s="7" t="str">
        <f>Premissas!$E$12</f>
        <v>dezembro/18</v>
      </c>
      <c r="N4338" s="29">
        <f t="shared" si="6629"/>
        <v>310</v>
      </c>
      <c r="O4338" s="15">
        <f>Premissas!$I$12</f>
        <v>56.9</v>
      </c>
      <c r="P4338" s="16">
        <f t="shared" si="6624"/>
        <v>0</v>
      </c>
      <c r="Q4338" s="17">
        <f>P4338*Premissas!$C$13</f>
        <v>0</v>
      </c>
      <c r="R4338" s="15">
        <f t="shared" si="6625"/>
        <v>310</v>
      </c>
      <c r="S4338" s="18">
        <f>R4338*Premissas!$C$11</f>
        <v>14931.192660550458</v>
      </c>
      <c r="Y4338" s="7" t="str">
        <f>Premissas!$E$12</f>
        <v>dezembro/18</v>
      </c>
      <c r="Z4338" s="29">
        <f t="shared" si="6630"/>
        <v>310</v>
      </c>
      <c r="AA4338" s="15">
        <f>Premissas!$H$12</f>
        <v>66.98</v>
      </c>
      <c r="AB4338" s="16">
        <f t="shared" si="6627"/>
        <v>0</v>
      </c>
      <c r="AC4338" s="17">
        <f>AB4338*Premissas!$C$6</f>
        <v>0</v>
      </c>
      <c r="AD4338" s="15">
        <f t="shared" si="6628"/>
        <v>310</v>
      </c>
      <c r="AE4338" s="18">
        <f>AD4338*Premissas!$C$12</f>
        <v>9993.3565327428023</v>
      </c>
    </row>
    <row r="4339" spans="1:33" x14ac:dyDescent="0.25">
      <c r="A4339" s="7" t="str">
        <f>Premissas!$E$13</f>
        <v>novembro/18</v>
      </c>
      <c r="B4339" s="29">
        <f t="shared" si="6631"/>
        <v>310</v>
      </c>
      <c r="C4339" s="15">
        <f>LARGE(Premissas!$H$13:$I$13,1)</f>
        <v>66.42</v>
      </c>
      <c r="D4339" s="16">
        <f t="shared" si="6621"/>
        <v>0</v>
      </c>
      <c r="E4339" s="17">
        <f>D4339*Premissas!$C$6</f>
        <v>0</v>
      </c>
      <c r="F4339" s="15">
        <f t="shared" si="6622"/>
        <v>310</v>
      </c>
      <c r="G4339" s="18">
        <f>F4339*Premissas!$C$5</f>
        <v>9993.3565327428023</v>
      </c>
      <c r="M4339" s="7" t="str">
        <f>Premissas!$E$13</f>
        <v>novembro/18</v>
      </c>
      <c r="N4339" s="29">
        <f t="shared" si="6629"/>
        <v>310</v>
      </c>
      <c r="O4339" s="15">
        <f>Premissas!$I$13</f>
        <v>40.659999999999997</v>
      </c>
      <c r="P4339" s="16">
        <f t="shared" si="6624"/>
        <v>0</v>
      </c>
      <c r="Q4339" s="17">
        <f>P4339*Premissas!$C$13</f>
        <v>0</v>
      </c>
      <c r="R4339" s="15">
        <f t="shared" si="6625"/>
        <v>310</v>
      </c>
      <c r="S4339" s="18">
        <f>R4339*Premissas!$C$11</f>
        <v>14931.192660550458</v>
      </c>
      <c r="Y4339" s="7" t="str">
        <f>Premissas!$E$13</f>
        <v>novembro/18</v>
      </c>
      <c r="Z4339" s="29">
        <f t="shared" si="6630"/>
        <v>310</v>
      </c>
      <c r="AA4339" s="15">
        <f>Premissas!$H$13</f>
        <v>66.42</v>
      </c>
      <c r="AB4339" s="16">
        <f t="shared" si="6627"/>
        <v>0</v>
      </c>
      <c r="AC4339" s="17">
        <f>AB4339*Premissas!$C$6</f>
        <v>0</v>
      </c>
      <c r="AD4339" s="15">
        <f t="shared" si="6628"/>
        <v>310</v>
      </c>
      <c r="AE4339" s="18">
        <f>AD4339*Premissas!$C$12</f>
        <v>9993.3565327428023</v>
      </c>
    </row>
    <row r="4340" spans="1:33" x14ac:dyDescent="0.25">
      <c r="A4340" s="26" t="s">
        <v>35</v>
      </c>
      <c r="B4340" s="5"/>
      <c r="C4340" s="5">
        <f>LARGE(C4327:C4339,1)</f>
        <v>89.49</v>
      </c>
      <c r="D4340" s="5">
        <f>LARGE(D4327:D4339,1)</f>
        <v>0</v>
      </c>
      <c r="E4340" s="27">
        <f>SUM(E4328:E4339)</f>
        <v>0</v>
      </c>
      <c r="F4340" s="5">
        <f>LARGE(F4327:F4339,1)</f>
        <v>310</v>
      </c>
      <c r="G4340" s="27">
        <f t="shared" si="6566"/>
        <v>119920.27839291365</v>
      </c>
      <c r="H4340" s="50">
        <f>E4340+G4340</f>
        <v>119920.27839291365</v>
      </c>
      <c r="I4340">
        <f>B4328</f>
        <v>310</v>
      </c>
      <c r="M4340" s="26" t="s">
        <v>35</v>
      </c>
      <c r="N4340" s="5"/>
      <c r="O4340" s="5">
        <f t="shared" ref="O4340:P4340" si="6632">LARGE(O4327:O4339,1)</f>
        <v>77.73</v>
      </c>
      <c r="P4340" s="5">
        <f t="shared" si="6632"/>
        <v>0</v>
      </c>
      <c r="Q4340" s="27">
        <f t="shared" ref="Q4340" si="6633">SUM(Q4328:Q4339)</f>
        <v>0</v>
      </c>
      <c r="R4340" s="5">
        <f t="shared" ref="R4340" si="6634">LARGE(R4327:R4339,1)</f>
        <v>310</v>
      </c>
      <c r="S4340" s="27">
        <f t="shared" si="6570"/>
        <v>179174.31192660553</v>
      </c>
      <c r="T4340" s="50">
        <f t="shared" ref="T4340" si="6635">Q4340+S4340</f>
        <v>179174.31192660553</v>
      </c>
      <c r="U4340">
        <f t="shared" ref="U4340" si="6636">N4328</f>
        <v>310</v>
      </c>
      <c r="Y4340" s="26" t="s">
        <v>35</v>
      </c>
      <c r="Z4340" s="5"/>
      <c r="AA4340" s="5">
        <f t="shared" ref="AA4340:AB4340" si="6637">LARGE(AA4327:AA4339,1)</f>
        <v>89.49</v>
      </c>
      <c r="AB4340" s="5">
        <f t="shared" si="6637"/>
        <v>0</v>
      </c>
      <c r="AC4340" s="27">
        <f t="shared" ref="AC4340" si="6638">SUM(AC4328:AC4339)</f>
        <v>0</v>
      </c>
      <c r="AD4340" s="5">
        <f t="shared" ref="AD4340" si="6639">LARGE(AD4327:AD4339,1)</f>
        <v>310</v>
      </c>
      <c r="AE4340" s="27">
        <f t="shared" si="6576"/>
        <v>119920.27839291365</v>
      </c>
      <c r="AF4340" s="50">
        <f t="shared" ref="AF4340" si="6640">AC4340+AE4340</f>
        <v>119920.27839291365</v>
      </c>
      <c r="AG4340">
        <f t="shared" ref="AG4340" si="6641">Z4328</f>
        <v>310</v>
      </c>
    </row>
    <row r="4341" spans="1:33" x14ac:dyDescent="0.25">
      <c r="A4341" s="6" t="s">
        <v>12</v>
      </c>
      <c r="B4341" s="6" t="s">
        <v>18</v>
      </c>
      <c r="C4341" s="6" t="s">
        <v>19</v>
      </c>
      <c r="D4341" s="14" t="s">
        <v>20</v>
      </c>
      <c r="E4341" s="14" t="s">
        <v>21</v>
      </c>
      <c r="F4341" s="6" t="s">
        <v>22</v>
      </c>
      <c r="G4341" s="6" t="s">
        <v>23</v>
      </c>
      <c r="M4341" s="6" t="s">
        <v>12</v>
      </c>
      <c r="N4341" s="6" t="s">
        <v>18</v>
      </c>
      <c r="O4341" s="6" t="s">
        <v>19</v>
      </c>
      <c r="P4341" s="14" t="s">
        <v>20</v>
      </c>
      <c r="Q4341" s="14" t="s">
        <v>21</v>
      </c>
      <c r="R4341" s="6" t="s">
        <v>22</v>
      </c>
      <c r="S4341" s="6" t="s">
        <v>23</v>
      </c>
      <c r="Y4341" s="6" t="s">
        <v>12</v>
      </c>
      <c r="Z4341" s="6" t="s">
        <v>18</v>
      </c>
      <c r="AA4341" s="6" t="s">
        <v>19</v>
      </c>
      <c r="AB4341" s="14" t="s">
        <v>20</v>
      </c>
      <c r="AC4341" s="14" t="s">
        <v>21</v>
      </c>
      <c r="AD4341" s="6" t="s">
        <v>22</v>
      </c>
      <c r="AE4341" s="6" t="s">
        <v>23</v>
      </c>
    </row>
    <row r="4342" spans="1:33" x14ac:dyDescent="0.25">
      <c r="A4342" s="7" t="str">
        <f>Premissas!$E$2</f>
        <v>outubro/19</v>
      </c>
      <c r="B4342" s="29">
        <f>B4328+1</f>
        <v>311</v>
      </c>
      <c r="C4342" s="15">
        <f>LARGE(Premissas!$H$2:$I$2,1)</f>
        <v>63.39</v>
      </c>
      <c r="D4342" s="16">
        <f t="shared" ref="D4342:D4353" si="6642">IF(C4342&gt;105%*B4342,(C4342-B4342),0)</f>
        <v>0</v>
      </c>
      <c r="E4342" s="17">
        <f>D4342*Premissas!$C$6</f>
        <v>0</v>
      </c>
      <c r="F4342" s="15">
        <f t="shared" ref="F4342:F4353" si="6643">IF(C4342&gt;B4342,C4342,B4342)</f>
        <v>311</v>
      </c>
      <c r="G4342" s="18">
        <f>F4342*Premissas!$C$5</f>
        <v>10025.593166719393</v>
      </c>
      <c r="M4342" s="7" t="str">
        <f>Premissas!$E$2</f>
        <v>outubro/19</v>
      </c>
      <c r="N4342" s="29">
        <f t="shared" ref="N4342" si="6644">N4328+1</f>
        <v>311</v>
      </c>
      <c r="O4342" s="15">
        <f>Premissas!$I$2</f>
        <v>63.39</v>
      </c>
      <c r="P4342" s="16">
        <f t="shared" ref="P4342:P4353" si="6645">IF(O4342&gt;105%*N4342,(O4342-N4342),0)</f>
        <v>0</v>
      </c>
      <c r="Q4342" s="17">
        <f>P4342*Premissas!$C$13</f>
        <v>0</v>
      </c>
      <c r="R4342" s="15">
        <f t="shared" ref="R4342:R4353" si="6646">IF(O4342&gt;N4342,O4342,N4342)</f>
        <v>311</v>
      </c>
      <c r="S4342" s="18">
        <f>R4342*Premissas!$C$11</f>
        <v>14979.357798165138</v>
      </c>
      <c r="Y4342" s="7" t="str">
        <f>Premissas!$E$2</f>
        <v>outubro/19</v>
      </c>
      <c r="Z4342" s="29">
        <f t="shared" ref="Z4342" si="6647">Z4328+1</f>
        <v>311</v>
      </c>
      <c r="AA4342" s="15">
        <f>Premissas!$H$2</f>
        <v>58.8</v>
      </c>
      <c r="AB4342" s="16">
        <f t="shared" ref="AB4342:AB4353" si="6648">IF(AA4342&gt;105%*Z4342,(AA4342-Z4342),0)</f>
        <v>0</v>
      </c>
      <c r="AC4342" s="17">
        <f>AB4342*Premissas!$C$6</f>
        <v>0</v>
      </c>
      <c r="AD4342" s="15">
        <f t="shared" ref="AD4342:AD4353" si="6649">IF(AA4342&gt;Z4342,AA4342,Z4342)</f>
        <v>311</v>
      </c>
      <c r="AE4342" s="18">
        <f>AD4342*Premissas!$C$12</f>
        <v>10025.593166719393</v>
      </c>
    </row>
    <row r="4343" spans="1:33" x14ac:dyDescent="0.25">
      <c r="A4343" s="7" t="str">
        <f>Premissas!$E$3</f>
        <v>setembro/19</v>
      </c>
      <c r="B4343" s="29">
        <f>B4342</f>
        <v>311</v>
      </c>
      <c r="C4343" s="15">
        <f>LARGE(Premissas!$H$3:$I$3,1)</f>
        <v>58.91</v>
      </c>
      <c r="D4343" s="16">
        <f t="shared" si="6642"/>
        <v>0</v>
      </c>
      <c r="E4343" s="17">
        <f>D4343*Premissas!$C$6</f>
        <v>0</v>
      </c>
      <c r="F4343" s="15">
        <f t="shared" si="6643"/>
        <v>311</v>
      </c>
      <c r="G4343" s="18">
        <f>F4343*Premissas!$C$5</f>
        <v>10025.593166719393</v>
      </c>
      <c r="M4343" s="7" t="str">
        <f>Premissas!$E$3</f>
        <v>setembro/19</v>
      </c>
      <c r="N4343" s="29">
        <f t="shared" ref="N4343:N4353" si="6650">N4342</f>
        <v>311</v>
      </c>
      <c r="O4343" s="15">
        <f>Premissas!$I$3</f>
        <v>52.19</v>
      </c>
      <c r="P4343" s="16">
        <f t="shared" si="6645"/>
        <v>0</v>
      </c>
      <c r="Q4343" s="17">
        <f>P4343*Premissas!$C$13</f>
        <v>0</v>
      </c>
      <c r="R4343" s="15">
        <f t="shared" si="6646"/>
        <v>311</v>
      </c>
      <c r="S4343" s="18">
        <f>R4343*Premissas!$C$11</f>
        <v>14979.357798165138</v>
      </c>
      <c r="Y4343" s="7" t="str">
        <f>Premissas!$E$3</f>
        <v>setembro/19</v>
      </c>
      <c r="Z4343" s="29">
        <f t="shared" ref="Z4343:Z4353" si="6651">Z4342</f>
        <v>311</v>
      </c>
      <c r="AA4343" s="15">
        <f>Premissas!$H$3</f>
        <v>58.91</v>
      </c>
      <c r="AB4343" s="16">
        <f t="shared" si="6648"/>
        <v>0</v>
      </c>
      <c r="AC4343" s="17">
        <f>AB4343*Premissas!$C$6</f>
        <v>0</v>
      </c>
      <c r="AD4343" s="15">
        <f t="shared" si="6649"/>
        <v>311</v>
      </c>
      <c r="AE4343" s="18">
        <f>AD4343*Premissas!$C$12</f>
        <v>10025.593166719393</v>
      </c>
    </row>
    <row r="4344" spans="1:33" x14ac:dyDescent="0.25">
      <c r="A4344" s="7" t="str">
        <f>Premissas!$E$4</f>
        <v>agosto/19</v>
      </c>
      <c r="B4344" s="29">
        <f t="shared" ref="B4344:B4353" si="6652">B4343</f>
        <v>311</v>
      </c>
      <c r="C4344" s="15">
        <f>LARGE(Premissas!$H$4:$I$4,1)</f>
        <v>46.48</v>
      </c>
      <c r="D4344" s="16">
        <f t="shared" si="6642"/>
        <v>0</v>
      </c>
      <c r="E4344" s="17">
        <f>D4344*Premissas!$C$6</f>
        <v>0</v>
      </c>
      <c r="F4344" s="15">
        <f t="shared" si="6643"/>
        <v>311</v>
      </c>
      <c r="G4344" s="18">
        <f>F4344*Premissas!$C$5</f>
        <v>10025.593166719393</v>
      </c>
      <c r="M4344" s="7" t="str">
        <f>Premissas!$E$4</f>
        <v>agosto/19</v>
      </c>
      <c r="N4344" s="29">
        <f t="shared" si="6650"/>
        <v>311</v>
      </c>
      <c r="O4344" s="15">
        <f>Premissas!$I$4</f>
        <v>20.16</v>
      </c>
      <c r="P4344" s="16">
        <f t="shared" si="6645"/>
        <v>0</v>
      </c>
      <c r="Q4344" s="17">
        <f>P4344*Premissas!$C$13</f>
        <v>0</v>
      </c>
      <c r="R4344" s="15">
        <f t="shared" si="6646"/>
        <v>311</v>
      </c>
      <c r="S4344" s="18">
        <f>R4344*Premissas!$C$11</f>
        <v>14979.357798165138</v>
      </c>
      <c r="Y4344" s="7" t="str">
        <f>Premissas!$E$4</f>
        <v>agosto/19</v>
      </c>
      <c r="Z4344" s="29">
        <f t="shared" si="6651"/>
        <v>311</v>
      </c>
      <c r="AA4344" s="15">
        <f>Premissas!$H$4</f>
        <v>46.48</v>
      </c>
      <c r="AB4344" s="16">
        <f t="shared" si="6648"/>
        <v>0</v>
      </c>
      <c r="AC4344" s="17">
        <f>AB4344*Premissas!$C$6</f>
        <v>0</v>
      </c>
      <c r="AD4344" s="15">
        <f t="shared" si="6649"/>
        <v>311</v>
      </c>
      <c r="AE4344" s="18">
        <f>AD4344*Premissas!$C$12</f>
        <v>10025.593166719393</v>
      </c>
    </row>
    <row r="4345" spans="1:33" x14ac:dyDescent="0.25">
      <c r="A4345" s="7" t="str">
        <f>Premissas!$E$5</f>
        <v>julho/19</v>
      </c>
      <c r="B4345" s="29">
        <f t="shared" si="6652"/>
        <v>311</v>
      </c>
      <c r="C4345" s="15">
        <f>LARGE(Premissas!$H$5:$I$5,1)</f>
        <v>63.17</v>
      </c>
      <c r="D4345" s="16">
        <f t="shared" si="6642"/>
        <v>0</v>
      </c>
      <c r="E4345" s="17">
        <f>D4345*Premissas!$C$6</f>
        <v>0</v>
      </c>
      <c r="F4345" s="15">
        <f t="shared" si="6643"/>
        <v>311</v>
      </c>
      <c r="G4345" s="18">
        <f>F4345*Premissas!$C$5</f>
        <v>10025.593166719393</v>
      </c>
      <c r="M4345" s="7" t="str">
        <f>Premissas!$E$5</f>
        <v>julho/19</v>
      </c>
      <c r="N4345" s="29">
        <f t="shared" si="6650"/>
        <v>311</v>
      </c>
      <c r="O4345" s="15">
        <f>Premissas!$I$5</f>
        <v>39.979999999999997</v>
      </c>
      <c r="P4345" s="16">
        <f t="shared" si="6645"/>
        <v>0</v>
      </c>
      <c r="Q4345" s="17">
        <f>P4345*Premissas!$C$13</f>
        <v>0</v>
      </c>
      <c r="R4345" s="15">
        <f t="shared" si="6646"/>
        <v>311</v>
      </c>
      <c r="S4345" s="18">
        <f>R4345*Premissas!$C$11</f>
        <v>14979.357798165138</v>
      </c>
      <c r="Y4345" s="7" t="str">
        <f>Premissas!$E$5</f>
        <v>julho/19</v>
      </c>
      <c r="Z4345" s="29">
        <f t="shared" si="6651"/>
        <v>311</v>
      </c>
      <c r="AA4345" s="15">
        <f>Premissas!$H$5</f>
        <v>63.17</v>
      </c>
      <c r="AB4345" s="16">
        <f t="shared" si="6648"/>
        <v>0</v>
      </c>
      <c r="AC4345" s="17">
        <f>AB4345*Premissas!$C$6</f>
        <v>0</v>
      </c>
      <c r="AD4345" s="15">
        <f t="shared" si="6649"/>
        <v>311</v>
      </c>
      <c r="AE4345" s="18">
        <f>AD4345*Premissas!$C$12</f>
        <v>10025.593166719393</v>
      </c>
    </row>
    <row r="4346" spans="1:33" x14ac:dyDescent="0.25">
      <c r="A4346" s="7" t="str">
        <f>Premissas!$E$6</f>
        <v>junho/19</v>
      </c>
      <c r="B4346" s="29">
        <f t="shared" si="6652"/>
        <v>311</v>
      </c>
      <c r="C4346" s="15">
        <f>LARGE(Premissas!$H$6:$I$6,1)</f>
        <v>59.47</v>
      </c>
      <c r="D4346" s="16">
        <f t="shared" si="6642"/>
        <v>0</v>
      </c>
      <c r="E4346" s="17">
        <f>D4346*Premissas!$C$6</f>
        <v>0</v>
      </c>
      <c r="F4346" s="15">
        <f t="shared" si="6643"/>
        <v>311</v>
      </c>
      <c r="G4346" s="18">
        <f>F4346*Premissas!$C$5</f>
        <v>10025.593166719393</v>
      </c>
      <c r="M4346" s="7" t="str">
        <f>Premissas!$E$6</f>
        <v>junho/19</v>
      </c>
      <c r="N4346" s="29">
        <f t="shared" si="6650"/>
        <v>311</v>
      </c>
      <c r="O4346" s="15">
        <f>Premissas!$I$6</f>
        <v>47.71</v>
      </c>
      <c r="P4346" s="16">
        <f t="shared" si="6645"/>
        <v>0</v>
      </c>
      <c r="Q4346" s="17">
        <f>P4346*Premissas!$C$13</f>
        <v>0</v>
      </c>
      <c r="R4346" s="15">
        <f t="shared" si="6646"/>
        <v>311</v>
      </c>
      <c r="S4346" s="18">
        <f>R4346*Premissas!$C$11</f>
        <v>14979.357798165138</v>
      </c>
      <c r="Y4346" s="7" t="str">
        <f>Premissas!$E$6</f>
        <v>junho/19</v>
      </c>
      <c r="Z4346" s="29">
        <f t="shared" si="6651"/>
        <v>311</v>
      </c>
      <c r="AA4346" s="15">
        <f>Premissas!$H$6</f>
        <v>59.47</v>
      </c>
      <c r="AB4346" s="16">
        <f t="shared" si="6648"/>
        <v>0</v>
      </c>
      <c r="AC4346" s="17">
        <f>AB4346*Premissas!$C$6</f>
        <v>0</v>
      </c>
      <c r="AD4346" s="15">
        <f t="shared" si="6649"/>
        <v>311</v>
      </c>
      <c r="AE4346" s="18">
        <f>AD4346*Premissas!$C$12</f>
        <v>10025.593166719393</v>
      </c>
    </row>
    <row r="4347" spans="1:33" x14ac:dyDescent="0.25">
      <c r="A4347" s="7" t="str">
        <f>Premissas!$E$7</f>
        <v>maio/19</v>
      </c>
      <c r="B4347" s="29">
        <f t="shared" si="6652"/>
        <v>311</v>
      </c>
      <c r="C4347" s="15">
        <f>LARGE(Premissas!$H$7:$I$7,1)</f>
        <v>61.04</v>
      </c>
      <c r="D4347" s="20">
        <f t="shared" si="6642"/>
        <v>0</v>
      </c>
      <c r="E4347" s="17">
        <f>D4347*Premissas!$C$6</f>
        <v>0</v>
      </c>
      <c r="F4347" s="15">
        <f t="shared" si="6643"/>
        <v>311</v>
      </c>
      <c r="G4347" s="18">
        <f>F4347*Premissas!$C$5</f>
        <v>10025.593166719393</v>
      </c>
      <c r="M4347" s="7" t="str">
        <f>Premissas!$E$7</f>
        <v>maio/19</v>
      </c>
      <c r="N4347" s="29">
        <f t="shared" si="6650"/>
        <v>311</v>
      </c>
      <c r="O4347" s="15">
        <f>Premissas!$I$7</f>
        <v>46.37</v>
      </c>
      <c r="P4347" s="20">
        <f t="shared" si="6645"/>
        <v>0</v>
      </c>
      <c r="Q4347" s="17">
        <f>P4347*Premissas!$C$13</f>
        <v>0</v>
      </c>
      <c r="R4347" s="15">
        <f t="shared" si="6646"/>
        <v>311</v>
      </c>
      <c r="S4347" s="18">
        <f>R4347*Premissas!$C$11</f>
        <v>14979.357798165138</v>
      </c>
      <c r="Y4347" s="7" t="str">
        <f>Premissas!$E$7</f>
        <v>maio/19</v>
      </c>
      <c r="Z4347" s="29">
        <f t="shared" si="6651"/>
        <v>311</v>
      </c>
      <c r="AA4347" s="15">
        <f>Premissas!$H$7</f>
        <v>61.04</v>
      </c>
      <c r="AB4347" s="20">
        <f t="shared" si="6648"/>
        <v>0</v>
      </c>
      <c r="AC4347" s="17">
        <f>AB4347*Premissas!$C$6</f>
        <v>0</v>
      </c>
      <c r="AD4347" s="15">
        <f t="shared" si="6649"/>
        <v>311</v>
      </c>
      <c r="AE4347" s="18">
        <f>AD4347*Premissas!$C$12</f>
        <v>10025.593166719393</v>
      </c>
    </row>
    <row r="4348" spans="1:33" x14ac:dyDescent="0.25">
      <c r="A4348" s="7" t="str">
        <f>Premissas!$E$8</f>
        <v>abril/19</v>
      </c>
      <c r="B4348" s="29">
        <f t="shared" si="6652"/>
        <v>311</v>
      </c>
      <c r="C4348" s="15">
        <f>LARGE(Premissas!$H$8:$I$8,1)</f>
        <v>81.98</v>
      </c>
      <c r="D4348" s="20">
        <f t="shared" si="6642"/>
        <v>0</v>
      </c>
      <c r="E4348" s="17">
        <f>D4348*Premissas!$C$6</f>
        <v>0</v>
      </c>
      <c r="F4348" s="15">
        <f t="shared" si="6643"/>
        <v>311</v>
      </c>
      <c r="G4348" s="18">
        <f>F4348*Premissas!$C$5</f>
        <v>10025.593166719393</v>
      </c>
      <c r="M4348" s="7" t="str">
        <f>Premissas!$E$8</f>
        <v>abril/19</v>
      </c>
      <c r="N4348" s="29">
        <f t="shared" si="6650"/>
        <v>311</v>
      </c>
      <c r="O4348" s="15">
        <f>Premissas!$I$8</f>
        <v>53.09</v>
      </c>
      <c r="P4348" s="20">
        <f t="shared" si="6645"/>
        <v>0</v>
      </c>
      <c r="Q4348" s="17">
        <f>P4348*Premissas!$C$13</f>
        <v>0</v>
      </c>
      <c r="R4348" s="15">
        <f t="shared" si="6646"/>
        <v>311</v>
      </c>
      <c r="S4348" s="18">
        <f>R4348*Premissas!$C$11</f>
        <v>14979.357798165138</v>
      </c>
      <c r="Y4348" s="7" t="str">
        <f>Premissas!$E$8</f>
        <v>abril/19</v>
      </c>
      <c r="Z4348" s="29">
        <f t="shared" si="6651"/>
        <v>311</v>
      </c>
      <c r="AA4348" s="15">
        <f>Premissas!$H$8</f>
        <v>81.98</v>
      </c>
      <c r="AB4348" s="20">
        <f t="shared" si="6648"/>
        <v>0</v>
      </c>
      <c r="AC4348" s="17">
        <f>AB4348*Premissas!$C$6</f>
        <v>0</v>
      </c>
      <c r="AD4348" s="15">
        <f t="shared" si="6649"/>
        <v>311</v>
      </c>
      <c r="AE4348" s="18">
        <f>AD4348*Premissas!$C$12</f>
        <v>10025.593166719393</v>
      </c>
    </row>
    <row r="4349" spans="1:33" x14ac:dyDescent="0.25">
      <c r="A4349" s="7" t="str">
        <f>Premissas!$E$9</f>
        <v>março/19</v>
      </c>
      <c r="B4349" s="29">
        <f t="shared" si="6652"/>
        <v>311</v>
      </c>
      <c r="C4349" s="15">
        <f>LARGE(Premissas!$H$9:$I$9,1)</f>
        <v>77.73</v>
      </c>
      <c r="D4349" s="20">
        <f t="shared" si="6642"/>
        <v>0</v>
      </c>
      <c r="E4349" s="17">
        <f>D4349*Premissas!$C$6</f>
        <v>0</v>
      </c>
      <c r="F4349" s="15">
        <f t="shared" si="6643"/>
        <v>311</v>
      </c>
      <c r="G4349" s="18">
        <f>F4349*Premissas!$C$5</f>
        <v>10025.593166719393</v>
      </c>
      <c r="M4349" s="7" t="str">
        <f>Premissas!$E$9</f>
        <v>março/19</v>
      </c>
      <c r="N4349" s="29">
        <f t="shared" si="6650"/>
        <v>311</v>
      </c>
      <c r="O4349" s="15">
        <f>Premissas!$I$9</f>
        <v>77.73</v>
      </c>
      <c r="P4349" s="20">
        <f t="shared" si="6645"/>
        <v>0</v>
      </c>
      <c r="Q4349" s="17">
        <f>P4349*Premissas!$C$13</f>
        <v>0</v>
      </c>
      <c r="R4349" s="15">
        <f t="shared" si="6646"/>
        <v>311</v>
      </c>
      <c r="S4349" s="18">
        <f>R4349*Premissas!$C$11</f>
        <v>14979.357798165138</v>
      </c>
      <c r="Y4349" s="7" t="str">
        <f>Premissas!$E$9</f>
        <v>março/19</v>
      </c>
      <c r="Z4349" s="29">
        <f t="shared" si="6651"/>
        <v>311</v>
      </c>
      <c r="AA4349" s="15">
        <f>Premissas!$H$9</f>
        <v>77.62</v>
      </c>
      <c r="AB4349" s="20">
        <f t="shared" si="6648"/>
        <v>0</v>
      </c>
      <c r="AC4349" s="17">
        <f>AB4349*Premissas!$C$6</f>
        <v>0</v>
      </c>
      <c r="AD4349" s="15">
        <f t="shared" si="6649"/>
        <v>311</v>
      </c>
      <c r="AE4349" s="18">
        <f>AD4349*Premissas!$C$12</f>
        <v>10025.593166719393</v>
      </c>
    </row>
    <row r="4350" spans="1:33" x14ac:dyDescent="0.25">
      <c r="A4350" s="7" t="str">
        <f>Premissas!$E$10</f>
        <v>fevereiro/19</v>
      </c>
      <c r="B4350" s="29">
        <f t="shared" si="6652"/>
        <v>311</v>
      </c>
      <c r="C4350" s="15">
        <f>LARGE(Premissas!$H$10:$I$10,1)</f>
        <v>89.49</v>
      </c>
      <c r="D4350" s="20">
        <f t="shared" si="6642"/>
        <v>0</v>
      </c>
      <c r="E4350" s="17">
        <f>D4350*Premissas!$C$6</f>
        <v>0</v>
      </c>
      <c r="F4350" s="15">
        <f t="shared" si="6643"/>
        <v>311</v>
      </c>
      <c r="G4350" s="18">
        <f>F4350*Premissas!$C$5</f>
        <v>10025.593166719393</v>
      </c>
      <c r="M4350" s="7" t="str">
        <f>Premissas!$E$10</f>
        <v>fevereiro/19</v>
      </c>
      <c r="N4350" s="29">
        <f t="shared" si="6650"/>
        <v>311</v>
      </c>
      <c r="O4350" s="15">
        <f>Premissas!$I$10</f>
        <v>61.82</v>
      </c>
      <c r="P4350" s="20">
        <f t="shared" si="6645"/>
        <v>0</v>
      </c>
      <c r="Q4350" s="17">
        <f>P4350*Premissas!$C$13</f>
        <v>0</v>
      </c>
      <c r="R4350" s="15">
        <f t="shared" si="6646"/>
        <v>311</v>
      </c>
      <c r="S4350" s="18">
        <f>R4350*Premissas!$C$11</f>
        <v>14979.357798165138</v>
      </c>
      <c r="Y4350" s="7" t="str">
        <f>Premissas!$E$10</f>
        <v>fevereiro/19</v>
      </c>
      <c r="Z4350" s="29">
        <f t="shared" si="6651"/>
        <v>311</v>
      </c>
      <c r="AA4350" s="15">
        <f>Premissas!$H$10</f>
        <v>89.49</v>
      </c>
      <c r="AB4350" s="20">
        <f t="shared" si="6648"/>
        <v>0</v>
      </c>
      <c r="AC4350" s="17">
        <f>AB4350*Premissas!$C$6</f>
        <v>0</v>
      </c>
      <c r="AD4350" s="15">
        <f t="shared" si="6649"/>
        <v>311</v>
      </c>
      <c r="AE4350" s="18">
        <f>AD4350*Premissas!$C$12</f>
        <v>10025.593166719393</v>
      </c>
    </row>
    <row r="4351" spans="1:33" x14ac:dyDescent="0.25">
      <c r="A4351" s="7" t="str">
        <f>Premissas!$E$11</f>
        <v>janeiro/19</v>
      </c>
      <c r="B4351" s="29">
        <f t="shared" si="6652"/>
        <v>311</v>
      </c>
      <c r="C4351" s="15">
        <f>LARGE(Premissas!$H$11:$I$11,1)</f>
        <v>81.09</v>
      </c>
      <c r="D4351" s="16">
        <f t="shared" si="6642"/>
        <v>0</v>
      </c>
      <c r="E4351" s="17">
        <f>D4351*Premissas!$C$6</f>
        <v>0</v>
      </c>
      <c r="F4351" s="15">
        <f t="shared" si="6643"/>
        <v>311</v>
      </c>
      <c r="G4351" s="18">
        <f>F4351*Premissas!$C$5</f>
        <v>10025.593166719393</v>
      </c>
      <c r="M4351" s="7" t="str">
        <f>Premissas!$E$11</f>
        <v>janeiro/19</v>
      </c>
      <c r="N4351" s="29">
        <f t="shared" si="6650"/>
        <v>311</v>
      </c>
      <c r="O4351" s="15">
        <f>Premissas!$I$11</f>
        <v>57.12</v>
      </c>
      <c r="P4351" s="16">
        <f t="shared" si="6645"/>
        <v>0</v>
      </c>
      <c r="Q4351" s="17">
        <f>P4351*Premissas!$C$13</f>
        <v>0</v>
      </c>
      <c r="R4351" s="15">
        <f t="shared" si="6646"/>
        <v>311</v>
      </c>
      <c r="S4351" s="18">
        <f>R4351*Premissas!$C$11</f>
        <v>14979.357798165138</v>
      </c>
      <c r="Y4351" s="7" t="str">
        <f>Premissas!$E$11</f>
        <v>janeiro/19</v>
      </c>
      <c r="Z4351" s="29">
        <f t="shared" si="6651"/>
        <v>311</v>
      </c>
      <c r="AA4351" s="15">
        <f>Premissas!$H$11</f>
        <v>81.09</v>
      </c>
      <c r="AB4351" s="16">
        <f t="shared" si="6648"/>
        <v>0</v>
      </c>
      <c r="AC4351" s="17">
        <f>AB4351*Premissas!$C$6</f>
        <v>0</v>
      </c>
      <c r="AD4351" s="15">
        <f t="shared" si="6649"/>
        <v>311</v>
      </c>
      <c r="AE4351" s="18">
        <f>AD4351*Premissas!$C$12</f>
        <v>10025.593166719393</v>
      </c>
    </row>
    <row r="4352" spans="1:33" x14ac:dyDescent="0.25">
      <c r="A4352" s="7" t="str">
        <f>Premissas!$E$12</f>
        <v>dezembro/18</v>
      </c>
      <c r="B4352" s="29">
        <f t="shared" si="6652"/>
        <v>311</v>
      </c>
      <c r="C4352" s="15">
        <f>LARGE(Premissas!$H$12:$I$12,1)</f>
        <v>66.98</v>
      </c>
      <c r="D4352" s="16">
        <f t="shared" si="6642"/>
        <v>0</v>
      </c>
      <c r="E4352" s="17">
        <f>D4352*Premissas!$C$6</f>
        <v>0</v>
      </c>
      <c r="F4352" s="15">
        <f t="shared" si="6643"/>
        <v>311</v>
      </c>
      <c r="G4352" s="18">
        <f>F4352*Premissas!$C$5</f>
        <v>10025.593166719393</v>
      </c>
      <c r="M4352" s="7" t="str">
        <f>Premissas!$E$12</f>
        <v>dezembro/18</v>
      </c>
      <c r="N4352" s="29">
        <f t="shared" si="6650"/>
        <v>311</v>
      </c>
      <c r="O4352" s="15">
        <f>Premissas!$I$12</f>
        <v>56.9</v>
      </c>
      <c r="P4352" s="16">
        <f t="shared" si="6645"/>
        <v>0</v>
      </c>
      <c r="Q4352" s="17">
        <f>P4352*Premissas!$C$13</f>
        <v>0</v>
      </c>
      <c r="R4352" s="15">
        <f t="shared" si="6646"/>
        <v>311</v>
      </c>
      <c r="S4352" s="18">
        <f>R4352*Premissas!$C$11</f>
        <v>14979.357798165138</v>
      </c>
      <c r="Y4352" s="7" t="str">
        <f>Premissas!$E$12</f>
        <v>dezembro/18</v>
      </c>
      <c r="Z4352" s="29">
        <f t="shared" si="6651"/>
        <v>311</v>
      </c>
      <c r="AA4352" s="15">
        <f>Premissas!$H$12</f>
        <v>66.98</v>
      </c>
      <c r="AB4352" s="16">
        <f t="shared" si="6648"/>
        <v>0</v>
      </c>
      <c r="AC4352" s="17">
        <f>AB4352*Premissas!$C$6</f>
        <v>0</v>
      </c>
      <c r="AD4352" s="15">
        <f t="shared" si="6649"/>
        <v>311</v>
      </c>
      <c r="AE4352" s="18">
        <f>AD4352*Premissas!$C$12</f>
        <v>10025.593166719393</v>
      </c>
    </row>
    <row r="4353" spans="1:33" x14ac:dyDescent="0.25">
      <c r="A4353" s="7" t="str">
        <f>Premissas!$E$13</f>
        <v>novembro/18</v>
      </c>
      <c r="B4353" s="29">
        <f t="shared" si="6652"/>
        <v>311</v>
      </c>
      <c r="C4353" s="15">
        <f>LARGE(Premissas!$H$13:$I$13,1)</f>
        <v>66.42</v>
      </c>
      <c r="D4353" s="16">
        <f t="shared" si="6642"/>
        <v>0</v>
      </c>
      <c r="E4353" s="17">
        <f>D4353*Premissas!$C$6</f>
        <v>0</v>
      </c>
      <c r="F4353" s="15">
        <f t="shared" si="6643"/>
        <v>311</v>
      </c>
      <c r="G4353" s="18">
        <f>F4353*Premissas!$C$5</f>
        <v>10025.593166719393</v>
      </c>
      <c r="M4353" s="7" t="str">
        <f>Premissas!$E$13</f>
        <v>novembro/18</v>
      </c>
      <c r="N4353" s="29">
        <f t="shared" si="6650"/>
        <v>311</v>
      </c>
      <c r="O4353" s="15">
        <f>Premissas!$I$13</f>
        <v>40.659999999999997</v>
      </c>
      <c r="P4353" s="16">
        <f t="shared" si="6645"/>
        <v>0</v>
      </c>
      <c r="Q4353" s="17">
        <f>P4353*Premissas!$C$13</f>
        <v>0</v>
      </c>
      <c r="R4353" s="15">
        <f t="shared" si="6646"/>
        <v>311</v>
      </c>
      <c r="S4353" s="18">
        <f>R4353*Premissas!$C$11</f>
        <v>14979.357798165138</v>
      </c>
      <c r="Y4353" s="7" t="str">
        <f>Premissas!$E$13</f>
        <v>novembro/18</v>
      </c>
      <c r="Z4353" s="29">
        <f t="shared" si="6651"/>
        <v>311</v>
      </c>
      <c r="AA4353" s="15">
        <f>Premissas!$H$13</f>
        <v>66.42</v>
      </c>
      <c r="AB4353" s="16">
        <f t="shared" si="6648"/>
        <v>0</v>
      </c>
      <c r="AC4353" s="17">
        <f>AB4353*Premissas!$C$6</f>
        <v>0</v>
      </c>
      <c r="AD4353" s="15">
        <f t="shared" si="6649"/>
        <v>311</v>
      </c>
      <c r="AE4353" s="18">
        <f>AD4353*Premissas!$C$12</f>
        <v>10025.593166719393</v>
      </c>
    </row>
    <row r="4354" spans="1:33" x14ac:dyDescent="0.25">
      <c r="A4354" s="26" t="s">
        <v>35</v>
      </c>
      <c r="B4354" s="5"/>
      <c r="C4354" s="5">
        <f>LARGE(C4341:C4353,1)</f>
        <v>89.49</v>
      </c>
      <c r="D4354" s="5">
        <f>LARGE(D4341:D4353,1)</f>
        <v>0</v>
      </c>
      <c r="E4354" s="27">
        <f>SUM(E4342:E4353)</f>
        <v>0</v>
      </c>
      <c r="F4354" s="5">
        <f>LARGE(F4341:F4353,1)</f>
        <v>311</v>
      </c>
      <c r="G4354" s="27">
        <f t="shared" si="6566"/>
        <v>120307.11800063272</v>
      </c>
      <c r="H4354" s="50">
        <f>E4354+G4354</f>
        <v>120307.11800063272</v>
      </c>
      <c r="I4354">
        <f>B4342</f>
        <v>311</v>
      </c>
      <c r="M4354" s="26" t="s">
        <v>35</v>
      </c>
      <c r="N4354" s="5"/>
      <c r="O4354" s="5">
        <f t="shared" ref="O4354:P4354" si="6653">LARGE(O4341:O4353,1)</f>
        <v>77.73</v>
      </c>
      <c r="P4354" s="5">
        <f t="shared" si="6653"/>
        <v>0</v>
      </c>
      <c r="Q4354" s="27">
        <f t="shared" ref="Q4354" si="6654">SUM(Q4342:Q4353)</f>
        <v>0</v>
      </c>
      <c r="R4354" s="5">
        <f t="shared" ref="R4354" si="6655">LARGE(R4341:R4353,1)</f>
        <v>311</v>
      </c>
      <c r="S4354" s="27">
        <f t="shared" si="6570"/>
        <v>179752.29357798168</v>
      </c>
      <c r="T4354" s="50">
        <f t="shared" ref="T4354" si="6656">Q4354+S4354</f>
        <v>179752.29357798168</v>
      </c>
      <c r="U4354">
        <f t="shared" ref="U4354" si="6657">N4342</f>
        <v>311</v>
      </c>
      <c r="Y4354" s="26" t="s">
        <v>35</v>
      </c>
      <c r="Z4354" s="5"/>
      <c r="AA4354" s="5">
        <f t="shared" ref="AA4354:AB4354" si="6658">LARGE(AA4341:AA4353,1)</f>
        <v>89.49</v>
      </c>
      <c r="AB4354" s="5">
        <f t="shared" si="6658"/>
        <v>0</v>
      </c>
      <c r="AC4354" s="27">
        <f t="shared" ref="AC4354" si="6659">SUM(AC4342:AC4353)</f>
        <v>0</v>
      </c>
      <c r="AD4354" s="5">
        <f t="shared" ref="AD4354" si="6660">LARGE(AD4341:AD4353,1)</f>
        <v>311</v>
      </c>
      <c r="AE4354" s="27">
        <f t="shared" si="6576"/>
        <v>120307.11800063272</v>
      </c>
      <c r="AF4354" s="50">
        <f t="shared" ref="AF4354" si="6661">AC4354+AE4354</f>
        <v>120307.11800063272</v>
      </c>
      <c r="AG4354">
        <f t="shared" ref="AG4354" si="6662">Z4342</f>
        <v>311</v>
      </c>
    </row>
    <row r="4355" spans="1:33" x14ac:dyDescent="0.25">
      <c r="A4355" s="6" t="s">
        <v>12</v>
      </c>
      <c r="B4355" s="6" t="s">
        <v>18</v>
      </c>
      <c r="C4355" s="6" t="s">
        <v>19</v>
      </c>
      <c r="D4355" s="14" t="s">
        <v>20</v>
      </c>
      <c r="E4355" s="14" t="s">
        <v>21</v>
      </c>
      <c r="F4355" s="6" t="s">
        <v>22</v>
      </c>
      <c r="G4355" s="6" t="s">
        <v>23</v>
      </c>
      <c r="M4355" s="6" t="s">
        <v>12</v>
      </c>
      <c r="N4355" s="6" t="s">
        <v>18</v>
      </c>
      <c r="O4355" s="6" t="s">
        <v>19</v>
      </c>
      <c r="P4355" s="14" t="s">
        <v>20</v>
      </c>
      <c r="Q4355" s="14" t="s">
        <v>21</v>
      </c>
      <c r="R4355" s="6" t="s">
        <v>22</v>
      </c>
      <c r="S4355" s="6" t="s">
        <v>23</v>
      </c>
      <c r="Y4355" s="6" t="s">
        <v>12</v>
      </c>
      <c r="Z4355" s="6" t="s">
        <v>18</v>
      </c>
      <c r="AA4355" s="6" t="s">
        <v>19</v>
      </c>
      <c r="AB4355" s="14" t="s">
        <v>20</v>
      </c>
      <c r="AC4355" s="14" t="s">
        <v>21</v>
      </c>
      <c r="AD4355" s="6" t="s">
        <v>22</v>
      </c>
      <c r="AE4355" s="6" t="s">
        <v>23</v>
      </c>
    </row>
    <row r="4356" spans="1:33" x14ac:dyDescent="0.25">
      <c r="A4356" s="7" t="str">
        <f>Premissas!$E$2</f>
        <v>outubro/19</v>
      </c>
      <c r="B4356" s="29">
        <f>B4342+1</f>
        <v>312</v>
      </c>
      <c r="C4356" s="15">
        <f>LARGE(Premissas!$H$2:$I$2,1)</f>
        <v>63.39</v>
      </c>
      <c r="D4356" s="16">
        <f t="shared" ref="D4356:D4367" si="6663">IF(C4356&gt;105%*B4356,(C4356-B4356),0)</f>
        <v>0</v>
      </c>
      <c r="E4356" s="17">
        <f>D4356*Premissas!$C$6</f>
        <v>0</v>
      </c>
      <c r="F4356" s="15">
        <f t="shared" ref="F4356:F4367" si="6664">IF(C4356&gt;B4356,C4356,B4356)</f>
        <v>312</v>
      </c>
      <c r="G4356" s="18">
        <f>F4356*Premissas!$C$5</f>
        <v>10057.829800695983</v>
      </c>
      <c r="M4356" s="7" t="str">
        <f>Premissas!$E$2</f>
        <v>outubro/19</v>
      </c>
      <c r="N4356" s="29">
        <f t="shared" ref="N4356" si="6665">N4342+1</f>
        <v>312</v>
      </c>
      <c r="O4356" s="15">
        <f>Premissas!$I$2</f>
        <v>63.39</v>
      </c>
      <c r="P4356" s="16">
        <f t="shared" ref="P4356:P4367" si="6666">IF(O4356&gt;105%*N4356,(O4356-N4356),0)</f>
        <v>0</v>
      </c>
      <c r="Q4356" s="17">
        <f>P4356*Premissas!$C$13</f>
        <v>0</v>
      </c>
      <c r="R4356" s="15">
        <f t="shared" ref="R4356:R4367" si="6667">IF(O4356&gt;N4356,O4356,N4356)</f>
        <v>312</v>
      </c>
      <c r="S4356" s="18">
        <f>R4356*Premissas!$C$11</f>
        <v>15027.522935779816</v>
      </c>
      <c r="Y4356" s="7" t="str">
        <f>Premissas!$E$2</f>
        <v>outubro/19</v>
      </c>
      <c r="Z4356" s="29">
        <f t="shared" ref="Z4356" si="6668">Z4342+1</f>
        <v>312</v>
      </c>
      <c r="AA4356" s="15">
        <f>Premissas!$H$2</f>
        <v>58.8</v>
      </c>
      <c r="AB4356" s="16">
        <f t="shared" ref="AB4356:AB4367" si="6669">IF(AA4356&gt;105%*Z4356,(AA4356-Z4356),0)</f>
        <v>0</v>
      </c>
      <c r="AC4356" s="17">
        <f>AB4356*Premissas!$C$6</f>
        <v>0</v>
      </c>
      <c r="AD4356" s="15">
        <f t="shared" ref="AD4356:AD4367" si="6670">IF(AA4356&gt;Z4356,AA4356,Z4356)</f>
        <v>312</v>
      </c>
      <c r="AE4356" s="18">
        <f>AD4356*Premissas!$C$12</f>
        <v>10057.829800695983</v>
      </c>
    </row>
    <row r="4357" spans="1:33" x14ac:dyDescent="0.25">
      <c r="A4357" s="7" t="str">
        <f>Premissas!$E$3</f>
        <v>setembro/19</v>
      </c>
      <c r="B4357" s="29">
        <f>B4356</f>
        <v>312</v>
      </c>
      <c r="C4357" s="15">
        <f>LARGE(Premissas!$H$3:$I$3,1)</f>
        <v>58.91</v>
      </c>
      <c r="D4357" s="16">
        <f t="shared" si="6663"/>
        <v>0</v>
      </c>
      <c r="E4357" s="17">
        <f>D4357*Premissas!$C$6</f>
        <v>0</v>
      </c>
      <c r="F4357" s="15">
        <f t="shared" si="6664"/>
        <v>312</v>
      </c>
      <c r="G4357" s="18">
        <f>F4357*Premissas!$C$5</f>
        <v>10057.829800695983</v>
      </c>
      <c r="M4357" s="7" t="str">
        <f>Premissas!$E$3</f>
        <v>setembro/19</v>
      </c>
      <c r="N4357" s="29">
        <f t="shared" ref="N4357:N4367" si="6671">N4356</f>
        <v>312</v>
      </c>
      <c r="O4357" s="15">
        <f>Premissas!$I$3</f>
        <v>52.19</v>
      </c>
      <c r="P4357" s="16">
        <f t="shared" si="6666"/>
        <v>0</v>
      </c>
      <c r="Q4357" s="17">
        <f>P4357*Premissas!$C$13</f>
        <v>0</v>
      </c>
      <c r="R4357" s="15">
        <f t="shared" si="6667"/>
        <v>312</v>
      </c>
      <c r="S4357" s="18">
        <f>R4357*Premissas!$C$11</f>
        <v>15027.522935779816</v>
      </c>
      <c r="Y4357" s="7" t="str">
        <f>Premissas!$E$3</f>
        <v>setembro/19</v>
      </c>
      <c r="Z4357" s="29">
        <f t="shared" ref="Z4357:Z4367" si="6672">Z4356</f>
        <v>312</v>
      </c>
      <c r="AA4357" s="15">
        <f>Premissas!$H$3</f>
        <v>58.91</v>
      </c>
      <c r="AB4357" s="16">
        <f t="shared" si="6669"/>
        <v>0</v>
      </c>
      <c r="AC4357" s="17">
        <f>AB4357*Premissas!$C$6</f>
        <v>0</v>
      </c>
      <c r="AD4357" s="15">
        <f t="shared" si="6670"/>
        <v>312</v>
      </c>
      <c r="AE4357" s="18">
        <f>AD4357*Premissas!$C$12</f>
        <v>10057.829800695983</v>
      </c>
    </row>
    <row r="4358" spans="1:33" x14ac:dyDescent="0.25">
      <c r="A4358" s="7" t="str">
        <f>Premissas!$E$4</f>
        <v>agosto/19</v>
      </c>
      <c r="B4358" s="29">
        <f t="shared" ref="B4358:B4367" si="6673">B4357</f>
        <v>312</v>
      </c>
      <c r="C4358" s="15">
        <f>LARGE(Premissas!$H$4:$I$4,1)</f>
        <v>46.48</v>
      </c>
      <c r="D4358" s="16">
        <f t="shared" si="6663"/>
        <v>0</v>
      </c>
      <c r="E4358" s="17">
        <f>D4358*Premissas!$C$6</f>
        <v>0</v>
      </c>
      <c r="F4358" s="15">
        <f t="shared" si="6664"/>
        <v>312</v>
      </c>
      <c r="G4358" s="18">
        <f>F4358*Premissas!$C$5</f>
        <v>10057.829800695983</v>
      </c>
      <c r="M4358" s="7" t="str">
        <f>Premissas!$E$4</f>
        <v>agosto/19</v>
      </c>
      <c r="N4358" s="29">
        <f t="shared" si="6671"/>
        <v>312</v>
      </c>
      <c r="O4358" s="15">
        <f>Premissas!$I$4</f>
        <v>20.16</v>
      </c>
      <c r="P4358" s="16">
        <f t="shared" si="6666"/>
        <v>0</v>
      </c>
      <c r="Q4358" s="17">
        <f>P4358*Premissas!$C$13</f>
        <v>0</v>
      </c>
      <c r="R4358" s="15">
        <f t="shared" si="6667"/>
        <v>312</v>
      </c>
      <c r="S4358" s="18">
        <f>R4358*Premissas!$C$11</f>
        <v>15027.522935779816</v>
      </c>
      <c r="Y4358" s="7" t="str">
        <f>Premissas!$E$4</f>
        <v>agosto/19</v>
      </c>
      <c r="Z4358" s="29">
        <f t="shared" si="6672"/>
        <v>312</v>
      </c>
      <c r="AA4358" s="15">
        <f>Premissas!$H$4</f>
        <v>46.48</v>
      </c>
      <c r="AB4358" s="16">
        <f t="shared" si="6669"/>
        <v>0</v>
      </c>
      <c r="AC4358" s="17">
        <f>AB4358*Premissas!$C$6</f>
        <v>0</v>
      </c>
      <c r="AD4358" s="15">
        <f t="shared" si="6670"/>
        <v>312</v>
      </c>
      <c r="AE4358" s="18">
        <f>AD4358*Premissas!$C$12</f>
        <v>10057.829800695983</v>
      </c>
    </row>
    <row r="4359" spans="1:33" x14ac:dyDescent="0.25">
      <c r="A4359" s="7" t="str">
        <f>Premissas!$E$5</f>
        <v>julho/19</v>
      </c>
      <c r="B4359" s="29">
        <f t="shared" si="6673"/>
        <v>312</v>
      </c>
      <c r="C4359" s="15">
        <f>LARGE(Premissas!$H$5:$I$5,1)</f>
        <v>63.17</v>
      </c>
      <c r="D4359" s="16">
        <f t="shared" si="6663"/>
        <v>0</v>
      </c>
      <c r="E4359" s="17">
        <f>D4359*Premissas!$C$6</f>
        <v>0</v>
      </c>
      <c r="F4359" s="15">
        <f t="shared" si="6664"/>
        <v>312</v>
      </c>
      <c r="G4359" s="18">
        <f>F4359*Premissas!$C$5</f>
        <v>10057.829800695983</v>
      </c>
      <c r="M4359" s="7" t="str">
        <f>Premissas!$E$5</f>
        <v>julho/19</v>
      </c>
      <c r="N4359" s="29">
        <f t="shared" si="6671"/>
        <v>312</v>
      </c>
      <c r="O4359" s="15">
        <f>Premissas!$I$5</f>
        <v>39.979999999999997</v>
      </c>
      <c r="P4359" s="16">
        <f t="shared" si="6666"/>
        <v>0</v>
      </c>
      <c r="Q4359" s="17">
        <f>P4359*Premissas!$C$13</f>
        <v>0</v>
      </c>
      <c r="R4359" s="15">
        <f t="shared" si="6667"/>
        <v>312</v>
      </c>
      <c r="S4359" s="18">
        <f>R4359*Premissas!$C$11</f>
        <v>15027.522935779816</v>
      </c>
      <c r="Y4359" s="7" t="str">
        <f>Premissas!$E$5</f>
        <v>julho/19</v>
      </c>
      <c r="Z4359" s="29">
        <f t="shared" si="6672"/>
        <v>312</v>
      </c>
      <c r="AA4359" s="15">
        <f>Premissas!$H$5</f>
        <v>63.17</v>
      </c>
      <c r="AB4359" s="16">
        <f t="shared" si="6669"/>
        <v>0</v>
      </c>
      <c r="AC4359" s="17">
        <f>AB4359*Premissas!$C$6</f>
        <v>0</v>
      </c>
      <c r="AD4359" s="15">
        <f t="shared" si="6670"/>
        <v>312</v>
      </c>
      <c r="AE4359" s="18">
        <f>AD4359*Premissas!$C$12</f>
        <v>10057.829800695983</v>
      </c>
    </row>
    <row r="4360" spans="1:33" x14ac:dyDescent="0.25">
      <c r="A4360" s="7" t="str">
        <f>Premissas!$E$6</f>
        <v>junho/19</v>
      </c>
      <c r="B4360" s="29">
        <f t="shared" si="6673"/>
        <v>312</v>
      </c>
      <c r="C4360" s="15">
        <f>LARGE(Premissas!$H$6:$I$6,1)</f>
        <v>59.47</v>
      </c>
      <c r="D4360" s="16">
        <f t="shared" si="6663"/>
        <v>0</v>
      </c>
      <c r="E4360" s="17">
        <f>D4360*Premissas!$C$6</f>
        <v>0</v>
      </c>
      <c r="F4360" s="15">
        <f t="shared" si="6664"/>
        <v>312</v>
      </c>
      <c r="G4360" s="18">
        <f>F4360*Premissas!$C$5</f>
        <v>10057.829800695983</v>
      </c>
      <c r="M4360" s="7" t="str">
        <f>Premissas!$E$6</f>
        <v>junho/19</v>
      </c>
      <c r="N4360" s="29">
        <f t="shared" si="6671"/>
        <v>312</v>
      </c>
      <c r="O4360" s="15">
        <f>Premissas!$I$6</f>
        <v>47.71</v>
      </c>
      <c r="P4360" s="16">
        <f t="shared" si="6666"/>
        <v>0</v>
      </c>
      <c r="Q4360" s="17">
        <f>P4360*Premissas!$C$13</f>
        <v>0</v>
      </c>
      <c r="R4360" s="15">
        <f t="shared" si="6667"/>
        <v>312</v>
      </c>
      <c r="S4360" s="18">
        <f>R4360*Premissas!$C$11</f>
        <v>15027.522935779816</v>
      </c>
      <c r="Y4360" s="7" t="str">
        <f>Premissas!$E$6</f>
        <v>junho/19</v>
      </c>
      <c r="Z4360" s="29">
        <f t="shared" si="6672"/>
        <v>312</v>
      </c>
      <c r="AA4360" s="15">
        <f>Premissas!$H$6</f>
        <v>59.47</v>
      </c>
      <c r="AB4360" s="16">
        <f t="shared" si="6669"/>
        <v>0</v>
      </c>
      <c r="AC4360" s="17">
        <f>AB4360*Premissas!$C$6</f>
        <v>0</v>
      </c>
      <c r="AD4360" s="15">
        <f t="shared" si="6670"/>
        <v>312</v>
      </c>
      <c r="AE4360" s="18">
        <f>AD4360*Premissas!$C$12</f>
        <v>10057.829800695983</v>
      </c>
    </row>
    <row r="4361" spans="1:33" x14ac:dyDescent="0.25">
      <c r="A4361" s="7" t="str">
        <f>Premissas!$E$7</f>
        <v>maio/19</v>
      </c>
      <c r="B4361" s="29">
        <f t="shared" si="6673"/>
        <v>312</v>
      </c>
      <c r="C4361" s="15">
        <f>LARGE(Premissas!$H$7:$I$7,1)</f>
        <v>61.04</v>
      </c>
      <c r="D4361" s="20">
        <f t="shared" si="6663"/>
        <v>0</v>
      </c>
      <c r="E4361" s="17">
        <f>D4361*Premissas!$C$6</f>
        <v>0</v>
      </c>
      <c r="F4361" s="15">
        <f t="shared" si="6664"/>
        <v>312</v>
      </c>
      <c r="G4361" s="18">
        <f>F4361*Premissas!$C$5</f>
        <v>10057.829800695983</v>
      </c>
      <c r="M4361" s="7" t="str">
        <f>Premissas!$E$7</f>
        <v>maio/19</v>
      </c>
      <c r="N4361" s="29">
        <f t="shared" si="6671"/>
        <v>312</v>
      </c>
      <c r="O4361" s="15">
        <f>Premissas!$I$7</f>
        <v>46.37</v>
      </c>
      <c r="P4361" s="20">
        <f t="shared" si="6666"/>
        <v>0</v>
      </c>
      <c r="Q4361" s="17">
        <f>P4361*Premissas!$C$13</f>
        <v>0</v>
      </c>
      <c r="R4361" s="15">
        <f t="shared" si="6667"/>
        <v>312</v>
      </c>
      <c r="S4361" s="18">
        <f>R4361*Premissas!$C$11</f>
        <v>15027.522935779816</v>
      </c>
      <c r="Y4361" s="7" t="str">
        <f>Premissas!$E$7</f>
        <v>maio/19</v>
      </c>
      <c r="Z4361" s="29">
        <f t="shared" si="6672"/>
        <v>312</v>
      </c>
      <c r="AA4361" s="15">
        <f>Premissas!$H$7</f>
        <v>61.04</v>
      </c>
      <c r="AB4361" s="20">
        <f t="shared" si="6669"/>
        <v>0</v>
      </c>
      <c r="AC4361" s="17">
        <f>AB4361*Premissas!$C$6</f>
        <v>0</v>
      </c>
      <c r="AD4361" s="15">
        <f t="shared" si="6670"/>
        <v>312</v>
      </c>
      <c r="AE4361" s="18">
        <f>AD4361*Premissas!$C$12</f>
        <v>10057.829800695983</v>
      </c>
    </row>
    <row r="4362" spans="1:33" x14ac:dyDescent="0.25">
      <c r="A4362" s="7" t="str">
        <f>Premissas!$E$8</f>
        <v>abril/19</v>
      </c>
      <c r="B4362" s="29">
        <f t="shared" si="6673"/>
        <v>312</v>
      </c>
      <c r="C4362" s="15">
        <f>LARGE(Premissas!$H$8:$I$8,1)</f>
        <v>81.98</v>
      </c>
      <c r="D4362" s="20">
        <f t="shared" si="6663"/>
        <v>0</v>
      </c>
      <c r="E4362" s="17">
        <f>D4362*Premissas!$C$6</f>
        <v>0</v>
      </c>
      <c r="F4362" s="15">
        <f t="shared" si="6664"/>
        <v>312</v>
      </c>
      <c r="G4362" s="18">
        <f>F4362*Premissas!$C$5</f>
        <v>10057.829800695983</v>
      </c>
      <c r="M4362" s="7" t="str">
        <f>Premissas!$E$8</f>
        <v>abril/19</v>
      </c>
      <c r="N4362" s="29">
        <f t="shared" si="6671"/>
        <v>312</v>
      </c>
      <c r="O4362" s="15">
        <f>Premissas!$I$8</f>
        <v>53.09</v>
      </c>
      <c r="P4362" s="20">
        <f t="shared" si="6666"/>
        <v>0</v>
      </c>
      <c r="Q4362" s="17">
        <f>P4362*Premissas!$C$13</f>
        <v>0</v>
      </c>
      <c r="R4362" s="15">
        <f t="shared" si="6667"/>
        <v>312</v>
      </c>
      <c r="S4362" s="18">
        <f>R4362*Premissas!$C$11</f>
        <v>15027.522935779816</v>
      </c>
      <c r="Y4362" s="7" t="str">
        <f>Premissas!$E$8</f>
        <v>abril/19</v>
      </c>
      <c r="Z4362" s="29">
        <f t="shared" si="6672"/>
        <v>312</v>
      </c>
      <c r="AA4362" s="15">
        <f>Premissas!$H$8</f>
        <v>81.98</v>
      </c>
      <c r="AB4362" s="20">
        <f t="shared" si="6669"/>
        <v>0</v>
      </c>
      <c r="AC4362" s="17">
        <f>AB4362*Premissas!$C$6</f>
        <v>0</v>
      </c>
      <c r="AD4362" s="15">
        <f t="shared" si="6670"/>
        <v>312</v>
      </c>
      <c r="AE4362" s="18">
        <f>AD4362*Premissas!$C$12</f>
        <v>10057.829800695983</v>
      </c>
    </row>
    <row r="4363" spans="1:33" x14ac:dyDescent="0.25">
      <c r="A4363" s="7" t="str">
        <f>Premissas!$E$9</f>
        <v>março/19</v>
      </c>
      <c r="B4363" s="29">
        <f t="shared" si="6673"/>
        <v>312</v>
      </c>
      <c r="C4363" s="15">
        <f>LARGE(Premissas!$H$9:$I$9,1)</f>
        <v>77.73</v>
      </c>
      <c r="D4363" s="20">
        <f t="shared" si="6663"/>
        <v>0</v>
      </c>
      <c r="E4363" s="17">
        <f>D4363*Premissas!$C$6</f>
        <v>0</v>
      </c>
      <c r="F4363" s="15">
        <f t="shared" si="6664"/>
        <v>312</v>
      </c>
      <c r="G4363" s="18">
        <f>F4363*Premissas!$C$5</f>
        <v>10057.829800695983</v>
      </c>
      <c r="M4363" s="7" t="str">
        <f>Premissas!$E$9</f>
        <v>março/19</v>
      </c>
      <c r="N4363" s="29">
        <f t="shared" si="6671"/>
        <v>312</v>
      </c>
      <c r="O4363" s="15">
        <f>Premissas!$I$9</f>
        <v>77.73</v>
      </c>
      <c r="P4363" s="20">
        <f t="shared" si="6666"/>
        <v>0</v>
      </c>
      <c r="Q4363" s="17">
        <f>P4363*Premissas!$C$13</f>
        <v>0</v>
      </c>
      <c r="R4363" s="15">
        <f t="shared" si="6667"/>
        <v>312</v>
      </c>
      <c r="S4363" s="18">
        <f>R4363*Premissas!$C$11</f>
        <v>15027.522935779816</v>
      </c>
      <c r="Y4363" s="7" t="str">
        <f>Premissas!$E$9</f>
        <v>março/19</v>
      </c>
      <c r="Z4363" s="29">
        <f t="shared" si="6672"/>
        <v>312</v>
      </c>
      <c r="AA4363" s="15">
        <f>Premissas!$H$9</f>
        <v>77.62</v>
      </c>
      <c r="AB4363" s="20">
        <f t="shared" si="6669"/>
        <v>0</v>
      </c>
      <c r="AC4363" s="17">
        <f>AB4363*Premissas!$C$6</f>
        <v>0</v>
      </c>
      <c r="AD4363" s="15">
        <f t="shared" si="6670"/>
        <v>312</v>
      </c>
      <c r="AE4363" s="18">
        <f>AD4363*Premissas!$C$12</f>
        <v>10057.829800695983</v>
      </c>
    </row>
    <row r="4364" spans="1:33" x14ac:dyDescent="0.25">
      <c r="A4364" s="7" t="str">
        <f>Premissas!$E$10</f>
        <v>fevereiro/19</v>
      </c>
      <c r="B4364" s="29">
        <f t="shared" si="6673"/>
        <v>312</v>
      </c>
      <c r="C4364" s="15">
        <f>LARGE(Premissas!$H$10:$I$10,1)</f>
        <v>89.49</v>
      </c>
      <c r="D4364" s="20">
        <f t="shared" si="6663"/>
        <v>0</v>
      </c>
      <c r="E4364" s="17">
        <f>D4364*Premissas!$C$6</f>
        <v>0</v>
      </c>
      <c r="F4364" s="15">
        <f t="shared" si="6664"/>
        <v>312</v>
      </c>
      <c r="G4364" s="18">
        <f>F4364*Premissas!$C$5</f>
        <v>10057.829800695983</v>
      </c>
      <c r="M4364" s="7" t="str">
        <f>Premissas!$E$10</f>
        <v>fevereiro/19</v>
      </c>
      <c r="N4364" s="29">
        <f t="shared" si="6671"/>
        <v>312</v>
      </c>
      <c r="O4364" s="15">
        <f>Premissas!$I$10</f>
        <v>61.82</v>
      </c>
      <c r="P4364" s="20">
        <f t="shared" si="6666"/>
        <v>0</v>
      </c>
      <c r="Q4364" s="17">
        <f>P4364*Premissas!$C$13</f>
        <v>0</v>
      </c>
      <c r="R4364" s="15">
        <f t="shared" si="6667"/>
        <v>312</v>
      </c>
      <c r="S4364" s="18">
        <f>R4364*Premissas!$C$11</f>
        <v>15027.522935779816</v>
      </c>
      <c r="Y4364" s="7" t="str">
        <f>Premissas!$E$10</f>
        <v>fevereiro/19</v>
      </c>
      <c r="Z4364" s="29">
        <f t="shared" si="6672"/>
        <v>312</v>
      </c>
      <c r="AA4364" s="15">
        <f>Premissas!$H$10</f>
        <v>89.49</v>
      </c>
      <c r="AB4364" s="20">
        <f t="shared" si="6669"/>
        <v>0</v>
      </c>
      <c r="AC4364" s="17">
        <f>AB4364*Premissas!$C$6</f>
        <v>0</v>
      </c>
      <c r="AD4364" s="15">
        <f t="shared" si="6670"/>
        <v>312</v>
      </c>
      <c r="AE4364" s="18">
        <f>AD4364*Premissas!$C$12</f>
        <v>10057.829800695983</v>
      </c>
    </row>
    <row r="4365" spans="1:33" x14ac:dyDescent="0.25">
      <c r="A4365" s="7" t="str">
        <f>Premissas!$E$11</f>
        <v>janeiro/19</v>
      </c>
      <c r="B4365" s="29">
        <f t="shared" si="6673"/>
        <v>312</v>
      </c>
      <c r="C4365" s="15">
        <f>LARGE(Premissas!$H$11:$I$11,1)</f>
        <v>81.09</v>
      </c>
      <c r="D4365" s="16">
        <f t="shared" si="6663"/>
        <v>0</v>
      </c>
      <c r="E4365" s="17">
        <f>D4365*Premissas!$C$6</f>
        <v>0</v>
      </c>
      <c r="F4365" s="15">
        <f t="shared" si="6664"/>
        <v>312</v>
      </c>
      <c r="G4365" s="18">
        <f>F4365*Premissas!$C$5</f>
        <v>10057.829800695983</v>
      </c>
      <c r="M4365" s="7" t="str">
        <f>Premissas!$E$11</f>
        <v>janeiro/19</v>
      </c>
      <c r="N4365" s="29">
        <f t="shared" si="6671"/>
        <v>312</v>
      </c>
      <c r="O4365" s="15">
        <f>Premissas!$I$11</f>
        <v>57.12</v>
      </c>
      <c r="P4365" s="16">
        <f t="shared" si="6666"/>
        <v>0</v>
      </c>
      <c r="Q4365" s="17">
        <f>P4365*Premissas!$C$13</f>
        <v>0</v>
      </c>
      <c r="R4365" s="15">
        <f t="shared" si="6667"/>
        <v>312</v>
      </c>
      <c r="S4365" s="18">
        <f>R4365*Premissas!$C$11</f>
        <v>15027.522935779816</v>
      </c>
      <c r="Y4365" s="7" t="str">
        <f>Premissas!$E$11</f>
        <v>janeiro/19</v>
      </c>
      <c r="Z4365" s="29">
        <f t="shared" si="6672"/>
        <v>312</v>
      </c>
      <c r="AA4365" s="15">
        <f>Premissas!$H$11</f>
        <v>81.09</v>
      </c>
      <c r="AB4365" s="16">
        <f t="shared" si="6669"/>
        <v>0</v>
      </c>
      <c r="AC4365" s="17">
        <f>AB4365*Premissas!$C$6</f>
        <v>0</v>
      </c>
      <c r="AD4365" s="15">
        <f t="shared" si="6670"/>
        <v>312</v>
      </c>
      <c r="AE4365" s="18">
        <f>AD4365*Premissas!$C$12</f>
        <v>10057.829800695983</v>
      </c>
    </row>
    <row r="4366" spans="1:33" x14ac:dyDescent="0.25">
      <c r="A4366" s="7" t="str">
        <f>Premissas!$E$12</f>
        <v>dezembro/18</v>
      </c>
      <c r="B4366" s="29">
        <f t="shared" si="6673"/>
        <v>312</v>
      </c>
      <c r="C4366" s="15">
        <f>LARGE(Premissas!$H$12:$I$12,1)</f>
        <v>66.98</v>
      </c>
      <c r="D4366" s="16">
        <f t="shared" si="6663"/>
        <v>0</v>
      </c>
      <c r="E4366" s="17">
        <f>D4366*Premissas!$C$6</f>
        <v>0</v>
      </c>
      <c r="F4366" s="15">
        <f t="shared" si="6664"/>
        <v>312</v>
      </c>
      <c r="G4366" s="18">
        <f>F4366*Premissas!$C$5</f>
        <v>10057.829800695983</v>
      </c>
      <c r="M4366" s="7" t="str">
        <f>Premissas!$E$12</f>
        <v>dezembro/18</v>
      </c>
      <c r="N4366" s="29">
        <f t="shared" si="6671"/>
        <v>312</v>
      </c>
      <c r="O4366" s="15">
        <f>Premissas!$I$12</f>
        <v>56.9</v>
      </c>
      <c r="P4366" s="16">
        <f t="shared" si="6666"/>
        <v>0</v>
      </c>
      <c r="Q4366" s="17">
        <f>P4366*Premissas!$C$13</f>
        <v>0</v>
      </c>
      <c r="R4366" s="15">
        <f t="shared" si="6667"/>
        <v>312</v>
      </c>
      <c r="S4366" s="18">
        <f>R4366*Premissas!$C$11</f>
        <v>15027.522935779816</v>
      </c>
      <c r="Y4366" s="7" t="str">
        <f>Premissas!$E$12</f>
        <v>dezembro/18</v>
      </c>
      <c r="Z4366" s="29">
        <f t="shared" si="6672"/>
        <v>312</v>
      </c>
      <c r="AA4366" s="15">
        <f>Premissas!$H$12</f>
        <v>66.98</v>
      </c>
      <c r="AB4366" s="16">
        <f t="shared" si="6669"/>
        <v>0</v>
      </c>
      <c r="AC4366" s="17">
        <f>AB4366*Premissas!$C$6</f>
        <v>0</v>
      </c>
      <c r="AD4366" s="15">
        <f t="shared" si="6670"/>
        <v>312</v>
      </c>
      <c r="AE4366" s="18">
        <f>AD4366*Premissas!$C$12</f>
        <v>10057.829800695983</v>
      </c>
    </row>
    <row r="4367" spans="1:33" x14ac:dyDescent="0.25">
      <c r="A4367" s="7" t="str">
        <f>Premissas!$E$13</f>
        <v>novembro/18</v>
      </c>
      <c r="B4367" s="29">
        <f t="shared" si="6673"/>
        <v>312</v>
      </c>
      <c r="C4367" s="15">
        <f>LARGE(Premissas!$H$13:$I$13,1)</f>
        <v>66.42</v>
      </c>
      <c r="D4367" s="16">
        <f t="shared" si="6663"/>
        <v>0</v>
      </c>
      <c r="E4367" s="17">
        <f>D4367*Premissas!$C$6</f>
        <v>0</v>
      </c>
      <c r="F4367" s="15">
        <f t="shared" si="6664"/>
        <v>312</v>
      </c>
      <c r="G4367" s="18">
        <f>F4367*Premissas!$C$5</f>
        <v>10057.829800695983</v>
      </c>
      <c r="M4367" s="7" t="str">
        <f>Premissas!$E$13</f>
        <v>novembro/18</v>
      </c>
      <c r="N4367" s="29">
        <f t="shared" si="6671"/>
        <v>312</v>
      </c>
      <c r="O4367" s="15">
        <f>Premissas!$I$13</f>
        <v>40.659999999999997</v>
      </c>
      <c r="P4367" s="16">
        <f t="shared" si="6666"/>
        <v>0</v>
      </c>
      <c r="Q4367" s="17">
        <f>P4367*Premissas!$C$13</f>
        <v>0</v>
      </c>
      <c r="R4367" s="15">
        <f t="shared" si="6667"/>
        <v>312</v>
      </c>
      <c r="S4367" s="18">
        <f>R4367*Premissas!$C$11</f>
        <v>15027.522935779816</v>
      </c>
      <c r="Y4367" s="7" t="str">
        <f>Premissas!$E$13</f>
        <v>novembro/18</v>
      </c>
      <c r="Z4367" s="29">
        <f t="shared" si="6672"/>
        <v>312</v>
      </c>
      <c r="AA4367" s="15">
        <f>Premissas!$H$13</f>
        <v>66.42</v>
      </c>
      <c r="AB4367" s="16">
        <f t="shared" si="6669"/>
        <v>0</v>
      </c>
      <c r="AC4367" s="17">
        <f>AB4367*Premissas!$C$6</f>
        <v>0</v>
      </c>
      <c r="AD4367" s="15">
        <f t="shared" si="6670"/>
        <v>312</v>
      </c>
      <c r="AE4367" s="18">
        <f>AD4367*Premissas!$C$12</f>
        <v>10057.829800695983</v>
      </c>
    </row>
    <row r="4368" spans="1:33" x14ac:dyDescent="0.25">
      <c r="A4368" s="26" t="s">
        <v>35</v>
      </c>
      <c r="B4368" s="5"/>
      <c r="C4368" s="5">
        <f>LARGE(C4355:C4367,1)</f>
        <v>89.49</v>
      </c>
      <c r="D4368" s="5">
        <f>LARGE(D4355:D4367,1)</f>
        <v>0</v>
      </c>
      <c r="E4368" s="27">
        <f>SUM(E4356:E4367)</f>
        <v>0</v>
      </c>
      <c r="F4368" s="5">
        <f>LARGE(F4355:F4367,1)</f>
        <v>312</v>
      </c>
      <c r="G4368" s="27">
        <f t="shared" ref="G4368:G4424" si="6674">SUM(G4356:G4367)</f>
        <v>120693.95760835179</v>
      </c>
      <c r="H4368" s="50">
        <f>E4368+G4368</f>
        <v>120693.95760835179</v>
      </c>
      <c r="I4368">
        <f>B4356</f>
        <v>312</v>
      </c>
      <c r="M4368" s="26" t="s">
        <v>35</v>
      </c>
      <c r="N4368" s="5"/>
      <c r="O4368" s="5">
        <f t="shared" ref="O4368:P4368" si="6675">LARGE(O4355:O4367,1)</f>
        <v>77.73</v>
      </c>
      <c r="P4368" s="5">
        <f t="shared" si="6675"/>
        <v>0</v>
      </c>
      <c r="Q4368" s="27">
        <f t="shared" ref="Q4368" si="6676">SUM(Q4356:Q4367)</f>
        <v>0</v>
      </c>
      <c r="R4368" s="5">
        <f t="shared" ref="R4368" si="6677">LARGE(R4355:R4367,1)</f>
        <v>312</v>
      </c>
      <c r="S4368" s="27">
        <f t="shared" ref="S4368:S4424" si="6678">SUM(S4356:S4367)</f>
        <v>180330.27522935785</v>
      </c>
      <c r="T4368" s="50">
        <f t="shared" ref="T4368" si="6679">Q4368+S4368</f>
        <v>180330.27522935785</v>
      </c>
      <c r="U4368">
        <f t="shared" ref="U4368" si="6680">N4356</f>
        <v>312</v>
      </c>
      <c r="Y4368" s="26" t="s">
        <v>35</v>
      </c>
      <c r="Z4368" s="5"/>
      <c r="AA4368" s="5">
        <f t="shared" ref="AA4368:AB4368" si="6681">LARGE(AA4355:AA4367,1)</f>
        <v>89.49</v>
      </c>
      <c r="AB4368" s="5">
        <f t="shared" si="6681"/>
        <v>0</v>
      </c>
      <c r="AC4368" s="27">
        <f t="shared" ref="AC4368" si="6682">SUM(AC4356:AC4367)</f>
        <v>0</v>
      </c>
      <c r="AD4368" s="5">
        <f t="shared" ref="AD4368" si="6683">LARGE(AD4355:AD4367,1)</f>
        <v>312</v>
      </c>
      <c r="AE4368" s="27">
        <f t="shared" ref="AE4368:AE4424" si="6684">SUM(AE4356:AE4367)</f>
        <v>120693.95760835179</v>
      </c>
      <c r="AF4368" s="50">
        <f t="shared" ref="AF4368" si="6685">AC4368+AE4368</f>
        <v>120693.95760835179</v>
      </c>
      <c r="AG4368">
        <f t="shared" ref="AG4368" si="6686">Z4356</f>
        <v>312</v>
      </c>
    </row>
    <row r="4369" spans="1:33" x14ac:dyDescent="0.25">
      <c r="A4369" s="6" t="s">
        <v>12</v>
      </c>
      <c r="B4369" s="6" t="s">
        <v>18</v>
      </c>
      <c r="C4369" s="6" t="s">
        <v>19</v>
      </c>
      <c r="D4369" s="14" t="s">
        <v>20</v>
      </c>
      <c r="E4369" s="14" t="s">
        <v>21</v>
      </c>
      <c r="F4369" s="6" t="s">
        <v>22</v>
      </c>
      <c r="G4369" s="6" t="s">
        <v>23</v>
      </c>
      <c r="M4369" s="6" t="s">
        <v>12</v>
      </c>
      <c r="N4369" s="6" t="s">
        <v>18</v>
      </c>
      <c r="O4369" s="6" t="s">
        <v>19</v>
      </c>
      <c r="P4369" s="14" t="s">
        <v>20</v>
      </c>
      <c r="Q4369" s="14" t="s">
        <v>21</v>
      </c>
      <c r="R4369" s="6" t="s">
        <v>22</v>
      </c>
      <c r="S4369" s="6" t="s">
        <v>23</v>
      </c>
      <c r="Y4369" s="6" t="s">
        <v>12</v>
      </c>
      <c r="Z4369" s="6" t="s">
        <v>18</v>
      </c>
      <c r="AA4369" s="6" t="s">
        <v>19</v>
      </c>
      <c r="AB4369" s="14" t="s">
        <v>20</v>
      </c>
      <c r="AC4369" s="14" t="s">
        <v>21</v>
      </c>
      <c r="AD4369" s="6" t="s">
        <v>22</v>
      </c>
      <c r="AE4369" s="6" t="s">
        <v>23</v>
      </c>
    </row>
    <row r="4370" spans="1:33" x14ac:dyDescent="0.25">
      <c r="A4370" s="7" t="str">
        <f>Premissas!$E$2</f>
        <v>outubro/19</v>
      </c>
      <c r="B4370" s="29">
        <f>B4356+1</f>
        <v>313</v>
      </c>
      <c r="C4370" s="15">
        <f>LARGE(Premissas!$H$2:$I$2,1)</f>
        <v>63.39</v>
      </c>
      <c r="D4370" s="16">
        <f t="shared" ref="D4370:D4381" si="6687">IF(C4370&gt;105%*B4370,(C4370-B4370),0)</f>
        <v>0</v>
      </c>
      <c r="E4370" s="17">
        <f>D4370*Premissas!$C$6</f>
        <v>0</v>
      </c>
      <c r="F4370" s="15">
        <f t="shared" ref="F4370:F4381" si="6688">IF(C4370&gt;B4370,C4370,B4370)</f>
        <v>313</v>
      </c>
      <c r="G4370" s="18">
        <f>F4370*Premissas!$C$5</f>
        <v>10090.066434672572</v>
      </c>
      <c r="M4370" s="7" t="str">
        <f>Premissas!$E$2</f>
        <v>outubro/19</v>
      </c>
      <c r="N4370" s="29">
        <f t="shared" ref="N4370" si="6689">N4356+1</f>
        <v>313</v>
      </c>
      <c r="O4370" s="15">
        <f>Premissas!$I$2</f>
        <v>63.39</v>
      </c>
      <c r="P4370" s="16">
        <f t="shared" ref="P4370:P4381" si="6690">IF(O4370&gt;105%*N4370,(O4370-N4370),0)</f>
        <v>0</v>
      </c>
      <c r="Q4370" s="17">
        <f>P4370*Premissas!$C$13</f>
        <v>0</v>
      </c>
      <c r="R4370" s="15">
        <f t="shared" ref="R4370:R4381" si="6691">IF(O4370&gt;N4370,O4370,N4370)</f>
        <v>313</v>
      </c>
      <c r="S4370" s="18">
        <f>R4370*Premissas!$C$11</f>
        <v>15075.688073394494</v>
      </c>
      <c r="Y4370" s="7" t="str">
        <f>Premissas!$E$2</f>
        <v>outubro/19</v>
      </c>
      <c r="Z4370" s="29">
        <f t="shared" ref="Z4370" si="6692">Z4356+1</f>
        <v>313</v>
      </c>
      <c r="AA4370" s="15">
        <f>Premissas!$H$2</f>
        <v>58.8</v>
      </c>
      <c r="AB4370" s="16">
        <f t="shared" ref="AB4370:AB4381" si="6693">IF(AA4370&gt;105%*Z4370,(AA4370-Z4370),0)</f>
        <v>0</v>
      </c>
      <c r="AC4370" s="17">
        <f>AB4370*Premissas!$C$6</f>
        <v>0</v>
      </c>
      <c r="AD4370" s="15">
        <f t="shared" ref="AD4370:AD4381" si="6694">IF(AA4370&gt;Z4370,AA4370,Z4370)</f>
        <v>313</v>
      </c>
      <c r="AE4370" s="18">
        <f>AD4370*Premissas!$C$12</f>
        <v>10090.066434672572</v>
      </c>
    </row>
    <row r="4371" spans="1:33" x14ac:dyDescent="0.25">
      <c r="A4371" s="7" t="str">
        <f>Premissas!$E$3</f>
        <v>setembro/19</v>
      </c>
      <c r="B4371" s="29">
        <f>B4370</f>
        <v>313</v>
      </c>
      <c r="C4371" s="15">
        <f>LARGE(Premissas!$H$3:$I$3,1)</f>
        <v>58.91</v>
      </c>
      <c r="D4371" s="16">
        <f t="shared" si="6687"/>
        <v>0</v>
      </c>
      <c r="E4371" s="17">
        <f>D4371*Premissas!$C$6</f>
        <v>0</v>
      </c>
      <c r="F4371" s="15">
        <f t="shared" si="6688"/>
        <v>313</v>
      </c>
      <c r="G4371" s="18">
        <f>F4371*Premissas!$C$5</f>
        <v>10090.066434672572</v>
      </c>
      <c r="M4371" s="7" t="str">
        <f>Premissas!$E$3</f>
        <v>setembro/19</v>
      </c>
      <c r="N4371" s="29">
        <f t="shared" ref="N4371:N4381" si="6695">N4370</f>
        <v>313</v>
      </c>
      <c r="O4371" s="15">
        <f>Premissas!$I$3</f>
        <v>52.19</v>
      </c>
      <c r="P4371" s="16">
        <f t="shared" si="6690"/>
        <v>0</v>
      </c>
      <c r="Q4371" s="17">
        <f>P4371*Premissas!$C$13</f>
        <v>0</v>
      </c>
      <c r="R4371" s="15">
        <f t="shared" si="6691"/>
        <v>313</v>
      </c>
      <c r="S4371" s="18">
        <f>R4371*Premissas!$C$11</f>
        <v>15075.688073394494</v>
      </c>
      <c r="Y4371" s="7" t="str">
        <f>Premissas!$E$3</f>
        <v>setembro/19</v>
      </c>
      <c r="Z4371" s="29">
        <f t="shared" ref="Z4371:Z4381" si="6696">Z4370</f>
        <v>313</v>
      </c>
      <c r="AA4371" s="15">
        <f>Premissas!$H$3</f>
        <v>58.91</v>
      </c>
      <c r="AB4371" s="16">
        <f t="shared" si="6693"/>
        <v>0</v>
      </c>
      <c r="AC4371" s="17">
        <f>AB4371*Premissas!$C$6</f>
        <v>0</v>
      </c>
      <c r="AD4371" s="15">
        <f t="shared" si="6694"/>
        <v>313</v>
      </c>
      <c r="AE4371" s="18">
        <f>AD4371*Premissas!$C$12</f>
        <v>10090.066434672572</v>
      </c>
    </row>
    <row r="4372" spans="1:33" x14ac:dyDescent="0.25">
      <c r="A4372" s="7" t="str">
        <f>Premissas!$E$4</f>
        <v>agosto/19</v>
      </c>
      <c r="B4372" s="29">
        <f t="shared" ref="B4372:B4381" si="6697">B4371</f>
        <v>313</v>
      </c>
      <c r="C4372" s="15">
        <f>LARGE(Premissas!$H$4:$I$4,1)</f>
        <v>46.48</v>
      </c>
      <c r="D4372" s="16">
        <f t="shared" si="6687"/>
        <v>0</v>
      </c>
      <c r="E4372" s="17">
        <f>D4372*Premissas!$C$6</f>
        <v>0</v>
      </c>
      <c r="F4372" s="15">
        <f t="shared" si="6688"/>
        <v>313</v>
      </c>
      <c r="G4372" s="18">
        <f>F4372*Premissas!$C$5</f>
        <v>10090.066434672572</v>
      </c>
      <c r="M4372" s="7" t="str">
        <f>Premissas!$E$4</f>
        <v>agosto/19</v>
      </c>
      <c r="N4372" s="29">
        <f t="shared" si="6695"/>
        <v>313</v>
      </c>
      <c r="O4372" s="15">
        <f>Premissas!$I$4</f>
        <v>20.16</v>
      </c>
      <c r="P4372" s="16">
        <f t="shared" si="6690"/>
        <v>0</v>
      </c>
      <c r="Q4372" s="17">
        <f>P4372*Premissas!$C$13</f>
        <v>0</v>
      </c>
      <c r="R4372" s="15">
        <f t="shared" si="6691"/>
        <v>313</v>
      </c>
      <c r="S4372" s="18">
        <f>R4372*Premissas!$C$11</f>
        <v>15075.688073394494</v>
      </c>
      <c r="Y4372" s="7" t="str">
        <f>Premissas!$E$4</f>
        <v>agosto/19</v>
      </c>
      <c r="Z4372" s="29">
        <f t="shared" si="6696"/>
        <v>313</v>
      </c>
      <c r="AA4372" s="15">
        <f>Premissas!$H$4</f>
        <v>46.48</v>
      </c>
      <c r="AB4372" s="16">
        <f t="shared" si="6693"/>
        <v>0</v>
      </c>
      <c r="AC4372" s="17">
        <f>AB4372*Premissas!$C$6</f>
        <v>0</v>
      </c>
      <c r="AD4372" s="15">
        <f t="shared" si="6694"/>
        <v>313</v>
      </c>
      <c r="AE4372" s="18">
        <f>AD4372*Premissas!$C$12</f>
        <v>10090.066434672572</v>
      </c>
    </row>
    <row r="4373" spans="1:33" x14ac:dyDescent="0.25">
      <c r="A4373" s="7" t="str">
        <f>Premissas!$E$5</f>
        <v>julho/19</v>
      </c>
      <c r="B4373" s="29">
        <f t="shared" si="6697"/>
        <v>313</v>
      </c>
      <c r="C4373" s="15">
        <f>LARGE(Premissas!$H$5:$I$5,1)</f>
        <v>63.17</v>
      </c>
      <c r="D4373" s="16">
        <f t="shared" si="6687"/>
        <v>0</v>
      </c>
      <c r="E4373" s="17">
        <f>D4373*Premissas!$C$6</f>
        <v>0</v>
      </c>
      <c r="F4373" s="15">
        <f t="shared" si="6688"/>
        <v>313</v>
      </c>
      <c r="G4373" s="18">
        <f>F4373*Premissas!$C$5</f>
        <v>10090.066434672572</v>
      </c>
      <c r="M4373" s="7" t="str">
        <f>Premissas!$E$5</f>
        <v>julho/19</v>
      </c>
      <c r="N4373" s="29">
        <f t="shared" si="6695"/>
        <v>313</v>
      </c>
      <c r="O4373" s="15">
        <f>Premissas!$I$5</f>
        <v>39.979999999999997</v>
      </c>
      <c r="P4373" s="16">
        <f t="shared" si="6690"/>
        <v>0</v>
      </c>
      <c r="Q4373" s="17">
        <f>P4373*Premissas!$C$13</f>
        <v>0</v>
      </c>
      <c r="R4373" s="15">
        <f t="shared" si="6691"/>
        <v>313</v>
      </c>
      <c r="S4373" s="18">
        <f>R4373*Premissas!$C$11</f>
        <v>15075.688073394494</v>
      </c>
      <c r="Y4373" s="7" t="str">
        <f>Premissas!$E$5</f>
        <v>julho/19</v>
      </c>
      <c r="Z4373" s="29">
        <f t="shared" si="6696"/>
        <v>313</v>
      </c>
      <c r="AA4373" s="15">
        <f>Premissas!$H$5</f>
        <v>63.17</v>
      </c>
      <c r="AB4373" s="16">
        <f t="shared" si="6693"/>
        <v>0</v>
      </c>
      <c r="AC4373" s="17">
        <f>AB4373*Premissas!$C$6</f>
        <v>0</v>
      </c>
      <c r="AD4373" s="15">
        <f t="shared" si="6694"/>
        <v>313</v>
      </c>
      <c r="AE4373" s="18">
        <f>AD4373*Premissas!$C$12</f>
        <v>10090.066434672572</v>
      </c>
    </row>
    <row r="4374" spans="1:33" x14ac:dyDescent="0.25">
      <c r="A4374" s="7" t="str">
        <f>Premissas!$E$6</f>
        <v>junho/19</v>
      </c>
      <c r="B4374" s="29">
        <f t="shared" si="6697"/>
        <v>313</v>
      </c>
      <c r="C4374" s="15">
        <f>LARGE(Premissas!$H$6:$I$6,1)</f>
        <v>59.47</v>
      </c>
      <c r="D4374" s="16">
        <f t="shared" si="6687"/>
        <v>0</v>
      </c>
      <c r="E4374" s="17">
        <f>D4374*Premissas!$C$6</f>
        <v>0</v>
      </c>
      <c r="F4374" s="15">
        <f t="shared" si="6688"/>
        <v>313</v>
      </c>
      <c r="G4374" s="18">
        <f>F4374*Premissas!$C$5</f>
        <v>10090.066434672572</v>
      </c>
      <c r="M4374" s="7" t="str">
        <f>Premissas!$E$6</f>
        <v>junho/19</v>
      </c>
      <c r="N4374" s="29">
        <f t="shared" si="6695"/>
        <v>313</v>
      </c>
      <c r="O4374" s="15">
        <f>Premissas!$I$6</f>
        <v>47.71</v>
      </c>
      <c r="P4374" s="16">
        <f t="shared" si="6690"/>
        <v>0</v>
      </c>
      <c r="Q4374" s="17">
        <f>P4374*Premissas!$C$13</f>
        <v>0</v>
      </c>
      <c r="R4374" s="15">
        <f t="shared" si="6691"/>
        <v>313</v>
      </c>
      <c r="S4374" s="18">
        <f>R4374*Premissas!$C$11</f>
        <v>15075.688073394494</v>
      </c>
      <c r="Y4374" s="7" t="str">
        <f>Premissas!$E$6</f>
        <v>junho/19</v>
      </c>
      <c r="Z4374" s="29">
        <f t="shared" si="6696"/>
        <v>313</v>
      </c>
      <c r="AA4374" s="15">
        <f>Premissas!$H$6</f>
        <v>59.47</v>
      </c>
      <c r="AB4374" s="16">
        <f t="shared" si="6693"/>
        <v>0</v>
      </c>
      <c r="AC4374" s="17">
        <f>AB4374*Premissas!$C$6</f>
        <v>0</v>
      </c>
      <c r="AD4374" s="15">
        <f t="shared" si="6694"/>
        <v>313</v>
      </c>
      <c r="AE4374" s="18">
        <f>AD4374*Premissas!$C$12</f>
        <v>10090.066434672572</v>
      </c>
    </row>
    <row r="4375" spans="1:33" x14ac:dyDescent="0.25">
      <c r="A4375" s="7" t="str">
        <f>Premissas!$E$7</f>
        <v>maio/19</v>
      </c>
      <c r="B4375" s="29">
        <f t="shared" si="6697"/>
        <v>313</v>
      </c>
      <c r="C4375" s="15">
        <f>LARGE(Premissas!$H$7:$I$7,1)</f>
        <v>61.04</v>
      </c>
      <c r="D4375" s="20">
        <f t="shared" si="6687"/>
        <v>0</v>
      </c>
      <c r="E4375" s="17">
        <f>D4375*Premissas!$C$6</f>
        <v>0</v>
      </c>
      <c r="F4375" s="15">
        <f t="shared" si="6688"/>
        <v>313</v>
      </c>
      <c r="G4375" s="18">
        <f>F4375*Premissas!$C$5</f>
        <v>10090.066434672572</v>
      </c>
      <c r="M4375" s="7" t="str">
        <f>Premissas!$E$7</f>
        <v>maio/19</v>
      </c>
      <c r="N4375" s="29">
        <f t="shared" si="6695"/>
        <v>313</v>
      </c>
      <c r="O4375" s="15">
        <f>Premissas!$I$7</f>
        <v>46.37</v>
      </c>
      <c r="P4375" s="20">
        <f t="shared" si="6690"/>
        <v>0</v>
      </c>
      <c r="Q4375" s="17">
        <f>P4375*Premissas!$C$13</f>
        <v>0</v>
      </c>
      <c r="R4375" s="15">
        <f t="shared" si="6691"/>
        <v>313</v>
      </c>
      <c r="S4375" s="18">
        <f>R4375*Premissas!$C$11</f>
        <v>15075.688073394494</v>
      </c>
      <c r="Y4375" s="7" t="str">
        <f>Premissas!$E$7</f>
        <v>maio/19</v>
      </c>
      <c r="Z4375" s="29">
        <f t="shared" si="6696"/>
        <v>313</v>
      </c>
      <c r="AA4375" s="15">
        <f>Premissas!$H$7</f>
        <v>61.04</v>
      </c>
      <c r="AB4375" s="20">
        <f t="shared" si="6693"/>
        <v>0</v>
      </c>
      <c r="AC4375" s="17">
        <f>AB4375*Premissas!$C$6</f>
        <v>0</v>
      </c>
      <c r="AD4375" s="15">
        <f t="shared" si="6694"/>
        <v>313</v>
      </c>
      <c r="AE4375" s="18">
        <f>AD4375*Premissas!$C$12</f>
        <v>10090.066434672572</v>
      </c>
    </row>
    <row r="4376" spans="1:33" x14ac:dyDescent="0.25">
      <c r="A4376" s="7" t="str">
        <f>Premissas!$E$8</f>
        <v>abril/19</v>
      </c>
      <c r="B4376" s="29">
        <f t="shared" si="6697"/>
        <v>313</v>
      </c>
      <c r="C4376" s="15">
        <f>LARGE(Premissas!$H$8:$I$8,1)</f>
        <v>81.98</v>
      </c>
      <c r="D4376" s="20">
        <f t="shared" si="6687"/>
        <v>0</v>
      </c>
      <c r="E4376" s="17">
        <f>D4376*Premissas!$C$6</f>
        <v>0</v>
      </c>
      <c r="F4376" s="15">
        <f t="shared" si="6688"/>
        <v>313</v>
      </c>
      <c r="G4376" s="18">
        <f>F4376*Premissas!$C$5</f>
        <v>10090.066434672572</v>
      </c>
      <c r="M4376" s="7" t="str">
        <f>Premissas!$E$8</f>
        <v>abril/19</v>
      </c>
      <c r="N4376" s="29">
        <f t="shared" si="6695"/>
        <v>313</v>
      </c>
      <c r="O4376" s="15">
        <f>Premissas!$I$8</f>
        <v>53.09</v>
      </c>
      <c r="P4376" s="20">
        <f t="shared" si="6690"/>
        <v>0</v>
      </c>
      <c r="Q4376" s="17">
        <f>P4376*Premissas!$C$13</f>
        <v>0</v>
      </c>
      <c r="R4376" s="15">
        <f t="shared" si="6691"/>
        <v>313</v>
      </c>
      <c r="S4376" s="18">
        <f>R4376*Premissas!$C$11</f>
        <v>15075.688073394494</v>
      </c>
      <c r="Y4376" s="7" t="str">
        <f>Premissas!$E$8</f>
        <v>abril/19</v>
      </c>
      <c r="Z4376" s="29">
        <f t="shared" si="6696"/>
        <v>313</v>
      </c>
      <c r="AA4376" s="15">
        <f>Premissas!$H$8</f>
        <v>81.98</v>
      </c>
      <c r="AB4376" s="20">
        <f t="shared" si="6693"/>
        <v>0</v>
      </c>
      <c r="AC4376" s="17">
        <f>AB4376*Premissas!$C$6</f>
        <v>0</v>
      </c>
      <c r="AD4376" s="15">
        <f t="shared" si="6694"/>
        <v>313</v>
      </c>
      <c r="AE4376" s="18">
        <f>AD4376*Premissas!$C$12</f>
        <v>10090.066434672572</v>
      </c>
    </row>
    <row r="4377" spans="1:33" x14ac:dyDescent="0.25">
      <c r="A4377" s="7" t="str">
        <f>Premissas!$E$9</f>
        <v>março/19</v>
      </c>
      <c r="B4377" s="29">
        <f t="shared" si="6697"/>
        <v>313</v>
      </c>
      <c r="C4377" s="15">
        <f>LARGE(Premissas!$H$9:$I$9,1)</f>
        <v>77.73</v>
      </c>
      <c r="D4377" s="20">
        <f t="shared" si="6687"/>
        <v>0</v>
      </c>
      <c r="E4377" s="17">
        <f>D4377*Premissas!$C$6</f>
        <v>0</v>
      </c>
      <c r="F4377" s="15">
        <f t="shared" si="6688"/>
        <v>313</v>
      </c>
      <c r="G4377" s="18">
        <f>F4377*Premissas!$C$5</f>
        <v>10090.066434672572</v>
      </c>
      <c r="M4377" s="7" t="str">
        <f>Premissas!$E$9</f>
        <v>março/19</v>
      </c>
      <c r="N4377" s="29">
        <f t="shared" si="6695"/>
        <v>313</v>
      </c>
      <c r="O4377" s="15">
        <f>Premissas!$I$9</f>
        <v>77.73</v>
      </c>
      <c r="P4377" s="20">
        <f t="shared" si="6690"/>
        <v>0</v>
      </c>
      <c r="Q4377" s="17">
        <f>P4377*Premissas!$C$13</f>
        <v>0</v>
      </c>
      <c r="R4377" s="15">
        <f t="shared" si="6691"/>
        <v>313</v>
      </c>
      <c r="S4377" s="18">
        <f>R4377*Premissas!$C$11</f>
        <v>15075.688073394494</v>
      </c>
      <c r="Y4377" s="7" t="str">
        <f>Premissas!$E$9</f>
        <v>março/19</v>
      </c>
      <c r="Z4377" s="29">
        <f t="shared" si="6696"/>
        <v>313</v>
      </c>
      <c r="AA4377" s="15">
        <f>Premissas!$H$9</f>
        <v>77.62</v>
      </c>
      <c r="AB4377" s="20">
        <f t="shared" si="6693"/>
        <v>0</v>
      </c>
      <c r="AC4377" s="17">
        <f>AB4377*Premissas!$C$6</f>
        <v>0</v>
      </c>
      <c r="AD4377" s="15">
        <f t="shared" si="6694"/>
        <v>313</v>
      </c>
      <c r="AE4377" s="18">
        <f>AD4377*Premissas!$C$12</f>
        <v>10090.066434672572</v>
      </c>
    </row>
    <row r="4378" spans="1:33" x14ac:dyDescent="0.25">
      <c r="A4378" s="7" t="str">
        <f>Premissas!$E$10</f>
        <v>fevereiro/19</v>
      </c>
      <c r="B4378" s="29">
        <f t="shared" si="6697"/>
        <v>313</v>
      </c>
      <c r="C4378" s="15">
        <f>LARGE(Premissas!$H$10:$I$10,1)</f>
        <v>89.49</v>
      </c>
      <c r="D4378" s="20">
        <f t="shared" si="6687"/>
        <v>0</v>
      </c>
      <c r="E4378" s="17">
        <f>D4378*Premissas!$C$6</f>
        <v>0</v>
      </c>
      <c r="F4378" s="15">
        <f t="shared" si="6688"/>
        <v>313</v>
      </c>
      <c r="G4378" s="18">
        <f>F4378*Premissas!$C$5</f>
        <v>10090.066434672572</v>
      </c>
      <c r="M4378" s="7" t="str">
        <f>Premissas!$E$10</f>
        <v>fevereiro/19</v>
      </c>
      <c r="N4378" s="29">
        <f t="shared" si="6695"/>
        <v>313</v>
      </c>
      <c r="O4378" s="15">
        <f>Premissas!$I$10</f>
        <v>61.82</v>
      </c>
      <c r="P4378" s="20">
        <f t="shared" si="6690"/>
        <v>0</v>
      </c>
      <c r="Q4378" s="17">
        <f>P4378*Premissas!$C$13</f>
        <v>0</v>
      </c>
      <c r="R4378" s="15">
        <f t="shared" si="6691"/>
        <v>313</v>
      </c>
      <c r="S4378" s="18">
        <f>R4378*Premissas!$C$11</f>
        <v>15075.688073394494</v>
      </c>
      <c r="Y4378" s="7" t="str">
        <f>Premissas!$E$10</f>
        <v>fevereiro/19</v>
      </c>
      <c r="Z4378" s="29">
        <f t="shared" si="6696"/>
        <v>313</v>
      </c>
      <c r="AA4378" s="15">
        <f>Premissas!$H$10</f>
        <v>89.49</v>
      </c>
      <c r="AB4378" s="20">
        <f t="shared" si="6693"/>
        <v>0</v>
      </c>
      <c r="AC4378" s="17">
        <f>AB4378*Premissas!$C$6</f>
        <v>0</v>
      </c>
      <c r="AD4378" s="15">
        <f t="shared" si="6694"/>
        <v>313</v>
      </c>
      <c r="AE4378" s="18">
        <f>AD4378*Premissas!$C$12</f>
        <v>10090.066434672572</v>
      </c>
    </row>
    <row r="4379" spans="1:33" x14ac:dyDescent="0.25">
      <c r="A4379" s="7" t="str">
        <f>Premissas!$E$11</f>
        <v>janeiro/19</v>
      </c>
      <c r="B4379" s="29">
        <f t="shared" si="6697"/>
        <v>313</v>
      </c>
      <c r="C4379" s="15">
        <f>LARGE(Premissas!$H$11:$I$11,1)</f>
        <v>81.09</v>
      </c>
      <c r="D4379" s="16">
        <f t="shared" si="6687"/>
        <v>0</v>
      </c>
      <c r="E4379" s="17">
        <f>D4379*Premissas!$C$6</f>
        <v>0</v>
      </c>
      <c r="F4379" s="15">
        <f t="shared" si="6688"/>
        <v>313</v>
      </c>
      <c r="G4379" s="18">
        <f>F4379*Premissas!$C$5</f>
        <v>10090.066434672572</v>
      </c>
      <c r="M4379" s="7" t="str">
        <f>Premissas!$E$11</f>
        <v>janeiro/19</v>
      </c>
      <c r="N4379" s="29">
        <f t="shared" si="6695"/>
        <v>313</v>
      </c>
      <c r="O4379" s="15">
        <f>Premissas!$I$11</f>
        <v>57.12</v>
      </c>
      <c r="P4379" s="16">
        <f t="shared" si="6690"/>
        <v>0</v>
      </c>
      <c r="Q4379" s="17">
        <f>P4379*Premissas!$C$13</f>
        <v>0</v>
      </c>
      <c r="R4379" s="15">
        <f t="shared" si="6691"/>
        <v>313</v>
      </c>
      <c r="S4379" s="18">
        <f>R4379*Premissas!$C$11</f>
        <v>15075.688073394494</v>
      </c>
      <c r="Y4379" s="7" t="str">
        <f>Premissas!$E$11</f>
        <v>janeiro/19</v>
      </c>
      <c r="Z4379" s="29">
        <f t="shared" si="6696"/>
        <v>313</v>
      </c>
      <c r="AA4379" s="15">
        <f>Premissas!$H$11</f>
        <v>81.09</v>
      </c>
      <c r="AB4379" s="16">
        <f t="shared" si="6693"/>
        <v>0</v>
      </c>
      <c r="AC4379" s="17">
        <f>AB4379*Premissas!$C$6</f>
        <v>0</v>
      </c>
      <c r="AD4379" s="15">
        <f t="shared" si="6694"/>
        <v>313</v>
      </c>
      <c r="AE4379" s="18">
        <f>AD4379*Premissas!$C$12</f>
        <v>10090.066434672572</v>
      </c>
    </row>
    <row r="4380" spans="1:33" x14ac:dyDescent="0.25">
      <c r="A4380" s="7" t="str">
        <f>Premissas!$E$12</f>
        <v>dezembro/18</v>
      </c>
      <c r="B4380" s="29">
        <f t="shared" si="6697"/>
        <v>313</v>
      </c>
      <c r="C4380" s="15">
        <f>LARGE(Premissas!$H$12:$I$12,1)</f>
        <v>66.98</v>
      </c>
      <c r="D4380" s="16">
        <f t="shared" si="6687"/>
        <v>0</v>
      </c>
      <c r="E4380" s="17">
        <f>D4380*Premissas!$C$6</f>
        <v>0</v>
      </c>
      <c r="F4380" s="15">
        <f t="shared" si="6688"/>
        <v>313</v>
      </c>
      <c r="G4380" s="18">
        <f>F4380*Premissas!$C$5</f>
        <v>10090.066434672572</v>
      </c>
      <c r="M4380" s="7" t="str">
        <f>Premissas!$E$12</f>
        <v>dezembro/18</v>
      </c>
      <c r="N4380" s="29">
        <f t="shared" si="6695"/>
        <v>313</v>
      </c>
      <c r="O4380" s="15">
        <f>Premissas!$I$12</f>
        <v>56.9</v>
      </c>
      <c r="P4380" s="16">
        <f t="shared" si="6690"/>
        <v>0</v>
      </c>
      <c r="Q4380" s="17">
        <f>P4380*Premissas!$C$13</f>
        <v>0</v>
      </c>
      <c r="R4380" s="15">
        <f t="shared" si="6691"/>
        <v>313</v>
      </c>
      <c r="S4380" s="18">
        <f>R4380*Premissas!$C$11</f>
        <v>15075.688073394494</v>
      </c>
      <c r="Y4380" s="7" t="str">
        <f>Premissas!$E$12</f>
        <v>dezembro/18</v>
      </c>
      <c r="Z4380" s="29">
        <f t="shared" si="6696"/>
        <v>313</v>
      </c>
      <c r="AA4380" s="15">
        <f>Premissas!$H$12</f>
        <v>66.98</v>
      </c>
      <c r="AB4380" s="16">
        <f t="shared" si="6693"/>
        <v>0</v>
      </c>
      <c r="AC4380" s="17">
        <f>AB4380*Premissas!$C$6</f>
        <v>0</v>
      </c>
      <c r="AD4380" s="15">
        <f t="shared" si="6694"/>
        <v>313</v>
      </c>
      <c r="AE4380" s="18">
        <f>AD4380*Premissas!$C$12</f>
        <v>10090.066434672572</v>
      </c>
    </row>
    <row r="4381" spans="1:33" x14ac:dyDescent="0.25">
      <c r="A4381" s="7" t="str">
        <f>Premissas!$E$13</f>
        <v>novembro/18</v>
      </c>
      <c r="B4381" s="29">
        <f t="shared" si="6697"/>
        <v>313</v>
      </c>
      <c r="C4381" s="15">
        <f>LARGE(Premissas!$H$13:$I$13,1)</f>
        <v>66.42</v>
      </c>
      <c r="D4381" s="16">
        <f t="shared" si="6687"/>
        <v>0</v>
      </c>
      <c r="E4381" s="17">
        <f>D4381*Premissas!$C$6</f>
        <v>0</v>
      </c>
      <c r="F4381" s="15">
        <f t="shared" si="6688"/>
        <v>313</v>
      </c>
      <c r="G4381" s="18">
        <f>F4381*Premissas!$C$5</f>
        <v>10090.066434672572</v>
      </c>
      <c r="M4381" s="7" t="str">
        <f>Premissas!$E$13</f>
        <v>novembro/18</v>
      </c>
      <c r="N4381" s="29">
        <f t="shared" si="6695"/>
        <v>313</v>
      </c>
      <c r="O4381" s="15">
        <f>Premissas!$I$13</f>
        <v>40.659999999999997</v>
      </c>
      <c r="P4381" s="16">
        <f t="shared" si="6690"/>
        <v>0</v>
      </c>
      <c r="Q4381" s="17">
        <f>P4381*Premissas!$C$13</f>
        <v>0</v>
      </c>
      <c r="R4381" s="15">
        <f t="shared" si="6691"/>
        <v>313</v>
      </c>
      <c r="S4381" s="18">
        <f>R4381*Premissas!$C$11</f>
        <v>15075.688073394494</v>
      </c>
      <c r="Y4381" s="7" t="str">
        <f>Premissas!$E$13</f>
        <v>novembro/18</v>
      </c>
      <c r="Z4381" s="29">
        <f t="shared" si="6696"/>
        <v>313</v>
      </c>
      <c r="AA4381" s="15">
        <f>Premissas!$H$13</f>
        <v>66.42</v>
      </c>
      <c r="AB4381" s="16">
        <f t="shared" si="6693"/>
        <v>0</v>
      </c>
      <c r="AC4381" s="17">
        <f>AB4381*Premissas!$C$6</f>
        <v>0</v>
      </c>
      <c r="AD4381" s="15">
        <f t="shared" si="6694"/>
        <v>313</v>
      </c>
      <c r="AE4381" s="18">
        <f>AD4381*Premissas!$C$12</f>
        <v>10090.066434672572</v>
      </c>
    </row>
    <row r="4382" spans="1:33" x14ac:dyDescent="0.25">
      <c r="A4382" s="26" t="s">
        <v>35</v>
      </c>
      <c r="B4382" s="5"/>
      <c r="C4382" s="5">
        <f>LARGE(C4369:C4381,1)</f>
        <v>89.49</v>
      </c>
      <c r="D4382" s="5">
        <f>LARGE(D4369:D4381,1)</f>
        <v>0</v>
      </c>
      <c r="E4382" s="27">
        <f>SUM(E4370:E4381)</f>
        <v>0</v>
      </c>
      <c r="F4382" s="5">
        <f>LARGE(F4369:F4381,1)</f>
        <v>313</v>
      </c>
      <c r="G4382" s="27">
        <f t="shared" si="6674"/>
        <v>121080.79721607083</v>
      </c>
      <c r="H4382" s="50">
        <f>E4382+G4382</f>
        <v>121080.79721607083</v>
      </c>
      <c r="I4382">
        <f>B4370</f>
        <v>313</v>
      </c>
      <c r="M4382" s="26" t="s">
        <v>35</v>
      </c>
      <c r="N4382" s="5"/>
      <c r="O4382" s="5">
        <f t="shared" ref="O4382:P4382" si="6698">LARGE(O4369:O4381,1)</f>
        <v>77.73</v>
      </c>
      <c r="P4382" s="5">
        <f t="shared" si="6698"/>
        <v>0</v>
      </c>
      <c r="Q4382" s="27">
        <f t="shared" ref="Q4382" si="6699">SUM(Q4370:Q4381)</f>
        <v>0</v>
      </c>
      <c r="R4382" s="5">
        <f t="shared" ref="R4382" si="6700">LARGE(R4369:R4381,1)</f>
        <v>313</v>
      </c>
      <c r="S4382" s="27">
        <f t="shared" si="6678"/>
        <v>180908.25688073397</v>
      </c>
      <c r="T4382" s="50">
        <f t="shared" ref="T4382" si="6701">Q4382+S4382</f>
        <v>180908.25688073397</v>
      </c>
      <c r="U4382">
        <f t="shared" ref="U4382" si="6702">N4370</f>
        <v>313</v>
      </c>
      <c r="Y4382" s="26" t="s">
        <v>35</v>
      </c>
      <c r="Z4382" s="5"/>
      <c r="AA4382" s="5">
        <f t="shared" ref="AA4382:AB4382" si="6703">LARGE(AA4369:AA4381,1)</f>
        <v>89.49</v>
      </c>
      <c r="AB4382" s="5">
        <f t="shared" si="6703"/>
        <v>0</v>
      </c>
      <c r="AC4382" s="27">
        <f t="shared" ref="AC4382" si="6704">SUM(AC4370:AC4381)</f>
        <v>0</v>
      </c>
      <c r="AD4382" s="5">
        <f t="shared" ref="AD4382" si="6705">LARGE(AD4369:AD4381,1)</f>
        <v>313</v>
      </c>
      <c r="AE4382" s="27">
        <f t="shared" si="6684"/>
        <v>121080.79721607083</v>
      </c>
      <c r="AF4382" s="50">
        <f t="shared" ref="AF4382" si="6706">AC4382+AE4382</f>
        <v>121080.79721607083</v>
      </c>
      <c r="AG4382">
        <f t="shared" ref="AG4382" si="6707">Z4370</f>
        <v>313</v>
      </c>
    </row>
    <row r="4383" spans="1:33" x14ac:dyDescent="0.25">
      <c r="A4383" s="6" t="s">
        <v>12</v>
      </c>
      <c r="B4383" s="6" t="s">
        <v>18</v>
      </c>
      <c r="C4383" s="6" t="s">
        <v>19</v>
      </c>
      <c r="D4383" s="14" t="s">
        <v>20</v>
      </c>
      <c r="E4383" s="14" t="s">
        <v>21</v>
      </c>
      <c r="F4383" s="6" t="s">
        <v>22</v>
      </c>
      <c r="G4383" s="6" t="s">
        <v>23</v>
      </c>
      <c r="M4383" s="6" t="s">
        <v>12</v>
      </c>
      <c r="N4383" s="6" t="s">
        <v>18</v>
      </c>
      <c r="O4383" s="6" t="s">
        <v>19</v>
      </c>
      <c r="P4383" s="14" t="s">
        <v>20</v>
      </c>
      <c r="Q4383" s="14" t="s">
        <v>21</v>
      </c>
      <c r="R4383" s="6" t="s">
        <v>22</v>
      </c>
      <c r="S4383" s="6" t="s">
        <v>23</v>
      </c>
      <c r="Y4383" s="6" t="s">
        <v>12</v>
      </c>
      <c r="Z4383" s="6" t="s">
        <v>18</v>
      </c>
      <c r="AA4383" s="6" t="s">
        <v>19</v>
      </c>
      <c r="AB4383" s="14" t="s">
        <v>20</v>
      </c>
      <c r="AC4383" s="14" t="s">
        <v>21</v>
      </c>
      <c r="AD4383" s="6" t="s">
        <v>22</v>
      </c>
      <c r="AE4383" s="6" t="s">
        <v>23</v>
      </c>
    </row>
    <row r="4384" spans="1:33" x14ac:dyDescent="0.25">
      <c r="A4384" s="7" t="str">
        <f>Premissas!$E$2</f>
        <v>outubro/19</v>
      </c>
      <c r="B4384" s="29">
        <f>B4370+1</f>
        <v>314</v>
      </c>
      <c r="C4384" s="15">
        <f>LARGE(Premissas!$H$2:$I$2,1)</f>
        <v>63.39</v>
      </c>
      <c r="D4384" s="16">
        <f t="shared" ref="D4384:D4395" si="6708">IF(C4384&gt;105%*B4384,(C4384-B4384),0)</f>
        <v>0</v>
      </c>
      <c r="E4384" s="17">
        <f>D4384*Premissas!$C$6</f>
        <v>0</v>
      </c>
      <c r="F4384" s="15">
        <f t="shared" ref="F4384:F4395" si="6709">IF(C4384&gt;B4384,C4384,B4384)</f>
        <v>314</v>
      </c>
      <c r="G4384" s="18">
        <f>F4384*Premissas!$C$5</f>
        <v>10122.303068649162</v>
      </c>
      <c r="M4384" s="7" t="str">
        <f>Premissas!$E$2</f>
        <v>outubro/19</v>
      </c>
      <c r="N4384" s="29">
        <f t="shared" ref="N4384" si="6710">N4370+1</f>
        <v>314</v>
      </c>
      <c r="O4384" s="15">
        <f>Premissas!$I$2</f>
        <v>63.39</v>
      </c>
      <c r="P4384" s="16">
        <f t="shared" ref="P4384:P4395" si="6711">IF(O4384&gt;105%*N4384,(O4384-N4384),0)</f>
        <v>0</v>
      </c>
      <c r="Q4384" s="17">
        <f>P4384*Premissas!$C$13</f>
        <v>0</v>
      </c>
      <c r="R4384" s="15">
        <f t="shared" ref="R4384:R4395" si="6712">IF(O4384&gt;N4384,O4384,N4384)</f>
        <v>314</v>
      </c>
      <c r="S4384" s="18">
        <f>R4384*Premissas!$C$11</f>
        <v>15123.853211009175</v>
      </c>
      <c r="Y4384" s="7" t="str">
        <f>Premissas!$E$2</f>
        <v>outubro/19</v>
      </c>
      <c r="Z4384" s="29">
        <f t="shared" ref="Z4384" si="6713">Z4370+1</f>
        <v>314</v>
      </c>
      <c r="AA4384" s="15">
        <f>Premissas!$H$2</f>
        <v>58.8</v>
      </c>
      <c r="AB4384" s="16">
        <f t="shared" ref="AB4384:AB4395" si="6714">IF(AA4384&gt;105%*Z4384,(AA4384-Z4384),0)</f>
        <v>0</v>
      </c>
      <c r="AC4384" s="17">
        <f>AB4384*Premissas!$C$6</f>
        <v>0</v>
      </c>
      <c r="AD4384" s="15">
        <f t="shared" ref="AD4384:AD4395" si="6715">IF(AA4384&gt;Z4384,AA4384,Z4384)</f>
        <v>314</v>
      </c>
      <c r="AE4384" s="18">
        <f>AD4384*Premissas!$C$12</f>
        <v>10122.303068649162</v>
      </c>
    </row>
    <row r="4385" spans="1:33" x14ac:dyDescent="0.25">
      <c r="A4385" s="7" t="str">
        <f>Premissas!$E$3</f>
        <v>setembro/19</v>
      </c>
      <c r="B4385" s="29">
        <f>B4384</f>
        <v>314</v>
      </c>
      <c r="C4385" s="15">
        <f>LARGE(Premissas!$H$3:$I$3,1)</f>
        <v>58.91</v>
      </c>
      <c r="D4385" s="16">
        <f t="shared" si="6708"/>
        <v>0</v>
      </c>
      <c r="E4385" s="17">
        <f>D4385*Premissas!$C$6</f>
        <v>0</v>
      </c>
      <c r="F4385" s="15">
        <f t="shared" si="6709"/>
        <v>314</v>
      </c>
      <c r="G4385" s="18">
        <f>F4385*Premissas!$C$5</f>
        <v>10122.303068649162</v>
      </c>
      <c r="M4385" s="7" t="str">
        <f>Premissas!$E$3</f>
        <v>setembro/19</v>
      </c>
      <c r="N4385" s="29">
        <f t="shared" ref="N4385:N4395" si="6716">N4384</f>
        <v>314</v>
      </c>
      <c r="O4385" s="15">
        <f>Premissas!$I$3</f>
        <v>52.19</v>
      </c>
      <c r="P4385" s="16">
        <f t="shared" si="6711"/>
        <v>0</v>
      </c>
      <c r="Q4385" s="17">
        <f>P4385*Premissas!$C$13</f>
        <v>0</v>
      </c>
      <c r="R4385" s="15">
        <f t="shared" si="6712"/>
        <v>314</v>
      </c>
      <c r="S4385" s="18">
        <f>R4385*Premissas!$C$11</f>
        <v>15123.853211009175</v>
      </c>
      <c r="Y4385" s="7" t="str">
        <f>Premissas!$E$3</f>
        <v>setembro/19</v>
      </c>
      <c r="Z4385" s="29">
        <f t="shared" ref="Z4385:Z4395" si="6717">Z4384</f>
        <v>314</v>
      </c>
      <c r="AA4385" s="15">
        <f>Premissas!$H$3</f>
        <v>58.91</v>
      </c>
      <c r="AB4385" s="16">
        <f t="shared" si="6714"/>
        <v>0</v>
      </c>
      <c r="AC4385" s="17">
        <f>AB4385*Premissas!$C$6</f>
        <v>0</v>
      </c>
      <c r="AD4385" s="15">
        <f t="shared" si="6715"/>
        <v>314</v>
      </c>
      <c r="AE4385" s="18">
        <f>AD4385*Premissas!$C$12</f>
        <v>10122.303068649162</v>
      </c>
    </row>
    <row r="4386" spans="1:33" x14ac:dyDescent="0.25">
      <c r="A4386" s="7" t="str">
        <f>Premissas!$E$4</f>
        <v>agosto/19</v>
      </c>
      <c r="B4386" s="29">
        <f t="shared" ref="B4386:B4395" si="6718">B4385</f>
        <v>314</v>
      </c>
      <c r="C4386" s="15">
        <f>LARGE(Premissas!$H$4:$I$4,1)</f>
        <v>46.48</v>
      </c>
      <c r="D4386" s="16">
        <f t="shared" si="6708"/>
        <v>0</v>
      </c>
      <c r="E4386" s="17">
        <f>D4386*Premissas!$C$6</f>
        <v>0</v>
      </c>
      <c r="F4386" s="15">
        <f t="shared" si="6709"/>
        <v>314</v>
      </c>
      <c r="G4386" s="18">
        <f>F4386*Premissas!$C$5</f>
        <v>10122.303068649162</v>
      </c>
      <c r="M4386" s="7" t="str">
        <f>Premissas!$E$4</f>
        <v>agosto/19</v>
      </c>
      <c r="N4386" s="29">
        <f t="shared" si="6716"/>
        <v>314</v>
      </c>
      <c r="O4386" s="15">
        <f>Premissas!$I$4</f>
        <v>20.16</v>
      </c>
      <c r="P4386" s="16">
        <f t="shared" si="6711"/>
        <v>0</v>
      </c>
      <c r="Q4386" s="17">
        <f>P4386*Premissas!$C$13</f>
        <v>0</v>
      </c>
      <c r="R4386" s="15">
        <f t="shared" si="6712"/>
        <v>314</v>
      </c>
      <c r="S4386" s="18">
        <f>R4386*Premissas!$C$11</f>
        <v>15123.853211009175</v>
      </c>
      <c r="Y4386" s="7" t="str">
        <f>Premissas!$E$4</f>
        <v>agosto/19</v>
      </c>
      <c r="Z4386" s="29">
        <f t="shared" si="6717"/>
        <v>314</v>
      </c>
      <c r="AA4386" s="15">
        <f>Premissas!$H$4</f>
        <v>46.48</v>
      </c>
      <c r="AB4386" s="16">
        <f t="shared" si="6714"/>
        <v>0</v>
      </c>
      <c r="AC4386" s="17">
        <f>AB4386*Premissas!$C$6</f>
        <v>0</v>
      </c>
      <c r="AD4386" s="15">
        <f t="shared" si="6715"/>
        <v>314</v>
      </c>
      <c r="AE4386" s="18">
        <f>AD4386*Premissas!$C$12</f>
        <v>10122.303068649162</v>
      </c>
    </row>
    <row r="4387" spans="1:33" x14ac:dyDescent="0.25">
      <c r="A4387" s="7" t="str">
        <f>Premissas!$E$5</f>
        <v>julho/19</v>
      </c>
      <c r="B4387" s="29">
        <f t="shared" si="6718"/>
        <v>314</v>
      </c>
      <c r="C4387" s="15">
        <f>LARGE(Premissas!$H$5:$I$5,1)</f>
        <v>63.17</v>
      </c>
      <c r="D4387" s="16">
        <f t="shared" si="6708"/>
        <v>0</v>
      </c>
      <c r="E4387" s="17">
        <f>D4387*Premissas!$C$6</f>
        <v>0</v>
      </c>
      <c r="F4387" s="15">
        <f t="shared" si="6709"/>
        <v>314</v>
      </c>
      <c r="G4387" s="18">
        <f>F4387*Premissas!$C$5</f>
        <v>10122.303068649162</v>
      </c>
      <c r="M4387" s="7" t="str">
        <f>Premissas!$E$5</f>
        <v>julho/19</v>
      </c>
      <c r="N4387" s="29">
        <f t="shared" si="6716"/>
        <v>314</v>
      </c>
      <c r="O4387" s="15">
        <f>Premissas!$I$5</f>
        <v>39.979999999999997</v>
      </c>
      <c r="P4387" s="16">
        <f t="shared" si="6711"/>
        <v>0</v>
      </c>
      <c r="Q4387" s="17">
        <f>P4387*Premissas!$C$13</f>
        <v>0</v>
      </c>
      <c r="R4387" s="15">
        <f t="shared" si="6712"/>
        <v>314</v>
      </c>
      <c r="S4387" s="18">
        <f>R4387*Premissas!$C$11</f>
        <v>15123.853211009175</v>
      </c>
      <c r="Y4387" s="7" t="str">
        <f>Premissas!$E$5</f>
        <v>julho/19</v>
      </c>
      <c r="Z4387" s="29">
        <f t="shared" si="6717"/>
        <v>314</v>
      </c>
      <c r="AA4387" s="15">
        <f>Premissas!$H$5</f>
        <v>63.17</v>
      </c>
      <c r="AB4387" s="16">
        <f t="shared" si="6714"/>
        <v>0</v>
      </c>
      <c r="AC4387" s="17">
        <f>AB4387*Premissas!$C$6</f>
        <v>0</v>
      </c>
      <c r="AD4387" s="15">
        <f t="shared" si="6715"/>
        <v>314</v>
      </c>
      <c r="AE4387" s="18">
        <f>AD4387*Premissas!$C$12</f>
        <v>10122.303068649162</v>
      </c>
    </row>
    <row r="4388" spans="1:33" x14ac:dyDescent="0.25">
      <c r="A4388" s="7" t="str">
        <f>Premissas!$E$6</f>
        <v>junho/19</v>
      </c>
      <c r="B4388" s="29">
        <f t="shared" si="6718"/>
        <v>314</v>
      </c>
      <c r="C4388" s="15">
        <f>LARGE(Premissas!$H$6:$I$6,1)</f>
        <v>59.47</v>
      </c>
      <c r="D4388" s="16">
        <f t="shared" si="6708"/>
        <v>0</v>
      </c>
      <c r="E4388" s="17">
        <f>D4388*Premissas!$C$6</f>
        <v>0</v>
      </c>
      <c r="F4388" s="15">
        <f t="shared" si="6709"/>
        <v>314</v>
      </c>
      <c r="G4388" s="18">
        <f>F4388*Premissas!$C$5</f>
        <v>10122.303068649162</v>
      </c>
      <c r="M4388" s="7" t="str">
        <f>Premissas!$E$6</f>
        <v>junho/19</v>
      </c>
      <c r="N4388" s="29">
        <f t="shared" si="6716"/>
        <v>314</v>
      </c>
      <c r="O4388" s="15">
        <f>Premissas!$I$6</f>
        <v>47.71</v>
      </c>
      <c r="P4388" s="16">
        <f t="shared" si="6711"/>
        <v>0</v>
      </c>
      <c r="Q4388" s="17">
        <f>P4388*Premissas!$C$13</f>
        <v>0</v>
      </c>
      <c r="R4388" s="15">
        <f t="shared" si="6712"/>
        <v>314</v>
      </c>
      <c r="S4388" s="18">
        <f>R4388*Premissas!$C$11</f>
        <v>15123.853211009175</v>
      </c>
      <c r="Y4388" s="7" t="str">
        <f>Premissas!$E$6</f>
        <v>junho/19</v>
      </c>
      <c r="Z4388" s="29">
        <f t="shared" si="6717"/>
        <v>314</v>
      </c>
      <c r="AA4388" s="15">
        <f>Premissas!$H$6</f>
        <v>59.47</v>
      </c>
      <c r="AB4388" s="16">
        <f t="shared" si="6714"/>
        <v>0</v>
      </c>
      <c r="AC4388" s="17">
        <f>AB4388*Premissas!$C$6</f>
        <v>0</v>
      </c>
      <c r="AD4388" s="15">
        <f t="shared" si="6715"/>
        <v>314</v>
      </c>
      <c r="AE4388" s="18">
        <f>AD4388*Premissas!$C$12</f>
        <v>10122.303068649162</v>
      </c>
    </row>
    <row r="4389" spans="1:33" x14ac:dyDescent="0.25">
      <c r="A4389" s="7" t="str">
        <f>Premissas!$E$7</f>
        <v>maio/19</v>
      </c>
      <c r="B4389" s="29">
        <f t="shared" si="6718"/>
        <v>314</v>
      </c>
      <c r="C4389" s="15">
        <f>LARGE(Premissas!$H$7:$I$7,1)</f>
        <v>61.04</v>
      </c>
      <c r="D4389" s="20">
        <f t="shared" si="6708"/>
        <v>0</v>
      </c>
      <c r="E4389" s="17">
        <f>D4389*Premissas!$C$6</f>
        <v>0</v>
      </c>
      <c r="F4389" s="15">
        <f t="shared" si="6709"/>
        <v>314</v>
      </c>
      <c r="G4389" s="18">
        <f>F4389*Premissas!$C$5</f>
        <v>10122.303068649162</v>
      </c>
      <c r="M4389" s="7" t="str">
        <f>Premissas!$E$7</f>
        <v>maio/19</v>
      </c>
      <c r="N4389" s="29">
        <f t="shared" si="6716"/>
        <v>314</v>
      </c>
      <c r="O4389" s="15">
        <f>Premissas!$I$7</f>
        <v>46.37</v>
      </c>
      <c r="P4389" s="20">
        <f t="shared" si="6711"/>
        <v>0</v>
      </c>
      <c r="Q4389" s="17">
        <f>P4389*Premissas!$C$13</f>
        <v>0</v>
      </c>
      <c r="R4389" s="15">
        <f t="shared" si="6712"/>
        <v>314</v>
      </c>
      <c r="S4389" s="18">
        <f>R4389*Premissas!$C$11</f>
        <v>15123.853211009175</v>
      </c>
      <c r="Y4389" s="7" t="str">
        <f>Premissas!$E$7</f>
        <v>maio/19</v>
      </c>
      <c r="Z4389" s="29">
        <f t="shared" si="6717"/>
        <v>314</v>
      </c>
      <c r="AA4389" s="15">
        <f>Premissas!$H$7</f>
        <v>61.04</v>
      </c>
      <c r="AB4389" s="20">
        <f t="shared" si="6714"/>
        <v>0</v>
      </c>
      <c r="AC4389" s="17">
        <f>AB4389*Premissas!$C$6</f>
        <v>0</v>
      </c>
      <c r="AD4389" s="15">
        <f t="shared" si="6715"/>
        <v>314</v>
      </c>
      <c r="AE4389" s="18">
        <f>AD4389*Premissas!$C$12</f>
        <v>10122.303068649162</v>
      </c>
    </row>
    <row r="4390" spans="1:33" x14ac:dyDescent="0.25">
      <c r="A4390" s="7" t="str">
        <f>Premissas!$E$8</f>
        <v>abril/19</v>
      </c>
      <c r="B4390" s="29">
        <f t="shared" si="6718"/>
        <v>314</v>
      </c>
      <c r="C4390" s="15">
        <f>LARGE(Premissas!$H$8:$I$8,1)</f>
        <v>81.98</v>
      </c>
      <c r="D4390" s="20">
        <f t="shared" si="6708"/>
        <v>0</v>
      </c>
      <c r="E4390" s="17">
        <f>D4390*Premissas!$C$6</f>
        <v>0</v>
      </c>
      <c r="F4390" s="15">
        <f t="shared" si="6709"/>
        <v>314</v>
      </c>
      <c r="G4390" s="18">
        <f>F4390*Premissas!$C$5</f>
        <v>10122.303068649162</v>
      </c>
      <c r="M4390" s="7" t="str">
        <f>Premissas!$E$8</f>
        <v>abril/19</v>
      </c>
      <c r="N4390" s="29">
        <f t="shared" si="6716"/>
        <v>314</v>
      </c>
      <c r="O4390" s="15">
        <f>Premissas!$I$8</f>
        <v>53.09</v>
      </c>
      <c r="P4390" s="20">
        <f t="shared" si="6711"/>
        <v>0</v>
      </c>
      <c r="Q4390" s="17">
        <f>P4390*Premissas!$C$13</f>
        <v>0</v>
      </c>
      <c r="R4390" s="15">
        <f t="shared" si="6712"/>
        <v>314</v>
      </c>
      <c r="S4390" s="18">
        <f>R4390*Premissas!$C$11</f>
        <v>15123.853211009175</v>
      </c>
      <c r="Y4390" s="7" t="str">
        <f>Premissas!$E$8</f>
        <v>abril/19</v>
      </c>
      <c r="Z4390" s="29">
        <f t="shared" si="6717"/>
        <v>314</v>
      </c>
      <c r="AA4390" s="15">
        <f>Premissas!$H$8</f>
        <v>81.98</v>
      </c>
      <c r="AB4390" s="20">
        <f t="shared" si="6714"/>
        <v>0</v>
      </c>
      <c r="AC4390" s="17">
        <f>AB4390*Premissas!$C$6</f>
        <v>0</v>
      </c>
      <c r="AD4390" s="15">
        <f t="shared" si="6715"/>
        <v>314</v>
      </c>
      <c r="AE4390" s="18">
        <f>AD4390*Premissas!$C$12</f>
        <v>10122.303068649162</v>
      </c>
    </row>
    <row r="4391" spans="1:33" x14ac:dyDescent="0.25">
      <c r="A4391" s="7" t="str">
        <f>Premissas!$E$9</f>
        <v>março/19</v>
      </c>
      <c r="B4391" s="29">
        <f t="shared" si="6718"/>
        <v>314</v>
      </c>
      <c r="C4391" s="15">
        <f>LARGE(Premissas!$H$9:$I$9,1)</f>
        <v>77.73</v>
      </c>
      <c r="D4391" s="20">
        <f t="shared" si="6708"/>
        <v>0</v>
      </c>
      <c r="E4391" s="17">
        <f>D4391*Premissas!$C$6</f>
        <v>0</v>
      </c>
      <c r="F4391" s="15">
        <f t="shared" si="6709"/>
        <v>314</v>
      </c>
      <c r="G4391" s="18">
        <f>F4391*Premissas!$C$5</f>
        <v>10122.303068649162</v>
      </c>
      <c r="M4391" s="7" t="str">
        <f>Premissas!$E$9</f>
        <v>março/19</v>
      </c>
      <c r="N4391" s="29">
        <f t="shared" si="6716"/>
        <v>314</v>
      </c>
      <c r="O4391" s="15">
        <f>Premissas!$I$9</f>
        <v>77.73</v>
      </c>
      <c r="P4391" s="20">
        <f t="shared" si="6711"/>
        <v>0</v>
      </c>
      <c r="Q4391" s="17">
        <f>P4391*Premissas!$C$13</f>
        <v>0</v>
      </c>
      <c r="R4391" s="15">
        <f t="shared" si="6712"/>
        <v>314</v>
      </c>
      <c r="S4391" s="18">
        <f>R4391*Premissas!$C$11</f>
        <v>15123.853211009175</v>
      </c>
      <c r="Y4391" s="7" t="str">
        <f>Premissas!$E$9</f>
        <v>março/19</v>
      </c>
      <c r="Z4391" s="29">
        <f t="shared" si="6717"/>
        <v>314</v>
      </c>
      <c r="AA4391" s="15">
        <f>Premissas!$H$9</f>
        <v>77.62</v>
      </c>
      <c r="AB4391" s="20">
        <f t="shared" si="6714"/>
        <v>0</v>
      </c>
      <c r="AC4391" s="17">
        <f>AB4391*Premissas!$C$6</f>
        <v>0</v>
      </c>
      <c r="AD4391" s="15">
        <f t="shared" si="6715"/>
        <v>314</v>
      </c>
      <c r="AE4391" s="18">
        <f>AD4391*Premissas!$C$12</f>
        <v>10122.303068649162</v>
      </c>
    </row>
    <row r="4392" spans="1:33" x14ac:dyDescent="0.25">
      <c r="A4392" s="7" t="str">
        <f>Premissas!$E$10</f>
        <v>fevereiro/19</v>
      </c>
      <c r="B4392" s="29">
        <f t="shared" si="6718"/>
        <v>314</v>
      </c>
      <c r="C4392" s="15">
        <f>LARGE(Premissas!$H$10:$I$10,1)</f>
        <v>89.49</v>
      </c>
      <c r="D4392" s="20">
        <f t="shared" si="6708"/>
        <v>0</v>
      </c>
      <c r="E4392" s="17">
        <f>D4392*Premissas!$C$6</f>
        <v>0</v>
      </c>
      <c r="F4392" s="15">
        <f t="shared" si="6709"/>
        <v>314</v>
      </c>
      <c r="G4392" s="18">
        <f>F4392*Premissas!$C$5</f>
        <v>10122.303068649162</v>
      </c>
      <c r="M4392" s="7" t="str">
        <f>Premissas!$E$10</f>
        <v>fevereiro/19</v>
      </c>
      <c r="N4392" s="29">
        <f t="shared" si="6716"/>
        <v>314</v>
      </c>
      <c r="O4392" s="15">
        <f>Premissas!$I$10</f>
        <v>61.82</v>
      </c>
      <c r="P4392" s="20">
        <f t="shared" si="6711"/>
        <v>0</v>
      </c>
      <c r="Q4392" s="17">
        <f>P4392*Premissas!$C$13</f>
        <v>0</v>
      </c>
      <c r="R4392" s="15">
        <f t="shared" si="6712"/>
        <v>314</v>
      </c>
      <c r="S4392" s="18">
        <f>R4392*Premissas!$C$11</f>
        <v>15123.853211009175</v>
      </c>
      <c r="Y4392" s="7" t="str">
        <f>Premissas!$E$10</f>
        <v>fevereiro/19</v>
      </c>
      <c r="Z4392" s="29">
        <f t="shared" si="6717"/>
        <v>314</v>
      </c>
      <c r="AA4392" s="15">
        <f>Premissas!$H$10</f>
        <v>89.49</v>
      </c>
      <c r="AB4392" s="20">
        <f t="shared" si="6714"/>
        <v>0</v>
      </c>
      <c r="AC4392" s="17">
        <f>AB4392*Premissas!$C$6</f>
        <v>0</v>
      </c>
      <c r="AD4392" s="15">
        <f t="shared" si="6715"/>
        <v>314</v>
      </c>
      <c r="AE4392" s="18">
        <f>AD4392*Premissas!$C$12</f>
        <v>10122.303068649162</v>
      </c>
    </row>
    <row r="4393" spans="1:33" x14ac:dyDescent="0.25">
      <c r="A4393" s="7" t="str">
        <f>Premissas!$E$11</f>
        <v>janeiro/19</v>
      </c>
      <c r="B4393" s="29">
        <f t="shared" si="6718"/>
        <v>314</v>
      </c>
      <c r="C4393" s="15">
        <f>LARGE(Premissas!$H$11:$I$11,1)</f>
        <v>81.09</v>
      </c>
      <c r="D4393" s="16">
        <f t="shared" si="6708"/>
        <v>0</v>
      </c>
      <c r="E4393" s="17">
        <f>D4393*Premissas!$C$6</f>
        <v>0</v>
      </c>
      <c r="F4393" s="15">
        <f t="shared" si="6709"/>
        <v>314</v>
      </c>
      <c r="G4393" s="18">
        <f>F4393*Premissas!$C$5</f>
        <v>10122.303068649162</v>
      </c>
      <c r="M4393" s="7" t="str">
        <f>Premissas!$E$11</f>
        <v>janeiro/19</v>
      </c>
      <c r="N4393" s="29">
        <f t="shared" si="6716"/>
        <v>314</v>
      </c>
      <c r="O4393" s="15">
        <f>Premissas!$I$11</f>
        <v>57.12</v>
      </c>
      <c r="P4393" s="16">
        <f t="shared" si="6711"/>
        <v>0</v>
      </c>
      <c r="Q4393" s="17">
        <f>P4393*Premissas!$C$13</f>
        <v>0</v>
      </c>
      <c r="R4393" s="15">
        <f t="shared" si="6712"/>
        <v>314</v>
      </c>
      <c r="S4393" s="18">
        <f>R4393*Premissas!$C$11</f>
        <v>15123.853211009175</v>
      </c>
      <c r="Y4393" s="7" t="str">
        <f>Premissas!$E$11</f>
        <v>janeiro/19</v>
      </c>
      <c r="Z4393" s="29">
        <f t="shared" si="6717"/>
        <v>314</v>
      </c>
      <c r="AA4393" s="15">
        <f>Premissas!$H$11</f>
        <v>81.09</v>
      </c>
      <c r="AB4393" s="16">
        <f t="shared" si="6714"/>
        <v>0</v>
      </c>
      <c r="AC4393" s="17">
        <f>AB4393*Premissas!$C$6</f>
        <v>0</v>
      </c>
      <c r="AD4393" s="15">
        <f t="shared" si="6715"/>
        <v>314</v>
      </c>
      <c r="AE4393" s="18">
        <f>AD4393*Premissas!$C$12</f>
        <v>10122.303068649162</v>
      </c>
    </row>
    <row r="4394" spans="1:33" x14ac:dyDescent="0.25">
      <c r="A4394" s="7" t="str">
        <f>Premissas!$E$12</f>
        <v>dezembro/18</v>
      </c>
      <c r="B4394" s="29">
        <f t="shared" si="6718"/>
        <v>314</v>
      </c>
      <c r="C4394" s="15">
        <f>LARGE(Premissas!$H$12:$I$12,1)</f>
        <v>66.98</v>
      </c>
      <c r="D4394" s="16">
        <f t="shared" si="6708"/>
        <v>0</v>
      </c>
      <c r="E4394" s="17">
        <f>D4394*Premissas!$C$6</f>
        <v>0</v>
      </c>
      <c r="F4394" s="15">
        <f t="shared" si="6709"/>
        <v>314</v>
      </c>
      <c r="G4394" s="18">
        <f>F4394*Premissas!$C$5</f>
        <v>10122.303068649162</v>
      </c>
      <c r="M4394" s="7" t="str">
        <f>Premissas!$E$12</f>
        <v>dezembro/18</v>
      </c>
      <c r="N4394" s="29">
        <f t="shared" si="6716"/>
        <v>314</v>
      </c>
      <c r="O4394" s="15">
        <f>Premissas!$I$12</f>
        <v>56.9</v>
      </c>
      <c r="P4394" s="16">
        <f t="shared" si="6711"/>
        <v>0</v>
      </c>
      <c r="Q4394" s="17">
        <f>P4394*Premissas!$C$13</f>
        <v>0</v>
      </c>
      <c r="R4394" s="15">
        <f t="shared" si="6712"/>
        <v>314</v>
      </c>
      <c r="S4394" s="18">
        <f>R4394*Premissas!$C$11</f>
        <v>15123.853211009175</v>
      </c>
      <c r="Y4394" s="7" t="str">
        <f>Premissas!$E$12</f>
        <v>dezembro/18</v>
      </c>
      <c r="Z4394" s="29">
        <f t="shared" si="6717"/>
        <v>314</v>
      </c>
      <c r="AA4394" s="15">
        <f>Premissas!$H$12</f>
        <v>66.98</v>
      </c>
      <c r="AB4394" s="16">
        <f t="shared" si="6714"/>
        <v>0</v>
      </c>
      <c r="AC4394" s="17">
        <f>AB4394*Premissas!$C$6</f>
        <v>0</v>
      </c>
      <c r="AD4394" s="15">
        <f t="shared" si="6715"/>
        <v>314</v>
      </c>
      <c r="AE4394" s="18">
        <f>AD4394*Premissas!$C$12</f>
        <v>10122.303068649162</v>
      </c>
    </row>
    <row r="4395" spans="1:33" x14ac:dyDescent="0.25">
      <c r="A4395" s="7" t="str">
        <f>Premissas!$E$13</f>
        <v>novembro/18</v>
      </c>
      <c r="B4395" s="29">
        <f t="shared" si="6718"/>
        <v>314</v>
      </c>
      <c r="C4395" s="15">
        <f>LARGE(Premissas!$H$13:$I$13,1)</f>
        <v>66.42</v>
      </c>
      <c r="D4395" s="16">
        <f t="shared" si="6708"/>
        <v>0</v>
      </c>
      <c r="E4395" s="17">
        <f>D4395*Premissas!$C$6</f>
        <v>0</v>
      </c>
      <c r="F4395" s="15">
        <f t="shared" si="6709"/>
        <v>314</v>
      </c>
      <c r="G4395" s="18">
        <f>F4395*Premissas!$C$5</f>
        <v>10122.303068649162</v>
      </c>
      <c r="M4395" s="7" t="str">
        <f>Premissas!$E$13</f>
        <v>novembro/18</v>
      </c>
      <c r="N4395" s="29">
        <f t="shared" si="6716"/>
        <v>314</v>
      </c>
      <c r="O4395" s="15">
        <f>Premissas!$I$13</f>
        <v>40.659999999999997</v>
      </c>
      <c r="P4395" s="16">
        <f t="shared" si="6711"/>
        <v>0</v>
      </c>
      <c r="Q4395" s="17">
        <f>P4395*Premissas!$C$13</f>
        <v>0</v>
      </c>
      <c r="R4395" s="15">
        <f t="shared" si="6712"/>
        <v>314</v>
      </c>
      <c r="S4395" s="18">
        <f>R4395*Premissas!$C$11</f>
        <v>15123.853211009175</v>
      </c>
      <c r="Y4395" s="7" t="str">
        <f>Premissas!$E$13</f>
        <v>novembro/18</v>
      </c>
      <c r="Z4395" s="29">
        <f t="shared" si="6717"/>
        <v>314</v>
      </c>
      <c r="AA4395" s="15">
        <f>Premissas!$H$13</f>
        <v>66.42</v>
      </c>
      <c r="AB4395" s="16">
        <f t="shared" si="6714"/>
        <v>0</v>
      </c>
      <c r="AC4395" s="17">
        <f>AB4395*Premissas!$C$6</f>
        <v>0</v>
      </c>
      <c r="AD4395" s="15">
        <f t="shared" si="6715"/>
        <v>314</v>
      </c>
      <c r="AE4395" s="18">
        <f>AD4395*Premissas!$C$12</f>
        <v>10122.303068649162</v>
      </c>
    </row>
    <row r="4396" spans="1:33" x14ac:dyDescent="0.25">
      <c r="A4396" s="26" t="s">
        <v>35</v>
      </c>
      <c r="B4396" s="5"/>
      <c r="C4396" s="5">
        <f>LARGE(C4383:C4395,1)</f>
        <v>89.49</v>
      </c>
      <c r="D4396" s="5">
        <f>LARGE(D4383:D4395,1)</f>
        <v>0</v>
      </c>
      <c r="E4396" s="27">
        <f>SUM(E4384:E4395)</f>
        <v>0</v>
      </c>
      <c r="F4396" s="5">
        <f>LARGE(F4383:F4395,1)</f>
        <v>314</v>
      </c>
      <c r="G4396" s="27">
        <f t="shared" si="6674"/>
        <v>121467.63682378997</v>
      </c>
      <c r="H4396" s="50">
        <f>E4396+G4396</f>
        <v>121467.63682378997</v>
      </c>
      <c r="I4396">
        <f>B4384</f>
        <v>314</v>
      </c>
      <c r="M4396" s="26" t="s">
        <v>35</v>
      </c>
      <c r="N4396" s="5"/>
      <c r="O4396" s="5">
        <f t="shared" ref="O4396:P4396" si="6719">LARGE(O4383:O4395,1)</f>
        <v>77.73</v>
      </c>
      <c r="P4396" s="5">
        <f t="shared" si="6719"/>
        <v>0</v>
      </c>
      <c r="Q4396" s="27">
        <f t="shared" ref="Q4396" si="6720">SUM(Q4384:Q4395)</f>
        <v>0</v>
      </c>
      <c r="R4396" s="5">
        <f t="shared" ref="R4396" si="6721">LARGE(R4383:R4395,1)</f>
        <v>314</v>
      </c>
      <c r="S4396" s="27">
        <f t="shared" si="6678"/>
        <v>181486.23853211009</v>
      </c>
      <c r="T4396" s="50">
        <f t="shared" ref="T4396" si="6722">Q4396+S4396</f>
        <v>181486.23853211009</v>
      </c>
      <c r="U4396">
        <f t="shared" ref="U4396" si="6723">N4384</f>
        <v>314</v>
      </c>
      <c r="Y4396" s="26" t="s">
        <v>35</v>
      </c>
      <c r="Z4396" s="5"/>
      <c r="AA4396" s="5">
        <f t="shared" ref="AA4396:AB4396" si="6724">LARGE(AA4383:AA4395,1)</f>
        <v>89.49</v>
      </c>
      <c r="AB4396" s="5">
        <f t="shared" si="6724"/>
        <v>0</v>
      </c>
      <c r="AC4396" s="27">
        <f t="shared" ref="AC4396" si="6725">SUM(AC4384:AC4395)</f>
        <v>0</v>
      </c>
      <c r="AD4396" s="5">
        <f t="shared" ref="AD4396" si="6726">LARGE(AD4383:AD4395,1)</f>
        <v>314</v>
      </c>
      <c r="AE4396" s="27">
        <f t="shared" si="6684"/>
        <v>121467.63682378997</v>
      </c>
      <c r="AF4396" s="50">
        <f t="shared" ref="AF4396" si="6727">AC4396+AE4396</f>
        <v>121467.63682378997</v>
      </c>
      <c r="AG4396">
        <f t="shared" ref="AG4396" si="6728">Z4384</f>
        <v>314</v>
      </c>
    </row>
    <row r="4397" spans="1:33" x14ac:dyDescent="0.25">
      <c r="A4397" s="6" t="s">
        <v>12</v>
      </c>
      <c r="B4397" s="6" t="s">
        <v>18</v>
      </c>
      <c r="C4397" s="6" t="s">
        <v>19</v>
      </c>
      <c r="D4397" s="14" t="s">
        <v>20</v>
      </c>
      <c r="E4397" s="14" t="s">
        <v>21</v>
      </c>
      <c r="F4397" s="6" t="s">
        <v>22</v>
      </c>
      <c r="G4397" s="6" t="s">
        <v>23</v>
      </c>
      <c r="M4397" s="6" t="s">
        <v>12</v>
      </c>
      <c r="N4397" s="6" t="s">
        <v>18</v>
      </c>
      <c r="O4397" s="6" t="s">
        <v>19</v>
      </c>
      <c r="P4397" s="14" t="s">
        <v>20</v>
      </c>
      <c r="Q4397" s="14" t="s">
        <v>21</v>
      </c>
      <c r="R4397" s="6" t="s">
        <v>22</v>
      </c>
      <c r="S4397" s="6" t="s">
        <v>23</v>
      </c>
      <c r="Y4397" s="6" t="s">
        <v>12</v>
      </c>
      <c r="Z4397" s="6" t="s">
        <v>18</v>
      </c>
      <c r="AA4397" s="6" t="s">
        <v>19</v>
      </c>
      <c r="AB4397" s="14" t="s">
        <v>20</v>
      </c>
      <c r="AC4397" s="14" t="s">
        <v>21</v>
      </c>
      <c r="AD4397" s="6" t="s">
        <v>22</v>
      </c>
      <c r="AE4397" s="6" t="s">
        <v>23</v>
      </c>
    </row>
    <row r="4398" spans="1:33" x14ac:dyDescent="0.25">
      <c r="A4398" s="7" t="str">
        <f>Premissas!$E$2</f>
        <v>outubro/19</v>
      </c>
      <c r="B4398" s="29">
        <f>B4384+1</f>
        <v>315</v>
      </c>
      <c r="C4398" s="15">
        <f>LARGE(Premissas!$H$2:$I$2,1)</f>
        <v>63.39</v>
      </c>
      <c r="D4398" s="16">
        <f t="shared" ref="D4398:D4409" si="6729">IF(C4398&gt;105%*B4398,(C4398-B4398),0)</f>
        <v>0</v>
      </c>
      <c r="E4398" s="17">
        <f>D4398*Premissas!$C$6</f>
        <v>0</v>
      </c>
      <c r="F4398" s="15">
        <f t="shared" ref="F4398:F4409" si="6730">IF(C4398&gt;B4398,C4398,B4398)</f>
        <v>315</v>
      </c>
      <c r="G4398" s="18">
        <f>F4398*Premissas!$C$5</f>
        <v>10154.539702625751</v>
      </c>
      <c r="M4398" s="7" t="str">
        <f>Premissas!$E$2</f>
        <v>outubro/19</v>
      </c>
      <c r="N4398" s="29">
        <f t="shared" ref="N4398" si="6731">N4384+1</f>
        <v>315</v>
      </c>
      <c r="O4398" s="15">
        <f>Premissas!$I$2</f>
        <v>63.39</v>
      </c>
      <c r="P4398" s="16">
        <f t="shared" ref="P4398:P4409" si="6732">IF(O4398&gt;105%*N4398,(O4398-N4398),0)</f>
        <v>0</v>
      </c>
      <c r="Q4398" s="17">
        <f>P4398*Premissas!$C$13</f>
        <v>0</v>
      </c>
      <c r="R4398" s="15">
        <f t="shared" ref="R4398:R4409" si="6733">IF(O4398&gt;N4398,O4398,N4398)</f>
        <v>315</v>
      </c>
      <c r="S4398" s="18">
        <f>R4398*Premissas!$C$11</f>
        <v>15172.018348623853</v>
      </c>
      <c r="Y4398" s="7" t="str">
        <f>Premissas!$E$2</f>
        <v>outubro/19</v>
      </c>
      <c r="Z4398" s="29">
        <f t="shared" ref="Z4398" si="6734">Z4384+1</f>
        <v>315</v>
      </c>
      <c r="AA4398" s="15">
        <f>Premissas!$H$2</f>
        <v>58.8</v>
      </c>
      <c r="AB4398" s="16">
        <f t="shared" ref="AB4398:AB4409" si="6735">IF(AA4398&gt;105%*Z4398,(AA4398-Z4398),0)</f>
        <v>0</v>
      </c>
      <c r="AC4398" s="17">
        <f>AB4398*Premissas!$C$6</f>
        <v>0</v>
      </c>
      <c r="AD4398" s="15">
        <f t="shared" ref="AD4398:AD4409" si="6736">IF(AA4398&gt;Z4398,AA4398,Z4398)</f>
        <v>315</v>
      </c>
      <c r="AE4398" s="18">
        <f>AD4398*Premissas!$C$12</f>
        <v>10154.539702625751</v>
      </c>
    </row>
    <row r="4399" spans="1:33" x14ac:dyDescent="0.25">
      <c r="A4399" s="7" t="str">
        <f>Premissas!$E$3</f>
        <v>setembro/19</v>
      </c>
      <c r="B4399" s="29">
        <f>B4398</f>
        <v>315</v>
      </c>
      <c r="C4399" s="15">
        <f>LARGE(Premissas!$H$3:$I$3,1)</f>
        <v>58.91</v>
      </c>
      <c r="D4399" s="16">
        <f t="shared" si="6729"/>
        <v>0</v>
      </c>
      <c r="E4399" s="17">
        <f>D4399*Premissas!$C$6</f>
        <v>0</v>
      </c>
      <c r="F4399" s="15">
        <f t="shared" si="6730"/>
        <v>315</v>
      </c>
      <c r="G4399" s="18">
        <f>F4399*Premissas!$C$5</f>
        <v>10154.539702625751</v>
      </c>
      <c r="M4399" s="7" t="str">
        <f>Premissas!$E$3</f>
        <v>setembro/19</v>
      </c>
      <c r="N4399" s="29">
        <f t="shared" ref="N4399:N4409" si="6737">N4398</f>
        <v>315</v>
      </c>
      <c r="O4399" s="15">
        <f>Premissas!$I$3</f>
        <v>52.19</v>
      </c>
      <c r="P4399" s="16">
        <f t="shared" si="6732"/>
        <v>0</v>
      </c>
      <c r="Q4399" s="17">
        <f>P4399*Premissas!$C$13</f>
        <v>0</v>
      </c>
      <c r="R4399" s="15">
        <f t="shared" si="6733"/>
        <v>315</v>
      </c>
      <c r="S4399" s="18">
        <f>R4399*Premissas!$C$11</f>
        <v>15172.018348623853</v>
      </c>
      <c r="Y4399" s="7" t="str">
        <f>Premissas!$E$3</f>
        <v>setembro/19</v>
      </c>
      <c r="Z4399" s="29">
        <f t="shared" ref="Z4399:Z4409" si="6738">Z4398</f>
        <v>315</v>
      </c>
      <c r="AA4399" s="15">
        <f>Premissas!$H$3</f>
        <v>58.91</v>
      </c>
      <c r="AB4399" s="16">
        <f t="shared" si="6735"/>
        <v>0</v>
      </c>
      <c r="AC4399" s="17">
        <f>AB4399*Premissas!$C$6</f>
        <v>0</v>
      </c>
      <c r="AD4399" s="15">
        <f t="shared" si="6736"/>
        <v>315</v>
      </c>
      <c r="AE4399" s="18">
        <f>AD4399*Premissas!$C$12</f>
        <v>10154.539702625751</v>
      </c>
    </row>
    <row r="4400" spans="1:33" x14ac:dyDescent="0.25">
      <c r="A4400" s="7" t="str">
        <f>Premissas!$E$4</f>
        <v>agosto/19</v>
      </c>
      <c r="B4400" s="29">
        <f t="shared" ref="B4400:B4409" si="6739">B4399</f>
        <v>315</v>
      </c>
      <c r="C4400" s="15">
        <f>LARGE(Premissas!$H$4:$I$4,1)</f>
        <v>46.48</v>
      </c>
      <c r="D4400" s="16">
        <f t="shared" si="6729"/>
        <v>0</v>
      </c>
      <c r="E4400" s="17">
        <f>D4400*Premissas!$C$6</f>
        <v>0</v>
      </c>
      <c r="F4400" s="15">
        <f t="shared" si="6730"/>
        <v>315</v>
      </c>
      <c r="G4400" s="18">
        <f>F4400*Premissas!$C$5</f>
        <v>10154.539702625751</v>
      </c>
      <c r="M4400" s="7" t="str">
        <f>Premissas!$E$4</f>
        <v>agosto/19</v>
      </c>
      <c r="N4400" s="29">
        <f t="shared" si="6737"/>
        <v>315</v>
      </c>
      <c r="O4400" s="15">
        <f>Premissas!$I$4</f>
        <v>20.16</v>
      </c>
      <c r="P4400" s="16">
        <f t="shared" si="6732"/>
        <v>0</v>
      </c>
      <c r="Q4400" s="17">
        <f>P4400*Premissas!$C$13</f>
        <v>0</v>
      </c>
      <c r="R4400" s="15">
        <f t="shared" si="6733"/>
        <v>315</v>
      </c>
      <c r="S4400" s="18">
        <f>R4400*Premissas!$C$11</f>
        <v>15172.018348623853</v>
      </c>
      <c r="Y4400" s="7" t="str">
        <f>Premissas!$E$4</f>
        <v>agosto/19</v>
      </c>
      <c r="Z4400" s="29">
        <f t="shared" si="6738"/>
        <v>315</v>
      </c>
      <c r="AA4400" s="15">
        <f>Premissas!$H$4</f>
        <v>46.48</v>
      </c>
      <c r="AB4400" s="16">
        <f t="shared" si="6735"/>
        <v>0</v>
      </c>
      <c r="AC4400" s="17">
        <f>AB4400*Premissas!$C$6</f>
        <v>0</v>
      </c>
      <c r="AD4400" s="15">
        <f t="shared" si="6736"/>
        <v>315</v>
      </c>
      <c r="AE4400" s="18">
        <f>AD4400*Premissas!$C$12</f>
        <v>10154.539702625751</v>
      </c>
    </row>
    <row r="4401" spans="1:33" x14ac:dyDescent="0.25">
      <c r="A4401" s="7" t="str">
        <f>Premissas!$E$5</f>
        <v>julho/19</v>
      </c>
      <c r="B4401" s="29">
        <f t="shared" si="6739"/>
        <v>315</v>
      </c>
      <c r="C4401" s="15">
        <f>LARGE(Premissas!$H$5:$I$5,1)</f>
        <v>63.17</v>
      </c>
      <c r="D4401" s="16">
        <f t="shared" si="6729"/>
        <v>0</v>
      </c>
      <c r="E4401" s="17">
        <f>D4401*Premissas!$C$6</f>
        <v>0</v>
      </c>
      <c r="F4401" s="15">
        <f t="shared" si="6730"/>
        <v>315</v>
      </c>
      <c r="G4401" s="18">
        <f>F4401*Premissas!$C$5</f>
        <v>10154.539702625751</v>
      </c>
      <c r="M4401" s="7" t="str">
        <f>Premissas!$E$5</f>
        <v>julho/19</v>
      </c>
      <c r="N4401" s="29">
        <f t="shared" si="6737"/>
        <v>315</v>
      </c>
      <c r="O4401" s="15">
        <f>Premissas!$I$5</f>
        <v>39.979999999999997</v>
      </c>
      <c r="P4401" s="16">
        <f t="shared" si="6732"/>
        <v>0</v>
      </c>
      <c r="Q4401" s="17">
        <f>P4401*Premissas!$C$13</f>
        <v>0</v>
      </c>
      <c r="R4401" s="15">
        <f t="shared" si="6733"/>
        <v>315</v>
      </c>
      <c r="S4401" s="18">
        <f>R4401*Premissas!$C$11</f>
        <v>15172.018348623853</v>
      </c>
      <c r="Y4401" s="7" t="str">
        <f>Premissas!$E$5</f>
        <v>julho/19</v>
      </c>
      <c r="Z4401" s="29">
        <f t="shared" si="6738"/>
        <v>315</v>
      </c>
      <c r="AA4401" s="15">
        <f>Premissas!$H$5</f>
        <v>63.17</v>
      </c>
      <c r="AB4401" s="16">
        <f t="shared" si="6735"/>
        <v>0</v>
      </c>
      <c r="AC4401" s="17">
        <f>AB4401*Premissas!$C$6</f>
        <v>0</v>
      </c>
      <c r="AD4401" s="15">
        <f t="shared" si="6736"/>
        <v>315</v>
      </c>
      <c r="AE4401" s="18">
        <f>AD4401*Premissas!$C$12</f>
        <v>10154.539702625751</v>
      </c>
    </row>
    <row r="4402" spans="1:33" x14ac:dyDescent="0.25">
      <c r="A4402" s="7" t="str">
        <f>Premissas!$E$6</f>
        <v>junho/19</v>
      </c>
      <c r="B4402" s="29">
        <f t="shared" si="6739"/>
        <v>315</v>
      </c>
      <c r="C4402" s="15">
        <f>LARGE(Premissas!$H$6:$I$6,1)</f>
        <v>59.47</v>
      </c>
      <c r="D4402" s="16">
        <f t="shared" si="6729"/>
        <v>0</v>
      </c>
      <c r="E4402" s="17">
        <f>D4402*Premissas!$C$6</f>
        <v>0</v>
      </c>
      <c r="F4402" s="15">
        <f t="shared" si="6730"/>
        <v>315</v>
      </c>
      <c r="G4402" s="18">
        <f>F4402*Premissas!$C$5</f>
        <v>10154.539702625751</v>
      </c>
      <c r="M4402" s="7" t="str">
        <f>Premissas!$E$6</f>
        <v>junho/19</v>
      </c>
      <c r="N4402" s="29">
        <f t="shared" si="6737"/>
        <v>315</v>
      </c>
      <c r="O4402" s="15">
        <f>Premissas!$I$6</f>
        <v>47.71</v>
      </c>
      <c r="P4402" s="16">
        <f t="shared" si="6732"/>
        <v>0</v>
      </c>
      <c r="Q4402" s="17">
        <f>P4402*Premissas!$C$13</f>
        <v>0</v>
      </c>
      <c r="R4402" s="15">
        <f t="shared" si="6733"/>
        <v>315</v>
      </c>
      <c r="S4402" s="18">
        <f>R4402*Premissas!$C$11</f>
        <v>15172.018348623853</v>
      </c>
      <c r="Y4402" s="7" t="str">
        <f>Premissas!$E$6</f>
        <v>junho/19</v>
      </c>
      <c r="Z4402" s="29">
        <f t="shared" si="6738"/>
        <v>315</v>
      </c>
      <c r="AA4402" s="15">
        <f>Premissas!$H$6</f>
        <v>59.47</v>
      </c>
      <c r="AB4402" s="16">
        <f t="shared" si="6735"/>
        <v>0</v>
      </c>
      <c r="AC4402" s="17">
        <f>AB4402*Premissas!$C$6</f>
        <v>0</v>
      </c>
      <c r="AD4402" s="15">
        <f t="shared" si="6736"/>
        <v>315</v>
      </c>
      <c r="AE4402" s="18">
        <f>AD4402*Premissas!$C$12</f>
        <v>10154.539702625751</v>
      </c>
    </row>
    <row r="4403" spans="1:33" x14ac:dyDescent="0.25">
      <c r="A4403" s="7" t="str">
        <f>Premissas!$E$7</f>
        <v>maio/19</v>
      </c>
      <c r="B4403" s="29">
        <f t="shared" si="6739"/>
        <v>315</v>
      </c>
      <c r="C4403" s="15">
        <f>LARGE(Premissas!$H$7:$I$7,1)</f>
        <v>61.04</v>
      </c>
      <c r="D4403" s="20">
        <f t="shared" si="6729"/>
        <v>0</v>
      </c>
      <c r="E4403" s="17">
        <f>D4403*Premissas!$C$6</f>
        <v>0</v>
      </c>
      <c r="F4403" s="15">
        <f t="shared" si="6730"/>
        <v>315</v>
      </c>
      <c r="G4403" s="18">
        <f>F4403*Premissas!$C$5</f>
        <v>10154.539702625751</v>
      </c>
      <c r="M4403" s="7" t="str">
        <f>Premissas!$E$7</f>
        <v>maio/19</v>
      </c>
      <c r="N4403" s="29">
        <f t="shared" si="6737"/>
        <v>315</v>
      </c>
      <c r="O4403" s="15">
        <f>Premissas!$I$7</f>
        <v>46.37</v>
      </c>
      <c r="P4403" s="20">
        <f t="shared" si="6732"/>
        <v>0</v>
      </c>
      <c r="Q4403" s="17">
        <f>P4403*Premissas!$C$13</f>
        <v>0</v>
      </c>
      <c r="R4403" s="15">
        <f t="shared" si="6733"/>
        <v>315</v>
      </c>
      <c r="S4403" s="18">
        <f>R4403*Premissas!$C$11</f>
        <v>15172.018348623853</v>
      </c>
      <c r="Y4403" s="7" t="str">
        <f>Premissas!$E$7</f>
        <v>maio/19</v>
      </c>
      <c r="Z4403" s="29">
        <f t="shared" si="6738"/>
        <v>315</v>
      </c>
      <c r="AA4403" s="15">
        <f>Premissas!$H$7</f>
        <v>61.04</v>
      </c>
      <c r="AB4403" s="20">
        <f t="shared" si="6735"/>
        <v>0</v>
      </c>
      <c r="AC4403" s="17">
        <f>AB4403*Premissas!$C$6</f>
        <v>0</v>
      </c>
      <c r="AD4403" s="15">
        <f t="shared" si="6736"/>
        <v>315</v>
      </c>
      <c r="AE4403" s="18">
        <f>AD4403*Premissas!$C$12</f>
        <v>10154.539702625751</v>
      </c>
    </row>
    <row r="4404" spans="1:33" x14ac:dyDescent="0.25">
      <c r="A4404" s="7" t="str">
        <f>Premissas!$E$8</f>
        <v>abril/19</v>
      </c>
      <c r="B4404" s="29">
        <f t="shared" si="6739"/>
        <v>315</v>
      </c>
      <c r="C4404" s="15">
        <f>LARGE(Premissas!$H$8:$I$8,1)</f>
        <v>81.98</v>
      </c>
      <c r="D4404" s="20">
        <f t="shared" si="6729"/>
        <v>0</v>
      </c>
      <c r="E4404" s="17">
        <f>D4404*Premissas!$C$6</f>
        <v>0</v>
      </c>
      <c r="F4404" s="15">
        <f t="shared" si="6730"/>
        <v>315</v>
      </c>
      <c r="G4404" s="18">
        <f>F4404*Premissas!$C$5</f>
        <v>10154.539702625751</v>
      </c>
      <c r="M4404" s="7" t="str">
        <f>Premissas!$E$8</f>
        <v>abril/19</v>
      </c>
      <c r="N4404" s="29">
        <f t="shared" si="6737"/>
        <v>315</v>
      </c>
      <c r="O4404" s="15">
        <f>Premissas!$I$8</f>
        <v>53.09</v>
      </c>
      <c r="P4404" s="20">
        <f t="shared" si="6732"/>
        <v>0</v>
      </c>
      <c r="Q4404" s="17">
        <f>P4404*Premissas!$C$13</f>
        <v>0</v>
      </c>
      <c r="R4404" s="15">
        <f t="shared" si="6733"/>
        <v>315</v>
      </c>
      <c r="S4404" s="18">
        <f>R4404*Premissas!$C$11</f>
        <v>15172.018348623853</v>
      </c>
      <c r="Y4404" s="7" t="str">
        <f>Premissas!$E$8</f>
        <v>abril/19</v>
      </c>
      <c r="Z4404" s="29">
        <f t="shared" si="6738"/>
        <v>315</v>
      </c>
      <c r="AA4404" s="15">
        <f>Premissas!$H$8</f>
        <v>81.98</v>
      </c>
      <c r="AB4404" s="20">
        <f t="shared" si="6735"/>
        <v>0</v>
      </c>
      <c r="AC4404" s="17">
        <f>AB4404*Premissas!$C$6</f>
        <v>0</v>
      </c>
      <c r="AD4404" s="15">
        <f t="shared" si="6736"/>
        <v>315</v>
      </c>
      <c r="AE4404" s="18">
        <f>AD4404*Premissas!$C$12</f>
        <v>10154.539702625751</v>
      </c>
    </row>
    <row r="4405" spans="1:33" x14ac:dyDescent="0.25">
      <c r="A4405" s="7" t="str">
        <f>Premissas!$E$9</f>
        <v>março/19</v>
      </c>
      <c r="B4405" s="29">
        <f t="shared" si="6739"/>
        <v>315</v>
      </c>
      <c r="C4405" s="15">
        <f>LARGE(Premissas!$H$9:$I$9,1)</f>
        <v>77.73</v>
      </c>
      <c r="D4405" s="20">
        <f t="shared" si="6729"/>
        <v>0</v>
      </c>
      <c r="E4405" s="17">
        <f>D4405*Premissas!$C$6</f>
        <v>0</v>
      </c>
      <c r="F4405" s="15">
        <f t="shared" si="6730"/>
        <v>315</v>
      </c>
      <c r="G4405" s="18">
        <f>F4405*Premissas!$C$5</f>
        <v>10154.539702625751</v>
      </c>
      <c r="M4405" s="7" t="str">
        <f>Premissas!$E$9</f>
        <v>março/19</v>
      </c>
      <c r="N4405" s="29">
        <f t="shared" si="6737"/>
        <v>315</v>
      </c>
      <c r="O4405" s="15">
        <f>Premissas!$I$9</f>
        <v>77.73</v>
      </c>
      <c r="P4405" s="20">
        <f t="shared" si="6732"/>
        <v>0</v>
      </c>
      <c r="Q4405" s="17">
        <f>P4405*Premissas!$C$13</f>
        <v>0</v>
      </c>
      <c r="R4405" s="15">
        <f t="shared" si="6733"/>
        <v>315</v>
      </c>
      <c r="S4405" s="18">
        <f>R4405*Premissas!$C$11</f>
        <v>15172.018348623853</v>
      </c>
      <c r="Y4405" s="7" t="str">
        <f>Premissas!$E$9</f>
        <v>março/19</v>
      </c>
      <c r="Z4405" s="29">
        <f t="shared" si="6738"/>
        <v>315</v>
      </c>
      <c r="AA4405" s="15">
        <f>Premissas!$H$9</f>
        <v>77.62</v>
      </c>
      <c r="AB4405" s="20">
        <f t="shared" si="6735"/>
        <v>0</v>
      </c>
      <c r="AC4405" s="17">
        <f>AB4405*Premissas!$C$6</f>
        <v>0</v>
      </c>
      <c r="AD4405" s="15">
        <f t="shared" si="6736"/>
        <v>315</v>
      </c>
      <c r="AE4405" s="18">
        <f>AD4405*Premissas!$C$12</f>
        <v>10154.539702625751</v>
      </c>
    </row>
    <row r="4406" spans="1:33" x14ac:dyDescent="0.25">
      <c r="A4406" s="7" t="str">
        <f>Premissas!$E$10</f>
        <v>fevereiro/19</v>
      </c>
      <c r="B4406" s="29">
        <f t="shared" si="6739"/>
        <v>315</v>
      </c>
      <c r="C4406" s="15">
        <f>LARGE(Premissas!$H$10:$I$10,1)</f>
        <v>89.49</v>
      </c>
      <c r="D4406" s="20">
        <f t="shared" si="6729"/>
        <v>0</v>
      </c>
      <c r="E4406" s="17">
        <f>D4406*Premissas!$C$6</f>
        <v>0</v>
      </c>
      <c r="F4406" s="15">
        <f t="shared" si="6730"/>
        <v>315</v>
      </c>
      <c r="G4406" s="18">
        <f>F4406*Premissas!$C$5</f>
        <v>10154.539702625751</v>
      </c>
      <c r="M4406" s="7" t="str">
        <f>Premissas!$E$10</f>
        <v>fevereiro/19</v>
      </c>
      <c r="N4406" s="29">
        <f t="shared" si="6737"/>
        <v>315</v>
      </c>
      <c r="O4406" s="15">
        <f>Premissas!$I$10</f>
        <v>61.82</v>
      </c>
      <c r="P4406" s="20">
        <f t="shared" si="6732"/>
        <v>0</v>
      </c>
      <c r="Q4406" s="17">
        <f>P4406*Premissas!$C$13</f>
        <v>0</v>
      </c>
      <c r="R4406" s="15">
        <f t="shared" si="6733"/>
        <v>315</v>
      </c>
      <c r="S4406" s="18">
        <f>R4406*Premissas!$C$11</f>
        <v>15172.018348623853</v>
      </c>
      <c r="Y4406" s="7" t="str">
        <f>Premissas!$E$10</f>
        <v>fevereiro/19</v>
      </c>
      <c r="Z4406" s="29">
        <f t="shared" si="6738"/>
        <v>315</v>
      </c>
      <c r="AA4406" s="15">
        <f>Premissas!$H$10</f>
        <v>89.49</v>
      </c>
      <c r="AB4406" s="20">
        <f t="shared" si="6735"/>
        <v>0</v>
      </c>
      <c r="AC4406" s="17">
        <f>AB4406*Premissas!$C$6</f>
        <v>0</v>
      </c>
      <c r="AD4406" s="15">
        <f t="shared" si="6736"/>
        <v>315</v>
      </c>
      <c r="AE4406" s="18">
        <f>AD4406*Premissas!$C$12</f>
        <v>10154.539702625751</v>
      </c>
    </row>
    <row r="4407" spans="1:33" x14ac:dyDescent="0.25">
      <c r="A4407" s="7" t="str">
        <f>Premissas!$E$11</f>
        <v>janeiro/19</v>
      </c>
      <c r="B4407" s="29">
        <f t="shared" si="6739"/>
        <v>315</v>
      </c>
      <c r="C4407" s="15">
        <f>LARGE(Premissas!$H$11:$I$11,1)</f>
        <v>81.09</v>
      </c>
      <c r="D4407" s="16">
        <f t="shared" si="6729"/>
        <v>0</v>
      </c>
      <c r="E4407" s="17">
        <f>D4407*Premissas!$C$6</f>
        <v>0</v>
      </c>
      <c r="F4407" s="15">
        <f t="shared" si="6730"/>
        <v>315</v>
      </c>
      <c r="G4407" s="18">
        <f>F4407*Premissas!$C$5</f>
        <v>10154.539702625751</v>
      </c>
      <c r="M4407" s="7" t="str">
        <f>Premissas!$E$11</f>
        <v>janeiro/19</v>
      </c>
      <c r="N4407" s="29">
        <f t="shared" si="6737"/>
        <v>315</v>
      </c>
      <c r="O4407" s="15">
        <f>Premissas!$I$11</f>
        <v>57.12</v>
      </c>
      <c r="P4407" s="16">
        <f t="shared" si="6732"/>
        <v>0</v>
      </c>
      <c r="Q4407" s="17">
        <f>P4407*Premissas!$C$13</f>
        <v>0</v>
      </c>
      <c r="R4407" s="15">
        <f t="shared" si="6733"/>
        <v>315</v>
      </c>
      <c r="S4407" s="18">
        <f>R4407*Premissas!$C$11</f>
        <v>15172.018348623853</v>
      </c>
      <c r="Y4407" s="7" t="str">
        <f>Premissas!$E$11</f>
        <v>janeiro/19</v>
      </c>
      <c r="Z4407" s="29">
        <f t="shared" si="6738"/>
        <v>315</v>
      </c>
      <c r="AA4407" s="15">
        <f>Premissas!$H$11</f>
        <v>81.09</v>
      </c>
      <c r="AB4407" s="16">
        <f t="shared" si="6735"/>
        <v>0</v>
      </c>
      <c r="AC4407" s="17">
        <f>AB4407*Premissas!$C$6</f>
        <v>0</v>
      </c>
      <c r="AD4407" s="15">
        <f t="shared" si="6736"/>
        <v>315</v>
      </c>
      <c r="AE4407" s="18">
        <f>AD4407*Premissas!$C$12</f>
        <v>10154.539702625751</v>
      </c>
    </row>
    <row r="4408" spans="1:33" x14ac:dyDescent="0.25">
      <c r="A4408" s="7" t="str">
        <f>Premissas!$E$12</f>
        <v>dezembro/18</v>
      </c>
      <c r="B4408" s="29">
        <f t="shared" si="6739"/>
        <v>315</v>
      </c>
      <c r="C4408" s="15">
        <f>LARGE(Premissas!$H$12:$I$12,1)</f>
        <v>66.98</v>
      </c>
      <c r="D4408" s="16">
        <f t="shared" si="6729"/>
        <v>0</v>
      </c>
      <c r="E4408" s="17">
        <f>D4408*Premissas!$C$6</f>
        <v>0</v>
      </c>
      <c r="F4408" s="15">
        <f t="shared" si="6730"/>
        <v>315</v>
      </c>
      <c r="G4408" s="18">
        <f>F4408*Premissas!$C$5</f>
        <v>10154.539702625751</v>
      </c>
      <c r="M4408" s="7" t="str">
        <f>Premissas!$E$12</f>
        <v>dezembro/18</v>
      </c>
      <c r="N4408" s="29">
        <f t="shared" si="6737"/>
        <v>315</v>
      </c>
      <c r="O4408" s="15">
        <f>Premissas!$I$12</f>
        <v>56.9</v>
      </c>
      <c r="P4408" s="16">
        <f t="shared" si="6732"/>
        <v>0</v>
      </c>
      <c r="Q4408" s="17">
        <f>P4408*Premissas!$C$13</f>
        <v>0</v>
      </c>
      <c r="R4408" s="15">
        <f t="shared" si="6733"/>
        <v>315</v>
      </c>
      <c r="S4408" s="18">
        <f>R4408*Premissas!$C$11</f>
        <v>15172.018348623853</v>
      </c>
      <c r="Y4408" s="7" t="str">
        <f>Premissas!$E$12</f>
        <v>dezembro/18</v>
      </c>
      <c r="Z4408" s="29">
        <f t="shared" si="6738"/>
        <v>315</v>
      </c>
      <c r="AA4408" s="15">
        <f>Premissas!$H$12</f>
        <v>66.98</v>
      </c>
      <c r="AB4408" s="16">
        <f t="shared" si="6735"/>
        <v>0</v>
      </c>
      <c r="AC4408" s="17">
        <f>AB4408*Premissas!$C$6</f>
        <v>0</v>
      </c>
      <c r="AD4408" s="15">
        <f t="shared" si="6736"/>
        <v>315</v>
      </c>
      <c r="AE4408" s="18">
        <f>AD4408*Premissas!$C$12</f>
        <v>10154.539702625751</v>
      </c>
    </row>
    <row r="4409" spans="1:33" x14ac:dyDescent="0.25">
      <c r="A4409" s="7" t="str">
        <f>Premissas!$E$13</f>
        <v>novembro/18</v>
      </c>
      <c r="B4409" s="29">
        <f t="shared" si="6739"/>
        <v>315</v>
      </c>
      <c r="C4409" s="15">
        <f>LARGE(Premissas!$H$13:$I$13,1)</f>
        <v>66.42</v>
      </c>
      <c r="D4409" s="16">
        <f t="shared" si="6729"/>
        <v>0</v>
      </c>
      <c r="E4409" s="17">
        <f>D4409*Premissas!$C$6</f>
        <v>0</v>
      </c>
      <c r="F4409" s="15">
        <f t="shared" si="6730"/>
        <v>315</v>
      </c>
      <c r="G4409" s="18">
        <f>F4409*Premissas!$C$5</f>
        <v>10154.539702625751</v>
      </c>
      <c r="M4409" s="7" t="str">
        <f>Premissas!$E$13</f>
        <v>novembro/18</v>
      </c>
      <c r="N4409" s="29">
        <f t="shared" si="6737"/>
        <v>315</v>
      </c>
      <c r="O4409" s="15">
        <f>Premissas!$I$13</f>
        <v>40.659999999999997</v>
      </c>
      <c r="P4409" s="16">
        <f t="shared" si="6732"/>
        <v>0</v>
      </c>
      <c r="Q4409" s="17">
        <f>P4409*Premissas!$C$13</f>
        <v>0</v>
      </c>
      <c r="R4409" s="15">
        <f t="shared" si="6733"/>
        <v>315</v>
      </c>
      <c r="S4409" s="18">
        <f>R4409*Premissas!$C$11</f>
        <v>15172.018348623853</v>
      </c>
      <c r="Y4409" s="7" t="str">
        <f>Premissas!$E$13</f>
        <v>novembro/18</v>
      </c>
      <c r="Z4409" s="29">
        <f t="shared" si="6738"/>
        <v>315</v>
      </c>
      <c r="AA4409" s="15">
        <f>Premissas!$H$13</f>
        <v>66.42</v>
      </c>
      <c r="AB4409" s="16">
        <f t="shared" si="6735"/>
        <v>0</v>
      </c>
      <c r="AC4409" s="17">
        <f>AB4409*Premissas!$C$6</f>
        <v>0</v>
      </c>
      <c r="AD4409" s="15">
        <f t="shared" si="6736"/>
        <v>315</v>
      </c>
      <c r="AE4409" s="18">
        <f>AD4409*Premissas!$C$12</f>
        <v>10154.539702625751</v>
      </c>
    </row>
    <row r="4410" spans="1:33" x14ac:dyDescent="0.25">
      <c r="A4410" s="26" t="s">
        <v>35</v>
      </c>
      <c r="B4410" s="5"/>
      <c r="C4410" s="5">
        <f>LARGE(C4397:C4409,1)</f>
        <v>89.49</v>
      </c>
      <c r="D4410" s="5">
        <f>LARGE(D4397:D4409,1)</f>
        <v>0</v>
      </c>
      <c r="E4410" s="27">
        <f>SUM(E4398:E4409)</f>
        <v>0</v>
      </c>
      <c r="F4410" s="5">
        <f>LARGE(F4397:F4409,1)</f>
        <v>315</v>
      </c>
      <c r="G4410" s="27">
        <f t="shared" si="6674"/>
        <v>121854.47643150903</v>
      </c>
      <c r="H4410" s="50">
        <f>E4410+G4410</f>
        <v>121854.47643150903</v>
      </c>
      <c r="I4410">
        <f>B4398</f>
        <v>315</v>
      </c>
      <c r="M4410" s="26" t="s">
        <v>35</v>
      </c>
      <c r="N4410" s="5"/>
      <c r="O4410" s="5">
        <f t="shared" ref="O4410:P4410" si="6740">LARGE(O4397:O4409,1)</f>
        <v>77.73</v>
      </c>
      <c r="P4410" s="5">
        <f t="shared" si="6740"/>
        <v>0</v>
      </c>
      <c r="Q4410" s="27">
        <f t="shared" ref="Q4410" si="6741">SUM(Q4398:Q4409)</f>
        <v>0</v>
      </c>
      <c r="R4410" s="5">
        <f t="shared" ref="R4410" si="6742">LARGE(R4397:R4409,1)</f>
        <v>315</v>
      </c>
      <c r="S4410" s="27">
        <f t="shared" si="6678"/>
        <v>182064.22018348624</v>
      </c>
      <c r="T4410" s="50">
        <f t="shared" ref="T4410" si="6743">Q4410+S4410</f>
        <v>182064.22018348624</v>
      </c>
      <c r="U4410">
        <f t="shared" ref="U4410" si="6744">N4398</f>
        <v>315</v>
      </c>
      <c r="Y4410" s="26" t="s">
        <v>35</v>
      </c>
      <c r="Z4410" s="5"/>
      <c r="AA4410" s="5">
        <f t="shared" ref="AA4410:AB4410" si="6745">LARGE(AA4397:AA4409,1)</f>
        <v>89.49</v>
      </c>
      <c r="AB4410" s="5">
        <f t="shared" si="6745"/>
        <v>0</v>
      </c>
      <c r="AC4410" s="27">
        <f t="shared" ref="AC4410" si="6746">SUM(AC4398:AC4409)</f>
        <v>0</v>
      </c>
      <c r="AD4410" s="5">
        <f t="shared" ref="AD4410" si="6747">LARGE(AD4397:AD4409,1)</f>
        <v>315</v>
      </c>
      <c r="AE4410" s="27">
        <f t="shared" si="6684"/>
        <v>121854.47643150903</v>
      </c>
      <c r="AF4410" s="50">
        <f t="shared" ref="AF4410" si="6748">AC4410+AE4410</f>
        <v>121854.47643150903</v>
      </c>
      <c r="AG4410">
        <f t="shared" ref="AG4410" si="6749">Z4398</f>
        <v>315</v>
      </c>
    </row>
    <row r="4411" spans="1:33" x14ac:dyDescent="0.25">
      <c r="A4411" s="6" t="s">
        <v>12</v>
      </c>
      <c r="B4411" s="6" t="s">
        <v>18</v>
      </c>
      <c r="C4411" s="6" t="s">
        <v>19</v>
      </c>
      <c r="D4411" s="14" t="s">
        <v>20</v>
      </c>
      <c r="E4411" s="14" t="s">
        <v>21</v>
      </c>
      <c r="F4411" s="6" t="s">
        <v>22</v>
      </c>
      <c r="G4411" s="6" t="s">
        <v>23</v>
      </c>
      <c r="M4411" s="6" t="s">
        <v>12</v>
      </c>
      <c r="N4411" s="6" t="s">
        <v>18</v>
      </c>
      <c r="O4411" s="6" t="s">
        <v>19</v>
      </c>
      <c r="P4411" s="14" t="s">
        <v>20</v>
      </c>
      <c r="Q4411" s="14" t="s">
        <v>21</v>
      </c>
      <c r="R4411" s="6" t="s">
        <v>22</v>
      </c>
      <c r="S4411" s="6" t="s">
        <v>23</v>
      </c>
      <c r="Y4411" s="6" t="s">
        <v>12</v>
      </c>
      <c r="Z4411" s="6" t="s">
        <v>18</v>
      </c>
      <c r="AA4411" s="6" t="s">
        <v>19</v>
      </c>
      <c r="AB4411" s="14" t="s">
        <v>20</v>
      </c>
      <c r="AC4411" s="14" t="s">
        <v>21</v>
      </c>
      <c r="AD4411" s="6" t="s">
        <v>22</v>
      </c>
      <c r="AE4411" s="6" t="s">
        <v>23</v>
      </c>
    </row>
    <row r="4412" spans="1:33" x14ac:dyDescent="0.25">
      <c r="A4412" s="7" t="str">
        <f>Premissas!$E$2</f>
        <v>outubro/19</v>
      </c>
      <c r="B4412" s="29">
        <f>B4398+1</f>
        <v>316</v>
      </c>
      <c r="C4412" s="15">
        <f>LARGE(Premissas!$H$2:$I$2,1)</f>
        <v>63.39</v>
      </c>
      <c r="D4412" s="16">
        <f t="shared" ref="D4412:D4423" si="6750">IF(C4412&gt;105%*B4412,(C4412-B4412),0)</f>
        <v>0</v>
      </c>
      <c r="E4412" s="17">
        <f>D4412*Premissas!$C$6</f>
        <v>0</v>
      </c>
      <c r="F4412" s="15">
        <f t="shared" ref="F4412:F4423" si="6751">IF(C4412&gt;B4412,C4412,B4412)</f>
        <v>316</v>
      </c>
      <c r="G4412" s="18">
        <f>F4412*Premissas!$C$5</f>
        <v>10186.776336602341</v>
      </c>
      <c r="M4412" s="7" t="str">
        <f>Premissas!$E$2</f>
        <v>outubro/19</v>
      </c>
      <c r="N4412" s="29">
        <f t="shared" ref="N4412" si="6752">N4398+1</f>
        <v>316</v>
      </c>
      <c r="O4412" s="15">
        <f>Premissas!$I$2</f>
        <v>63.39</v>
      </c>
      <c r="P4412" s="16">
        <f t="shared" ref="P4412:P4423" si="6753">IF(O4412&gt;105%*N4412,(O4412-N4412),0)</f>
        <v>0</v>
      </c>
      <c r="Q4412" s="17">
        <f>P4412*Premissas!$C$13</f>
        <v>0</v>
      </c>
      <c r="R4412" s="15">
        <f t="shared" ref="R4412:R4423" si="6754">IF(O4412&gt;N4412,O4412,N4412)</f>
        <v>316</v>
      </c>
      <c r="S4412" s="18">
        <f>R4412*Premissas!$C$11</f>
        <v>15220.183486238531</v>
      </c>
      <c r="Y4412" s="7" t="str">
        <f>Premissas!$E$2</f>
        <v>outubro/19</v>
      </c>
      <c r="Z4412" s="29">
        <f t="shared" ref="Z4412" si="6755">Z4398+1</f>
        <v>316</v>
      </c>
      <c r="AA4412" s="15">
        <f>Premissas!$H$2</f>
        <v>58.8</v>
      </c>
      <c r="AB4412" s="16">
        <f t="shared" ref="AB4412:AB4423" si="6756">IF(AA4412&gt;105%*Z4412,(AA4412-Z4412),0)</f>
        <v>0</v>
      </c>
      <c r="AC4412" s="17">
        <f>AB4412*Premissas!$C$6</f>
        <v>0</v>
      </c>
      <c r="AD4412" s="15">
        <f t="shared" ref="AD4412:AD4423" si="6757">IF(AA4412&gt;Z4412,AA4412,Z4412)</f>
        <v>316</v>
      </c>
      <c r="AE4412" s="18">
        <f>AD4412*Premissas!$C$12</f>
        <v>10186.776336602341</v>
      </c>
    </row>
    <row r="4413" spans="1:33" x14ac:dyDescent="0.25">
      <c r="A4413" s="7" t="str">
        <f>Premissas!$E$3</f>
        <v>setembro/19</v>
      </c>
      <c r="B4413" s="29">
        <f>B4412</f>
        <v>316</v>
      </c>
      <c r="C4413" s="15">
        <f>LARGE(Premissas!$H$3:$I$3,1)</f>
        <v>58.91</v>
      </c>
      <c r="D4413" s="16">
        <f t="shared" si="6750"/>
        <v>0</v>
      </c>
      <c r="E4413" s="17">
        <f>D4413*Premissas!$C$6</f>
        <v>0</v>
      </c>
      <c r="F4413" s="15">
        <f t="shared" si="6751"/>
        <v>316</v>
      </c>
      <c r="G4413" s="18">
        <f>F4413*Premissas!$C$5</f>
        <v>10186.776336602341</v>
      </c>
      <c r="M4413" s="7" t="str">
        <f>Premissas!$E$3</f>
        <v>setembro/19</v>
      </c>
      <c r="N4413" s="29">
        <f t="shared" ref="N4413:N4423" si="6758">N4412</f>
        <v>316</v>
      </c>
      <c r="O4413" s="15">
        <f>Premissas!$I$3</f>
        <v>52.19</v>
      </c>
      <c r="P4413" s="16">
        <f t="shared" si="6753"/>
        <v>0</v>
      </c>
      <c r="Q4413" s="17">
        <f>P4413*Premissas!$C$13</f>
        <v>0</v>
      </c>
      <c r="R4413" s="15">
        <f t="shared" si="6754"/>
        <v>316</v>
      </c>
      <c r="S4413" s="18">
        <f>R4413*Premissas!$C$11</f>
        <v>15220.183486238531</v>
      </c>
      <c r="Y4413" s="7" t="str">
        <f>Premissas!$E$3</f>
        <v>setembro/19</v>
      </c>
      <c r="Z4413" s="29">
        <f t="shared" ref="Z4413:Z4423" si="6759">Z4412</f>
        <v>316</v>
      </c>
      <c r="AA4413" s="15">
        <f>Premissas!$H$3</f>
        <v>58.91</v>
      </c>
      <c r="AB4413" s="16">
        <f t="shared" si="6756"/>
        <v>0</v>
      </c>
      <c r="AC4413" s="17">
        <f>AB4413*Premissas!$C$6</f>
        <v>0</v>
      </c>
      <c r="AD4413" s="15">
        <f t="shared" si="6757"/>
        <v>316</v>
      </c>
      <c r="AE4413" s="18">
        <f>AD4413*Premissas!$C$12</f>
        <v>10186.776336602341</v>
      </c>
    </row>
    <row r="4414" spans="1:33" x14ac:dyDescent="0.25">
      <c r="A4414" s="7" t="str">
        <f>Premissas!$E$4</f>
        <v>agosto/19</v>
      </c>
      <c r="B4414" s="29">
        <f t="shared" ref="B4414:B4423" si="6760">B4413</f>
        <v>316</v>
      </c>
      <c r="C4414" s="15">
        <f>LARGE(Premissas!$H$4:$I$4,1)</f>
        <v>46.48</v>
      </c>
      <c r="D4414" s="16">
        <f t="shared" si="6750"/>
        <v>0</v>
      </c>
      <c r="E4414" s="17">
        <f>D4414*Premissas!$C$6</f>
        <v>0</v>
      </c>
      <c r="F4414" s="15">
        <f t="shared" si="6751"/>
        <v>316</v>
      </c>
      <c r="G4414" s="18">
        <f>F4414*Premissas!$C$5</f>
        <v>10186.776336602341</v>
      </c>
      <c r="M4414" s="7" t="str">
        <f>Premissas!$E$4</f>
        <v>agosto/19</v>
      </c>
      <c r="N4414" s="29">
        <f t="shared" si="6758"/>
        <v>316</v>
      </c>
      <c r="O4414" s="15">
        <f>Premissas!$I$4</f>
        <v>20.16</v>
      </c>
      <c r="P4414" s="16">
        <f t="shared" si="6753"/>
        <v>0</v>
      </c>
      <c r="Q4414" s="17">
        <f>P4414*Premissas!$C$13</f>
        <v>0</v>
      </c>
      <c r="R4414" s="15">
        <f t="shared" si="6754"/>
        <v>316</v>
      </c>
      <c r="S4414" s="18">
        <f>R4414*Premissas!$C$11</f>
        <v>15220.183486238531</v>
      </c>
      <c r="Y4414" s="7" t="str">
        <f>Premissas!$E$4</f>
        <v>agosto/19</v>
      </c>
      <c r="Z4414" s="29">
        <f t="shared" si="6759"/>
        <v>316</v>
      </c>
      <c r="AA4414" s="15">
        <f>Premissas!$H$4</f>
        <v>46.48</v>
      </c>
      <c r="AB4414" s="16">
        <f t="shared" si="6756"/>
        <v>0</v>
      </c>
      <c r="AC4414" s="17">
        <f>AB4414*Premissas!$C$6</f>
        <v>0</v>
      </c>
      <c r="AD4414" s="15">
        <f t="shared" si="6757"/>
        <v>316</v>
      </c>
      <c r="AE4414" s="18">
        <f>AD4414*Premissas!$C$12</f>
        <v>10186.776336602341</v>
      </c>
    </row>
    <row r="4415" spans="1:33" x14ac:dyDescent="0.25">
      <c r="A4415" s="7" t="str">
        <f>Premissas!$E$5</f>
        <v>julho/19</v>
      </c>
      <c r="B4415" s="29">
        <f t="shared" si="6760"/>
        <v>316</v>
      </c>
      <c r="C4415" s="15">
        <f>LARGE(Premissas!$H$5:$I$5,1)</f>
        <v>63.17</v>
      </c>
      <c r="D4415" s="16">
        <f t="shared" si="6750"/>
        <v>0</v>
      </c>
      <c r="E4415" s="17">
        <f>D4415*Premissas!$C$6</f>
        <v>0</v>
      </c>
      <c r="F4415" s="15">
        <f t="shared" si="6751"/>
        <v>316</v>
      </c>
      <c r="G4415" s="18">
        <f>F4415*Premissas!$C$5</f>
        <v>10186.776336602341</v>
      </c>
      <c r="M4415" s="7" t="str">
        <f>Premissas!$E$5</f>
        <v>julho/19</v>
      </c>
      <c r="N4415" s="29">
        <f t="shared" si="6758"/>
        <v>316</v>
      </c>
      <c r="O4415" s="15">
        <f>Premissas!$I$5</f>
        <v>39.979999999999997</v>
      </c>
      <c r="P4415" s="16">
        <f t="shared" si="6753"/>
        <v>0</v>
      </c>
      <c r="Q4415" s="17">
        <f>P4415*Premissas!$C$13</f>
        <v>0</v>
      </c>
      <c r="R4415" s="15">
        <f t="shared" si="6754"/>
        <v>316</v>
      </c>
      <c r="S4415" s="18">
        <f>R4415*Premissas!$C$11</f>
        <v>15220.183486238531</v>
      </c>
      <c r="Y4415" s="7" t="str">
        <f>Premissas!$E$5</f>
        <v>julho/19</v>
      </c>
      <c r="Z4415" s="29">
        <f t="shared" si="6759"/>
        <v>316</v>
      </c>
      <c r="AA4415" s="15">
        <f>Premissas!$H$5</f>
        <v>63.17</v>
      </c>
      <c r="AB4415" s="16">
        <f t="shared" si="6756"/>
        <v>0</v>
      </c>
      <c r="AC4415" s="17">
        <f>AB4415*Premissas!$C$6</f>
        <v>0</v>
      </c>
      <c r="AD4415" s="15">
        <f t="shared" si="6757"/>
        <v>316</v>
      </c>
      <c r="AE4415" s="18">
        <f>AD4415*Premissas!$C$12</f>
        <v>10186.776336602341</v>
      </c>
    </row>
    <row r="4416" spans="1:33" x14ac:dyDescent="0.25">
      <c r="A4416" s="7" t="str">
        <f>Premissas!$E$6</f>
        <v>junho/19</v>
      </c>
      <c r="B4416" s="29">
        <f t="shared" si="6760"/>
        <v>316</v>
      </c>
      <c r="C4416" s="15">
        <f>LARGE(Premissas!$H$6:$I$6,1)</f>
        <v>59.47</v>
      </c>
      <c r="D4416" s="16">
        <f t="shared" si="6750"/>
        <v>0</v>
      </c>
      <c r="E4416" s="17">
        <f>D4416*Premissas!$C$6</f>
        <v>0</v>
      </c>
      <c r="F4416" s="15">
        <f t="shared" si="6751"/>
        <v>316</v>
      </c>
      <c r="G4416" s="18">
        <f>F4416*Premissas!$C$5</f>
        <v>10186.776336602341</v>
      </c>
      <c r="M4416" s="7" t="str">
        <f>Premissas!$E$6</f>
        <v>junho/19</v>
      </c>
      <c r="N4416" s="29">
        <f t="shared" si="6758"/>
        <v>316</v>
      </c>
      <c r="O4416" s="15">
        <f>Premissas!$I$6</f>
        <v>47.71</v>
      </c>
      <c r="P4416" s="16">
        <f t="shared" si="6753"/>
        <v>0</v>
      </c>
      <c r="Q4416" s="17">
        <f>P4416*Premissas!$C$13</f>
        <v>0</v>
      </c>
      <c r="R4416" s="15">
        <f t="shared" si="6754"/>
        <v>316</v>
      </c>
      <c r="S4416" s="18">
        <f>R4416*Premissas!$C$11</f>
        <v>15220.183486238531</v>
      </c>
      <c r="Y4416" s="7" t="str">
        <f>Premissas!$E$6</f>
        <v>junho/19</v>
      </c>
      <c r="Z4416" s="29">
        <f t="shared" si="6759"/>
        <v>316</v>
      </c>
      <c r="AA4416" s="15">
        <f>Premissas!$H$6</f>
        <v>59.47</v>
      </c>
      <c r="AB4416" s="16">
        <f t="shared" si="6756"/>
        <v>0</v>
      </c>
      <c r="AC4416" s="17">
        <f>AB4416*Premissas!$C$6</f>
        <v>0</v>
      </c>
      <c r="AD4416" s="15">
        <f t="shared" si="6757"/>
        <v>316</v>
      </c>
      <c r="AE4416" s="18">
        <f>AD4416*Premissas!$C$12</f>
        <v>10186.776336602341</v>
      </c>
    </row>
    <row r="4417" spans="1:33" x14ac:dyDescent="0.25">
      <c r="A4417" s="7" t="str">
        <f>Premissas!$E$7</f>
        <v>maio/19</v>
      </c>
      <c r="B4417" s="29">
        <f t="shared" si="6760"/>
        <v>316</v>
      </c>
      <c r="C4417" s="15">
        <f>LARGE(Premissas!$H$7:$I$7,1)</f>
        <v>61.04</v>
      </c>
      <c r="D4417" s="20">
        <f t="shared" si="6750"/>
        <v>0</v>
      </c>
      <c r="E4417" s="17">
        <f>D4417*Premissas!$C$6</f>
        <v>0</v>
      </c>
      <c r="F4417" s="15">
        <f t="shared" si="6751"/>
        <v>316</v>
      </c>
      <c r="G4417" s="18">
        <f>F4417*Premissas!$C$5</f>
        <v>10186.776336602341</v>
      </c>
      <c r="M4417" s="7" t="str">
        <f>Premissas!$E$7</f>
        <v>maio/19</v>
      </c>
      <c r="N4417" s="29">
        <f t="shared" si="6758"/>
        <v>316</v>
      </c>
      <c r="O4417" s="15">
        <f>Premissas!$I$7</f>
        <v>46.37</v>
      </c>
      <c r="P4417" s="20">
        <f t="shared" si="6753"/>
        <v>0</v>
      </c>
      <c r="Q4417" s="17">
        <f>P4417*Premissas!$C$13</f>
        <v>0</v>
      </c>
      <c r="R4417" s="15">
        <f t="shared" si="6754"/>
        <v>316</v>
      </c>
      <c r="S4417" s="18">
        <f>R4417*Premissas!$C$11</f>
        <v>15220.183486238531</v>
      </c>
      <c r="Y4417" s="7" t="str">
        <f>Premissas!$E$7</f>
        <v>maio/19</v>
      </c>
      <c r="Z4417" s="29">
        <f t="shared" si="6759"/>
        <v>316</v>
      </c>
      <c r="AA4417" s="15">
        <f>Premissas!$H$7</f>
        <v>61.04</v>
      </c>
      <c r="AB4417" s="20">
        <f t="shared" si="6756"/>
        <v>0</v>
      </c>
      <c r="AC4417" s="17">
        <f>AB4417*Premissas!$C$6</f>
        <v>0</v>
      </c>
      <c r="AD4417" s="15">
        <f t="shared" si="6757"/>
        <v>316</v>
      </c>
      <c r="AE4417" s="18">
        <f>AD4417*Premissas!$C$12</f>
        <v>10186.776336602341</v>
      </c>
    </row>
    <row r="4418" spans="1:33" x14ac:dyDescent="0.25">
      <c r="A4418" s="7" t="str">
        <f>Premissas!$E$8</f>
        <v>abril/19</v>
      </c>
      <c r="B4418" s="29">
        <f t="shared" si="6760"/>
        <v>316</v>
      </c>
      <c r="C4418" s="15">
        <f>LARGE(Premissas!$H$8:$I$8,1)</f>
        <v>81.98</v>
      </c>
      <c r="D4418" s="20">
        <f t="shared" si="6750"/>
        <v>0</v>
      </c>
      <c r="E4418" s="17">
        <f>D4418*Premissas!$C$6</f>
        <v>0</v>
      </c>
      <c r="F4418" s="15">
        <f t="shared" si="6751"/>
        <v>316</v>
      </c>
      <c r="G4418" s="18">
        <f>F4418*Premissas!$C$5</f>
        <v>10186.776336602341</v>
      </c>
      <c r="M4418" s="7" t="str">
        <f>Premissas!$E$8</f>
        <v>abril/19</v>
      </c>
      <c r="N4418" s="29">
        <f t="shared" si="6758"/>
        <v>316</v>
      </c>
      <c r="O4418" s="15">
        <f>Premissas!$I$8</f>
        <v>53.09</v>
      </c>
      <c r="P4418" s="20">
        <f t="shared" si="6753"/>
        <v>0</v>
      </c>
      <c r="Q4418" s="17">
        <f>P4418*Premissas!$C$13</f>
        <v>0</v>
      </c>
      <c r="R4418" s="15">
        <f t="shared" si="6754"/>
        <v>316</v>
      </c>
      <c r="S4418" s="18">
        <f>R4418*Premissas!$C$11</f>
        <v>15220.183486238531</v>
      </c>
      <c r="Y4418" s="7" t="str">
        <f>Premissas!$E$8</f>
        <v>abril/19</v>
      </c>
      <c r="Z4418" s="29">
        <f t="shared" si="6759"/>
        <v>316</v>
      </c>
      <c r="AA4418" s="15">
        <f>Premissas!$H$8</f>
        <v>81.98</v>
      </c>
      <c r="AB4418" s="20">
        <f t="shared" si="6756"/>
        <v>0</v>
      </c>
      <c r="AC4418" s="17">
        <f>AB4418*Premissas!$C$6</f>
        <v>0</v>
      </c>
      <c r="AD4418" s="15">
        <f t="shared" si="6757"/>
        <v>316</v>
      </c>
      <c r="AE4418" s="18">
        <f>AD4418*Premissas!$C$12</f>
        <v>10186.776336602341</v>
      </c>
    </row>
    <row r="4419" spans="1:33" x14ac:dyDescent="0.25">
      <c r="A4419" s="7" t="str">
        <f>Premissas!$E$9</f>
        <v>março/19</v>
      </c>
      <c r="B4419" s="29">
        <f t="shared" si="6760"/>
        <v>316</v>
      </c>
      <c r="C4419" s="15">
        <f>LARGE(Premissas!$H$9:$I$9,1)</f>
        <v>77.73</v>
      </c>
      <c r="D4419" s="20">
        <f t="shared" si="6750"/>
        <v>0</v>
      </c>
      <c r="E4419" s="17">
        <f>D4419*Premissas!$C$6</f>
        <v>0</v>
      </c>
      <c r="F4419" s="15">
        <f t="shared" si="6751"/>
        <v>316</v>
      </c>
      <c r="G4419" s="18">
        <f>F4419*Premissas!$C$5</f>
        <v>10186.776336602341</v>
      </c>
      <c r="M4419" s="7" t="str">
        <f>Premissas!$E$9</f>
        <v>março/19</v>
      </c>
      <c r="N4419" s="29">
        <f t="shared" si="6758"/>
        <v>316</v>
      </c>
      <c r="O4419" s="15">
        <f>Premissas!$I$9</f>
        <v>77.73</v>
      </c>
      <c r="P4419" s="20">
        <f t="shared" si="6753"/>
        <v>0</v>
      </c>
      <c r="Q4419" s="17">
        <f>P4419*Premissas!$C$13</f>
        <v>0</v>
      </c>
      <c r="R4419" s="15">
        <f t="shared" si="6754"/>
        <v>316</v>
      </c>
      <c r="S4419" s="18">
        <f>R4419*Premissas!$C$11</f>
        <v>15220.183486238531</v>
      </c>
      <c r="Y4419" s="7" t="str">
        <f>Premissas!$E$9</f>
        <v>março/19</v>
      </c>
      <c r="Z4419" s="29">
        <f t="shared" si="6759"/>
        <v>316</v>
      </c>
      <c r="AA4419" s="15">
        <f>Premissas!$H$9</f>
        <v>77.62</v>
      </c>
      <c r="AB4419" s="20">
        <f t="shared" si="6756"/>
        <v>0</v>
      </c>
      <c r="AC4419" s="17">
        <f>AB4419*Premissas!$C$6</f>
        <v>0</v>
      </c>
      <c r="AD4419" s="15">
        <f t="shared" si="6757"/>
        <v>316</v>
      </c>
      <c r="AE4419" s="18">
        <f>AD4419*Premissas!$C$12</f>
        <v>10186.776336602341</v>
      </c>
    </row>
    <row r="4420" spans="1:33" x14ac:dyDescent="0.25">
      <c r="A4420" s="7" t="str">
        <f>Premissas!$E$10</f>
        <v>fevereiro/19</v>
      </c>
      <c r="B4420" s="29">
        <f t="shared" si="6760"/>
        <v>316</v>
      </c>
      <c r="C4420" s="15">
        <f>LARGE(Premissas!$H$10:$I$10,1)</f>
        <v>89.49</v>
      </c>
      <c r="D4420" s="20">
        <f t="shared" si="6750"/>
        <v>0</v>
      </c>
      <c r="E4420" s="17">
        <f>D4420*Premissas!$C$6</f>
        <v>0</v>
      </c>
      <c r="F4420" s="15">
        <f t="shared" si="6751"/>
        <v>316</v>
      </c>
      <c r="G4420" s="18">
        <f>F4420*Premissas!$C$5</f>
        <v>10186.776336602341</v>
      </c>
      <c r="M4420" s="7" t="str">
        <f>Premissas!$E$10</f>
        <v>fevereiro/19</v>
      </c>
      <c r="N4420" s="29">
        <f t="shared" si="6758"/>
        <v>316</v>
      </c>
      <c r="O4420" s="15">
        <f>Premissas!$I$10</f>
        <v>61.82</v>
      </c>
      <c r="P4420" s="20">
        <f t="shared" si="6753"/>
        <v>0</v>
      </c>
      <c r="Q4420" s="17">
        <f>P4420*Premissas!$C$13</f>
        <v>0</v>
      </c>
      <c r="R4420" s="15">
        <f t="shared" si="6754"/>
        <v>316</v>
      </c>
      <c r="S4420" s="18">
        <f>R4420*Premissas!$C$11</f>
        <v>15220.183486238531</v>
      </c>
      <c r="Y4420" s="7" t="str">
        <f>Premissas!$E$10</f>
        <v>fevereiro/19</v>
      </c>
      <c r="Z4420" s="29">
        <f t="shared" si="6759"/>
        <v>316</v>
      </c>
      <c r="AA4420" s="15">
        <f>Premissas!$H$10</f>
        <v>89.49</v>
      </c>
      <c r="AB4420" s="20">
        <f t="shared" si="6756"/>
        <v>0</v>
      </c>
      <c r="AC4420" s="17">
        <f>AB4420*Premissas!$C$6</f>
        <v>0</v>
      </c>
      <c r="AD4420" s="15">
        <f t="shared" si="6757"/>
        <v>316</v>
      </c>
      <c r="AE4420" s="18">
        <f>AD4420*Premissas!$C$12</f>
        <v>10186.776336602341</v>
      </c>
    </row>
    <row r="4421" spans="1:33" x14ac:dyDescent="0.25">
      <c r="A4421" s="7" t="str">
        <f>Premissas!$E$11</f>
        <v>janeiro/19</v>
      </c>
      <c r="B4421" s="29">
        <f t="shared" si="6760"/>
        <v>316</v>
      </c>
      <c r="C4421" s="15">
        <f>LARGE(Premissas!$H$11:$I$11,1)</f>
        <v>81.09</v>
      </c>
      <c r="D4421" s="16">
        <f t="shared" si="6750"/>
        <v>0</v>
      </c>
      <c r="E4421" s="17">
        <f>D4421*Premissas!$C$6</f>
        <v>0</v>
      </c>
      <c r="F4421" s="15">
        <f t="shared" si="6751"/>
        <v>316</v>
      </c>
      <c r="G4421" s="18">
        <f>F4421*Premissas!$C$5</f>
        <v>10186.776336602341</v>
      </c>
      <c r="M4421" s="7" t="str">
        <f>Premissas!$E$11</f>
        <v>janeiro/19</v>
      </c>
      <c r="N4421" s="29">
        <f t="shared" si="6758"/>
        <v>316</v>
      </c>
      <c r="O4421" s="15">
        <f>Premissas!$I$11</f>
        <v>57.12</v>
      </c>
      <c r="P4421" s="16">
        <f t="shared" si="6753"/>
        <v>0</v>
      </c>
      <c r="Q4421" s="17">
        <f>P4421*Premissas!$C$13</f>
        <v>0</v>
      </c>
      <c r="R4421" s="15">
        <f t="shared" si="6754"/>
        <v>316</v>
      </c>
      <c r="S4421" s="18">
        <f>R4421*Premissas!$C$11</f>
        <v>15220.183486238531</v>
      </c>
      <c r="Y4421" s="7" t="str">
        <f>Premissas!$E$11</f>
        <v>janeiro/19</v>
      </c>
      <c r="Z4421" s="29">
        <f t="shared" si="6759"/>
        <v>316</v>
      </c>
      <c r="AA4421" s="15">
        <f>Premissas!$H$11</f>
        <v>81.09</v>
      </c>
      <c r="AB4421" s="16">
        <f t="shared" si="6756"/>
        <v>0</v>
      </c>
      <c r="AC4421" s="17">
        <f>AB4421*Premissas!$C$6</f>
        <v>0</v>
      </c>
      <c r="AD4421" s="15">
        <f t="shared" si="6757"/>
        <v>316</v>
      </c>
      <c r="AE4421" s="18">
        <f>AD4421*Premissas!$C$12</f>
        <v>10186.776336602341</v>
      </c>
    </row>
    <row r="4422" spans="1:33" x14ac:dyDescent="0.25">
      <c r="A4422" s="7" t="str">
        <f>Premissas!$E$12</f>
        <v>dezembro/18</v>
      </c>
      <c r="B4422" s="29">
        <f t="shared" si="6760"/>
        <v>316</v>
      </c>
      <c r="C4422" s="15">
        <f>LARGE(Premissas!$H$12:$I$12,1)</f>
        <v>66.98</v>
      </c>
      <c r="D4422" s="16">
        <f t="shared" si="6750"/>
        <v>0</v>
      </c>
      <c r="E4422" s="17">
        <f>D4422*Premissas!$C$6</f>
        <v>0</v>
      </c>
      <c r="F4422" s="15">
        <f t="shared" si="6751"/>
        <v>316</v>
      </c>
      <c r="G4422" s="18">
        <f>F4422*Premissas!$C$5</f>
        <v>10186.776336602341</v>
      </c>
      <c r="M4422" s="7" t="str">
        <f>Premissas!$E$12</f>
        <v>dezembro/18</v>
      </c>
      <c r="N4422" s="29">
        <f t="shared" si="6758"/>
        <v>316</v>
      </c>
      <c r="O4422" s="15">
        <f>Premissas!$I$12</f>
        <v>56.9</v>
      </c>
      <c r="P4422" s="16">
        <f t="shared" si="6753"/>
        <v>0</v>
      </c>
      <c r="Q4422" s="17">
        <f>P4422*Premissas!$C$13</f>
        <v>0</v>
      </c>
      <c r="R4422" s="15">
        <f t="shared" si="6754"/>
        <v>316</v>
      </c>
      <c r="S4422" s="18">
        <f>R4422*Premissas!$C$11</f>
        <v>15220.183486238531</v>
      </c>
      <c r="Y4422" s="7" t="str">
        <f>Premissas!$E$12</f>
        <v>dezembro/18</v>
      </c>
      <c r="Z4422" s="29">
        <f t="shared" si="6759"/>
        <v>316</v>
      </c>
      <c r="AA4422" s="15">
        <f>Premissas!$H$12</f>
        <v>66.98</v>
      </c>
      <c r="AB4422" s="16">
        <f t="shared" si="6756"/>
        <v>0</v>
      </c>
      <c r="AC4422" s="17">
        <f>AB4422*Premissas!$C$6</f>
        <v>0</v>
      </c>
      <c r="AD4422" s="15">
        <f t="shared" si="6757"/>
        <v>316</v>
      </c>
      <c r="AE4422" s="18">
        <f>AD4422*Premissas!$C$12</f>
        <v>10186.776336602341</v>
      </c>
    </row>
    <row r="4423" spans="1:33" x14ac:dyDescent="0.25">
      <c r="A4423" s="7" t="str">
        <f>Premissas!$E$13</f>
        <v>novembro/18</v>
      </c>
      <c r="B4423" s="29">
        <f t="shared" si="6760"/>
        <v>316</v>
      </c>
      <c r="C4423" s="15">
        <f>LARGE(Premissas!$H$13:$I$13,1)</f>
        <v>66.42</v>
      </c>
      <c r="D4423" s="16">
        <f t="shared" si="6750"/>
        <v>0</v>
      </c>
      <c r="E4423" s="17">
        <f>D4423*Premissas!$C$6</f>
        <v>0</v>
      </c>
      <c r="F4423" s="15">
        <f t="shared" si="6751"/>
        <v>316</v>
      </c>
      <c r="G4423" s="18">
        <f>F4423*Premissas!$C$5</f>
        <v>10186.776336602341</v>
      </c>
      <c r="M4423" s="7" t="str">
        <f>Premissas!$E$13</f>
        <v>novembro/18</v>
      </c>
      <c r="N4423" s="29">
        <f t="shared" si="6758"/>
        <v>316</v>
      </c>
      <c r="O4423" s="15">
        <f>Premissas!$I$13</f>
        <v>40.659999999999997</v>
      </c>
      <c r="P4423" s="16">
        <f t="shared" si="6753"/>
        <v>0</v>
      </c>
      <c r="Q4423" s="17">
        <f>P4423*Premissas!$C$13</f>
        <v>0</v>
      </c>
      <c r="R4423" s="15">
        <f t="shared" si="6754"/>
        <v>316</v>
      </c>
      <c r="S4423" s="18">
        <f>R4423*Premissas!$C$11</f>
        <v>15220.183486238531</v>
      </c>
      <c r="Y4423" s="7" t="str">
        <f>Premissas!$E$13</f>
        <v>novembro/18</v>
      </c>
      <c r="Z4423" s="29">
        <f t="shared" si="6759"/>
        <v>316</v>
      </c>
      <c r="AA4423" s="15">
        <f>Premissas!$H$13</f>
        <v>66.42</v>
      </c>
      <c r="AB4423" s="16">
        <f t="shared" si="6756"/>
        <v>0</v>
      </c>
      <c r="AC4423" s="17">
        <f>AB4423*Premissas!$C$6</f>
        <v>0</v>
      </c>
      <c r="AD4423" s="15">
        <f t="shared" si="6757"/>
        <v>316</v>
      </c>
      <c r="AE4423" s="18">
        <f>AD4423*Premissas!$C$12</f>
        <v>10186.776336602341</v>
      </c>
    </row>
    <row r="4424" spans="1:33" x14ac:dyDescent="0.25">
      <c r="A4424" s="26" t="s">
        <v>35</v>
      </c>
      <c r="B4424" s="5"/>
      <c r="C4424" s="5">
        <f>LARGE(C4411:C4423,1)</f>
        <v>89.49</v>
      </c>
      <c r="D4424" s="5">
        <f>LARGE(D4411:D4423,1)</f>
        <v>0</v>
      </c>
      <c r="E4424" s="27">
        <f>SUM(E4412:E4423)</f>
        <v>0</v>
      </c>
      <c r="F4424" s="5">
        <f>LARGE(F4411:F4423,1)</f>
        <v>316</v>
      </c>
      <c r="G4424" s="27">
        <f t="shared" si="6674"/>
        <v>122241.3160392281</v>
      </c>
      <c r="H4424" s="50">
        <f>E4424+G4424</f>
        <v>122241.3160392281</v>
      </c>
      <c r="I4424">
        <f>B4412</f>
        <v>316</v>
      </c>
      <c r="M4424" s="26" t="s">
        <v>35</v>
      </c>
      <c r="N4424" s="5"/>
      <c r="O4424" s="5">
        <f t="shared" ref="O4424:P4424" si="6761">LARGE(O4411:O4423,1)</f>
        <v>77.73</v>
      </c>
      <c r="P4424" s="5">
        <f t="shared" si="6761"/>
        <v>0</v>
      </c>
      <c r="Q4424" s="27">
        <f t="shared" ref="Q4424" si="6762">SUM(Q4412:Q4423)</f>
        <v>0</v>
      </c>
      <c r="R4424" s="5">
        <f t="shared" ref="R4424" si="6763">LARGE(R4411:R4423,1)</f>
        <v>316</v>
      </c>
      <c r="S4424" s="27">
        <f t="shared" si="6678"/>
        <v>182642.20183486238</v>
      </c>
      <c r="T4424" s="50">
        <f t="shared" ref="T4424" si="6764">Q4424+S4424</f>
        <v>182642.20183486238</v>
      </c>
      <c r="U4424">
        <f t="shared" ref="U4424" si="6765">N4412</f>
        <v>316</v>
      </c>
      <c r="Y4424" s="26" t="s">
        <v>35</v>
      </c>
      <c r="Z4424" s="5"/>
      <c r="AA4424" s="5">
        <f t="shared" ref="AA4424:AB4424" si="6766">LARGE(AA4411:AA4423,1)</f>
        <v>89.49</v>
      </c>
      <c r="AB4424" s="5">
        <f t="shared" si="6766"/>
        <v>0</v>
      </c>
      <c r="AC4424" s="27">
        <f t="shared" ref="AC4424" si="6767">SUM(AC4412:AC4423)</f>
        <v>0</v>
      </c>
      <c r="AD4424" s="5">
        <f t="shared" ref="AD4424" si="6768">LARGE(AD4411:AD4423,1)</f>
        <v>316</v>
      </c>
      <c r="AE4424" s="27">
        <f t="shared" si="6684"/>
        <v>122241.3160392281</v>
      </c>
      <c r="AF4424" s="50">
        <f t="shared" ref="AF4424" si="6769">AC4424+AE4424</f>
        <v>122241.3160392281</v>
      </c>
      <c r="AG4424">
        <f t="shared" ref="AG4424" si="6770">Z4412</f>
        <v>316</v>
      </c>
    </row>
    <row r="4425" spans="1:33" x14ac:dyDescent="0.25">
      <c r="A4425" s="6" t="s">
        <v>12</v>
      </c>
      <c r="B4425" s="6" t="s">
        <v>18</v>
      </c>
      <c r="C4425" s="6" t="s">
        <v>19</v>
      </c>
      <c r="D4425" s="14" t="s">
        <v>20</v>
      </c>
      <c r="E4425" s="14" t="s">
        <v>21</v>
      </c>
      <c r="F4425" s="6" t="s">
        <v>22</v>
      </c>
      <c r="G4425" s="6" t="s">
        <v>23</v>
      </c>
      <c r="M4425" s="6" t="s">
        <v>12</v>
      </c>
      <c r="N4425" s="6" t="s">
        <v>18</v>
      </c>
      <c r="O4425" s="6" t="s">
        <v>19</v>
      </c>
      <c r="P4425" s="14" t="s">
        <v>20</v>
      </c>
      <c r="Q4425" s="14" t="s">
        <v>21</v>
      </c>
      <c r="R4425" s="6" t="s">
        <v>22</v>
      </c>
      <c r="S4425" s="6" t="s">
        <v>23</v>
      </c>
      <c r="Y4425" s="6" t="s">
        <v>12</v>
      </c>
      <c r="Z4425" s="6" t="s">
        <v>18</v>
      </c>
      <c r="AA4425" s="6" t="s">
        <v>19</v>
      </c>
      <c r="AB4425" s="14" t="s">
        <v>20</v>
      </c>
      <c r="AC4425" s="14" t="s">
        <v>21</v>
      </c>
      <c r="AD4425" s="6" t="s">
        <v>22</v>
      </c>
      <c r="AE4425" s="6" t="s">
        <v>23</v>
      </c>
    </row>
    <row r="4426" spans="1:33" x14ac:dyDescent="0.25">
      <c r="A4426" s="7" t="str">
        <f>Premissas!$E$2</f>
        <v>outubro/19</v>
      </c>
      <c r="B4426" s="29">
        <f>B4412+1</f>
        <v>317</v>
      </c>
      <c r="C4426" s="15">
        <f>LARGE(Premissas!$H$2:$I$2,1)</f>
        <v>63.39</v>
      </c>
      <c r="D4426" s="16">
        <f t="shared" ref="D4426:D4437" si="6771">IF(C4426&gt;105%*B4426,(C4426-B4426),0)</f>
        <v>0</v>
      </c>
      <c r="E4426" s="17">
        <f>D4426*Premissas!$C$6</f>
        <v>0</v>
      </c>
      <c r="F4426" s="15">
        <f t="shared" ref="F4426:F4437" si="6772">IF(C4426&gt;B4426,C4426,B4426)</f>
        <v>317</v>
      </c>
      <c r="G4426" s="18">
        <f>F4426*Premissas!$C$5</f>
        <v>10219.012970578931</v>
      </c>
      <c r="M4426" s="7" t="str">
        <f>Premissas!$E$2</f>
        <v>outubro/19</v>
      </c>
      <c r="N4426" s="29">
        <f t="shared" ref="N4426" si="6773">N4412+1</f>
        <v>317</v>
      </c>
      <c r="O4426" s="15">
        <f>Premissas!$I$2</f>
        <v>63.39</v>
      </c>
      <c r="P4426" s="16">
        <f t="shared" ref="P4426:P4437" si="6774">IF(O4426&gt;105%*N4426,(O4426-N4426),0)</f>
        <v>0</v>
      </c>
      <c r="Q4426" s="17">
        <f>P4426*Premissas!$C$13</f>
        <v>0</v>
      </c>
      <c r="R4426" s="15">
        <f t="shared" ref="R4426:R4437" si="6775">IF(O4426&gt;N4426,O4426,N4426)</f>
        <v>317</v>
      </c>
      <c r="S4426" s="18">
        <f>R4426*Premissas!$C$11</f>
        <v>15268.348623853211</v>
      </c>
      <c r="Y4426" s="7" t="str">
        <f>Premissas!$E$2</f>
        <v>outubro/19</v>
      </c>
      <c r="Z4426" s="29">
        <f t="shared" ref="Z4426" si="6776">Z4412+1</f>
        <v>317</v>
      </c>
      <c r="AA4426" s="15">
        <f>Premissas!$H$2</f>
        <v>58.8</v>
      </c>
      <c r="AB4426" s="16">
        <f t="shared" ref="AB4426:AB4437" si="6777">IF(AA4426&gt;105%*Z4426,(AA4426-Z4426),0)</f>
        <v>0</v>
      </c>
      <c r="AC4426" s="17">
        <f>AB4426*Premissas!$C$6</f>
        <v>0</v>
      </c>
      <c r="AD4426" s="15">
        <f t="shared" ref="AD4426:AD4437" si="6778">IF(AA4426&gt;Z4426,AA4426,Z4426)</f>
        <v>317</v>
      </c>
      <c r="AE4426" s="18">
        <f>AD4426*Premissas!$C$12</f>
        <v>10219.012970578931</v>
      </c>
    </row>
    <row r="4427" spans="1:33" x14ac:dyDescent="0.25">
      <c r="A4427" s="7" t="str">
        <f>Premissas!$E$3</f>
        <v>setembro/19</v>
      </c>
      <c r="B4427" s="29">
        <f>B4426</f>
        <v>317</v>
      </c>
      <c r="C4427" s="15">
        <f>LARGE(Premissas!$H$3:$I$3,1)</f>
        <v>58.91</v>
      </c>
      <c r="D4427" s="16">
        <f t="shared" si="6771"/>
        <v>0</v>
      </c>
      <c r="E4427" s="17">
        <f>D4427*Premissas!$C$6</f>
        <v>0</v>
      </c>
      <c r="F4427" s="15">
        <f t="shared" si="6772"/>
        <v>317</v>
      </c>
      <c r="G4427" s="18">
        <f>F4427*Premissas!$C$5</f>
        <v>10219.012970578931</v>
      </c>
      <c r="M4427" s="7" t="str">
        <f>Premissas!$E$3</f>
        <v>setembro/19</v>
      </c>
      <c r="N4427" s="29">
        <f t="shared" ref="N4427:N4437" si="6779">N4426</f>
        <v>317</v>
      </c>
      <c r="O4427" s="15">
        <f>Premissas!$I$3</f>
        <v>52.19</v>
      </c>
      <c r="P4427" s="16">
        <f t="shared" si="6774"/>
        <v>0</v>
      </c>
      <c r="Q4427" s="17">
        <f>P4427*Premissas!$C$13</f>
        <v>0</v>
      </c>
      <c r="R4427" s="15">
        <f t="shared" si="6775"/>
        <v>317</v>
      </c>
      <c r="S4427" s="18">
        <f>R4427*Premissas!$C$11</f>
        <v>15268.348623853211</v>
      </c>
      <c r="Y4427" s="7" t="str">
        <f>Premissas!$E$3</f>
        <v>setembro/19</v>
      </c>
      <c r="Z4427" s="29">
        <f t="shared" ref="Z4427:Z4437" si="6780">Z4426</f>
        <v>317</v>
      </c>
      <c r="AA4427" s="15">
        <f>Premissas!$H$3</f>
        <v>58.91</v>
      </c>
      <c r="AB4427" s="16">
        <f t="shared" si="6777"/>
        <v>0</v>
      </c>
      <c r="AC4427" s="17">
        <f>AB4427*Premissas!$C$6</f>
        <v>0</v>
      </c>
      <c r="AD4427" s="15">
        <f t="shared" si="6778"/>
        <v>317</v>
      </c>
      <c r="AE4427" s="18">
        <f>AD4427*Premissas!$C$12</f>
        <v>10219.012970578931</v>
      </c>
    </row>
    <row r="4428" spans="1:33" x14ac:dyDescent="0.25">
      <c r="A4428" s="7" t="str">
        <f>Premissas!$E$4</f>
        <v>agosto/19</v>
      </c>
      <c r="B4428" s="29">
        <f t="shared" ref="B4428:B4437" si="6781">B4427</f>
        <v>317</v>
      </c>
      <c r="C4428" s="15">
        <f>LARGE(Premissas!$H$4:$I$4,1)</f>
        <v>46.48</v>
      </c>
      <c r="D4428" s="16">
        <f t="shared" si="6771"/>
        <v>0</v>
      </c>
      <c r="E4428" s="17">
        <f>D4428*Premissas!$C$6</f>
        <v>0</v>
      </c>
      <c r="F4428" s="15">
        <f t="shared" si="6772"/>
        <v>317</v>
      </c>
      <c r="G4428" s="18">
        <f>F4428*Premissas!$C$5</f>
        <v>10219.012970578931</v>
      </c>
      <c r="M4428" s="7" t="str">
        <f>Premissas!$E$4</f>
        <v>agosto/19</v>
      </c>
      <c r="N4428" s="29">
        <f t="shared" si="6779"/>
        <v>317</v>
      </c>
      <c r="O4428" s="15">
        <f>Premissas!$I$4</f>
        <v>20.16</v>
      </c>
      <c r="P4428" s="16">
        <f t="shared" si="6774"/>
        <v>0</v>
      </c>
      <c r="Q4428" s="17">
        <f>P4428*Premissas!$C$13</f>
        <v>0</v>
      </c>
      <c r="R4428" s="15">
        <f t="shared" si="6775"/>
        <v>317</v>
      </c>
      <c r="S4428" s="18">
        <f>R4428*Premissas!$C$11</f>
        <v>15268.348623853211</v>
      </c>
      <c r="Y4428" s="7" t="str">
        <f>Premissas!$E$4</f>
        <v>agosto/19</v>
      </c>
      <c r="Z4428" s="29">
        <f t="shared" si="6780"/>
        <v>317</v>
      </c>
      <c r="AA4428" s="15">
        <f>Premissas!$H$4</f>
        <v>46.48</v>
      </c>
      <c r="AB4428" s="16">
        <f t="shared" si="6777"/>
        <v>0</v>
      </c>
      <c r="AC4428" s="17">
        <f>AB4428*Premissas!$C$6</f>
        <v>0</v>
      </c>
      <c r="AD4428" s="15">
        <f t="shared" si="6778"/>
        <v>317</v>
      </c>
      <c r="AE4428" s="18">
        <f>AD4428*Premissas!$C$12</f>
        <v>10219.012970578931</v>
      </c>
    </row>
    <row r="4429" spans="1:33" x14ac:dyDescent="0.25">
      <c r="A4429" s="7" t="str">
        <f>Premissas!$E$5</f>
        <v>julho/19</v>
      </c>
      <c r="B4429" s="29">
        <f t="shared" si="6781"/>
        <v>317</v>
      </c>
      <c r="C4429" s="15">
        <f>LARGE(Premissas!$H$5:$I$5,1)</f>
        <v>63.17</v>
      </c>
      <c r="D4429" s="16">
        <f t="shared" si="6771"/>
        <v>0</v>
      </c>
      <c r="E4429" s="17">
        <f>D4429*Premissas!$C$6</f>
        <v>0</v>
      </c>
      <c r="F4429" s="15">
        <f t="shared" si="6772"/>
        <v>317</v>
      </c>
      <c r="G4429" s="18">
        <f>F4429*Premissas!$C$5</f>
        <v>10219.012970578931</v>
      </c>
      <c r="M4429" s="7" t="str">
        <f>Premissas!$E$5</f>
        <v>julho/19</v>
      </c>
      <c r="N4429" s="29">
        <f t="shared" si="6779"/>
        <v>317</v>
      </c>
      <c r="O4429" s="15">
        <f>Premissas!$I$5</f>
        <v>39.979999999999997</v>
      </c>
      <c r="P4429" s="16">
        <f t="shared" si="6774"/>
        <v>0</v>
      </c>
      <c r="Q4429" s="17">
        <f>P4429*Premissas!$C$13</f>
        <v>0</v>
      </c>
      <c r="R4429" s="15">
        <f t="shared" si="6775"/>
        <v>317</v>
      </c>
      <c r="S4429" s="18">
        <f>R4429*Premissas!$C$11</f>
        <v>15268.348623853211</v>
      </c>
      <c r="Y4429" s="7" t="str">
        <f>Premissas!$E$5</f>
        <v>julho/19</v>
      </c>
      <c r="Z4429" s="29">
        <f t="shared" si="6780"/>
        <v>317</v>
      </c>
      <c r="AA4429" s="15">
        <f>Premissas!$H$5</f>
        <v>63.17</v>
      </c>
      <c r="AB4429" s="16">
        <f t="shared" si="6777"/>
        <v>0</v>
      </c>
      <c r="AC4429" s="17">
        <f>AB4429*Premissas!$C$6</f>
        <v>0</v>
      </c>
      <c r="AD4429" s="15">
        <f t="shared" si="6778"/>
        <v>317</v>
      </c>
      <c r="AE4429" s="18">
        <f>AD4429*Premissas!$C$12</f>
        <v>10219.012970578931</v>
      </c>
    </row>
    <row r="4430" spans="1:33" x14ac:dyDescent="0.25">
      <c r="A4430" s="7" t="str">
        <f>Premissas!$E$6</f>
        <v>junho/19</v>
      </c>
      <c r="B4430" s="29">
        <f t="shared" si="6781"/>
        <v>317</v>
      </c>
      <c r="C4430" s="15">
        <f>LARGE(Premissas!$H$6:$I$6,1)</f>
        <v>59.47</v>
      </c>
      <c r="D4430" s="16">
        <f t="shared" si="6771"/>
        <v>0</v>
      </c>
      <c r="E4430" s="17">
        <f>D4430*Premissas!$C$6</f>
        <v>0</v>
      </c>
      <c r="F4430" s="15">
        <f t="shared" si="6772"/>
        <v>317</v>
      </c>
      <c r="G4430" s="18">
        <f>F4430*Premissas!$C$5</f>
        <v>10219.012970578931</v>
      </c>
      <c r="M4430" s="7" t="str">
        <f>Premissas!$E$6</f>
        <v>junho/19</v>
      </c>
      <c r="N4430" s="29">
        <f t="shared" si="6779"/>
        <v>317</v>
      </c>
      <c r="O4430" s="15">
        <f>Premissas!$I$6</f>
        <v>47.71</v>
      </c>
      <c r="P4430" s="16">
        <f t="shared" si="6774"/>
        <v>0</v>
      </c>
      <c r="Q4430" s="17">
        <f>P4430*Premissas!$C$13</f>
        <v>0</v>
      </c>
      <c r="R4430" s="15">
        <f t="shared" si="6775"/>
        <v>317</v>
      </c>
      <c r="S4430" s="18">
        <f>R4430*Premissas!$C$11</f>
        <v>15268.348623853211</v>
      </c>
      <c r="Y4430" s="7" t="str">
        <f>Premissas!$E$6</f>
        <v>junho/19</v>
      </c>
      <c r="Z4430" s="29">
        <f t="shared" si="6780"/>
        <v>317</v>
      </c>
      <c r="AA4430" s="15">
        <f>Premissas!$H$6</f>
        <v>59.47</v>
      </c>
      <c r="AB4430" s="16">
        <f t="shared" si="6777"/>
        <v>0</v>
      </c>
      <c r="AC4430" s="17">
        <f>AB4430*Premissas!$C$6</f>
        <v>0</v>
      </c>
      <c r="AD4430" s="15">
        <f t="shared" si="6778"/>
        <v>317</v>
      </c>
      <c r="AE4430" s="18">
        <f>AD4430*Premissas!$C$12</f>
        <v>10219.012970578931</v>
      </c>
    </row>
    <row r="4431" spans="1:33" x14ac:dyDescent="0.25">
      <c r="A4431" s="7" t="str">
        <f>Premissas!$E$7</f>
        <v>maio/19</v>
      </c>
      <c r="B4431" s="29">
        <f t="shared" si="6781"/>
        <v>317</v>
      </c>
      <c r="C4431" s="15">
        <f>LARGE(Premissas!$H$7:$I$7,1)</f>
        <v>61.04</v>
      </c>
      <c r="D4431" s="20">
        <f t="shared" si="6771"/>
        <v>0</v>
      </c>
      <c r="E4431" s="17">
        <f>D4431*Premissas!$C$6</f>
        <v>0</v>
      </c>
      <c r="F4431" s="15">
        <f t="shared" si="6772"/>
        <v>317</v>
      </c>
      <c r="G4431" s="18">
        <f>F4431*Premissas!$C$5</f>
        <v>10219.012970578931</v>
      </c>
      <c r="M4431" s="7" t="str">
        <f>Premissas!$E$7</f>
        <v>maio/19</v>
      </c>
      <c r="N4431" s="29">
        <f t="shared" si="6779"/>
        <v>317</v>
      </c>
      <c r="O4431" s="15">
        <f>Premissas!$I$7</f>
        <v>46.37</v>
      </c>
      <c r="P4431" s="20">
        <f t="shared" si="6774"/>
        <v>0</v>
      </c>
      <c r="Q4431" s="17">
        <f>P4431*Premissas!$C$13</f>
        <v>0</v>
      </c>
      <c r="R4431" s="15">
        <f t="shared" si="6775"/>
        <v>317</v>
      </c>
      <c r="S4431" s="18">
        <f>R4431*Premissas!$C$11</f>
        <v>15268.348623853211</v>
      </c>
      <c r="Y4431" s="7" t="str">
        <f>Premissas!$E$7</f>
        <v>maio/19</v>
      </c>
      <c r="Z4431" s="29">
        <f t="shared" si="6780"/>
        <v>317</v>
      </c>
      <c r="AA4431" s="15">
        <f>Premissas!$H$7</f>
        <v>61.04</v>
      </c>
      <c r="AB4431" s="20">
        <f t="shared" si="6777"/>
        <v>0</v>
      </c>
      <c r="AC4431" s="17">
        <f>AB4431*Premissas!$C$6</f>
        <v>0</v>
      </c>
      <c r="AD4431" s="15">
        <f t="shared" si="6778"/>
        <v>317</v>
      </c>
      <c r="AE4431" s="18">
        <f>AD4431*Premissas!$C$12</f>
        <v>10219.012970578931</v>
      </c>
    </row>
    <row r="4432" spans="1:33" x14ac:dyDescent="0.25">
      <c r="A4432" s="7" t="str">
        <f>Premissas!$E$8</f>
        <v>abril/19</v>
      </c>
      <c r="B4432" s="29">
        <f t="shared" si="6781"/>
        <v>317</v>
      </c>
      <c r="C4432" s="15">
        <f>LARGE(Premissas!$H$8:$I$8,1)</f>
        <v>81.98</v>
      </c>
      <c r="D4432" s="20">
        <f t="shared" si="6771"/>
        <v>0</v>
      </c>
      <c r="E4432" s="17">
        <f>D4432*Premissas!$C$6</f>
        <v>0</v>
      </c>
      <c r="F4432" s="15">
        <f t="shared" si="6772"/>
        <v>317</v>
      </c>
      <c r="G4432" s="18">
        <f>F4432*Premissas!$C$5</f>
        <v>10219.012970578931</v>
      </c>
      <c r="M4432" s="7" t="str">
        <f>Premissas!$E$8</f>
        <v>abril/19</v>
      </c>
      <c r="N4432" s="29">
        <f t="shared" si="6779"/>
        <v>317</v>
      </c>
      <c r="O4432" s="15">
        <f>Premissas!$I$8</f>
        <v>53.09</v>
      </c>
      <c r="P4432" s="20">
        <f t="shared" si="6774"/>
        <v>0</v>
      </c>
      <c r="Q4432" s="17">
        <f>P4432*Premissas!$C$13</f>
        <v>0</v>
      </c>
      <c r="R4432" s="15">
        <f t="shared" si="6775"/>
        <v>317</v>
      </c>
      <c r="S4432" s="18">
        <f>R4432*Premissas!$C$11</f>
        <v>15268.348623853211</v>
      </c>
      <c r="Y4432" s="7" t="str">
        <f>Premissas!$E$8</f>
        <v>abril/19</v>
      </c>
      <c r="Z4432" s="29">
        <f t="shared" si="6780"/>
        <v>317</v>
      </c>
      <c r="AA4432" s="15">
        <f>Premissas!$H$8</f>
        <v>81.98</v>
      </c>
      <c r="AB4432" s="20">
        <f t="shared" si="6777"/>
        <v>0</v>
      </c>
      <c r="AC4432" s="17">
        <f>AB4432*Premissas!$C$6</f>
        <v>0</v>
      </c>
      <c r="AD4432" s="15">
        <f t="shared" si="6778"/>
        <v>317</v>
      </c>
      <c r="AE4432" s="18">
        <f>AD4432*Premissas!$C$12</f>
        <v>10219.012970578931</v>
      </c>
    </row>
    <row r="4433" spans="1:33" x14ac:dyDescent="0.25">
      <c r="A4433" s="7" t="str">
        <f>Premissas!$E$9</f>
        <v>março/19</v>
      </c>
      <c r="B4433" s="29">
        <f t="shared" si="6781"/>
        <v>317</v>
      </c>
      <c r="C4433" s="15">
        <f>LARGE(Premissas!$H$9:$I$9,1)</f>
        <v>77.73</v>
      </c>
      <c r="D4433" s="20">
        <f t="shared" si="6771"/>
        <v>0</v>
      </c>
      <c r="E4433" s="17">
        <f>D4433*Premissas!$C$6</f>
        <v>0</v>
      </c>
      <c r="F4433" s="15">
        <f t="shared" si="6772"/>
        <v>317</v>
      </c>
      <c r="G4433" s="18">
        <f>F4433*Premissas!$C$5</f>
        <v>10219.012970578931</v>
      </c>
      <c r="M4433" s="7" t="str">
        <f>Premissas!$E$9</f>
        <v>março/19</v>
      </c>
      <c r="N4433" s="29">
        <f t="shared" si="6779"/>
        <v>317</v>
      </c>
      <c r="O4433" s="15">
        <f>Premissas!$I$9</f>
        <v>77.73</v>
      </c>
      <c r="P4433" s="20">
        <f t="shared" si="6774"/>
        <v>0</v>
      </c>
      <c r="Q4433" s="17">
        <f>P4433*Premissas!$C$13</f>
        <v>0</v>
      </c>
      <c r="R4433" s="15">
        <f t="shared" si="6775"/>
        <v>317</v>
      </c>
      <c r="S4433" s="18">
        <f>R4433*Premissas!$C$11</f>
        <v>15268.348623853211</v>
      </c>
      <c r="Y4433" s="7" t="str">
        <f>Premissas!$E$9</f>
        <v>março/19</v>
      </c>
      <c r="Z4433" s="29">
        <f t="shared" si="6780"/>
        <v>317</v>
      </c>
      <c r="AA4433" s="15">
        <f>Premissas!$H$9</f>
        <v>77.62</v>
      </c>
      <c r="AB4433" s="20">
        <f t="shared" si="6777"/>
        <v>0</v>
      </c>
      <c r="AC4433" s="17">
        <f>AB4433*Premissas!$C$6</f>
        <v>0</v>
      </c>
      <c r="AD4433" s="15">
        <f t="shared" si="6778"/>
        <v>317</v>
      </c>
      <c r="AE4433" s="18">
        <f>AD4433*Premissas!$C$12</f>
        <v>10219.012970578931</v>
      </c>
    </row>
    <row r="4434" spans="1:33" x14ac:dyDescent="0.25">
      <c r="A4434" s="7" t="str">
        <f>Premissas!$E$10</f>
        <v>fevereiro/19</v>
      </c>
      <c r="B4434" s="29">
        <f t="shared" si="6781"/>
        <v>317</v>
      </c>
      <c r="C4434" s="15">
        <f>LARGE(Premissas!$H$10:$I$10,1)</f>
        <v>89.49</v>
      </c>
      <c r="D4434" s="20">
        <f t="shared" si="6771"/>
        <v>0</v>
      </c>
      <c r="E4434" s="17">
        <f>D4434*Premissas!$C$6</f>
        <v>0</v>
      </c>
      <c r="F4434" s="15">
        <f t="shared" si="6772"/>
        <v>317</v>
      </c>
      <c r="G4434" s="18">
        <f>F4434*Premissas!$C$5</f>
        <v>10219.012970578931</v>
      </c>
      <c r="M4434" s="7" t="str">
        <f>Premissas!$E$10</f>
        <v>fevereiro/19</v>
      </c>
      <c r="N4434" s="29">
        <f t="shared" si="6779"/>
        <v>317</v>
      </c>
      <c r="O4434" s="15">
        <f>Premissas!$I$10</f>
        <v>61.82</v>
      </c>
      <c r="P4434" s="20">
        <f t="shared" si="6774"/>
        <v>0</v>
      </c>
      <c r="Q4434" s="17">
        <f>P4434*Premissas!$C$13</f>
        <v>0</v>
      </c>
      <c r="R4434" s="15">
        <f t="shared" si="6775"/>
        <v>317</v>
      </c>
      <c r="S4434" s="18">
        <f>R4434*Premissas!$C$11</f>
        <v>15268.348623853211</v>
      </c>
      <c r="Y4434" s="7" t="str">
        <f>Premissas!$E$10</f>
        <v>fevereiro/19</v>
      </c>
      <c r="Z4434" s="29">
        <f t="shared" si="6780"/>
        <v>317</v>
      </c>
      <c r="AA4434" s="15">
        <f>Premissas!$H$10</f>
        <v>89.49</v>
      </c>
      <c r="AB4434" s="20">
        <f t="shared" si="6777"/>
        <v>0</v>
      </c>
      <c r="AC4434" s="17">
        <f>AB4434*Premissas!$C$6</f>
        <v>0</v>
      </c>
      <c r="AD4434" s="15">
        <f t="shared" si="6778"/>
        <v>317</v>
      </c>
      <c r="AE4434" s="18">
        <f>AD4434*Premissas!$C$12</f>
        <v>10219.012970578931</v>
      </c>
    </row>
    <row r="4435" spans="1:33" x14ac:dyDescent="0.25">
      <c r="A4435" s="7" t="str">
        <f>Premissas!$E$11</f>
        <v>janeiro/19</v>
      </c>
      <c r="B4435" s="29">
        <f t="shared" si="6781"/>
        <v>317</v>
      </c>
      <c r="C4435" s="15">
        <f>LARGE(Premissas!$H$11:$I$11,1)</f>
        <v>81.09</v>
      </c>
      <c r="D4435" s="16">
        <f t="shared" si="6771"/>
        <v>0</v>
      </c>
      <c r="E4435" s="17">
        <f>D4435*Premissas!$C$6</f>
        <v>0</v>
      </c>
      <c r="F4435" s="15">
        <f t="shared" si="6772"/>
        <v>317</v>
      </c>
      <c r="G4435" s="18">
        <f>F4435*Premissas!$C$5</f>
        <v>10219.012970578931</v>
      </c>
      <c r="M4435" s="7" t="str">
        <f>Premissas!$E$11</f>
        <v>janeiro/19</v>
      </c>
      <c r="N4435" s="29">
        <f t="shared" si="6779"/>
        <v>317</v>
      </c>
      <c r="O4435" s="15">
        <f>Premissas!$I$11</f>
        <v>57.12</v>
      </c>
      <c r="P4435" s="16">
        <f t="shared" si="6774"/>
        <v>0</v>
      </c>
      <c r="Q4435" s="17">
        <f>P4435*Premissas!$C$13</f>
        <v>0</v>
      </c>
      <c r="R4435" s="15">
        <f t="shared" si="6775"/>
        <v>317</v>
      </c>
      <c r="S4435" s="18">
        <f>R4435*Premissas!$C$11</f>
        <v>15268.348623853211</v>
      </c>
      <c r="Y4435" s="7" t="str">
        <f>Premissas!$E$11</f>
        <v>janeiro/19</v>
      </c>
      <c r="Z4435" s="29">
        <f t="shared" si="6780"/>
        <v>317</v>
      </c>
      <c r="AA4435" s="15">
        <f>Premissas!$H$11</f>
        <v>81.09</v>
      </c>
      <c r="AB4435" s="16">
        <f t="shared" si="6777"/>
        <v>0</v>
      </c>
      <c r="AC4435" s="17">
        <f>AB4435*Premissas!$C$6</f>
        <v>0</v>
      </c>
      <c r="AD4435" s="15">
        <f t="shared" si="6778"/>
        <v>317</v>
      </c>
      <c r="AE4435" s="18">
        <f>AD4435*Premissas!$C$12</f>
        <v>10219.012970578931</v>
      </c>
    </row>
    <row r="4436" spans="1:33" x14ac:dyDescent="0.25">
      <c r="A4436" s="7" t="str">
        <f>Premissas!$E$12</f>
        <v>dezembro/18</v>
      </c>
      <c r="B4436" s="29">
        <f t="shared" si="6781"/>
        <v>317</v>
      </c>
      <c r="C4436" s="15">
        <f>LARGE(Premissas!$H$12:$I$12,1)</f>
        <v>66.98</v>
      </c>
      <c r="D4436" s="16">
        <f t="shared" si="6771"/>
        <v>0</v>
      </c>
      <c r="E4436" s="17">
        <f>D4436*Premissas!$C$6</f>
        <v>0</v>
      </c>
      <c r="F4436" s="15">
        <f t="shared" si="6772"/>
        <v>317</v>
      </c>
      <c r="G4436" s="18">
        <f>F4436*Premissas!$C$5</f>
        <v>10219.012970578931</v>
      </c>
      <c r="M4436" s="7" t="str">
        <f>Premissas!$E$12</f>
        <v>dezembro/18</v>
      </c>
      <c r="N4436" s="29">
        <f t="shared" si="6779"/>
        <v>317</v>
      </c>
      <c r="O4436" s="15">
        <f>Premissas!$I$12</f>
        <v>56.9</v>
      </c>
      <c r="P4436" s="16">
        <f t="shared" si="6774"/>
        <v>0</v>
      </c>
      <c r="Q4436" s="17">
        <f>P4436*Premissas!$C$13</f>
        <v>0</v>
      </c>
      <c r="R4436" s="15">
        <f t="shared" si="6775"/>
        <v>317</v>
      </c>
      <c r="S4436" s="18">
        <f>R4436*Premissas!$C$11</f>
        <v>15268.348623853211</v>
      </c>
      <c r="Y4436" s="7" t="str">
        <f>Premissas!$E$12</f>
        <v>dezembro/18</v>
      </c>
      <c r="Z4436" s="29">
        <f t="shared" si="6780"/>
        <v>317</v>
      </c>
      <c r="AA4436" s="15">
        <f>Premissas!$H$12</f>
        <v>66.98</v>
      </c>
      <c r="AB4436" s="16">
        <f t="shared" si="6777"/>
        <v>0</v>
      </c>
      <c r="AC4436" s="17">
        <f>AB4436*Premissas!$C$6</f>
        <v>0</v>
      </c>
      <c r="AD4436" s="15">
        <f t="shared" si="6778"/>
        <v>317</v>
      </c>
      <c r="AE4436" s="18">
        <f>AD4436*Premissas!$C$12</f>
        <v>10219.012970578931</v>
      </c>
    </row>
    <row r="4437" spans="1:33" x14ac:dyDescent="0.25">
      <c r="A4437" s="7" t="str">
        <f>Premissas!$E$13</f>
        <v>novembro/18</v>
      </c>
      <c r="B4437" s="29">
        <f t="shared" si="6781"/>
        <v>317</v>
      </c>
      <c r="C4437" s="15">
        <f>LARGE(Premissas!$H$13:$I$13,1)</f>
        <v>66.42</v>
      </c>
      <c r="D4437" s="16">
        <f t="shared" si="6771"/>
        <v>0</v>
      </c>
      <c r="E4437" s="17">
        <f>D4437*Premissas!$C$6</f>
        <v>0</v>
      </c>
      <c r="F4437" s="15">
        <f t="shared" si="6772"/>
        <v>317</v>
      </c>
      <c r="G4437" s="18">
        <f>F4437*Premissas!$C$5</f>
        <v>10219.012970578931</v>
      </c>
      <c r="M4437" s="7" t="str">
        <f>Premissas!$E$13</f>
        <v>novembro/18</v>
      </c>
      <c r="N4437" s="29">
        <f t="shared" si="6779"/>
        <v>317</v>
      </c>
      <c r="O4437" s="15">
        <f>Premissas!$I$13</f>
        <v>40.659999999999997</v>
      </c>
      <c r="P4437" s="16">
        <f t="shared" si="6774"/>
        <v>0</v>
      </c>
      <c r="Q4437" s="17">
        <f>P4437*Premissas!$C$13</f>
        <v>0</v>
      </c>
      <c r="R4437" s="15">
        <f t="shared" si="6775"/>
        <v>317</v>
      </c>
      <c r="S4437" s="18">
        <f>R4437*Premissas!$C$11</f>
        <v>15268.348623853211</v>
      </c>
      <c r="Y4437" s="7" t="str">
        <f>Premissas!$E$13</f>
        <v>novembro/18</v>
      </c>
      <c r="Z4437" s="29">
        <f t="shared" si="6780"/>
        <v>317</v>
      </c>
      <c r="AA4437" s="15">
        <f>Premissas!$H$13</f>
        <v>66.42</v>
      </c>
      <c r="AB4437" s="16">
        <f t="shared" si="6777"/>
        <v>0</v>
      </c>
      <c r="AC4437" s="17">
        <f>AB4437*Premissas!$C$6</f>
        <v>0</v>
      </c>
      <c r="AD4437" s="15">
        <f t="shared" si="6778"/>
        <v>317</v>
      </c>
      <c r="AE4437" s="18">
        <f>AD4437*Premissas!$C$12</f>
        <v>10219.012970578931</v>
      </c>
    </row>
    <row r="4438" spans="1:33" x14ac:dyDescent="0.25">
      <c r="A4438" s="26" t="s">
        <v>35</v>
      </c>
      <c r="B4438" s="5"/>
      <c r="C4438" s="5">
        <f>LARGE(C4425:C4437,1)</f>
        <v>89.49</v>
      </c>
      <c r="D4438" s="5">
        <f>LARGE(D4425:D4437,1)</f>
        <v>0</v>
      </c>
      <c r="E4438" s="27">
        <f>SUM(E4426:E4437)</f>
        <v>0</v>
      </c>
      <c r="F4438" s="5">
        <f>LARGE(F4425:F4437,1)</f>
        <v>317</v>
      </c>
      <c r="G4438" s="27">
        <f t="shared" ref="G4438:G4494" si="6782">SUM(G4426:G4437)</f>
        <v>122628.15564694717</v>
      </c>
      <c r="H4438" s="50">
        <f>E4438+G4438</f>
        <v>122628.15564694717</v>
      </c>
      <c r="I4438">
        <f>B4426</f>
        <v>317</v>
      </c>
      <c r="M4438" s="26" t="s">
        <v>35</v>
      </c>
      <c r="N4438" s="5"/>
      <c r="O4438" s="5">
        <f t="shared" ref="O4438:P4438" si="6783">LARGE(O4425:O4437,1)</f>
        <v>77.73</v>
      </c>
      <c r="P4438" s="5">
        <f t="shared" si="6783"/>
        <v>0</v>
      </c>
      <c r="Q4438" s="27">
        <f t="shared" ref="Q4438" si="6784">SUM(Q4426:Q4437)</f>
        <v>0</v>
      </c>
      <c r="R4438" s="5">
        <f t="shared" ref="R4438" si="6785">LARGE(R4425:R4437,1)</f>
        <v>317</v>
      </c>
      <c r="S4438" s="27">
        <f t="shared" ref="S4438:S4494" si="6786">SUM(S4426:S4437)</f>
        <v>183220.1834862385</v>
      </c>
      <c r="T4438" s="50">
        <f t="shared" ref="T4438" si="6787">Q4438+S4438</f>
        <v>183220.1834862385</v>
      </c>
      <c r="U4438">
        <f t="shared" ref="U4438" si="6788">N4426</f>
        <v>317</v>
      </c>
      <c r="Y4438" s="26" t="s">
        <v>35</v>
      </c>
      <c r="Z4438" s="5"/>
      <c r="AA4438" s="5">
        <f t="shared" ref="AA4438:AB4438" si="6789">LARGE(AA4425:AA4437,1)</f>
        <v>89.49</v>
      </c>
      <c r="AB4438" s="5">
        <f t="shared" si="6789"/>
        <v>0</v>
      </c>
      <c r="AC4438" s="27">
        <f t="shared" ref="AC4438" si="6790">SUM(AC4426:AC4437)</f>
        <v>0</v>
      </c>
      <c r="AD4438" s="5">
        <f t="shared" ref="AD4438" si="6791">LARGE(AD4425:AD4437,1)</f>
        <v>317</v>
      </c>
      <c r="AE4438" s="27">
        <f t="shared" ref="AE4438:AE4494" si="6792">SUM(AE4426:AE4437)</f>
        <v>122628.15564694717</v>
      </c>
      <c r="AF4438" s="50">
        <f t="shared" ref="AF4438" si="6793">AC4438+AE4438</f>
        <v>122628.15564694717</v>
      </c>
      <c r="AG4438">
        <f t="shared" ref="AG4438" si="6794">Z4426</f>
        <v>317</v>
      </c>
    </row>
    <row r="4439" spans="1:33" x14ac:dyDescent="0.25">
      <c r="A4439" s="6" t="s">
        <v>12</v>
      </c>
      <c r="B4439" s="6" t="s">
        <v>18</v>
      </c>
      <c r="C4439" s="6" t="s">
        <v>19</v>
      </c>
      <c r="D4439" s="14" t="s">
        <v>20</v>
      </c>
      <c r="E4439" s="14" t="s">
        <v>21</v>
      </c>
      <c r="F4439" s="6" t="s">
        <v>22</v>
      </c>
      <c r="G4439" s="6" t="s">
        <v>23</v>
      </c>
      <c r="M4439" s="6" t="s">
        <v>12</v>
      </c>
      <c r="N4439" s="6" t="s">
        <v>18</v>
      </c>
      <c r="O4439" s="6" t="s">
        <v>19</v>
      </c>
      <c r="P4439" s="14" t="s">
        <v>20</v>
      </c>
      <c r="Q4439" s="14" t="s">
        <v>21</v>
      </c>
      <c r="R4439" s="6" t="s">
        <v>22</v>
      </c>
      <c r="S4439" s="6" t="s">
        <v>23</v>
      </c>
      <c r="Y4439" s="6" t="s">
        <v>12</v>
      </c>
      <c r="Z4439" s="6" t="s">
        <v>18</v>
      </c>
      <c r="AA4439" s="6" t="s">
        <v>19</v>
      </c>
      <c r="AB4439" s="14" t="s">
        <v>20</v>
      </c>
      <c r="AC4439" s="14" t="s">
        <v>21</v>
      </c>
      <c r="AD4439" s="6" t="s">
        <v>22</v>
      </c>
      <c r="AE4439" s="6" t="s">
        <v>23</v>
      </c>
    </row>
    <row r="4440" spans="1:33" x14ac:dyDescent="0.25">
      <c r="A4440" s="7" t="str">
        <f>Premissas!$E$2</f>
        <v>outubro/19</v>
      </c>
      <c r="B4440" s="29">
        <f>B4426+1</f>
        <v>318</v>
      </c>
      <c r="C4440" s="15">
        <f>LARGE(Premissas!$H$2:$I$2,1)</f>
        <v>63.39</v>
      </c>
      <c r="D4440" s="16">
        <f t="shared" ref="D4440:D4451" si="6795">IF(C4440&gt;105%*B4440,(C4440-B4440),0)</f>
        <v>0</v>
      </c>
      <c r="E4440" s="17">
        <f>D4440*Premissas!$C$6</f>
        <v>0</v>
      </c>
      <c r="F4440" s="15">
        <f t="shared" ref="F4440:F4451" si="6796">IF(C4440&gt;B4440,C4440,B4440)</f>
        <v>318</v>
      </c>
      <c r="G4440" s="18">
        <f>F4440*Premissas!$C$5</f>
        <v>10251.24960455552</v>
      </c>
      <c r="M4440" s="7" t="str">
        <f>Premissas!$E$2</f>
        <v>outubro/19</v>
      </c>
      <c r="N4440" s="29">
        <f t="shared" ref="N4440" si="6797">N4426+1</f>
        <v>318</v>
      </c>
      <c r="O4440" s="15">
        <f>Premissas!$I$2</f>
        <v>63.39</v>
      </c>
      <c r="P4440" s="16">
        <f t="shared" ref="P4440:P4451" si="6798">IF(O4440&gt;105%*N4440,(O4440-N4440),0)</f>
        <v>0</v>
      </c>
      <c r="Q4440" s="17">
        <f>P4440*Premissas!$C$13</f>
        <v>0</v>
      </c>
      <c r="R4440" s="15">
        <f t="shared" ref="R4440:R4451" si="6799">IF(O4440&gt;N4440,O4440,N4440)</f>
        <v>318</v>
      </c>
      <c r="S4440" s="18">
        <f>R4440*Premissas!$C$11</f>
        <v>15316.51376146789</v>
      </c>
      <c r="Y4440" s="7" t="str">
        <f>Premissas!$E$2</f>
        <v>outubro/19</v>
      </c>
      <c r="Z4440" s="29">
        <f t="shared" ref="Z4440" si="6800">Z4426+1</f>
        <v>318</v>
      </c>
      <c r="AA4440" s="15">
        <f>Premissas!$H$2</f>
        <v>58.8</v>
      </c>
      <c r="AB4440" s="16">
        <f t="shared" ref="AB4440:AB4451" si="6801">IF(AA4440&gt;105%*Z4440,(AA4440-Z4440),0)</f>
        <v>0</v>
      </c>
      <c r="AC4440" s="17">
        <f>AB4440*Premissas!$C$6</f>
        <v>0</v>
      </c>
      <c r="AD4440" s="15">
        <f t="shared" ref="AD4440:AD4451" si="6802">IF(AA4440&gt;Z4440,AA4440,Z4440)</f>
        <v>318</v>
      </c>
      <c r="AE4440" s="18">
        <f>AD4440*Premissas!$C$12</f>
        <v>10251.24960455552</v>
      </c>
    </row>
    <row r="4441" spans="1:33" x14ac:dyDescent="0.25">
      <c r="A4441" s="7" t="str">
        <f>Premissas!$E$3</f>
        <v>setembro/19</v>
      </c>
      <c r="B4441" s="29">
        <f>B4440</f>
        <v>318</v>
      </c>
      <c r="C4441" s="15">
        <f>LARGE(Premissas!$H$3:$I$3,1)</f>
        <v>58.91</v>
      </c>
      <c r="D4441" s="16">
        <f t="shared" si="6795"/>
        <v>0</v>
      </c>
      <c r="E4441" s="17">
        <f>D4441*Premissas!$C$6</f>
        <v>0</v>
      </c>
      <c r="F4441" s="15">
        <f t="shared" si="6796"/>
        <v>318</v>
      </c>
      <c r="G4441" s="18">
        <f>F4441*Premissas!$C$5</f>
        <v>10251.24960455552</v>
      </c>
      <c r="M4441" s="7" t="str">
        <f>Premissas!$E$3</f>
        <v>setembro/19</v>
      </c>
      <c r="N4441" s="29">
        <f t="shared" ref="N4441:N4451" si="6803">N4440</f>
        <v>318</v>
      </c>
      <c r="O4441" s="15">
        <f>Premissas!$I$3</f>
        <v>52.19</v>
      </c>
      <c r="P4441" s="16">
        <f t="shared" si="6798"/>
        <v>0</v>
      </c>
      <c r="Q4441" s="17">
        <f>P4441*Premissas!$C$13</f>
        <v>0</v>
      </c>
      <c r="R4441" s="15">
        <f t="shared" si="6799"/>
        <v>318</v>
      </c>
      <c r="S4441" s="18">
        <f>R4441*Premissas!$C$11</f>
        <v>15316.51376146789</v>
      </c>
      <c r="Y4441" s="7" t="str">
        <f>Premissas!$E$3</f>
        <v>setembro/19</v>
      </c>
      <c r="Z4441" s="29">
        <f t="shared" ref="Z4441:Z4451" si="6804">Z4440</f>
        <v>318</v>
      </c>
      <c r="AA4441" s="15">
        <f>Premissas!$H$3</f>
        <v>58.91</v>
      </c>
      <c r="AB4441" s="16">
        <f t="shared" si="6801"/>
        <v>0</v>
      </c>
      <c r="AC4441" s="17">
        <f>AB4441*Premissas!$C$6</f>
        <v>0</v>
      </c>
      <c r="AD4441" s="15">
        <f t="shared" si="6802"/>
        <v>318</v>
      </c>
      <c r="AE4441" s="18">
        <f>AD4441*Premissas!$C$12</f>
        <v>10251.24960455552</v>
      </c>
    </row>
    <row r="4442" spans="1:33" x14ac:dyDescent="0.25">
      <c r="A4442" s="7" t="str">
        <f>Premissas!$E$4</f>
        <v>agosto/19</v>
      </c>
      <c r="B4442" s="29">
        <f t="shared" ref="B4442:B4451" si="6805">B4441</f>
        <v>318</v>
      </c>
      <c r="C4442" s="15">
        <f>LARGE(Premissas!$H$4:$I$4,1)</f>
        <v>46.48</v>
      </c>
      <c r="D4442" s="16">
        <f t="shared" si="6795"/>
        <v>0</v>
      </c>
      <c r="E4442" s="17">
        <f>D4442*Premissas!$C$6</f>
        <v>0</v>
      </c>
      <c r="F4442" s="15">
        <f t="shared" si="6796"/>
        <v>318</v>
      </c>
      <c r="G4442" s="18">
        <f>F4442*Premissas!$C$5</f>
        <v>10251.24960455552</v>
      </c>
      <c r="M4442" s="7" t="str">
        <f>Premissas!$E$4</f>
        <v>agosto/19</v>
      </c>
      <c r="N4442" s="29">
        <f t="shared" si="6803"/>
        <v>318</v>
      </c>
      <c r="O4442" s="15">
        <f>Premissas!$I$4</f>
        <v>20.16</v>
      </c>
      <c r="P4442" s="16">
        <f t="shared" si="6798"/>
        <v>0</v>
      </c>
      <c r="Q4442" s="17">
        <f>P4442*Premissas!$C$13</f>
        <v>0</v>
      </c>
      <c r="R4442" s="15">
        <f t="shared" si="6799"/>
        <v>318</v>
      </c>
      <c r="S4442" s="18">
        <f>R4442*Premissas!$C$11</f>
        <v>15316.51376146789</v>
      </c>
      <c r="Y4442" s="7" t="str">
        <f>Premissas!$E$4</f>
        <v>agosto/19</v>
      </c>
      <c r="Z4442" s="29">
        <f t="shared" si="6804"/>
        <v>318</v>
      </c>
      <c r="AA4442" s="15">
        <f>Premissas!$H$4</f>
        <v>46.48</v>
      </c>
      <c r="AB4442" s="16">
        <f t="shared" si="6801"/>
        <v>0</v>
      </c>
      <c r="AC4442" s="17">
        <f>AB4442*Premissas!$C$6</f>
        <v>0</v>
      </c>
      <c r="AD4442" s="15">
        <f t="shared" si="6802"/>
        <v>318</v>
      </c>
      <c r="AE4442" s="18">
        <f>AD4442*Premissas!$C$12</f>
        <v>10251.24960455552</v>
      </c>
    </row>
    <row r="4443" spans="1:33" x14ac:dyDescent="0.25">
      <c r="A4443" s="7" t="str">
        <f>Premissas!$E$5</f>
        <v>julho/19</v>
      </c>
      <c r="B4443" s="29">
        <f t="shared" si="6805"/>
        <v>318</v>
      </c>
      <c r="C4443" s="15">
        <f>LARGE(Premissas!$H$5:$I$5,1)</f>
        <v>63.17</v>
      </c>
      <c r="D4443" s="16">
        <f t="shared" si="6795"/>
        <v>0</v>
      </c>
      <c r="E4443" s="17">
        <f>D4443*Premissas!$C$6</f>
        <v>0</v>
      </c>
      <c r="F4443" s="15">
        <f t="shared" si="6796"/>
        <v>318</v>
      </c>
      <c r="G4443" s="18">
        <f>F4443*Premissas!$C$5</f>
        <v>10251.24960455552</v>
      </c>
      <c r="M4443" s="7" t="str">
        <f>Premissas!$E$5</f>
        <v>julho/19</v>
      </c>
      <c r="N4443" s="29">
        <f t="shared" si="6803"/>
        <v>318</v>
      </c>
      <c r="O4443" s="15">
        <f>Premissas!$I$5</f>
        <v>39.979999999999997</v>
      </c>
      <c r="P4443" s="16">
        <f t="shared" si="6798"/>
        <v>0</v>
      </c>
      <c r="Q4443" s="17">
        <f>P4443*Premissas!$C$13</f>
        <v>0</v>
      </c>
      <c r="R4443" s="15">
        <f t="shared" si="6799"/>
        <v>318</v>
      </c>
      <c r="S4443" s="18">
        <f>R4443*Premissas!$C$11</f>
        <v>15316.51376146789</v>
      </c>
      <c r="Y4443" s="7" t="str">
        <f>Premissas!$E$5</f>
        <v>julho/19</v>
      </c>
      <c r="Z4443" s="29">
        <f t="shared" si="6804"/>
        <v>318</v>
      </c>
      <c r="AA4443" s="15">
        <f>Premissas!$H$5</f>
        <v>63.17</v>
      </c>
      <c r="AB4443" s="16">
        <f t="shared" si="6801"/>
        <v>0</v>
      </c>
      <c r="AC4443" s="17">
        <f>AB4443*Premissas!$C$6</f>
        <v>0</v>
      </c>
      <c r="AD4443" s="15">
        <f t="shared" si="6802"/>
        <v>318</v>
      </c>
      <c r="AE4443" s="18">
        <f>AD4443*Premissas!$C$12</f>
        <v>10251.24960455552</v>
      </c>
    </row>
    <row r="4444" spans="1:33" x14ac:dyDescent="0.25">
      <c r="A4444" s="7" t="str">
        <f>Premissas!$E$6</f>
        <v>junho/19</v>
      </c>
      <c r="B4444" s="29">
        <f t="shared" si="6805"/>
        <v>318</v>
      </c>
      <c r="C4444" s="15">
        <f>LARGE(Premissas!$H$6:$I$6,1)</f>
        <v>59.47</v>
      </c>
      <c r="D4444" s="16">
        <f t="shared" si="6795"/>
        <v>0</v>
      </c>
      <c r="E4444" s="17">
        <f>D4444*Premissas!$C$6</f>
        <v>0</v>
      </c>
      <c r="F4444" s="15">
        <f t="shared" si="6796"/>
        <v>318</v>
      </c>
      <c r="G4444" s="18">
        <f>F4444*Premissas!$C$5</f>
        <v>10251.24960455552</v>
      </c>
      <c r="M4444" s="7" t="str">
        <f>Premissas!$E$6</f>
        <v>junho/19</v>
      </c>
      <c r="N4444" s="29">
        <f t="shared" si="6803"/>
        <v>318</v>
      </c>
      <c r="O4444" s="15">
        <f>Premissas!$I$6</f>
        <v>47.71</v>
      </c>
      <c r="P4444" s="16">
        <f t="shared" si="6798"/>
        <v>0</v>
      </c>
      <c r="Q4444" s="17">
        <f>P4444*Premissas!$C$13</f>
        <v>0</v>
      </c>
      <c r="R4444" s="15">
        <f t="shared" si="6799"/>
        <v>318</v>
      </c>
      <c r="S4444" s="18">
        <f>R4444*Premissas!$C$11</f>
        <v>15316.51376146789</v>
      </c>
      <c r="Y4444" s="7" t="str">
        <f>Premissas!$E$6</f>
        <v>junho/19</v>
      </c>
      <c r="Z4444" s="29">
        <f t="shared" si="6804"/>
        <v>318</v>
      </c>
      <c r="AA4444" s="15">
        <f>Premissas!$H$6</f>
        <v>59.47</v>
      </c>
      <c r="AB4444" s="16">
        <f t="shared" si="6801"/>
        <v>0</v>
      </c>
      <c r="AC4444" s="17">
        <f>AB4444*Premissas!$C$6</f>
        <v>0</v>
      </c>
      <c r="AD4444" s="15">
        <f t="shared" si="6802"/>
        <v>318</v>
      </c>
      <c r="AE4444" s="18">
        <f>AD4444*Premissas!$C$12</f>
        <v>10251.24960455552</v>
      </c>
    </row>
    <row r="4445" spans="1:33" x14ac:dyDescent="0.25">
      <c r="A4445" s="7" t="str">
        <f>Premissas!$E$7</f>
        <v>maio/19</v>
      </c>
      <c r="B4445" s="29">
        <f t="shared" si="6805"/>
        <v>318</v>
      </c>
      <c r="C4445" s="15">
        <f>LARGE(Premissas!$H$7:$I$7,1)</f>
        <v>61.04</v>
      </c>
      <c r="D4445" s="20">
        <f t="shared" si="6795"/>
        <v>0</v>
      </c>
      <c r="E4445" s="17">
        <f>D4445*Premissas!$C$6</f>
        <v>0</v>
      </c>
      <c r="F4445" s="15">
        <f t="shared" si="6796"/>
        <v>318</v>
      </c>
      <c r="G4445" s="18">
        <f>F4445*Premissas!$C$5</f>
        <v>10251.24960455552</v>
      </c>
      <c r="M4445" s="7" t="str">
        <f>Premissas!$E$7</f>
        <v>maio/19</v>
      </c>
      <c r="N4445" s="29">
        <f t="shared" si="6803"/>
        <v>318</v>
      </c>
      <c r="O4445" s="15">
        <f>Premissas!$I$7</f>
        <v>46.37</v>
      </c>
      <c r="P4445" s="20">
        <f t="shared" si="6798"/>
        <v>0</v>
      </c>
      <c r="Q4445" s="17">
        <f>P4445*Premissas!$C$13</f>
        <v>0</v>
      </c>
      <c r="R4445" s="15">
        <f t="shared" si="6799"/>
        <v>318</v>
      </c>
      <c r="S4445" s="18">
        <f>R4445*Premissas!$C$11</f>
        <v>15316.51376146789</v>
      </c>
      <c r="Y4445" s="7" t="str">
        <f>Premissas!$E$7</f>
        <v>maio/19</v>
      </c>
      <c r="Z4445" s="29">
        <f t="shared" si="6804"/>
        <v>318</v>
      </c>
      <c r="AA4445" s="15">
        <f>Premissas!$H$7</f>
        <v>61.04</v>
      </c>
      <c r="AB4445" s="20">
        <f t="shared" si="6801"/>
        <v>0</v>
      </c>
      <c r="AC4445" s="17">
        <f>AB4445*Premissas!$C$6</f>
        <v>0</v>
      </c>
      <c r="AD4445" s="15">
        <f t="shared" si="6802"/>
        <v>318</v>
      </c>
      <c r="AE4445" s="18">
        <f>AD4445*Premissas!$C$12</f>
        <v>10251.24960455552</v>
      </c>
    </row>
    <row r="4446" spans="1:33" x14ac:dyDescent="0.25">
      <c r="A4446" s="7" t="str">
        <f>Premissas!$E$8</f>
        <v>abril/19</v>
      </c>
      <c r="B4446" s="29">
        <f t="shared" si="6805"/>
        <v>318</v>
      </c>
      <c r="C4446" s="15">
        <f>LARGE(Premissas!$H$8:$I$8,1)</f>
        <v>81.98</v>
      </c>
      <c r="D4446" s="20">
        <f t="shared" si="6795"/>
        <v>0</v>
      </c>
      <c r="E4446" s="17">
        <f>D4446*Premissas!$C$6</f>
        <v>0</v>
      </c>
      <c r="F4446" s="15">
        <f t="shared" si="6796"/>
        <v>318</v>
      </c>
      <c r="G4446" s="18">
        <f>F4446*Premissas!$C$5</f>
        <v>10251.24960455552</v>
      </c>
      <c r="M4446" s="7" t="str">
        <f>Premissas!$E$8</f>
        <v>abril/19</v>
      </c>
      <c r="N4446" s="29">
        <f t="shared" si="6803"/>
        <v>318</v>
      </c>
      <c r="O4446" s="15">
        <f>Premissas!$I$8</f>
        <v>53.09</v>
      </c>
      <c r="P4446" s="20">
        <f t="shared" si="6798"/>
        <v>0</v>
      </c>
      <c r="Q4446" s="17">
        <f>P4446*Premissas!$C$13</f>
        <v>0</v>
      </c>
      <c r="R4446" s="15">
        <f t="shared" si="6799"/>
        <v>318</v>
      </c>
      <c r="S4446" s="18">
        <f>R4446*Premissas!$C$11</f>
        <v>15316.51376146789</v>
      </c>
      <c r="Y4446" s="7" t="str">
        <f>Premissas!$E$8</f>
        <v>abril/19</v>
      </c>
      <c r="Z4446" s="29">
        <f t="shared" si="6804"/>
        <v>318</v>
      </c>
      <c r="AA4446" s="15">
        <f>Premissas!$H$8</f>
        <v>81.98</v>
      </c>
      <c r="AB4446" s="20">
        <f t="shared" si="6801"/>
        <v>0</v>
      </c>
      <c r="AC4446" s="17">
        <f>AB4446*Premissas!$C$6</f>
        <v>0</v>
      </c>
      <c r="AD4446" s="15">
        <f t="shared" si="6802"/>
        <v>318</v>
      </c>
      <c r="AE4446" s="18">
        <f>AD4446*Premissas!$C$12</f>
        <v>10251.24960455552</v>
      </c>
    </row>
    <row r="4447" spans="1:33" x14ac:dyDescent="0.25">
      <c r="A4447" s="7" t="str">
        <f>Premissas!$E$9</f>
        <v>março/19</v>
      </c>
      <c r="B4447" s="29">
        <f t="shared" si="6805"/>
        <v>318</v>
      </c>
      <c r="C4447" s="15">
        <f>LARGE(Premissas!$H$9:$I$9,1)</f>
        <v>77.73</v>
      </c>
      <c r="D4447" s="20">
        <f t="shared" si="6795"/>
        <v>0</v>
      </c>
      <c r="E4447" s="17">
        <f>D4447*Premissas!$C$6</f>
        <v>0</v>
      </c>
      <c r="F4447" s="15">
        <f t="shared" si="6796"/>
        <v>318</v>
      </c>
      <c r="G4447" s="18">
        <f>F4447*Premissas!$C$5</f>
        <v>10251.24960455552</v>
      </c>
      <c r="M4447" s="7" t="str">
        <f>Premissas!$E$9</f>
        <v>março/19</v>
      </c>
      <c r="N4447" s="29">
        <f t="shared" si="6803"/>
        <v>318</v>
      </c>
      <c r="O4447" s="15">
        <f>Premissas!$I$9</f>
        <v>77.73</v>
      </c>
      <c r="P4447" s="20">
        <f t="shared" si="6798"/>
        <v>0</v>
      </c>
      <c r="Q4447" s="17">
        <f>P4447*Premissas!$C$13</f>
        <v>0</v>
      </c>
      <c r="R4447" s="15">
        <f t="shared" si="6799"/>
        <v>318</v>
      </c>
      <c r="S4447" s="18">
        <f>R4447*Premissas!$C$11</f>
        <v>15316.51376146789</v>
      </c>
      <c r="Y4447" s="7" t="str">
        <f>Premissas!$E$9</f>
        <v>março/19</v>
      </c>
      <c r="Z4447" s="29">
        <f t="shared" si="6804"/>
        <v>318</v>
      </c>
      <c r="AA4447" s="15">
        <f>Premissas!$H$9</f>
        <v>77.62</v>
      </c>
      <c r="AB4447" s="20">
        <f t="shared" si="6801"/>
        <v>0</v>
      </c>
      <c r="AC4447" s="17">
        <f>AB4447*Premissas!$C$6</f>
        <v>0</v>
      </c>
      <c r="AD4447" s="15">
        <f t="shared" si="6802"/>
        <v>318</v>
      </c>
      <c r="AE4447" s="18">
        <f>AD4447*Premissas!$C$12</f>
        <v>10251.24960455552</v>
      </c>
    </row>
    <row r="4448" spans="1:33" x14ac:dyDescent="0.25">
      <c r="A4448" s="7" t="str">
        <f>Premissas!$E$10</f>
        <v>fevereiro/19</v>
      </c>
      <c r="B4448" s="29">
        <f t="shared" si="6805"/>
        <v>318</v>
      </c>
      <c r="C4448" s="15">
        <f>LARGE(Premissas!$H$10:$I$10,1)</f>
        <v>89.49</v>
      </c>
      <c r="D4448" s="20">
        <f t="shared" si="6795"/>
        <v>0</v>
      </c>
      <c r="E4448" s="17">
        <f>D4448*Premissas!$C$6</f>
        <v>0</v>
      </c>
      <c r="F4448" s="15">
        <f t="shared" si="6796"/>
        <v>318</v>
      </c>
      <c r="G4448" s="18">
        <f>F4448*Premissas!$C$5</f>
        <v>10251.24960455552</v>
      </c>
      <c r="M4448" s="7" t="str">
        <f>Premissas!$E$10</f>
        <v>fevereiro/19</v>
      </c>
      <c r="N4448" s="29">
        <f t="shared" si="6803"/>
        <v>318</v>
      </c>
      <c r="O4448" s="15">
        <f>Premissas!$I$10</f>
        <v>61.82</v>
      </c>
      <c r="P4448" s="20">
        <f t="shared" si="6798"/>
        <v>0</v>
      </c>
      <c r="Q4448" s="17">
        <f>P4448*Premissas!$C$13</f>
        <v>0</v>
      </c>
      <c r="R4448" s="15">
        <f t="shared" si="6799"/>
        <v>318</v>
      </c>
      <c r="S4448" s="18">
        <f>R4448*Premissas!$C$11</f>
        <v>15316.51376146789</v>
      </c>
      <c r="Y4448" s="7" t="str">
        <f>Premissas!$E$10</f>
        <v>fevereiro/19</v>
      </c>
      <c r="Z4448" s="29">
        <f t="shared" si="6804"/>
        <v>318</v>
      </c>
      <c r="AA4448" s="15">
        <f>Premissas!$H$10</f>
        <v>89.49</v>
      </c>
      <c r="AB4448" s="20">
        <f t="shared" si="6801"/>
        <v>0</v>
      </c>
      <c r="AC4448" s="17">
        <f>AB4448*Premissas!$C$6</f>
        <v>0</v>
      </c>
      <c r="AD4448" s="15">
        <f t="shared" si="6802"/>
        <v>318</v>
      </c>
      <c r="AE4448" s="18">
        <f>AD4448*Premissas!$C$12</f>
        <v>10251.24960455552</v>
      </c>
    </row>
    <row r="4449" spans="1:33" x14ac:dyDescent="0.25">
      <c r="A4449" s="7" t="str">
        <f>Premissas!$E$11</f>
        <v>janeiro/19</v>
      </c>
      <c r="B4449" s="29">
        <f t="shared" si="6805"/>
        <v>318</v>
      </c>
      <c r="C4449" s="15">
        <f>LARGE(Premissas!$H$11:$I$11,1)</f>
        <v>81.09</v>
      </c>
      <c r="D4449" s="16">
        <f t="shared" si="6795"/>
        <v>0</v>
      </c>
      <c r="E4449" s="17">
        <f>D4449*Premissas!$C$6</f>
        <v>0</v>
      </c>
      <c r="F4449" s="15">
        <f t="shared" si="6796"/>
        <v>318</v>
      </c>
      <c r="G4449" s="18">
        <f>F4449*Premissas!$C$5</f>
        <v>10251.24960455552</v>
      </c>
      <c r="M4449" s="7" t="str">
        <f>Premissas!$E$11</f>
        <v>janeiro/19</v>
      </c>
      <c r="N4449" s="29">
        <f t="shared" si="6803"/>
        <v>318</v>
      </c>
      <c r="O4449" s="15">
        <f>Premissas!$I$11</f>
        <v>57.12</v>
      </c>
      <c r="P4449" s="16">
        <f t="shared" si="6798"/>
        <v>0</v>
      </c>
      <c r="Q4449" s="17">
        <f>P4449*Premissas!$C$13</f>
        <v>0</v>
      </c>
      <c r="R4449" s="15">
        <f t="shared" si="6799"/>
        <v>318</v>
      </c>
      <c r="S4449" s="18">
        <f>R4449*Premissas!$C$11</f>
        <v>15316.51376146789</v>
      </c>
      <c r="Y4449" s="7" t="str">
        <f>Premissas!$E$11</f>
        <v>janeiro/19</v>
      </c>
      <c r="Z4449" s="29">
        <f t="shared" si="6804"/>
        <v>318</v>
      </c>
      <c r="AA4449" s="15">
        <f>Premissas!$H$11</f>
        <v>81.09</v>
      </c>
      <c r="AB4449" s="16">
        <f t="shared" si="6801"/>
        <v>0</v>
      </c>
      <c r="AC4449" s="17">
        <f>AB4449*Premissas!$C$6</f>
        <v>0</v>
      </c>
      <c r="AD4449" s="15">
        <f t="shared" si="6802"/>
        <v>318</v>
      </c>
      <c r="AE4449" s="18">
        <f>AD4449*Premissas!$C$12</f>
        <v>10251.24960455552</v>
      </c>
    </row>
    <row r="4450" spans="1:33" x14ac:dyDescent="0.25">
      <c r="A4450" s="7" t="str">
        <f>Premissas!$E$12</f>
        <v>dezembro/18</v>
      </c>
      <c r="B4450" s="29">
        <f t="shared" si="6805"/>
        <v>318</v>
      </c>
      <c r="C4450" s="15">
        <f>LARGE(Premissas!$H$12:$I$12,1)</f>
        <v>66.98</v>
      </c>
      <c r="D4450" s="16">
        <f t="shared" si="6795"/>
        <v>0</v>
      </c>
      <c r="E4450" s="17">
        <f>D4450*Premissas!$C$6</f>
        <v>0</v>
      </c>
      <c r="F4450" s="15">
        <f t="shared" si="6796"/>
        <v>318</v>
      </c>
      <c r="G4450" s="18">
        <f>F4450*Premissas!$C$5</f>
        <v>10251.24960455552</v>
      </c>
      <c r="M4450" s="7" t="str">
        <f>Premissas!$E$12</f>
        <v>dezembro/18</v>
      </c>
      <c r="N4450" s="29">
        <f t="shared" si="6803"/>
        <v>318</v>
      </c>
      <c r="O4450" s="15">
        <f>Premissas!$I$12</f>
        <v>56.9</v>
      </c>
      <c r="P4450" s="16">
        <f t="shared" si="6798"/>
        <v>0</v>
      </c>
      <c r="Q4450" s="17">
        <f>P4450*Premissas!$C$13</f>
        <v>0</v>
      </c>
      <c r="R4450" s="15">
        <f t="shared" si="6799"/>
        <v>318</v>
      </c>
      <c r="S4450" s="18">
        <f>R4450*Premissas!$C$11</f>
        <v>15316.51376146789</v>
      </c>
      <c r="Y4450" s="7" t="str">
        <f>Premissas!$E$12</f>
        <v>dezembro/18</v>
      </c>
      <c r="Z4450" s="29">
        <f t="shared" si="6804"/>
        <v>318</v>
      </c>
      <c r="AA4450" s="15">
        <f>Premissas!$H$12</f>
        <v>66.98</v>
      </c>
      <c r="AB4450" s="16">
        <f t="shared" si="6801"/>
        <v>0</v>
      </c>
      <c r="AC4450" s="17">
        <f>AB4450*Premissas!$C$6</f>
        <v>0</v>
      </c>
      <c r="AD4450" s="15">
        <f t="shared" si="6802"/>
        <v>318</v>
      </c>
      <c r="AE4450" s="18">
        <f>AD4450*Premissas!$C$12</f>
        <v>10251.24960455552</v>
      </c>
    </row>
    <row r="4451" spans="1:33" x14ac:dyDescent="0.25">
      <c r="A4451" s="7" t="str">
        <f>Premissas!$E$13</f>
        <v>novembro/18</v>
      </c>
      <c r="B4451" s="29">
        <f t="shared" si="6805"/>
        <v>318</v>
      </c>
      <c r="C4451" s="15">
        <f>LARGE(Premissas!$H$13:$I$13,1)</f>
        <v>66.42</v>
      </c>
      <c r="D4451" s="16">
        <f t="shared" si="6795"/>
        <v>0</v>
      </c>
      <c r="E4451" s="17">
        <f>D4451*Premissas!$C$6</f>
        <v>0</v>
      </c>
      <c r="F4451" s="15">
        <f t="shared" si="6796"/>
        <v>318</v>
      </c>
      <c r="G4451" s="18">
        <f>F4451*Premissas!$C$5</f>
        <v>10251.24960455552</v>
      </c>
      <c r="M4451" s="7" t="str">
        <f>Premissas!$E$13</f>
        <v>novembro/18</v>
      </c>
      <c r="N4451" s="29">
        <f t="shared" si="6803"/>
        <v>318</v>
      </c>
      <c r="O4451" s="15">
        <f>Premissas!$I$13</f>
        <v>40.659999999999997</v>
      </c>
      <c r="P4451" s="16">
        <f t="shared" si="6798"/>
        <v>0</v>
      </c>
      <c r="Q4451" s="17">
        <f>P4451*Premissas!$C$13</f>
        <v>0</v>
      </c>
      <c r="R4451" s="15">
        <f t="shared" si="6799"/>
        <v>318</v>
      </c>
      <c r="S4451" s="18">
        <f>R4451*Premissas!$C$11</f>
        <v>15316.51376146789</v>
      </c>
      <c r="Y4451" s="7" t="str">
        <f>Premissas!$E$13</f>
        <v>novembro/18</v>
      </c>
      <c r="Z4451" s="29">
        <f t="shared" si="6804"/>
        <v>318</v>
      </c>
      <c r="AA4451" s="15">
        <f>Premissas!$H$13</f>
        <v>66.42</v>
      </c>
      <c r="AB4451" s="16">
        <f t="shared" si="6801"/>
        <v>0</v>
      </c>
      <c r="AC4451" s="17">
        <f>AB4451*Premissas!$C$6</f>
        <v>0</v>
      </c>
      <c r="AD4451" s="15">
        <f t="shared" si="6802"/>
        <v>318</v>
      </c>
      <c r="AE4451" s="18">
        <f>AD4451*Premissas!$C$12</f>
        <v>10251.24960455552</v>
      </c>
    </row>
    <row r="4452" spans="1:33" x14ac:dyDescent="0.25">
      <c r="A4452" s="26" t="s">
        <v>35</v>
      </c>
      <c r="B4452" s="5"/>
      <c r="C4452" s="5">
        <f>LARGE(C4439:C4451,1)</f>
        <v>89.49</v>
      </c>
      <c r="D4452" s="5">
        <f>LARGE(D4439:D4451,1)</f>
        <v>0</v>
      </c>
      <c r="E4452" s="27">
        <f>SUM(E4440:E4451)</f>
        <v>0</v>
      </c>
      <c r="F4452" s="5">
        <f>LARGE(F4439:F4451,1)</f>
        <v>318</v>
      </c>
      <c r="G4452" s="27">
        <f t="shared" si="6782"/>
        <v>123014.99525466621</v>
      </c>
      <c r="H4452" s="50">
        <f>E4452+G4452</f>
        <v>123014.99525466621</v>
      </c>
      <c r="I4452">
        <f>B4440</f>
        <v>318</v>
      </c>
      <c r="M4452" s="26" t="s">
        <v>35</v>
      </c>
      <c r="N4452" s="5"/>
      <c r="O4452" s="5">
        <f t="shared" ref="O4452:P4452" si="6806">LARGE(O4439:O4451,1)</f>
        <v>77.73</v>
      </c>
      <c r="P4452" s="5">
        <f t="shared" si="6806"/>
        <v>0</v>
      </c>
      <c r="Q4452" s="27">
        <f t="shared" ref="Q4452" si="6807">SUM(Q4440:Q4451)</f>
        <v>0</v>
      </c>
      <c r="R4452" s="5">
        <f t="shared" ref="R4452" si="6808">LARGE(R4439:R4451,1)</f>
        <v>318</v>
      </c>
      <c r="S4452" s="27">
        <f t="shared" si="6786"/>
        <v>183798.16513761462</v>
      </c>
      <c r="T4452" s="50">
        <f t="shared" ref="T4452" si="6809">Q4452+S4452</f>
        <v>183798.16513761462</v>
      </c>
      <c r="U4452">
        <f t="shared" ref="U4452" si="6810">N4440</f>
        <v>318</v>
      </c>
      <c r="Y4452" s="26" t="s">
        <v>35</v>
      </c>
      <c r="Z4452" s="5"/>
      <c r="AA4452" s="5">
        <f t="shared" ref="AA4452:AB4452" si="6811">LARGE(AA4439:AA4451,1)</f>
        <v>89.49</v>
      </c>
      <c r="AB4452" s="5">
        <f t="shared" si="6811"/>
        <v>0</v>
      </c>
      <c r="AC4452" s="27">
        <f t="shared" ref="AC4452" si="6812">SUM(AC4440:AC4451)</f>
        <v>0</v>
      </c>
      <c r="AD4452" s="5">
        <f t="shared" ref="AD4452" si="6813">LARGE(AD4439:AD4451,1)</f>
        <v>318</v>
      </c>
      <c r="AE4452" s="27">
        <f t="shared" si="6792"/>
        <v>123014.99525466621</v>
      </c>
      <c r="AF4452" s="50">
        <f t="shared" ref="AF4452" si="6814">AC4452+AE4452</f>
        <v>123014.99525466621</v>
      </c>
      <c r="AG4452">
        <f t="shared" ref="AG4452" si="6815">Z4440</f>
        <v>318</v>
      </c>
    </row>
    <row r="4453" spans="1:33" x14ac:dyDescent="0.25">
      <c r="A4453" s="6" t="s">
        <v>12</v>
      </c>
      <c r="B4453" s="6" t="s">
        <v>18</v>
      </c>
      <c r="C4453" s="6" t="s">
        <v>19</v>
      </c>
      <c r="D4453" s="14" t="s">
        <v>20</v>
      </c>
      <c r="E4453" s="14" t="s">
        <v>21</v>
      </c>
      <c r="F4453" s="6" t="s">
        <v>22</v>
      </c>
      <c r="G4453" s="6" t="s">
        <v>23</v>
      </c>
      <c r="M4453" s="6" t="s">
        <v>12</v>
      </c>
      <c r="N4453" s="6" t="s">
        <v>18</v>
      </c>
      <c r="O4453" s="6" t="s">
        <v>19</v>
      </c>
      <c r="P4453" s="14" t="s">
        <v>20</v>
      </c>
      <c r="Q4453" s="14" t="s">
        <v>21</v>
      </c>
      <c r="R4453" s="6" t="s">
        <v>22</v>
      </c>
      <c r="S4453" s="6" t="s">
        <v>23</v>
      </c>
      <c r="Y4453" s="6" t="s">
        <v>12</v>
      </c>
      <c r="Z4453" s="6" t="s">
        <v>18</v>
      </c>
      <c r="AA4453" s="6" t="s">
        <v>19</v>
      </c>
      <c r="AB4453" s="14" t="s">
        <v>20</v>
      </c>
      <c r="AC4453" s="14" t="s">
        <v>21</v>
      </c>
      <c r="AD4453" s="6" t="s">
        <v>22</v>
      </c>
      <c r="AE4453" s="6" t="s">
        <v>23</v>
      </c>
    </row>
    <row r="4454" spans="1:33" x14ac:dyDescent="0.25">
      <c r="A4454" s="7" t="str">
        <f>Premissas!$E$2</f>
        <v>outubro/19</v>
      </c>
      <c r="B4454" s="29">
        <f>B4440+1</f>
        <v>319</v>
      </c>
      <c r="C4454" s="15">
        <f>LARGE(Premissas!$H$2:$I$2,1)</f>
        <v>63.39</v>
      </c>
      <c r="D4454" s="16">
        <f t="shared" ref="D4454:D4465" si="6816">IF(C4454&gt;105%*B4454,(C4454-B4454),0)</f>
        <v>0</v>
      </c>
      <c r="E4454" s="17">
        <f>D4454*Premissas!$C$6</f>
        <v>0</v>
      </c>
      <c r="F4454" s="15">
        <f t="shared" ref="F4454:F4465" si="6817">IF(C4454&gt;B4454,C4454,B4454)</f>
        <v>319</v>
      </c>
      <c r="G4454" s="18">
        <f>F4454*Premissas!$C$5</f>
        <v>10283.48623853211</v>
      </c>
      <c r="M4454" s="7" t="str">
        <f>Premissas!$E$2</f>
        <v>outubro/19</v>
      </c>
      <c r="N4454" s="29">
        <f t="shared" ref="N4454" si="6818">N4440+1</f>
        <v>319</v>
      </c>
      <c r="O4454" s="15">
        <f>Premissas!$I$2</f>
        <v>63.39</v>
      </c>
      <c r="P4454" s="16">
        <f t="shared" ref="P4454:P4465" si="6819">IF(O4454&gt;105%*N4454,(O4454-N4454),0)</f>
        <v>0</v>
      </c>
      <c r="Q4454" s="17">
        <f>P4454*Premissas!$C$13</f>
        <v>0</v>
      </c>
      <c r="R4454" s="15">
        <f t="shared" ref="R4454:R4465" si="6820">IF(O4454&gt;N4454,O4454,N4454)</f>
        <v>319</v>
      </c>
      <c r="S4454" s="18">
        <f>R4454*Premissas!$C$11</f>
        <v>15364.678899082568</v>
      </c>
      <c r="Y4454" s="7" t="str">
        <f>Premissas!$E$2</f>
        <v>outubro/19</v>
      </c>
      <c r="Z4454" s="29">
        <f t="shared" ref="Z4454" si="6821">Z4440+1</f>
        <v>319</v>
      </c>
      <c r="AA4454" s="15">
        <f>Premissas!$H$2</f>
        <v>58.8</v>
      </c>
      <c r="AB4454" s="16">
        <f t="shared" ref="AB4454:AB4465" si="6822">IF(AA4454&gt;105%*Z4454,(AA4454-Z4454),0)</f>
        <v>0</v>
      </c>
      <c r="AC4454" s="17">
        <f>AB4454*Premissas!$C$6</f>
        <v>0</v>
      </c>
      <c r="AD4454" s="15">
        <f t="shared" ref="AD4454:AD4465" si="6823">IF(AA4454&gt;Z4454,AA4454,Z4454)</f>
        <v>319</v>
      </c>
      <c r="AE4454" s="18">
        <f>AD4454*Premissas!$C$12</f>
        <v>10283.48623853211</v>
      </c>
    </row>
    <row r="4455" spans="1:33" x14ac:dyDescent="0.25">
      <c r="A4455" s="7" t="str">
        <f>Premissas!$E$3</f>
        <v>setembro/19</v>
      </c>
      <c r="B4455" s="29">
        <f>B4454</f>
        <v>319</v>
      </c>
      <c r="C4455" s="15">
        <f>LARGE(Premissas!$H$3:$I$3,1)</f>
        <v>58.91</v>
      </c>
      <c r="D4455" s="16">
        <f t="shared" si="6816"/>
        <v>0</v>
      </c>
      <c r="E4455" s="17">
        <f>D4455*Premissas!$C$6</f>
        <v>0</v>
      </c>
      <c r="F4455" s="15">
        <f t="shared" si="6817"/>
        <v>319</v>
      </c>
      <c r="G4455" s="18">
        <f>F4455*Premissas!$C$5</f>
        <v>10283.48623853211</v>
      </c>
      <c r="M4455" s="7" t="str">
        <f>Premissas!$E$3</f>
        <v>setembro/19</v>
      </c>
      <c r="N4455" s="29">
        <f t="shared" ref="N4455:N4465" si="6824">N4454</f>
        <v>319</v>
      </c>
      <c r="O4455" s="15">
        <f>Premissas!$I$3</f>
        <v>52.19</v>
      </c>
      <c r="P4455" s="16">
        <f t="shared" si="6819"/>
        <v>0</v>
      </c>
      <c r="Q4455" s="17">
        <f>P4455*Premissas!$C$13</f>
        <v>0</v>
      </c>
      <c r="R4455" s="15">
        <f t="shared" si="6820"/>
        <v>319</v>
      </c>
      <c r="S4455" s="18">
        <f>R4455*Premissas!$C$11</f>
        <v>15364.678899082568</v>
      </c>
      <c r="Y4455" s="7" t="str">
        <f>Premissas!$E$3</f>
        <v>setembro/19</v>
      </c>
      <c r="Z4455" s="29">
        <f t="shared" ref="Z4455:Z4465" si="6825">Z4454</f>
        <v>319</v>
      </c>
      <c r="AA4455" s="15">
        <f>Premissas!$H$3</f>
        <v>58.91</v>
      </c>
      <c r="AB4455" s="16">
        <f t="shared" si="6822"/>
        <v>0</v>
      </c>
      <c r="AC4455" s="17">
        <f>AB4455*Premissas!$C$6</f>
        <v>0</v>
      </c>
      <c r="AD4455" s="15">
        <f t="shared" si="6823"/>
        <v>319</v>
      </c>
      <c r="AE4455" s="18">
        <f>AD4455*Premissas!$C$12</f>
        <v>10283.48623853211</v>
      </c>
    </row>
    <row r="4456" spans="1:33" x14ac:dyDescent="0.25">
      <c r="A4456" s="7" t="str">
        <f>Premissas!$E$4</f>
        <v>agosto/19</v>
      </c>
      <c r="B4456" s="29">
        <f t="shared" ref="B4456:B4465" si="6826">B4455</f>
        <v>319</v>
      </c>
      <c r="C4456" s="15">
        <f>LARGE(Premissas!$H$4:$I$4,1)</f>
        <v>46.48</v>
      </c>
      <c r="D4456" s="16">
        <f t="shared" si="6816"/>
        <v>0</v>
      </c>
      <c r="E4456" s="17">
        <f>D4456*Premissas!$C$6</f>
        <v>0</v>
      </c>
      <c r="F4456" s="15">
        <f t="shared" si="6817"/>
        <v>319</v>
      </c>
      <c r="G4456" s="18">
        <f>F4456*Premissas!$C$5</f>
        <v>10283.48623853211</v>
      </c>
      <c r="M4456" s="7" t="str">
        <f>Premissas!$E$4</f>
        <v>agosto/19</v>
      </c>
      <c r="N4456" s="29">
        <f t="shared" si="6824"/>
        <v>319</v>
      </c>
      <c r="O4456" s="15">
        <f>Premissas!$I$4</f>
        <v>20.16</v>
      </c>
      <c r="P4456" s="16">
        <f t="shared" si="6819"/>
        <v>0</v>
      </c>
      <c r="Q4456" s="17">
        <f>P4456*Premissas!$C$13</f>
        <v>0</v>
      </c>
      <c r="R4456" s="15">
        <f t="shared" si="6820"/>
        <v>319</v>
      </c>
      <c r="S4456" s="18">
        <f>R4456*Premissas!$C$11</f>
        <v>15364.678899082568</v>
      </c>
      <c r="Y4456" s="7" t="str">
        <f>Premissas!$E$4</f>
        <v>agosto/19</v>
      </c>
      <c r="Z4456" s="29">
        <f t="shared" si="6825"/>
        <v>319</v>
      </c>
      <c r="AA4456" s="15">
        <f>Premissas!$H$4</f>
        <v>46.48</v>
      </c>
      <c r="AB4456" s="16">
        <f t="shared" si="6822"/>
        <v>0</v>
      </c>
      <c r="AC4456" s="17">
        <f>AB4456*Premissas!$C$6</f>
        <v>0</v>
      </c>
      <c r="AD4456" s="15">
        <f t="shared" si="6823"/>
        <v>319</v>
      </c>
      <c r="AE4456" s="18">
        <f>AD4456*Premissas!$C$12</f>
        <v>10283.48623853211</v>
      </c>
    </row>
    <row r="4457" spans="1:33" x14ac:dyDescent="0.25">
      <c r="A4457" s="7" t="str">
        <f>Premissas!$E$5</f>
        <v>julho/19</v>
      </c>
      <c r="B4457" s="29">
        <f t="shared" si="6826"/>
        <v>319</v>
      </c>
      <c r="C4457" s="15">
        <f>LARGE(Premissas!$H$5:$I$5,1)</f>
        <v>63.17</v>
      </c>
      <c r="D4457" s="16">
        <f t="shared" si="6816"/>
        <v>0</v>
      </c>
      <c r="E4457" s="17">
        <f>D4457*Premissas!$C$6</f>
        <v>0</v>
      </c>
      <c r="F4457" s="15">
        <f t="shared" si="6817"/>
        <v>319</v>
      </c>
      <c r="G4457" s="18">
        <f>F4457*Premissas!$C$5</f>
        <v>10283.48623853211</v>
      </c>
      <c r="M4457" s="7" t="str">
        <f>Premissas!$E$5</f>
        <v>julho/19</v>
      </c>
      <c r="N4457" s="29">
        <f t="shared" si="6824"/>
        <v>319</v>
      </c>
      <c r="O4457" s="15">
        <f>Premissas!$I$5</f>
        <v>39.979999999999997</v>
      </c>
      <c r="P4457" s="16">
        <f t="shared" si="6819"/>
        <v>0</v>
      </c>
      <c r="Q4457" s="17">
        <f>P4457*Premissas!$C$13</f>
        <v>0</v>
      </c>
      <c r="R4457" s="15">
        <f t="shared" si="6820"/>
        <v>319</v>
      </c>
      <c r="S4457" s="18">
        <f>R4457*Premissas!$C$11</f>
        <v>15364.678899082568</v>
      </c>
      <c r="Y4457" s="7" t="str">
        <f>Premissas!$E$5</f>
        <v>julho/19</v>
      </c>
      <c r="Z4457" s="29">
        <f t="shared" si="6825"/>
        <v>319</v>
      </c>
      <c r="AA4457" s="15">
        <f>Premissas!$H$5</f>
        <v>63.17</v>
      </c>
      <c r="AB4457" s="16">
        <f t="shared" si="6822"/>
        <v>0</v>
      </c>
      <c r="AC4457" s="17">
        <f>AB4457*Premissas!$C$6</f>
        <v>0</v>
      </c>
      <c r="AD4457" s="15">
        <f t="shared" si="6823"/>
        <v>319</v>
      </c>
      <c r="AE4457" s="18">
        <f>AD4457*Premissas!$C$12</f>
        <v>10283.48623853211</v>
      </c>
    </row>
    <row r="4458" spans="1:33" x14ac:dyDescent="0.25">
      <c r="A4458" s="7" t="str">
        <f>Premissas!$E$6</f>
        <v>junho/19</v>
      </c>
      <c r="B4458" s="29">
        <f t="shared" si="6826"/>
        <v>319</v>
      </c>
      <c r="C4458" s="15">
        <f>LARGE(Premissas!$H$6:$I$6,1)</f>
        <v>59.47</v>
      </c>
      <c r="D4458" s="16">
        <f t="shared" si="6816"/>
        <v>0</v>
      </c>
      <c r="E4458" s="17">
        <f>D4458*Premissas!$C$6</f>
        <v>0</v>
      </c>
      <c r="F4458" s="15">
        <f t="shared" si="6817"/>
        <v>319</v>
      </c>
      <c r="G4458" s="18">
        <f>F4458*Premissas!$C$5</f>
        <v>10283.48623853211</v>
      </c>
      <c r="M4458" s="7" t="str">
        <f>Premissas!$E$6</f>
        <v>junho/19</v>
      </c>
      <c r="N4458" s="29">
        <f t="shared" si="6824"/>
        <v>319</v>
      </c>
      <c r="O4458" s="15">
        <f>Premissas!$I$6</f>
        <v>47.71</v>
      </c>
      <c r="P4458" s="16">
        <f t="shared" si="6819"/>
        <v>0</v>
      </c>
      <c r="Q4458" s="17">
        <f>P4458*Premissas!$C$13</f>
        <v>0</v>
      </c>
      <c r="R4458" s="15">
        <f t="shared" si="6820"/>
        <v>319</v>
      </c>
      <c r="S4458" s="18">
        <f>R4458*Premissas!$C$11</f>
        <v>15364.678899082568</v>
      </c>
      <c r="Y4458" s="7" t="str">
        <f>Premissas!$E$6</f>
        <v>junho/19</v>
      </c>
      <c r="Z4458" s="29">
        <f t="shared" si="6825"/>
        <v>319</v>
      </c>
      <c r="AA4458" s="15">
        <f>Premissas!$H$6</f>
        <v>59.47</v>
      </c>
      <c r="AB4458" s="16">
        <f t="shared" si="6822"/>
        <v>0</v>
      </c>
      <c r="AC4458" s="17">
        <f>AB4458*Premissas!$C$6</f>
        <v>0</v>
      </c>
      <c r="AD4458" s="15">
        <f t="shared" si="6823"/>
        <v>319</v>
      </c>
      <c r="AE4458" s="18">
        <f>AD4458*Premissas!$C$12</f>
        <v>10283.48623853211</v>
      </c>
    </row>
    <row r="4459" spans="1:33" x14ac:dyDescent="0.25">
      <c r="A4459" s="7" t="str">
        <f>Premissas!$E$7</f>
        <v>maio/19</v>
      </c>
      <c r="B4459" s="29">
        <f t="shared" si="6826"/>
        <v>319</v>
      </c>
      <c r="C4459" s="15">
        <f>LARGE(Premissas!$H$7:$I$7,1)</f>
        <v>61.04</v>
      </c>
      <c r="D4459" s="20">
        <f t="shared" si="6816"/>
        <v>0</v>
      </c>
      <c r="E4459" s="17">
        <f>D4459*Premissas!$C$6</f>
        <v>0</v>
      </c>
      <c r="F4459" s="15">
        <f t="shared" si="6817"/>
        <v>319</v>
      </c>
      <c r="G4459" s="18">
        <f>F4459*Premissas!$C$5</f>
        <v>10283.48623853211</v>
      </c>
      <c r="M4459" s="7" t="str">
        <f>Premissas!$E$7</f>
        <v>maio/19</v>
      </c>
      <c r="N4459" s="29">
        <f t="shared" si="6824"/>
        <v>319</v>
      </c>
      <c r="O4459" s="15">
        <f>Premissas!$I$7</f>
        <v>46.37</v>
      </c>
      <c r="P4459" s="20">
        <f t="shared" si="6819"/>
        <v>0</v>
      </c>
      <c r="Q4459" s="17">
        <f>P4459*Premissas!$C$13</f>
        <v>0</v>
      </c>
      <c r="R4459" s="15">
        <f t="shared" si="6820"/>
        <v>319</v>
      </c>
      <c r="S4459" s="18">
        <f>R4459*Premissas!$C$11</f>
        <v>15364.678899082568</v>
      </c>
      <c r="Y4459" s="7" t="str">
        <f>Premissas!$E$7</f>
        <v>maio/19</v>
      </c>
      <c r="Z4459" s="29">
        <f t="shared" si="6825"/>
        <v>319</v>
      </c>
      <c r="AA4459" s="15">
        <f>Premissas!$H$7</f>
        <v>61.04</v>
      </c>
      <c r="AB4459" s="20">
        <f t="shared" si="6822"/>
        <v>0</v>
      </c>
      <c r="AC4459" s="17">
        <f>AB4459*Premissas!$C$6</f>
        <v>0</v>
      </c>
      <c r="AD4459" s="15">
        <f t="shared" si="6823"/>
        <v>319</v>
      </c>
      <c r="AE4459" s="18">
        <f>AD4459*Premissas!$C$12</f>
        <v>10283.48623853211</v>
      </c>
    </row>
    <row r="4460" spans="1:33" x14ac:dyDescent="0.25">
      <c r="A4460" s="7" t="str">
        <f>Premissas!$E$8</f>
        <v>abril/19</v>
      </c>
      <c r="B4460" s="29">
        <f t="shared" si="6826"/>
        <v>319</v>
      </c>
      <c r="C4460" s="15">
        <f>LARGE(Premissas!$H$8:$I$8,1)</f>
        <v>81.98</v>
      </c>
      <c r="D4460" s="20">
        <f t="shared" si="6816"/>
        <v>0</v>
      </c>
      <c r="E4460" s="17">
        <f>D4460*Premissas!$C$6</f>
        <v>0</v>
      </c>
      <c r="F4460" s="15">
        <f t="shared" si="6817"/>
        <v>319</v>
      </c>
      <c r="G4460" s="18">
        <f>F4460*Premissas!$C$5</f>
        <v>10283.48623853211</v>
      </c>
      <c r="M4460" s="7" t="str">
        <f>Premissas!$E$8</f>
        <v>abril/19</v>
      </c>
      <c r="N4460" s="29">
        <f t="shared" si="6824"/>
        <v>319</v>
      </c>
      <c r="O4460" s="15">
        <f>Premissas!$I$8</f>
        <v>53.09</v>
      </c>
      <c r="P4460" s="20">
        <f t="shared" si="6819"/>
        <v>0</v>
      </c>
      <c r="Q4460" s="17">
        <f>P4460*Premissas!$C$13</f>
        <v>0</v>
      </c>
      <c r="R4460" s="15">
        <f t="shared" si="6820"/>
        <v>319</v>
      </c>
      <c r="S4460" s="18">
        <f>R4460*Premissas!$C$11</f>
        <v>15364.678899082568</v>
      </c>
      <c r="Y4460" s="7" t="str">
        <f>Premissas!$E$8</f>
        <v>abril/19</v>
      </c>
      <c r="Z4460" s="29">
        <f t="shared" si="6825"/>
        <v>319</v>
      </c>
      <c r="AA4460" s="15">
        <f>Premissas!$H$8</f>
        <v>81.98</v>
      </c>
      <c r="AB4460" s="20">
        <f t="shared" si="6822"/>
        <v>0</v>
      </c>
      <c r="AC4460" s="17">
        <f>AB4460*Premissas!$C$6</f>
        <v>0</v>
      </c>
      <c r="AD4460" s="15">
        <f t="shared" si="6823"/>
        <v>319</v>
      </c>
      <c r="AE4460" s="18">
        <f>AD4460*Premissas!$C$12</f>
        <v>10283.48623853211</v>
      </c>
    </row>
    <row r="4461" spans="1:33" x14ac:dyDescent="0.25">
      <c r="A4461" s="7" t="str">
        <f>Premissas!$E$9</f>
        <v>março/19</v>
      </c>
      <c r="B4461" s="29">
        <f t="shared" si="6826"/>
        <v>319</v>
      </c>
      <c r="C4461" s="15">
        <f>LARGE(Premissas!$H$9:$I$9,1)</f>
        <v>77.73</v>
      </c>
      <c r="D4461" s="20">
        <f t="shared" si="6816"/>
        <v>0</v>
      </c>
      <c r="E4461" s="17">
        <f>D4461*Premissas!$C$6</f>
        <v>0</v>
      </c>
      <c r="F4461" s="15">
        <f t="shared" si="6817"/>
        <v>319</v>
      </c>
      <c r="G4461" s="18">
        <f>F4461*Premissas!$C$5</f>
        <v>10283.48623853211</v>
      </c>
      <c r="M4461" s="7" t="str">
        <f>Premissas!$E$9</f>
        <v>março/19</v>
      </c>
      <c r="N4461" s="29">
        <f t="shared" si="6824"/>
        <v>319</v>
      </c>
      <c r="O4461" s="15">
        <f>Premissas!$I$9</f>
        <v>77.73</v>
      </c>
      <c r="P4461" s="20">
        <f t="shared" si="6819"/>
        <v>0</v>
      </c>
      <c r="Q4461" s="17">
        <f>P4461*Premissas!$C$13</f>
        <v>0</v>
      </c>
      <c r="R4461" s="15">
        <f t="shared" si="6820"/>
        <v>319</v>
      </c>
      <c r="S4461" s="18">
        <f>R4461*Premissas!$C$11</f>
        <v>15364.678899082568</v>
      </c>
      <c r="Y4461" s="7" t="str">
        <f>Premissas!$E$9</f>
        <v>março/19</v>
      </c>
      <c r="Z4461" s="29">
        <f t="shared" si="6825"/>
        <v>319</v>
      </c>
      <c r="AA4461" s="15">
        <f>Premissas!$H$9</f>
        <v>77.62</v>
      </c>
      <c r="AB4461" s="20">
        <f t="shared" si="6822"/>
        <v>0</v>
      </c>
      <c r="AC4461" s="17">
        <f>AB4461*Premissas!$C$6</f>
        <v>0</v>
      </c>
      <c r="AD4461" s="15">
        <f t="shared" si="6823"/>
        <v>319</v>
      </c>
      <c r="AE4461" s="18">
        <f>AD4461*Premissas!$C$12</f>
        <v>10283.48623853211</v>
      </c>
    </row>
    <row r="4462" spans="1:33" x14ac:dyDescent="0.25">
      <c r="A4462" s="7" t="str">
        <f>Premissas!$E$10</f>
        <v>fevereiro/19</v>
      </c>
      <c r="B4462" s="29">
        <f t="shared" si="6826"/>
        <v>319</v>
      </c>
      <c r="C4462" s="15">
        <f>LARGE(Premissas!$H$10:$I$10,1)</f>
        <v>89.49</v>
      </c>
      <c r="D4462" s="20">
        <f t="shared" si="6816"/>
        <v>0</v>
      </c>
      <c r="E4462" s="17">
        <f>D4462*Premissas!$C$6</f>
        <v>0</v>
      </c>
      <c r="F4462" s="15">
        <f t="shared" si="6817"/>
        <v>319</v>
      </c>
      <c r="G4462" s="18">
        <f>F4462*Premissas!$C$5</f>
        <v>10283.48623853211</v>
      </c>
      <c r="M4462" s="7" t="str">
        <f>Premissas!$E$10</f>
        <v>fevereiro/19</v>
      </c>
      <c r="N4462" s="29">
        <f t="shared" si="6824"/>
        <v>319</v>
      </c>
      <c r="O4462" s="15">
        <f>Premissas!$I$10</f>
        <v>61.82</v>
      </c>
      <c r="P4462" s="20">
        <f t="shared" si="6819"/>
        <v>0</v>
      </c>
      <c r="Q4462" s="17">
        <f>P4462*Premissas!$C$13</f>
        <v>0</v>
      </c>
      <c r="R4462" s="15">
        <f t="shared" si="6820"/>
        <v>319</v>
      </c>
      <c r="S4462" s="18">
        <f>R4462*Premissas!$C$11</f>
        <v>15364.678899082568</v>
      </c>
      <c r="Y4462" s="7" t="str">
        <f>Premissas!$E$10</f>
        <v>fevereiro/19</v>
      </c>
      <c r="Z4462" s="29">
        <f t="shared" si="6825"/>
        <v>319</v>
      </c>
      <c r="AA4462" s="15">
        <f>Premissas!$H$10</f>
        <v>89.49</v>
      </c>
      <c r="AB4462" s="20">
        <f t="shared" si="6822"/>
        <v>0</v>
      </c>
      <c r="AC4462" s="17">
        <f>AB4462*Premissas!$C$6</f>
        <v>0</v>
      </c>
      <c r="AD4462" s="15">
        <f t="shared" si="6823"/>
        <v>319</v>
      </c>
      <c r="AE4462" s="18">
        <f>AD4462*Premissas!$C$12</f>
        <v>10283.48623853211</v>
      </c>
    </row>
    <row r="4463" spans="1:33" x14ac:dyDescent="0.25">
      <c r="A4463" s="7" t="str">
        <f>Premissas!$E$11</f>
        <v>janeiro/19</v>
      </c>
      <c r="B4463" s="29">
        <f t="shared" si="6826"/>
        <v>319</v>
      </c>
      <c r="C4463" s="15">
        <f>LARGE(Premissas!$H$11:$I$11,1)</f>
        <v>81.09</v>
      </c>
      <c r="D4463" s="16">
        <f t="shared" si="6816"/>
        <v>0</v>
      </c>
      <c r="E4463" s="17">
        <f>D4463*Premissas!$C$6</f>
        <v>0</v>
      </c>
      <c r="F4463" s="15">
        <f t="shared" si="6817"/>
        <v>319</v>
      </c>
      <c r="G4463" s="18">
        <f>F4463*Premissas!$C$5</f>
        <v>10283.48623853211</v>
      </c>
      <c r="M4463" s="7" t="str">
        <f>Premissas!$E$11</f>
        <v>janeiro/19</v>
      </c>
      <c r="N4463" s="29">
        <f t="shared" si="6824"/>
        <v>319</v>
      </c>
      <c r="O4463" s="15">
        <f>Premissas!$I$11</f>
        <v>57.12</v>
      </c>
      <c r="P4463" s="16">
        <f t="shared" si="6819"/>
        <v>0</v>
      </c>
      <c r="Q4463" s="17">
        <f>P4463*Premissas!$C$13</f>
        <v>0</v>
      </c>
      <c r="R4463" s="15">
        <f t="shared" si="6820"/>
        <v>319</v>
      </c>
      <c r="S4463" s="18">
        <f>R4463*Premissas!$C$11</f>
        <v>15364.678899082568</v>
      </c>
      <c r="Y4463" s="7" t="str">
        <f>Premissas!$E$11</f>
        <v>janeiro/19</v>
      </c>
      <c r="Z4463" s="29">
        <f t="shared" si="6825"/>
        <v>319</v>
      </c>
      <c r="AA4463" s="15">
        <f>Premissas!$H$11</f>
        <v>81.09</v>
      </c>
      <c r="AB4463" s="16">
        <f t="shared" si="6822"/>
        <v>0</v>
      </c>
      <c r="AC4463" s="17">
        <f>AB4463*Premissas!$C$6</f>
        <v>0</v>
      </c>
      <c r="AD4463" s="15">
        <f t="shared" si="6823"/>
        <v>319</v>
      </c>
      <c r="AE4463" s="18">
        <f>AD4463*Premissas!$C$12</f>
        <v>10283.48623853211</v>
      </c>
    </row>
    <row r="4464" spans="1:33" x14ac:dyDescent="0.25">
      <c r="A4464" s="7" t="str">
        <f>Premissas!$E$12</f>
        <v>dezembro/18</v>
      </c>
      <c r="B4464" s="29">
        <f t="shared" si="6826"/>
        <v>319</v>
      </c>
      <c r="C4464" s="15">
        <f>LARGE(Premissas!$H$12:$I$12,1)</f>
        <v>66.98</v>
      </c>
      <c r="D4464" s="16">
        <f t="shared" si="6816"/>
        <v>0</v>
      </c>
      <c r="E4464" s="17">
        <f>D4464*Premissas!$C$6</f>
        <v>0</v>
      </c>
      <c r="F4464" s="15">
        <f t="shared" si="6817"/>
        <v>319</v>
      </c>
      <c r="G4464" s="18">
        <f>F4464*Premissas!$C$5</f>
        <v>10283.48623853211</v>
      </c>
      <c r="M4464" s="7" t="str">
        <f>Premissas!$E$12</f>
        <v>dezembro/18</v>
      </c>
      <c r="N4464" s="29">
        <f t="shared" si="6824"/>
        <v>319</v>
      </c>
      <c r="O4464" s="15">
        <f>Premissas!$I$12</f>
        <v>56.9</v>
      </c>
      <c r="P4464" s="16">
        <f t="shared" si="6819"/>
        <v>0</v>
      </c>
      <c r="Q4464" s="17">
        <f>P4464*Premissas!$C$13</f>
        <v>0</v>
      </c>
      <c r="R4464" s="15">
        <f t="shared" si="6820"/>
        <v>319</v>
      </c>
      <c r="S4464" s="18">
        <f>R4464*Premissas!$C$11</f>
        <v>15364.678899082568</v>
      </c>
      <c r="Y4464" s="7" t="str">
        <f>Premissas!$E$12</f>
        <v>dezembro/18</v>
      </c>
      <c r="Z4464" s="29">
        <f t="shared" si="6825"/>
        <v>319</v>
      </c>
      <c r="AA4464" s="15">
        <f>Premissas!$H$12</f>
        <v>66.98</v>
      </c>
      <c r="AB4464" s="16">
        <f t="shared" si="6822"/>
        <v>0</v>
      </c>
      <c r="AC4464" s="17">
        <f>AB4464*Premissas!$C$6</f>
        <v>0</v>
      </c>
      <c r="AD4464" s="15">
        <f t="shared" si="6823"/>
        <v>319</v>
      </c>
      <c r="AE4464" s="18">
        <f>AD4464*Premissas!$C$12</f>
        <v>10283.48623853211</v>
      </c>
    </row>
    <row r="4465" spans="1:33" x14ac:dyDescent="0.25">
      <c r="A4465" s="7" t="str">
        <f>Premissas!$E$13</f>
        <v>novembro/18</v>
      </c>
      <c r="B4465" s="29">
        <f t="shared" si="6826"/>
        <v>319</v>
      </c>
      <c r="C4465" s="15">
        <f>LARGE(Premissas!$H$13:$I$13,1)</f>
        <v>66.42</v>
      </c>
      <c r="D4465" s="16">
        <f t="shared" si="6816"/>
        <v>0</v>
      </c>
      <c r="E4465" s="17">
        <f>D4465*Premissas!$C$6</f>
        <v>0</v>
      </c>
      <c r="F4465" s="15">
        <f t="shared" si="6817"/>
        <v>319</v>
      </c>
      <c r="G4465" s="18">
        <f>F4465*Premissas!$C$5</f>
        <v>10283.48623853211</v>
      </c>
      <c r="M4465" s="7" t="str">
        <f>Premissas!$E$13</f>
        <v>novembro/18</v>
      </c>
      <c r="N4465" s="29">
        <f t="shared" si="6824"/>
        <v>319</v>
      </c>
      <c r="O4465" s="15">
        <f>Premissas!$I$13</f>
        <v>40.659999999999997</v>
      </c>
      <c r="P4465" s="16">
        <f t="shared" si="6819"/>
        <v>0</v>
      </c>
      <c r="Q4465" s="17">
        <f>P4465*Premissas!$C$13</f>
        <v>0</v>
      </c>
      <c r="R4465" s="15">
        <f t="shared" si="6820"/>
        <v>319</v>
      </c>
      <c r="S4465" s="18">
        <f>R4465*Premissas!$C$11</f>
        <v>15364.678899082568</v>
      </c>
      <c r="Y4465" s="7" t="str">
        <f>Premissas!$E$13</f>
        <v>novembro/18</v>
      </c>
      <c r="Z4465" s="29">
        <f t="shared" si="6825"/>
        <v>319</v>
      </c>
      <c r="AA4465" s="15">
        <f>Premissas!$H$13</f>
        <v>66.42</v>
      </c>
      <c r="AB4465" s="16">
        <f t="shared" si="6822"/>
        <v>0</v>
      </c>
      <c r="AC4465" s="17">
        <f>AB4465*Premissas!$C$6</f>
        <v>0</v>
      </c>
      <c r="AD4465" s="15">
        <f t="shared" si="6823"/>
        <v>319</v>
      </c>
      <c r="AE4465" s="18">
        <f>AD4465*Premissas!$C$12</f>
        <v>10283.48623853211</v>
      </c>
    </row>
    <row r="4466" spans="1:33" x14ac:dyDescent="0.25">
      <c r="A4466" s="26" t="s">
        <v>35</v>
      </c>
      <c r="B4466" s="5"/>
      <c r="C4466" s="5">
        <f>LARGE(C4453:C4465,1)</f>
        <v>89.49</v>
      </c>
      <c r="D4466" s="5">
        <f>LARGE(D4453:D4465,1)</f>
        <v>0</v>
      </c>
      <c r="E4466" s="27">
        <f>SUM(E4454:E4465)</f>
        <v>0</v>
      </c>
      <c r="F4466" s="5">
        <f>LARGE(F4453:F4465,1)</f>
        <v>319</v>
      </c>
      <c r="G4466" s="27">
        <f t="shared" si="6782"/>
        <v>123401.83486238535</v>
      </c>
      <c r="H4466" s="50">
        <f>E4466+G4466</f>
        <v>123401.83486238535</v>
      </c>
      <c r="I4466">
        <f>B4454</f>
        <v>319</v>
      </c>
      <c r="M4466" s="26" t="s">
        <v>35</v>
      </c>
      <c r="N4466" s="5"/>
      <c r="O4466" s="5">
        <f t="shared" ref="O4466:P4466" si="6827">LARGE(O4453:O4465,1)</f>
        <v>77.73</v>
      </c>
      <c r="P4466" s="5">
        <f t="shared" si="6827"/>
        <v>0</v>
      </c>
      <c r="Q4466" s="27">
        <f t="shared" ref="Q4466" si="6828">SUM(Q4454:Q4465)</f>
        <v>0</v>
      </c>
      <c r="R4466" s="5">
        <f t="shared" ref="R4466" si="6829">LARGE(R4453:R4465,1)</f>
        <v>319</v>
      </c>
      <c r="S4466" s="27">
        <f t="shared" si="6786"/>
        <v>184376.14678899079</v>
      </c>
      <c r="T4466" s="50">
        <f t="shared" ref="T4466" si="6830">Q4466+S4466</f>
        <v>184376.14678899079</v>
      </c>
      <c r="U4466">
        <f t="shared" ref="U4466" si="6831">N4454</f>
        <v>319</v>
      </c>
      <c r="Y4466" s="26" t="s">
        <v>35</v>
      </c>
      <c r="Z4466" s="5"/>
      <c r="AA4466" s="5">
        <f t="shared" ref="AA4466:AB4466" si="6832">LARGE(AA4453:AA4465,1)</f>
        <v>89.49</v>
      </c>
      <c r="AB4466" s="5">
        <f t="shared" si="6832"/>
        <v>0</v>
      </c>
      <c r="AC4466" s="27">
        <f t="shared" ref="AC4466" si="6833">SUM(AC4454:AC4465)</f>
        <v>0</v>
      </c>
      <c r="AD4466" s="5">
        <f t="shared" ref="AD4466" si="6834">LARGE(AD4453:AD4465,1)</f>
        <v>319</v>
      </c>
      <c r="AE4466" s="27">
        <f t="shared" si="6792"/>
        <v>123401.83486238535</v>
      </c>
      <c r="AF4466" s="50">
        <f t="shared" ref="AF4466" si="6835">AC4466+AE4466</f>
        <v>123401.83486238535</v>
      </c>
      <c r="AG4466">
        <f t="shared" ref="AG4466" si="6836">Z4454</f>
        <v>319</v>
      </c>
    </row>
    <row r="4467" spans="1:33" x14ac:dyDescent="0.25">
      <c r="A4467" s="6" t="s">
        <v>12</v>
      </c>
      <c r="B4467" s="6" t="s">
        <v>18</v>
      </c>
      <c r="C4467" s="6" t="s">
        <v>19</v>
      </c>
      <c r="D4467" s="14" t="s">
        <v>20</v>
      </c>
      <c r="E4467" s="14" t="s">
        <v>21</v>
      </c>
      <c r="F4467" s="6" t="s">
        <v>22</v>
      </c>
      <c r="G4467" s="6" t="s">
        <v>23</v>
      </c>
      <c r="M4467" s="6" t="s">
        <v>12</v>
      </c>
      <c r="N4467" s="6" t="s">
        <v>18</v>
      </c>
      <c r="O4467" s="6" t="s">
        <v>19</v>
      </c>
      <c r="P4467" s="14" t="s">
        <v>20</v>
      </c>
      <c r="Q4467" s="14" t="s">
        <v>21</v>
      </c>
      <c r="R4467" s="6" t="s">
        <v>22</v>
      </c>
      <c r="S4467" s="6" t="s">
        <v>23</v>
      </c>
      <c r="Y4467" s="6" t="s">
        <v>12</v>
      </c>
      <c r="Z4467" s="6" t="s">
        <v>18</v>
      </c>
      <c r="AA4467" s="6" t="s">
        <v>19</v>
      </c>
      <c r="AB4467" s="14" t="s">
        <v>20</v>
      </c>
      <c r="AC4467" s="14" t="s">
        <v>21</v>
      </c>
      <c r="AD4467" s="6" t="s">
        <v>22</v>
      </c>
      <c r="AE4467" s="6" t="s">
        <v>23</v>
      </c>
    </row>
    <row r="4468" spans="1:33" x14ac:dyDescent="0.25">
      <c r="A4468" s="7" t="str">
        <f>Premissas!$E$2</f>
        <v>outubro/19</v>
      </c>
      <c r="B4468" s="29">
        <f>B4454+1</f>
        <v>320</v>
      </c>
      <c r="C4468" s="15">
        <f>LARGE(Premissas!$H$2:$I$2,1)</f>
        <v>63.39</v>
      </c>
      <c r="D4468" s="16">
        <f t="shared" ref="D4468:D4479" si="6837">IF(C4468&gt;105%*B4468,(C4468-B4468),0)</f>
        <v>0</v>
      </c>
      <c r="E4468" s="17">
        <f>D4468*Premissas!$C$6</f>
        <v>0</v>
      </c>
      <c r="F4468" s="15">
        <f t="shared" ref="F4468:F4479" si="6838">IF(C4468&gt;B4468,C4468,B4468)</f>
        <v>320</v>
      </c>
      <c r="G4468" s="18">
        <f>F4468*Premissas!$C$5</f>
        <v>10315.722872508701</v>
      </c>
      <c r="M4468" s="7" t="str">
        <f>Premissas!$E$2</f>
        <v>outubro/19</v>
      </c>
      <c r="N4468" s="29">
        <f t="shared" ref="N4468" si="6839">N4454+1</f>
        <v>320</v>
      </c>
      <c r="O4468" s="15">
        <f>Premissas!$I$2</f>
        <v>63.39</v>
      </c>
      <c r="P4468" s="16">
        <f t="shared" ref="P4468:P4479" si="6840">IF(O4468&gt;105%*N4468,(O4468-N4468),0)</f>
        <v>0</v>
      </c>
      <c r="Q4468" s="17">
        <f>P4468*Premissas!$C$13</f>
        <v>0</v>
      </c>
      <c r="R4468" s="15">
        <f t="shared" ref="R4468:R4479" si="6841">IF(O4468&gt;N4468,O4468,N4468)</f>
        <v>320</v>
      </c>
      <c r="S4468" s="18">
        <f>R4468*Premissas!$C$11</f>
        <v>15412.844036697246</v>
      </c>
      <c r="Y4468" s="7" t="str">
        <f>Premissas!$E$2</f>
        <v>outubro/19</v>
      </c>
      <c r="Z4468" s="29">
        <f t="shared" ref="Z4468" si="6842">Z4454+1</f>
        <v>320</v>
      </c>
      <c r="AA4468" s="15">
        <f>Premissas!$H$2</f>
        <v>58.8</v>
      </c>
      <c r="AB4468" s="16">
        <f t="shared" ref="AB4468:AB4479" si="6843">IF(AA4468&gt;105%*Z4468,(AA4468-Z4468),0)</f>
        <v>0</v>
      </c>
      <c r="AC4468" s="17">
        <f>AB4468*Premissas!$C$6</f>
        <v>0</v>
      </c>
      <c r="AD4468" s="15">
        <f t="shared" ref="AD4468:AD4479" si="6844">IF(AA4468&gt;Z4468,AA4468,Z4468)</f>
        <v>320</v>
      </c>
      <c r="AE4468" s="18">
        <f>AD4468*Premissas!$C$12</f>
        <v>10315.722872508701</v>
      </c>
    </row>
    <row r="4469" spans="1:33" x14ac:dyDescent="0.25">
      <c r="A4469" s="7" t="str">
        <f>Premissas!$E$3</f>
        <v>setembro/19</v>
      </c>
      <c r="B4469" s="29">
        <f>B4468</f>
        <v>320</v>
      </c>
      <c r="C4469" s="15">
        <f>LARGE(Premissas!$H$3:$I$3,1)</f>
        <v>58.91</v>
      </c>
      <c r="D4469" s="16">
        <f t="shared" si="6837"/>
        <v>0</v>
      </c>
      <c r="E4469" s="17">
        <f>D4469*Premissas!$C$6</f>
        <v>0</v>
      </c>
      <c r="F4469" s="15">
        <f t="shared" si="6838"/>
        <v>320</v>
      </c>
      <c r="G4469" s="18">
        <f>F4469*Premissas!$C$5</f>
        <v>10315.722872508701</v>
      </c>
      <c r="M4469" s="7" t="str">
        <f>Premissas!$E$3</f>
        <v>setembro/19</v>
      </c>
      <c r="N4469" s="29">
        <f t="shared" ref="N4469:N4479" si="6845">N4468</f>
        <v>320</v>
      </c>
      <c r="O4469" s="15">
        <f>Premissas!$I$3</f>
        <v>52.19</v>
      </c>
      <c r="P4469" s="16">
        <f t="shared" si="6840"/>
        <v>0</v>
      </c>
      <c r="Q4469" s="17">
        <f>P4469*Premissas!$C$13</f>
        <v>0</v>
      </c>
      <c r="R4469" s="15">
        <f t="shared" si="6841"/>
        <v>320</v>
      </c>
      <c r="S4469" s="18">
        <f>R4469*Premissas!$C$11</f>
        <v>15412.844036697246</v>
      </c>
      <c r="Y4469" s="7" t="str">
        <f>Premissas!$E$3</f>
        <v>setembro/19</v>
      </c>
      <c r="Z4469" s="29">
        <f t="shared" ref="Z4469:Z4479" si="6846">Z4468</f>
        <v>320</v>
      </c>
      <c r="AA4469" s="15">
        <f>Premissas!$H$3</f>
        <v>58.91</v>
      </c>
      <c r="AB4469" s="16">
        <f t="shared" si="6843"/>
        <v>0</v>
      </c>
      <c r="AC4469" s="17">
        <f>AB4469*Premissas!$C$6</f>
        <v>0</v>
      </c>
      <c r="AD4469" s="15">
        <f t="shared" si="6844"/>
        <v>320</v>
      </c>
      <c r="AE4469" s="18">
        <f>AD4469*Premissas!$C$12</f>
        <v>10315.722872508701</v>
      </c>
    </row>
    <row r="4470" spans="1:33" x14ac:dyDescent="0.25">
      <c r="A4470" s="7" t="str">
        <f>Premissas!$E$4</f>
        <v>agosto/19</v>
      </c>
      <c r="B4470" s="29">
        <f t="shared" ref="B4470:B4479" si="6847">B4469</f>
        <v>320</v>
      </c>
      <c r="C4470" s="15">
        <f>LARGE(Premissas!$H$4:$I$4,1)</f>
        <v>46.48</v>
      </c>
      <c r="D4470" s="16">
        <f t="shared" si="6837"/>
        <v>0</v>
      </c>
      <c r="E4470" s="17">
        <f>D4470*Premissas!$C$6</f>
        <v>0</v>
      </c>
      <c r="F4470" s="15">
        <f t="shared" si="6838"/>
        <v>320</v>
      </c>
      <c r="G4470" s="18">
        <f>F4470*Premissas!$C$5</f>
        <v>10315.722872508701</v>
      </c>
      <c r="M4470" s="7" t="str">
        <f>Premissas!$E$4</f>
        <v>agosto/19</v>
      </c>
      <c r="N4470" s="29">
        <f t="shared" si="6845"/>
        <v>320</v>
      </c>
      <c r="O4470" s="15">
        <f>Premissas!$I$4</f>
        <v>20.16</v>
      </c>
      <c r="P4470" s="16">
        <f t="shared" si="6840"/>
        <v>0</v>
      </c>
      <c r="Q4470" s="17">
        <f>P4470*Premissas!$C$13</f>
        <v>0</v>
      </c>
      <c r="R4470" s="15">
        <f t="shared" si="6841"/>
        <v>320</v>
      </c>
      <c r="S4470" s="18">
        <f>R4470*Premissas!$C$11</f>
        <v>15412.844036697246</v>
      </c>
      <c r="Y4470" s="7" t="str">
        <f>Premissas!$E$4</f>
        <v>agosto/19</v>
      </c>
      <c r="Z4470" s="29">
        <f t="shared" si="6846"/>
        <v>320</v>
      </c>
      <c r="AA4470" s="15">
        <f>Premissas!$H$4</f>
        <v>46.48</v>
      </c>
      <c r="AB4470" s="16">
        <f t="shared" si="6843"/>
        <v>0</v>
      </c>
      <c r="AC4470" s="17">
        <f>AB4470*Premissas!$C$6</f>
        <v>0</v>
      </c>
      <c r="AD4470" s="15">
        <f t="shared" si="6844"/>
        <v>320</v>
      </c>
      <c r="AE4470" s="18">
        <f>AD4470*Premissas!$C$12</f>
        <v>10315.722872508701</v>
      </c>
    </row>
    <row r="4471" spans="1:33" x14ac:dyDescent="0.25">
      <c r="A4471" s="7" t="str">
        <f>Premissas!$E$5</f>
        <v>julho/19</v>
      </c>
      <c r="B4471" s="29">
        <f t="shared" si="6847"/>
        <v>320</v>
      </c>
      <c r="C4471" s="15">
        <f>LARGE(Premissas!$H$5:$I$5,1)</f>
        <v>63.17</v>
      </c>
      <c r="D4471" s="16">
        <f t="shared" si="6837"/>
        <v>0</v>
      </c>
      <c r="E4471" s="17">
        <f>D4471*Premissas!$C$6</f>
        <v>0</v>
      </c>
      <c r="F4471" s="15">
        <f t="shared" si="6838"/>
        <v>320</v>
      </c>
      <c r="G4471" s="18">
        <f>F4471*Premissas!$C$5</f>
        <v>10315.722872508701</v>
      </c>
      <c r="M4471" s="7" t="str">
        <f>Premissas!$E$5</f>
        <v>julho/19</v>
      </c>
      <c r="N4471" s="29">
        <f t="shared" si="6845"/>
        <v>320</v>
      </c>
      <c r="O4471" s="15">
        <f>Premissas!$I$5</f>
        <v>39.979999999999997</v>
      </c>
      <c r="P4471" s="16">
        <f t="shared" si="6840"/>
        <v>0</v>
      </c>
      <c r="Q4471" s="17">
        <f>P4471*Premissas!$C$13</f>
        <v>0</v>
      </c>
      <c r="R4471" s="15">
        <f t="shared" si="6841"/>
        <v>320</v>
      </c>
      <c r="S4471" s="18">
        <f>R4471*Premissas!$C$11</f>
        <v>15412.844036697246</v>
      </c>
      <c r="Y4471" s="7" t="str">
        <f>Premissas!$E$5</f>
        <v>julho/19</v>
      </c>
      <c r="Z4471" s="29">
        <f t="shared" si="6846"/>
        <v>320</v>
      </c>
      <c r="AA4471" s="15">
        <f>Premissas!$H$5</f>
        <v>63.17</v>
      </c>
      <c r="AB4471" s="16">
        <f t="shared" si="6843"/>
        <v>0</v>
      </c>
      <c r="AC4471" s="17">
        <f>AB4471*Premissas!$C$6</f>
        <v>0</v>
      </c>
      <c r="AD4471" s="15">
        <f t="shared" si="6844"/>
        <v>320</v>
      </c>
      <c r="AE4471" s="18">
        <f>AD4471*Premissas!$C$12</f>
        <v>10315.722872508701</v>
      </c>
    </row>
    <row r="4472" spans="1:33" x14ac:dyDescent="0.25">
      <c r="A4472" s="7" t="str">
        <f>Premissas!$E$6</f>
        <v>junho/19</v>
      </c>
      <c r="B4472" s="29">
        <f t="shared" si="6847"/>
        <v>320</v>
      </c>
      <c r="C4472" s="15">
        <f>LARGE(Premissas!$H$6:$I$6,1)</f>
        <v>59.47</v>
      </c>
      <c r="D4472" s="16">
        <f t="shared" si="6837"/>
        <v>0</v>
      </c>
      <c r="E4472" s="17">
        <f>D4472*Premissas!$C$6</f>
        <v>0</v>
      </c>
      <c r="F4472" s="15">
        <f t="shared" si="6838"/>
        <v>320</v>
      </c>
      <c r="G4472" s="18">
        <f>F4472*Premissas!$C$5</f>
        <v>10315.722872508701</v>
      </c>
      <c r="M4472" s="7" t="str">
        <f>Premissas!$E$6</f>
        <v>junho/19</v>
      </c>
      <c r="N4472" s="29">
        <f t="shared" si="6845"/>
        <v>320</v>
      </c>
      <c r="O4472" s="15">
        <f>Premissas!$I$6</f>
        <v>47.71</v>
      </c>
      <c r="P4472" s="16">
        <f t="shared" si="6840"/>
        <v>0</v>
      </c>
      <c r="Q4472" s="17">
        <f>P4472*Premissas!$C$13</f>
        <v>0</v>
      </c>
      <c r="R4472" s="15">
        <f t="shared" si="6841"/>
        <v>320</v>
      </c>
      <c r="S4472" s="18">
        <f>R4472*Premissas!$C$11</f>
        <v>15412.844036697246</v>
      </c>
      <c r="Y4472" s="7" t="str">
        <f>Premissas!$E$6</f>
        <v>junho/19</v>
      </c>
      <c r="Z4472" s="29">
        <f t="shared" si="6846"/>
        <v>320</v>
      </c>
      <c r="AA4472" s="15">
        <f>Premissas!$H$6</f>
        <v>59.47</v>
      </c>
      <c r="AB4472" s="16">
        <f t="shared" si="6843"/>
        <v>0</v>
      </c>
      <c r="AC4472" s="17">
        <f>AB4472*Premissas!$C$6</f>
        <v>0</v>
      </c>
      <c r="AD4472" s="15">
        <f t="shared" si="6844"/>
        <v>320</v>
      </c>
      <c r="AE4472" s="18">
        <f>AD4472*Premissas!$C$12</f>
        <v>10315.722872508701</v>
      </c>
    </row>
    <row r="4473" spans="1:33" x14ac:dyDescent="0.25">
      <c r="A4473" s="7" t="str">
        <f>Premissas!$E$7</f>
        <v>maio/19</v>
      </c>
      <c r="B4473" s="29">
        <f t="shared" si="6847"/>
        <v>320</v>
      </c>
      <c r="C4473" s="15">
        <f>LARGE(Premissas!$H$7:$I$7,1)</f>
        <v>61.04</v>
      </c>
      <c r="D4473" s="20">
        <f t="shared" si="6837"/>
        <v>0</v>
      </c>
      <c r="E4473" s="17">
        <f>D4473*Premissas!$C$6</f>
        <v>0</v>
      </c>
      <c r="F4473" s="15">
        <f t="shared" si="6838"/>
        <v>320</v>
      </c>
      <c r="G4473" s="18">
        <f>F4473*Premissas!$C$5</f>
        <v>10315.722872508701</v>
      </c>
      <c r="M4473" s="7" t="str">
        <f>Premissas!$E$7</f>
        <v>maio/19</v>
      </c>
      <c r="N4473" s="29">
        <f t="shared" si="6845"/>
        <v>320</v>
      </c>
      <c r="O4473" s="15">
        <f>Premissas!$I$7</f>
        <v>46.37</v>
      </c>
      <c r="P4473" s="20">
        <f t="shared" si="6840"/>
        <v>0</v>
      </c>
      <c r="Q4473" s="17">
        <f>P4473*Premissas!$C$13</f>
        <v>0</v>
      </c>
      <c r="R4473" s="15">
        <f t="shared" si="6841"/>
        <v>320</v>
      </c>
      <c r="S4473" s="18">
        <f>R4473*Premissas!$C$11</f>
        <v>15412.844036697246</v>
      </c>
      <c r="Y4473" s="7" t="str">
        <f>Premissas!$E$7</f>
        <v>maio/19</v>
      </c>
      <c r="Z4473" s="29">
        <f t="shared" si="6846"/>
        <v>320</v>
      </c>
      <c r="AA4473" s="15">
        <f>Premissas!$H$7</f>
        <v>61.04</v>
      </c>
      <c r="AB4473" s="20">
        <f t="shared" si="6843"/>
        <v>0</v>
      </c>
      <c r="AC4473" s="17">
        <f>AB4473*Premissas!$C$6</f>
        <v>0</v>
      </c>
      <c r="AD4473" s="15">
        <f t="shared" si="6844"/>
        <v>320</v>
      </c>
      <c r="AE4473" s="18">
        <f>AD4473*Premissas!$C$12</f>
        <v>10315.722872508701</v>
      </c>
    </row>
    <row r="4474" spans="1:33" x14ac:dyDescent="0.25">
      <c r="A4474" s="7" t="str">
        <f>Premissas!$E$8</f>
        <v>abril/19</v>
      </c>
      <c r="B4474" s="29">
        <f t="shared" si="6847"/>
        <v>320</v>
      </c>
      <c r="C4474" s="15">
        <f>LARGE(Premissas!$H$8:$I$8,1)</f>
        <v>81.98</v>
      </c>
      <c r="D4474" s="20">
        <f t="shared" si="6837"/>
        <v>0</v>
      </c>
      <c r="E4474" s="17">
        <f>D4474*Premissas!$C$6</f>
        <v>0</v>
      </c>
      <c r="F4474" s="15">
        <f t="shared" si="6838"/>
        <v>320</v>
      </c>
      <c r="G4474" s="18">
        <f>F4474*Premissas!$C$5</f>
        <v>10315.722872508701</v>
      </c>
      <c r="M4474" s="7" t="str">
        <f>Premissas!$E$8</f>
        <v>abril/19</v>
      </c>
      <c r="N4474" s="29">
        <f t="shared" si="6845"/>
        <v>320</v>
      </c>
      <c r="O4474" s="15">
        <f>Premissas!$I$8</f>
        <v>53.09</v>
      </c>
      <c r="P4474" s="20">
        <f t="shared" si="6840"/>
        <v>0</v>
      </c>
      <c r="Q4474" s="17">
        <f>P4474*Premissas!$C$13</f>
        <v>0</v>
      </c>
      <c r="R4474" s="15">
        <f t="shared" si="6841"/>
        <v>320</v>
      </c>
      <c r="S4474" s="18">
        <f>R4474*Premissas!$C$11</f>
        <v>15412.844036697246</v>
      </c>
      <c r="Y4474" s="7" t="str">
        <f>Premissas!$E$8</f>
        <v>abril/19</v>
      </c>
      <c r="Z4474" s="29">
        <f t="shared" si="6846"/>
        <v>320</v>
      </c>
      <c r="AA4474" s="15">
        <f>Premissas!$H$8</f>
        <v>81.98</v>
      </c>
      <c r="AB4474" s="20">
        <f t="shared" si="6843"/>
        <v>0</v>
      </c>
      <c r="AC4474" s="17">
        <f>AB4474*Premissas!$C$6</f>
        <v>0</v>
      </c>
      <c r="AD4474" s="15">
        <f t="shared" si="6844"/>
        <v>320</v>
      </c>
      <c r="AE4474" s="18">
        <f>AD4474*Premissas!$C$12</f>
        <v>10315.722872508701</v>
      </c>
    </row>
    <row r="4475" spans="1:33" x14ac:dyDescent="0.25">
      <c r="A4475" s="7" t="str">
        <f>Premissas!$E$9</f>
        <v>março/19</v>
      </c>
      <c r="B4475" s="29">
        <f t="shared" si="6847"/>
        <v>320</v>
      </c>
      <c r="C4475" s="15">
        <f>LARGE(Premissas!$H$9:$I$9,1)</f>
        <v>77.73</v>
      </c>
      <c r="D4475" s="20">
        <f t="shared" si="6837"/>
        <v>0</v>
      </c>
      <c r="E4475" s="17">
        <f>D4475*Premissas!$C$6</f>
        <v>0</v>
      </c>
      <c r="F4475" s="15">
        <f t="shared" si="6838"/>
        <v>320</v>
      </c>
      <c r="G4475" s="18">
        <f>F4475*Premissas!$C$5</f>
        <v>10315.722872508701</v>
      </c>
      <c r="M4475" s="7" t="str">
        <f>Premissas!$E$9</f>
        <v>março/19</v>
      </c>
      <c r="N4475" s="29">
        <f t="shared" si="6845"/>
        <v>320</v>
      </c>
      <c r="O4475" s="15">
        <f>Premissas!$I$9</f>
        <v>77.73</v>
      </c>
      <c r="P4475" s="20">
        <f t="shared" si="6840"/>
        <v>0</v>
      </c>
      <c r="Q4475" s="17">
        <f>P4475*Premissas!$C$13</f>
        <v>0</v>
      </c>
      <c r="R4475" s="15">
        <f t="shared" si="6841"/>
        <v>320</v>
      </c>
      <c r="S4475" s="18">
        <f>R4475*Premissas!$C$11</f>
        <v>15412.844036697246</v>
      </c>
      <c r="Y4475" s="7" t="str">
        <f>Premissas!$E$9</f>
        <v>março/19</v>
      </c>
      <c r="Z4475" s="29">
        <f t="shared" si="6846"/>
        <v>320</v>
      </c>
      <c r="AA4475" s="15">
        <f>Premissas!$H$9</f>
        <v>77.62</v>
      </c>
      <c r="AB4475" s="20">
        <f t="shared" si="6843"/>
        <v>0</v>
      </c>
      <c r="AC4475" s="17">
        <f>AB4475*Premissas!$C$6</f>
        <v>0</v>
      </c>
      <c r="AD4475" s="15">
        <f t="shared" si="6844"/>
        <v>320</v>
      </c>
      <c r="AE4475" s="18">
        <f>AD4475*Premissas!$C$12</f>
        <v>10315.722872508701</v>
      </c>
    </row>
    <row r="4476" spans="1:33" x14ac:dyDescent="0.25">
      <c r="A4476" s="7" t="str">
        <f>Premissas!$E$10</f>
        <v>fevereiro/19</v>
      </c>
      <c r="B4476" s="29">
        <f t="shared" si="6847"/>
        <v>320</v>
      </c>
      <c r="C4476" s="15">
        <f>LARGE(Premissas!$H$10:$I$10,1)</f>
        <v>89.49</v>
      </c>
      <c r="D4476" s="20">
        <f t="shared" si="6837"/>
        <v>0</v>
      </c>
      <c r="E4476" s="17">
        <f>D4476*Premissas!$C$6</f>
        <v>0</v>
      </c>
      <c r="F4476" s="15">
        <f t="shared" si="6838"/>
        <v>320</v>
      </c>
      <c r="G4476" s="18">
        <f>F4476*Premissas!$C$5</f>
        <v>10315.722872508701</v>
      </c>
      <c r="M4476" s="7" t="str">
        <f>Premissas!$E$10</f>
        <v>fevereiro/19</v>
      </c>
      <c r="N4476" s="29">
        <f t="shared" si="6845"/>
        <v>320</v>
      </c>
      <c r="O4476" s="15">
        <f>Premissas!$I$10</f>
        <v>61.82</v>
      </c>
      <c r="P4476" s="20">
        <f t="shared" si="6840"/>
        <v>0</v>
      </c>
      <c r="Q4476" s="17">
        <f>P4476*Premissas!$C$13</f>
        <v>0</v>
      </c>
      <c r="R4476" s="15">
        <f t="shared" si="6841"/>
        <v>320</v>
      </c>
      <c r="S4476" s="18">
        <f>R4476*Premissas!$C$11</f>
        <v>15412.844036697246</v>
      </c>
      <c r="Y4476" s="7" t="str">
        <f>Premissas!$E$10</f>
        <v>fevereiro/19</v>
      </c>
      <c r="Z4476" s="29">
        <f t="shared" si="6846"/>
        <v>320</v>
      </c>
      <c r="AA4476" s="15">
        <f>Premissas!$H$10</f>
        <v>89.49</v>
      </c>
      <c r="AB4476" s="20">
        <f t="shared" si="6843"/>
        <v>0</v>
      </c>
      <c r="AC4476" s="17">
        <f>AB4476*Premissas!$C$6</f>
        <v>0</v>
      </c>
      <c r="AD4476" s="15">
        <f t="shared" si="6844"/>
        <v>320</v>
      </c>
      <c r="AE4476" s="18">
        <f>AD4476*Premissas!$C$12</f>
        <v>10315.722872508701</v>
      </c>
    </row>
    <row r="4477" spans="1:33" x14ac:dyDescent="0.25">
      <c r="A4477" s="7" t="str">
        <f>Premissas!$E$11</f>
        <v>janeiro/19</v>
      </c>
      <c r="B4477" s="29">
        <f t="shared" si="6847"/>
        <v>320</v>
      </c>
      <c r="C4477" s="15">
        <f>LARGE(Premissas!$H$11:$I$11,1)</f>
        <v>81.09</v>
      </c>
      <c r="D4477" s="16">
        <f t="shared" si="6837"/>
        <v>0</v>
      </c>
      <c r="E4477" s="17">
        <f>D4477*Premissas!$C$6</f>
        <v>0</v>
      </c>
      <c r="F4477" s="15">
        <f t="shared" si="6838"/>
        <v>320</v>
      </c>
      <c r="G4477" s="18">
        <f>F4477*Premissas!$C$5</f>
        <v>10315.722872508701</v>
      </c>
      <c r="M4477" s="7" t="str">
        <f>Premissas!$E$11</f>
        <v>janeiro/19</v>
      </c>
      <c r="N4477" s="29">
        <f t="shared" si="6845"/>
        <v>320</v>
      </c>
      <c r="O4477" s="15">
        <f>Premissas!$I$11</f>
        <v>57.12</v>
      </c>
      <c r="P4477" s="16">
        <f t="shared" si="6840"/>
        <v>0</v>
      </c>
      <c r="Q4477" s="17">
        <f>P4477*Premissas!$C$13</f>
        <v>0</v>
      </c>
      <c r="R4477" s="15">
        <f t="shared" si="6841"/>
        <v>320</v>
      </c>
      <c r="S4477" s="18">
        <f>R4477*Premissas!$C$11</f>
        <v>15412.844036697246</v>
      </c>
      <c r="Y4477" s="7" t="str">
        <f>Premissas!$E$11</f>
        <v>janeiro/19</v>
      </c>
      <c r="Z4477" s="29">
        <f t="shared" si="6846"/>
        <v>320</v>
      </c>
      <c r="AA4477" s="15">
        <f>Premissas!$H$11</f>
        <v>81.09</v>
      </c>
      <c r="AB4477" s="16">
        <f t="shared" si="6843"/>
        <v>0</v>
      </c>
      <c r="AC4477" s="17">
        <f>AB4477*Premissas!$C$6</f>
        <v>0</v>
      </c>
      <c r="AD4477" s="15">
        <f t="shared" si="6844"/>
        <v>320</v>
      </c>
      <c r="AE4477" s="18">
        <f>AD4477*Premissas!$C$12</f>
        <v>10315.722872508701</v>
      </c>
    </row>
    <row r="4478" spans="1:33" x14ac:dyDescent="0.25">
      <c r="A4478" s="7" t="str">
        <f>Premissas!$E$12</f>
        <v>dezembro/18</v>
      </c>
      <c r="B4478" s="29">
        <f t="shared" si="6847"/>
        <v>320</v>
      </c>
      <c r="C4478" s="15">
        <f>LARGE(Premissas!$H$12:$I$12,1)</f>
        <v>66.98</v>
      </c>
      <c r="D4478" s="16">
        <f t="shared" si="6837"/>
        <v>0</v>
      </c>
      <c r="E4478" s="17">
        <f>D4478*Premissas!$C$6</f>
        <v>0</v>
      </c>
      <c r="F4478" s="15">
        <f t="shared" si="6838"/>
        <v>320</v>
      </c>
      <c r="G4478" s="18">
        <f>F4478*Premissas!$C$5</f>
        <v>10315.722872508701</v>
      </c>
      <c r="M4478" s="7" t="str">
        <f>Premissas!$E$12</f>
        <v>dezembro/18</v>
      </c>
      <c r="N4478" s="29">
        <f t="shared" si="6845"/>
        <v>320</v>
      </c>
      <c r="O4478" s="15">
        <f>Premissas!$I$12</f>
        <v>56.9</v>
      </c>
      <c r="P4478" s="16">
        <f t="shared" si="6840"/>
        <v>0</v>
      </c>
      <c r="Q4478" s="17">
        <f>P4478*Premissas!$C$13</f>
        <v>0</v>
      </c>
      <c r="R4478" s="15">
        <f t="shared" si="6841"/>
        <v>320</v>
      </c>
      <c r="S4478" s="18">
        <f>R4478*Premissas!$C$11</f>
        <v>15412.844036697246</v>
      </c>
      <c r="Y4478" s="7" t="str">
        <f>Premissas!$E$12</f>
        <v>dezembro/18</v>
      </c>
      <c r="Z4478" s="29">
        <f t="shared" si="6846"/>
        <v>320</v>
      </c>
      <c r="AA4478" s="15">
        <f>Premissas!$H$12</f>
        <v>66.98</v>
      </c>
      <c r="AB4478" s="16">
        <f t="shared" si="6843"/>
        <v>0</v>
      </c>
      <c r="AC4478" s="17">
        <f>AB4478*Premissas!$C$6</f>
        <v>0</v>
      </c>
      <c r="AD4478" s="15">
        <f t="shared" si="6844"/>
        <v>320</v>
      </c>
      <c r="AE4478" s="18">
        <f>AD4478*Premissas!$C$12</f>
        <v>10315.722872508701</v>
      </c>
    </row>
    <row r="4479" spans="1:33" x14ac:dyDescent="0.25">
      <c r="A4479" s="7" t="str">
        <f>Premissas!$E$13</f>
        <v>novembro/18</v>
      </c>
      <c r="B4479" s="29">
        <f t="shared" si="6847"/>
        <v>320</v>
      </c>
      <c r="C4479" s="15">
        <f>LARGE(Premissas!$H$13:$I$13,1)</f>
        <v>66.42</v>
      </c>
      <c r="D4479" s="16">
        <f t="shared" si="6837"/>
        <v>0</v>
      </c>
      <c r="E4479" s="17">
        <f>D4479*Premissas!$C$6</f>
        <v>0</v>
      </c>
      <c r="F4479" s="15">
        <f t="shared" si="6838"/>
        <v>320</v>
      </c>
      <c r="G4479" s="18">
        <f>F4479*Premissas!$C$5</f>
        <v>10315.722872508701</v>
      </c>
      <c r="M4479" s="7" t="str">
        <f>Premissas!$E$13</f>
        <v>novembro/18</v>
      </c>
      <c r="N4479" s="29">
        <f t="shared" si="6845"/>
        <v>320</v>
      </c>
      <c r="O4479" s="15">
        <f>Premissas!$I$13</f>
        <v>40.659999999999997</v>
      </c>
      <c r="P4479" s="16">
        <f t="shared" si="6840"/>
        <v>0</v>
      </c>
      <c r="Q4479" s="17">
        <f>P4479*Premissas!$C$13</f>
        <v>0</v>
      </c>
      <c r="R4479" s="15">
        <f t="shared" si="6841"/>
        <v>320</v>
      </c>
      <c r="S4479" s="18">
        <f>R4479*Premissas!$C$11</f>
        <v>15412.844036697246</v>
      </c>
      <c r="Y4479" s="7" t="str">
        <f>Premissas!$E$13</f>
        <v>novembro/18</v>
      </c>
      <c r="Z4479" s="29">
        <f t="shared" si="6846"/>
        <v>320</v>
      </c>
      <c r="AA4479" s="15">
        <f>Premissas!$H$13</f>
        <v>66.42</v>
      </c>
      <c r="AB4479" s="16">
        <f t="shared" si="6843"/>
        <v>0</v>
      </c>
      <c r="AC4479" s="17">
        <f>AB4479*Premissas!$C$6</f>
        <v>0</v>
      </c>
      <c r="AD4479" s="15">
        <f t="shared" si="6844"/>
        <v>320</v>
      </c>
      <c r="AE4479" s="18">
        <f>AD4479*Premissas!$C$12</f>
        <v>10315.722872508701</v>
      </c>
    </row>
    <row r="4480" spans="1:33" x14ac:dyDescent="0.25">
      <c r="A4480" s="26" t="s">
        <v>35</v>
      </c>
      <c r="B4480" s="5"/>
      <c r="C4480" s="5">
        <f>LARGE(C4467:C4479,1)</f>
        <v>89.49</v>
      </c>
      <c r="D4480" s="5">
        <f>LARGE(D4467:D4479,1)</f>
        <v>0</v>
      </c>
      <c r="E4480" s="27">
        <f>SUM(E4468:E4479)</f>
        <v>0</v>
      </c>
      <c r="F4480" s="5">
        <f>LARGE(F4467:F4479,1)</f>
        <v>320</v>
      </c>
      <c r="G4480" s="27">
        <f t="shared" si="6782"/>
        <v>123788.67447010444</v>
      </c>
      <c r="H4480" s="50">
        <f>E4480+G4480</f>
        <v>123788.67447010444</v>
      </c>
      <c r="I4480">
        <f>B4468</f>
        <v>320</v>
      </c>
      <c r="M4480" s="26" t="s">
        <v>35</v>
      </c>
      <c r="N4480" s="5"/>
      <c r="O4480" s="5">
        <f t="shared" ref="O4480:P4480" si="6848">LARGE(O4467:O4479,1)</f>
        <v>77.73</v>
      </c>
      <c r="P4480" s="5">
        <f t="shared" si="6848"/>
        <v>0</v>
      </c>
      <c r="Q4480" s="27">
        <f t="shared" ref="Q4480" si="6849">SUM(Q4468:Q4479)</f>
        <v>0</v>
      </c>
      <c r="R4480" s="5">
        <f t="shared" ref="R4480" si="6850">LARGE(R4467:R4479,1)</f>
        <v>320</v>
      </c>
      <c r="S4480" s="27">
        <f t="shared" si="6786"/>
        <v>184954.12844036694</v>
      </c>
      <c r="T4480" s="50">
        <f t="shared" ref="T4480" si="6851">Q4480+S4480</f>
        <v>184954.12844036694</v>
      </c>
      <c r="U4480">
        <f t="shared" ref="U4480" si="6852">N4468</f>
        <v>320</v>
      </c>
      <c r="Y4480" s="26" t="s">
        <v>35</v>
      </c>
      <c r="Z4480" s="5"/>
      <c r="AA4480" s="5">
        <f t="shared" ref="AA4480:AB4480" si="6853">LARGE(AA4467:AA4479,1)</f>
        <v>89.49</v>
      </c>
      <c r="AB4480" s="5">
        <f t="shared" si="6853"/>
        <v>0</v>
      </c>
      <c r="AC4480" s="27">
        <f t="shared" ref="AC4480" si="6854">SUM(AC4468:AC4479)</f>
        <v>0</v>
      </c>
      <c r="AD4480" s="5">
        <f t="shared" ref="AD4480" si="6855">LARGE(AD4467:AD4479,1)</f>
        <v>320</v>
      </c>
      <c r="AE4480" s="27">
        <f t="shared" si="6792"/>
        <v>123788.67447010444</v>
      </c>
      <c r="AF4480" s="50">
        <f t="shared" ref="AF4480" si="6856">AC4480+AE4480</f>
        <v>123788.67447010444</v>
      </c>
      <c r="AG4480">
        <f t="shared" ref="AG4480" si="6857">Z4468</f>
        <v>320</v>
      </c>
    </row>
    <row r="4481" spans="1:33" x14ac:dyDescent="0.25">
      <c r="A4481" s="6" t="s">
        <v>12</v>
      </c>
      <c r="B4481" s="6" t="s">
        <v>18</v>
      </c>
      <c r="C4481" s="6" t="s">
        <v>19</v>
      </c>
      <c r="D4481" s="14" t="s">
        <v>20</v>
      </c>
      <c r="E4481" s="14" t="s">
        <v>21</v>
      </c>
      <c r="F4481" s="6" t="s">
        <v>22</v>
      </c>
      <c r="G4481" s="6" t="s">
        <v>23</v>
      </c>
      <c r="M4481" s="6" t="s">
        <v>12</v>
      </c>
      <c r="N4481" s="6" t="s">
        <v>18</v>
      </c>
      <c r="O4481" s="6" t="s">
        <v>19</v>
      </c>
      <c r="P4481" s="14" t="s">
        <v>20</v>
      </c>
      <c r="Q4481" s="14" t="s">
        <v>21</v>
      </c>
      <c r="R4481" s="6" t="s">
        <v>22</v>
      </c>
      <c r="S4481" s="6" t="s">
        <v>23</v>
      </c>
      <c r="Y4481" s="6" t="s">
        <v>12</v>
      </c>
      <c r="Z4481" s="6" t="s">
        <v>18</v>
      </c>
      <c r="AA4481" s="6" t="s">
        <v>19</v>
      </c>
      <c r="AB4481" s="14" t="s">
        <v>20</v>
      </c>
      <c r="AC4481" s="14" t="s">
        <v>21</v>
      </c>
      <c r="AD4481" s="6" t="s">
        <v>22</v>
      </c>
      <c r="AE4481" s="6" t="s">
        <v>23</v>
      </c>
    </row>
    <row r="4482" spans="1:33" x14ac:dyDescent="0.25">
      <c r="A4482" s="7" t="str">
        <f>Premissas!$E$2</f>
        <v>outubro/19</v>
      </c>
      <c r="B4482" s="29">
        <f>B4468+1</f>
        <v>321</v>
      </c>
      <c r="C4482" s="15">
        <f>LARGE(Premissas!$H$2:$I$2,1)</f>
        <v>63.39</v>
      </c>
      <c r="D4482" s="16">
        <f t="shared" ref="D4482:D4493" si="6858">IF(C4482&gt;105%*B4482,(C4482-B4482),0)</f>
        <v>0</v>
      </c>
      <c r="E4482" s="17">
        <f>D4482*Premissas!$C$6</f>
        <v>0</v>
      </c>
      <c r="F4482" s="15">
        <f t="shared" ref="F4482:F4493" si="6859">IF(C4482&gt;B4482,C4482,B4482)</f>
        <v>321</v>
      </c>
      <c r="G4482" s="18">
        <f>F4482*Premissas!$C$5</f>
        <v>10347.959506485289</v>
      </c>
      <c r="M4482" s="7" t="str">
        <f>Premissas!$E$2</f>
        <v>outubro/19</v>
      </c>
      <c r="N4482" s="29">
        <f t="shared" ref="N4482" si="6860">N4468+1</f>
        <v>321</v>
      </c>
      <c r="O4482" s="15">
        <f>Premissas!$I$2</f>
        <v>63.39</v>
      </c>
      <c r="P4482" s="16">
        <f t="shared" ref="P4482:P4493" si="6861">IF(O4482&gt;105%*N4482,(O4482-N4482),0)</f>
        <v>0</v>
      </c>
      <c r="Q4482" s="17">
        <f>P4482*Premissas!$C$13</f>
        <v>0</v>
      </c>
      <c r="R4482" s="15">
        <f t="shared" ref="R4482:R4493" si="6862">IF(O4482&gt;N4482,O4482,N4482)</f>
        <v>321</v>
      </c>
      <c r="S4482" s="18">
        <f>R4482*Premissas!$C$11</f>
        <v>15461.009174311926</v>
      </c>
      <c r="Y4482" s="7" t="str">
        <f>Premissas!$E$2</f>
        <v>outubro/19</v>
      </c>
      <c r="Z4482" s="29">
        <f t="shared" ref="Z4482" si="6863">Z4468+1</f>
        <v>321</v>
      </c>
      <c r="AA4482" s="15">
        <f>Premissas!$H$2</f>
        <v>58.8</v>
      </c>
      <c r="AB4482" s="16">
        <f t="shared" ref="AB4482:AB4493" si="6864">IF(AA4482&gt;105%*Z4482,(AA4482-Z4482),0)</f>
        <v>0</v>
      </c>
      <c r="AC4482" s="17">
        <f>AB4482*Premissas!$C$6</f>
        <v>0</v>
      </c>
      <c r="AD4482" s="15">
        <f t="shared" ref="AD4482:AD4493" si="6865">IF(AA4482&gt;Z4482,AA4482,Z4482)</f>
        <v>321</v>
      </c>
      <c r="AE4482" s="18">
        <f>AD4482*Premissas!$C$12</f>
        <v>10347.959506485289</v>
      </c>
    </row>
    <row r="4483" spans="1:33" x14ac:dyDescent="0.25">
      <c r="A4483" s="7" t="str">
        <f>Premissas!$E$3</f>
        <v>setembro/19</v>
      </c>
      <c r="B4483" s="29">
        <f>B4482</f>
        <v>321</v>
      </c>
      <c r="C4483" s="15">
        <f>LARGE(Premissas!$H$3:$I$3,1)</f>
        <v>58.91</v>
      </c>
      <c r="D4483" s="16">
        <f t="shared" si="6858"/>
        <v>0</v>
      </c>
      <c r="E4483" s="17">
        <f>D4483*Premissas!$C$6</f>
        <v>0</v>
      </c>
      <c r="F4483" s="15">
        <f t="shared" si="6859"/>
        <v>321</v>
      </c>
      <c r="G4483" s="18">
        <f>F4483*Premissas!$C$5</f>
        <v>10347.959506485289</v>
      </c>
      <c r="M4483" s="7" t="str">
        <f>Premissas!$E$3</f>
        <v>setembro/19</v>
      </c>
      <c r="N4483" s="29">
        <f t="shared" ref="N4483:N4493" si="6866">N4482</f>
        <v>321</v>
      </c>
      <c r="O4483" s="15">
        <f>Premissas!$I$3</f>
        <v>52.19</v>
      </c>
      <c r="P4483" s="16">
        <f t="shared" si="6861"/>
        <v>0</v>
      </c>
      <c r="Q4483" s="17">
        <f>P4483*Premissas!$C$13</f>
        <v>0</v>
      </c>
      <c r="R4483" s="15">
        <f t="shared" si="6862"/>
        <v>321</v>
      </c>
      <c r="S4483" s="18">
        <f>R4483*Premissas!$C$11</f>
        <v>15461.009174311926</v>
      </c>
      <c r="Y4483" s="7" t="str">
        <f>Premissas!$E$3</f>
        <v>setembro/19</v>
      </c>
      <c r="Z4483" s="29">
        <f t="shared" ref="Z4483:Z4493" si="6867">Z4482</f>
        <v>321</v>
      </c>
      <c r="AA4483" s="15">
        <f>Premissas!$H$3</f>
        <v>58.91</v>
      </c>
      <c r="AB4483" s="16">
        <f t="shared" si="6864"/>
        <v>0</v>
      </c>
      <c r="AC4483" s="17">
        <f>AB4483*Premissas!$C$6</f>
        <v>0</v>
      </c>
      <c r="AD4483" s="15">
        <f t="shared" si="6865"/>
        <v>321</v>
      </c>
      <c r="AE4483" s="18">
        <f>AD4483*Premissas!$C$12</f>
        <v>10347.959506485289</v>
      </c>
    </row>
    <row r="4484" spans="1:33" x14ac:dyDescent="0.25">
      <c r="A4484" s="7" t="str">
        <f>Premissas!$E$4</f>
        <v>agosto/19</v>
      </c>
      <c r="B4484" s="29">
        <f t="shared" ref="B4484:B4493" si="6868">B4483</f>
        <v>321</v>
      </c>
      <c r="C4484" s="15">
        <f>LARGE(Premissas!$H$4:$I$4,1)</f>
        <v>46.48</v>
      </c>
      <c r="D4484" s="16">
        <f t="shared" si="6858"/>
        <v>0</v>
      </c>
      <c r="E4484" s="17">
        <f>D4484*Premissas!$C$6</f>
        <v>0</v>
      </c>
      <c r="F4484" s="15">
        <f t="shared" si="6859"/>
        <v>321</v>
      </c>
      <c r="G4484" s="18">
        <f>F4484*Premissas!$C$5</f>
        <v>10347.959506485289</v>
      </c>
      <c r="M4484" s="7" t="str">
        <f>Premissas!$E$4</f>
        <v>agosto/19</v>
      </c>
      <c r="N4484" s="29">
        <f t="shared" si="6866"/>
        <v>321</v>
      </c>
      <c r="O4484" s="15">
        <f>Premissas!$I$4</f>
        <v>20.16</v>
      </c>
      <c r="P4484" s="16">
        <f t="shared" si="6861"/>
        <v>0</v>
      </c>
      <c r="Q4484" s="17">
        <f>P4484*Premissas!$C$13</f>
        <v>0</v>
      </c>
      <c r="R4484" s="15">
        <f t="shared" si="6862"/>
        <v>321</v>
      </c>
      <c r="S4484" s="18">
        <f>R4484*Premissas!$C$11</f>
        <v>15461.009174311926</v>
      </c>
      <c r="Y4484" s="7" t="str">
        <f>Premissas!$E$4</f>
        <v>agosto/19</v>
      </c>
      <c r="Z4484" s="29">
        <f t="shared" si="6867"/>
        <v>321</v>
      </c>
      <c r="AA4484" s="15">
        <f>Premissas!$H$4</f>
        <v>46.48</v>
      </c>
      <c r="AB4484" s="16">
        <f t="shared" si="6864"/>
        <v>0</v>
      </c>
      <c r="AC4484" s="17">
        <f>AB4484*Premissas!$C$6</f>
        <v>0</v>
      </c>
      <c r="AD4484" s="15">
        <f t="shared" si="6865"/>
        <v>321</v>
      </c>
      <c r="AE4484" s="18">
        <f>AD4484*Premissas!$C$12</f>
        <v>10347.959506485289</v>
      </c>
    </row>
    <row r="4485" spans="1:33" x14ac:dyDescent="0.25">
      <c r="A4485" s="7" t="str">
        <f>Premissas!$E$5</f>
        <v>julho/19</v>
      </c>
      <c r="B4485" s="29">
        <f t="shared" si="6868"/>
        <v>321</v>
      </c>
      <c r="C4485" s="15">
        <f>LARGE(Premissas!$H$5:$I$5,1)</f>
        <v>63.17</v>
      </c>
      <c r="D4485" s="16">
        <f t="shared" si="6858"/>
        <v>0</v>
      </c>
      <c r="E4485" s="17">
        <f>D4485*Premissas!$C$6</f>
        <v>0</v>
      </c>
      <c r="F4485" s="15">
        <f t="shared" si="6859"/>
        <v>321</v>
      </c>
      <c r="G4485" s="18">
        <f>F4485*Premissas!$C$5</f>
        <v>10347.959506485289</v>
      </c>
      <c r="M4485" s="7" t="str">
        <f>Premissas!$E$5</f>
        <v>julho/19</v>
      </c>
      <c r="N4485" s="29">
        <f t="shared" si="6866"/>
        <v>321</v>
      </c>
      <c r="O4485" s="15">
        <f>Premissas!$I$5</f>
        <v>39.979999999999997</v>
      </c>
      <c r="P4485" s="16">
        <f t="shared" si="6861"/>
        <v>0</v>
      </c>
      <c r="Q4485" s="17">
        <f>P4485*Premissas!$C$13</f>
        <v>0</v>
      </c>
      <c r="R4485" s="15">
        <f t="shared" si="6862"/>
        <v>321</v>
      </c>
      <c r="S4485" s="18">
        <f>R4485*Premissas!$C$11</f>
        <v>15461.009174311926</v>
      </c>
      <c r="Y4485" s="7" t="str">
        <f>Premissas!$E$5</f>
        <v>julho/19</v>
      </c>
      <c r="Z4485" s="29">
        <f t="shared" si="6867"/>
        <v>321</v>
      </c>
      <c r="AA4485" s="15">
        <f>Premissas!$H$5</f>
        <v>63.17</v>
      </c>
      <c r="AB4485" s="16">
        <f t="shared" si="6864"/>
        <v>0</v>
      </c>
      <c r="AC4485" s="17">
        <f>AB4485*Premissas!$C$6</f>
        <v>0</v>
      </c>
      <c r="AD4485" s="15">
        <f t="shared" si="6865"/>
        <v>321</v>
      </c>
      <c r="AE4485" s="18">
        <f>AD4485*Premissas!$C$12</f>
        <v>10347.959506485289</v>
      </c>
    </row>
    <row r="4486" spans="1:33" x14ac:dyDescent="0.25">
      <c r="A4486" s="7" t="str">
        <f>Premissas!$E$6</f>
        <v>junho/19</v>
      </c>
      <c r="B4486" s="29">
        <f t="shared" si="6868"/>
        <v>321</v>
      </c>
      <c r="C4486" s="15">
        <f>LARGE(Premissas!$H$6:$I$6,1)</f>
        <v>59.47</v>
      </c>
      <c r="D4486" s="16">
        <f t="shared" si="6858"/>
        <v>0</v>
      </c>
      <c r="E4486" s="17">
        <f>D4486*Premissas!$C$6</f>
        <v>0</v>
      </c>
      <c r="F4486" s="15">
        <f t="shared" si="6859"/>
        <v>321</v>
      </c>
      <c r="G4486" s="18">
        <f>F4486*Premissas!$C$5</f>
        <v>10347.959506485289</v>
      </c>
      <c r="M4486" s="7" t="str">
        <f>Premissas!$E$6</f>
        <v>junho/19</v>
      </c>
      <c r="N4486" s="29">
        <f t="shared" si="6866"/>
        <v>321</v>
      </c>
      <c r="O4486" s="15">
        <f>Premissas!$I$6</f>
        <v>47.71</v>
      </c>
      <c r="P4486" s="16">
        <f t="shared" si="6861"/>
        <v>0</v>
      </c>
      <c r="Q4486" s="17">
        <f>P4486*Premissas!$C$13</f>
        <v>0</v>
      </c>
      <c r="R4486" s="15">
        <f t="shared" si="6862"/>
        <v>321</v>
      </c>
      <c r="S4486" s="18">
        <f>R4486*Premissas!$C$11</f>
        <v>15461.009174311926</v>
      </c>
      <c r="Y4486" s="7" t="str">
        <f>Premissas!$E$6</f>
        <v>junho/19</v>
      </c>
      <c r="Z4486" s="29">
        <f t="shared" si="6867"/>
        <v>321</v>
      </c>
      <c r="AA4486" s="15">
        <f>Premissas!$H$6</f>
        <v>59.47</v>
      </c>
      <c r="AB4486" s="16">
        <f t="shared" si="6864"/>
        <v>0</v>
      </c>
      <c r="AC4486" s="17">
        <f>AB4486*Premissas!$C$6</f>
        <v>0</v>
      </c>
      <c r="AD4486" s="15">
        <f t="shared" si="6865"/>
        <v>321</v>
      </c>
      <c r="AE4486" s="18">
        <f>AD4486*Premissas!$C$12</f>
        <v>10347.959506485289</v>
      </c>
    </row>
    <row r="4487" spans="1:33" x14ac:dyDescent="0.25">
      <c r="A4487" s="7" t="str">
        <f>Premissas!$E$7</f>
        <v>maio/19</v>
      </c>
      <c r="B4487" s="29">
        <f t="shared" si="6868"/>
        <v>321</v>
      </c>
      <c r="C4487" s="15">
        <f>LARGE(Premissas!$H$7:$I$7,1)</f>
        <v>61.04</v>
      </c>
      <c r="D4487" s="20">
        <f t="shared" si="6858"/>
        <v>0</v>
      </c>
      <c r="E4487" s="17">
        <f>D4487*Premissas!$C$6</f>
        <v>0</v>
      </c>
      <c r="F4487" s="15">
        <f t="shared" si="6859"/>
        <v>321</v>
      </c>
      <c r="G4487" s="18">
        <f>F4487*Premissas!$C$5</f>
        <v>10347.959506485289</v>
      </c>
      <c r="M4487" s="7" t="str">
        <f>Premissas!$E$7</f>
        <v>maio/19</v>
      </c>
      <c r="N4487" s="29">
        <f t="shared" si="6866"/>
        <v>321</v>
      </c>
      <c r="O4487" s="15">
        <f>Premissas!$I$7</f>
        <v>46.37</v>
      </c>
      <c r="P4487" s="20">
        <f t="shared" si="6861"/>
        <v>0</v>
      </c>
      <c r="Q4487" s="17">
        <f>P4487*Premissas!$C$13</f>
        <v>0</v>
      </c>
      <c r="R4487" s="15">
        <f t="shared" si="6862"/>
        <v>321</v>
      </c>
      <c r="S4487" s="18">
        <f>R4487*Premissas!$C$11</f>
        <v>15461.009174311926</v>
      </c>
      <c r="Y4487" s="7" t="str">
        <f>Premissas!$E$7</f>
        <v>maio/19</v>
      </c>
      <c r="Z4487" s="29">
        <f t="shared" si="6867"/>
        <v>321</v>
      </c>
      <c r="AA4487" s="15">
        <f>Premissas!$H$7</f>
        <v>61.04</v>
      </c>
      <c r="AB4487" s="20">
        <f t="shared" si="6864"/>
        <v>0</v>
      </c>
      <c r="AC4487" s="17">
        <f>AB4487*Premissas!$C$6</f>
        <v>0</v>
      </c>
      <c r="AD4487" s="15">
        <f t="shared" si="6865"/>
        <v>321</v>
      </c>
      <c r="AE4487" s="18">
        <f>AD4487*Premissas!$C$12</f>
        <v>10347.959506485289</v>
      </c>
    </row>
    <row r="4488" spans="1:33" x14ac:dyDescent="0.25">
      <c r="A4488" s="7" t="str">
        <f>Premissas!$E$8</f>
        <v>abril/19</v>
      </c>
      <c r="B4488" s="29">
        <f t="shared" si="6868"/>
        <v>321</v>
      </c>
      <c r="C4488" s="15">
        <f>LARGE(Premissas!$H$8:$I$8,1)</f>
        <v>81.98</v>
      </c>
      <c r="D4488" s="20">
        <f t="shared" si="6858"/>
        <v>0</v>
      </c>
      <c r="E4488" s="17">
        <f>D4488*Premissas!$C$6</f>
        <v>0</v>
      </c>
      <c r="F4488" s="15">
        <f t="shared" si="6859"/>
        <v>321</v>
      </c>
      <c r="G4488" s="18">
        <f>F4488*Premissas!$C$5</f>
        <v>10347.959506485289</v>
      </c>
      <c r="M4488" s="7" t="str">
        <f>Premissas!$E$8</f>
        <v>abril/19</v>
      </c>
      <c r="N4488" s="29">
        <f t="shared" si="6866"/>
        <v>321</v>
      </c>
      <c r="O4488" s="15">
        <f>Premissas!$I$8</f>
        <v>53.09</v>
      </c>
      <c r="P4488" s="20">
        <f t="shared" si="6861"/>
        <v>0</v>
      </c>
      <c r="Q4488" s="17">
        <f>P4488*Premissas!$C$13</f>
        <v>0</v>
      </c>
      <c r="R4488" s="15">
        <f t="shared" si="6862"/>
        <v>321</v>
      </c>
      <c r="S4488" s="18">
        <f>R4488*Premissas!$C$11</f>
        <v>15461.009174311926</v>
      </c>
      <c r="Y4488" s="7" t="str">
        <f>Premissas!$E$8</f>
        <v>abril/19</v>
      </c>
      <c r="Z4488" s="29">
        <f t="shared" si="6867"/>
        <v>321</v>
      </c>
      <c r="AA4488" s="15">
        <f>Premissas!$H$8</f>
        <v>81.98</v>
      </c>
      <c r="AB4488" s="20">
        <f t="shared" si="6864"/>
        <v>0</v>
      </c>
      <c r="AC4488" s="17">
        <f>AB4488*Premissas!$C$6</f>
        <v>0</v>
      </c>
      <c r="AD4488" s="15">
        <f t="shared" si="6865"/>
        <v>321</v>
      </c>
      <c r="AE4488" s="18">
        <f>AD4488*Premissas!$C$12</f>
        <v>10347.959506485289</v>
      </c>
    </row>
    <row r="4489" spans="1:33" x14ac:dyDescent="0.25">
      <c r="A4489" s="7" t="str">
        <f>Premissas!$E$9</f>
        <v>março/19</v>
      </c>
      <c r="B4489" s="29">
        <f t="shared" si="6868"/>
        <v>321</v>
      </c>
      <c r="C4489" s="15">
        <f>LARGE(Premissas!$H$9:$I$9,1)</f>
        <v>77.73</v>
      </c>
      <c r="D4489" s="20">
        <f t="shared" si="6858"/>
        <v>0</v>
      </c>
      <c r="E4489" s="17">
        <f>D4489*Premissas!$C$6</f>
        <v>0</v>
      </c>
      <c r="F4489" s="15">
        <f t="shared" si="6859"/>
        <v>321</v>
      </c>
      <c r="G4489" s="18">
        <f>F4489*Premissas!$C$5</f>
        <v>10347.959506485289</v>
      </c>
      <c r="M4489" s="7" t="str">
        <f>Premissas!$E$9</f>
        <v>março/19</v>
      </c>
      <c r="N4489" s="29">
        <f t="shared" si="6866"/>
        <v>321</v>
      </c>
      <c r="O4489" s="15">
        <f>Premissas!$I$9</f>
        <v>77.73</v>
      </c>
      <c r="P4489" s="20">
        <f t="shared" si="6861"/>
        <v>0</v>
      </c>
      <c r="Q4489" s="17">
        <f>P4489*Premissas!$C$13</f>
        <v>0</v>
      </c>
      <c r="R4489" s="15">
        <f t="shared" si="6862"/>
        <v>321</v>
      </c>
      <c r="S4489" s="18">
        <f>R4489*Premissas!$C$11</f>
        <v>15461.009174311926</v>
      </c>
      <c r="Y4489" s="7" t="str">
        <f>Premissas!$E$9</f>
        <v>março/19</v>
      </c>
      <c r="Z4489" s="29">
        <f t="shared" si="6867"/>
        <v>321</v>
      </c>
      <c r="AA4489" s="15">
        <f>Premissas!$H$9</f>
        <v>77.62</v>
      </c>
      <c r="AB4489" s="20">
        <f t="shared" si="6864"/>
        <v>0</v>
      </c>
      <c r="AC4489" s="17">
        <f>AB4489*Premissas!$C$6</f>
        <v>0</v>
      </c>
      <c r="AD4489" s="15">
        <f t="shared" si="6865"/>
        <v>321</v>
      </c>
      <c r="AE4489" s="18">
        <f>AD4489*Premissas!$C$12</f>
        <v>10347.959506485289</v>
      </c>
    </row>
    <row r="4490" spans="1:33" x14ac:dyDescent="0.25">
      <c r="A4490" s="7" t="str">
        <f>Premissas!$E$10</f>
        <v>fevereiro/19</v>
      </c>
      <c r="B4490" s="29">
        <f t="shared" si="6868"/>
        <v>321</v>
      </c>
      <c r="C4490" s="15">
        <f>LARGE(Premissas!$H$10:$I$10,1)</f>
        <v>89.49</v>
      </c>
      <c r="D4490" s="20">
        <f t="shared" si="6858"/>
        <v>0</v>
      </c>
      <c r="E4490" s="17">
        <f>D4490*Premissas!$C$6</f>
        <v>0</v>
      </c>
      <c r="F4490" s="15">
        <f t="shared" si="6859"/>
        <v>321</v>
      </c>
      <c r="G4490" s="18">
        <f>F4490*Premissas!$C$5</f>
        <v>10347.959506485289</v>
      </c>
      <c r="M4490" s="7" t="str">
        <f>Premissas!$E$10</f>
        <v>fevereiro/19</v>
      </c>
      <c r="N4490" s="29">
        <f t="shared" si="6866"/>
        <v>321</v>
      </c>
      <c r="O4490" s="15">
        <f>Premissas!$I$10</f>
        <v>61.82</v>
      </c>
      <c r="P4490" s="20">
        <f t="shared" si="6861"/>
        <v>0</v>
      </c>
      <c r="Q4490" s="17">
        <f>P4490*Premissas!$C$13</f>
        <v>0</v>
      </c>
      <c r="R4490" s="15">
        <f t="shared" si="6862"/>
        <v>321</v>
      </c>
      <c r="S4490" s="18">
        <f>R4490*Premissas!$C$11</f>
        <v>15461.009174311926</v>
      </c>
      <c r="Y4490" s="7" t="str">
        <f>Premissas!$E$10</f>
        <v>fevereiro/19</v>
      </c>
      <c r="Z4490" s="29">
        <f t="shared" si="6867"/>
        <v>321</v>
      </c>
      <c r="AA4490" s="15">
        <f>Premissas!$H$10</f>
        <v>89.49</v>
      </c>
      <c r="AB4490" s="20">
        <f t="shared" si="6864"/>
        <v>0</v>
      </c>
      <c r="AC4490" s="17">
        <f>AB4490*Premissas!$C$6</f>
        <v>0</v>
      </c>
      <c r="AD4490" s="15">
        <f t="shared" si="6865"/>
        <v>321</v>
      </c>
      <c r="AE4490" s="18">
        <f>AD4490*Premissas!$C$12</f>
        <v>10347.959506485289</v>
      </c>
    </row>
    <row r="4491" spans="1:33" x14ac:dyDescent="0.25">
      <c r="A4491" s="7" t="str">
        <f>Premissas!$E$11</f>
        <v>janeiro/19</v>
      </c>
      <c r="B4491" s="29">
        <f t="shared" si="6868"/>
        <v>321</v>
      </c>
      <c r="C4491" s="15">
        <f>LARGE(Premissas!$H$11:$I$11,1)</f>
        <v>81.09</v>
      </c>
      <c r="D4491" s="16">
        <f t="shared" si="6858"/>
        <v>0</v>
      </c>
      <c r="E4491" s="17">
        <f>D4491*Premissas!$C$6</f>
        <v>0</v>
      </c>
      <c r="F4491" s="15">
        <f t="shared" si="6859"/>
        <v>321</v>
      </c>
      <c r="G4491" s="18">
        <f>F4491*Premissas!$C$5</f>
        <v>10347.959506485289</v>
      </c>
      <c r="M4491" s="7" t="str">
        <f>Premissas!$E$11</f>
        <v>janeiro/19</v>
      </c>
      <c r="N4491" s="29">
        <f t="shared" si="6866"/>
        <v>321</v>
      </c>
      <c r="O4491" s="15">
        <f>Premissas!$I$11</f>
        <v>57.12</v>
      </c>
      <c r="P4491" s="16">
        <f t="shared" si="6861"/>
        <v>0</v>
      </c>
      <c r="Q4491" s="17">
        <f>P4491*Premissas!$C$13</f>
        <v>0</v>
      </c>
      <c r="R4491" s="15">
        <f t="shared" si="6862"/>
        <v>321</v>
      </c>
      <c r="S4491" s="18">
        <f>R4491*Premissas!$C$11</f>
        <v>15461.009174311926</v>
      </c>
      <c r="Y4491" s="7" t="str">
        <f>Premissas!$E$11</f>
        <v>janeiro/19</v>
      </c>
      <c r="Z4491" s="29">
        <f t="shared" si="6867"/>
        <v>321</v>
      </c>
      <c r="AA4491" s="15">
        <f>Premissas!$H$11</f>
        <v>81.09</v>
      </c>
      <c r="AB4491" s="16">
        <f t="shared" si="6864"/>
        <v>0</v>
      </c>
      <c r="AC4491" s="17">
        <f>AB4491*Premissas!$C$6</f>
        <v>0</v>
      </c>
      <c r="AD4491" s="15">
        <f t="shared" si="6865"/>
        <v>321</v>
      </c>
      <c r="AE4491" s="18">
        <f>AD4491*Premissas!$C$12</f>
        <v>10347.959506485289</v>
      </c>
    </row>
    <row r="4492" spans="1:33" x14ac:dyDescent="0.25">
      <c r="A4492" s="7" t="str">
        <f>Premissas!$E$12</f>
        <v>dezembro/18</v>
      </c>
      <c r="B4492" s="29">
        <f t="shared" si="6868"/>
        <v>321</v>
      </c>
      <c r="C4492" s="15">
        <f>LARGE(Premissas!$H$12:$I$12,1)</f>
        <v>66.98</v>
      </c>
      <c r="D4492" s="16">
        <f t="shared" si="6858"/>
        <v>0</v>
      </c>
      <c r="E4492" s="17">
        <f>D4492*Premissas!$C$6</f>
        <v>0</v>
      </c>
      <c r="F4492" s="15">
        <f t="shared" si="6859"/>
        <v>321</v>
      </c>
      <c r="G4492" s="18">
        <f>F4492*Premissas!$C$5</f>
        <v>10347.959506485289</v>
      </c>
      <c r="M4492" s="7" t="str">
        <f>Premissas!$E$12</f>
        <v>dezembro/18</v>
      </c>
      <c r="N4492" s="29">
        <f t="shared" si="6866"/>
        <v>321</v>
      </c>
      <c r="O4492" s="15">
        <f>Premissas!$I$12</f>
        <v>56.9</v>
      </c>
      <c r="P4492" s="16">
        <f t="shared" si="6861"/>
        <v>0</v>
      </c>
      <c r="Q4492" s="17">
        <f>P4492*Premissas!$C$13</f>
        <v>0</v>
      </c>
      <c r="R4492" s="15">
        <f t="shared" si="6862"/>
        <v>321</v>
      </c>
      <c r="S4492" s="18">
        <f>R4492*Premissas!$C$11</f>
        <v>15461.009174311926</v>
      </c>
      <c r="Y4492" s="7" t="str">
        <f>Premissas!$E$12</f>
        <v>dezembro/18</v>
      </c>
      <c r="Z4492" s="29">
        <f t="shared" si="6867"/>
        <v>321</v>
      </c>
      <c r="AA4492" s="15">
        <f>Premissas!$H$12</f>
        <v>66.98</v>
      </c>
      <c r="AB4492" s="16">
        <f t="shared" si="6864"/>
        <v>0</v>
      </c>
      <c r="AC4492" s="17">
        <f>AB4492*Premissas!$C$6</f>
        <v>0</v>
      </c>
      <c r="AD4492" s="15">
        <f t="shared" si="6865"/>
        <v>321</v>
      </c>
      <c r="AE4492" s="18">
        <f>AD4492*Premissas!$C$12</f>
        <v>10347.959506485289</v>
      </c>
    </row>
    <row r="4493" spans="1:33" x14ac:dyDescent="0.25">
      <c r="A4493" s="7" t="str">
        <f>Premissas!$E$13</f>
        <v>novembro/18</v>
      </c>
      <c r="B4493" s="29">
        <f t="shared" si="6868"/>
        <v>321</v>
      </c>
      <c r="C4493" s="15">
        <f>LARGE(Premissas!$H$13:$I$13,1)</f>
        <v>66.42</v>
      </c>
      <c r="D4493" s="16">
        <f t="shared" si="6858"/>
        <v>0</v>
      </c>
      <c r="E4493" s="17">
        <f>D4493*Premissas!$C$6</f>
        <v>0</v>
      </c>
      <c r="F4493" s="15">
        <f t="shared" si="6859"/>
        <v>321</v>
      </c>
      <c r="G4493" s="18">
        <f>F4493*Premissas!$C$5</f>
        <v>10347.959506485289</v>
      </c>
      <c r="M4493" s="7" t="str">
        <f>Premissas!$E$13</f>
        <v>novembro/18</v>
      </c>
      <c r="N4493" s="29">
        <f t="shared" si="6866"/>
        <v>321</v>
      </c>
      <c r="O4493" s="15">
        <f>Premissas!$I$13</f>
        <v>40.659999999999997</v>
      </c>
      <c r="P4493" s="16">
        <f t="shared" si="6861"/>
        <v>0</v>
      </c>
      <c r="Q4493" s="17">
        <f>P4493*Premissas!$C$13</f>
        <v>0</v>
      </c>
      <c r="R4493" s="15">
        <f t="shared" si="6862"/>
        <v>321</v>
      </c>
      <c r="S4493" s="18">
        <f>R4493*Premissas!$C$11</f>
        <v>15461.009174311926</v>
      </c>
      <c r="Y4493" s="7" t="str">
        <f>Premissas!$E$13</f>
        <v>novembro/18</v>
      </c>
      <c r="Z4493" s="29">
        <f t="shared" si="6867"/>
        <v>321</v>
      </c>
      <c r="AA4493" s="15">
        <f>Premissas!$H$13</f>
        <v>66.42</v>
      </c>
      <c r="AB4493" s="16">
        <f t="shared" si="6864"/>
        <v>0</v>
      </c>
      <c r="AC4493" s="17">
        <f>AB4493*Premissas!$C$6</f>
        <v>0</v>
      </c>
      <c r="AD4493" s="15">
        <f t="shared" si="6865"/>
        <v>321</v>
      </c>
      <c r="AE4493" s="18">
        <f>AD4493*Premissas!$C$12</f>
        <v>10347.959506485289</v>
      </c>
    </row>
    <row r="4494" spans="1:33" x14ac:dyDescent="0.25">
      <c r="A4494" s="26" t="s">
        <v>35</v>
      </c>
      <c r="B4494" s="5"/>
      <c r="C4494" s="5">
        <f>LARGE(C4481:C4493,1)</f>
        <v>89.49</v>
      </c>
      <c r="D4494" s="5">
        <f>LARGE(D4481:D4493,1)</f>
        <v>0</v>
      </c>
      <c r="E4494" s="27">
        <f>SUM(E4482:E4493)</f>
        <v>0</v>
      </c>
      <c r="F4494" s="5">
        <f>LARGE(F4481:F4493,1)</f>
        <v>321</v>
      </c>
      <c r="G4494" s="27">
        <f t="shared" si="6782"/>
        <v>124175.51407782348</v>
      </c>
      <c r="H4494" s="50">
        <f>E4494+G4494</f>
        <v>124175.51407782348</v>
      </c>
      <c r="I4494">
        <f>B4482</f>
        <v>321</v>
      </c>
      <c r="M4494" s="26" t="s">
        <v>35</v>
      </c>
      <c r="N4494" s="5"/>
      <c r="O4494" s="5">
        <f t="shared" ref="O4494:P4494" si="6869">LARGE(O4481:O4493,1)</f>
        <v>77.73</v>
      </c>
      <c r="P4494" s="5">
        <f t="shared" si="6869"/>
        <v>0</v>
      </c>
      <c r="Q4494" s="27">
        <f t="shared" ref="Q4494" si="6870">SUM(Q4482:Q4493)</f>
        <v>0</v>
      </c>
      <c r="R4494" s="5">
        <f t="shared" ref="R4494" si="6871">LARGE(R4481:R4493,1)</f>
        <v>321</v>
      </c>
      <c r="S4494" s="27">
        <f t="shared" si="6786"/>
        <v>185532.11009174318</v>
      </c>
      <c r="T4494" s="50">
        <f t="shared" ref="T4494" si="6872">Q4494+S4494</f>
        <v>185532.11009174318</v>
      </c>
      <c r="U4494">
        <f t="shared" ref="U4494" si="6873">N4482</f>
        <v>321</v>
      </c>
      <c r="Y4494" s="26" t="s">
        <v>35</v>
      </c>
      <c r="Z4494" s="5"/>
      <c r="AA4494" s="5">
        <f t="shared" ref="AA4494:AB4494" si="6874">LARGE(AA4481:AA4493,1)</f>
        <v>89.49</v>
      </c>
      <c r="AB4494" s="5">
        <f t="shared" si="6874"/>
        <v>0</v>
      </c>
      <c r="AC4494" s="27">
        <f t="shared" ref="AC4494" si="6875">SUM(AC4482:AC4493)</f>
        <v>0</v>
      </c>
      <c r="AD4494" s="5">
        <f t="shared" ref="AD4494" si="6876">LARGE(AD4481:AD4493,1)</f>
        <v>321</v>
      </c>
      <c r="AE4494" s="27">
        <f t="shared" si="6792"/>
        <v>124175.51407782348</v>
      </c>
      <c r="AF4494" s="50">
        <f t="shared" ref="AF4494" si="6877">AC4494+AE4494</f>
        <v>124175.51407782348</v>
      </c>
      <c r="AG4494">
        <f t="shared" ref="AG4494" si="6878">Z4482</f>
        <v>321</v>
      </c>
    </row>
    <row r="4495" spans="1:33" x14ac:dyDescent="0.25">
      <c r="A4495" s="6" t="s">
        <v>12</v>
      </c>
      <c r="B4495" s="6" t="s">
        <v>18</v>
      </c>
      <c r="C4495" s="6" t="s">
        <v>19</v>
      </c>
      <c r="D4495" s="14" t="s">
        <v>20</v>
      </c>
      <c r="E4495" s="14" t="s">
        <v>21</v>
      </c>
      <c r="F4495" s="6" t="s">
        <v>22</v>
      </c>
      <c r="G4495" s="6" t="s">
        <v>23</v>
      </c>
      <c r="M4495" s="6" t="s">
        <v>12</v>
      </c>
      <c r="N4495" s="6" t="s">
        <v>18</v>
      </c>
      <c r="O4495" s="6" t="s">
        <v>19</v>
      </c>
      <c r="P4495" s="14" t="s">
        <v>20</v>
      </c>
      <c r="Q4495" s="14" t="s">
        <v>21</v>
      </c>
      <c r="R4495" s="6" t="s">
        <v>22</v>
      </c>
      <c r="S4495" s="6" t="s">
        <v>23</v>
      </c>
      <c r="Y4495" s="6" t="s">
        <v>12</v>
      </c>
      <c r="Z4495" s="6" t="s">
        <v>18</v>
      </c>
      <c r="AA4495" s="6" t="s">
        <v>19</v>
      </c>
      <c r="AB4495" s="14" t="s">
        <v>20</v>
      </c>
      <c r="AC4495" s="14" t="s">
        <v>21</v>
      </c>
      <c r="AD4495" s="6" t="s">
        <v>22</v>
      </c>
      <c r="AE4495" s="6" t="s">
        <v>23</v>
      </c>
    </row>
    <row r="4496" spans="1:33" x14ac:dyDescent="0.25">
      <c r="A4496" s="7" t="str">
        <f>Premissas!$E$2</f>
        <v>outubro/19</v>
      </c>
      <c r="B4496" s="29">
        <f>B4482+1</f>
        <v>322</v>
      </c>
      <c r="C4496" s="15">
        <f>LARGE(Premissas!$H$2:$I$2,1)</f>
        <v>63.39</v>
      </c>
      <c r="D4496" s="16">
        <f t="shared" ref="D4496:D4507" si="6879">IF(C4496&gt;105%*B4496,(C4496-B4496),0)</f>
        <v>0</v>
      </c>
      <c r="E4496" s="17">
        <f>D4496*Premissas!$C$6</f>
        <v>0</v>
      </c>
      <c r="F4496" s="15">
        <f t="shared" ref="F4496:F4507" si="6880">IF(C4496&gt;B4496,C4496,B4496)</f>
        <v>322</v>
      </c>
      <c r="G4496" s="18">
        <f>F4496*Premissas!$C$5</f>
        <v>10380.19614046188</v>
      </c>
      <c r="M4496" s="7" t="str">
        <f>Premissas!$E$2</f>
        <v>outubro/19</v>
      </c>
      <c r="N4496" s="29">
        <f t="shared" ref="N4496" si="6881">N4482+1</f>
        <v>322</v>
      </c>
      <c r="O4496" s="15">
        <f>Premissas!$I$2</f>
        <v>63.39</v>
      </c>
      <c r="P4496" s="16">
        <f t="shared" ref="P4496:P4507" si="6882">IF(O4496&gt;105%*N4496,(O4496-N4496),0)</f>
        <v>0</v>
      </c>
      <c r="Q4496" s="17">
        <f>P4496*Premissas!$C$13</f>
        <v>0</v>
      </c>
      <c r="R4496" s="15">
        <f t="shared" ref="R4496:R4507" si="6883">IF(O4496&gt;N4496,O4496,N4496)</f>
        <v>322</v>
      </c>
      <c r="S4496" s="18">
        <f>R4496*Premissas!$C$11</f>
        <v>15509.174311926605</v>
      </c>
      <c r="Y4496" s="7" t="str">
        <f>Premissas!$E$2</f>
        <v>outubro/19</v>
      </c>
      <c r="Z4496" s="29">
        <f t="shared" ref="Z4496" si="6884">Z4482+1</f>
        <v>322</v>
      </c>
      <c r="AA4496" s="15">
        <f>Premissas!$H$2</f>
        <v>58.8</v>
      </c>
      <c r="AB4496" s="16">
        <f t="shared" ref="AB4496:AB4507" si="6885">IF(AA4496&gt;105%*Z4496,(AA4496-Z4496),0)</f>
        <v>0</v>
      </c>
      <c r="AC4496" s="17">
        <f>AB4496*Premissas!$C$6</f>
        <v>0</v>
      </c>
      <c r="AD4496" s="15">
        <f t="shared" ref="AD4496:AD4507" si="6886">IF(AA4496&gt;Z4496,AA4496,Z4496)</f>
        <v>322</v>
      </c>
      <c r="AE4496" s="18">
        <f>AD4496*Premissas!$C$12</f>
        <v>10380.19614046188</v>
      </c>
    </row>
    <row r="4497" spans="1:33" x14ac:dyDescent="0.25">
      <c r="A4497" s="7" t="str">
        <f>Premissas!$E$3</f>
        <v>setembro/19</v>
      </c>
      <c r="B4497" s="29">
        <f>B4496</f>
        <v>322</v>
      </c>
      <c r="C4497" s="15">
        <f>LARGE(Premissas!$H$3:$I$3,1)</f>
        <v>58.91</v>
      </c>
      <c r="D4497" s="16">
        <f t="shared" si="6879"/>
        <v>0</v>
      </c>
      <c r="E4497" s="17">
        <f>D4497*Premissas!$C$6</f>
        <v>0</v>
      </c>
      <c r="F4497" s="15">
        <f t="shared" si="6880"/>
        <v>322</v>
      </c>
      <c r="G4497" s="18">
        <f>F4497*Premissas!$C$5</f>
        <v>10380.19614046188</v>
      </c>
      <c r="M4497" s="7" t="str">
        <f>Premissas!$E$3</f>
        <v>setembro/19</v>
      </c>
      <c r="N4497" s="29">
        <f t="shared" ref="N4497:N4507" si="6887">N4496</f>
        <v>322</v>
      </c>
      <c r="O4497" s="15">
        <f>Premissas!$I$3</f>
        <v>52.19</v>
      </c>
      <c r="P4497" s="16">
        <f t="shared" si="6882"/>
        <v>0</v>
      </c>
      <c r="Q4497" s="17">
        <f>P4497*Premissas!$C$13</f>
        <v>0</v>
      </c>
      <c r="R4497" s="15">
        <f t="shared" si="6883"/>
        <v>322</v>
      </c>
      <c r="S4497" s="18">
        <f>R4497*Premissas!$C$11</f>
        <v>15509.174311926605</v>
      </c>
      <c r="Y4497" s="7" t="str">
        <f>Premissas!$E$3</f>
        <v>setembro/19</v>
      </c>
      <c r="Z4497" s="29">
        <f t="shared" ref="Z4497:Z4507" si="6888">Z4496</f>
        <v>322</v>
      </c>
      <c r="AA4497" s="15">
        <f>Premissas!$H$3</f>
        <v>58.91</v>
      </c>
      <c r="AB4497" s="16">
        <f t="shared" si="6885"/>
        <v>0</v>
      </c>
      <c r="AC4497" s="17">
        <f>AB4497*Premissas!$C$6</f>
        <v>0</v>
      </c>
      <c r="AD4497" s="15">
        <f t="shared" si="6886"/>
        <v>322</v>
      </c>
      <c r="AE4497" s="18">
        <f>AD4497*Premissas!$C$12</f>
        <v>10380.19614046188</v>
      </c>
    </row>
    <row r="4498" spans="1:33" x14ac:dyDescent="0.25">
      <c r="A4498" s="7" t="str">
        <f>Premissas!$E$4</f>
        <v>agosto/19</v>
      </c>
      <c r="B4498" s="29">
        <f t="shared" ref="B4498:B4507" si="6889">B4497</f>
        <v>322</v>
      </c>
      <c r="C4498" s="15">
        <f>LARGE(Premissas!$H$4:$I$4,1)</f>
        <v>46.48</v>
      </c>
      <c r="D4498" s="16">
        <f t="shared" si="6879"/>
        <v>0</v>
      </c>
      <c r="E4498" s="17">
        <f>D4498*Premissas!$C$6</f>
        <v>0</v>
      </c>
      <c r="F4498" s="15">
        <f t="shared" si="6880"/>
        <v>322</v>
      </c>
      <c r="G4498" s="18">
        <f>F4498*Premissas!$C$5</f>
        <v>10380.19614046188</v>
      </c>
      <c r="M4498" s="7" t="str">
        <f>Premissas!$E$4</f>
        <v>agosto/19</v>
      </c>
      <c r="N4498" s="29">
        <f t="shared" si="6887"/>
        <v>322</v>
      </c>
      <c r="O4498" s="15">
        <f>Premissas!$I$4</f>
        <v>20.16</v>
      </c>
      <c r="P4498" s="16">
        <f t="shared" si="6882"/>
        <v>0</v>
      </c>
      <c r="Q4498" s="17">
        <f>P4498*Premissas!$C$13</f>
        <v>0</v>
      </c>
      <c r="R4498" s="15">
        <f t="shared" si="6883"/>
        <v>322</v>
      </c>
      <c r="S4498" s="18">
        <f>R4498*Premissas!$C$11</f>
        <v>15509.174311926605</v>
      </c>
      <c r="Y4498" s="7" t="str">
        <f>Premissas!$E$4</f>
        <v>agosto/19</v>
      </c>
      <c r="Z4498" s="29">
        <f t="shared" si="6888"/>
        <v>322</v>
      </c>
      <c r="AA4498" s="15">
        <f>Premissas!$H$4</f>
        <v>46.48</v>
      </c>
      <c r="AB4498" s="16">
        <f t="shared" si="6885"/>
        <v>0</v>
      </c>
      <c r="AC4498" s="17">
        <f>AB4498*Premissas!$C$6</f>
        <v>0</v>
      </c>
      <c r="AD4498" s="15">
        <f t="shared" si="6886"/>
        <v>322</v>
      </c>
      <c r="AE4498" s="18">
        <f>AD4498*Premissas!$C$12</f>
        <v>10380.19614046188</v>
      </c>
    </row>
    <row r="4499" spans="1:33" x14ac:dyDescent="0.25">
      <c r="A4499" s="7" t="str">
        <f>Premissas!$E$5</f>
        <v>julho/19</v>
      </c>
      <c r="B4499" s="29">
        <f t="shared" si="6889"/>
        <v>322</v>
      </c>
      <c r="C4499" s="15">
        <f>LARGE(Premissas!$H$5:$I$5,1)</f>
        <v>63.17</v>
      </c>
      <c r="D4499" s="16">
        <f t="shared" si="6879"/>
        <v>0</v>
      </c>
      <c r="E4499" s="17">
        <f>D4499*Premissas!$C$6</f>
        <v>0</v>
      </c>
      <c r="F4499" s="15">
        <f t="shared" si="6880"/>
        <v>322</v>
      </c>
      <c r="G4499" s="18">
        <f>F4499*Premissas!$C$5</f>
        <v>10380.19614046188</v>
      </c>
      <c r="M4499" s="7" t="str">
        <f>Premissas!$E$5</f>
        <v>julho/19</v>
      </c>
      <c r="N4499" s="29">
        <f t="shared" si="6887"/>
        <v>322</v>
      </c>
      <c r="O4499" s="15">
        <f>Premissas!$I$5</f>
        <v>39.979999999999997</v>
      </c>
      <c r="P4499" s="16">
        <f t="shared" si="6882"/>
        <v>0</v>
      </c>
      <c r="Q4499" s="17">
        <f>P4499*Premissas!$C$13</f>
        <v>0</v>
      </c>
      <c r="R4499" s="15">
        <f t="shared" si="6883"/>
        <v>322</v>
      </c>
      <c r="S4499" s="18">
        <f>R4499*Premissas!$C$11</f>
        <v>15509.174311926605</v>
      </c>
      <c r="Y4499" s="7" t="str">
        <f>Premissas!$E$5</f>
        <v>julho/19</v>
      </c>
      <c r="Z4499" s="29">
        <f t="shared" si="6888"/>
        <v>322</v>
      </c>
      <c r="AA4499" s="15">
        <f>Premissas!$H$5</f>
        <v>63.17</v>
      </c>
      <c r="AB4499" s="16">
        <f t="shared" si="6885"/>
        <v>0</v>
      </c>
      <c r="AC4499" s="17">
        <f>AB4499*Premissas!$C$6</f>
        <v>0</v>
      </c>
      <c r="AD4499" s="15">
        <f t="shared" si="6886"/>
        <v>322</v>
      </c>
      <c r="AE4499" s="18">
        <f>AD4499*Premissas!$C$12</f>
        <v>10380.19614046188</v>
      </c>
    </row>
    <row r="4500" spans="1:33" x14ac:dyDescent="0.25">
      <c r="A4500" s="7" t="str">
        <f>Premissas!$E$6</f>
        <v>junho/19</v>
      </c>
      <c r="B4500" s="29">
        <f t="shared" si="6889"/>
        <v>322</v>
      </c>
      <c r="C4500" s="15">
        <f>LARGE(Premissas!$H$6:$I$6,1)</f>
        <v>59.47</v>
      </c>
      <c r="D4500" s="16">
        <f t="shared" si="6879"/>
        <v>0</v>
      </c>
      <c r="E4500" s="17">
        <f>D4500*Premissas!$C$6</f>
        <v>0</v>
      </c>
      <c r="F4500" s="15">
        <f t="shared" si="6880"/>
        <v>322</v>
      </c>
      <c r="G4500" s="18">
        <f>F4500*Premissas!$C$5</f>
        <v>10380.19614046188</v>
      </c>
      <c r="M4500" s="7" t="str">
        <f>Premissas!$E$6</f>
        <v>junho/19</v>
      </c>
      <c r="N4500" s="29">
        <f t="shared" si="6887"/>
        <v>322</v>
      </c>
      <c r="O4500" s="15">
        <f>Premissas!$I$6</f>
        <v>47.71</v>
      </c>
      <c r="P4500" s="16">
        <f t="shared" si="6882"/>
        <v>0</v>
      </c>
      <c r="Q4500" s="17">
        <f>P4500*Premissas!$C$13</f>
        <v>0</v>
      </c>
      <c r="R4500" s="15">
        <f t="shared" si="6883"/>
        <v>322</v>
      </c>
      <c r="S4500" s="18">
        <f>R4500*Premissas!$C$11</f>
        <v>15509.174311926605</v>
      </c>
      <c r="Y4500" s="7" t="str">
        <f>Premissas!$E$6</f>
        <v>junho/19</v>
      </c>
      <c r="Z4500" s="29">
        <f t="shared" si="6888"/>
        <v>322</v>
      </c>
      <c r="AA4500" s="15">
        <f>Premissas!$H$6</f>
        <v>59.47</v>
      </c>
      <c r="AB4500" s="16">
        <f t="shared" si="6885"/>
        <v>0</v>
      </c>
      <c r="AC4500" s="17">
        <f>AB4500*Premissas!$C$6</f>
        <v>0</v>
      </c>
      <c r="AD4500" s="15">
        <f t="shared" si="6886"/>
        <v>322</v>
      </c>
      <c r="AE4500" s="18">
        <f>AD4500*Premissas!$C$12</f>
        <v>10380.19614046188</v>
      </c>
    </row>
    <row r="4501" spans="1:33" x14ac:dyDescent="0.25">
      <c r="A4501" s="7" t="str">
        <f>Premissas!$E$7</f>
        <v>maio/19</v>
      </c>
      <c r="B4501" s="29">
        <f t="shared" si="6889"/>
        <v>322</v>
      </c>
      <c r="C4501" s="15">
        <f>LARGE(Premissas!$H$7:$I$7,1)</f>
        <v>61.04</v>
      </c>
      <c r="D4501" s="20">
        <f t="shared" si="6879"/>
        <v>0</v>
      </c>
      <c r="E4501" s="17">
        <f>D4501*Premissas!$C$6</f>
        <v>0</v>
      </c>
      <c r="F4501" s="15">
        <f t="shared" si="6880"/>
        <v>322</v>
      </c>
      <c r="G4501" s="18">
        <f>F4501*Premissas!$C$5</f>
        <v>10380.19614046188</v>
      </c>
      <c r="M4501" s="7" t="str">
        <f>Premissas!$E$7</f>
        <v>maio/19</v>
      </c>
      <c r="N4501" s="29">
        <f t="shared" si="6887"/>
        <v>322</v>
      </c>
      <c r="O4501" s="15">
        <f>Premissas!$I$7</f>
        <v>46.37</v>
      </c>
      <c r="P4501" s="20">
        <f t="shared" si="6882"/>
        <v>0</v>
      </c>
      <c r="Q4501" s="17">
        <f>P4501*Premissas!$C$13</f>
        <v>0</v>
      </c>
      <c r="R4501" s="15">
        <f t="shared" si="6883"/>
        <v>322</v>
      </c>
      <c r="S4501" s="18">
        <f>R4501*Premissas!$C$11</f>
        <v>15509.174311926605</v>
      </c>
      <c r="Y4501" s="7" t="str">
        <f>Premissas!$E$7</f>
        <v>maio/19</v>
      </c>
      <c r="Z4501" s="29">
        <f t="shared" si="6888"/>
        <v>322</v>
      </c>
      <c r="AA4501" s="15">
        <f>Premissas!$H$7</f>
        <v>61.04</v>
      </c>
      <c r="AB4501" s="20">
        <f t="shared" si="6885"/>
        <v>0</v>
      </c>
      <c r="AC4501" s="17">
        <f>AB4501*Premissas!$C$6</f>
        <v>0</v>
      </c>
      <c r="AD4501" s="15">
        <f t="shared" si="6886"/>
        <v>322</v>
      </c>
      <c r="AE4501" s="18">
        <f>AD4501*Premissas!$C$12</f>
        <v>10380.19614046188</v>
      </c>
    </row>
    <row r="4502" spans="1:33" x14ac:dyDescent="0.25">
      <c r="A4502" s="7" t="str">
        <f>Premissas!$E$8</f>
        <v>abril/19</v>
      </c>
      <c r="B4502" s="29">
        <f t="shared" si="6889"/>
        <v>322</v>
      </c>
      <c r="C4502" s="15">
        <f>LARGE(Premissas!$H$8:$I$8,1)</f>
        <v>81.98</v>
      </c>
      <c r="D4502" s="20">
        <f t="shared" si="6879"/>
        <v>0</v>
      </c>
      <c r="E4502" s="17">
        <f>D4502*Premissas!$C$6</f>
        <v>0</v>
      </c>
      <c r="F4502" s="15">
        <f t="shared" si="6880"/>
        <v>322</v>
      </c>
      <c r="G4502" s="18">
        <f>F4502*Premissas!$C$5</f>
        <v>10380.19614046188</v>
      </c>
      <c r="M4502" s="7" t="str">
        <f>Premissas!$E$8</f>
        <v>abril/19</v>
      </c>
      <c r="N4502" s="29">
        <f t="shared" si="6887"/>
        <v>322</v>
      </c>
      <c r="O4502" s="15">
        <f>Premissas!$I$8</f>
        <v>53.09</v>
      </c>
      <c r="P4502" s="20">
        <f t="shared" si="6882"/>
        <v>0</v>
      </c>
      <c r="Q4502" s="17">
        <f>P4502*Premissas!$C$13</f>
        <v>0</v>
      </c>
      <c r="R4502" s="15">
        <f t="shared" si="6883"/>
        <v>322</v>
      </c>
      <c r="S4502" s="18">
        <f>R4502*Premissas!$C$11</f>
        <v>15509.174311926605</v>
      </c>
      <c r="Y4502" s="7" t="str">
        <f>Premissas!$E$8</f>
        <v>abril/19</v>
      </c>
      <c r="Z4502" s="29">
        <f t="shared" si="6888"/>
        <v>322</v>
      </c>
      <c r="AA4502" s="15">
        <f>Premissas!$H$8</f>
        <v>81.98</v>
      </c>
      <c r="AB4502" s="20">
        <f t="shared" si="6885"/>
        <v>0</v>
      </c>
      <c r="AC4502" s="17">
        <f>AB4502*Premissas!$C$6</f>
        <v>0</v>
      </c>
      <c r="AD4502" s="15">
        <f t="shared" si="6886"/>
        <v>322</v>
      </c>
      <c r="AE4502" s="18">
        <f>AD4502*Premissas!$C$12</f>
        <v>10380.19614046188</v>
      </c>
    </row>
    <row r="4503" spans="1:33" x14ac:dyDescent="0.25">
      <c r="A4503" s="7" t="str">
        <f>Premissas!$E$9</f>
        <v>março/19</v>
      </c>
      <c r="B4503" s="29">
        <f t="shared" si="6889"/>
        <v>322</v>
      </c>
      <c r="C4503" s="15">
        <f>LARGE(Premissas!$H$9:$I$9,1)</f>
        <v>77.73</v>
      </c>
      <c r="D4503" s="20">
        <f t="shared" si="6879"/>
        <v>0</v>
      </c>
      <c r="E4503" s="17">
        <f>D4503*Premissas!$C$6</f>
        <v>0</v>
      </c>
      <c r="F4503" s="15">
        <f t="shared" si="6880"/>
        <v>322</v>
      </c>
      <c r="G4503" s="18">
        <f>F4503*Premissas!$C$5</f>
        <v>10380.19614046188</v>
      </c>
      <c r="M4503" s="7" t="str">
        <f>Premissas!$E$9</f>
        <v>março/19</v>
      </c>
      <c r="N4503" s="29">
        <f t="shared" si="6887"/>
        <v>322</v>
      </c>
      <c r="O4503" s="15">
        <f>Premissas!$I$9</f>
        <v>77.73</v>
      </c>
      <c r="P4503" s="20">
        <f t="shared" si="6882"/>
        <v>0</v>
      </c>
      <c r="Q4503" s="17">
        <f>P4503*Premissas!$C$13</f>
        <v>0</v>
      </c>
      <c r="R4503" s="15">
        <f t="shared" si="6883"/>
        <v>322</v>
      </c>
      <c r="S4503" s="18">
        <f>R4503*Premissas!$C$11</f>
        <v>15509.174311926605</v>
      </c>
      <c r="Y4503" s="7" t="str">
        <f>Premissas!$E$9</f>
        <v>março/19</v>
      </c>
      <c r="Z4503" s="29">
        <f t="shared" si="6888"/>
        <v>322</v>
      </c>
      <c r="AA4503" s="15">
        <f>Premissas!$H$9</f>
        <v>77.62</v>
      </c>
      <c r="AB4503" s="20">
        <f t="shared" si="6885"/>
        <v>0</v>
      </c>
      <c r="AC4503" s="17">
        <f>AB4503*Premissas!$C$6</f>
        <v>0</v>
      </c>
      <c r="AD4503" s="15">
        <f t="shared" si="6886"/>
        <v>322</v>
      </c>
      <c r="AE4503" s="18">
        <f>AD4503*Premissas!$C$12</f>
        <v>10380.19614046188</v>
      </c>
    </row>
    <row r="4504" spans="1:33" x14ac:dyDescent="0.25">
      <c r="A4504" s="7" t="str">
        <f>Premissas!$E$10</f>
        <v>fevereiro/19</v>
      </c>
      <c r="B4504" s="29">
        <f t="shared" si="6889"/>
        <v>322</v>
      </c>
      <c r="C4504" s="15">
        <f>LARGE(Premissas!$H$10:$I$10,1)</f>
        <v>89.49</v>
      </c>
      <c r="D4504" s="20">
        <f t="shared" si="6879"/>
        <v>0</v>
      </c>
      <c r="E4504" s="17">
        <f>D4504*Premissas!$C$6</f>
        <v>0</v>
      </c>
      <c r="F4504" s="15">
        <f t="shared" si="6880"/>
        <v>322</v>
      </c>
      <c r="G4504" s="18">
        <f>F4504*Premissas!$C$5</f>
        <v>10380.19614046188</v>
      </c>
      <c r="M4504" s="7" t="str">
        <f>Premissas!$E$10</f>
        <v>fevereiro/19</v>
      </c>
      <c r="N4504" s="29">
        <f t="shared" si="6887"/>
        <v>322</v>
      </c>
      <c r="O4504" s="15">
        <f>Premissas!$I$10</f>
        <v>61.82</v>
      </c>
      <c r="P4504" s="20">
        <f t="shared" si="6882"/>
        <v>0</v>
      </c>
      <c r="Q4504" s="17">
        <f>P4504*Premissas!$C$13</f>
        <v>0</v>
      </c>
      <c r="R4504" s="15">
        <f t="shared" si="6883"/>
        <v>322</v>
      </c>
      <c r="S4504" s="18">
        <f>R4504*Premissas!$C$11</f>
        <v>15509.174311926605</v>
      </c>
      <c r="Y4504" s="7" t="str">
        <f>Premissas!$E$10</f>
        <v>fevereiro/19</v>
      </c>
      <c r="Z4504" s="29">
        <f t="shared" si="6888"/>
        <v>322</v>
      </c>
      <c r="AA4504" s="15">
        <f>Premissas!$H$10</f>
        <v>89.49</v>
      </c>
      <c r="AB4504" s="20">
        <f t="shared" si="6885"/>
        <v>0</v>
      </c>
      <c r="AC4504" s="17">
        <f>AB4504*Premissas!$C$6</f>
        <v>0</v>
      </c>
      <c r="AD4504" s="15">
        <f t="shared" si="6886"/>
        <v>322</v>
      </c>
      <c r="AE4504" s="18">
        <f>AD4504*Premissas!$C$12</f>
        <v>10380.19614046188</v>
      </c>
    </row>
    <row r="4505" spans="1:33" x14ac:dyDescent="0.25">
      <c r="A4505" s="7" t="str">
        <f>Premissas!$E$11</f>
        <v>janeiro/19</v>
      </c>
      <c r="B4505" s="29">
        <f t="shared" si="6889"/>
        <v>322</v>
      </c>
      <c r="C4505" s="15">
        <f>LARGE(Premissas!$H$11:$I$11,1)</f>
        <v>81.09</v>
      </c>
      <c r="D4505" s="16">
        <f t="shared" si="6879"/>
        <v>0</v>
      </c>
      <c r="E4505" s="17">
        <f>D4505*Premissas!$C$6</f>
        <v>0</v>
      </c>
      <c r="F4505" s="15">
        <f t="shared" si="6880"/>
        <v>322</v>
      </c>
      <c r="G4505" s="18">
        <f>F4505*Premissas!$C$5</f>
        <v>10380.19614046188</v>
      </c>
      <c r="M4505" s="7" t="str">
        <f>Premissas!$E$11</f>
        <v>janeiro/19</v>
      </c>
      <c r="N4505" s="29">
        <f t="shared" si="6887"/>
        <v>322</v>
      </c>
      <c r="O4505" s="15">
        <f>Premissas!$I$11</f>
        <v>57.12</v>
      </c>
      <c r="P4505" s="16">
        <f t="shared" si="6882"/>
        <v>0</v>
      </c>
      <c r="Q4505" s="17">
        <f>P4505*Premissas!$C$13</f>
        <v>0</v>
      </c>
      <c r="R4505" s="15">
        <f t="shared" si="6883"/>
        <v>322</v>
      </c>
      <c r="S4505" s="18">
        <f>R4505*Premissas!$C$11</f>
        <v>15509.174311926605</v>
      </c>
      <c r="Y4505" s="7" t="str">
        <f>Premissas!$E$11</f>
        <v>janeiro/19</v>
      </c>
      <c r="Z4505" s="29">
        <f t="shared" si="6888"/>
        <v>322</v>
      </c>
      <c r="AA4505" s="15">
        <f>Premissas!$H$11</f>
        <v>81.09</v>
      </c>
      <c r="AB4505" s="16">
        <f t="shared" si="6885"/>
        <v>0</v>
      </c>
      <c r="AC4505" s="17">
        <f>AB4505*Premissas!$C$6</f>
        <v>0</v>
      </c>
      <c r="AD4505" s="15">
        <f t="shared" si="6886"/>
        <v>322</v>
      </c>
      <c r="AE4505" s="18">
        <f>AD4505*Premissas!$C$12</f>
        <v>10380.19614046188</v>
      </c>
    </row>
    <row r="4506" spans="1:33" x14ac:dyDescent="0.25">
      <c r="A4506" s="7" t="str">
        <f>Premissas!$E$12</f>
        <v>dezembro/18</v>
      </c>
      <c r="B4506" s="29">
        <f t="shared" si="6889"/>
        <v>322</v>
      </c>
      <c r="C4506" s="15">
        <f>LARGE(Premissas!$H$12:$I$12,1)</f>
        <v>66.98</v>
      </c>
      <c r="D4506" s="16">
        <f t="shared" si="6879"/>
        <v>0</v>
      </c>
      <c r="E4506" s="17">
        <f>D4506*Premissas!$C$6</f>
        <v>0</v>
      </c>
      <c r="F4506" s="15">
        <f t="shared" si="6880"/>
        <v>322</v>
      </c>
      <c r="G4506" s="18">
        <f>F4506*Premissas!$C$5</f>
        <v>10380.19614046188</v>
      </c>
      <c r="M4506" s="7" t="str">
        <f>Premissas!$E$12</f>
        <v>dezembro/18</v>
      </c>
      <c r="N4506" s="29">
        <f t="shared" si="6887"/>
        <v>322</v>
      </c>
      <c r="O4506" s="15">
        <f>Premissas!$I$12</f>
        <v>56.9</v>
      </c>
      <c r="P4506" s="16">
        <f t="shared" si="6882"/>
        <v>0</v>
      </c>
      <c r="Q4506" s="17">
        <f>P4506*Premissas!$C$13</f>
        <v>0</v>
      </c>
      <c r="R4506" s="15">
        <f t="shared" si="6883"/>
        <v>322</v>
      </c>
      <c r="S4506" s="18">
        <f>R4506*Premissas!$C$11</f>
        <v>15509.174311926605</v>
      </c>
      <c r="Y4506" s="7" t="str">
        <f>Premissas!$E$12</f>
        <v>dezembro/18</v>
      </c>
      <c r="Z4506" s="29">
        <f t="shared" si="6888"/>
        <v>322</v>
      </c>
      <c r="AA4506" s="15">
        <f>Premissas!$H$12</f>
        <v>66.98</v>
      </c>
      <c r="AB4506" s="16">
        <f t="shared" si="6885"/>
        <v>0</v>
      </c>
      <c r="AC4506" s="17">
        <f>AB4506*Premissas!$C$6</f>
        <v>0</v>
      </c>
      <c r="AD4506" s="15">
        <f t="shared" si="6886"/>
        <v>322</v>
      </c>
      <c r="AE4506" s="18">
        <f>AD4506*Premissas!$C$12</f>
        <v>10380.19614046188</v>
      </c>
    </row>
    <row r="4507" spans="1:33" x14ac:dyDescent="0.25">
      <c r="A4507" s="7" t="str">
        <f>Premissas!$E$13</f>
        <v>novembro/18</v>
      </c>
      <c r="B4507" s="29">
        <f t="shared" si="6889"/>
        <v>322</v>
      </c>
      <c r="C4507" s="15">
        <f>LARGE(Premissas!$H$13:$I$13,1)</f>
        <v>66.42</v>
      </c>
      <c r="D4507" s="16">
        <f t="shared" si="6879"/>
        <v>0</v>
      </c>
      <c r="E4507" s="17">
        <f>D4507*Premissas!$C$6</f>
        <v>0</v>
      </c>
      <c r="F4507" s="15">
        <f t="shared" si="6880"/>
        <v>322</v>
      </c>
      <c r="G4507" s="18">
        <f>F4507*Premissas!$C$5</f>
        <v>10380.19614046188</v>
      </c>
      <c r="M4507" s="7" t="str">
        <f>Premissas!$E$13</f>
        <v>novembro/18</v>
      </c>
      <c r="N4507" s="29">
        <f t="shared" si="6887"/>
        <v>322</v>
      </c>
      <c r="O4507" s="15">
        <f>Premissas!$I$13</f>
        <v>40.659999999999997</v>
      </c>
      <c r="P4507" s="16">
        <f t="shared" si="6882"/>
        <v>0</v>
      </c>
      <c r="Q4507" s="17">
        <f>P4507*Premissas!$C$13</f>
        <v>0</v>
      </c>
      <c r="R4507" s="15">
        <f t="shared" si="6883"/>
        <v>322</v>
      </c>
      <c r="S4507" s="18">
        <f>R4507*Premissas!$C$11</f>
        <v>15509.174311926605</v>
      </c>
      <c r="Y4507" s="7" t="str">
        <f>Premissas!$E$13</f>
        <v>novembro/18</v>
      </c>
      <c r="Z4507" s="29">
        <f t="shared" si="6888"/>
        <v>322</v>
      </c>
      <c r="AA4507" s="15">
        <f>Premissas!$H$13</f>
        <v>66.42</v>
      </c>
      <c r="AB4507" s="16">
        <f t="shared" si="6885"/>
        <v>0</v>
      </c>
      <c r="AC4507" s="17">
        <f>AB4507*Premissas!$C$6</f>
        <v>0</v>
      </c>
      <c r="AD4507" s="15">
        <f t="shared" si="6886"/>
        <v>322</v>
      </c>
      <c r="AE4507" s="18">
        <f>AD4507*Premissas!$C$12</f>
        <v>10380.19614046188</v>
      </c>
    </row>
    <row r="4508" spans="1:33" x14ac:dyDescent="0.25">
      <c r="A4508" s="26" t="s">
        <v>35</v>
      </c>
      <c r="B4508" s="5"/>
      <c r="C4508" s="5">
        <f>LARGE(C4495:C4507,1)</f>
        <v>89.49</v>
      </c>
      <c r="D4508" s="5">
        <f>LARGE(D4495:D4507,1)</f>
        <v>0</v>
      </c>
      <c r="E4508" s="27">
        <f>SUM(E4496:E4507)</f>
        <v>0</v>
      </c>
      <c r="F4508" s="5">
        <f>LARGE(F4495:F4507,1)</f>
        <v>322</v>
      </c>
      <c r="G4508" s="27">
        <f t="shared" ref="G4508:G4564" si="6890">SUM(G4496:G4507)</f>
        <v>124562.35368554255</v>
      </c>
      <c r="H4508" s="50">
        <f>E4508+G4508</f>
        <v>124562.35368554255</v>
      </c>
      <c r="I4508">
        <f>B4496</f>
        <v>322</v>
      </c>
      <c r="M4508" s="26" t="s">
        <v>35</v>
      </c>
      <c r="N4508" s="5"/>
      <c r="O4508" s="5">
        <f t="shared" ref="O4508:P4508" si="6891">LARGE(O4495:O4507,1)</f>
        <v>77.73</v>
      </c>
      <c r="P4508" s="5">
        <f t="shared" si="6891"/>
        <v>0</v>
      </c>
      <c r="Q4508" s="27">
        <f t="shared" ref="Q4508" si="6892">SUM(Q4496:Q4507)</f>
        <v>0</v>
      </c>
      <c r="R4508" s="5">
        <f t="shared" ref="R4508" si="6893">LARGE(R4495:R4507,1)</f>
        <v>322</v>
      </c>
      <c r="S4508" s="27">
        <f t="shared" ref="S4508:S4564" si="6894">SUM(S4496:S4507)</f>
        <v>186110.09174311929</v>
      </c>
      <c r="T4508" s="50">
        <f t="shared" ref="T4508" si="6895">Q4508+S4508</f>
        <v>186110.09174311929</v>
      </c>
      <c r="U4508">
        <f t="shared" ref="U4508" si="6896">N4496</f>
        <v>322</v>
      </c>
      <c r="Y4508" s="26" t="s">
        <v>35</v>
      </c>
      <c r="Z4508" s="5"/>
      <c r="AA4508" s="5">
        <f t="shared" ref="AA4508:AB4508" si="6897">LARGE(AA4495:AA4507,1)</f>
        <v>89.49</v>
      </c>
      <c r="AB4508" s="5">
        <f t="shared" si="6897"/>
        <v>0</v>
      </c>
      <c r="AC4508" s="27">
        <f t="shared" ref="AC4508" si="6898">SUM(AC4496:AC4507)</f>
        <v>0</v>
      </c>
      <c r="AD4508" s="5">
        <f t="shared" ref="AD4508" si="6899">LARGE(AD4495:AD4507,1)</f>
        <v>322</v>
      </c>
      <c r="AE4508" s="27">
        <f t="shared" ref="AE4508:AE4564" si="6900">SUM(AE4496:AE4507)</f>
        <v>124562.35368554255</v>
      </c>
      <c r="AF4508" s="50">
        <f t="shared" ref="AF4508" si="6901">AC4508+AE4508</f>
        <v>124562.35368554255</v>
      </c>
      <c r="AG4508">
        <f t="shared" ref="AG4508" si="6902">Z4496</f>
        <v>322</v>
      </c>
    </row>
    <row r="4509" spans="1:33" x14ac:dyDescent="0.25">
      <c r="A4509" s="6" t="s">
        <v>12</v>
      </c>
      <c r="B4509" s="6" t="s">
        <v>18</v>
      </c>
      <c r="C4509" s="6" t="s">
        <v>19</v>
      </c>
      <c r="D4509" s="14" t="s">
        <v>20</v>
      </c>
      <c r="E4509" s="14" t="s">
        <v>21</v>
      </c>
      <c r="F4509" s="6" t="s">
        <v>22</v>
      </c>
      <c r="G4509" s="6" t="s">
        <v>23</v>
      </c>
      <c r="M4509" s="6" t="s">
        <v>12</v>
      </c>
      <c r="N4509" s="6" t="s">
        <v>18</v>
      </c>
      <c r="O4509" s="6" t="s">
        <v>19</v>
      </c>
      <c r="P4509" s="14" t="s">
        <v>20</v>
      </c>
      <c r="Q4509" s="14" t="s">
        <v>21</v>
      </c>
      <c r="R4509" s="6" t="s">
        <v>22</v>
      </c>
      <c r="S4509" s="6" t="s">
        <v>23</v>
      </c>
      <c r="Y4509" s="6" t="s">
        <v>12</v>
      </c>
      <c r="Z4509" s="6" t="s">
        <v>18</v>
      </c>
      <c r="AA4509" s="6" t="s">
        <v>19</v>
      </c>
      <c r="AB4509" s="14" t="s">
        <v>20</v>
      </c>
      <c r="AC4509" s="14" t="s">
        <v>21</v>
      </c>
      <c r="AD4509" s="6" t="s">
        <v>22</v>
      </c>
      <c r="AE4509" s="6" t="s">
        <v>23</v>
      </c>
    </row>
    <row r="4510" spans="1:33" x14ac:dyDescent="0.25">
      <c r="A4510" s="7" t="str">
        <f>Premissas!$E$2</f>
        <v>outubro/19</v>
      </c>
      <c r="B4510" s="29">
        <f>B4496+1</f>
        <v>323</v>
      </c>
      <c r="C4510" s="15">
        <f>LARGE(Premissas!$H$2:$I$2,1)</f>
        <v>63.39</v>
      </c>
      <c r="D4510" s="16">
        <f t="shared" ref="D4510:D4521" si="6903">IF(C4510&gt;105%*B4510,(C4510-B4510),0)</f>
        <v>0</v>
      </c>
      <c r="E4510" s="17">
        <f>D4510*Premissas!$C$6</f>
        <v>0</v>
      </c>
      <c r="F4510" s="15">
        <f t="shared" ref="F4510:F4521" si="6904">IF(C4510&gt;B4510,C4510,B4510)</f>
        <v>323</v>
      </c>
      <c r="G4510" s="18">
        <f>F4510*Premissas!$C$5</f>
        <v>10412.432774438468</v>
      </c>
      <c r="M4510" s="7" t="str">
        <f>Premissas!$E$2</f>
        <v>outubro/19</v>
      </c>
      <c r="N4510" s="29">
        <f t="shared" ref="N4510" si="6905">N4496+1</f>
        <v>323</v>
      </c>
      <c r="O4510" s="15">
        <f>Premissas!$I$2</f>
        <v>63.39</v>
      </c>
      <c r="P4510" s="16">
        <f t="shared" ref="P4510:P4521" si="6906">IF(O4510&gt;105%*N4510,(O4510-N4510),0)</f>
        <v>0</v>
      </c>
      <c r="Q4510" s="17">
        <f>P4510*Premissas!$C$13</f>
        <v>0</v>
      </c>
      <c r="R4510" s="15">
        <f t="shared" ref="R4510:R4521" si="6907">IF(O4510&gt;N4510,O4510,N4510)</f>
        <v>323</v>
      </c>
      <c r="S4510" s="18">
        <f>R4510*Premissas!$C$11</f>
        <v>15557.339449541283</v>
      </c>
      <c r="Y4510" s="7" t="str">
        <f>Premissas!$E$2</f>
        <v>outubro/19</v>
      </c>
      <c r="Z4510" s="29">
        <f t="shared" ref="Z4510" si="6908">Z4496+1</f>
        <v>323</v>
      </c>
      <c r="AA4510" s="15">
        <f>Premissas!$H$2</f>
        <v>58.8</v>
      </c>
      <c r="AB4510" s="16">
        <f t="shared" ref="AB4510:AB4521" si="6909">IF(AA4510&gt;105%*Z4510,(AA4510-Z4510),0)</f>
        <v>0</v>
      </c>
      <c r="AC4510" s="17">
        <f>AB4510*Premissas!$C$6</f>
        <v>0</v>
      </c>
      <c r="AD4510" s="15">
        <f t="shared" ref="AD4510:AD4521" si="6910">IF(AA4510&gt;Z4510,AA4510,Z4510)</f>
        <v>323</v>
      </c>
      <c r="AE4510" s="18">
        <f>AD4510*Premissas!$C$12</f>
        <v>10412.432774438468</v>
      </c>
    </row>
    <row r="4511" spans="1:33" x14ac:dyDescent="0.25">
      <c r="A4511" s="7" t="str">
        <f>Premissas!$E$3</f>
        <v>setembro/19</v>
      </c>
      <c r="B4511" s="29">
        <f>B4510</f>
        <v>323</v>
      </c>
      <c r="C4511" s="15">
        <f>LARGE(Premissas!$H$3:$I$3,1)</f>
        <v>58.91</v>
      </c>
      <c r="D4511" s="16">
        <f t="shared" si="6903"/>
        <v>0</v>
      </c>
      <c r="E4511" s="17">
        <f>D4511*Premissas!$C$6</f>
        <v>0</v>
      </c>
      <c r="F4511" s="15">
        <f t="shared" si="6904"/>
        <v>323</v>
      </c>
      <c r="G4511" s="18">
        <f>F4511*Premissas!$C$5</f>
        <v>10412.432774438468</v>
      </c>
      <c r="M4511" s="7" t="str">
        <f>Premissas!$E$3</f>
        <v>setembro/19</v>
      </c>
      <c r="N4511" s="29">
        <f t="shared" ref="N4511:N4521" si="6911">N4510</f>
        <v>323</v>
      </c>
      <c r="O4511" s="15">
        <f>Premissas!$I$3</f>
        <v>52.19</v>
      </c>
      <c r="P4511" s="16">
        <f t="shared" si="6906"/>
        <v>0</v>
      </c>
      <c r="Q4511" s="17">
        <f>P4511*Premissas!$C$13</f>
        <v>0</v>
      </c>
      <c r="R4511" s="15">
        <f t="shared" si="6907"/>
        <v>323</v>
      </c>
      <c r="S4511" s="18">
        <f>R4511*Premissas!$C$11</f>
        <v>15557.339449541283</v>
      </c>
      <c r="Y4511" s="7" t="str">
        <f>Premissas!$E$3</f>
        <v>setembro/19</v>
      </c>
      <c r="Z4511" s="29">
        <f t="shared" ref="Z4511:Z4521" si="6912">Z4510</f>
        <v>323</v>
      </c>
      <c r="AA4511" s="15">
        <f>Premissas!$H$3</f>
        <v>58.91</v>
      </c>
      <c r="AB4511" s="16">
        <f t="shared" si="6909"/>
        <v>0</v>
      </c>
      <c r="AC4511" s="17">
        <f>AB4511*Premissas!$C$6</f>
        <v>0</v>
      </c>
      <c r="AD4511" s="15">
        <f t="shared" si="6910"/>
        <v>323</v>
      </c>
      <c r="AE4511" s="18">
        <f>AD4511*Premissas!$C$12</f>
        <v>10412.432774438468</v>
      </c>
    </row>
    <row r="4512" spans="1:33" x14ac:dyDescent="0.25">
      <c r="A4512" s="7" t="str">
        <f>Premissas!$E$4</f>
        <v>agosto/19</v>
      </c>
      <c r="B4512" s="29">
        <f t="shared" ref="B4512:B4521" si="6913">B4511</f>
        <v>323</v>
      </c>
      <c r="C4512" s="15">
        <f>LARGE(Premissas!$H$4:$I$4,1)</f>
        <v>46.48</v>
      </c>
      <c r="D4512" s="16">
        <f t="shared" si="6903"/>
        <v>0</v>
      </c>
      <c r="E4512" s="17">
        <f>D4512*Premissas!$C$6</f>
        <v>0</v>
      </c>
      <c r="F4512" s="15">
        <f t="shared" si="6904"/>
        <v>323</v>
      </c>
      <c r="G4512" s="18">
        <f>F4512*Premissas!$C$5</f>
        <v>10412.432774438468</v>
      </c>
      <c r="M4512" s="7" t="str">
        <f>Premissas!$E$4</f>
        <v>agosto/19</v>
      </c>
      <c r="N4512" s="29">
        <f t="shared" si="6911"/>
        <v>323</v>
      </c>
      <c r="O4512" s="15">
        <f>Premissas!$I$4</f>
        <v>20.16</v>
      </c>
      <c r="P4512" s="16">
        <f t="shared" si="6906"/>
        <v>0</v>
      </c>
      <c r="Q4512" s="17">
        <f>P4512*Premissas!$C$13</f>
        <v>0</v>
      </c>
      <c r="R4512" s="15">
        <f t="shared" si="6907"/>
        <v>323</v>
      </c>
      <c r="S4512" s="18">
        <f>R4512*Premissas!$C$11</f>
        <v>15557.339449541283</v>
      </c>
      <c r="Y4512" s="7" t="str">
        <f>Premissas!$E$4</f>
        <v>agosto/19</v>
      </c>
      <c r="Z4512" s="29">
        <f t="shared" si="6912"/>
        <v>323</v>
      </c>
      <c r="AA4512" s="15">
        <f>Premissas!$H$4</f>
        <v>46.48</v>
      </c>
      <c r="AB4512" s="16">
        <f t="shared" si="6909"/>
        <v>0</v>
      </c>
      <c r="AC4512" s="17">
        <f>AB4512*Premissas!$C$6</f>
        <v>0</v>
      </c>
      <c r="AD4512" s="15">
        <f t="shared" si="6910"/>
        <v>323</v>
      </c>
      <c r="AE4512" s="18">
        <f>AD4512*Premissas!$C$12</f>
        <v>10412.432774438468</v>
      </c>
    </row>
    <row r="4513" spans="1:33" x14ac:dyDescent="0.25">
      <c r="A4513" s="7" t="str">
        <f>Premissas!$E$5</f>
        <v>julho/19</v>
      </c>
      <c r="B4513" s="29">
        <f t="shared" si="6913"/>
        <v>323</v>
      </c>
      <c r="C4513" s="15">
        <f>LARGE(Premissas!$H$5:$I$5,1)</f>
        <v>63.17</v>
      </c>
      <c r="D4513" s="16">
        <f t="shared" si="6903"/>
        <v>0</v>
      </c>
      <c r="E4513" s="17">
        <f>D4513*Premissas!$C$6</f>
        <v>0</v>
      </c>
      <c r="F4513" s="15">
        <f t="shared" si="6904"/>
        <v>323</v>
      </c>
      <c r="G4513" s="18">
        <f>F4513*Premissas!$C$5</f>
        <v>10412.432774438468</v>
      </c>
      <c r="M4513" s="7" t="str">
        <f>Premissas!$E$5</f>
        <v>julho/19</v>
      </c>
      <c r="N4513" s="29">
        <f t="shared" si="6911"/>
        <v>323</v>
      </c>
      <c r="O4513" s="15">
        <f>Premissas!$I$5</f>
        <v>39.979999999999997</v>
      </c>
      <c r="P4513" s="16">
        <f t="shared" si="6906"/>
        <v>0</v>
      </c>
      <c r="Q4513" s="17">
        <f>P4513*Premissas!$C$13</f>
        <v>0</v>
      </c>
      <c r="R4513" s="15">
        <f t="shared" si="6907"/>
        <v>323</v>
      </c>
      <c r="S4513" s="18">
        <f>R4513*Premissas!$C$11</f>
        <v>15557.339449541283</v>
      </c>
      <c r="Y4513" s="7" t="str">
        <f>Premissas!$E$5</f>
        <v>julho/19</v>
      </c>
      <c r="Z4513" s="29">
        <f t="shared" si="6912"/>
        <v>323</v>
      </c>
      <c r="AA4513" s="15">
        <f>Premissas!$H$5</f>
        <v>63.17</v>
      </c>
      <c r="AB4513" s="16">
        <f t="shared" si="6909"/>
        <v>0</v>
      </c>
      <c r="AC4513" s="17">
        <f>AB4513*Premissas!$C$6</f>
        <v>0</v>
      </c>
      <c r="AD4513" s="15">
        <f t="shared" si="6910"/>
        <v>323</v>
      </c>
      <c r="AE4513" s="18">
        <f>AD4513*Premissas!$C$12</f>
        <v>10412.432774438468</v>
      </c>
    </row>
    <row r="4514" spans="1:33" x14ac:dyDescent="0.25">
      <c r="A4514" s="7" t="str">
        <f>Premissas!$E$6</f>
        <v>junho/19</v>
      </c>
      <c r="B4514" s="29">
        <f t="shared" si="6913"/>
        <v>323</v>
      </c>
      <c r="C4514" s="15">
        <f>LARGE(Premissas!$H$6:$I$6,1)</f>
        <v>59.47</v>
      </c>
      <c r="D4514" s="16">
        <f t="shared" si="6903"/>
        <v>0</v>
      </c>
      <c r="E4514" s="17">
        <f>D4514*Premissas!$C$6</f>
        <v>0</v>
      </c>
      <c r="F4514" s="15">
        <f t="shared" si="6904"/>
        <v>323</v>
      </c>
      <c r="G4514" s="18">
        <f>F4514*Premissas!$C$5</f>
        <v>10412.432774438468</v>
      </c>
      <c r="M4514" s="7" t="str">
        <f>Premissas!$E$6</f>
        <v>junho/19</v>
      </c>
      <c r="N4514" s="29">
        <f t="shared" si="6911"/>
        <v>323</v>
      </c>
      <c r="O4514" s="15">
        <f>Premissas!$I$6</f>
        <v>47.71</v>
      </c>
      <c r="P4514" s="16">
        <f t="shared" si="6906"/>
        <v>0</v>
      </c>
      <c r="Q4514" s="17">
        <f>P4514*Premissas!$C$13</f>
        <v>0</v>
      </c>
      <c r="R4514" s="15">
        <f t="shared" si="6907"/>
        <v>323</v>
      </c>
      <c r="S4514" s="18">
        <f>R4514*Premissas!$C$11</f>
        <v>15557.339449541283</v>
      </c>
      <c r="Y4514" s="7" t="str">
        <f>Premissas!$E$6</f>
        <v>junho/19</v>
      </c>
      <c r="Z4514" s="29">
        <f t="shared" si="6912"/>
        <v>323</v>
      </c>
      <c r="AA4514" s="15">
        <f>Premissas!$H$6</f>
        <v>59.47</v>
      </c>
      <c r="AB4514" s="16">
        <f t="shared" si="6909"/>
        <v>0</v>
      </c>
      <c r="AC4514" s="17">
        <f>AB4514*Premissas!$C$6</f>
        <v>0</v>
      </c>
      <c r="AD4514" s="15">
        <f t="shared" si="6910"/>
        <v>323</v>
      </c>
      <c r="AE4514" s="18">
        <f>AD4514*Premissas!$C$12</f>
        <v>10412.432774438468</v>
      </c>
    </row>
    <row r="4515" spans="1:33" x14ac:dyDescent="0.25">
      <c r="A4515" s="7" t="str">
        <f>Premissas!$E$7</f>
        <v>maio/19</v>
      </c>
      <c r="B4515" s="29">
        <f t="shared" si="6913"/>
        <v>323</v>
      </c>
      <c r="C4515" s="15">
        <f>LARGE(Premissas!$H$7:$I$7,1)</f>
        <v>61.04</v>
      </c>
      <c r="D4515" s="20">
        <f t="shared" si="6903"/>
        <v>0</v>
      </c>
      <c r="E4515" s="17">
        <f>D4515*Premissas!$C$6</f>
        <v>0</v>
      </c>
      <c r="F4515" s="15">
        <f t="shared" si="6904"/>
        <v>323</v>
      </c>
      <c r="G4515" s="18">
        <f>F4515*Premissas!$C$5</f>
        <v>10412.432774438468</v>
      </c>
      <c r="M4515" s="7" t="str">
        <f>Premissas!$E$7</f>
        <v>maio/19</v>
      </c>
      <c r="N4515" s="29">
        <f t="shared" si="6911"/>
        <v>323</v>
      </c>
      <c r="O4515" s="15">
        <f>Premissas!$I$7</f>
        <v>46.37</v>
      </c>
      <c r="P4515" s="20">
        <f t="shared" si="6906"/>
        <v>0</v>
      </c>
      <c r="Q4515" s="17">
        <f>P4515*Premissas!$C$13</f>
        <v>0</v>
      </c>
      <c r="R4515" s="15">
        <f t="shared" si="6907"/>
        <v>323</v>
      </c>
      <c r="S4515" s="18">
        <f>R4515*Premissas!$C$11</f>
        <v>15557.339449541283</v>
      </c>
      <c r="Y4515" s="7" t="str">
        <f>Premissas!$E$7</f>
        <v>maio/19</v>
      </c>
      <c r="Z4515" s="29">
        <f t="shared" si="6912"/>
        <v>323</v>
      </c>
      <c r="AA4515" s="15">
        <f>Premissas!$H$7</f>
        <v>61.04</v>
      </c>
      <c r="AB4515" s="20">
        <f t="shared" si="6909"/>
        <v>0</v>
      </c>
      <c r="AC4515" s="17">
        <f>AB4515*Premissas!$C$6</f>
        <v>0</v>
      </c>
      <c r="AD4515" s="15">
        <f t="shared" si="6910"/>
        <v>323</v>
      </c>
      <c r="AE4515" s="18">
        <f>AD4515*Premissas!$C$12</f>
        <v>10412.432774438468</v>
      </c>
    </row>
    <row r="4516" spans="1:33" x14ac:dyDescent="0.25">
      <c r="A4516" s="7" t="str">
        <f>Premissas!$E$8</f>
        <v>abril/19</v>
      </c>
      <c r="B4516" s="29">
        <f t="shared" si="6913"/>
        <v>323</v>
      </c>
      <c r="C4516" s="15">
        <f>LARGE(Premissas!$H$8:$I$8,1)</f>
        <v>81.98</v>
      </c>
      <c r="D4516" s="20">
        <f t="shared" si="6903"/>
        <v>0</v>
      </c>
      <c r="E4516" s="17">
        <f>D4516*Premissas!$C$6</f>
        <v>0</v>
      </c>
      <c r="F4516" s="15">
        <f t="shared" si="6904"/>
        <v>323</v>
      </c>
      <c r="G4516" s="18">
        <f>F4516*Premissas!$C$5</f>
        <v>10412.432774438468</v>
      </c>
      <c r="M4516" s="7" t="str">
        <f>Premissas!$E$8</f>
        <v>abril/19</v>
      </c>
      <c r="N4516" s="29">
        <f t="shared" si="6911"/>
        <v>323</v>
      </c>
      <c r="O4516" s="15">
        <f>Premissas!$I$8</f>
        <v>53.09</v>
      </c>
      <c r="P4516" s="20">
        <f t="shared" si="6906"/>
        <v>0</v>
      </c>
      <c r="Q4516" s="17">
        <f>P4516*Premissas!$C$13</f>
        <v>0</v>
      </c>
      <c r="R4516" s="15">
        <f t="shared" si="6907"/>
        <v>323</v>
      </c>
      <c r="S4516" s="18">
        <f>R4516*Premissas!$C$11</f>
        <v>15557.339449541283</v>
      </c>
      <c r="Y4516" s="7" t="str">
        <f>Premissas!$E$8</f>
        <v>abril/19</v>
      </c>
      <c r="Z4516" s="29">
        <f t="shared" si="6912"/>
        <v>323</v>
      </c>
      <c r="AA4516" s="15">
        <f>Premissas!$H$8</f>
        <v>81.98</v>
      </c>
      <c r="AB4516" s="20">
        <f t="shared" si="6909"/>
        <v>0</v>
      </c>
      <c r="AC4516" s="17">
        <f>AB4516*Premissas!$C$6</f>
        <v>0</v>
      </c>
      <c r="AD4516" s="15">
        <f t="shared" si="6910"/>
        <v>323</v>
      </c>
      <c r="AE4516" s="18">
        <f>AD4516*Premissas!$C$12</f>
        <v>10412.432774438468</v>
      </c>
    </row>
    <row r="4517" spans="1:33" x14ac:dyDescent="0.25">
      <c r="A4517" s="7" t="str">
        <f>Premissas!$E$9</f>
        <v>março/19</v>
      </c>
      <c r="B4517" s="29">
        <f t="shared" si="6913"/>
        <v>323</v>
      </c>
      <c r="C4517" s="15">
        <f>LARGE(Premissas!$H$9:$I$9,1)</f>
        <v>77.73</v>
      </c>
      <c r="D4517" s="20">
        <f t="shared" si="6903"/>
        <v>0</v>
      </c>
      <c r="E4517" s="17">
        <f>D4517*Premissas!$C$6</f>
        <v>0</v>
      </c>
      <c r="F4517" s="15">
        <f t="shared" si="6904"/>
        <v>323</v>
      </c>
      <c r="G4517" s="18">
        <f>F4517*Premissas!$C$5</f>
        <v>10412.432774438468</v>
      </c>
      <c r="M4517" s="7" t="str">
        <f>Premissas!$E$9</f>
        <v>março/19</v>
      </c>
      <c r="N4517" s="29">
        <f t="shared" si="6911"/>
        <v>323</v>
      </c>
      <c r="O4517" s="15">
        <f>Premissas!$I$9</f>
        <v>77.73</v>
      </c>
      <c r="P4517" s="20">
        <f t="shared" si="6906"/>
        <v>0</v>
      </c>
      <c r="Q4517" s="17">
        <f>P4517*Premissas!$C$13</f>
        <v>0</v>
      </c>
      <c r="R4517" s="15">
        <f t="shared" si="6907"/>
        <v>323</v>
      </c>
      <c r="S4517" s="18">
        <f>R4517*Premissas!$C$11</f>
        <v>15557.339449541283</v>
      </c>
      <c r="Y4517" s="7" t="str">
        <f>Premissas!$E$9</f>
        <v>março/19</v>
      </c>
      <c r="Z4517" s="29">
        <f t="shared" si="6912"/>
        <v>323</v>
      </c>
      <c r="AA4517" s="15">
        <f>Premissas!$H$9</f>
        <v>77.62</v>
      </c>
      <c r="AB4517" s="20">
        <f t="shared" si="6909"/>
        <v>0</v>
      </c>
      <c r="AC4517" s="17">
        <f>AB4517*Premissas!$C$6</f>
        <v>0</v>
      </c>
      <c r="AD4517" s="15">
        <f t="shared" si="6910"/>
        <v>323</v>
      </c>
      <c r="AE4517" s="18">
        <f>AD4517*Premissas!$C$12</f>
        <v>10412.432774438468</v>
      </c>
    </row>
    <row r="4518" spans="1:33" x14ac:dyDescent="0.25">
      <c r="A4518" s="7" t="str">
        <f>Premissas!$E$10</f>
        <v>fevereiro/19</v>
      </c>
      <c r="B4518" s="29">
        <f t="shared" si="6913"/>
        <v>323</v>
      </c>
      <c r="C4518" s="15">
        <f>LARGE(Premissas!$H$10:$I$10,1)</f>
        <v>89.49</v>
      </c>
      <c r="D4518" s="20">
        <f t="shared" si="6903"/>
        <v>0</v>
      </c>
      <c r="E4518" s="17">
        <f>D4518*Premissas!$C$6</f>
        <v>0</v>
      </c>
      <c r="F4518" s="15">
        <f t="shared" si="6904"/>
        <v>323</v>
      </c>
      <c r="G4518" s="18">
        <f>F4518*Premissas!$C$5</f>
        <v>10412.432774438468</v>
      </c>
      <c r="M4518" s="7" t="str">
        <f>Premissas!$E$10</f>
        <v>fevereiro/19</v>
      </c>
      <c r="N4518" s="29">
        <f t="shared" si="6911"/>
        <v>323</v>
      </c>
      <c r="O4518" s="15">
        <f>Premissas!$I$10</f>
        <v>61.82</v>
      </c>
      <c r="P4518" s="20">
        <f t="shared" si="6906"/>
        <v>0</v>
      </c>
      <c r="Q4518" s="17">
        <f>P4518*Premissas!$C$13</f>
        <v>0</v>
      </c>
      <c r="R4518" s="15">
        <f t="shared" si="6907"/>
        <v>323</v>
      </c>
      <c r="S4518" s="18">
        <f>R4518*Premissas!$C$11</f>
        <v>15557.339449541283</v>
      </c>
      <c r="Y4518" s="7" t="str">
        <f>Premissas!$E$10</f>
        <v>fevereiro/19</v>
      </c>
      <c r="Z4518" s="29">
        <f t="shared" si="6912"/>
        <v>323</v>
      </c>
      <c r="AA4518" s="15">
        <f>Premissas!$H$10</f>
        <v>89.49</v>
      </c>
      <c r="AB4518" s="20">
        <f t="shared" si="6909"/>
        <v>0</v>
      </c>
      <c r="AC4518" s="17">
        <f>AB4518*Premissas!$C$6</f>
        <v>0</v>
      </c>
      <c r="AD4518" s="15">
        <f t="shared" si="6910"/>
        <v>323</v>
      </c>
      <c r="AE4518" s="18">
        <f>AD4518*Premissas!$C$12</f>
        <v>10412.432774438468</v>
      </c>
    </row>
    <row r="4519" spans="1:33" x14ac:dyDescent="0.25">
      <c r="A4519" s="7" t="str">
        <f>Premissas!$E$11</f>
        <v>janeiro/19</v>
      </c>
      <c r="B4519" s="29">
        <f t="shared" si="6913"/>
        <v>323</v>
      </c>
      <c r="C4519" s="15">
        <f>LARGE(Premissas!$H$11:$I$11,1)</f>
        <v>81.09</v>
      </c>
      <c r="D4519" s="16">
        <f t="shared" si="6903"/>
        <v>0</v>
      </c>
      <c r="E4519" s="17">
        <f>D4519*Premissas!$C$6</f>
        <v>0</v>
      </c>
      <c r="F4519" s="15">
        <f t="shared" si="6904"/>
        <v>323</v>
      </c>
      <c r="G4519" s="18">
        <f>F4519*Premissas!$C$5</f>
        <v>10412.432774438468</v>
      </c>
      <c r="M4519" s="7" t="str">
        <f>Premissas!$E$11</f>
        <v>janeiro/19</v>
      </c>
      <c r="N4519" s="29">
        <f t="shared" si="6911"/>
        <v>323</v>
      </c>
      <c r="O4519" s="15">
        <f>Premissas!$I$11</f>
        <v>57.12</v>
      </c>
      <c r="P4519" s="16">
        <f t="shared" si="6906"/>
        <v>0</v>
      </c>
      <c r="Q4519" s="17">
        <f>P4519*Premissas!$C$13</f>
        <v>0</v>
      </c>
      <c r="R4519" s="15">
        <f t="shared" si="6907"/>
        <v>323</v>
      </c>
      <c r="S4519" s="18">
        <f>R4519*Premissas!$C$11</f>
        <v>15557.339449541283</v>
      </c>
      <c r="Y4519" s="7" t="str">
        <f>Premissas!$E$11</f>
        <v>janeiro/19</v>
      </c>
      <c r="Z4519" s="29">
        <f t="shared" si="6912"/>
        <v>323</v>
      </c>
      <c r="AA4519" s="15">
        <f>Premissas!$H$11</f>
        <v>81.09</v>
      </c>
      <c r="AB4519" s="16">
        <f t="shared" si="6909"/>
        <v>0</v>
      </c>
      <c r="AC4519" s="17">
        <f>AB4519*Premissas!$C$6</f>
        <v>0</v>
      </c>
      <c r="AD4519" s="15">
        <f t="shared" si="6910"/>
        <v>323</v>
      </c>
      <c r="AE4519" s="18">
        <f>AD4519*Premissas!$C$12</f>
        <v>10412.432774438468</v>
      </c>
    </row>
    <row r="4520" spans="1:33" x14ac:dyDescent="0.25">
      <c r="A4520" s="7" t="str">
        <f>Premissas!$E$12</f>
        <v>dezembro/18</v>
      </c>
      <c r="B4520" s="29">
        <f t="shared" si="6913"/>
        <v>323</v>
      </c>
      <c r="C4520" s="15">
        <f>LARGE(Premissas!$H$12:$I$12,1)</f>
        <v>66.98</v>
      </c>
      <c r="D4520" s="16">
        <f t="shared" si="6903"/>
        <v>0</v>
      </c>
      <c r="E4520" s="17">
        <f>D4520*Premissas!$C$6</f>
        <v>0</v>
      </c>
      <c r="F4520" s="15">
        <f t="shared" si="6904"/>
        <v>323</v>
      </c>
      <c r="G4520" s="18">
        <f>F4520*Premissas!$C$5</f>
        <v>10412.432774438468</v>
      </c>
      <c r="M4520" s="7" t="str">
        <f>Premissas!$E$12</f>
        <v>dezembro/18</v>
      </c>
      <c r="N4520" s="29">
        <f t="shared" si="6911"/>
        <v>323</v>
      </c>
      <c r="O4520" s="15">
        <f>Premissas!$I$12</f>
        <v>56.9</v>
      </c>
      <c r="P4520" s="16">
        <f t="shared" si="6906"/>
        <v>0</v>
      </c>
      <c r="Q4520" s="17">
        <f>P4520*Premissas!$C$13</f>
        <v>0</v>
      </c>
      <c r="R4520" s="15">
        <f t="shared" si="6907"/>
        <v>323</v>
      </c>
      <c r="S4520" s="18">
        <f>R4520*Premissas!$C$11</f>
        <v>15557.339449541283</v>
      </c>
      <c r="Y4520" s="7" t="str">
        <f>Premissas!$E$12</f>
        <v>dezembro/18</v>
      </c>
      <c r="Z4520" s="29">
        <f t="shared" si="6912"/>
        <v>323</v>
      </c>
      <c r="AA4520" s="15">
        <f>Premissas!$H$12</f>
        <v>66.98</v>
      </c>
      <c r="AB4520" s="16">
        <f t="shared" si="6909"/>
        <v>0</v>
      </c>
      <c r="AC4520" s="17">
        <f>AB4520*Premissas!$C$6</f>
        <v>0</v>
      </c>
      <c r="AD4520" s="15">
        <f t="shared" si="6910"/>
        <v>323</v>
      </c>
      <c r="AE4520" s="18">
        <f>AD4520*Premissas!$C$12</f>
        <v>10412.432774438468</v>
      </c>
    </row>
    <row r="4521" spans="1:33" x14ac:dyDescent="0.25">
      <c r="A4521" s="7" t="str">
        <f>Premissas!$E$13</f>
        <v>novembro/18</v>
      </c>
      <c r="B4521" s="29">
        <f t="shared" si="6913"/>
        <v>323</v>
      </c>
      <c r="C4521" s="15">
        <f>LARGE(Premissas!$H$13:$I$13,1)</f>
        <v>66.42</v>
      </c>
      <c r="D4521" s="16">
        <f t="shared" si="6903"/>
        <v>0</v>
      </c>
      <c r="E4521" s="17">
        <f>D4521*Premissas!$C$6</f>
        <v>0</v>
      </c>
      <c r="F4521" s="15">
        <f t="shared" si="6904"/>
        <v>323</v>
      </c>
      <c r="G4521" s="18">
        <f>F4521*Premissas!$C$5</f>
        <v>10412.432774438468</v>
      </c>
      <c r="M4521" s="7" t="str">
        <f>Premissas!$E$13</f>
        <v>novembro/18</v>
      </c>
      <c r="N4521" s="29">
        <f t="shared" si="6911"/>
        <v>323</v>
      </c>
      <c r="O4521" s="15">
        <f>Premissas!$I$13</f>
        <v>40.659999999999997</v>
      </c>
      <c r="P4521" s="16">
        <f t="shared" si="6906"/>
        <v>0</v>
      </c>
      <c r="Q4521" s="17">
        <f>P4521*Premissas!$C$13</f>
        <v>0</v>
      </c>
      <c r="R4521" s="15">
        <f t="shared" si="6907"/>
        <v>323</v>
      </c>
      <c r="S4521" s="18">
        <f>R4521*Premissas!$C$11</f>
        <v>15557.339449541283</v>
      </c>
      <c r="Y4521" s="7" t="str">
        <f>Premissas!$E$13</f>
        <v>novembro/18</v>
      </c>
      <c r="Z4521" s="29">
        <f t="shared" si="6912"/>
        <v>323</v>
      </c>
      <c r="AA4521" s="15">
        <f>Premissas!$H$13</f>
        <v>66.42</v>
      </c>
      <c r="AB4521" s="16">
        <f t="shared" si="6909"/>
        <v>0</v>
      </c>
      <c r="AC4521" s="17">
        <f>AB4521*Premissas!$C$6</f>
        <v>0</v>
      </c>
      <c r="AD4521" s="15">
        <f t="shared" si="6910"/>
        <v>323</v>
      </c>
      <c r="AE4521" s="18">
        <f>AD4521*Premissas!$C$12</f>
        <v>10412.432774438468</v>
      </c>
    </row>
    <row r="4522" spans="1:33" x14ac:dyDescent="0.25">
      <c r="A4522" s="26" t="s">
        <v>35</v>
      </c>
      <c r="B4522" s="5"/>
      <c r="C4522" s="5">
        <f>LARGE(C4509:C4521,1)</f>
        <v>89.49</v>
      </c>
      <c r="D4522" s="5">
        <f>LARGE(D4509:D4521,1)</f>
        <v>0</v>
      </c>
      <c r="E4522" s="27">
        <f>SUM(E4510:E4521)</f>
        <v>0</v>
      </c>
      <c r="F4522" s="5">
        <f>LARGE(F4509:F4521,1)</f>
        <v>323</v>
      </c>
      <c r="G4522" s="27">
        <f t="shared" si="6890"/>
        <v>124949.19329326159</v>
      </c>
      <c r="H4522" s="50">
        <f>E4522+G4522</f>
        <v>124949.19329326159</v>
      </c>
      <c r="I4522">
        <f>B4510</f>
        <v>323</v>
      </c>
      <c r="M4522" s="26" t="s">
        <v>35</v>
      </c>
      <c r="N4522" s="5"/>
      <c r="O4522" s="5">
        <f t="shared" ref="O4522:P4522" si="6914">LARGE(O4509:O4521,1)</f>
        <v>77.73</v>
      </c>
      <c r="P4522" s="5">
        <f t="shared" si="6914"/>
        <v>0</v>
      </c>
      <c r="Q4522" s="27">
        <f t="shared" ref="Q4522" si="6915">SUM(Q4510:Q4521)</f>
        <v>0</v>
      </c>
      <c r="R4522" s="5">
        <f t="shared" ref="R4522" si="6916">LARGE(R4509:R4521,1)</f>
        <v>323</v>
      </c>
      <c r="S4522" s="27">
        <f t="shared" si="6894"/>
        <v>186688.07339449541</v>
      </c>
      <c r="T4522" s="50">
        <f t="shared" ref="T4522" si="6917">Q4522+S4522</f>
        <v>186688.07339449541</v>
      </c>
      <c r="U4522">
        <f t="shared" ref="U4522" si="6918">N4510</f>
        <v>323</v>
      </c>
      <c r="Y4522" s="26" t="s">
        <v>35</v>
      </c>
      <c r="Z4522" s="5"/>
      <c r="AA4522" s="5">
        <f t="shared" ref="AA4522:AB4522" si="6919">LARGE(AA4509:AA4521,1)</f>
        <v>89.49</v>
      </c>
      <c r="AB4522" s="5">
        <f t="shared" si="6919"/>
        <v>0</v>
      </c>
      <c r="AC4522" s="27">
        <f t="shared" ref="AC4522" si="6920">SUM(AC4510:AC4521)</f>
        <v>0</v>
      </c>
      <c r="AD4522" s="5">
        <f t="shared" ref="AD4522" si="6921">LARGE(AD4509:AD4521,1)</f>
        <v>323</v>
      </c>
      <c r="AE4522" s="27">
        <f t="shared" si="6900"/>
        <v>124949.19329326159</v>
      </c>
      <c r="AF4522" s="50">
        <f t="shared" ref="AF4522" si="6922">AC4522+AE4522</f>
        <v>124949.19329326159</v>
      </c>
      <c r="AG4522">
        <f t="shared" ref="AG4522" si="6923">Z4510</f>
        <v>323</v>
      </c>
    </row>
    <row r="4523" spans="1:33" x14ac:dyDescent="0.25">
      <c r="A4523" s="6" t="s">
        <v>12</v>
      </c>
      <c r="B4523" s="6" t="s">
        <v>18</v>
      </c>
      <c r="C4523" s="6" t="s">
        <v>19</v>
      </c>
      <c r="D4523" s="14" t="s">
        <v>20</v>
      </c>
      <c r="E4523" s="14" t="s">
        <v>21</v>
      </c>
      <c r="F4523" s="6" t="s">
        <v>22</v>
      </c>
      <c r="G4523" s="6" t="s">
        <v>23</v>
      </c>
      <c r="M4523" s="6" t="s">
        <v>12</v>
      </c>
      <c r="N4523" s="6" t="s">
        <v>18</v>
      </c>
      <c r="O4523" s="6" t="s">
        <v>19</v>
      </c>
      <c r="P4523" s="14" t="s">
        <v>20</v>
      </c>
      <c r="Q4523" s="14" t="s">
        <v>21</v>
      </c>
      <c r="R4523" s="6" t="s">
        <v>22</v>
      </c>
      <c r="S4523" s="6" t="s">
        <v>23</v>
      </c>
      <c r="Y4523" s="6" t="s">
        <v>12</v>
      </c>
      <c r="Z4523" s="6" t="s">
        <v>18</v>
      </c>
      <c r="AA4523" s="6" t="s">
        <v>19</v>
      </c>
      <c r="AB4523" s="14" t="s">
        <v>20</v>
      </c>
      <c r="AC4523" s="14" t="s">
        <v>21</v>
      </c>
      <c r="AD4523" s="6" t="s">
        <v>22</v>
      </c>
      <c r="AE4523" s="6" t="s">
        <v>23</v>
      </c>
    </row>
    <row r="4524" spans="1:33" x14ac:dyDescent="0.25">
      <c r="A4524" s="7" t="str">
        <f>Premissas!$E$2</f>
        <v>outubro/19</v>
      </c>
      <c r="B4524" s="29">
        <f>B4510+1</f>
        <v>324</v>
      </c>
      <c r="C4524" s="15">
        <f>LARGE(Premissas!$H$2:$I$2,1)</f>
        <v>63.39</v>
      </c>
      <c r="D4524" s="16">
        <f t="shared" ref="D4524:D4535" si="6924">IF(C4524&gt;105%*B4524,(C4524-B4524),0)</f>
        <v>0</v>
      </c>
      <c r="E4524" s="17">
        <f>D4524*Premissas!$C$6</f>
        <v>0</v>
      </c>
      <c r="F4524" s="15">
        <f t="shared" ref="F4524:F4535" si="6925">IF(C4524&gt;B4524,C4524,B4524)</f>
        <v>324</v>
      </c>
      <c r="G4524" s="18">
        <f>F4524*Premissas!$C$5</f>
        <v>10444.669408415059</v>
      </c>
      <c r="M4524" s="7" t="str">
        <f>Premissas!$E$2</f>
        <v>outubro/19</v>
      </c>
      <c r="N4524" s="29">
        <f t="shared" ref="N4524" si="6926">N4510+1</f>
        <v>324</v>
      </c>
      <c r="O4524" s="15">
        <f>Premissas!$I$2</f>
        <v>63.39</v>
      </c>
      <c r="P4524" s="16">
        <f t="shared" ref="P4524:P4535" si="6927">IF(O4524&gt;105%*N4524,(O4524-N4524),0)</f>
        <v>0</v>
      </c>
      <c r="Q4524" s="17">
        <f>P4524*Premissas!$C$13</f>
        <v>0</v>
      </c>
      <c r="R4524" s="15">
        <f t="shared" ref="R4524:R4535" si="6928">IF(O4524&gt;N4524,O4524,N4524)</f>
        <v>324</v>
      </c>
      <c r="S4524" s="18">
        <f>R4524*Premissas!$C$11</f>
        <v>15605.504587155963</v>
      </c>
      <c r="Y4524" s="7" t="str">
        <f>Premissas!$E$2</f>
        <v>outubro/19</v>
      </c>
      <c r="Z4524" s="29">
        <f t="shared" ref="Z4524" si="6929">Z4510+1</f>
        <v>324</v>
      </c>
      <c r="AA4524" s="15">
        <f>Premissas!$H$2</f>
        <v>58.8</v>
      </c>
      <c r="AB4524" s="16">
        <f t="shared" ref="AB4524:AB4535" si="6930">IF(AA4524&gt;105%*Z4524,(AA4524-Z4524),0)</f>
        <v>0</v>
      </c>
      <c r="AC4524" s="17">
        <f>AB4524*Premissas!$C$6</f>
        <v>0</v>
      </c>
      <c r="AD4524" s="15">
        <f t="shared" ref="AD4524:AD4535" si="6931">IF(AA4524&gt;Z4524,AA4524,Z4524)</f>
        <v>324</v>
      </c>
      <c r="AE4524" s="18">
        <f>AD4524*Premissas!$C$12</f>
        <v>10444.669408415059</v>
      </c>
    </row>
    <row r="4525" spans="1:33" x14ac:dyDescent="0.25">
      <c r="A4525" s="7" t="str">
        <f>Premissas!$E$3</f>
        <v>setembro/19</v>
      </c>
      <c r="B4525" s="29">
        <f>B4524</f>
        <v>324</v>
      </c>
      <c r="C4525" s="15">
        <f>LARGE(Premissas!$H$3:$I$3,1)</f>
        <v>58.91</v>
      </c>
      <c r="D4525" s="16">
        <f t="shared" si="6924"/>
        <v>0</v>
      </c>
      <c r="E4525" s="17">
        <f>D4525*Premissas!$C$6</f>
        <v>0</v>
      </c>
      <c r="F4525" s="15">
        <f t="shared" si="6925"/>
        <v>324</v>
      </c>
      <c r="G4525" s="18">
        <f>F4525*Premissas!$C$5</f>
        <v>10444.669408415059</v>
      </c>
      <c r="M4525" s="7" t="str">
        <f>Premissas!$E$3</f>
        <v>setembro/19</v>
      </c>
      <c r="N4525" s="29">
        <f t="shared" ref="N4525:N4535" si="6932">N4524</f>
        <v>324</v>
      </c>
      <c r="O4525" s="15">
        <f>Premissas!$I$3</f>
        <v>52.19</v>
      </c>
      <c r="P4525" s="16">
        <f t="shared" si="6927"/>
        <v>0</v>
      </c>
      <c r="Q4525" s="17">
        <f>P4525*Premissas!$C$13</f>
        <v>0</v>
      </c>
      <c r="R4525" s="15">
        <f t="shared" si="6928"/>
        <v>324</v>
      </c>
      <c r="S4525" s="18">
        <f>R4525*Premissas!$C$11</f>
        <v>15605.504587155963</v>
      </c>
      <c r="Y4525" s="7" t="str">
        <f>Premissas!$E$3</f>
        <v>setembro/19</v>
      </c>
      <c r="Z4525" s="29">
        <f t="shared" ref="Z4525:Z4535" si="6933">Z4524</f>
        <v>324</v>
      </c>
      <c r="AA4525" s="15">
        <f>Premissas!$H$3</f>
        <v>58.91</v>
      </c>
      <c r="AB4525" s="16">
        <f t="shared" si="6930"/>
        <v>0</v>
      </c>
      <c r="AC4525" s="17">
        <f>AB4525*Premissas!$C$6</f>
        <v>0</v>
      </c>
      <c r="AD4525" s="15">
        <f t="shared" si="6931"/>
        <v>324</v>
      </c>
      <c r="AE4525" s="18">
        <f>AD4525*Premissas!$C$12</f>
        <v>10444.669408415059</v>
      </c>
    </row>
    <row r="4526" spans="1:33" x14ac:dyDescent="0.25">
      <c r="A4526" s="7" t="str">
        <f>Premissas!$E$4</f>
        <v>agosto/19</v>
      </c>
      <c r="B4526" s="29">
        <f t="shared" ref="B4526:B4535" si="6934">B4525</f>
        <v>324</v>
      </c>
      <c r="C4526" s="15">
        <f>LARGE(Premissas!$H$4:$I$4,1)</f>
        <v>46.48</v>
      </c>
      <c r="D4526" s="16">
        <f t="shared" si="6924"/>
        <v>0</v>
      </c>
      <c r="E4526" s="17">
        <f>D4526*Premissas!$C$6</f>
        <v>0</v>
      </c>
      <c r="F4526" s="15">
        <f t="shared" si="6925"/>
        <v>324</v>
      </c>
      <c r="G4526" s="18">
        <f>F4526*Premissas!$C$5</f>
        <v>10444.669408415059</v>
      </c>
      <c r="M4526" s="7" t="str">
        <f>Premissas!$E$4</f>
        <v>agosto/19</v>
      </c>
      <c r="N4526" s="29">
        <f t="shared" si="6932"/>
        <v>324</v>
      </c>
      <c r="O4526" s="15">
        <f>Premissas!$I$4</f>
        <v>20.16</v>
      </c>
      <c r="P4526" s="16">
        <f t="shared" si="6927"/>
        <v>0</v>
      </c>
      <c r="Q4526" s="17">
        <f>P4526*Premissas!$C$13</f>
        <v>0</v>
      </c>
      <c r="R4526" s="15">
        <f t="shared" si="6928"/>
        <v>324</v>
      </c>
      <c r="S4526" s="18">
        <f>R4526*Premissas!$C$11</f>
        <v>15605.504587155963</v>
      </c>
      <c r="Y4526" s="7" t="str">
        <f>Premissas!$E$4</f>
        <v>agosto/19</v>
      </c>
      <c r="Z4526" s="29">
        <f t="shared" si="6933"/>
        <v>324</v>
      </c>
      <c r="AA4526" s="15">
        <f>Premissas!$H$4</f>
        <v>46.48</v>
      </c>
      <c r="AB4526" s="16">
        <f t="shared" si="6930"/>
        <v>0</v>
      </c>
      <c r="AC4526" s="17">
        <f>AB4526*Premissas!$C$6</f>
        <v>0</v>
      </c>
      <c r="AD4526" s="15">
        <f t="shared" si="6931"/>
        <v>324</v>
      </c>
      <c r="AE4526" s="18">
        <f>AD4526*Premissas!$C$12</f>
        <v>10444.669408415059</v>
      </c>
    </row>
    <row r="4527" spans="1:33" x14ac:dyDescent="0.25">
      <c r="A4527" s="7" t="str">
        <f>Premissas!$E$5</f>
        <v>julho/19</v>
      </c>
      <c r="B4527" s="29">
        <f t="shared" si="6934"/>
        <v>324</v>
      </c>
      <c r="C4527" s="15">
        <f>LARGE(Premissas!$H$5:$I$5,1)</f>
        <v>63.17</v>
      </c>
      <c r="D4527" s="16">
        <f t="shared" si="6924"/>
        <v>0</v>
      </c>
      <c r="E4527" s="17">
        <f>D4527*Premissas!$C$6</f>
        <v>0</v>
      </c>
      <c r="F4527" s="15">
        <f t="shared" si="6925"/>
        <v>324</v>
      </c>
      <c r="G4527" s="18">
        <f>F4527*Premissas!$C$5</f>
        <v>10444.669408415059</v>
      </c>
      <c r="M4527" s="7" t="str">
        <f>Premissas!$E$5</f>
        <v>julho/19</v>
      </c>
      <c r="N4527" s="29">
        <f t="shared" si="6932"/>
        <v>324</v>
      </c>
      <c r="O4527" s="15">
        <f>Premissas!$I$5</f>
        <v>39.979999999999997</v>
      </c>
      <c r="P4527" s="16">
        <f t="shared" si="6927"/>
        <v>0</v>
      </c>
      <c r="Q4527" s="17">
        <f>P4527*Premissas!$C$13</f>
        <v>0</v>
      </c>
      <c r="R4527" s="15">
        <f t="shared" si="6928"/>
        <v>324</v>
      </c>
      <c r="S4527" s="18">
        <f>R4527*Premissas!$C$11</f>
        <v>15605.504587155963</v>
      </c>
      <c r="Y4527" s="7" t="str">
        <f>Premissas!$E$5</f>
        <v>julho/19</v>
      </c>
      <c r="Z4527" s="29">
        <f t="shared" si="6933"/>
        <v>324</v>
      </c>
      <c r="AA4527" s="15">
        <f>Premissas!$H$5</f>
        <v>63.17</v>
      </c>
      <c r="AB4527" s="16">
        <f t="shared" si="6930"/>
        <v>0</v>
      </c>
      <c r="AC4527" s="17">
        <f>AB4527*Premissas!$C$6</f>
        <v>0</v>
      </c>
      <c r="AD4527" s="15">
        <f t="shared" si="6931"/>
        <v>324</v>
      </c>
      <c r="AE4527" s="18">
        <f>AD4527*Premissas!$C$12</f>
        <v>10444.669408415059</v>
      </c>
    </row>
    <row r="4528" spans="1:33" x14ac:dyDescent="0.25">
      <c r="A4528" s="7" t="str">
        <f>Premissas!$E$6</f>
        <v>junho/19</v>
      </c>
      <c r="B4528" s="29">
        <f t="shared" si="6934"/>
        <v>324</v>
      </c>
      <c r="C4528" s="15">
        <f>LARGE(Premissas!$H$6:$I$6,1)</f>
        <v>59.47</v>
      </c>
      <c r="D4528" s="16">
        <f t="shared" si="6924"/>
        <v>0</v>
      </c>
      <c r="E4528" s="17">
        <f>D4528*Premissas!$C$6</f>
        <v>0</v>
      </c>
      <c r="F4528" s="15">
        <f t="shared" si="6925"/>
        <v>324</v>
      </c>
      <c r="G4528" s="18">
        <f>F4528*Premissas!$C$5</f>
        <v>10444.669408415059</v>
      </c>
      <c r="M4528" s="7" t="str">
        <f>Premissas!$E$6</f>
        <v>junho/19</v>
      </c>
      <c r="N4528" s="29">
        <f t="shared" si="6932"/>
        <v>324</v>
      </c>
      <c r="O4528" s="15">
        <f>Premissas!$I$6</f>
        <v>47.71</v>
      </c>
      <c r="P4528" s="16">
        <f t="shared" si="6927"/>
        <v>0</v>
      </c>
      <c r="Q4528" s="17">
        <f>P4528*Premissas!$C$13</f>
        <v>0</v>
      </c>
      <c r="R4528" s="15">
        <f t="shared" si="6928"/>
        <v>324</v>
      </c>
      <c r="S4528" s="18">
        <f>R4528*Premissas!$C$11</f>
        <v>15605.504587155963</v>
      </c>
      <c r="Y4528" s="7" t="str">
        <f>Premissas!$E$6</f>
        <v>junho/19</v>
      </c>
      <c r="Z4528" s="29">
        <f t="shared" si="6933"/>
        <v>324</v>
      </c>
      <c r="AA4528" s="15">
        <f>Premissas!$H$6</f>
        <v>59.47</v>
      </c>
      <c r="AB4528" s="16">
        <f t="shared" si="6930"/>
        <v>0</v>
      </c>
      <c r="AC4528" s="17">
        <f>AB4528*Premissas!$C$6</f>
        <v>0</v>
      </c>
      <c r="AD4528" s="15">
        <f t="shared" si="6931"/>
        <v>324</v>
      </c>
      <c r="AE4528" s="18">
        <f>AD4528*Premissas!$C$12</f>
        <v>10444.669408415059</v>
      </c>
    </row>
    <row r="4529" spans="1:33" x14ac:dyDescent="0.25">
      <c r="A4529" s="7" t="str">
        <f>Premissas!$E$7</f>
        <v>maio/19</v>
      </c>
      <c r="B4529" s="29">
        <f t="shared" si="6934"/>
        <v>324</v>
      </c>
      <c r="C4529" s="15">
        <f>LARGE(Premissas!$H$7:$I$7,1)</f>
        <v>61.04</v>
      </c>
      <c r="D4529" s="20">
        <f t="shared" si="6924"/>
        <v>0</v>
      </c>
      <c r="E4529" s="17">
        <f>D4529*Premissas!$C$6</f>
        <v>0</v>
      </c>
      <c r="F4529" s="15">
        <f t="shared" si="6925"/>
        <v>324</v>
      </c>
      <c r="G4529" s="18">
        <f>F4529*Premissas!$C$5</f>
        <v>10444.669408415059</v>
      </c>
      <c r="M4529" s="7" t="str">
        <f>Premissas!$E$7</f>
        <v>maio/19</v>
      </c>
      <c r="N4529" s="29">
        <f t="shared" si="6932"/>
        <v>324</v>
      </c>
      <c r="O4529" s="15">
        <f>Premissas!$I$7</f>
        <v>46.37</v>
      </c>
      <c r="P4529" s="20">
        <f t="shared" si="6927"/>
        <v>0</v>
      </c>
      <c r="Q4529" s="17">
        <f>P4529*Premissas!$C$13</f>
        <v>0</v>
      </c>
      <c r="R4529" s="15">
        <f t="shared" si="6928"/>
        <v>324</v>
      </c>
      <c r="S4529" s="18">
        <f>R4529*Premissas!$C$11</f>
        <v>15605.504587155963</v>
      </c>
      <c r="Y4529" s="7" t="str">
        <f>Premissas!$E$7</f>
        <v>maio/19</v>
      </c>
      <c r="Z4529" s="29">
        <f t="shared" si="6933"/>
        <v>324</v>
      </c>
      <c r="AA4529" s="15">
        <f>Premissas!$H$7</f>
        <v>61.04</v>
      </c>
      <c r="AB4529" s="20">
        <f t="shared" si="6930"/>
        <v>0</v>
      </c>
      <c r="AC4529" s="17">
        <f>AB4529*Premissas!$C$6</f>
        <v>0</v>
      </c>
      <c r="AD4529" s="15">
        <f t="shared" si="6931"/>
        <v>324</v>
      </c>
      <c r="AE4529" s="18">
        <f>AD4529*Premissas!$C$12</f>
        <v>10444.669408415059</v>
      </c>
    </row>
    <row r="4530" spans="1:33" x14ac:dyDescent="0.25">
      <c r="A4530" s="7" t="str">
        <f>Premissas!$E$8</f>
        <v>abril/19</v>
      </c>
      <c r="B4530" s="29">
        <f t="shared" si="6934"/>
        <v>324</v>
      </c>
      <c r="C4530" s="15">
        <f>LARGE(Premissas!$H$8:$I$8,1)</f>
        <v>81.98</v>
      </c>
      <c r="D4530" s="20">
        <f t="shared" si="6924"/>
        <v>0</v>
      </c>
      <c r="E4530" s="17">
        <f>D4530*Premissas!$C$6</f>
        <v>0</v>
      </c>
      <c r="F4530" s="15">
        <f t="shared" si="6925"/>
        <v>324</v>
      </c>
      <c r="G4530" s="18">
        <f>F4530*Premissas!$C$5</f>
        <v>10444.669408415059</v>
      </c>
      <c r="M4530" s="7" t="str">
        <f>Premissas!$E$8</f>
        <v>abril/19</v>
      </c>
      <c r="N4530" s="29">
        <f t="shared" si="6932"/>
        <v>324</v>
      </c>
      <c r="O4530" s="15">
        <f>Premissas!$I$8</f>
        <v>53.09</v>
      </c>
      <c r="P4530" s="20">
        <f t="shared" si="6927"/>
        <v>0</v>
      </c>
      <c r="Q4530" s="17">
        <f>P4530*Premissas!$C$13</f>
        <v>0</v>
      </c>
      <c r="R4530" s="15">
        <f t="shared" si="6928"/>
        <v>324</v>
      </c>
      <c r="S4530" s="18">
        <f>R4530*Premissas!$C$11</f>
        <v>15605.504587155963</v>
      </c>
      <c r="Y4530" s="7" t="str">
        <f>Premissas!$E$8</f>
        <v>abril/19</v>
      </c>
      <c r="Z4530" s="29">
        <f t="shared" si="6933"/>
        <v>324</v>
      </c>
      <c r="AA4530" s="15">
        <f>Premissas!$H$8</f>
        <v>81.98</v>
      </c>
      <c r="AB4530" s="20">
        <f t="shared" si="6930"/>
        <v>0</v>
      </c>
      <c r="AC4530" s="17">
        <f>AB4530*Premissas!$C$6</f>
        <v>0</v>
      </c>
      <c r="AD4530" s="15">
        <f t="shared" si="6931"/>
        <v>324</v>
      </c>
      <c r="AE4530" s="18">
        <f>AD4530*Premissas!$C$12</f>
        <v>10444.669408415059</v>
      </c>
    </row>
    <row r="4531" spans="1:33" x14ac:dyDescent="0.25">
      <c r="A4531" s="7" t="str">
        <f>Premissas!$E$9</f>
        <v>março/19</v>
      </c>
      <c r="B4531" s="29">
        <f t="shared" si="6934"/>
        <v>324</v>
      </c>
      <c r="C4531" s="15">
        <f>LARGE(Premissas!$H$9:$I$9,1)</f>
        <v>77.73</v>
      </c>
      <c r="D4531" s="20">
        <f t="shared" si="6924"/>
        <v>0</v>
      </c>
      <c r="E4531" s="17">
        <f>D4531*Premissas!$C$6</f>
        <v>0</v>
      </c>
      <c r="F4531" s="15">
        <f t="shared" si="6925"/>
        <v>324</v>
      </c>
      <c r="G4531" s="18">
        <f>F4531*Premissas!$C$5</f>
        <v>10444.669408415059</v>
      </c>
      <c r="M4531" s="7" t="str">
        <f>Premissas!$E$9</f>
        <v>março/19</v>
      </c>
      <c r="N4531" s="29">
        <f t="shared" si="6932"/>
        <v>324</v>
      </c>
      <c r="O4531" s="15">
        <f>Premissas!$I$9</f>
        <v>77.73</v>
      </c>
      <c r="P4531" s="20">
        <f t="shared" si="6927"/>
        <v>0</v>
      </c>
      <c r="Q4531" s="17">
        <f>P4531*Premissas!$C$13</f>
        <v>0</v>
      </c>
      <c r="R4531" s="15">
        <f t="shared" si="6928"/>
        <v>324</v>
      </c>
      <c r="S4531" s="18">
        <f>R4531*Premissas!$C$11</f>
        <v>15605.504587155963</v>
      </c>
      <c r="Y4531" s="7" t="str">
        <f>Premissas!$E$9</f>
        <v>março/19</v>
      </c>
      <c r="Z4531" s="29">
        <f t="shared" si="6933"/>
        <v>324</v>
      </c>
      <c r="AA4531" s="15">
        <f>Premissas!$H$9</f>
        <v>77.62</v>
      </c>
      <c r="AB4531" s="20">
        <f t="shared" si="6930"/>
        <v>0</v>
      </c>
      <c r="AC4531" s="17">
        <f>AB4531*Premissas!$C$6</f>
        <v>0</v>
      </c>
      <c r="AD4531" s="15">
        <f t="shared" si="6931"/>
        <v>324</v>
      </c>
      <c r="AE4531" s="18">
        <f>AD4531*Premissas!$C$12</f>
        <v>10444.669408415059</v>
      </c>
    </row>
    <row r="4532" spans="1:33" x14ac:dyDescent="0.25">
      <c r="A4532" s="7" t="str">
        <f>Premissas!$E$10</f>
        <v>fevereiro/19</v>
      </c>
      <c r="B4532" s="29">
        <f t="shared" si="6934"/>
        <v>324</v>
      </c>
      <c r="C4532" s="15">
        <f>LARGE(Premissas!$H$10:$I$10,1)</f>
        <v>89.49</v>
      </c>
      <c r="D4532" s="20">
        <f t="shared" si="6924"/>
        <v>0</v>
      </c>
      <c r="E4532" s="17">
        <f>D4532*Premissas!$C$6</f>
        <v>0</v>
      </c>
      <c r="F4532" s="15">
        <f t="shared" si="6925"/>
        <v>324</v>
      </c>
      <c r="G4532" s="18">
        <f>F4532*Premissas!$C$5</f>
        <v>10444.669408415059</v>
      </c>
      <c r="M4532" s="7" t="str">
        <f>Premissas!$E$10</f>
        <v>fevereiro/19</v>
      </c>
      <c r="N4532" s="29">
        <f t="shared" si="6932"/>
        <v>324</v>
      </c>
      <c r="O4532" s="15">
        <f>Premissas!$I$10</f>
        <v>61.82</v>
      </c>
      <c r="P4532" s="20">
        <f t="shared" si="6927"/>
        <v>0</v>
      </c>
      <c r="Q4532" s="17">
        <f>P4532*Premissas!$C$13</f>
        <v>0</v>
      </c>
      <c r="R4532" s="15">
        <f t="shared" si="6928"/>
        <v>324</v>
      </c>
      <c r="S4532" s="18">
        <f>R4532*Premissas!$C$11</f>
        <v>15605.504587155963</v>
      </c>
      <c r="Y4532" s="7" t="str">
        <f>Premissas!$E$10</f>
        <v>fevereiro/19</v>
      </c>
      <c r="Z4532" s="29">
        <f t="shared" si="6933"/>
        <v>324</v>
      </c>
      <c r="AA4532" s="15">
        <f>Premissas!$H$10</f>
        <v>89.49</v>
      </c>
      <c r="AB4532" s="20">
        <f t="shared" si="6930"/>
        <v>0</v>
      </c>
      <c r="AC4532" s="17">
        <f>AB4532*Premissas!$C$6</f>
        <v>0</v>
      </c>
      <c r="AD4532" s="15">
        <f t="shared" si="6931"/>
        <v>324</v>
      </c>
      <c r="AE4532" s="18">
        <f>AD4532*Premissas!$C$12</f>
        <v>10444.669408415059</v>
      </c>
    </row>
    <row r="4533" spans="1:33" x14ac:dyDescent="0.25">
      <c r="A4533" s="7" t="str">
        <f>Premissas!$E$11</f>
        <v>janeiro/19</v>
      </c>
      <c r="B4533" s="29">
        <f t="shared" si="6934"/>
        <v>324</v>
      </c>
      <c r="C4533" s="15">
        <f>LARGE(Premissas!$H$11:$I$11,1)</f>
        <v>81.09</v>
      </c>
      <c r="D4533" s="16">
        <f t="shared" si="6924"/>
        <v>0</v>
      </c>
      <c r="E4533" s="17">
        <f>D4533*Premissas!$C$6</f>
        <v>0</v>
      </c>
      <c r="F4533" s="15">
        <f t="shared" si="6925"/>
        <v>324</v>
      </c>
      <c r="G4533" s="18">
        <f>F4533*Premissas!$C$5</f>
        <v>10444.669408415059</v>
      </c>
      <c r="M4533" s="7" t="str">
        <f>Premissas!$E$11</f>
        <v>janeiro/19</v>
      </c>
      <c r="N4533" s="29">
        <f t="shared" si="6932"/>
        <v>324</v>
      </c>
      <c r="O4533" s="15">
        <f>Premissas!$I$11</f>
        <v>57.12</v>
      </c>
      <c r="P4533" s="16">
        <f t="shared" si="6927"/>
        <v>0</v>
      </c>
      <c r="Q4533" s="17">
        <f>P4533*Premissas!$C$13</f>
        <v>0</v>
      </c>
      <c r="R4533" s="15">
        <f t="shared" si="6928"/>
        <v>324</v>
      </c>
      <c r="S4533" s="18">
        <f>R4533*Premissas!$C$11</f>
        <v>15605.504587155963</v>
      </c>
      <c r="Y4533" s="7" t="str">
        <f>Premissas!$E$11</f>
        <v>janeiro/19</v>
      </c>
      <c r="Z4533" s="29">
        <f t="shared" si="6933"/>
        <v>324</v>
      </c>
      <c r="AA4533" s="15">
        <f>Premissas!$H$11</f>
        <v>81.09</v>
      </c>
      <c r="AB4533" s="16">
        <f t="shared" si="6930"/>
        <v>0</v>
      </c>
      <c r="AC4533" s="17">
        <f>AB4533*Premissas!$C$6</f>
        <v>0</v>
      </c>
      <c r="AD4533" s="15">
        <f t="shared" si="6931"/>
        <v>324</v>
      </c>
      <c r="AE4533" s="18">
        <f>AD4533*Premissas!$C$12</f>
        <v>10444.669408415059</v>
      </c>
    </row>
    <row r="4534" spans="1:33" x14ac:dyDescent="0.25">
      <c r="A4534" s="7" t="str">
        <f>Premissas!$E$12</f>
        <v>dezembro/18</v>
      </c>
      <c r="B4534" s="29">
        <f t="shared" si="6934"/>
        <v>324</v>
      </c>
      <c r="C4534" s="15">
        <f>LARGE(Premissas!$H$12:$I$12,1)</f>
        <v>66.98</v>
      </c>
      <c r="D4534" s="16">
        <f t="shared" si="6924"/>
        <v>0</v>
      </c>
      <c r="E4534" s="17">
        <f>D4534*Premissas!$C$6</f>
        <v>0</v>
      </c>
      <c r="F4534" s="15">
        <f t="shared" si="6925"/>
        <v>324</v>
      </c>
      <c r="G4534" s="18">
        <f>F4534*Premissas!$C$5</f>
        <v>10444.669408415059</v>
      </c>
      <c r="M4534" s="7" t="str">
        <f>Premissas!$E$12</f>
        <v>dezembro/18</v>
      </c>
      <c r="N4534" s="29">
        <f t="shared" si="6932"/>
        <v>324</v>
      </c>
      <c r="O4534" s="15">
        <f>Premissas!$I$12</f>
        <v>56.9</v>
      </c>
      <c r="P4534" s="16">
        <f t="shared" si="6927"/>
        <v>0</v>
      </c>
      <c r="Q4534" s="17">
        <f>P4534*Premissas!$C$13</f>
        <v>0</v>
      </c>
      <c r="R4534" s="15">
        <f t="shared" si="6928"/>
        <v>324</v>
      </c>
      <c r="S4534" s="18">
        <f>R4534*Premissas!$C$11</f>
        <v>15605.504587155963</v>
      </c>
      <c r="Y4534" s="7" t="str">
        <f>Premissas!$E$12</f>
        <v>dezembro/18</v>
      </c>
      <c r="Z4534" s="29">
        <f t="shared" si="6933"/>
        <v>324</v>
      </c>
      <c r="AA4534" s="15">
        <f>Premissas!$H$12</f>
        <v>66.98</v>
      </c>
      <c r="AB4534" s="16">
        <f t="shared" si="6930"/>
        <v>0</v>
      </c>
      <c r="AC4534" s="17">
        <f>AB4534*Premissas!$C$6</f>
        <v>0</v>
      </c>
      <c r="AD4534" s="15">
        <f t="shared" si="6931"/>
        <v>324</v>
      </c>
      <c r="AE4534" s="18">
        <f>AD4534*Premissas!$C$12</f>
        <v>10444.669408415059</v>
      </c>
    </row>
    <row r="4535" spans="1:33" x14ac:dyDescent="0.25">
      <c r="A4535" s="7" t="str">
        <f>Premissas!$E$13</f>
        <v>novembro/18</v>
      </c>
      <c r="B4535" s="29">
        <f t="shared" si="6934"/>
        <v>324</v>
      </c>
      <c r="C4535" s="15">
        <f>LARGE(Premissas!$H$13:$I$13,1)</f>
        <v>66.42</v>
      </c>
      <c r="D4535" s="16">
        <f t="shared" si="6924"/>
        <v>0</v>
      </c>
      <c r="E4535" s="17">
        <f>D4535*Premissas!$C$6</f>
        <v>0</v>
      </c>
      <c r="F4535" s="15">
        <f t="shared" si="6925"/>
        <v>324</v>
      </c>
      <c r="G4535" s="18">
        <f>F4535*Premissas!$C$5</f>
        <v>10444.669408415059</v>
      </c>
      <c r="M4535" s="7" t="str">
        <f>Premissas!$E$13</f>
        <v>novembro/18</v>
      </c>
      <c r="N4535" s="29">
        <f t="shared" si="6932"/>
        <v>324</v>
      </c>
      <c r="O4535" s="15">
        <f>Premissas!$I$13</f>
        <v>40.659999999999997</v>
      </c>
      <c r="P4535" s="16">
        <f t="shared" si="6927"/>
        <v>0</v>
      </c>
      <c r="Q4535" s="17">
        <f>P4535*Premissas!$C$13</f>
        <v>0</v>
      </c>
      <c r="R4535" s="15">
        <f t="shared" si="6928"/>
        <v>324</v>
      </c>
      <c r="S4535" s="18">
        <f>R4535*Premissas!$C$11</f>
        <v>15605.504587155963</v>
      </c>
      <c r="Y4535" s="7" t="str">
        <f>Premissas!$E$13</f>
        <v>novembro/18</v>
      </c>
      <c r="Z4535" s="29">
        <f t="shared" si="6933"/>
        <v>324</v>
      </c>
      <c r="AA4535" s="15">
        <f>Premissas!$H$13</f>
        <v>66.42</v>
      </c>
      <c r="AB4535" s="16">
        <f t="shared" si="6930"/>
        <v>0</v>
      </c>
      <c r="AC4535" s="17">
        <f>AB4535*Premissas!$C$6</f>
        <v>0</v>
      </c>
      <c r="AD4535" s="15">
        <f t="shared" si="6931"/>
        <v>324</v>
      </c>
      <c r="AE4535" s="18">
        <f>AD4535*Premissas!$C$12</f>
        <v>10444.669408415059</v>
      </c>
    </row>
    <row r="4536" spans="1:33" x14ac:dyDescent="0.25">
      <c r="A4536" s="26" t="s">
        <v>35</v>
      </c>
      <c r="B4536" s="5"/>
      <c r="C4536" s="5">
        <f>LARGE(C4523:C4535,1)</f>
        <v>89.49</v>
      </c>
      <c r="D4536" s="5">
        <f>LARGE(D4523:D4535,1)</f>
        <v>0</v>
      </c>
      <c r="E4536" s="27">
        <f>SUM(E4524:E4535)</f>
        <v>0</v>
      </c>
      <c r="F4536" s="5">
        <f>LARGE(F4523:F4535,1)</f>
        <v>324</v>
      </c>
      <c r="G4536" s="27">
        <f t="shared" si="6890"/>
        <v>125336.03290098073</v>
      </c>
      <c r="H4536" s="50">
        <f>E4536+G4536</f>
        <v>125336.03290098073</v>
      </c>
      <c r="I4536">
        <f>B4524</f>
        <v>324</v>
      </c>
      <c r="M4536" s="26" t="s">
        <v>35</v>
      </c>
      <c r="N4536" s="5"/>
      <c r="O4536" s="5">
        <f t="shared" ref="O4536:P4536" si="6935">LARGE(O4523:O4535,1)</f>
        <v>77.73</v>
      </c>
      <c r="P4536" s="5">
        <f t="shared" si="6935"/>
        <v>0</v>
      </c>
      <c r="Q4536" s="27">
        <f t="shared" ref="Q4536" si="6936">SUM(Q4524:Q4535)</f>
        <v>0</v>
      </c>
      <c r="R4536" s="5">
        <f t="shared" ref="R4536" si="6937">LARGE(R4523:R4535,1)</f>
        <v>324</v>
      </c>
      <c r="S4536" s="27">
        <f t="shared" si="6894"/>
        <v>187266.05504587162</v>
      </c>
      <c r="T4536" s="50">
        <f t="shared" ref="T4536" si="6938">Q4536+S4536</f>
        <v>187266.05504587162</v>
      </c>
      <c r="U4536">
        <f t="shared" ref="U4536" si="6939">N4524</f>
        <v>324</v>
      </c>
      <c r="Y4536" s="26" t="s">
        <v>35</v>
      </c>
      <c r="Z4536" s="5"/>
      <c r="AA4536" s="5">
        <f t="shared" ref="AA4536:AB4536" si="6940">LARGE(AA4523:AA4535,1)</f>
        <v>89.49</v>
      </c>
      <c r="AB4536" s="5">
        <f t="shared" si="6940"/>
        <v>0</v>
      </c>
      <c r="AC4536" s="27">
        <f t="shared" ref="AC4536" si="6941">SUM(AC4524:AC4535)</f>
        <v>0</v>
      </c>
      <c r="AD4536" s="5">
        <f t="shared" ref="AD4536" si="6942">LARGE(AD4523:AD4535,1)</f>
        <v>324</v>
      </c>
      <c r="AE4536" s="27">
        <f t="shared" si="6900"/>
        <v>125336.03290098073</v>
      </c>
      <c r="AF4536" s="50">
        <f t="shared" ref="AF4536" si="6943">AC4536+AE4536</f>
        <v>125336.03290098073</v>
      </c>
      <c r="AG4536">
        <f t="shared" ref="AG4536" si="6944">Z4524</f>
        <v>324</v>
      </c>
    </row>
    <row r="4537" spans="1:33" x14ac:dyDescent="0.25">
      <c r="A4537" s="6" t="s">
        <v>12</v>
      </c>
      <c r="B4537" s="6" t="s">
        <v>18</v>
      </c>
      <c r="C4537" s="6" t="s">
        <v>19</v>
      </c>
      <c r="D4537" s="14" t="s">
        <v>20</v>
      </c>
      <c r="E4537" s="14" t="s">
        <v>21</v>
      </c>
      <c r="F4537" s="6" t="s">
        <v>22</v>
      </c>
      <c r="G4537" s="6" t="s">
        <v>23</v>
      </c>
      <c r="M4537" s="6" t="s">
        <v>12</v>
      </c>
      <c r="N4537" s="6" t="s">
        <v>18</v>
      </c>
      <c r="O4537" s="6" t="s">
        <v>19</v>
      </c>
      <c r="P4537" s="14" t="s">
        <v>20</v>
      </c>
      <c r="Q4537" s="14" t="s">
        <v>21</v>
      </c>
      <c r="R4537" s="6" t="s">
        <v>22</v>
      </c>
      <c r="S4537" s="6" t="s">
        <v>23</v>
      </c>
      <c r="Y4537" s="6" t="s">
        <v>12</v>
      </c>
      <c r="Z4537" s="6" t="s">
        <v>18</v>
      </c>
      <c r="AA4537" s="6" t="s">
        <v>19</v>
      </c>
      <c r="AB4537" s="14" t="s">
        <v>20</v>
      </c>
      <c r="AC4537" s="14" t="s">
        <v>21</v>
      </c>
      <c r="AD4537" s="6" t="s">
        <v>22</v>
      </c>
      <c r="AE4537" s="6" t="s">
        <v>23</v>
      </c>
    </row>
    <row r="4538" spans="1:33" x14ac:dyDescent="0.25">
      <c r="A4538" s="7" t="str">
        <f>Premissas!$E$2</f>
        <v>outubro/19</v>
      </c>
      <c r="B4538" s="29">
        <f>B4524+1</f>
        <v>325</v>
      </c>
      <c r="C4538" s="15">
        <f>LARGE(Premissas!$H$2:$I$2,1)</f>
        <v>63.39</v>
      </c>
      <c r="D4538" s="16">
        <f t="shared" ref="D4538:D4549" si="6945">IF(C4538&gt;105%*B4538,(C4538-B4538),0)</f>
        <v>0</v>
      </c>
      <c r="E4538" s="17">
        <f>D4538*Premissas!$C$6</f>
        <v>0</v>
      </c>
      <c r="F4538" s="15">
        <f t="shared" ref="F4538:F4549" si="6946">IF(C4538&gt;B4538,C4538,B4538)</f>
        <v>325</v>
      </c>
      <c r="G4538" s="18">
        <f>F4538*Premissas!$C$5</f>
        <v>10476.906042391649</v>
      </c>
      <c r="M4538" s="7" t="str">
        <f>Premissas!$E$2</f>
        <v>outubro/19</v>
      </c>
      <c r="N4538" s="29">
        <f t="shared" ref="N4538" si="6947">N4524+1</f>
        <v>325</v>
      </c>
      <c r="O4538" s="15">
        <f>Premissas!$I$2</f>
        <v>63.39</v>
      </c>
      <c r="P4538" s="16">
        <f t="shared" ref="P4538:P4549" si="6948">IF(O4538&gt;105%*N4538,(O4538-N4538),0)</f>
        <v>0</v>
      </c>
      <c r="Q4538" s="17">
        <f>P4538*Premissas!$C$13</f>
        <v>0</v>
      </c>
      <c r="R4538" s="15">
        <f t="shared" ref="R4538:R4549" si="6949">IF(O4538&gt;N4538,O4538,N4538)</f>
        <v>325</v>
      </c>
      <c r="S4538" s="18">
        <f>R4538*Premissas!$C$11</f>
        <v>15653.669724770642</v>
      </c>
      <c r="Y4538" s="7" t="str">
        <f>Premissas!$E$2</f>
        <v>outubro/19</v>
      </c>
      <c r="Z4538" s="29">
        <f t="shared" ref="Z4538" si="6950">Z4524+1</f>
        <v>325</v>
      </c>
      <c r="AA4538" s="15">
        <f>Premissas!$H$2</f>
        <v>58.8</v>
      </c>
      <c r="AB4538" s="16">
        <f t="shared" ref="AB4538:AB4549" si="6951">IF(AA4538&gt;105%*Z4538,(AA4538-Z4538),0)</f>
        <v>0</v>
      </c>
      <c r="AC4538" s="17">
        <f>AB4538*Premissas!$C$6</f>
        <v>0</v>
      </c>
      <c r="AD4538" s="15">
        <f t="shared" ref="AD4538:AD4549" si="6952">IF(AA4538&gt;Z4538,AA4538,Z4538)</f>
        <v>325</v>
      </c>
      <c r="AE4538" s="18">
        <f>AD4538*Premissas!$C$12</f>
        <v>10476.906042391649</v>
      </c>
    </row>
    <row r="4539" spans="1:33" x14ac:dyDescent="0.25">
      <c r="A4539" s="7" t="str">
        <f>Premissas!$E$3</f>
        <v>setembro/19</v>
      </c>
      <c r="B4539" s="29">
        <f>B4538</f>
        <v>325</v>
      </c>
      <c r="C4539" s="15">
        <f>LARGE(Premissas!$H$3:$I$3,1)</f>
        <v>58.91</v>
      </c>
      <c r="D4539" s="16">
        <f t="shared" si="6945"/>
        <v>0</v>
      </c>
      <c r="E4539" s="17">
        <f>D4539*Premissas!$C$6</f>
        <v>0</v>
      </c>
      <c r="F4539" s="15">
        <f t="shared" si="6946"/>
        <v>325</v>
      </c>
      <c r="G4539" s="18">
        <f>F4539*Premissas!$C$5</f>
        <v>10476.906042391649</v>
      </c>
      <c r="M4539" s="7" t="str">
        <f>Premissas!$E$3</f>
        <v>setembro/19</v>
      </c>
      <c r="N4539" s="29">
        <f t="shared" ref="N4539:N4549" si="6953">N4538</f>
        <v>325</v>
      </c>
      <c r="O4539" s="15">
        <f>Premissas!$I$3</f>
        <v>52.19</v>
      </c>
      <c r="P4539" s="16">
        <f t="shared" si="6948"/>
        <v>0</v>
      </c>
      <c r="Q4539" s="17">
        <f>P4539*Premissas!$C$13</f>
        <v>0</v>
      </c>
      <c r="R4539" s="15">
        <f t="shared" si="6949"/>
        <v>325</v>
      </c>
      <c r="S4539" s="18">
        <f>R4539*Premissas!$C$11</f>
        <v>15653.669724770642</v>
      </c>
      <c r="Y4539" s="7" t="str">
        <f>Premissas!$E$3</f>
        <v>setembro/19</v>
      </c>
      <c r="Z4539" s="29">
        <f t="shared" ref="Z4539:Z4549" si="6954">Z4538</f>
        <v>325</v>
      </c>
      <c r="AA4539" s="15">
        <f>Premissas!$H$3</f>
        <v>58.91</v>
      </c>
      <c r="AB4539" s="16">
        <f t="shared" si="6951"/>
        <v>0</v>
      </c>
      <c r="AC4539" s="17">
        <f>AB4539*Premissas!$C$6</f>
        <v>0</v>
      </c>
      <c r="AD4539" s="15">
        <f t="shared" si="6952"/>
        <v>325</v>
      </c>
      <c r="AE4539" s="18">
        <f>AD4539*Premissas!$C$12</f>
        <v>10476.906042391649</v>
      </c>
    </row>
    <row r="4540" spans="1:33" x14ac:dyDescent="0.25">
      <c r="A4540" s="7" t="str">
        <f>Premissas!$E$4</f>
        <v>agosto/19</v>
      </c>
      <c r="B4540" s="29">
        <f t="shared" ref="B4540:B4549" si="6955">B4539</f>
        <v>325</v>
      </c>
      <c r="C4540" s="15">
        <f>LARGE(Premissas!$H$4:$I$4,1)</f>
        <v>46.48</v>
      </c>
      <c r="D4540" s="16">
        <f t="shared" si="6945"/>
        <v>0</v>
      </c>
      <c r="E4540" s="17">
        <f>D4540*Premissas!$C$6</f>
        <v>0</v>
      </c>
      <c r="F4540" s="15">
        <f t="shared" si="6946"/>
        <v>325</v>
      </c>
      <c r="G4540" s="18">
        <f>F4540*Premissas!$C$5</f>
        <v>10476.906042391649</v>
      </c>
      <c r="M4540" s="7" t="str">
        <f>Premissas!$E$4</f>
        <v>agosto/19</v>
      </c>
      <c r="N4540" s="29">
        <f t="shared" si="6953"/>
        <v>325</v>
      </c>
      <c r="O4540" s="15">
        <f>Premissas!$I$4</f>
        <v>20.16</v>
      </c>
      <c r="P4540" s="16">
        <f t="shared" si="6948"/>
        <v>0</v>
      </c>
      <c r="Q4540" s="17">
        <f>P4540*Premissas!$C$13</f>
        <v>0</v>
      </c>
      <c r="R4540" s="15">
        <f t="shared" si="6949"/>
        <v>325</v>
      </c>
      <c r="S4540" s="18">
        <f>R4540*Premissas!$C$11</f>
        <v>15653.669724770642</v>
      </c>
      <c r="Y4540" s="7" t="str">
        <f>Premissas!$E$4</f>
        <v>agosto/19</v>
      </c>
      <c r="Z4540" s="29">
        <f t="shared" si="6954"/>
        <v>325</v>
      </c>
      <c r="AA4540" s="15">
        <f>Premissas!$H$4</f>
        <v>46.48</v>
      </c>
      <c r="AB4540" s="16">
        <f t="shared" si="6951"/>
        <v>0</v>
      </c>
      <c r="AC4540" s="17">
        <f>AB4540*Premissas!$C$6</f>
        <v>0</v>
      </c>
      <c r="AD4540" s="15">
        <f t="shared" si="6952"/>
        <v>325</v>
      </c>
      <c r="AE4540" s="18">
        <f>AD4540*Premissas!$C$12</f>
        <v>10476.906042391649</v>
      </c>
    </row>
    <row r="4541" spans="1:33" x14ac:dyDescent="0.25">
      <c r="A4541" s="7" t="str">
        <f>Premissas!$E$5</f>
        <v>julho/19</v>
      </c>
      <c r="B4541" s="29">
        <f t="shared" si="6955"/>
        <v>325</v>
      </c>
      <c r="C4541" s="15">
        <f>LARGE(Premissas!$H$5:$I$5,1)</f>
        <v>63.17</v>
      </c>
      <c r="D4541" s="16">
        <f t="shared" si="6945"/>
        <v>0</v>
      </c>
      <c r="E4541" s="17">
        <f>D4541*Premissas!$C$6</f>
        <v>0</v>
      </c>
      <c r="F4541" s="15">
        <f t="shared" si="6946"/>
        <v>325</v>
      </c>
      <c r="G4541" s="18">
        <f>F4541*Premissas!$C$5</f>
        <v>10476.906042391649</v>
      </c>
      <c r="M4541" s="7" t="str">
        <f>Premissas!$E$5</f>
        <v>julho/19</v>
      </c>
      <c r="N4541" s="29">
        <f t="shared" si="6953"/>
        <v>325</v>
      </c>
      <c r="O4541" s="15">
        <f>Premissas!$I$5</f>
        <v>39.979999999999997</v>
      </c>
      <c r="P4541" s="16">
        <f t="shared" si="6948"/>
        <v>0</v>
      </c>
      <c r="Q4541" s="17">
        <f>P4541*Premissas!$C$13</f>
        <v>0</v>
      </c>
      <c r="R4541" s="15">
        <f t="shared" si="6949"/>
        <v>325</v>
      </c>
      <c r="S4541" s="18">
        <f>R4541*Premissas!$C$11</f>
        <v>15653.669724770642</v>
      </c>
      <c r="Y4541" s="7" t="str">
        <f>Premissas!$E$5</f>
        <v>julho/19</v>
      </c>
      <c r="Z4541" s="29">
        <f t="shared" si="6954"/>
        <v>325</v>
      </c>
      <c r="AA4541" s="15">
        <f>Premissas!$H$5</f>
        <v>63.17</v>
      </c>
      <c r="AB4541" s="16">
        <f t="shared" si="6951"/>
        <v>0</v>
      </c>
      <c r="AC4541" s="17">
        <f>AB4541*Premissas!$C$6</f>
        <v>0</v>
      </c>
      <c r="AD4541" s="15">
        <f t="shared" si="6952"/>
        <v>325</v>
      </c>
      <c r="AE4541" s="18">
        <f>AD4541*Premissas!$C$12</f>
        <v>10476.906042391649</v>
      </c>
    </row>
    <row r="4542" spans="1:33" x14ac:dyDescent="0.25">
      <c r="A4542" s="7" t="str">
        <f>Premissas!$E$6</f>
        <v>junho/19</v>
      </c>
      <c r="B4542" s="29">
        <f t="shared" si="6955"/>
        <v>325</v>
      </c>
      <c r="C4542" s="15">
        <f>LARGE(Premissas!$H$6:$I$6,1)</f>
        <v>59.47</v>
      </c>
      <c r="D4542" s="16">
        <f t="shared" si="6945"/>
        <v>0</v>
      </c>
      <c r="E4542" s="17">
        <f>D4542*Premissas!$C$6</f>
        <v>0</v>
      </c>
      <c r="F4542" s="15">
        <f t="shared" si="6946"/>
        <v>325</v>
      </c>
      <c r="G4542" s="18">
        <f>F4542*Premissas!$C$5</f>
        <v>10476.906042391649</v>
      </c>
      <c r="M4542" s="7" t="str">
        <f>Premissas!$E$6</f>
        <v>junho/19</v>
      </c>
      <c r="N4542" s="29">
        <f t="shared" si="6953"/>
        <v>325</v>
      </c>
      <c r="O4542" s="15">
        <f>Premissas!$I$6</f>
        <v>47.71</v>
      </c>
      <c r="P4542" s="16">
        <f t="shared" si="6948"/>
        <v>0</v>
      </c>
      <c r="Q4542" s="17">
        <f>P4542*Premissas!$C$13</f>
        <v>0</v>
      </c>
      <c r="R4542" s="15">
        <f t="shared" si="6949"/>
        <v>325</v>
      </c>
      <c r="S4542" s="18">
        <f>R4542*Premissas!$C$11</f>
        <v>15653.669724770642</v>
      </c>
      <c r="Y4542" s="7" t="str">
        <f>Premissas!$E$6</f>
        <v>junho/19</v>
      </c>
      <c r="Z4542" s="29">
        <f t="shared" si="6954"/>
        <v>325</v>
      </c>
      <c r="AA4542" s="15">
        <f>Premissas!$H$6</f>
        <v>59.47</v>
      </c>
      <c r="AB4542" s="16">
        <f t="shared" si="6951"/>
        <v>0</v>
      </c>
      <c r="AC4542" s="17">
        <f>AB4542*Premissas!$C$6</f>
        <v>0</v>
      </c>
      <c r="AD4542" s="15">
        <f t="shared" si="6952"/>
        <v>325</v>
      </c>
      <c r="AE4542" s="18">
        <f>AD4542*Premissas!$C$12</f>
        <v>10476.906042391649</v>
      </c>
    </row>
    <row r="4543" spans="1:33" x14ac:dyDescent="0.25">
      <c r="A4543" s="7" t="str">
        <f>Premissas!$E$7</f>
        <v>maio/19</v>
      </c>
      <c r="B4543" s="29">
        <f t="shared" si="6955"/>
        <v>325</v>
      </c>
      <c r="C4543" s="15">
        <f>LARGE(Premissas!$H$7:$I$7,1)</f>
        <v>61.04</v>
      </c>
      <c r="D4543" s="20">
        <f t="shared" si="6945"/>
        <v>0</v>
      </c>
      <c r="E4543" s="17">
        <f>D4543*Premissas!$C$6</f>
        <v>0</v>
      </c>
      <c r="F4543" s="15">
        <f t="shared" si="6946"/>
        <v>325</v>
      </c>
      <c r="G4543" s="18">
        <f>F4543*Premissas!$C$5</f>
        <v>10476.906042391649</v>
      </c>
      <c r="M4543" s="7" t="str">
        <f>Premissas!$E$7</f>
        <v>maio/19</v>
      </c>
      <c r="N4543" s="29">
        <f t="shared" si="6953"/>
        <v>325</v>
      </c>
      <c r="O4543" s="15">
        <f>Premissas!$I$7</f>
        <v>46.37</v>
      </c>
      <c r="P4543" s="20">
        <f t="shared" si="6948"/>
        <v>0</v>
      </c>
      <c r="Q4543" s="17">
        <f>P4543*Premissas!$C$13</f>
        <v>0</v>
      </c>
      <c r="R4543" s="15">
        <f t="shared" si="6949"/>
        <v>325</v>
      </c>
      <c r="S4543" s="18">
        <f>R4543*Premissas!$C$11</f>
        <v>15653.669724770642</v>
      </c>
      <c r="Y4543" s="7" t="str">
        <f>Premissas!$E$7</f>
        <v>maio/19</v>
      </c>
      <c r="Z4543" s="29">
        <f t="shared" si="6954"/>
        <v>325</v>
      </c>
      <c r="AA4543" s="15">
        <f>Premissas!$H$7</f>
        <v>61.04</v>
      </c>
      <c r="AB4543" s="20">
        <f t="shared" si="6951"/>
        <v>0</v>
      </c>
      <c r="AC4543" s="17">
        <f>AB4543*Premissas!$C$6</f>
        <v>0</v>
      </c>
      <c r="AD4543" s="15">
        <f t="shared" si="6952"/>
        <v>325</v>
      </c>
      <c r="AE4543" s="18">
        <f>AD4543*Premissas!$C$12</f>
        <v>10476.906042391649</v>
      </c>
    </row>
    <row r="4544" spans="1:33" x14ac:dyDescent="0.25">
      <c r="A4544" s="7" t="str">
        <f>Premissas!$E$8</f>
        <v>abril/19</v>
      </c>
      <c r="B4544" s="29">
        <f t="shared" si="6955"/>
        <v>325</v>
      </c>
      <c r="C4544" s="15">
        <f>LARGE(Premissas!$H$8:$I$8,1)</f>
        <v>81.98</v>
      </c>
      <c r="D4544" s="20">
        <f t="shared" si="6945"/>
        <v>0</v>
      </c>
      <c r="E4544" s="17">
        <f>D4544*Premissas!$C$6</f>
        <v>0</v>
      </c>
      <c r="F4544" s="15">
        <f t="shared" si="6946"/>
        <v>325</v>
      </c>
      <c r="G4544" s="18">
        <f>F4544*Premissas!$C$5</f>
        <v>10476.906042391649</v>
      </c>
      <c r="M4544" s="7" t="str">
        <f>Premissas!$E$8</f>
        <v>abril/19</v>
      </c>
      <c r="N4544" s="29">
        <f t="shared" si="6953"/>
        <v>325</v>
      </c>
      <c r="O4544" s="15">
        <f>Premissas!$I$8</f>
        <v>53.09</v>
      </c>
      <c r="P4544" s="20">
        <f t="shared" si="6948"/>
        <v>0</v>
      </c>
      <c r="Q4544" s="17">
        <f>P4544*Premissas!$C$13</f>
        <v>0</v>
      </c>
      <c r="R4544" s="15">
        <f t="shared" si="6949"/>
        <v>325</v>
      </c>
      <c r="S4544" s="18">
        <f>R4544*Premissas!$C$11</f>
        <v>15653.669724770642</v>
      </c>
      <c r="Y4544" s="7" t="str">
        <f>Premissas!$E$8</f>
        <v>abril/19</v>
      </c>
      <c r="Z4544" s="29">
        <f t="shared" si="6954"/>
        <v>325</v>
      </c>
      <c r="AA4544" s="15">
        <f>Premissas!$H$8</f>
        <v>81.98</v>
      </c>
      <c r="AB4544" s="20">
        <f t="shared" si="6951"/>
        <v>0</v>
      </c>
      <c r="AC4544" s="17">
        <f>AB4544*Premissas!$C$6</f>
        <v>0</v>
      </c>
      <c r="AD4544" s="15">
        <f t="shared" si="6952"/>
        <v>325</v>
      </c>
      <c r="AE4544" s="18">
        <f>AD4544*Premissas!$C$12</f>
        <v>10476.906042391649</v>
      </c>
    </row>
    <row r="4545" spans="1:33" x14ac:dyDescent="0.25">
      <c r="A4545" s="7" t="str">
        <f>Premissas!$E$9</f>
        <v>março/19</v>
      </c>
      <c r="B4545" s="29">
        <f t="shared" si="6955"/>
        <v>325</v>
      </c>
      <c r="C4545" s="15">
        <f>LARGE(Premissas!$H$9:$I$9,1)</f>
        <v>77.73</v>
      </c>
      <c r="D4545" s="20">
        <f t="shared" si="6945"/>
        <v>0</v>
      </c>
      <c r="E4545" s="17">
        <f>D4545*Premissas!$C$6</f>
        <v>0</v>
      </c>
      <c r="F4545" s="15">
        <f t="shared" si="6946"/>
        <v>325</v>
      </c>
      <c r="G4545" s="18">
        <f>F4545*Premissas!$C$5</f>
        <v>10476.906042391649</v>
      </c>
      <c r="M4545" s="7" t="str">
        <f>Premissas!$E$9</f>
        <v>março/19</v>
      </c>
      <c r="N4545" s="29">
        <f t="shared" si="6953"/>
        <v>325</v>
      </c>
      <c r="O4545" s="15">
        <f>Premissas!$I$9</f>
        <v>77.73</v>
      </c>
      <c r="P4545" s="20">
        <f t="shared" si="6948"/>
        <v>0</v>
      </c>
      <c r="Q4545" s="17">
        <f>P4545*Premissas!$C$13</f>
        <v>0</v>
      </c>
      <c r="R4545" s="15">
        <f t="shared" si="6949"/>
        <v>325</v>
      </c>
      <c r="S4545" s="18">
        <f>R4545*Premissas!$C$11</f>
        <v>15653.669724770642</v>
      </c>
      <c r="Y4545" s="7" t="str">
        <f>Premissas!$E$9</f>
        <v>março/19</v>
      </c>
      <c r="Z4545" s="29">
        <f t="shared" si="6954"/>
        <v>325</v>
      </c>
      <c r="AA4545" s="15">
        <f>Premissas!$H$9</f>
        <v>77.62</v>
      </c>
      <c r="AB4545" s="20">
        <f t="shared" si="6951"/>
        <v>0</v>
      </c>
      <c r="AC4545" s="17">
        <f>AB4545*Premissas!$C$6</f>
        <v>0</v>
      </c>
      <c r="AD4545" s="15">
        <f t="shared" si="6952"/>
        <v>325</v>
      </c>
      <c r="AE4545" s="18">
        <f>AD4545*Premissas!$C$12</f>
        <v>10476.906042391649</v>
      </c>
    </row>
    <row r="4546" spans="1:33" x14ac:dyDescent="0.25">
      <c r="A4546" s="7" t="str">
        <f>Premissas!$E$10</f>
        <v>fevereiro/19</v>
      </c>
      <c r="B4546" s="29">
        <f t="shared" si="6955"/>
        <v>325</v>
      </c>
      <c r="C4546" s="15">
        <f>LARGE(Premissas!$H$10:$I$10,1)</f>
        <v>89.49</v>
      </c>
      <c r="D4546" s="20">
        <f t="shared" si="6945"/>
        <v>0</v>
      </c>
      <c r="E4546" s="17">
        <f>D4546*Premissas!$C$6</f>
        <v>0</v>
      </c>
      <c r="F4546" s="15">
        <f t="shared" si="6946"/>
        <v>325</v>
      </c>
      <c r="G4546" s="18">
        <f>F4546*Premissas!$C$5</f>
        <v>10476.906042391649</v>
      </c>
      <c r="M4546" s="7" t="str">
        <f>Premissas!$E$10</f>
        <v>fevereiro/19</v>
      </c>
      <c r="N4546" s="29">
        <f t="shared" si="6953"/>
        <v>325</v>
      </c>
      <c r="O4546" s="15">
        <f>Premissas!$I$10</f>
        <v>61.82</v>
      </c>
      <c r="P4546" s="20">
        <f t="shared" si="6948"/>
        <v>0</v>
      </c>
      <c r="Q4546" s="17">
        <f>P4546*Premissas!$C$13</f>
        <v>0</v>
      </c>
      <c r="R4546" s="15">
        <f t="shared" si="6949"/>
        <v>325</v>
      </c>
      <c r="S4546" s="18">
        <f>R4546*Premissas!$C$11</f>
        <v>15653.669724770642</v>
      </c>
      <c r="Y4546" s="7" t="str">
        <f>Premissas!$E$10</f>
        <v>fevereiro/19</v>
      </c>
      <c r="Z4546" s="29">
        <f t="shared" si="6954"/>
        <v>325</v>
      </c>
      <c r="AA4546" s="15">
        <f>Premissas!$H$10</f>
        <v>89.49</v>
      </c>
      <c r="AB4546" s="20">
        <f t="shared" si="6951"/>
        <v>0</v>
      </c>
      <c r="AC4546" s="17">
        <f>AB4546*Premissas!$C$6</f>
        <v>0</v>
      </c>
      <c r="AD4546" s="15">
        <f t="shared" si="6952"/>
        <v>325</v>
      </c>
      <c r="AE4546" s="18">
        <f>AD4546*Premissas!$C$12</f>
        <v>10476.906042391649</v>
      </c>
    </row>
    <row r="4547" spans="1:33" x14ac:dyDescent="0.25">
      <c r="A4547" s="7" t="str">
        <f>Premissas!$E$11</f>
        <v>janeiro/19</v>
      </c>
      <c r="B4547" s="29">
        <f t="shared" si="6955"/>
        <v>325</v>
      </c>
      <c r="C4547" s="15">
        <f>LARGE(Premissas!$H$11:$I$11,1)</f>
        <v>81.09</v>
      </c>
      <c r="D4547" s="16">
        <f t="shared" si="6945"/>
        <v>0</v>
      </c>
      <c r="E4547" s="17">
        <f>D4547*Premissas!$C$6</f>
        <v>0</v>
      </c>
      <c r="F4547" s="15">
        <f t="shared" si="6946"/>
        <v>325</v>
      </c>
      <c r="G4547" s="18">
        <f>F4547*Premissas!$C$5</f>
        <v>10476.906042391649</v>
      </c>
      <c r="M4547" s="7" t="str">
        <f>Premissas!$E$11</f>
        <v>janeiro/19</v>
      </c>
      <c r="N4547" s="29">
        <f t="shared" si="6953"/>
        <v>325</v>
      </c>
      <c r="O4547" s="15">
        <f>Premissas!$I$11</f>
        <v>57.12</v>
      </c>
      <c r="P4547" s="16">
        <f t="shared" si="6948"/>
        <v>0</v>
      </c>
      <c r="Q4547" s="17">
        <f>P4547*Premissas!$C$13</f>
        <v>0</v>
      </c>
      <c r="R4547" s="15">
        <f t="shared" si="6949"/>
        <v>325</v>
      </c>
      <c r="S4547" s="18">
        <f>R4547*Premissas!$C$11</f>
        <v>15653.669724770642</v>
      </c>
      <c r="Y4547" s="7" t="str">
        <f>Premissas!$E$11</f>
        <v>janeiro/19</v>
      </c>
      <c r="Z4547" s="29">
        <f t="shared" si="6954"/>
        <v>325</v>
      </c>
      <c r="AA4547" s="15">
        <f>Premissas!$H$11</f>
        <v>81.09</v>
      </c>
      <c r="AB4547" s="16">
        <f t="shared" si="6951"/>
        <v>0</v>
      </c>
      <c r="AC4547" s="17">
        <f>AB4547*Premissas!$C$6</f>
        <v>0</v>
      </c>
      <c r="AD4547" s="15">
        <f t="shared" si="6952"/>
        <v>325</v>
      </c>
      <c r="AE4547" s="18">
        <f>AD4547*Premissas!$C$12</f>
        <v>10476.906042391649</v>
      </c>
    </row>
    <row r="4548" spans="1:33" x14ac:dyDescent="0.25">
      <c r="A4548" s="7" t="str">
        <f>Premissas!$E$12</f>
        <v>dezembro/18</v>
      </c>
      <c r="B4548" s="29">
        <f t="shared" si="6955"/>
        <v>325</v>
      </c>
      <c r="C4548" s="15">
        <f>LARGE(Premissas!$H$12:$I$12,1)</f>
        <v>66.98</v>
      </c>
      <c r="D4548" s="16">
        <f t="shared" si="6945"/>
        <v>0</v>
      </c>
      <c r="E4548" s="17">
        <f>D4548*Premissas!$C$6</f>
        <v>0</v>
      </c>
      <c r="F4548" s="15">
        <f t="shared" si="6946"/>
        <v>325</v>
      </c>
      <c r="G4548" s="18">
        <f>F4548*Premissas!$C$5</f>
        <v>10476.906042391649</v>
      </c>
      <c r="M4548" s="7" t="str">
        <f>Premissas!$E$12</f>
        <v>dezembro/18</v>
      </c>
      <c r="N4548" s="29">
        <f t="shared" si="6953"/>
        <v>325</v>
      </c>
      <c r="O4548" s="15">
        <f>Premissas!$I$12</f>
        <v>56.9</v>
      </c>
      <c r="P4548" s="16">
        <f t="shared" si="6948"/>
        <v>0</v>
      </c>
      <c r="Q4548" s="17">
        <f>P4548*Premissas!$C$13</f>
        <v>0</v>
      </c>
      <c r="R4548" s="15">
        <f t="shared" si="6949"/>
        <v>325</v>
      </c>
      <c r="S4548" s="18">
        <f>R4548*Premissas!$C$11</f>
        <v>15653.669724770642</v>
      </c>
      <c r="Y4548" s="7" t="str">
        <f>Premissas!$E$12</f>
        <v>dezembro/18</v>
      </c>
      <c r="Z4548" s="29">
        <f t="shared" si="6954"/>
        <v>325</v>
      </c>
      <c r="AA4548" s="15">
        <f>Premissas!$H$12</f>
        <v>66.98</v>
      </c>
      <c r="AB4548" s="16">
        <f t="shared" si="6951"/>
        <v>0</v>
      </c>
      <c r="AC4548" s="17">
        <f>AB4548*Premissas!$C$6</f>
        <v>0</v>
      </c>
      <c r="AD4548" s="15">
        <f t="shared" si="6952"/>
        <v>325</v>
      </c>
      <c r="AE4548" s="18">
        <f>AD4548*Premissas!$C$12</f>
        <v>10476.906042391649</v>
      </c>
    </row>
    <row r="4549" spans="1:33" x14ac:dyDescent="0.25">
      <c r="A4549" s="7" t="str">
        <f>Premissas!$E$13</f>
        <v>novembro/18</v>
      </c>
      <c r="B4549" s="29">
        <f t="shared" si="6955"/>
        <v>325</v>
      </c>
      <c r="C4549" s="15">
        <f>LARGE(Premissas!$H$13:$I$13,1)</f>
        <v>66.42</v>
      </c>
      <c r="D4549" s="16">
        <f t="shared" si="6945"/>
        <v>0</v>
      </c>
      <c r="E4549" s="17">
        <f>D4549*Premissas!$C$6</f>
        <v>0</v>
      </c>
      <c r="F4549" s="15">
        <f t="shared" si="6946"/>
        <v>325</v>
      </c>
      <c r="G4549" s="18">
        <f>F4549*Premissas!$C$5</f>
        <v>10476.906042391649</v>
      </c>
      <c r="M4549" s="7" t="str">
        <f>Premissas!$E$13</f>
        <v>novembro/18</v>
      </c>
      <c r="N4549" s="29">
        <f t="shared" si="6953"/>
        <v>325</v>
      </c>
      <c r="O4549" s="15">
        <f>Premissas!$I$13</f>
        <v>40.659999999999997</v>
      </c>
      <c r="P4549" s="16">
        <f t="shared" si="6948"/>
        <v>0</v>
      </c>
      <c r="Q4549" s="17">
        <f>P4549*Premissas!$C$13</f>
        <v>0</v>
      </c>
      <c r="R4549" s="15">
        <f t="shared" si="6949"/>
        <v>325</v>
      </c>
      <c r="S4549" s="18">
        <f>R4549*Premissas!$C$11</f>
        <v>15653.669724770642</v>
      </c>
      <c r="Y4549" s="7" t="str">
        <f>Premissas!$E$13</f>
        <v>novembro/18</v>
      </c>
      <c r="Z4549" s="29">
        <f t="shared" si="6954"/>
        <v>325</v>
      </c>
      <c r="AA4549" s="15">
        <f>Premissas!$H$13</f>
        <v>66.42</v>
      </c>
      <c r="AB4549" s="16">
        <f t="shared" si="6951"/>
        <v>0</v>
      </c>
      <c r="AC4549" s="17">
        <f>AB4549*Premissas!$C$6</f>
        <v>0</v>
      </c>
      <c r="AD4549" s="15">
        <f t="shared" si="6952"/>
        <v>325</v>
      </c>
      <c r="AE4549" s="18">
        <f>AD4549*Premissas!$C$12</f>
        <v>10476.906042391649</v>
      </c>
    </row>
    <row r="4550" spans="1:33" x14ac:dyDescent="0.25">
      <c r="A4550" s="26" t="s">
        <v>35</v>
      </c>
      <c r="B4550" s="5"/>
      <c r="C4550" s="5">
        <f>LARGE(C4537:C4549,1)</f>
        <v>89.49</v>
      </c>
      <c r="D4550" s="5">
        <f>LARGE(D4537:D4549,1)</f>
        <v>0</v>
      </c>
      <c r="E4550" s="27">
        <f>SUM(E4538:E4549)</f>
        <v>0</v>
      </c>
      <c r="F4550" s="5">
        <f>LARGE(F4537:F4549,1)</f>
        <v>325</v>
      </c>
      <c r="G4550" s="27">
        <f t="shared" si="6890"/>
        <v>125722.87250869982</v>
      </c>
      <c r="H4550" s="50">
        <f>E4550+G4550</f>
        <v>125722.87250869982</v>
      </c>
      <c r="I4550">
        <f>B4538</f>
        <v>325</v>
      </c>
      <c r="M4550" s="26" t="s">
        <v>35</v>
      </c>
      <c r="N4550" s="5"/>
      <c r="O4550" s="5">
        <f t="shared" ref="O4550:P4550" si="6956">LARGE(O4537:O4549,1)</f>
        <v>77.73</v>
      </c>
      <c r="P4550" s="5">
        <f t="shared" si="6956"/>
        <v>0</v>
      </c>
      <c r="Q4550" s="27">
        <f t="shared" ref="Q4550" si="6957">SUM(Q4538:Q4549)</f>
        <v>0</v>
      </c>
      <c r="R4550" s="5">
        <f t="shared" ref="R4550" si="6958">LARGE(R4537:R4549,1)</f>
        <v>325</v>
      </c>
      <c r="S4550" s="27">
        <f t="shared" si="6894"/>
        <v>187844.03669724773</v>
      </c>
      <c r="T4550" s="50">
        <f t="shared" ref="T4550" si="6959">Q4550+S4550</f>
        <v>187844.03669724773</v>
      </c>
      <c r="U4550">
        <f t="shared" ref="U4550" si="6960">N4538</f>
        <v>325</v>
      </c>
      <c r="Y4550" s="26" t="s">
        <v>35</v>
      </c>
      <c r="Z4550" s="5"/>
      <c r="AA4550" s="5">
        <f t="shared" ref="AA4550:AB4550" si="6961">LARGE(AA4537:AA4549,1)</f>
        <v>89.49</v>
      </c>
      <c r="AB4550" s="5">
        <f t="shared" si="6961"/>
        <v>0</v>
      </c>
      <c r="AC4550" s="27">
        <f t="shared" ref="AC4550" si="6962">SUM(AC4538:AC4549)</f>
        <v>0</v>
      </c>
      <c r="AD4550" s="5">
        <f t="shared" ref="AD4550" si="6963">LARGE(AD4537:AD4549,1)</f>
        <v>325</v>
      </c>
      <c r="AE4550" s="27">
        <f t="shared" si="6900"/>
        <v>125722.87250869982</v>
      </c>
      <c r="AF4550" s="50">
        <f t="shared" ref="AF4550" si="6964">AC4550+AE4550</f>
        <v>125722.87250869982</v>
      </c>
      <c r="AG4550">
        <f t="shared" ref="AG4550" si="6965">Z4538</f>
        <v>325</v>
      </c>
    </row>
    <row r="4551" spans="1:33" x14ac:dyDescent="0.25">
      <c r="A4551" s="6" t="s">
        <v>12</v>
      </c>
      <c r="B4551" s="6" t="s">
        <v>18</v>
      </c>
      <c r="C4551" s="6" t="s">
        <v>19</v>
      </c>
      <c r="D4551" s="14" t="s">
        <v>20</v>
      </c>
      <c r="E4551" s="14" t="s">
        <v>21</v>
      </c>
      <c r="F4551" s="6" t="s">
        <v>22</v>
      </c>
      <c r="G4551" s="6" t="s">
        <v>23</v>
      </c>
      <c r="M4551" s="6" t="s">
        <v>12</v>
      </c>
      <c r="N4551" s="6" t="s">
        <v>18</v>
      </c>
      <c r="O4551" s="6" t="s">
        <v>19</v>
      </c>
      <c r="P4551" s="14" t="s">
        <v>20</v>
      </c>
      <c r="Q4551" s="14" t="s">
        <v>21</v>
      </c>
      <c r="R4551" s="6" t="s">
        <v>22</v>
      </c>
      <c r="S4551" s="6" t="s">
        <v>23</v>
      </c>
      <c r="Y4551" s="6" t="s">
        <v>12</v>
      </c>
      <c r="Z4551" s="6" t="s">
        <v>18</v>
      </c>
      <c r="AA4551" s="6" t="s">
        <v>19</v>
      </c>
      <c r="AB4551" s="14" t="s">
        <v>20</v>
      </c>
      <c r="AC4551" s="14" t="s">
        <v>21</v>
      </c>
      <c r="AD4551" s="6" t="s">
        <v>22</v>
      </c>
      <c r="AE4551" s="6" t="s">
        <v>23</v>
      </c>
    </row>
    <row r="4552" spans="1:33" x14ac:dyDescent="0.25">
      <c r="A4552" s="7" t="str">
        <f>Premissas!$E$2</f>
        <v>outubro/19</v>
      </c>
      <c r="B4552" s="29">
        <f>B4538+1</f>
        <v>326</v>
      </c>
      <c r="C4552" s="15">
        <f>LARGE(Premissas!$H$2:$I$2,1)</f>
        <v>63.39</v>
      </c>
      <c r="D4552" s="16">
        <f t="shared" ref="D4552:D4563" si="6966">IF(C4552&gt;105%*B4552,(C4552-B4552),0)</f>
        <v>0</v>
      </c>
      <c r="E4552" s="17">
        <f>D4552*Premissas!$C$6</f>
        <v>0</v>
      </c>
      <c r="F4552" s="15">
        <f t="shared" ref="F4552:F4563" si="6967">IF(C4552&gt;B4552,C4552,B4552)</f>
        <v>326</v>
      </c>
      <c r="G4552" s="18">
        <f>F4552*Premissas!$C$5</f>
        <v>10509.142676368238</v>
      </c>
      <c r="M4552" s="7" t="str">
        <f>Premissas!$E$2</f>
        <v>outubro/19</v>
      </c>
      <c r="N4552" s="29">
        <f t="shared" ref="N4552" si="6968">N4538+1</f>
        <v>326</v>
      </c>
      <c r="O4552" s="15">
        <f>Premissas!$I$2</f>
        <v>63.39</v>
      </c>
      <c r="P4552" s="16">
        <f t="shared" ref="P4552:P4563" si="6969">IF(O4552&gt;105%*N4552,(O4552-N4552),0)</f>
        <v>0</v>
      </c>
      <c r="Q4552" s="17">
        <f>P4552*Premissas!$C$13</f>
        <v>0</v>
      </c>
      <c r="R4552" s="15">
        <f t="shared" ref="R4552:R4563" si="6970">IF(O4552&gt;N4552,O4552,N4552)</f>
        <v>326</v>
      </c>
      <c r="S4552" s="18">
        <f>R4552*Premissas!$C$11</f>
        <v>15701.83486238532</v>
      </c>
      <c r="Y4552" s="7" t="str">
        <f>Premissas!$E$2</f>
        <v>outubro/19</v>
      </c>
      <c r="Z4552" s="29">
        <f t="shared" ref="Z4552" si="6971">Z4538+1</f>
        <v>326</v>
      </c>
      <c r="AA4552" s="15">
        <f>Premissas!$H$2</f>
        <v>58.8</v>
      </c>
      <c r="AB4552" s="16">
        <f t="shared" ref="AB4552:AB4563" si="6972">IF(AA4552&gt;105%*Z4552,(AA4552-Z4552),0)</f>
        <v>0</v>
      </c>
      <c r="AC4552" s="17">
        <f>AB4552*Premissas!$C$6</f>
        <v>0</v>
      </c>
      <c r="AD4552" s="15">
        <f t="shared" ref="AD4552:AD4563" si="6973">IF(AA4552&gt;Z4552,AA4552,Z4552)</f>
        <v>326</v>
      </c>
      <c r="AE4552" s="18">
        <f>AD4552*Premissas!$C$12</f>
        <v>10509.142676368238</v>
      </c>
    </row>
    <row r="4553" spans="1:33" x14ac:dyDescent="0.25">
      <c r="A4553" s="7" t="str">
        <f>Premissas!$E$3</f>
        <v>setembro/19</v>
      </c>
      <c r="B4553" s="29">
        <f>B4552</f>
        <v>326</v>
      </c>
      <c r="C4553" s="15">
        <f>LARGE(Premissas!$H$3:$I$3,1)</f>
        <v>58.91</v>
      </c>
      <c r="D4553" s="16">
        <f t="shared" si="6966"/>
        <v>0</v>
      </c>
      <c r="E4553" s="17">
        <f>D4553*Premissas!$C$6</f>
        <v>0</v>
      </c>
      <c r="F4553" s="15">
        <f t="shared" si="6967"/>
        <v>326</v>
      </c>
      <c r="G4553" s="18">
        <f>F4553*Premissas!$C$5</f>
        <v>10509.142676368238</v>
      </c>
      <c r="M4553" s="7" t="str">
        <f>Premissas!$E$3</f>
        <v>setembro/19</v>
      </c>
      <c r="N4553" s="29">
        <f t="shared" ref="N4553:N4563" si="6974">N4552</f>
        <v>326</v>
      </c>
      <c r="O4553" s="15">
        <f>Premissas!$I$3</f>
        <v>52.19</v>
      </c>
      <c r="P4553" s="16">
        <f t="shared" si="6969"/>
        <v>0</v>
      </c>
      <c r="Q4553" s="17">
        <f>P4553*Premissas!$C$13</f>
        <v>0</v>
      </c>
      <c r="R4553" s="15">
        <f t="shared" si="6970"/>
        <v>326</v>
      </c>
      <c r="S4553" s="18">
        <f>R4553*Premissas!$C$11</f>
        <v>15701.83486238532</v>
      </c>
      <c r="Y4553" s="7" t="str">
        <f>Premissas!$E$3</f>
        <v>setembro/19</v>
      </c>
      <c r="Z4553" s="29">
        <f t="shared" ref="Z4553:Z4563" si="6975">Z4552</f>
        <v>326</v>
      </c>
      <c r="AA4553" s="15">
        <f>Premissas!$H$3</f>
        <v>58.91</v>
      </c>
      <c r="AB4553" s="16">
        <f t="shared" si="6972"/>
        <v>0</v>
      </c>
      <c r="AC4553" s="17">
        <f>AB4553*Premissas!$C$6</f>
        <v>0</v>
      </c>
      <c r="AD4553" s="15">
        <f t="shared" si="6973"/>
        <v>326</v>
      </c>
      <c r="AE4553" s="18">
        <f>AD4553*Premissas!$C$12</f>
        <v>10509.142676368238</v>
      </c>
    </row>
    <row r="4554" spans="1:33" x14ac:dyDescent="0.25">
      <c r="A4554" s="7" t="str">
        <f>Premissas!$E$4</f>
        <v>agosto/19</v>
      </c>
      <c r="B4554" s="29">
        <f t="shared" ref="B4554:B4563" si="6976">B4553</f>
        <v>326</v>
      </c>
      <c r="C4554" s="15">
        <f>LARGE(Premissas!$H$4:$I$4,1)</f>
        <v>46.48</v>
      </c>
      <c r="D4554" s="16">
        <f t="shared" si="6966"/>
        <v>0</v>
      </c>
      <c r="E4554" s="17">
        <f>D4554*Premissas!$C$6</f>
        <v>0</v>
      </c>
      <c r="F4554" s="15">
        <f t="shared" si="6967"/>
        <v>326</v>
      </c>
      <c r="G4554" s="18">
        <f>F4554*Premissas!$C$5</f>
        <v>10509.142676368238</v>
      </c>
      <c r="M4554" s="7" t="str">
        <f>Premissas!$E$4</f>
        <v>agosto/19</v>
      </c>
      <c r="N4554" s="29">
        <f t="shared" si="6974"/>
        <v>326</v>
      </c>
      <c r="O4554" s="15">
        <f>Premissas!$I$4</f>
        <v>20.16</v>
      </c>
      <c r="P4554" s="16">
        <f t="shared" si="6969"/>
        <v>0</v>
      </c>
      <c r="Q4554" s="17">
        <f>P4554*Premissas!$C$13</f>
        <v>0</v>
      </c>
      <c r="R4554" s="15">
        <f t="shared" si="6970"/>
        <v>326</v>
      </c>
      <c r="S4554" s="18">
        <f>R4554*Premissas!$C$11</f>
        <v>15701.83486238532</v>
      </c>
      <c r="Y4554" s="7" t="str">
        <f>Premissas!$E$4</f>
        <v>agosto/19</v>
      </c>
      <c r="Z4554" s="29">
        <f t="shared" si="6975"/>
        <v>326</v>
      </c>
      <c r="AA4554" s="15">
        <f>Premissas!$H$4</f>
        <v>46.48</v>
      </c>
      <c r="AB4554" s="16">
        <f t="shared" si="6972"/>
        <v>0</v>
      </c>
      <c r="AC4554" s="17">
        <f>AB4554*Premissas!$C$6</f>
        <v>0</v>
      </c>
      <c r="AD4554" s="15">
        <f t="shared" si="6973"/>
        <v>326</v>
      </c>
      <c r="AE4554" s="18">
        <f>AD4554*Premissas!$C$12</f>
        <v>10509.142676368238</v>
      </c>
    </row>
    <row r="4555" spans="1:33" x14ac:dyDescent="0.25">
      <c r="A4555" s="7" t="str">
        <f>Premissas!$E$5</f>
        <v>julho/19</v>
      </c>
      <c r="B4555" s="29">
        <f t="shared" si="6976"/>
        <v>326</v>
      </c>
      <c r="C4555" s="15">
        <f>LARGE(Premissas!$H$5:$I$5,1)</f>
        <v>63.17</v>
      </c>
      <c r="D4555" s="16">
        <f t="shared" si="6966"/>
        <v>0</v>
      </c>
      <c r="E4555" s="17">
        <f>D4555*Premissas!$C$6</f>
        <v>0</v>
      </c>
      <c r="F4555" s="15">
        <f t="shared" si="6967"/>
        <v>326</v>
      </c>
      <c r="G4555" s="18">
        <f>F4555*Premissas!$C$5</f>
        <v>10509.142676368238</v>
      </c>
      <c r="M4555" s="7" t="str">
        <f>Premissas!$E$5</f>
        <v>julho/19</v>
      </c>
      <c r="N4555" s="29">
        <f t="shared" si="6974"/>
        <v>326</v>
      </c>
      <c r="O4555" s="15">
        <f>Premissas!$I$5</f>
        <v>39.979999999999997</v>
      </c>
      <c r="P4555" s="16">
        <f t="shared" si="6969"/>
        <v>0</v>
      </c>
      <c r="Q4555" s="17">
        <f>P4555*Premissas!$C$13</f>
        <v>0</v>
      </c>
      <c r="R4555" s="15">
        <f t="shared" si="6970"/>
        <v>326</v>
      </c>
      <c r="S4555" s="18">
        <f>R4555*Premissas!$C$11</f>
        <v>15701.83486238532</v>
      </c>
      <c r="Y4555" s="7" t="str">
        <f>Premissas!$E$5</f>
        <v>julho/19</v>
      </c>
      <c r="Z4555" s="29">
        <f t="shared" si="6975"/>
        <v>326</v>
      </c>
      <c r="AA4555" s="15">
        <f>Premissas!$H$5</f>
        <v>63.17</v>
      </c>
      <c r="AB4555" s="16">
        <f t="shared" si="6972"/>
        <v>0</v>
      </c>
      <c r="AC4555" s="17">
        <f>AB4555*Premissas!$C$6</f>
        <v>0</v>
      </c>
      <c r="AD4555" s="15">
        <f t="shared" si="6973"/>
        <v>326</v>
      </c>
      <c r="AE4555" s="18">
        <f>AD4555*Premissas!$C$12</f>
        <v>10509.142676368238</v>
      </c>
    </row>
    <row r="4556" spans="1:33" x14ac:dyDescent="0.25">
      <c r="A4556" s="7" t="str">
        <f>Premissas!$E$6</f>
        <v>junho/19</v>
      </c>
      <c r="B4556" s="29">
        <f t="shared" si="6976"/>
        <v>326</v>
      </c>
      <c r="C4556" s="15">
        <f>LARGE(Premissas!$H$6:$I$6,1)</f>
        <v>59.47</v>
      </c>
      <c r="D4556" s="16">
        <f t="shared" si="6966"/>
        <v>0</v>
      </c>
      <c r="E4556" s="17">
        <f>D4556*Premissas!$C$6</f>
        <v>0</v>
      </c>
      <c r="F4556" s="15">
        <f t="shared" si="6967"/>
        <v>326</v>
      </c>
      <c r="G4556" s="18">
        <f>F4556*Premissas!$C$5</f>
        <v>10509.142676368238</v>
      </c>
      <c r="M4556" s="7" t="str">
        <f>Premissas!$E$6</f>
        <v>junho/19</v>
      </c>
      <c r="N4556" s="29">
        <f t="shared" si="6974"/>
        <v>326</v>
      </c>
      <c r="O4556" s="15">
        <f>Premissas!$I$6</f>
        <v>47.71</v>
      </c>
      <c r="P4556" s="16">
        <f t="shared" si="6969"/>
        <v>0</v>
      </c>
      <c r="Q4556" s="17">
        <f>P4556*Premissas!$C$13</f>
        <v>0</v>
      </c>
      <c r="R4556" s="15">
        <f t="shared" si="6970"/>
        <v>326</v>
      </c>
      <c r="S4556" s="18">
        <f>R4556*Premissas!$C$11</f>
        <v>15701.83486238532</v>
      </c>
      <c r="Y4556" s="7" t="str">
        <f>Premissas!$E$6</f>
        <v>junho/19</v>
      </c>
      <c r="Z4556" s="29">
        <f t="shared" si="6975"/>
        <v>326</v>
      </c>
      <c r="AA4556" s="15">
        <f>Premissas!$H$6</f>
        <v>59.47</v>
      </c>
      <c r="AB4556" s="16">
        <f t="shared" si="6972"/>
        <v>0</v>
      </c>
      <c r="AC4556" s="17">
        <f>AB4556*Premissas!$C$6</f>
        <v>0</v>
      </c>
      <c r="AD4556" s="15">
        <f t="shared" si="6973"/>
        <v>326</v>
      </c>
      <c r="AE4556" s="18">
        <f>AD4556*Premissas!$C$12</f>
        <v>10509.142676368238</v>
      </c>
    </row>
    <row r="4557" spans="1:33" x14ac:dyDescent="0.25">
      <c r="A4557" s="7" t="str">
        <f>Premissas!$E$7</f>
        <v>maio/19</v>
      </c>
      <c r="B4557" s="29">
        <f t="shared" si="6976"/>
        <v>326</v>
      </c>
      <c r="C4557" s="15">
        <f>LARGE(Premissas!$H$7:$I$7,1)</f>
        <v>61.04</v>
      </c>
      <c r="D4557" s="20">
        <f t="shared" si="6966"/>
        <v>0</v>
      </c>
      <c r="E4557" s="17">
        <f>D4557*Premissas!$C$6</f>
        <v>0</v>
      </c>
      <c r="F4557" s="15">
        <f t="shared" si="6967"/>
        <v>326</v>
      </c>
      <c r="G4557" s="18">
        <f>F4557*Premissas!$C$5</f>
        <v>10509.142676368238</v>
      </c>
      <c r="M4557" s="7" t="str">
        <f>Premissas!$E$7</f>
        <v>maio/19</v>
      </c>
      <c r="N4557" s="29">
        <f t="shared" si="6974"/>
        <v>326</v>
      </c>
      <c r="O4557" s="15">
        <f>Premissas!$I$7</f>
        <v>46.37</v>
      </c>
      <c r="P4557" s="20">
        <f t="shared" si="6969"/>
        <v>0</v>
      </c>
      <c r="Q4557" s="17">
        <f>P4557*Premissas!$C$13</f>
        <v>0</v>
      </c>
      <c r="R4557" s="15">
        <f t="shared" si="6970"/>
        <v>326</v>
      </c>
      <c r="S4557" s="18">
        <f>R4557*Premissas!$C$11</f>
        <v>15701.83486238532</v>
      </c>
      <c r="Y4557" s="7" t="str">
        <f>Premissas!$E$7</f>
        <v>maio/19</v>
      </c>
      <c r="Z4557" s="29">
        <f t="shared" si="6975"/>
        <v>326</v>
      </c>
      <c r="AA4557" s="15">
        <f>Premissas!$H$7</f>
        <v>61.04</v>
      </c>
      <c r="AB4557" s="20">
        <f t="shared" si="6972"/>
        <v>0</v>
      </c>
      <c r="AC4557" s="17">
        <f>AB4557*Premissas!$C$6</f>
        <v>0</v>
      </c>
      <c r="AD4557" s="15">
        <f t="shared" si="6973"/>
        <v>326</v>
      </c>
      <c r="AE4557" s="18">
        <f>AD4557*Premissas!$C$12</f>
        <v>10509.142676368238</v>
      </c>
    </row>
    <row r="4558" spans="1:33" x14ac:dyDescent="0.25">
      <c r="A4558" s="7" t="str">
        <f>Premissas!$E$8</f>
        <v>abril/19</v>
      </c>
      <c r="B4558" s="29">
        <f t="shared" si="6976"/>
        <v>326</v>
      </c>
      <c r="C4558" s="15">
        <f>LARGE(Premissas!$H$8:$I$8,1)</f>
        <v>81.98</v>
      </c>
      <c r="D4558" s="20">
        <f t="shared" si="6966"/>
        <v>0</v>
      </c>
      <c r="E4558" s="17">
        <f>D4558*Premissas!$C$6</f>
        <v>0</v>
      </c>
      <c r="F4558" s="15">
        <f t="shared" si="6967"/>
        <v>326</v>
      </c>
      <c r="G4558" s="18">
        <f>F4558*Premissas!$C$5</f>
        <v>10509.142676368238</v>
      </c>
      <c r="M4558" s="7" t="str">
        <f>Premissas!$E$8</f>
        <v>abril/19</v>
      </c>
      <c r="N4558" s="29">
        <f t="shared" si="6974"/>
        <v>326</v>
      </c>
      <c r="O4558" s="15">
        <f>Premissas!$I$8</f>
        <v>53.09</v>
      </c>
      <c r="P4558" s="20">
        <f t="shared" si="6969"/>
        <v>0</v>
      </c>
      <c r="Q4558" s="17">
        <f>P4558*Premissas!$C$13</f>
        <v>0</v>
      </c>
      <c r="R4558" s="15">
        <f t="shared" si="6970"/>
        <v>326</v>
      </c>
      <c r="S4558" s="18">
        <f>R4558*Premissas!$C$11</f>
        <v>15701.83486238532</v>
      </c>
      <c r="Y4558" s="7" t="str">
        <f>Premissas!$E$8</f>
        <v>abril/19</v>
      </c>
      <c r="Z4558" s="29">
        <f t="shared" si="6975"/>
        <v>326</v>
      </c>
      <c r="AA4558" s="15">
        <f>Premissas!$H$8</f>
        <v>81.98</v>
      </c>
      <c r="AB4558" s="20">
        <f t="shared" si="6972"/>
        <v>0</v>
      </c>
      <c r="AC4558" s="17">
        <f>AB4558*Premissas!$C$6</f>
        <v>0</v>
      </c>
      <c r="AD4558" s="15">
        <f t="shared" si="6973"/>
        <v>326</v>
      </c>
      <c r="AE4558" s="18">
        <f>AD4558*Premissas!$C$12</f>
        <v>10509.142676368238</v>
      </c>
    </row>
    <row r="4559" spans="1:33" x14ac:dyDescent="0.25">
      <c r="A4559" s="7" t="str">
        <f>Premissas!$E$9</f>
        <v>março/19</v>
      </c>
      <c r="B4559" s="29">
        <f t="shared" si="6976"/>
        <v>326</v>
      </c>
      <c r="C4559" s="15">
        <f>LARGE(Premissas!$H$9:$I$9,1)</f>
        <v>77.73</v>
      </c>
      <c r="D4559" s="20">
        <f t="shared" si="6966"/>
        <v>0</v>
      </c>
      <c r="E4559" s="17">
        <f>D4559*Premissas!$C$6</f>
        <v>0</v>
      </c>
      <c r="F4559" s="15">
        <f t="shared" si="6967"/>
        <v>326</v>
      </c>
      <c r="G4559" s="18">
        <f>F4559*Premissas!$C$5</f>
        <v>10509.142676368238</v>
      </c>
      <c r="M4559" s="7" t="str">
        <f>Premissas!$E$9</f>
        <v>março/19</v>
      </c>
      <c r="N4559" s="29">
        <f t="shared" si="6974"/>
        <v>326</v>
      </c>
      <c r="O4559" s="15">
        <f>Premissas!$I$9</f>
        <v>77.73</v>
      </c>
      <c r="P4559" s="20">
        <f t="shared" si="6969"/>
        <v>0</v>
      </c>
      <c r="Q4559" s="17">
        <f>P4559*Premissas!$C$13</f>
        <v>0</v>
      </c>
      <c r="R4559" s="15">
        <f t="shared" si="6970"/>
        <v>326</v>
      </c>
      <c r="S4559" s="18">
        <f>R4559*Premissas!$C$11</f>
        <v>15701.83486238532</v>
      </c>
      <c r="Y4559" s="7" t="str">
        <f>Premissas!$E$9</f>
        <v>março/19</v>
      </c>
      <c r="Z4559" s="29">
        <f t="shared" si="6975"/>
        <v>326</v>
      </c>
      <c r="AA4559" s="15">
        <f>Premissas!$H$9</f>
        <v>77.62</v>
      </c>
      <c r="AB4559" s="20">
        <f t="shared" si="6972"/>
        <v>0</v>
      </c>
      <c r="AC4559" s="17">
        <f>AB4559*Premissas!$C$6</f>
        <v>0</v>
      </c>
      <c r="AD4559" s="15">
        <f t="shared" si="6973"/>
        <v>326</v>
      </c>
      <c r="AE4559" s="18">
        <f>AD4559*Premissas!$C$12</f>
        <v>10509.142676368238</v>
      </c>
    </row>
    <row r="4560" spans="1:33" x14ac:dyDescent="0.25">
      <c r="A4560" s="7" t="str">
        <f>Premissas!$E$10</f>
        <v>fevereiro/19</v>
      </c>
      <c r="B4560" s="29">
        <f t="shared" si="6976"/>
        <v>326</v>
      </c>
      <c r="C4560" s="15">
        <f>LARGE(Premissas!$H$10:$I$10,1)</f>
        <v>89.49</v>
      </c>
      <c r="D4560" s="20">
        <f t="shared" si="6966"/>
        <v>0</v>
      </c>
      <c r="E4560" s="17">
        <f>D4560*Premissas!$C$6</f>
        <v>0</v>
      </c>
      <c r="F4560" s="15">
        <f t="shared" si="6967"/>
        <v>326</v>
      </c>
      <c r="G4560" s="18">
        <f>F4560*Premissas!$C$5</f>
        <v>10509.142676368238</v>
      </c>
      <c r="M4560" s="7" t="str">
        <f>Premissas!$E$10</f>
        <v>fevereiro/19</v>
      </c>
      <c r="N4560" s="29">
        <f t="shared" si="6974"/>
        <v>326</v>
      </c>
      <c r="O4560" s="15">
        <f>Premissas!$I$10</f>
        <v>61.82</v>
      </c>
      <c r="P4560" s="20">
        <f t="shared" si="6969"/>
        <v>0</v>
      </c>
      <c r="Q4560" s="17">
        <f>P4560*Premissas!$C$13</f>
        <v>0</v>
      </c>
      <c r="R4560" s="15">
        <f t="shared" si="6970"/>
        <v>326</v>
      </c>
      <c r="S4560" s="18">
        <f>R4560*Premissas!$C$11</f>
        <v>15701.83486238532</v>
      </c>
      <c r="Y4560" s="7" t="str">
        <f>Premissas!$E$10</f>
        <v>fevereiro/19</v>
      </c>
      <c r="Z4560" s="29">
        <f t="shared" si="6975"/>
        <v>326</v>
      </c>
      <c r="AA4560" s="15">
        <f>Premissas!$H$10</f>
        <v>89.49</v>
      </c>
      <c r="AB4560" s="20">
        <f t="shared" si="6972"/>
        <v>0</v>
      </c>
      <c r="AC4560" s="17">
        <f>AB4560*Premissas!$C$6</f>
        <v>0</v>
      </c>
      <c r="AD4560" s="15">
        <f t="shared" si="6973"/>
        <v>326</v>
      </c>
      <c r="AE4560" s="18">
        <f>AD4560*Premissas!$C$12</f>
        <v>10509.142676368238</v>
      </c>
    </row>
    <row r="4561" spans="1:33" x14ac:dyDescent="0.25">
      <c r="A4561" s="7" t="str">
        <f>Premissas!$E$11</f>
        <v>janeiro/19</v>
      </c>
      <c r="B4561" s="29">
        <f t="shared" si="6976"/>
        <v>326</v>
      </c>
      <c r="C4561" s="15">
        <f>LARGE(Premissas!$H$11:$I$11,1)</f>
        <v>81.09</v>
      </c>
      <c r="D4561" s="16">
        <f t="shared" si="6966"/>
        <v>0</v>
      </c>
      <c r="E4561" s="17">
        <f>D4561*Premissas!$C$6</f>
        <v>0</v>
      </c>
      <c r="F4561" s="15">
        <f t="shared" si="6967"/>
        <v>326</v>
      </c>
      <c r="G4561" s="18">
        <f>F4561*Premissas!$C$5</f>
        <v>10509.142676368238</v>
      </c>
      <c r="M4561" s="7" t="str">
        <f>Premissas!$E$11</f>
        <v>janeiro/19</v>
      </c>
      <c r="N4561" s="29">
        <f t="shared" si="6974"/>
        <v>326</v>
      </c>
      <c r="O4561" s="15">
        <f>Premissas!$I$11</f>
        <v>57.12</v>
      </c>
      <c r="P4561" s="16">
        <f t="shared" si="6969"/>
        <v>0</v>
      </c>
      <c r="Q4561" s="17">
        <f>P4561*Premissas!$C$13</f>
        <v>0</v>
      </c>
      <c r="R4561" s="15">
        <f t="shared" si="6970"/>
        <v>326</v>
      </c>
      <c r="S4561" s="18">
        <f>R4561*Premissas!$C$11</f>
        <v>15701.83486238532</v>
      </c>
      <c r="Y4561" s="7" t="str">
        <f>Premissas!$E$11</f>
        <v>janeiro/19</v>
      </c>
      <c r="Z4561" s="29">
        <f t="shared" si="6975"/>
        <v>326</v>
      </c>
      <c r="AA4561" s="15">
        <f>Premissas!$H$11</f>
        <v>81.09</v>
      </c>
      <c r="AB4561" s="16">
        <f t="shared" si="6972"/>
        <v>0</v>
      </c>
      <c r="AC4561" s="17">
        <f>AB4561*Premissas!$C$6</f>
        <v>0</v>
      </c>
      <c r="AD4561" s="15">
        <f t="shared" si="6973"/>
        <v>326</v>
      </c>
      <c r="AE4561" s="18">
        <f>AD4561*Premissas!$C$12</f>
        <v>10509.142676368238</v>
      </c>
    </row>
    <row r="4562" spans="1:33" x14ac:dyDescent="0.25">
      <c r="A4562" s="7" t="str">
        <f>Premissas!$E$12</f>
        <v>dezembro/18</v>
      </c>
      <c r="B4562" s="29">
        <f t="shared" si="6976"/>
        <v>326</v>
      </c>
      <c r="C4562" s="15">
        <f>LARGE(Premissas!$H$12:$I$12,1)</f>
        <v>66.98</v>
      </c>
      <c r="D4562" s="16">
        <f t="shared" si="6966"/>
        <v>0</v>
      </c>
      <c r="E4562" s="17">
        <f>D4562*Premissas!$C$6</f>
        <v>0</v>
      </c>
      <c r="F4562" s="15">
        <f t="shared" si="6967"/>
        <v>326</v>
      </c>
      <c r="G4562" s="18">
        <f>F4562*Premissas!$C$5</f>
        <v>10509.142676368238</v>
      </c>
      <c r="M4562" s="7" t="str">
        <f>Premissas!$E$12</f>
        <v>dezembro/18</v>
      </c>
      <c r="N4562" s="29">
        <f t="shared" si="6974"/>
        <v>326</v>
      </c>
      <c r="O4562" s="15">
        <f>Premissas!$I$12</f>
        <v>56.9</v>
      </c>
      <c r="P4562" s="16">
        <f t="shared" si="6969"/>
        <v>0</v>
      </c>
      <c r="Q4562" s="17">
        <f>P4562*Premissas!$C$13</f>
        <v>0</v>
      </c>
      <c r="R4562" s="15">
        <f t="shared" si="6970"/>
        <v>326</v>
      </c>
      <c r="S4562" s="18">
        <f>R4562*Premissas!$C$11</f>
        <v>15701.83486238532</v>
      </c>
      <c r="Y4562" s="7" t="str">
        <f>Premissas!$E$12</f>
        <v>dezembro/18</v>
      </c>
      <c r="Z4562" s="29">
        <f t="shared" si="6975"/>
        <v>326</v>
      </c>
      <c r="AA4562" s="15">
        <f>Premissas!$H$12</f>
        <v>66.98</v>
      </c>
      <c r="AB4562" s="16">
        <f t="shared" si="6972"/>
        <v>0</v>
      </c>
      <c r="AC4562" s="17">
        <f>AB4562*Premissas!$C$6</f>
        <v>0</v>
      </c>
      <c r="AD4562" s="15">
        <f t="shared" si="6973"/>
        <v>326</v>
      </c>
      <c r="AE4562" s="18">
        <f>AD4562*Premissas!$C$12</f>
        <v>10509.142676368238</v>
      </c>
    </row>
    <row r="4563" spans="1:33" x14ac:dyDescent="0.25">
      <c r="A4563" s="7" t="str">
        <f>Premissas!$E$13</f>
        <v>novembro/18</v>
      </c>
      <c r="B4563" s="29">
        <f t="shared" si="6976"/>
        <v>326</v>
      </c>
      <c r="C4563" s="15">
        <f>LARGE(Premissas!$H$13:$I$13,1)</f>
        <v>66.42</v>
      </c>
      <c r="D4563" s="16">
        <f t="shared" si="6966"/>
        <v>0</v>
      </c>
      <c r="E4563" s="17">
        <f>D4563*Premissas!$C$6</f>
        <v>0</v>
      </c>
      <c r="F4563" s="15">
        <f t="shared" si="6967"/>
        <v>326</v>
      </c>
      <c r="G4563" s="18">
        <f>F4563*Premissas!$C$5</f>
        <v>10509.142676368238</v>
      </c>
      <c r="M4563" s="7" t="str">
        <f>Premissas!$E$13</f>
        <v>novembro/18</v>
      </c>
      <c r="N4563" s="29">
        <f t="shared" si="6974"/>
        <v>326</v>
      </c>
      <c r="O4563" s="15">
        <f>Premissas!$I$13</f>
        <v>40.659999999999997</v>
      </c>
      <c r="P4563" s="16">
        <f t="shared" si="6969"/>
        <v>0</v>
      </c>
      <c r="Q4563" s="17">
        <f>P4563*Premissas!$C$13</f>
        <v>0</v>
      </c>
      <c r="R4563" s="15">
        <f t="shared" si="6970"/>
        <v>326</v>
      </c>
      <c r="S4563" s="18">
        <f>R4563*Premissas!$C$11</f>
        <v>15701.83486238532</v>
      </c>
      <c r="Y4563" s="7" t="str">
        <f>Premissas!$E$13</f>
        <v>novembro/18</v>
      </c>
      <c r="Z4563" s="29">
        <f t="shared" si="6975"/>
        <v>326</v>
      </c>
      <c r="AA4563" s="15">
        <f>Premissas!$H$13</f>
        <v>66.42</v>
      </c>
      <c r="AB4563" s="16">
        <f t="shared" si="6972"/>
        <v>0</v>
      </c>
      <c r="AC4563" s="17">
        <f>AB4563*Premissas!$C$6</f>
        <v>0</v>
      </c>
      <c r="AD4563" s="15">
        <f t="shared" si="6973"/>
        <v>326</v>
      </c>
      <c r="AE4563" s="18">
        <f>AD4563*Premissas!$C$12</f>
        <v>10509.142676368238</v>
      </c>
    </row>
    <row r="4564" spans="1:33" x14ac:dyDescent="0.25">
      <c r="A4564" s="26" t="s">
        <v>35</v>
      </c>
      <c r="B4564" s="5"/>
      <c r="C4564" s="5">
        <f>LARGE(C4551:C4563,1)</f>
        <v>89.49</v>
      </c>
      <c r="D4564" s="5">
        <f>LARGE(D4551:D4563,1)</f>
        <v>0</v>
      </c>
      <c r="E4564" s="27">
        <f>SUM(E4552:E4563)</f>
        <v>0</v>
      </c>
      <c r="F4564" s="5">
        <f>LARGE(F4551:F4563,1)</f>
        <v>326</v>
      </c>
      <c r="G4564" s="27">
        <f t="shared" si="6890"/>
        <v>126109.71211641886</v>
      </c>
      <c r="H4564" s="50">
        <f>E4564+G4564</f>
        <v>126109.71211641886</v>
      </c>
      <c r="I4564">
        <f>B4552</f>
        <v>326</v>
      </c>
      <c r="M4564" s="26" t="s">
        <v>35</v>
      </c>
      <c r="N4564" s="5"/>
      <c r="O4564" s="5">
        <f t="shared" ref="O4564:P4564" si="6977">LARGE(O4551:O4563,1)</f>
        <v>77.73</v>
      </c>
      <c r="P4564" s="5">
        <f t="shared" si="6977"/>
        <v>0</v>
      </c>
      <c r="Q4564" s="27">
        <f t="shared" ref="Q4564" si="6978">SUM(Q4552:Q4563)</f>
        <v>0</v>
      </c>
      <c r="R4564" s="5">
        <f t="shared" ref="R4564" si="6979">LARGE(R4551:R4563,1)</f>
        <v>326</v>
      </c>
      <c r="S4564" s="27">
        <f t="shared" si="6894"/>
        <v>188422.01834862385</v>
      </c>
      <c r="T4564" s="50">
        <f t="shared" ref="T4564" si="6980">Q4564+S4564</f>
        <v>188422.01834862385</v>
      </c>
      <c r="U4564">
        <f t="shared" ref="U4564" si="6981">N4552</f>
        <v>326</v>
      </c>
      <c r="Y4564" s="26" t="s">
        <v>35</v>
      </c>
      <c r="Z4564" s="5"/>
      <c r="AA4564" s="5">
        <f t="shared" ref="AA4564:AB4564" si="6982">LARGE(AA4551:AA4563,1)</f>
        <v>89.49</v>
      </c>
      <c r="AB4564" s="5">
        <f t="shared" si="6982"/>
        <v>0</v>
      </c>
      <c r="AC4564" s="27">
        <f t="shared" ref="AC4564" si="6983">SUM(AC4552:AC4563)</f>
        <v>0</v>
      </c>
      <c r="AD4564" s="5">
        <f t="shared" ref="AD4564" si="6984">LARGE(AD4551:AD4563,1)</f>
        <v>326</v>
      </c>
      <c r="AE4564" s="27">
        <f t="shared" si="6900"/>
        <v>126109.71211641886</v>
      </c>
      <c r="AF4564" s="50">
        <f t="shared" ref="AF4564" si="6985">AC4564+AE4564</f>
        <v>126109.71211641886</v>
      </c>
      <c r="AG4564">
        <f t="shared" ref="AG4564" si="6986">Z4552</f>
        <v>326</v>
      </c>
    </row>
    <row r="4565" spans="1:33" x14ac:dyDescent="0.25">
      <c r="A4565" s="6" t="s">
        <v>12</v>
      </c>
      <c r="B4565" s="6" t="s">
        <v>18</v>
      </c>
      <c r="C4565" s="6" t="s">
        <v>19</v>
      </c>
      <c r="D4565" s="14" t="s">
        <v>20</v>
      </c>
      <c r="E4565" s="14" t="s">
        <v>21</v>
      </c>
      <c r="F4565" s="6" t="s">
        <v>22</v>
      </c>
      <c r="G4565" s="6" t="s">
        <v>23</v>
      </c>
      <c r="M4565" s="6" t="s">
        <v>12</v>
      </c>
      <c r="N4565" s="6" t="s">
        <v>18</v>
      </c>
      <c r="O4565" s="6" t="s">
        <v>19</v>
      </c>
      <c r="P4565" s="14" t="s">
        <v>20</v>
      </c>
      <c r="Q4565" s="14" t="s">
        <v>21</v>
      </c>
      <c r="R4565" s="6" t="s">
        <v>22</v>
      </c>
      <c r="S4565" s="6" t="s">
        <v>23</v>
      </c>
      <c r="Y4565" s="6" t="s">
        <v>12</v>
      </c>
      <c r="Z4565" s="6" t="s">
        <v>18</v>
      </c>
      <c r="AA4565" s="6" t="s">
        <v>19</v>
      </c>
      <c r="AB4565" s="14" t="s">
        <v>20</v>
      </c>
      <c r="AC4565" s="14" t="s">
        <v>21</v>
      </c>
      <c r="AD4565" s="6" t="s">
        <v>22</v>
      </c>
      <c r="AE4565" s="6" t="s">
        <v>23</v>
      </c>
    </row>
    <row r="4566" spans="1:33" x14ac:dyDescent="0.25">
      <c r="A4566" s="7" t="str">
        <f>Premissas!$E$2</f>
        <v>outubro/19</v>
      </c>
      <c r="B4566" s="29">
        <f>B4552+1</f>
        <v>327</v>
      </c>
      <c r="C4566" s="15">
        <f>LARGE(Premissas!$H$2:$I$2,1)</f>
        <v>63.39</v>
      </c>
      <c r="D4566" s="16">
        <f t="shared" ref="D4566:D4577" si="6987">IF(C4566&gt;105%*B4566,(C4566-B4566),0)</f>
        <v>0</v>
      </c>
      <c r="E4566" s="17">
        <f>D4566*Premissas!$C$6</f>
        <v>0</v>
      </c>
      <c r="F4566" s="15">
        <f t="shared" ref="F4566:F4577" si="6988">IF(C4566&gt;B4566,C4566,B4566)</f>
        <v>327</v>
      </c>
      <c r="G4566" s="18">
        <f>F4566*Premissas!$C$5</f>
        <v>10541.379310344828</v>
      </c>
      <c r="M4566" s="7" t="str">
        <f>Premissas!$E$2</f>
        <v>outubro/19</v>
      </c>
      <c r="N4566" s="29">
        <f t="shared" ref="N4566" si="6989">N4552+1</f>
        <v>327</v>
      </c>
      <c r="O4566" s="15">
        <f>Premissas!$I$2</f>
        <v>63.39</v>
      </c>
      <c r="P4566" s="16">
        <f t="shared" ref="P4566:P4577" si="6990">IF(O4566&gt;105%*N4566,(O4566-N4566),0)</f>
        <v>0</v>
      </c>
      <c r="Q4566" s="17">
        <f>P4566*Premissas!$C$13</f>
        <v>0</v>
      </c>
      <c r="R4566" s="15">
        <f t="shared" ref="R4566:R4577" si="6991">IF(O4566&gt;N4566,O4566,N4566)</f>
        <v>327</v>
      </c>
      <c r="S4566" s="18">
        <f>R4566*Premissas!$C$11</f>
        <v>15750</v>
      </c>
      <c r="Y4566" s="7" t="str">
        <f>Premissas!$E$2</f>
        <v>outubro/19</v>
      </c>
      <c r="Z4566" s="29">
        <f t="shared" ref="Z4566" si="6992">Z4552+1</f>
        <v>327</v>
      </c>
      <c r="AA4566" s="15">
        <f>Premissas!$H$2</f>
        <v>58.8</v>
      </c>
      <c r="AB4566" s="16">
        <f t="shared" ref="AB4566:AB4577" si="6993">IF(AA4566&gt;105%*Z4566,(AA4566-Z4566),0)</f>
        <v>0</v>
      </c>
      <c r="AC4566" s="17">
        <f>AB4566*Premissas!$C$6</f>
        <v>0</v>
      </c>
      <c r="AD4566" s="15">
        <f t="shared" ref="AD4566:AD4577" si="6994">IF(AA4566&gt;Z4566,AA4566,Z4566)</f>
        <v>327</v>
      </c>
      <c r="AE4566" s="18">
        <f>AD4566*Premissas!$C$12</f>
        <v>10541.379310344828</v>
      </c>
    </row>
    <row r="4567" spans="1:33" x14ac:dyDescent="0.25">
      <c r="A4567" s="7" t="str">
        <f>Premissas!$E$3</f>
        <v>setembro/19</v>
      </c>
      <c r="B4567" s="29">
        <f>B4566</f>
        <v>327</v>
      </c>
      <c r="C4567" s="15">
        <f>LARGE(Premissas!$H$3:$I$3,1)</f>
        <v>58.91</v>
      </c>
      <c r="D4567" s="16">
        <f t="shared" si="6987"/>
        <v>0</v>
      </c>
      <c r="E4567" s="17">
        <f>D4567*Premissas!$C$6</f>
        <v>0</v>
      </c>
      <c r="F4567" s="15">
        <f t="shared" si="6988"/>
        <v>327</v>
      </c>
      <c r="G4567" s="18">
        <f>F4567*Premissas!$C$5</f>
        <v>10541.379310344828</v>
      </c>
      <c r="M4567" s="7" t="str">
        <f>Premissas!$E$3</f>
        <v>setembro/19</v>
      </c>
      <c r="N4567" s="29">
        <f t="shared" ref="N4567:N4577" si="6995">N4566</f>
        <v>327</v>
      </c>
      <c r="O4567" s="15">
        <f>Premissas!$I$3</f>
        <v>52.19</v>
      </c>
      <c r="P4567" s="16">
        <f t="shared" si="6990"/>
        <v>0</v>
      </c>
      <c r="Q4567" s="17">
        <f>P4567*Premissas!$C$13</f>
        <v>0</v>
      </c>
      <c r="R4567" s="15">
        <f t="shared" si="6991"/>
        <v>327</v>
      </c>
      <c r="S4567" s="18">
        <f>R4567*Premissas!$C$11</f>
        <v>15750</v>
      </c>
      <c r="Y4567" s="7" t="str">
        <f>Premissas!$E$3</f>
        <v>setembro/19</v>
      </c>
      <c r="Z4567" s="29">
        <f t="shared" ref="Z4567:Z4577" si="6996">Z4566</f>
        <v>327</v>
      </c>
      <c r="AA4567" s="15">
        <f>Premissas!$H$3</f>
        <v>58.91</v>
      </c>
      <c r="AB4567" s="16">
        <f t="shared" si="6993"/>
        <v>0</v>
      </c>
      <c r="AC4567" s="17">
        <f>AB4567*Premissas!$C$6</f>
        <v>0</v>
      </c>
      <c r="AD4567" s="15">
        <f t="shared" si="6994"/>
        <v>327</v>
      </c>
      <c r="AE4567" s="18">
        <f>AD4567*Premissas!$C$12</f>
        <v>10541.379310344828</v>
      </c>
    </row>
    <row r="4568" spans="1:33" x14ac:dyDescent="0.25">
      <c r="A4568" s="7" t="str">
        <f>Premissas!$E$4</f>
        <v>agosto/19</v>
      </c>
      <c r="B4568" s="29">
        <f t="shared" ref="B4568:B4577" si="6997">B4567</f>
        <v>327</v>
      </c>
      <c r="C4568" s="15">
        <f>LARGE(Premissas!$H$4:$I$4,1)</f>
        <v>46.48</v>
      </c>
      <c r="D4568" s="16">
        <f t="shared" si="6987"/>
        <v>0</v>
      </c>
      <c r="E4568" s="17">
        <f>D4568*Premissas!$C$6</f>
        <v>0</v>
      </c>
      <c r="F4568" s="15">
        <f t="shared" si="6988"/>
        <v>327</v>
      </c>
      <c r="G4568" s="18">
        <f>F4568*Premissas!$C$5</f>
        <v>10541.379310344828</v>
      </c>
      <c r="M4568" s="7" t="str">
        <f>Premissas!$E$4</f>
        <v>agosto/19</v>
      </c>
      <c r="N4568" s="29">
        <f t="shared" si="6995"/>
        <v>327</v>
      </c>
      <c r="O4568" s="15">
        <f>Premissas!$I$4</f>
        <v>20.16</v>
      </c>
      <c r="P4568" s="16">
        <f t="shared" si="6990"/>
        <v>0</v>
      </c>
      <c r="Q4568" s="17">
        <f>P4568*Premissas!$C$13</f>
        <v>0</v>
      </c>
      <c r="R4568" s="15">
        <f t="shared" si="6991"/>
        <v>327</v>
      </c>
      <c r="S4568" s="18">
        <f>R4568*Premissas!$C$11</f>
        <v>15750</v>
      </c>
      <c r="Y4568" s="7" t="str">
        <f>Premissas!$E$4</f>
        <v>agosto/19</v>
      </c>
      <c r="Z4568" s="29">
        <f t="shared" si="6996"/>
        <v>327</v>
      </c>
      <c r="AA4568" s="15">
        <f>Premissas!$H$4</f>
        <v>46.48</v>
      </c>
      <c r="AB4568" s="16">
        <f t="shared" si="6993"/>
        <v>0</v>
      </c>
      <c r="AC4568" s="17">
        <f>AB4568*Premissas!$C$6</f>
        <v>0</v>
      </c>
      <c r="AD4568" s="15">
        <f t="shared" si="6994"/>
        <v>327</v>
      </c>
      <c r="AE4568" s="18">
        <f>AD4568*Premissas!$C$12</f>
        <v>10541.379310344828</v>
      </c>
    </row>
    <row r="4569" spans="1:33" x14ac:dyDescent="0.25">
      <c r="A4569" s="7" t="str">
        <f>Premissas!$E$5</f>
        <v>julho/19</v>
      </c>
      <c r="B4569" s="29">
        <f t="shared" si="6997"/>
        <v>327</v>
      </c>
      <c r="C4569" s="15">
        <f>LARGE(Premissas!$H$5:$I$5,1)</f>
        <v>63.17</v>
      </c>
      <c r="D4569" s="16">
        <f t="shared" si="6987"/>
        <v>0</v>
      </c>
      <c r="E4569" s="17">
        <f>D4569*Premissas!$C$6</f>
        <v>0</v>
      </c>
      <c r="F4569" s="15">
        <f t="shared" si="6988"/>
        <v>327</v>
      </c>
      <c r="G4569" s="18">
        <f>F4569*Premissas!$C$5</f>
        <v>10541.379310344828</v>
      </c>
      <c r="M4569" s="7" t="str">
        <f>Premissas!$E$5</f>
        <v>julho/19</v>
      </c>
      <c r="N4569" s="29">
        <f t="shared" si="6995"/>
        <v>327</v>
      </c>
      <c r="O4569" s="15">
        <f>Premissas!$I$5</f>
        <v>39.979999999999997</v>
      </c>
      <c r="P4569" s="16">
        <f t="shared" si="6990"/>
        <v>0</v>
      </c>
      <c r="Q4569" s="17">
        <f>P4569*Premissas!$C$13</f>
        <v>0</v>
      </c>
      <c r="R4569" s="15">
        <f t="shared" si="6991"/>
        <v>327</v>
      </c>
      <c r="S4569" s="18">
        <f>R4569*Premissas!$C$11</f>
        <v>15750</v>
      </c>
      <c r="Y4569" s="7" t="str">
        <f>Premissas!$E$5</f>
        <v>julho/19</v>
      </c>
      <c r="Z4569" s="29">
        <f t="shared" si="6996"/>
        <v>327</v>
      </c>
      <c r="AA4569" s="15">
        <f>Premissas!$H$5</f>
        <v>63.17</v>
      </c>
      <c r="AB4569" s="16">
        <f t="shared" si="6993"/>
        <v>0</v>
      </c>
      <c r="AC4569" s="17">
        <f>AB4569*Premissas!$C$6</f>
        <v>0</v>
      </c>
      <c r="AD4569" s="15">
        <f t="shared" si="6994"/>
        <v>327</v>
      </c>
      <c r="AE4569" s="18">
        <f>AD4569*Premissas!$C$12</f>
        <v>10541.379310344828</v>
      </c>
    </row>
    <row r="4570" spans="1:33" x14ac:dyDescent="0.25">
      <c r="A4570" s="7" t="str">
        <f>Premissas!$E$6</f>
        <v>junho/19</v>
      </c>
      <c r="B4570" s="29">
        <f t="shared" si="6997"/>
        <v>327</v>
      </c>
      <c r="C4570" s="15">
        <f>LARGE(Premissas!$H$6:$I$6,1)</f>
        <v>59.47</v>
      </c>
      <c r="D4570" s="16">
        <f t="shared" si="6987"/>
        <v>0</v>
      </c>
      <c r="E4570" s="17">
        <f>D4570*Premissas!$C$6</f>
        <v>0</v>
      </c>
      <c r="F4570" s="15">
        <f t="shared" si="6988"/>
        <v>327</v>
      </c>
      <c r="G4570" s="18">
        <f>F4570*Premissas!$C$5</f>
        <v>10541.379310344828</v>
      </c>
      <c r="M4570" s="7" t="str">
        <f>Premissas!$E$6</f>
        <v>junho/19</v>
      </c>
      <c r="N4570" s="29">
        <f t="shared" si="6995"/>
        <v>327</v>
      </c>
      <c r="O4570" s="15">
        <f>Premissas!$I$6</f>
        <v>47.71</v>
      </c>
      <c r="P4570" s="16">
        <f t="shared" si="6990"/>
        <v>0</v>
      </c>
      <c r="Q4570" s="17">
        <f>P4570*Premissas!$C$13</f>
        <v>0</v>
      </c>
      <c r="R4570" s="15">
        <f t="shared" si="6991"/>
        <v>327</v>
      </c>
      <c r="S4570" s="18">
        <f>R4570*Premissas!$C$11</f>
        <v>15750</v>
      </c>
      <c r="Y4570" s="7" t="str">
        <f>Premissas!$E$6</f>
        <v>junho/19</v>
      </c>
      <c r="Z4570" s="29">
        <f t="shared" si="6996"/>
        <v>327</v>
      </c>
      <c r="AA4570" s="15">
        <f>Premissas!$H$6</f>
        <v>59.47</v>
      </c>
      <c r="AB4570" s="16">
        <f t="shared" si="6993"/>
        <v>0</v>
      </c>
      <c r="AC4570" s="17">
        <f>AB4570*Premissas!$C$6</f>
        <v>0</v>
      </c>
      <c r="AD4570" s="15">
        <f t="shared" si="6994"/>
        <v>327</v>
      </c>
      <c r="AE4570" s="18">
        <f>AD4570*Premissas!$C$12</f>
        <v>10541.379310344828</v>
      </c>
    </row>
    <row r="4571" spans="1:33" x14ac:dyDescent="0.25">
      <c r="A4571" s="7" t="str">
        <f>Premissas!$E$7</f>
        <v>maio/19</v>
      </c>
      <c r="B4571" s="29">
        <f t="shared" si="6997"/>
        <v>327</v>
      </c>
      <c r="C4571" s="15">
        <f>LARGE(Premissas!$H$7:$I$7,1)</f>
        <v>61.04</v>
      </c>
      <c r="D4571" s="20">
        <f t="shared" si="6987"/>
        <v>0</v>
      </c>
      <c r="E4571" s="17">
        <f>D4571*Premissas!$C$6</f>
        <v>0</v>
      </c>
      <c r="F4571" s="15">
        <f t="shared" si="6988"/>
        <v>327</v>
      </c>
      <c r="G4571" s="18">
        <f>F4571*Premissas!$C$5</f>
        <v>10541.379310344828</v>
      </c>
      <c r="M4571" s="7" t="str">
        <f>Premissas!$E$7</f>
        <v>maio/19</v>
      </c>
      <c r="N4571" s="29">
        <f t="shared" si="6995"/>
        <v>327</v>
      </c>
      <c r="O4571" s="15">
        <f>Premissas!$I$7</f>
        <v>46.37</v>
      </c>
      <c r="P4571" s="20">
        <f t="shared" si="6990"/>
        <v>0</v>
      </c>
      <c r="Q4571" s="17">
        <f>P4571*Premissas!$C$13</f>
        <v>0</v>
      </c>
      <c r="R4571" s="15">
        <f t="shared" si="6991"/>
        <v>327</v>
      </c>
      <c r="S4571" s="18">
        <f>R4571*Premissas!$C$11</f>
        <v>15750</v>
      </c>
      <c r="Y4571" s="7" t="str">
        <f>Premissas!$E$7</f>
        <v>maio/19</v>
      </c>
      <c r="Z4571" s="29">
        <f t="shared" si="6996"/>
        <v>327</v>
      </c>
      <c r="AA4571" s="15">
        <f>Premissas!$H$7</f>
        <v>61.04</v>
      </c>
      <c r="AB4571" s="20">
        <f t="shared" si="6993"/>
        <v>0</v>
      </c>
      <c r="AC4571" s="17">
        <f>AB4571*Premissas!$C$6</f>
        <v>0</v>
      </c>
      <c r="AD4571" s="15">
        <f t="shared" si="6994"/>
        <v>327</v>
      </c>
      <c r="AE4571" s="18">
        <f>AD4571*Premissas!$C$12</f>
        <v>10541.379310344828</v>
      </c>
    </row>
    <row r="4572" spans="1:33" x14ac:dyDescent="0.25">
      <c r="A4572" s="7" t="str">
        <f>Premissas!$E$8</f>
        <v>abril/19</v>
      </c>
      <c r="B4572" s="29">
        <f t="shared" si="6997"/>
        <v>327</v>
      </c>
      <c r="C4572" s="15">
        <f>LARGE(Premissas!$H$8:$I$8,1)</f>
        <v>81.98</v>
      </c>
      <c r="D4572" s="20">
        <f t="shared" si="6987"/>
        <v>0</v>
      </c>
      <c r="E4572" s="17">
        <f>D4572*Premissas!$C$6</f>
        <v>0</v>
      </c>
      <c r="F4572" s="15">
        <f t="shared" si="6988"/>
        <v>327</v>
      </c>
      <c r="G4572" s="18">
        <f>F4572*Premissas!$C$5</f>
        <v>10541.379310344828</v>
      </c>
      <c r="M4572" s="7" t="str">
        <f>Premissas!$E$8</f>
        <v>abril/19</v>
      </c>
      <c r="N4572" s="29">
        <f t="shared" si="6995"/>
        <v>327</v>
      </c>
      <c r="O4572" s="15">
        <f>Premissas!$I$8</f>
        <v>53.09</v>
      </c>
      <c r="P4572" s="20">
        <f t="shared" si="6990"/>
        <v>0</v>
      </c>
      <c r="Q4572" s="17">
        <f>P4572*Premissas!$C$13</f>
        <v>0</v>
      </c>
      <c r="R4572" s="15">
        <f t="shared" si="6991"/>
        <v>327</v>
      </c>
      <c r="S4572" s="18">
        <f>R4572*Premissas!$C$11</f>
        <v>15750</v>
      </c>
      <c r="Y4572" s="7" t="str">
        <f>Premissas!$E$8</f>
        <v>abril/19</v>
      </c>
      <c r="Z4572" s="29">
        <f t="shared" si="6996"/>
        <v>327</v>
      </c>
      <c r="AA4572" s="15">
        <f>Premissas!$H$8</f>
        <v>81.98</v>
      </c>
      <c r="AB4572" s="20">
        <f t="shared" si="6993"/>
        <v>0</v>
      </c>
      <c r="AC4572" s="17">
        <f>AB4572*Premissas!$C$6</f>
        <v>0</v>
      </c>
      <c r="AD4572" s="15">
        <f t="shared" si="6994"/>
        <v>327</v>
      </c>
      <c r="AE4572" s="18">
        <f>AD4572*Premissas!$C$12</f>
        <v>10541.379310344828</v>
      </c>
    </row>
    <row r="4573" spans="1:33" x14ac:dyDescent="0.25">
      <c r="A4573" s="7" t="str">
        <f>Premissas!$E$9</f>
        <v>março/19</v>
      </c>
      <c r="B4573" s="29">
        <f t="shared" si="6997"/>
        <v>327</v>
      </c>
      <c r="C4573" s="15">
        <f>LARGE(Premissas!$H$9:$I$9,1)</f>
        <v>77.73</v>
      </c>
      <c r="D4573" s="20">
        <f t="shared" si="6987"/>
        <v>0</v>
      </c>
      <c r="E4573" s="17">
        <f>D4573*Premissas!$C$6</f>
        <v>0</v>
      </c>
      <c r="F4573" s="15">
        <f t="shared" si="6988"/>
        <v>327</v>
      </c>
      <c r="G4573" s="18">
        <f>F4573*Premissas!$C$5</f>
        <v>10541.379310344828</v>
      </c>
      <c r="M4573" s="7" t="str">
        <f>Premissas!$E$9</f>
        <v>março/19</v>
      </c>
      <c r="N4573" s="29">
        <f t="shared" si="6995"/>
        <v>327</v>
      </c>
      <c r="O4573" s="15">
        <f>Premissas!$I$9</f>
        <v>77.73</v>
      </c>
      <c r="P4573" s="20">
        <f t="shared" si="6990"/>
        <v>0</v>
      </c>
      <c r="Q4573" s="17">
        <f>P4573*Premissas!$C$13</f>
        <v>0</v>
      </c>
      <c r="R4573" s="15">
        <f t="shared" si="6991"/>
        <v>327</v>
      </c>
      <c r="S4573" s="18">
        <f>R4573*Premissas!$C$11</f>
        <v>15750</v>
      </c>
      <c r="Y4573" s="7" t="str">
        <f>Premissas!$E$9</f>
        <v>março/19</v>
      </c>
      <c r="Z4573" s="29">
        <f t="shared" si="6996"/>
        <v>327</v>
      </c>
      <c r="AA4573" s="15">
        <f>Premissas!$H$9</f>
        <v>77.62</v>
      </c>
      <c r="AB4573" s="20">
        <f t="shared" si="6993"/>
        <v>0</v>
      </c>
      <c r="AC4573" s="17">
        <f>AB4573*Premissas!$C$6</f>
        <v>0</v>
      </c>
      <c r="AD4573" s="15">
        <f t="shared" si="6994"/>
        <v>327</v>
      </c>
      <c r="AE4573" s="18">
        <f>AD4573*Premissas!$C$12</f>
        <v>10541.379310344828</v>
      </c>
    </row>
    <row r="4574" spans="1:33" x14ac:dyDescent="0.25">
      <c r="A4574" s="7" t="str">
        <f>Premissas!$E$10</f>
        <v>fevereiro/19</v>
      </c>
      <c r="B4574" s="29">
        <f t="shared" si="6997"/>
        <v>327</v>
      </c>
      <c r="C4574" s="15">
        <f>LARGE(Premissas!$H$10:$I$10,1)</f>
        <v>89.49</v>
      </c>
      <c r="D4574" s="20">
        <f t="shared" si="6987"/>
        <v>0</v>
      </c>
      <c r="E4574" s="17">
        <f>D4574*Premissas!$C$6</f>
        <v>0</v>
      </c>
      <c r="F4574" s="15">
        <f t="shared" si="6988"/>
        <v>327</v>
      </c>
      <c r="G4574" s="18">
        <f>F4574*Premissas!$C$5</f>
        <v>10541.379310344828</v>
      </c>
      <c r="M4574" s="7" t="str">
        <f>Premissas!$E$10</f>
        <v>fevereiro/19</v>
      </c>
      <c r="N4574" s="29">
        <f t="shared" si="6995"/>
        <v>327</v>
      </c>
      <c r="O4574" s="15">
        <f>Premissas!$I$10</f>
        <v>61.82</v>
      </c>
      <c r="P4574" s="20">
        <f t="shared" si="6990"/>
        <v>0</v>
      </c>
      <c r="Q4574" s="17">
        <f>P4574*Premissas!$C$13</f>
        <v>0</v>
      </c>
      <c r="R4574" s="15">
        <f t="shared" si="6991"/>
        <v>327</v>
      </c>
      <c r="S4574" s="18">
        <f>R4574*Premissas!$C$11</f>
        <v>15750</v>
      </c>
      <c r="Y4574" s="7" t="str">
        <f>Premissas!$E$10</f>
        <v>fevereiro/19</v>
      </c>
      <c r="Z4574" s="29">
        <f t="shared" si="6996"/>
        <v>327</v>
      </c>
      <c r="AA4574" s="15">
        <f>Premissas!$H$10</f>
        <v>89.49</v>
      </c>
      <c r="AB4574" s="20">
        <f t="shared" si="6993"/>
        <v>0</v>
      </c>
      <c r="AC4574" s="17">
        <f>AB4574*Premissas!$C$6</f>
        <v>0</v>
      </c>
      <c r="AD4574" s="15">
        <f t="shared" si="6994"/>
        <v>327</v>
      </c>
      <c r="AE4574" s="18">
        <f>AD4574*Premissas!$C$12</f>
        <v>10541.379310344828</v>
      </c>
    </row>
    <row r="4575" spans="1:33" x14ac:dyDescent="0.25">
      <c r="A4575" s="7" t="str">
        <f>Premissas!$E$11</f>
        <v>janeiro/19</v>
      </c>
      <c r="B4575" s="29">
        <f t="shared" si="6997"/>
        <v>327</v>
      </c>
      <c r="C4575" s="15">
        <f>LARGE(Premissas!$H$11:$I$11,1)</f>
        <v>81.09</v>
      </c>
      <c r="D4575" s="16">
        <f t="shared" si="6987"/>
        <v>0</v>
      </c>
      <c r="E4575" s="17">
        <f>D4575*Premissas!$C$6</f>
        <v>0</v>
      </c>
      <c r="F4575" s="15">
        <f t="shared" si="6988"/>
        <v>327</v>
      </c>
      <c r="G4575" s="18">
        <f>F4575*Premissas!$C$5</f>
        <v>10541.379310344828</v>
      </c>
      <c r="M4575" s="7" t="str">
        <f>Premissas!$E$11</f>
        <v>janeiro/19</v>
      </c>
      <c r="N4575" s="29">
        <f t="shared" si="6995"/>
        <v>327</v>
      </c>
      <c r="O4575" s="15">
        <f>Premissas!$I$11</f>
        <v>57.12</v>
      </c>
      <c r="P4575" s="16">
        <f t="shared" si="6990"/>
        <v>0</v>
      </c>
      <c r="Q4575" s="17">
        <f>P4575*Premissas!$C$13</f>
        <v>0</v>
      </c>
      <c r="R4575" s="15">
        <f t="shared" si="6991"/>
        <v>327</v>
      </c>
      <c r="S4575" s="18">
        <f>R4575*Premissas!$C$11</f>
        <v>15750</v>
      </c>
      <c r="Y4575" s="7" t="str">
        <f>Premissas!$E$11</f>
        <v>janeiro/19</v>
      </c>
      <c r="Z4575" s="29">
        <f t="shared" si="6996"/>
        <v>327</v>
      </c>
      <c r="AA4575" s="15">
        <f>Premissas!$H$11</f>
        <v>81.09</v>
      </c>
      <c r="AB4575" s="16">
        <f t="shared" si="6993"/>
        <v>0</v>
      </c>
      <c r="AC4575" s="17">
        <f>AB4575*Premissas!$C$6</f>
        <v>0</v>
      </c>
      <c r="AD4575" s="15">
        <f t="shared" si="6994"/>
        <v>327</v>
      </c>
      <c r="AE4575" s="18">
        <f>AD4575*Premissas!$C$12</f>
        <v>10541.379310344828</v>
      </c>
    </row>
    <row r="4576" spans="1:33" x14ac:dyDescent="0.25">
      <c r="A4576" s="7" t="str">
        <f>Premissas!$E$12</f>
        <v>dezembro/18</v>
      </c>
      <c r="B4576" s="29">
        <f t="shared" si="6997"/>
        <v>327</v>
      </c>
      <c r="C4576" s="15">
        <f>LARGE(Premissas!$H$12:$I$12,1)</f>
        <v>66.98</v>
      </c>
      <c r="D4576" s="16">
        <f t="shared" si="6987"/>
        <v>0</v>
      </c>
      <c r="E4576" s="17">
        <f>D4576*Premissas!$C$6</f>
        <v>0</v>
      </c>
      <c r="F4576" s="15">
        <f t="shared" si="6988"/>
        <v>327</v>
      </c>
      <c r="G4576" s="18">
        <f>F4576*Premissas!$C$5</f>
        <v>10541.379310344828</v>
      </c>
      <c r="M4576" s="7" t="str">
        <f>Premissas!$E$12</f>
        <v>dezembro/18</v>
      </c>
      <c r="N4576" s="29">
        <f t="shared" si="6995"/>
        <v>327</v>
      </c>
      <c r="O4576" s="15">
        <f>Premissas!$I$12</f>
        <v>56.9</v>
      </c>
      <c r="P4576" s="16">
        <f t="shared" si="6990"/>
        <v>0</v>
      </c>
      <c r="Q4576" s="17">
        <f>P4576*Premissas!$C$13</f>
        <v>0</v>
      </c>
      <c r="R4576" s="15">
        <f t="shared" si="6991"/>
        <v>327</v>
      </c>
      <c r="S4576" s="18">
        <f>R4576*Premissas!$C$11</f>
        <v>15750</v>
      </c>
      <c r="Y4576" s="7" t="str">
        <f>Premissas!$E$12</f>
        <v>dezembro/18</v>
      </c>
      <c r="Z4576" s="29">
        <f t="shared" si="6996"/>
        <v>327</v>
      </c>
      <c r="AA4576" s="15">
        <f>Premissas!$H$12</f>
        <v>66.98</v>
      </c>
      <c r="AB4576" s="16">
        <f t="shared" si="6993"/>
        <v>0</v>
      </c>
      <c r="AC4576" s="17">
        <f>AB4576*Premissas!$C$6</f>
        <v>0</v>
      </c>
      <c r="AD4576" s="15">
        <f t="shared" si="6994"/>
        <v>327</v>
      </c>
      <c r="AE4576" s="18">
        <f>AD4576*Premissas!$C$12</f>
        <v>10541.379310344828</v>
      </c>
    </row>
    <row r="4577" spans="1:33" x14ac:dyDescent="0.25">
      <c r="A4577" s="7" t="str">
        <f>Premissas!$E$13</f>
        <v>novembro/18</v>
      </c>
      <c r="B4577" s="29">
        <f t="shared" si="6997"/>
        <v>327</v>
      </c>
      <c r="C4577" s="15">
        <f>LARGE(Premissas!$H$13:$I$13,1)</f>
        <v>66.42</v>
      </c>
      <c r="D4577" s="16">
        <f t="shared" si="6987"/>
        <v>0</v>
      </c>
      <c r="E4577" s="17">
        <f>D4577*Premissas!$C$6</f>
        <v>0</v>
      </c>
      <c r="F4577" s="15">
        <f t="shared" si="6988"/>
        <v>327</v>
      </c>
      <c r="G4577" s="18">
        <f>F4577*Premissas!$C$5</f>
        <v>10541.379310344828</v>
      </c>
      <c r="M4577" s="7" t="str">
        <f>Premissas!$E$13</f>
        <v>novembro/18</v>
      </c>
      <c r="N4577" s="29">
        <f t="shared" si="6995"/>
        <v>327</v>
      </c>
      <c r="O4577" s="15">
        <f>Premissas!$I$13</f>
        <v>40.659999999999997</v>
      </c>
      <c r="P4577" s="16">
        <f t="shared" si="6990"/>
        <v>0</v>
      </c>
      <c r="Q4577" s="17">
        <f>P4577*Premissas!$C$13</f>
        <v>0</v>
      </c>
      <c r="R4577" s="15">
        <f t="shared" si="6991"/>
        <v>327</v>
      </c>
      <c r="S4577" s="18">
        <f>R4577*Premissas!$C$11</f>
        <v>15750</v>
      </c>
      <c r="Y4577" s="7" t="str">
        <f>Premissas!$E$13</f>
        <v>novembro/18</v>
      </c>
      <c r="Z4577" s="29">
        <f t="shared" si="6996"/>
        <v>327</v>
      </c>
      <c r="AA4577" s="15">
        <f>Premissas!$H$13</f>
        <v>66.42</v>
      </c>
      <c r="AB4577" s="16">
        <f t="shared" si="6993"/>
        <v>0</v>
      </c>
      <c r="AC4577" s="17">
        <f>AB4577*Premissas!$C$6</f>
        <v>0</v>
      </c>
      <c r="AD4577" s="15">
        <f t="shared" si="6994"/>
        <v>327</v>
      </c>
      <c r="AE4577" s="18">
        <f>AD4577*Premissas!$C$12</f>
        <v>10541.379310344828</v>
      </c>
    </row>
    <row r="4578" spans="1:33" x14ac:dyDescent="0.25">
      <c r="A4578" s="26" t="s">
        <v>35</v>
      </c>
      <c r="B4578" s="5"/>
      <c r="C4578" s="5">
        <f>LARGE(C4565:C4577,1)</f>
        <v>89.49</v>
      </c>
      <c r="D4578" s="5">
        <f>LARGE(D4565:D4577,1)</f>
        <v>0</v>
      </c>
      <c r="E4578" s="27">
        <f>SUM(E4566:E4577)</f>
        <v>0</v>
      </c>
      <c r="F4578" s="5">
        <f>LARGE(F4565:F4577,1)</f>
        <v>327</v>
      </c>
      <c r="G4578" s="27">
        <f t="shared" ref="G4578:G4634" si="6998">SUM(G4566:G4577)</f>
        <v>126496.55172413793</v>
      </c>
      <c r="H4578" s="50">
        <f>E4578+G4578</f>
        <v>126496.55172413793</v>
      </c>
      <c r="I4578">
        <f>B4566</f>
        <v>327</v>
      </c>
      <c r="M4578" s="26" t="s">
        <v>35</v>
      </c>
      <c r="N4578" s="5"/>
      <c r="O4578" s="5">
        <f t="shared" ref="O4578:P4578" si="6999">LARGE(O4565:O4577,1)</f>
        <v>77.73</v>
      </c>
      <c r="P4578" s="5">
        <f t="shared" si="6999"/>
        <v>0</v>
      </c>
      <c r="Q4578" s="27">
        <f t="shared" ref="Q4578" si="7000">SUM(Q4566:Q4577)</f>
        <v>0</v>
      </c>
      <c r="R4578" s="5">
        <f t="shared" ref="R4578" si="7001">LARGE(R4565:R4577,1)</f>
        <v>327</v>
      </c>
      <c r="S4578" s="27">
        <f t="shared" ref="S4578:S4634" si="7002">SUM(S4566:S4577)</f>
        <v>189000</v>
      </c>
      <c r="T4578" s="50">
        <f t="shared" ref="T4578" si="7003">Q4578+S4578</f>
        <v>189000</v>
      </c>
      <c r="U4578">
        <f t="shared" ref="U4578" si="7004">N4566</f>
        <v>327</v>
      </c>
      <c r="Y4578" s="26" t="s">
        <v>35</v>
      </c>
      <c r="Z4578" s="5"/>
      <c r="AA4578" s="5">
        <f t="shared" ref="AA4578:AB4578" si="7005">LARGE(AA4565:AA4577,1)</f>
        <v>89.49</v>
      </c>
      <c r="AB4578" s="5">
        <f t="shared" si="7005"/>
        <v>0</v>
      </c>
      <c r="AC4578" s="27">
        <f t="shared" ref="AC4578" si="7006">SUM(AC4566:AC4577)</f>
        <v>0</v>
      </c>
      <c r="AD4578" s="5">
        <f t="shared" ref="AD4578" si="7007">LARGE(AD4565:AD4577,1)</f>
        <v>327</v>
      </c>
      <c r="AE4578" s="27">
        <f t="shared" ref="AE4578:AE4634" si="7008">SUM(AE4566:AE4577)</f>
        <v>126496.55172413793</v>
      </c>
      <c r="AF4578" s="50">
        <f t="shared" ref="AF4578" si="7009">AC4578+AE4578</f>
        <v>126496.55172413793</v>
      </c>
      <c r="AG4578">
        <f t="shared" ref="AG4578" si="7010">Z4566</f>
        <v>327</v>
      </c>
    </row>
    <row r="4579" spans="1:33" x14ac:dyDescent="0.25">
      <c r="A4579" s="6" t="s">
        <v>12</v>
      </c>
      <c r="B4579" s="6" t="s">
        <v>18</v>
      </c>
      <c r="C4579" s="6" t="s">
        <v>19</v>
      </c>
      <c r="D4579" s="14" t="s">
        <v>20</v>
      </c>
      <c r="E4579" s="14" t="s">
        <v>21</v>
      </c>
      <c r="F4579" s="6" t="s">
        <v>22</v>
      </c>
      <c r="G4579" s="6" t="s">
        <v>23</v>
      </c>
      <c r="M4579" s="6" t="s">
        <v>12</v>
      </c>
      <c r="N4579" s="6" t="s">
        <v>18</v>
      </c>
      <c r="O4579" s="6" t="s">
        <v>19</v>
      </c>
      <c r="P4579" s="14" t="s">
        <v>20</v>
      </c>
      <c r="Q4579" s="14" t="s">
        <v>21</v>
      </c>
      <c r="R4579" s="6" t="s">
        <v>22</v>
      </c>
      <c r="S4579" s="6" t="s">
        <v>23</v>
      </c>
      <c r="Y4579" s="6" t="s">
        <v>12</v>
      </c>
      <c r="Z4579" s="6" t="s">
        <v>18</v>
      </c>
      <c r="AA4579" s="6" t="s">
        <v>19</v>
      </c>
      <c r="AB4579" s="14" t="s">
        <v>20</v>
      </c>
      <c r="AC4579" s="14" t="s">
        <v>21</v>
      </c>
      <c r="AD4579" s="6" t="s">
        <v>22</v>
      </c>
      <c r="AE4579" s="6" t="s">
        <v>23</v>
      </c>
    </row>
    <row r="4580" spans="1:33" x14ac:dyDescent="0.25">
      <c r="A4580" s="7" t="str">
        <f>Premissas!$E$2</f>
        <v>outubro/19</v>
      </c>
      <c r="B4580" s="29">
        <f>B4566+1</f>
        <v>328</v>
      </c>
      <c r="C4580" s="15">
        <f>LARGE(Premissas!$H$2:$I$2,1)</f>
        <v>63.39</v>
      </c>
      <c r="D4580" s="16">
        <f t="shared" ref="D4580:D4591" si="7011">IF(C4580&gt;105%*B4580,(C4580-B4580),0)</f>
        <v>0</v>
      </c>
      <c r="E4580" s="17">
        <f>D4580*Premissas!$C$6</f>
        <v>0</v>
      </c>
      <c r="F4580" s="15">
        <f t="shared" ref="F4580:F4591" si="7012">IF(C4580&gt;B4580,C4580,B4580)</f>
        <v>328</v>
      </c>
      <c r="G4580" s="18">
        <f>F4580*Premissas!$C$5</f>
        <v>10573.615944321416</v>
      </c>
      <c r="M4580" s="7" t="str">
        <f>Premissas!$E$2</f>
        <v>outubro/19</v>
      </c>
      <c r="N4580" s="29">
        <f t="shared" ref="N4580" si="7013">N4566+1</f>
        <v>328</v>
      </c>
      <c r="O4580" s="15">
        <f>Premissas!$I$2</f>
        <v>63.39</v>
      </c>
      <c r="P4580" s="16">
        <f t="shared" ref="P4580:P4591" si="7014">IF(O4580&gt;105%*N4580,(O4580-N4580),0)</f>
        <v>0</v>
      </c>
      <c r="Q4580" s="17">
        <f>P4580*Premissas!$C$13</f>
        <v>0</v>
      </c>
      <c r="R4580" s="15">
        <f t="shared" ref="R4580:R4591" si="7015">IF(O4580&gt;N4580,O4580,N4580)</f>
        <v>328</v>
      </c>
      <c r="S4580" s="18">
        <f>R4580*Premissas!$C$11</f>
        <v>15798.165137614678</v>
      </c>
      <c r="Y4580" s="7" t="str">
        <f>Premissas!$E$2</f>
        <v>outubro/19</v>
      </c>
      <c r="Z4580" s="29">
        <f t="shared" ref="Z4580" si="7016">Z4566+1</f>
        <v>328</v>
      </c>
      <c r="AA4580" s="15">
        <f>Premissas!$H$2</f>
        <v>58.8</v>
      </c>
      <c r="AB4580" s="16">
        <f t="shared" ref="AB4580:AB4591" si="7017">IF(AA4580&gt;105%*Z4580,(AA4580-Z4580),0)</f>
        <v>0</v>
      </c>
      <c r="AC4580" s="17">
        <f>AB4580*Premissas!$C$6</f>
        <v>0</v>
      </c>
      <c r="AD4580" s="15">
        <f t="shared" ref="AD4580:AD4591" si="7018">IF(AA4580&gt;Z4580,AA4580,Z4580)</f>
        <v>328</v>
      </c>
      <c r="AE4580" s="18">
        <f>AD4580*Premissas!$C$12</f>
        <v>10573.615944321416</v>
      </c>
    </row>
    <row r="4581" spans="1:33" x14ac:dyDescent="0.25">
      <c r="A4581" s="7" t="str">
        <f>Premissas!$E$3</f>
        <v>setembro/19</v>
      </c>
      <c r="B4581" s="29">
        <f>B4580</f>
        <v>328</v>
      </c>
      <c r="C4581" s="15">
        <f>LARGE(Premissas!$H$3:$I$3,1)</f>
        <v>58.91</v>
      </c>
      <c r="D4581" s="16">
        <f t="shared" si="7011"/>
        <v>0</v>
      </c>
      <c r="E4581" s="17">
        <f>D4581*Premissas!$C$6</f>
        <v>0</v>
      </c>
      <c r="F4581" s="15">
        <f t="shared" si="7012"/>
        <v>328</v>
      </c>
      <c r="G4581" s="18">
        <f>F4581*Premissas!$C$5</f>
        <v>10573.615944321416</v>
      </c>
      <c r="M4581" s="7" t="str">
        <f>Premissas!$E$3</f>
        <v>setembro/19</v>
      </c>
      <c r="N4581" s="29">
        <f t="shared" ref="N4581:N4591" si="7019">N4580</f>
        <v>328</v>
      </c>
      <c r="O4581" s="15">
        <f>Premissas!$I$3</f>
        <v>52.19</v>
      </c>
      <c r="P4581" s="16">
        <f t="shared" si="7014"/>
        <v>0</v>
      </c>
      <c r="Q4581" s="17">
        <f>P4581*Premissas!$C$13</f>
        <v>0</v>
      </c>
      <c r="R4581" s="15">
        <f t="shared" si="7015"/>
        <v>328</v>
      </c>
      <c r="S4581" s="18">
        <f>R4581*Premissas!$C$11</f>
        <v>15798.165137614678</v>
      </c>
      <c r="Y4581" s="7" t="str">
        <f>Premissas!$E$3</f>
        <v>setembro/19</v>
      </c>
      <c r="Z4581" s="29">
        <f t="shared" ref="Z4581:Z4591" si="7020">Z4580</f>
        <v>328</v>
      </c>
      <c r="AA4581" s="15">
        <f>Premissas!$H$3</f>
        <v>58.91</v>
      </c>
      <c r="AB4581" s="16">
        <f t="shared" si="7017"/>
        <v>0</v>
      </c>
      <c r="AC4581" s="17">
        <f>AB4581*Premissas!$C$6</f>
        <v>0</v>
      </c>
      <c r="AD4581" s="15">
        <f t="shared" si="7018"/>
        <v>328</v>
      </c>
      <c r="AE4581" s="18">
        <f>AD4581*Premissas!$C$12</f>
        <v>10573.615944321416</v>
      </c>
    </row>
    <row r="4582" spans="1:33" x14ac:dyDescent="0.25">
      <c r="A4582" s="7" t="str">
        <f>Premissas!$E$4</f>
        <v>agosto/19</v>
      </c>
      <c r="B4582" s="29">
        <f t="shared" ref="B4582:B4591" si="7021">B4581</f>
        <v>328</v>
      </c>
      <c r="C4582" s="15">
        <f>LARGE(Premissas!$H$4:$I$4,1)</f>
        <v>46.48</v>
      </c>
      <c r="D4582" s="16">
        <f t="shared" si="7011"/>
        <v>0</v>
      </c>
      <c r="E4582" s="17">
        <f>D4582*Premissas!$C$6</f>
        <v>0</v>
      </c>
      <c r="F4582" s="15">
        <f t="shared" si="7012"/>
        <v>328</v>
      </c>
      <c r="G4582" s="18">
        <f>F4582*Premissas!$C$5</f>
        <v>10573.615944321416</v>
      </c>
      <c r="M4582" s="7" t="str">
        <f>Premissas!$E$4</f>
        <v>agosto/19</v>
      </c>
      <c r="N4582" s="29">
        <f t="shared" si="7019"/>
        <v>328</v>
      </c>
      <c r="O4582" s="15">
        <f>Premissas!$I$4</f>
        <v>20.16</v>
      </c>
      <c r="P4582" s="16">
        <f t="shared" si="7014"/>
        <v>0</v>
      </c>
      <c r="Q4582" s="17">
        <f>P4582*Premissas!$C$13</f>
        <v>0</v>
      </c>
      <c r="R4582" s="15">
        <f t="shared" si="7015"/>
        <v>328</v>
      </c>
      <c r="S4582" s="18">
        <f>R4582*Premissas!$C$11</f>
        <v>15798.165137614678</v>
      </c>
      <c r="Y4582" s="7" t="str">
        <f>Premissas!$E$4</f>
        <v>agosto/19</v>
      </c>
      <c r="Z4582" s="29">
        <f t="shared" si="7020"/>
        <v>328</v>
      </c>
      <c r="AA4582" s="15">
        <f>Premissas!$H$4</f>
        <v>46.48</v>
      </c>
      <c r="AB4582" s="16">
        <f t="shared" si="7017"/>
        <v>0</v>
      </c>
      <c r="AC4582" s="17">
        <f>AB4582*Premissas!$C$6</f>
        <v>0</v>
      </c>
      <c r="AD4582" s="15">
        <f t="shared" si="7018"/>
        <v>328</v>
      </c>
      <c r="AE4582" s="18">
        <f>AD4582*Premissas!$C$12</f>
        <v>10573.615944321416</v>
      </c>
    </row>
    <row r="4583" spans="1:33" x14ac:dyDescent="0.25">
      <c r="A4583" s="7" t="str">
        <f>Premissas!$E$5</f>
        <v>julho/19</v>
      </c>
      <c r="B4583" s="29">
        <f t="shared" si="7021"/>
        <v>328</v>
      </c>
      <c r="C4583" s="15">
        <f>LARGE(Premissas!$H$5:$I$5,1)</f>
        <v>63.17</v>
      </c>
      <c r="D4583" s="16">
        <f t="shared" si="7011"/>
        <v>0</v>
      </c>
      <c r="E4583" s="17">
        <f>D4583*Premissas!$C$6</f>
        <v>0</v>
      </c>
      <c r="F4583" s="15">
        <f t="shared" si="7012"/>
        <v>328</v>
      </c>
      <c r="G4583" s="18">
        <f>F4583*Premissas!$C$5</f>
        <v>10573.615944321416</v>
      </c>
      <c r="M4583" s="7" t="str">
        <f>Premissas!$E$5</f>
        <v>julho/19</v>
      </c>
      <c r="N4583" s="29">
        <f t="shared" si="7019"/>
        <v>328</v>
      </c>
      <c r="O4583" s="15">
        <f>Premissas!$I$5</f>
        <v>39.979999999999997</v>
      </c>
      <c r="P4583" s="16">
        <f t="shared" si="7014"/>
        <v>0</v>
      </c>
      <c r="Q4583" s="17">
        <f>P4583*Premissas!$C$13</f>
        <v>0</v>
      </c>
      <c r="R4583" s="15">
        <f t="shared" si="7015"/>
        <v>328</v>
      </c>
      <c r="S4583" s="18">
        <f>R4583*Premissas!$C$11</f>
        <v>15798.165137614678</v>
      </c>
      <c r="Y4583" s="7" t="str">
        <f>Premissas!$E$5</f>
        <v>julho/19</v>
      </c>
      <c r="Z4583" s="29">
        <f t="shared" si="7020"/>
        <v>328</v>
      </c>
      <c r="AA4583" s="15">
        <f>Premissas!$H$5</f>
        <v>63.17</v>
      </c>
      <c r="AB4583" s="16">
        <f t="shared" si="7017"/>
        <v>0</v>
      </c>
      <c r="AC4583" s="17">
        <f>AB4583*Premissas!$C$6</f>
        <v>0</v>
      </c>
      <c r="AD4583" s="15">
        <f t="shared" si="7018"/>
        <v>328</v>
      </c>
      <c r="AE4583" s="18">
        <f>AD4583*Premissas!$C$12</f>
        <v>10573.615944321416</v>
      </c>
    </row>
    <row r="4584" spans="1:33" x14ac:dyDescent="0.25">
      <c r="A4584" s="7" t="str">
        <f>Premissas!$E$6</f>
        <v>junho/19</v>
      </c>
      <c r="B4584" s="29">
        <f t="shared" si="7021"/>
        <v>328</v>
      </c>
      <c r="C4584" s="15">
        <f>LARGE(Premissas!$H$6:$I$6,1)</f>
        <v>59.47</v>
      </c>
      <c r="D4584" s="16">
        <f t="shared" si="7011"/>
        <v>0</v>
      </c>
      <c r="E4584" s="17">
        <f>D4584*Premissas!$C$6</f>
        <v>0</v>
      </c>
      <c r="F4584" s="15">
        <f t="shared" si="7012"/>
        <v>328</v>
      </c>
      <c r="G4584" s="18">
        <f>F4584*Premissas!$C$5</f>
        <v>10573.615944321416</v>
      </c>
      <c r="M4584" s="7" t="str">
        <f>Premissas!$E$6</f>
        <v>junho/19</v>
      </c>
      <c r="N4584" s="29">
        <f t="shared" si="7019"/>
        <v>328</v>
      </c>
      <c r="O4584" s="15">
        <f>Premissas!$I$6</f>
        <v>47.71</v>
      </c>
      <c r="P4584" s="16">
        <f t="shared" si="7014"/>
        <v>0</v>
      </c>
      <c r="Q4584" s="17">
        <f>P4584*Premissas!$C$13</f>
        <v>0</v>
      </c>
      <c r="R4584" s="15">
        <f t="shared" si="7015"/>
        <v>328</v>
      </c>
      <c r="S4584" s="18">
        <f>R4584*Premissas!$C$11</f>
        <v>15798.165137614678</v>
      </c>
      <c r="Y4584" s="7" t="str">
        <f>Premissas!$E$6</f>
        <v>junho/19</v>
      </c>
      <c r="Z4584" s="29">
        <f t="shared" si="7020"/>
        <v>328</v>
      </c>
      <c r="AA4584" s="15">
        <f>Premissas!$H$6</f>
        <v>59.47</v>
      </c>
      <c r="AB4584" s="16">
        <f t="shared" si="7017"/>
        <v>0</v>
      </c>
      <c r="AC4584" s="17">
        <f>AB4584*Premissas!$C$6</f>
        <v>0</v>
      </c>
      <c r="AD4584" s="15">
        <f t="shared" si="7018"/>
        <v>328</v>
      </c>
      <c r="AE4584" s="18">
        <f>AD4584*Premissas!$C$12</f>
        <v>10573.615944321416</v>
      </c>
    </row>
    <row r="4585" spans="1:33" x14ac:dyDescent="0.25">
      <c r="A4585" s="7" t="str">
        <f>Premissas!$E$7</f>
        <v>maio/19</v>
      </c>
      <c r="B4585" s="29">
        <f t="shared" si="7021"/>
        <v>328</v>
      </c>
      <c r="C4585" s="15">
        <f>LARGE(Premissas!$H$7:$I$7,1)</f>
        <v>61.04</v>
      </c>
      <c r="D4585" s="20">
        <f t="shared" si="7011"/>
        <v>0</v>
      </c>
      <c r="E4585" s="17">
        <f>D4585*Premissas!$C$6</f>
        <v>0</v>
      </c>
      <c r="F4585" s="15">
        <f t="shared" si="7012"/>
        <v>328</v>
      </c>
      <c r="G4585" s="18">
        <f>F4585*Premissas!$C$5</f>
        <v>10573.615944321416</v>
      </c>
      <c r="M4585" s="7" t="str">
        <f>Premissas!$E$7</f>
        <v>maio/19</v>
      </c>
      <c r="N4585" s="29">
        <f t="shared" si="7019"/>
        <v>328</v>
      </c>
      <c r="O4585" s="15">
        <f>Premissas!$I$7</f>
        <v>46.37</v>
      </c>
      <c r="P4585" s="20">
        <f t="shared" si="7014"/>
        <v>0</v>
      </c>
      <c r="Q4585" s="17">
        <f>P4585*Premissas!$C$13</f>
        <v>0</v>
      </c>
      <c r="R4585" s="15">
        <f t="shared" si="7015"/>
        <v>328</v>
      </c>
      <c r="S4585" s="18">
        <f>R4585*Premissas!$C$11</f>
        <v>15798.165137614678</v>
      </c>
      <c r="Y4585" s="7" t="str">
        <f>Premissas!$E$7</f>
        <v>maio/19</v>
      </c>
      <c r="Z4585" s="29">
        <f t="shared" si="7020"/>
        <v>328</v>
      </c>
      <c r="AA4585" s="15">
        <f>Premissas!$H$7</f>
        <v>61.04</v>
      </c>
      <c r="AB4585" s="20">
        <f t="shared" si="7017"/>
        <v>0</v>
      </c>
      <c r="AC4585" s="17">
        <f>AB4585*Premissas!$C$6</f>
        <v>0</v>
      </c>
      <c r="AD4585" s="15">
        <f t="shared" si="7018"/>
        <v>328</v>
      </c>
      <c r="AE4585" s="18">
        <f>AD4585*Premissas!$C$12</f>
        <v>10573.615944321416</v>
      </c>
    </row>
    <row r="4586" spans="1:33" x14ac:dyDescent="0.25">
      <c r="A4586" s="7" t="str">
        <f>Premissas!$E$8</f>
        <v>abril/19</v>
      </c>
      <c r="B4586" s="29">
        <f t="shared" si="7021"/>
        <v>328</v>
      </c>
      <c r="C4586" s="15">
        <f>LARGE(Premissas!$H$8:$I$8,1)</f>
        <v>81.98</v>
      </c>
      <c r="D4586" s="20">
        <f t="shared" si="7011"/>
        <v>0</v>
      </c>
      <c r="E4586" s="17">
        <f>D4586*Premissas!$C$6</f>
        <v>0</v>
      </c>
      <c r="F4586" s="15">
        <f t="shared" si="7012"/>
        <v>328</v>
      </c>
      <c r="G4586" s="18">
        <f>F4586*Premissas!$C$5</f>
        <v>10573.615944321416</v>
      </c>
      <c r="M4586" s="7" t="str">
        <f>Premissas!$E$8</f>
        <v>abril/19</v>
      </c>
      <c r="N4586" s="29">
        <f t="shared" si="7019"/>
        <v>328</v>
      </c>
      <c r="O4586" s="15">
        <f>Premissas!$I$8</f>
        <v>53.09</v>
      </c>
      <c r="P4586" s="20">
        <f t="shared" si="7014"/>
        <v>0</v>
      </c>
      <c r="Q4586" s="17">
        <f>P4586*Premissas!$C$13</f>
        <v>0</v>
      </c>
      <c r="R4586" s="15">
        <f t="shared" si="7015"/>
        <v>328</v>
      </c>
      <c r="S4586" s="18">
        <f>R4586*Premissas!$C$11</f>
        <v>15798.165137614678</v>
      </c>
      <c r="Y4586" s="7" t="str">
        <f>Premissas!$E$8</f>
        <v>abril/19</v>
      </c>
      <c r="Z4586" s="29">
        <f t="shared" si="7020"/>
        <v>328</v>
      </c>
      <c r="AA4586" s="15">
        <f>Premissas!$H$8</f>
        <v>81.98</v>
      </c>
      <c r="AB4586" s="20">
        <f t="shared" si="7017"/>
        <v>0</v>
      </c>
      <c r="AC4586" s="17">
        <f>AB4586*Premissas!$C$6</f>
        <v>0</v>
      </c>
      <c r="AD4586" s="15">
        <f t="shared" si="7018"/>
        <v>328</v>
      </c>
      <c r="AE4586" s="18">
        <f>AD4586*Premissas!$C$12</f>
        <v>10573.615944321416</v>
      </c>
    </row>
    <row r="4587" spans="1:33" x14ac:dyDescent="0.25">
      <c r="A4587" s="7" t="str">
        <f>Premissas!$E$9</f>
        <v>março/19</v>
      </c>
      <c r="B4587" s="29">
        <f t="shared" si="7021"/>
        <v>328</v>
      </c>
      <c r="C4587" s="15">
        <f>LARGE(Premissas!$H$9:$I$9,1)</f>
        <v>77.73</v>
      </c>
      <c r="D4587" s="20">
        <f t="shared" si="7011"/>
        <v>0</v>
      </c>
      <c r="E4587" s="17">
        <f>D4587*Premissas!$C$6</f>
        <v>0</v>
      </c>
      <c r="F4587" s="15">
        <f t="shared" si="7012"/>
        <v>328</v>
      </c>
      <c r="G4587" s="18">
        <f>F4587*Premissas!$C$5</f>
        <v>10573.615944321416</v>
      </c>
      <c r="M4587" s="7" t="str">
        <f>Premissas!$E$9</f>
        <v>março/19</v>
      </c>
      <c r="N4587" s="29">
        <f t="shared" si="7019"/>
        <v>328</v>
      </c>
      <c r="O4587" s="15">
        <f>Premissas!$I$9</f>
        <v>77.73</v>
      </c>
      <c r="P4587" s="20">
        <f t="shared" si="7014"/>
        <v>0</v>
      </c>
      <c r="Q4587" s="17">
        <f>P4587*Premissas!$C$13</f>
        <v>0</v>
      </c>
      <c r="R4587" s="15">
        <f t="shared" si="7015"/>
        <v>328</v>
      </c>
      <c r="S4587" s="18">
        <f>R4587*Premissas!$C$11</f>
        <v>15798.165137614678</v>
      </c>
      <c r="Y4587" s="7" t="str">
        <f>Premissas!$E$9</f>
        <v>março/19</v>
      </c>
      <c r="Z4587" s="29">
        <f t="shared" si="7020"/>
        <v>328</v>
      </c>
      <c r="AA4587" s="15">
        <f>Premissas!$H$9</f>
        <v>77.62</v>
      </c>
      <c r="AB4587" s="20">
        <f t="shared" si="7017"/>
        <v>0</v>
      </c>
      <c r="AC4587" s="17">
        <f>AB4587*Premissas!$C$6</f>
        <v>0</v>
      </c>
      <c r="AD4587" s="15">
        <f t="shared" si="7018"/>
        <v>328</v>
      </c>
      <c r="AE4587" s="18">
        <f>AD4587*Premissas!$C$12</f>
        <v>10573.615944321416</v>
      </c>
    </row>
    <row r="4588" spans="1:33" x14ac:dyDescent="0.25">
      <c r="A4588" s="7" t="str">
        <f>Premissas!$E$10</f>
        <v>fevereiro/19</v>
      </c>
      <c r="B4588" s="29">
        <f t="shared" si="7021"/>
        <v>328</v>
      </c>
      <c r="C4588" s="15">
        <f>LARGE(Premissas!$H$10:$I$10,1)</f>
        <v>89.49</v>
      </c>
      <c r="D4588" s="20">
        <f t="shared" si="7011"/>
        <v>0</v>
      </c>
      <c r="E4588" s="17">
        <f>D4588*Premissas!$C$6</f>
        <v>0</v>
      </c>
      <c r="F4588" s="15">
        <f t="shared" si="7012"/>
        <v>328</v>
      </c>
      <c r="G4588" s="18">
        <f>F4588*Premissas!$C$5</f>
        <v>10573.615944321416</v>
      </c>
      <c r="M4588" s="7" t="str">
        <f>Premissas!$E$10</f>
        <v>fevereiro/19</v>
      </c>
      <c r="N4588" s="29">
        <f t="shared" si="7019"/>
        <v>328</v>
      </c>
      <c r="O4588" s="15">
        <f>Premissas!$I$10</f>
        <v>61.82</v>
      </c>
      <c r="P4588" s="20">
        <f t="shared" si="7014"/>
        <v>0</v>
      </c>
      <c r="Q4588" s="17">
        <f>P4588*Premissas!$C$13</f>
        <v>0</v>
      </c>
      <c r="R4588" s="15">
        <f t="shared" si="7015"/>
        <v>328</v>
      </c>
      <c r="S4588" s="18">
        <f>R4588*Premissas!$C$11</f>
        <v>15798.165137614678</v>
      </c>
      <c r="Y4588" s="7" t="str">
        <f>Premissas!$E$10</f>
        <v>fevereiro/19</v>
      </c>
      <c r="Z4588" s="29">
        <f t="shared" si="7020"/>
        <v>328</v>
      </c>
      <c r="AA4588" s="15">
        <f>Premissas!$H$10</f>
        <v>89.49</v>
      </c>
      <c r="AB4588" s="20">
        <f t="shared" si="7017"/>
        <v>0</v>
      </c>
      <c r="AC4588" s="17">
        <f>AB4588*Premissas!$C$6</f>
        <v>0</v>
      </c>
      <c r="AD4588" s="15">
        <f t="shared" si="7018"/>
        <v>328</v>
      </c>
      <c r="AE4588" s="18">
        <f>AD4588*Premissas!$C$12</f>
        <v>10573.615944321416</v>
      </c>
    </row>
    <row r="4589" spans="1:33" x14ac:dyDescent="0.25">
      <c r="A4589" s="7" t="str">
        <f>Premissas!$E$11</f>
        <v>janeiro/19</v>
      </c>
      <c r="B4589" s="29">
        <f t="shared" si="7021"/>
        <v>328</v>
      </c>
      <c r="C4589" s="15">
        <f>LARGE(Premissas!$H$11:$I$11,1)</f>
        <v>81.09</v>
      </c>
      <c r="D4589" s="16">
        <f t="shared" si="7011"/>
        <v>0</v>
      </c>
      <c r="E4589" s="17">
        <f>D4589*Premissas!$C$6</f>
        <v>0</v>
      </c>
      <c r="F4589" s="15">
        <f t="shared" si="7012"/>
        <v>328</v>
      </c>
      <c r="G4589" s="18">
        <f>F4589*Premissas!$C$5</f>
        <v>10573.615944321416</v>
      </c>
      <c r="M4589" s="7" t="str">
        <f>Premissas!$E$11</f>
        <v>janeiro/19</v>
      </c>
      <c r="N4589" s="29">
        <f t="shared" si="7019"/>
        <v>328</v>
      </c>
      <c r="O4589" s="15">
        <f>Premissas!$I$11</f>
        <v>57.12</v>
      </c>
      <c r="P4589" s="16">
        <f t="shared" si="7014"/>
        <v>0</v>
      </c>
      <c r="Q4589" s="17">
        <f>P4589*Premissas!$C$13</f>
        <v>0</v>
      </c>
      <c r="R4589" s="15">
        <f t="shared" si="7015"/>
        <v>328</v>
      </c>
      <c r="S4589" s="18">
        <f>R4589*Premissas!$C$11</f>
        <v>15798.165137614678</v>
      </c>
      <c r="Y4589" s="7" t="str">
        <f>Premissas!$E$11</f>
        <v>janeiro/19</v>
      </c>
      <c r="Z4589" s="29">
        <f t="shared" si="7020"/>
        <v>328</v>
      </c>
      <c r="AA4589" s="15">
        <f>Premissas!$H$11</f>
        <v>81.09</v>
      </c>
      <c r="AB4589" s="16">
        <f t="shared" si="7017"/>
        <v>0</v>
      </c>
      <c r="AC4589" s="17">
        <f>AB4589*Premissas!$C$6</f>
        <v>0</v>
      </c>
      <c r="AD4589" s="15">
        <f t="shared" si="7018"/>
        <v>328</v>
      </c>
      <c r="AE4589" s="18">
        <f>AD4589*Premissas!$C$12</f>
        <v>10573.615944321416</v>
      </c>
    </row>
    <row r="4590" spans="1:33" x14ac:dyDescent="0.25">
      <c r="A4590" s="7" t="str">
        <f>Premissas!$E$12</f>
        <v>dezembro/18</v>
      </c>
      <c r="B4590" s="29">
        <f t="shared" si="7021"/>
        <v>328</v>
      </c>
      <c r="C4590" s="15">
        <f>LARGE(Premissas!$H$12:$I$12,1)</f>
        <v>66.98</v>
      </c>
      <c r="D4590" s="16">
        <f t="shared" si="7011"/>
        <v>0</v>
      </c>
      <c r="E4590" s="17">
        <f>D4590*Premissas!$C$6</f>
        <v>0</v>
      </c>
      <c r="F4590" s="15">
        <f t="shared" si="7012"/>
        <v>328</v>
      </c>
      <c r="G4590" s="18">
        <f>F4590*Premissas!$C$5</f>
        <v>10573.615944321416</v>
      </c>
      <c r="M4590" s="7" t="str">
        <f>Premissas!$E$12</f>
        <v>dezembro/18</v>
      </c>
      <c r="N4590" s="29">
        <f t="shared" si="7019"/>
        <v>328</v>
      </c>
      <c r="O4590" s="15">
        <f>Premissas!$I$12</f>
        <v>56.9</v>
      </c>
      <c r="P4590" s="16">
        <f t="shared" si="7014"/>
        <v>0</v>
      </c>
      <c r="Q4590" s="17">
        <f>P4590*Premissas!$C$13</f>
        <v>0</v>
      </c>
      <c r="R4590" s="15">
        <f t="shared" si="7015"/>
        <v>328</v>
      </c>
      <c r="S4590" s="18">
        <f>R4590*Premissas!$C$11</f>
        <v>15798.165137614678</v>
      </c>
      <c r="Y4590" s="7" t="str">
        <f>Premissas!$E$12</f>
        <v>dezembro/18</v>
      </c>
      <c r="Z4590" s="29">
        <f t="shared" si="7020"/>
        <v>328</v>
      </c>
      <c r="AA4590" s="15">
        <f>Premissas!$H$12</f>
        <v>66.98</v>
      </c>
      <c r="AB4590" s="16">
        <f t="shared" si="7017"/>
        <v>0</v>
      </c>
      <c r="AC4590" s="17">
        <f>AB4590*Premissas!$C$6</f>
        <v>0</v>
      </c>
      <c r="AD4590" s="15">
        <f t="shared" si="7018"/>
        <v>328</v>
      </c>
      <c r="AE4590" s="18">
        <f>AD4590*Premissas!$C$12</f>
        <v>10573.615944321416</v>
      </c>
    </row>
    <row r="4591" spans="1:33" x14ac:dyDescent="0.25">
      <c r="A4591" s="7" t="str">
        <f>Premissas!$E$13</f>
        <v>novembro/18</v>
      </c>
      <c r="B4591" s="29">
        <f t="shared" si="7021"/>
        <v>328</v>
      </c>
      <c r="C4591" s="15">
        <f>LARGE(Premissas!$H$13:$I$13,1)</f>
        <v>66.42</v>
      </c>
      <c r="D4591" s="16">
        <f t="shared" si="7011"/>
        <v>0</v>
      </c>
      <c r="E4591" s="17">
        <f>D4591*Premissas!$C$6</f>
        <v>0</v>
      </c>
      <c r="F4591" s="15">
        <f t="shared" si="7012"/>
        <v>328</v>
      </c>
      <c r="G4591" s="18">
        <f>F4591*Premissas!$C$5</f>
        <v>10573.615944321416</v>
      </c>
      <c r="M4591" s="7" t="str">
        <f>Premissas!$E$13</f>
        <v>novembro/18</v>
      </c>
      <c r="N4591" s="29">
        <f t="shared" si="7019"/>
        <v>328</v>
      </c>
      <c r="O4591" s="15">
        <f>Premissas!$I$13</f>
        <v>40.659999999999997</v>
      </c>
      <c r="P4591" s="16">
        <f t="shared" si="7014"/>
        <v>0</v>
      </c>
      <c r="Q4591" s="17">
        <f>P4591*Premissas!$C$13</f>
        <v>0</v>
      </c>
      <c r="R4591" s="15">
        <f t="shared" si="7015"/>
        <v>328</v>
      </c>
      <c r="S4591" s="18">
        <f>R4591*Premissas!$C$11</f>
        <v>15798.165137614678</v>
      </c>
      <c r="Y4591" s="7" t="str">
        <f>Premissas!$E$13</f>
        <v>novembro/18</v>
      </c>
      <c r="Z4591" s="29">
        <f t="shared" si="7020"/>
        <v>328</v>
      </c>
      <c r="AA4591" s="15">
        <f>Premissas!$H$13</f>
        <v>66.42</v>
      </c>
      <c r="AB4591" s="16">
        <f t="shared" si="7017"/>
        <v>0</v>
      </c>
      <c r="AC4591" s="17">
        <f>AB4591*Premissas!$C$6</f>
        <v>0</v>
      </c>
      <c r="AD4591" s="15">
        <f t="shared" si="7018"/>
        <v>328</v>
      </c>
      <c r="AE4591" s="18">
        <f>AD4591*Premissas!$C$12</f>
        <v>10573.615944321416</v>
      </c>
    </row>
    <row r="4592" spans="1:33" x14ac:dyDescent="0.25">
      <c r="A4592" s="26" t="s">
        <v>35</v>
      </c>
      <c r="B4592" s="5"/>
      <c r="C4592" s="5">
        <f>LARGE(C4579:C4591,1)</f>
        <v>89.49</v>
      </c>
      <c r="D4592" s="5">
        <f>LARGE(D4579:D4591,1)</f>
        <v>0</v>
      </c>
      <c r="E4592" s="27">
        <f>SUM(E4580:E4591)</f>
        <v>0</v>
      </c>
      <c r="F4592" s="5">
        <f>LARGE(F4579:F4591,1)</f>
        <v>328</v>
      </c>
      <c r="G4592" s="27">
        <f t="shared" si="6998"/>
        <v>126883.39133185697</v>
      </c>
      <c r="H4592" s="50">
        <f>E4592+G4592</f>
        <v>126883.39133185697</v>
      </c>
      <c r="I4592">
        <f>B4580</f>
        <v>328</v>
      </c>
      <c r="M4592" s="26" t="s">
        <v>35</v>
      </c>
      <c r="N4592" s="5"/>
      <c r="O4592" s="5">
        <f t="shared" ref="O4592:P4592" si="7022">LARGE(O4579:O4591,1)</f>
        <v>77.73</v>
      </c>
      <c r="P4592" s="5">
        <f t="shared" si="7022"/>
        <v>0</v>
      </c>
      <c r="Q4592" s="27">
        <f t="shared" ref="Q4592" si="7023">SUM(Q4580:Q4591)</f>
        <v>0</v>
      </c>
      <c r="R4592" s="5">
        <f t="shared" ref="R4592" si="7024">LARGE(R4579:R4591,1)</f>
        <v>328</v>
      </c>
      <c r="S4592" s="27">
        <f t="shared" si="7002"/>
        <v>189577.98165137615</v>
      </c>
      <c r="T4592" s="50">
        <f t="shared" ref="T4592" si="7025">Q4592+S4592</f>
        <v>189577.98165137615</v>
      </c>
      <c r="U4592">
        <f t="shared" ref="U4592" si="7026">N4580</f>
        <v>328</v>
      </c>
      <c r="Y4592" s="26" t="s">
        <v>35</v>
      </c>
      <c r="Z4592" s="5"/>
      <c r="AA4592" s="5">
        <f t="shared" ref="AA4592:AB4592" si="7027">LARGE(AA4579:AA4591,1)</f>
        <v>89.49</v>
      </c>
      <c r="AB4592" s="5">
        <f t="shared" si="7027"/>
        <v>0</v>
      </c>
      <c r="AC4592" s="27">
        <f t="shared" ref="AC4592" si="7028">SUM(AC4580:AC4591)</f>
        <v>0</v>
      </c>
      <c r="AD4592" s="5">
        <f t="shared" ref="AD4592" si="7029">LARGE(AD4579:AD4591,1)</f>
        <v>328</v>
      </c>
      <c r="AE4592" s="27">
        <f t="shared" si="7008"/>
        <v>126883.39133185697</v>
      </c>
      <c r="AF4592" s="50">
        <f t="shared" ref="AF4592" si="7030">AC4592+AE4592</f>
        <v>126883.39133185697</v>
      </c>
      <c r="AG4592">
        <f t="shared" ref="AG4592" si="7031">Z4580</f>
        <v>328</v>
      </c>
    </row>
    <row r="4593" spans="1:33" x14ac:dyDescent="0.25">
      <c r="A4593" s="6" t="s">
        <v>12</v>
      </c>
      <c r="B4593" s="6" t="s">
        <v>18</v>
      </c>
      <c r="C4593" s="6" t="s">
        <v>19</v>
      </c>
      <c r="D4593" s="14" t="s">
        <v>20</v>
      </c>
      <c r="E4593" s="14" t="s">
        <v>21</v>
      </c>
      <c r="F4593" s="6" t="s">
        <v>22</v>
      </c>
      <c r="G4593" s="6" t="s">
        <v>23</v>
      </c>
      <c r="M4593" s="6" t="s">
        <v>12</v>
      </c>
      <c r="N4593" s="6" t="s">
        <v>18</v>
      </c>
      <c r="O4593" s="6" t="s">
        <v>19</v>
      </c>
      <c r="P4593" s="14" t="s">
        <v>20</v>
      </c>
      <c r="Q4593" s="14" t="s">
        <v>21</v>
      </c>
      <c r="R4593" s="6" t="s">
        <v>22</v>
      </c>
      <c r="S4593" s="6" t="s">
        <v>23</v>
      </c>
      <c r="Y4593" s="6" t="s">
        <v>12</v>
      </c>
      <c r="Z4593" s="6" t="s">
        <v>18</v>
      </c>
      <c r="AA4593" s="6" t="s">
        <v>19</v>
      </c>
      <c r="AB4593" s="14" t="s">
        <v>20</v>
      </c>
      <c r="AC4593" s="14" t="s">
        <v>21</v>
      </c>
      <c r="AD4593" s="6" t="s">
        <v>22</v>
      </c>
      <c r="AE4593" s="6" t="s">
        <v>23</v>
      </c>
    </row>
    <row r="4594" spans="1:33" x14ac:dyDescent="0.25">
      <c r="A4594" s="7" t="str">
        <f>Premissas!$E$2</f>
        <v>outubro/19</v>
      </c>
      <c r="B4594" s="29">
        <f>B4580+1</f>
        <v>329</v>
      </c>
      <c r="C4594" s="15">
        <f>LARGE(Premissas!$H$2:$I$2,1)</f>
        <v>63.39</v>
      </c>
      <c r="D4594" s="16">
        <f t="shared" ref="D4594:D4605" si="7032">IF(C4594&gt;105%*B4594,(C4594-B4594),0)</f>
        <v>0</v>
      </c>
      <c r="E4594" s="17">
        <f>D4594*Premissas!$C$6</f>
        <v>0</v>
      </c>
      <c r="F4594" s="15">
        <f t="shared" ref="F4594:F4605" si="7033">IF(C4594&gt;B4594,C4594,B4594)</f>
        <v>329</v>
      </c>
      <c r="G4594" s="18">
        <f>F4594*Premissas!$C$5</f>
        <v>10605.852578298007</v>
      </c>
      <c r="M4594" s="7" t="str">
        <f>Premissas!$E$2</f>
        <v>outubro/19</v>
      </c>
      <c r="N4594" s="29">
        <f t="shared" ref="N4594" si="7034">N4580+1</f>
        <v>329</v>
      </c>
      <c r="O4594" s="15">
        <f>Premissas!$I$2</f>
        <v>63.39</v>
      </c>
      <c r="P4594" s="16">
        <f t="shared" ref="P4594:P4605" si="7035">IF(O4594&gt;105%*N4594,(O4594-N4594),0)</f>
        <v>0</v>
      </c>
      <c r="Q4594" s="17">
        <f>P4594*Premissas!$C$13</f>
        <v>0</v>
      </c>
      <c r="R4594" s="15">
        <f t="shared" ref="R4594:R4605" si="7036">IF(O4594&gt;N4594,O4594,N4594)</f>
        <v>329</v>
      </c>
      <c r="S4594" s="18">
        <f>R4594*Premissas!$C$11</f>
        <v>15846.330275229357</v>
      </c>
      <c r="Y4594" s="7" t="str">
        <f>Premissas!$E$2</f>
        <v>outubro/19</v>
      </c>
      <c r="Z4594" s="29">
        <f t="shared" ref="Z4594" si="7037">Z4580+1</f>
        <v>329</v>
      </c>
      <c r="AA4594" s="15">
        <f>Premissas!$H$2</f>
        <v>58.8</v>
      </c>
      <c r="AB4594" s="16">
        <f t="shared" ref="AB4594:AB4605" si="7038">IF(AA4594&gt;105%*Z4594,(AA4594-Z4594),0)</f>
        <v>0</v>
      </c>
      <c r="AC4594" s="17">
        <f>AB4594*Premissas!$C$6</f>
        <v>0</v>
      </c>
      <c r="AD4594" s="15">
        <f t="shared" ref="AD4594:AD4605" si="7039">IF(AA4594&gt;Z4594,AA4594,Z4594)</f>
        <v>329</v>
      </c>
      <c r="AE4594" s="18">
        <f>AD4594*Premissas!$C$12</f>
        <v>10605.852578298007</v>
      </c>
    </row>
    <row r="4595" spans="1:33" x14ac:dyDescent="0.25">
      <c r="A4595" s="7" t="str">
        <f>Premissas!$E$3</f>
        <v>setembro/19</v>
      </c>
      <c r="B4595" s="29">
        <f>B4594</f>
        <v>329</v>
      </c>
      <c r="C4595" s="15">
        <f>LARGE(Premissas!$H$3:$I$3,1)</f>
        <v>58.91</v>
      </c>
      <c r="D4595" s="16">
        <f t="shared" si="7032"/>
        <v>0</v>
      </c>
      <c r="E4595" s="17">
        <f>D4595*Premissas!$C$6</f>
        <v>0</v>
      </c>
      <c r="F4595" s="15">
        <f t="shared" si="7033"/>
        <v>329</v>
      </c>
      <c r="G4595" s="18">
        <f>F4595*Premissas!$C$5</f>
        <v>10605.852578298007</v>
      </c>
      <c r="M4595" s="7" t="str">
        <f>Premissas!$E$3</f>
        <v>setembro/19</v>
      </c>
      <c r="N4595" s="29">
        <f t="shared" ref="N4595:N4605" si="7040">N4594</f>
        <v>329</v>
      </c>
      <c r="O4595" s="15">
        <f>Premissas!$I$3</f>
        <v>52.19</v>
      </c>
      <c r="P4595" s="16">
        <f t="shared" si="7035"/>
        <v>0</v>
      </c>
      <c r="Q4595" s="17">
        <f>P4595*Premissas!$C$13</f>
        <v>0</v>
      </c>
      <c r="R4595" s="15">
        <f t="shared" si="7036"/>
        <v>329</v>
      </c>
      <c r="S4595" s="18">
        <f>R4595*Premissas!$C$11</f>
        <v>15846.330275229357</v>
      </c>
      <c r="Y4595" s="7" t="str">
        <f>Premissas!$E$3</f>
        <v>setembro/19</v>
      </c>
      <c r="Z4595" s="29">
        <f t="shared" ref="Z4595:Z4605" si="7041">Z4594</f>
        <v>329</v>
      </c>
      <c r="AA4595" s="15">
        <f>Premissas!$H$3</f>
        <v>58.91</v>
      </c>
      <c r="AB4595" s="16">
        <f t="shared" si="7038"/>
        <v>0</v>
      </c>
      <c r="AC4595" s="17">
        <f>AB4595*Premissas!$C$6</f>
        <v>0</v>
      </c>
      <c r="AD4595" s="15">
        <f t="shared" si="7039"/>
        <v>329</v>
      </c>
      <c r="AE4595" s="18">
        <f>AD4595*Premissas!$C$12</f>
        <v>10605.852578298007</v>
      </c>
    </row>
    <row r="4596" spans="1:33" x14ac:dyDescent="0.25">
      <c r="A4596" s="7" t="str">
        <f>Premissas!$E$4</f>
        <v>agosto/19</v>
      </c>
      <c r="B4596" s="29">
        <f t="shared" ref="B4596:B4605" si="7042">B4595</f>
        <v>329</v>
      </c>
      <c r="C4596" s="15">
        <f>LARGE(Premissas!$H$4:$I$4,1)</f>
        <v>46.48</v>
      </c>
      <c r="D4596" s="16">
        <f t="shared" si="7032"/>
        <v>0</v>
      </c>
      <c r="E4596" s="17">
        <f>D4596*Premissas!$C$6</f>
        <v>0</v>
      </c>
      <c r="F4596" s="15">
        <f t="shared" si="7033"/>
        <v>329</v>
      </c>
      <c r="G4596" s="18">
        <f>F4596*Premissas!$C$5</f>
        <v>10605.852578298007</v>
      </c>
      <c r="M4596" s="7" t="str">
        <f>Premissas!$E$4</f>
        <v>agosto/19</v>
      </c>
      <c r="N4596" s="29">
        <f t="shared" si="7040"/>
        <v>329</v>
      </c>
      <c r="O4596" s="15">
        <f>Premissas!$I$4</f>
        <v>20.16</v>
      </c>
      <c r="P4596" s="16">
        <f t="shared" si="7035"/>
        <v>0</v>
      </c>
      <c r="Q4596" s="17">
        <f>P4596*Premissas!$C$13</f>
        <v>0</v>
      </c>
      <c r="R4596" s="15">
        <f t="shared" si="7036"/>
        <v>329</v>
      </c>
      <c r="S4596" s="18">
        <f>R4596*Premissas!$C$11</f>
        <v>15846.330275229357</v>
      </c>
      <c r="Y4596" s="7" t="str">
        <f>Premissas!$E$4</f>
        <v>agosto/19</v>
      </c>
      <c r="Z4596" s="29">
        <f t="shared" si="7041"/>
        <v>329</v>
      </c>
      <c r="AA4596" s="15">
        <f>Premissas!$H$4</f>
        <v>46.48</v>
      </c>
      <c r="AB4596" s="16">
        <f t="shared" si="7038"/>
        <v>0</v>
      </c>
      <c r="AC4596" s="17">
        <f>AB4596*Premissas!$C$6</f>
        <v>0</v>
      </c>
      <c r="AD4596" s="15">
        <f t="shared" si="7039"/>
        <v>329</v>
      </c>
      <c r="AE4596" s="18">
        <f>AD4596*Premissas!$C$12</f>
        <v>10605.852578298007</v>
      </c>
    </row>
    <row r="4597" spans="1:33" x14ac:dyDescent="0.25">
      <c r="A4597" s="7" t="str">
        <f>Premissas!$E$5</f>
        <v>julho/19</v>
      </c>
      <c r="B4597" s="29">
        <f t="shared" si="7042"/>
        <v>329</v>
      </c>
      <c r="C4597" s="15">
        <f>LARGE(Premissas!$H$5:$I$5,1)</f>
        <v>63.17</v>
      </c>
      <c r="D4597" s="16">
        <f t="shared" si="7032"/>
        <v>0</v>
      </c>
      <c r="E4597" s="17">
        <f>D4597*Premissas!$C$6</f>
        <v>0</v>
      </c>
      <c r="F4597" s="15">
        <f t="shared" si="7033"/>
        <v>329</v>
      </c>
      <c r="G4597" s="18">
        <f>F4597*Premissas!$C$5</f>
        <v>10605.852578298007</v>
      </c>
      <c r="M4597" s="7" t="str">
        <f>Premissas!$E$5</f>
        <v>julho/19</v>
      </c>
      <c r="N4597" s="29">
        <f t="shared" si="7040"/>
        <v>329</v>
      </c>
      <c r="O4597" s="15">
        <f>Premissas!$I$5</f>
        <v>39.979999999999997</v>
      </c>
      <c r="P4597" s="16">
        <f t="shared" si="7035"/>
        <v>0</v>
      </c>
      <c r="Q4597" s="17">
        <f>P4597*Premissas!$C$13</f>
        <v>0</v>
      </c>
      <c r="R4597" s="15">
        <f t="shared" si="7036"/>
        <v>329</v>
      </c>
      <c r="S4597" s="18">
        <f>R4597*Premissas!$C$11</f>
        <v>15846.330275229357</v>
      </c>
      <c r="Y4597" s="7" t="str">
        <f>Premissas!$E$5</f>
        <v>julho/19</v>
      </c>
      <c r="Z4597" s="29">
        <f t="shared" si="7041"/>
        <v>329</v>
      </c>
      <c r="AA4597" s="15">
        <f>Premissas!$H$5</f>
        <v>63.17</v>
      </c>
      <c r="AB4597" s="16">
        <f t="shared" si="7038"/>
        <v>0</v>
      </c>
      <c r="AC4597" s="17">
        <f>AB4597*Premissas!$C$6</f>
        <v>0</v>
      </c>
      <c r="AD4597" s="15">
        <f t="shared" si="7039"/>
        <v>329</v>
      </c>
      <c r="AE4597" s="18">
        <f>AD4597*Premissas!$C$12</f>
        <v>10605.852578298007</v>
      </c>
    </row>
    <row r="4598" spans="1:33" x14ac:dyDescent="0.25">
      <c r="A4598" s="7" t="str">
        <f>Premissas!$E$6</f>
        <v>junho/19</v>
      </c>
      <c r="B4598" s="29">
        <f t="shared" si="7042"/>
        <v>329</v>
      </c>
      <c r="C4598" s="15">
        <f>LARGE(Premissas!$H$6:$I$6,1)</f>
        <v>59.47</v>
      </c>
      <c r="D4598" s="16">
        <f t="shared" si="7032"/>
        <v>0</v>
      </c>
      <c r="E4598" s="17">
        <f>D4598*Premissas!$C$6</f>
        <v>0</v>
      </c>
      <c r="F4598" s="15">
        <f t="shared" si="7033"/>
        <v>329</v>
      </c>
      <c r="G4598" s="18">
        <f>F4598*Premissas!$C$5</f>
        <v>10605.852578298007</v>
      </c>
      <c r="M4598" s="7" t="str">
        <f>Premissas!$E$6</f>
        <v>junho/19</v>
      </c>
      <c r="N4598" s="29">
        <f t="shared" si="7040"/>
        <v>329</v>
      </c>
      <c r="O4598" s="15">
        <f>Premissas!$I$6</f>
        <v>47.71</v>
      </c>
      <c r="P4598" s="16">
        <f t="shared" si="7035"/>
        <v>0</v>
      </c>
      <c r="Q4598" s="17">
        <f>P4598*Premissas!$C$13</f>
        <v>0</v>
      </c>
      <c r="R4598" s="15">
        <f t="shared" si="7036"/>
        <v>329</v>
      </c>
      <c r="S4598" s="18">
        <f>R4598*Premissas!$C$11</f>
        <v>15846.330275229357</v>
      </c>
      <c r="Y4598" s="7" t="str">
        <f>Premissas!$E$6</f>
        <v>junho/19</v>
      </c>
      <c r="Z4598" s="29">
        <f t="shared" si="7041"/>
        <v>329</v>
      </c>
      <c r="AA4598" s="15">
        <f>Premissas!$H$6</f>
        <v>59.47</v>
      </c>
      <c r="AB4598" s="16">
        <f t="shared" si="7038"/>
        <v>0</v>
      </c>
      <c r="AC4598" s="17">
        <f>AB4598*Premissas!$C$6</f>
        <v>0</v>
      </c>
      <c r="AD4598" s="15">
        <f t="shared" si="7039"/>
        <v>329</v>
      </c>
      <c r="AE4598" s="18">
        <f>AD4598*Premissas!$C$12</f>
        <v>10605.852578298007</v>
      </c>
    </row>
    <row r="4599" spans="1:33" x14ac:dyDescent="0.25">
      <c r="A4599" s="7" t="str">
        <f>Premissas!$E$7</f>
        <v>maio/19</v>
      </c>
      <c r="B4599" s="29">
        <f t="shared" si="7042"/>
        <v>329</v>
      </c>
      <c r="C4599" s="15">
        <f>LARGE(Premissas!$H$7:$I$7,1)</f>
        <v>61.04</v>
      </c>
      <c r="D4599" s="20">
        <f t="shared" si="7032"/>
        <v>0</v>
      </c>
      <c r="E4599" s="17">
        <f>D4599*Premissas!$C$6</f>
        <v>0</v>
      </c>
      <c r="F4599" s="15">
        <f t="shared" si="7033"/>
        <v>329</v>
      </c>
      <c r="G4599" s="18">
        <f>F4599*Premissas!$C$5</f>
        <v>10605.852578298007</v>
      </c>
      <c r="M4599" s="7" t="str">
        <f>Premissas!$E$7</f>
        <v>maio/19</v>
      </c>
      <c r="N4599" s="29">
        <f t="shared" si="7040"/>
        <v>329</v>
      </c>
      <c r="O4599" s="15">
        <f>Premissas!$I$7</f>
        <v>46.37</v>
      </c>
      <c r="P4599" s="20">
        <f t="shared" si="7035"/>
        <v>0</v>
      </c>
      <c r="Q4599" s="17">
        <f>P4599*Premissas!$C$13</f>
        <v>0</v>
      </c>
      <c r="R4599" s="15">
        <f t="shared" si="7036"/>
        <v>329</v>
      </c>
      <c r="S4599" s="18">
        <f>R4599*Premissas!$C$11</f>
        <v>15846.330275229357</v>
      </c>
      <c r="Y4599" s="7" t="str">
        <f>Premissas!$E$7</f>
        <v>maio/19</v>
      </c>
      <c r="Z4599" s="29">
        <f t="shared" si="7041"/>
        <v>329</v>
      </c>
      <c r="AA4599" s="15">
        <f>Premissas!$H$7</f>
        <v>61.04</v>
      </c>
      <c r="AB4599" s="20">
        <f t="shared" si="7038"/>
        <v>0</v>
      </c>
      <c r="AC4599" s="17">
        <f>AB4599*Premissas!$C$6</f>
        <v>0</v>
      </c>
      <c r="AD4599" s="15">
        <f t="shared" si="7039"/>
        <v>329</v>
      </c>
      <c r="AE4599" s="18">
        <f>AD4599*Premissas!$C$12</f>
        <v>10605.852578298007</v>
      </c>
    </row>
    <row r="4600" spans="1:33" x14ac:dyDescent="0.25">
      <c r="A4600" s="7" t="str">
        <f>Premissas!$E$8</f>
        <v>abril/19</v>
      </c>
      <c r="B4600" s="29">
        <f t="shared" si="7042"/>
        <v>329</v>
      </c>
      <c r="C4600" s="15">
        <f>LARGE(Premissas!$H$8:$I$8,1)</f>
        <v>81.98</v>
      </c>
      <c r="D4600" s="20">
        <f t="shared" si="7032"/>
        <v>0</v>
      </c>
      <c r="E4600" s="17">
        <f>D4600*Premissas!$C$6</f>
        <v>0</v>
      </c>
      <c r="F4600" s="15">
        <f t="shared" si="7033"/>
        <v>329</v>
      </c>
      <c r="G4600" s="18">
        <f>F4600*Premissas!$C$5</f>
        <v>10605.852578298007</v>
      </c>
      <c r="M4600" s="7" t="str">
        <f>Premissas!$E$8</f>
        <v>abril/19</v>
      </c>
      <c r="N4600" s="29">
        <f t="shared" si="7040"/>
        <v>329</v>
      </c>
      <c r="O4600" s="15">
        <f>Premissas!$I$8</f>
        <v>53.09</v>
      </c>
      <c r="P4600" s="20">
        <f t="shared" si="7035"/>
        <v>0</v>
      </c>
      <c r="Q4600" s="17">
        <f>P4600*Premissas!$C$13</f>
        <v>0</v>
      </c>
      <c r="R4600" s="15">
        <f t="shared" si="7036"/>
        <v>329</v>
      </c>
      <c r="S4600" s="18">
        <f>R4600*Premissas!$C$11</f>
        <v>15846.330275229357</v>
      </c>
      <c r="Y4600" s="7" t="str">
        <f>Premissas!$E$8</f>
        <v>abril/19</v>
      </c>
      <c r="Z4600" s="29">
        <f t="shared" si="7041"/>
        <v>329</v>
      </c>
      <c r="AA4600" s="15">
        <f>Premissas!$H$8</f>
        <v>81.98</v>
      </c>
      <c r="AB4600" s="20">
        <f t="shared" si="7038"/>
        <v>0</v>
      </c>
      <c r="AC4600" s="17">
        <f>AB4600*Premissas!$C$6</f>
        <v>0</v>
      </c>
      <c r="AD4600" s="15">
        <f t="shared" si="7039"/>
        <v>329</v>
      </c>
      <c r="AE4600" s="18">
        <f>AD4600*Premissas!$C$12</f>
        <v>10605.852578298007</v>
      </c>
    </row>
    <row r="4601" spans="1:33" x14ac:dyDescent="0.25">
      <c r="A4601" s="7" t="str">
        <f>Premissas!$E$9</f>
        <v>março/19</v>
      </c>
      <c r="B4601" s="29">
        <f t="shared" si="7042"/>
        <v>329</v>
      </c>
      <c r="C4601" s="15">
        <f>LARGE(Premissas!$H$9:$I$9,1)</f>
        <v>77.73</v>
      </c>
      <c r="D4601" s="20">
        <f t="shared" si="7032"/>
        <v>0</v>
      </c>
      <c r="E4601" s="17">
        <f>D4601*Premissas!$C$6</f>
        <v>0</v>
      </c>
      <c r="F4601" s="15">
        <f t="shared" si="7033"/>
        <v>329</v>
      </c>
      <c r="G4601" s="18">
        <f>F4601*Premissas!$C$5</f>
        <v>10605.852578298007</v>
      </c>
      <c r="M4601" s="7" t="str">
        <f>Premissas!$E$9</f>
        <v>março/19</v>
      </c>
      <c r="N4601" s="29">
        <f t="shared" si="7040"/>
        <v>329</v>
      </c>
      <c r="O4601" s="15">
        <f>Premissas!$I$9</f>
        <v>77.73</v>
      </c>
      <c r="P4601" s="20">
        <f t="shared" si="7035"/>
        <v>0</v>
      </c>
      <c r="Q4601" s="17">
        <f>P4601*Premissas!$C$13</f>
        <v>0</v>
      </c>
      <c r="R4601" s="15">
        <f t="shared" si="7036"/>
        <v>329</v>
      </c>
      <c r="S4601" s="18">
        <f>R4601*Premissas!$C$11</f>
        <v>15846.330275229357</v>
      </c>
      <c r="Y4601" s="7" t="str">
        <f>Premissas!$E$9</f>
        <v>março/19</v>
      </c>
      <c r="Z4601" s="29">
        <f t="shared" si="7041"/>
        <v>329</v>
      </c>
      <c r="AA4601" s="15">
        <f>Premissas!$H$9</f>
        <v>77.62</v>
      </c>
      <c r="AB4601" s="20">
        <f t="shared" si="7038"/>
        <v>0</v>
      </c>
      <c r="AC4601" s="17">
        <f>AB4601*Premissas!$C$6</f>
        <v>0</v>
      </c>
      <c r="AD4601" s="15">
        <f t="shared" si="7039"/>
        <v>329</v>
      </c>
      <c r="AE4601" s="18">
        <f>AD4601*Premissas!$C$12</f>
        <v>10605.852578298007</v>
      </c>
    </row>
    <row r="4602" spans="1:33" x14ac:dyDescent="0.25">
      <c r="A4602" s="7" t="str">
        <f>Premissas!$E$10</f>
        <v>fevereiro/19</v>
      </c>
      <c r="B4602" s="29">
        <f t="shared" si="7042"/>
        <v>329</v>
      </c>
      <c r="C4602" s="15">
        <f>LARGE(Premissas!$H$10:$I$10,1)</f>
        <v>89.49</v>
      </c>
      <c r="D4602" s="20">
        <f t="shared" si="7032"/>
        <v>0</v>
      </c>
      <c r="E4602" s="17">
        <f>D4602*Premissas!$C$6</f>
        <v>0</v>
      </c>
      <c r="F4602" s="15">
        <f t="shared" si="7033"/>
        <v>329</v>
      </c>
      <c r="G4602" s="18">
        <f>F4602*Premissas!$C$5</f>
        <v>10605.852578298007</v>
      </c>
      <c r="M4602" s="7" t="str">
        <f>Premissas!$E$10</f>
        <v>fevereiro/19</v>
      </c>
      <c r="N4602" s="29">
        <f t="shared" si="7040"/>
        <v>329</v>
      </c>
      <c r="O4602" s="15">
        <f>Premissas!$I$10</f>
        <v>61.82</v>
      </c>
      <c r="P4602" s="20">
        <f t="shared" si="7035"/>
        <v>0</v>
      </c>
      <c r="Q4602" s="17">
        <f>P4602*Premissas!$C$13</f>
        <v>0</v>
      </c>
      <c r="R4602" s="15">
        <f t="shared" si="7036"/>
        <v>329</v>
      </c>
      <c r="S4602" s="18">
        <f>R4602*Premissas!$C$11</f>
        <v>15846.330275229357</v>
      </c>
      <c r="Y4602" s="7" t="str">
        <f>Premissas!$E$10</f>
        <v>fevereiro/19</v>
      </c>
      <c r="Z4602" s="29">
        <f t="shared" si="7041"/>
        <v>329</v>
      </c>
      <c r="AA4602" s="15">
        <f>Premissas!$H$10</f>
        <v>89.49</v>
      </c>
      <c r="AB4602" s="20">
        <f t="shared" si="7038"/>
        <v>0</v>
      </c>
      <c r="AC4602" s="17">
        <f>AB4602*Premissas!$C$6</f>
        <v>0</v>
      </c>
      <c r="AD4602" s="15">
        <f t="shared" si="7039"/>
        <v>329</v>
      </c>
      <c r="AE4602" s="18">
        <f>AD4602*Premissas!$C$12</f>
        <v>10605.852578298007</v>
      </c>
    </row>
    <row r="4603" spans="1:33" x14ac:dyDescent="0.25">
      <c r="A4603" s="7" t="str">
        <f>Premissas!$E$11</f>
        <v>janeiro/19</v>
      </c>
      <c r="B4603" s="29">
        <f t="shared" si="7042"/>
        <v>329</v>
      </c>
      <c r="C4603" s="15">
        <f>LARGE(Premissas!$H$11:$I$11,1)</f>
        <v>81.09</v>
      </c>
      <c r="D4603" s="16">
        <f t="shared" si="7032"/>
        <v>0</v>
      </c>
      <c r="E4603" s="17">
        <f>D4603*Premissas!$C$6</f>
        <v>0</v>
      </c>
      <c r="F4603" s="15">
        <f t="shared" si="7033"/>
        <v>329</v>
      </c>
      <c r="G4603" s="18">
        <f>F4603*Premissas!$C$5</f>
        <v>10605.852578298007</v>
      </c>
      <c r="M4603" s="7" t="str">
        <f>Premissas!$E$11</f>
        <v>janeiro/19</v>
      </c>
      <c r="N4603" s="29">
        <f t="shared" si="7040"/>
        <v>329</v>
      </c>
      <c r="O4603" s="15">
        <f>Premissas!$I$11</f>
        <v>57.12</v>
      </c>
      <c r="P4603" s="16">
        <f t="shared" si="7035"/>
        <v>0</v>
      </c>
      <c r="Q4603" s="17">
        <f>P4603*Premissas!$C$13</f>
        <v>0</v>
      </c>
      <c r="R4603" s="15">
        <f t="shared" si="7036"/>
        <v>329</v>
      </c>
      <c r="S4603" s="18">
        <f>R4603*Premissas!$C$11</f>
        <v>15846.330275229357</v>
      </c>
      <c r="Y4603" s="7" t="str">
        <f>Premissas!$E$11</f>
        <v>janeiro/19</v>
      </c>
      <c r="Z4603" s="29">
        <f t="shared" si="7041"/>
        <v>329</v>
      </c>
      <c r="AA4603" s="15">
        <f>Premissas!$H$11</f>
        <v>81.09</v>
      </c>
      <c r="AB4603" s="16">
        <f t="shared" si="7038"/>
        <v>0</v>
      </c>
      <c r="AC4603" s="17">
        <f>AB4603*Premissas!$C$6</f>
        <v>0</v>
      </c>
      <c r="AD4603" s="15">
        <f t="shared" si="7039"/>
        <v>329</v>
      </c>
      <c r="AE4603" s="18">
        <f>AD4603*Premissas!$C$12</f>
        <v>10605.852578298007</v>
      </c>
    </row>
    <row r="4604" spans="1:33" x14ac:dyDescent="0.25">
      <c r="A4604" s="7" t="str">
        <f>Premissas!$E$12</f>
        <v>dezembro/18</v>
      </c>
      <c r="B4604" s="29">
        <f t="shared" si="7042"/>
        <v>329</v>
      </c>
      <c r="C4604" s="15">
        <f>LARGE(Premissas!$H$12:$I$12,1)</f>
        <v>66.98</v>
      </c>
      <c r="D4604" s="16">
        <f t="shared" si="7032"/>
        <v>0</v>
      </c>
      <c r="E4604" s="17">
        <f>D4604*Premissas!$C$6</f>
        <v>0</v>
      </c>
      <c r="F4604" s="15">
        <f t="shared" si="7033"/>
        <v>329</v>
      </c>
      <c r="G4604" s="18">
        <f>F4604*Premissas!$C$5</f>
        <v>10605.852578298007</v>
      </c>
      <c r="M4604" s="7" t="str">
        <f>Premissas!$E$12</f>
        <v>dezembro/18</v>
      </c>
      <c r="N4604" s="29">
        <f t="shared" si="7040"/>
        <v>329</v>
      </c>
      <c r="O4604" s="15">
        <f>Premissas!$I$12</f>
        <v>56.9</v>
      </c>
      <c r="P4604" s="16">
        <f t="shared" si="7035"/>
        <v>0</v>
      </c>
      <c r="Q4604" s="17">
        <f>P4604*Premissas!$C$13</f>
        <v>0</v>
      </c>
      <c r="R4604" s="15">
        <f t="shared" si="7036"/>
        <v>329</v>
      </c>
      <c r="S4604" s="18">
        <f>R4604*Premissas!$C$11</f>
        <v>15846.330275229357</v>
      </c>
      <c r="Y4604" s="7" t="str">
        <f>Premissas!$E$12</f>
        <v>dezembro/18</v>
      </c>
      <c r="Z4604" s="29">
        <f t="shared" si="7041"/>
        <v>329</v>
      </c>
      <c r="AA4604" s="15">
        <f>Premissas!$H$12</f>
        <v>66.98</v>
      </c>
      <c r="AB4604" s="16">
        <f t="shared" si="7038"/>
        <v>0</v>
      </c>
      <c r="AC4604" s="17">
        <f>AB4604*Premissas!$C$6</f>
        <v>0</v>
      </c>
      <c r="AD4604" s="15">
        <f t="shared" si="7039"/>
        <v>329</v>
      </c>
      <c r="AE4604" s="18">
        <f>AD4604*Premissas!$C$12</f>
        <v>10605.852578298007</v>
      </c>
    </row>
    <row r="4605" spans="1:33" x14ac:dyDescent="0.25">
      <c r="A4605" s="7" t="str">
        <f>Premissas!$E$13</f>
        <v>novembro/18</v>
      </c>
      <c r="B4605" s="29">
        <f t="shared" si="7042"/>
        <v>329</v>
      </c>
      <c r="C4605" s="15">
        <f>LARGE(Premissas!$H$13:$I$13,1)</f>
        <v>66.42</v>
      </c>
      <c r="D4605" s="16">
        <f t="shared" si="7032"/>
        <v>0</v>
      </c>
      <c r="E4605" s="17">
        <f>D4605*Premissas!$C$6</f>
        <v>0</v>
      </c>
      <c r="F4605" s="15">
        <f t="shared" si="7033"/>
        <v>329</v>
      </c>
      <c r="G4605" s="18">
        <f>F4605*Premissas!$C$5</f>
        <v>10605.852578298007</v>
      </c>
      <c r="M4605" s="7" t="str">
        <f>Premissas!$E$13</f>
        <v>novembro/18</v>
      </c>
      <c r="N4605" s="29">
        <f t="shared" si="7040"/>
        <v>329</v>
      </c>
      <c r="O4605" s="15">
        <f>Premissas!$I$13</f>
        <v>40.659999999999997</v>
      </c>
      <c r="P4605" s="16">
        <f t="shared" si="7035"/>
        <v>0</v>
      </c>
      <c r="Q4605" s="17">
        <f>P4605*Premissas!$C$13</f>
        <v>0</v>
      </c>
      <c r="R4605" s="15">
        <f t="shared" si="7036"/>
        <v>329</v>
      </c>
      <c r="S4605" s="18">
        <f>R4605*Premissas!$C$11</f>
        <v>15846.330275229357</v>
      </c>
      <c r="Y4605" s="7" t="str">
        <f>Premissas!$E$13</f>
        <v>novembro/18</v>
      </c>
      <c r="Z4605" s="29">
        <f t="shared" si="7041"/>
        <v>329</v>
      </c>
      <c r="AA4605" s="15">
        <f>Premissas!$H$13</f>
        <v>66.42</v>
      </c>
      <c r="AB4605" s="16">
        <f t="shared" si="7038"/>
        <v>0</v>
      </c>
      <c r="AC4605" s="17">
        <f>AB4605*Premissas!$C$6</f>
        <v>0</v>
      </c>
      <c r="AD4605" s="15">
        <f t="shared" si="7039"/>
        <v>329</v>
      </c>
      <c r="AE4605" s="18">
        <f>AD4605*Premissas!$C$12</f>
        <v>10605.852578298007</v>
      </c>
    </row>
    <row r="4606" spans="1:33" x14ac:dyDescent="0.25">
      <c r="A4606" s="26" t="s">
        <v>35</v>
      </c>
      <c r="B4606" s="5"/>
      <c r="C4606" s="5">
        <f>LARGE(C4593:C4605,1)</f>
        <v>89.49</v>
      </c>
      <c r="D4606" s="5">
        <f>LARGE(D4593:D4605,1)</f>
        <v>0</v>
      </c>
      <c r="E4606" s="27">
        <f>SUM(E4594:E4605)</f>
        <v>0</v>
      </c>
      <c r="F4606" s="5">
        <f>LARGE(F4593:F4605,1)</f>
        <v>329</v>
      </c>
      <c r="G4606" s="27">
        <f t="shared" si="6998"/>
        <v>127270.23093957611</v>
      </c>
      <c r="H4606" s="50">
        <f>E4606+G4606</f>
        <v>127270.23093957611</v>
      </c>
      <c r="I4606">
        <f>B4594</f>
        <v>329</v>
      </c>
      <c r="M4606" s="26" t="s">
        <v>35</v>
      </c>
      <c r="N4606" s="5"/>
      <c r="O4606" s="5">
        <f t="shared" ref="O4606:P4606" si="7043">LARGE(O4593:O4605,1)</f>
        <v>77.73</v>
      </c>
      <c r="P4606" s="5">
        <f t="shared" si="7043"/>
        <v>0</v>
      </c>
      <c r="Q4606" s="27">
        <f t="shared" ref="Q4606" si="7044">SUM(Q4594:Q4605)</f>
        <v>0</v>
      </c>
      <c r="R4606" s="5">
        <f t="shared" ref="R4606" si="7045">LARGE(R4593:R4605,1)</f>
        <v>329</v>
      </c>
      <c r="S4606" s="27">
        <f t="shared" si="7002"/>
        <v>190155.96330275227</v>
      </c>
      <c r="T4606" s="50">
        <f t="shared" ref="T4606" si="7046">Q4606+S4606</f>
        <v>190155.96330275227</v>
      </c>
      <c r="U4606">
        <f t="shared" ref="U4606" si="7047">N4594</f>
        <v>329</v>
      </c>
      <c r="Y4606" s="26" t="s">
        <v>35</v>
      </c>
      <c r="Z4606" s="5"/>
      <c r="AA4606" s="5">
        <f t="shared" ref="AA4606:AB4606" si="7048">LARGE(AA4593:AA4605,1)</f>
        <v>89.49</v>
      </c>
      <c r="AB4606" s="5">
        <f t="shared" si="7048"/>
        <v>0</v>
      </c>
      <c r="AC4606" s="27">
        <f t="shared" ref="AC4606" si="7049">SUM(AC4594:AC4605)</f>
        <v>0</v>
      </c>
      <c r="AD4606" s="5">
        <f t="shared" ref="AD4606" si="7050">LARGE(AD4593:AD4605,1)</f>
        <v>329</v>
      </c>
      <c r="AE4606" s="27">
        <f t="shared" si="7008"/>
        <v>127270.23093957611</v>
      </c>
      <c r="AF4606" s="50">
        <f t="shared" ref="AF4606" si="7051">AC4606+AE4606</f>
        <v>127270.23093957611</v>
      </c>
      <c r="AG4606">
        <f t="shared" ref="AG4606" si="7052">Z4594</f>
        <v>329</v>
      </c>
    </row>
    <row r="4607" spans="1:33" x14ac:dyDescent="0.25">
      <c r="A4607" s="6" t="s">
        <v>12</v>
      </c>
      <c r="B4607" s="6" t="s">
        <v>18</v>
      </c>
      <c r="C4607" s="6" t="s">
        <v>19</v>
      </c>
      <c r="D4607" s="14" t="s">
        <v>20</v>
      </c>
      <c r="E4607" s="14" t="s">
        <v>21</v>
      </c>
      <c r="F4607" s="6" t="s">
        <v>22</v>
      </c>
      <c r="G4607" s="6" t="s">
        <v>23</v>
      </c>
      <c r="M4607" s="6" t="s">
        <v>12</v>
      </c>
      <c r="N4607" s="6" t="s">
        <v>18</v>
      </c>
      <c r="O4607" s="6" t="s">
        <v>19</v>
      </c>
      <c r="P4607" s="14" t="s">
        <v>20</v>
      </c>
      <c r="Q4607" s="14" t="s">
        <v>21</v>
      </c>
      <c r="R4607" s="6" t="s">
        <v>22</v>
      </c>
      <c r="S4607" s="6" t="s">
        <v>23</v>
      </c>
      <c r="Y4607" s="6" t="s">
        <v>12</v>
      </c>
      <c r="Z4607" s="6" t="s">
        <v>18</v>
      </c>
      <c r="AA4607" s="6" t="s">
        <v>19</v>
      </c>
      <c r="AB4607" s="14" t="s">
        <v>20</v>
      </c>
      <c r="AC4607" s="14" t="s">
        <v>21</v>
      </c>
      <c r="AD4607" s="6" t="s">
        <v>22</v>
      </c>
      <c r="AE4607" s="6" t="s">
        <v>23</v>
      </c>
    </row>
    <row r="4608" spans="1:33" x14ac:dyDescent="0.25">
      <c r="A4608" s="7" t="str">
        <f>Premissas!$E$2</f>
        <v>outubro/19</v>
      </c>
      <c r="B4608" s="29">
        <f>B4594+1</f>
        <v>330</v>
      </c>
      <c r="C4608" s="15">
        <f>LARGE(Premissas!$H$2:$I$2,1)</f>
        <v>63.39</v>
      </c>
      <c r="D4608" s="16">
        <f t="shared" ref="D4608:D4619" si="7053">IF(C4608&gt;105%*B4608,(C4608-B4608),0)</f>
        <v>0</v>
      </c>
      <c r="E4608" s="17">
        <f>D4608*Premissas!$C$6</f>
        <v>0</v>
      </c>
      <c r="F4608" s="15">
        <f t="shared" ref="F4608:F4619" si="7054">IF(C4608&gt;B4608,C4608,B4608)</f>
        <v>330</v>
      </c>
      <c r="G4608" s="18">
        <f>F4608*Premissas!$C$5</f>
        <v>10638.089212274597</v>
      </c>
      <c r="M4608" s="7" t="str">
        <f>Premissas!$E$2</f>
        <v>outubro/19</v>
      </c>
      <c r="N4608" s="29">
        <f t="shared" ref="N4608" si="7055">N4594+1</f>
        <v>330</v>
      </c>
      <c r="O4608" s="15">
        <f>Premissas!$I$2</f>
        <v>63.39</v>
      </c>
      <c r="P4608" s="16">
        <f t="shared" ref="P4608:P4619" si="7056">IF(O4608&gt;105%*N4608,(O4608-N4608),0)</f>
        <v>0</v>
      </c>
      <c r="Q4608" s="17">
        <f>P4608*Premissas!$C$13</f>
        <v>0</v>
      </c>
      <c r="R4608" s="15">
        <f t="shared" ref="R4608:R4619" si="7057">IF(O4608&gt;N4608,O4608,N4608)</f>
        <v>330</v>
      </c>
      <c r="S4608" s="18">
        <f>R4608*Premissas!$C$11</f>
        <v>15894.495412844037</v>
      </c>
      <c r="Y4608" s="7" t="str">
        <f>Premissas!$E$2</f>
        <v>outubro/19</v>
      </c>
      <c r="Z4608" s="29">
        <f t="shared" ref="Z4608" si="7058">Z4594+1</f>
        <v>330</v>
      </c>
      <c r="AA4608" s="15">
        <f>Premissas!$H$2</f>
        <v>58.8</v>
      </c>
      <c r="AB4608" s="16">
        <f t="shared" ref="AB4608:AB4619" si="7059">IF(AA4608&gt;105%*Z4608,(AA4608-Z4608),0)</f>
        <v>0</v>
      </c>
      <c r="AC4608" s="17">
        <f>AB4608*Premissas!$C$6</f>
        <v>0</v>
      </c>
      <c r="AD4608" s="15">
        <f t="shared" ref="AD4608:AD4619" si="7060">IF(AA4608&gt;Z4608,AA4608,Z4608)</f>
        <v>330</v>
      </c>
      <c r="AE4608" s="18">
        <f>AD4608*Premissas!$C$12</f>
        <v>10638.089212274597</v>
      </c>
    </row>
    <row r="4609" spans="1:33" x14ac:dyDescent="0.25">
      <c r="A4609" s="7" t="str">
        <f>Premissas!$E$3</f>
        <v>setembro/19</v>
      </c>
      <c r="B4609" s="29">
        <f>B4608</f>
        <v>330</v>
      </c>
      <c r="C4609" s="15">
        <f>LARGE(Premissas!$H$3:$I$3,1)</f>
        <v>58.91</v>
      </c>
      <c r="D4609" s="16">
        <f t="shared" si="7053"/>
        <v>0</v>
      </c>
      <c r="E4609" s="17">
        <f>D4609*Premissas!$C$6</f>
        <v>0</v>
      </c>
      <c r="F4609" s="15">
        <f t="shared" si="7054"/>
        <v>330</v>
      </c>
      <c r="G4609" s="18">
        <f>F4609*Premissas!$C$5</f>
        <v>10638.089212274597</v>
      </c>
      <c r="M4609" s="7" t="str">
        <f>Premissas!$E$3</f>
        <v>setembro/19</v>
      </c>
      <c r="N4609" s="29">
        <f t="shared" ref="N4609:N4619" si="7061">N4608</f>
        <v>330</v>
      </c>
      <c r="O4609" s="15">
        <f>Premissas!$I$3</f>
        <v>52.19</v>
      </c>
      <c r="P4609" s="16">
        <f t="shared" si="7056"/>
        <v>0</v>
      </c>
      <c r="Q4609" s="17">
        <f>P4609*Premissas!$C$13</f>
        <v>0</v>
      </c>
      <c r="R4609" s="15">
        <f t="shared" si="7057"/>
        <v>330</v>
      </c>
      <c r="S4609" s="18">
        <f>R4609*Premissas!$C$11</f>
        <v>15894.495412844037</v>
      </c>
      <c r="Y4609" s="7" t="str">
        <f>Premissas!$E$3</f>
        <v>setembro/19</v>
      </c>
      <c r="Z4609" s="29">
        <f t="shared" ref="Z4609:Z4619" si="7062">Z4608</f>
        <v>330</v>
      </c>
      <c r="AA4609" s="15">
        <f>Premissas!$H$3</f>
        <v>58.91</v>
      </c>
      <c r="AB4609" s="16">
        <f t="shared" si="7059"/>
        <v>0</v>
      </c>
      <c r="AC4609" s="17">
        <f>AB4609*Premissas!$C$6</f>
        <v>0</v>
      </c>
      <c r="AD4609" s="15">
        <f t="shared" si="7060"/>
        <v>330</v>
      </c>
      <c r="AE4609" s="18">
        <f>AD4609*Premissas!$C$12</f>
        <v>10638.089212274597</v>
      </c>
    </row>
    <row r="4610" spans="1:33" x14ac:dyDescent="0.25">
      <c r="A4610" s="7" t="str">
        <f>Premissas!$E$4</f>
        <v>agosto/19</v>
      </c>
      <c r="B4610" s="29">
        <f t="shared" ref="B4610:B4619" si="7063">B4609</f>
        <v>330</v>
      </c>
      <c r="C4610" s="15">
        <f>LARGE(Premissas!$H$4:$I$4,1)</f>
        <v>46.48</v>
      </c>
      <c r="D4610" s="16">
        <f t="shared" si="7053"/>
        <v>0</v>
      </c>
      <c r="E4610" s="17">
        <f>D4610*Premissas!$C$6</f>
        <v>0</v>
      </c>
      <c r="F4610" s="15">
        <f t="shared" si="7054"/>
        <v>330</v>
      </c>
      <c r="G4610" s="18">
        <f>F4610*Premissas!$C$5</f>
        <v>10638.089212274597</v>
      </c>
      <c r="M4610" s="7" t="str">
        <f>Premissas!$E$4</f>
        <v>agosto/19</v>
      </c>
      <c r="N4610" s="29">
        <f t="shared" si="7061"/>
        <v>330</v>
      </c>
      <c r="O4610" s="15">
        <f>Premissas!$I$4</f>
        <v>20.16</v>
      </c>
      <c r="P4610" s="16">
        <f t="shared" si="7056"/>
        <v>0</v>
      </c>
      <c r="Q4610" s="17">
        <f>P4610*Premissas!$C$13</f>
        <v>0</v>
      </c>
      <c r="R4610" s="15">
        <f t="shared" si="7057"/>
        <v>330</v>
      </c>
      <c r="S4610" s="18">
        <f>R4610*Premissas!$C$11</f>
        <v>15894.495412844037</v>
      </c>
      <c r="Y4610" s="7" t="str">
        <f>Premissas!$E$4</f>
        <v>agosto/19</v>
      </c>
      <c r="Z4610" s="29">
        <f t="shared" si="7062"/>
        <v>330</v>
      </c>
      <c r="AA4610" s="15">
        <f>Premissas!$H$4</f>
        <v>46.48</v>
      </c>
      <c r="AB4610" s="16">
        <f t="shared" si="7059"/>
        <v>0</v>
      </c>
      <c r="AC4610" s="17">
        <f>AB4610*Premissas!$C$6</f>
        <v>0</v>
      </c>
      <c r="AD4610" s="15">
        <f t="shared" si="7060"/>
        <v>330</v>
      </c>
      <c r="AE4610" s="18">
        <f>AD4610*Premissas!$C$12</f>
        <v>10638.089212274597</v>
      </c>
    </row>
    <row r="4611" spans="1:33" x14ac:dyDescent="0.25">
      <c r="A4611" s="7" t="str">
        <f>Premissas!$E$5</f>
        <v>julho/19</v>
      </c>
      <c r="B4611" s="29">
        <f t="shared" si="7063"/>
        <v>330</v>
      </c>
      <c r="C4611" s="15">
        <f>LARGE(Premissas!$H$5:$I$5,1)</f>
        <v>63.17</v>
      </c>
      <c r="D4611" s="16">
        <f t="shared" si="7053"/>
        <v>0</v>
      </c>
      <c r="E4611" s="17">
        <f>D4611*Premissas!$C$6</f>
        <v>0</v>
      </c>
      <c r="F4611" s="15">
        <f t="shared" si="7054"/>
        <v>330</v>
      </c>
      <c r="G4611" s="18">
        <f>F4611*Premissas!$C$5</f>
        <v>10638.089212274597</v>
      </c>
      <c r="M4611" s="7" t="str">
        <f>Premissas!$E$5</f>
        <v>julho/19</v>
      </c>
      <c r="N4611" s="29">
        <f t="shared" si="7061"/>
        <v>330</v>
      </c>
      <c r="O4611" s="15">
        <f>Premissas!$I$5</f>
        <v>39.979999999999997</v>
      </c>
      <c r="P4611" s="16">
        <f t="shared" si="7056"/>
        <v>0</v>
      </c>
      <c r="Q4611" s="17">
        <f>P4611*Premissas!$C$13</f>
        <v>0</v>
      </c>
      <c r="R4611" s="15">
        <f t="shared" si="7057"/>
        <v>330</v>
      </c>
      <c r="S4611" s="18">
        <f>R4611*Premissas!$C$11</f>
        <v>15894.495412844037</v>
      </c>
      <c r="Y4611" s="7" t="str">
        <f>Premissas!$E$5</f>
        <v>julho/19</v>
      </c>
      <c r="Z4611" s="29">
        <f t="shared" si="7062"/>
        <v>330</v>
      </c>
      <c r="AA4611" s="15">
        <f>Premissas!$H$5</f>
        <v>63.17</v>
      </c>
      <c r="AB4611" s="16">
        <f t="shared" si="7059"/>
        <v>0</v>
      </c>
      <c r="AC4611" s="17">
        <f>AB4611*Premissas!$C$6</f>
        <v>0</v>
      </c>
      <c r="AD4611" s="15">
        <f t="shared" si="7060"/>
        <v>330</v>
      </c>
      <c r="AE4611" s="18">
        <f>AD4611*Premissas!$C$12</f>
        <v>10638.089212274597</v>
      </c>
    </row>
    <row r="4612" spans="1:33" x14ac:dyDescent="0.25">
      <c r="A4612" s="7" t="str">
        <f>Premissas!$E$6</f>
        <v>junho/19</v>
      </c>
      <c r="B4612" s="29">
        <f t="shared" si="7063"/>
        <v>330</v>
      </c>
      <c r="C4612" s="15">
        <f>LARGE(Premissas!$H$6:$I$6,1)</f>
        <v>59.47</v>
      </c>
      <c r="D4612" s="16">
        <f t="shared" si="7053"/>
        <v>0</v>
      </c>
      <c r="E4612" s="17">
        <f>D4612*Premissas!$C$6</f>
        <v>0</v>
      </c>
      <c r="F4612" s="15">
        <f t="shared" si="7054"/>
        <v>330</v>
      </c>
      <c r="G4612" s="18">
        <f>F4612*Premissas!$C$5</f>
        <v>10638.089212274597</v>
      </c>
      <c r="M4612" s="7" t="str">
        <f>Premissas!$E$6</f>
        <v>junho/19</v>
      </c>
      <c r="N4612" s="29">
        <f t="shared" si="7061"/>
        <v>330</v>
      </c>
      <c r="O4612" s="15">
        <f>Premissas!$I$6</f>
        <v>47.71</v>
      </c>
      <c r="P4612" s="16">
        <f t="shared" si="7056"/>
        <v>0</v>
      </c>
      <c r="Q4612" s="17">
        <f>P4612*Premissas!$C$13</f>
        <v>0</v>
      </c>
      <c r="R4612" s="15">
        <f t="shared" si="7057"/>
        <v>330</v>
      </c>
      <c r="S4612" s="18">
        <f>R4612*Premissas!$C$11</f>
        <v>15894.495412844037</v>
      </c>
      <c r="Y4612" s="7" t="str">
        <f>Premissas!$E$6</f>
        <v>junho/19</v>
      </c>
      <c r="Z4612" s="29">
        <f t="shared" si="7062"/>
        <v>330</v>
      </c>
      <c r="AA4612" s="15">
        <f>Premissas!$H$6</f>
        <v>59.47</v>
      </c>
      <c r="AB4612" s="16">
        <f t="shared" si="7059"/>
        <v>0</v>
      </c>
      <c r="AC4612" s="17">
        <f>AB4612*Premissas!$C$6</f>
        <v>0</v>
      </c>
      <c r="AD4612" s="15">
        <f t="shared" si="7060"/>
        <v>330</v>
      </c>
      <c r="AE4612" s="18">
        <f>AD4612*Premissas!$C$12</f>
        <v>10638.089212274597</v>
      </c>
    </row>
    <row r="4613" spans="1:33" x14ac:dyDescent="0.25">
      <c r="A4613" s="7" t="str">
        <f>Premissas!$E$7</f>
        <v>maio/19</v>
      </c>
      <c r="B4613" s="29">
        <f t="shared" si="7063"/>
        <v>330</v>
      </c>
      <c r="C4613" s="15">
        <f>LARGE(Premissas!$H$7:$I$7,1)</f>
        <v>61.04</v>
      </c>
      <c r="D4613" s="20">
        <f t="shared" si="7053"/>
        <v>0</v>
      </c>
      <c r="E4613" s="17">
        <f>D4613*Premissas!$C$6</f>
        <v>0</v>
      </c>
      <c r="F4613" s="15">
        <f t="shared" si="7054"/>
        <v>330</v>
      </c>
      <c r="G4613" s="18">
        <f>F4613*Premissas!$C$5</f>
        <v>10638.089212274597</v>
      </c>
      <c r="M4613" s="7" t="str">
        <f>Premissas!$E$7</f>
        <v>maio/19</v>
      </c>
      <c r="N4613" s="29">
        <f t="shared" si="7061"/>
        <v>330</v>
      </c>
      <c r="O4613" s="15">
        <f>Premissas!$I$7</f>
        <v>46.37</v>
      </c>
      <c r="P4613" s="20">
        <f t="shared" si="7056"/>
        <v>0</v>
      </c>
      <c r="Q4613" s="17">
        <f>P4613*Premissas!$C$13</f>
        <v>0</v>
      </c>
      <c r="R4613" s="15">
        <f t="shared" si="7057"/>
        <v>330</v>
      </c>
      <c r="S4613" s="18">
        <f>R4613*Premissas!$C$11</f>
        <v>15894.495412844037</v>
      </c>
      <c r="Y4613" s="7" t="str">
        <f>Premissas!$E$7</f>
        <v>maio/19</v>
      </c>
      <c r="Z4613" s="29">
        <f t="shared" si="7062"/>
        <v>330</v>
      </c>
      <c r="AA4613" s="15">
        <f>Premissas!$H$7</f>
        <v>61.04</v>
      </c>
      <c r="AB4613" s="20">
        <f t="shared" si="7059"/>
        <v>0</v>
      </c>
      <c r="AC4613" s="17">
        <f>AB4613*Premissas!$C$6</f>
        <v>0</v>
      </c>
      <c r="AD4613" s="15">
        <f t="shared" si="7060"/>
        <v>330</v>
      </c>
      <c r="AE4613" s="18">
        <f>AD4613*Premissas!$C$12</f>
        <v>10638.089212274597</v>
      </c>
    </row>
    <row r="4614" spans="1:33" x14ac:dyDescent="0.25">
      <c r="A4614" s="7" t="str">
        <f>Premissas!$E$8</f>
        <v>abril/19</v>
      </c>
      <c r="B4614" s="29">
        <f t="shared" si="7063"/>
        <v>330</v>
      </c>
      <c r="C4614" s="15">
        <f>LARGE(Premissas!$H$8:$I$8,1)</f>
        <v>81.98</v>
      </c>
      <c r="D4614" s="20">
        <f t="shared" si="7053"/>
        <v>0</v>
      </c>
      <c r="E4614" s="17">
        <f>D4614*Premissas!$C$6</f>
        <v>0</v>
      </c>
      <c r="F4614" s="15">
        <f t="shared" si="7054"/>
        <v>330</v>
      </c>
      <c r="G4614" s="18">
        <f>F4614*Premissas!$C$5</f>
        <v>10638.089212274597</v>
      </c>
      <c r="M4614" s="7" t="str">
        <f>Premissas!$E$8</f>
        <v>abril/19</v>
      </c>
      <c r="N4614" s="29">
        <f t="shared" si="7061"/>
        <v>330</v>
      </c>
      <c r="O4614" s="15">
        <f>Premissas!$I$8</f>
        <v>53.09</v>
      </c>
      <c r="P4614" s="20">
        <f t="shared" si="7056"/>
        <v>0</v>
      </c>
      <c r="Q4614" s="17">
        <f>P4614*Premissas!$C$13</f>
        <v>0</v>
      </c>
      <c r="R4614" s="15">
        <f t="shared" si="7057"/>
        <v>330</v>
      </c>
      <c r="S4614" s="18">
        <f>R4614*Premissas!$C$11</f>
        <v>15894.495412844037</v>
      </c>
      <c r="Y4614" s="7" t="str">
        <f>Premissas!$E$8</f>
        <v>abril/19</v>
      </c>
      <c r="Z4614" s="29">
        <f t="shared" si="7062"/>
        <v>330</v>
      </c>
      <c r="AA4614" s="15">
        <f>Premissas!$H$8</f>
        <v>81.98</v>
      </c>
      <c r="AB4614" s="20">
        <f t="shared" si="7059"/>
        <v>0</v>
      </c>
      <c r="AC4614" s="17">
        <f>AB4614*Premissas!$C$6</f>
        <v>0</v>
      </c>
      <c r="AD4614" s="15">
        <f t="shared" si="7060"/>
        <v>330</v>
      </c>
      <c r="AE4614" s="18">
        <f>AD4614*Premissas!$C$12</f>
        <v>10638.089212274597</v>
      </c>
    </row>
    <row r="4615" spans="1:33" x14ac:dyDescent="0.25">
      <c r="A4615" s="7" t="str">
        <f>Premissas!$E$9</f>
        <v>março/19</v>
      </c>
      <c r="B4615" s="29">
        <f t="shared" si="7063"/>
        <v>330</v>
      </c>
      <c r="C4615" s="15">
        <f>LARGE(Premissas!$H$9:$I$9,1)</f>
        <v>77.73</v>
      </c>
      <c r="D4615" s="20">
        <f t="shared" si="7053"/>
        <v>0</v>
      </c>
      <c r="E4615" s="17">
        <f>D4615*Premissas!$C$6</f>
        <v>0</v>
      </c>
      <c r="F4615" s="15">
        <f t="shared" si="7054"/>
        <v>330</v>
      </c>
      <c r="G4615" s="18">
        <f>F4615*Premissas!$C$5</f>
        <v>10638.089212274597</v>
      </c>
      <c r="M4615" s="7" t="str">
        <f>Premissas!$E$9</f>
        <v>março/19</v>
      </c>
      <c r="N4615" s="29">
        <f t="shared" si="7061"/>
        <v>330</v>
      </c>
      <c r="O4615" s="15">
        <f>Premissas!$I$9</f>
        <v>77.73</v>
      </c>
      <c r="P4615" s="20">
        <f t="shared" si="7056"/>
        <v>0</v>
      </c>
      <c r="Q4615" s="17">
        <f>P4615*Premissas!$C$13</f>
        <v>0</v>
      </c>
      <c r="R4615" s="15">
        <f t="shared" si="7057"/>
        <v>330</v>
      </c>
      <c r="S4615" s="18">
        <f>R4615*Premissas!$C$11</f>
        <v>15894.495412844037</v>
      </c>
      <c r="Y4615" s="7" t="str">
        <f>Premissas!$E$9</f>
        <v>março/19</v>
      </c>
      <c r="Z4615" s="29">
        <f t="shared" si="7062"/>
        <v>330</v>
      </c>
      <c r="AA4615" s="15">
        <f>Premissas!$H$9</f>
        <v>77.62</v>
      </c>
      <c r="AB4615" s="20">
        <f t="shared" si="7059"/>
        <v>0</v>
      </c>
      <c r="AC4615" s="17">
        <f>AB4615*Premissas!$C$6</f>
        <v>0</v>
      </c>
      <c r="AD4615" s="15">
        <f t="shared" si="7060"/>
        <v>330</v>
      </c>
      <c r="AE4615" s="18">
        <f>AD4615*Premissas!$C$12</f>
        <v>10638.089212274597</v>
      </c>
    </row>
    <row r="4616" spans="1:33" x14ac:dyDescent="0.25">
      <c r="A4616" s="7" t="str">
        <f>Premissas!$E$10</f>
        <v>fevereiro/19</v>
      </c>
      <c r="B4616" s="29">
        <f t="shared" si="7063"/>
        <v>330</v>
      </c>
      <c r="C4616" s="15">
        <f>LARGE(Premissas!$H$10:$I$10,1)</f>
        <v>89.49</v>
      </c>
      <c r="D4616" s="20">
        <f t="shared" si="7053"/>
        <v>0</v>
      </c>
      <c r="E4616" s="17">
        <f>D4616*Premissas!$C$6</f>
        <v>0</v>
      </c>
      <c r="F4616" s="15">
        <f t="shared" si="7054"/>
        <v>330</v>
      </c>
      <c r="G4616" s="18">
        <f>F4616*Premissas!$C$5</f>
        <v>10638.089212274597</v>
      </c>
      <c r="M4616" s="7" t="str">
        <f>Premissas!$E$10</f>
        <v>fevereiro/19</v>
      </c>
      <c r="N4616" s="29">
        <f t="shared" si="7061"/>
        <v>330</v>
      </c>
      <c r="O4616" s="15">
        <f>Premissas!$I$10</f>
        <v>61.82</v>
      </c>
      <c r="P4616" s="20">
        <f t="shared" si="7056"/>
        <v>0</v>
      </c>
      <c r="Q4616" s="17">
        <f>P4616*Premissas!$C$13</f>
        <v>0</v>
      </c>
      <c r="R4616" s="15">
        <f t="shared" si="7057"/>
        <v>330</v>
      </c>
      <c r="S4616" s="18">
        <f>R4616*Premissas!$C$11</f>
        <v>15894.495412844037</v>
      </c>
      <c r="Y4616" s="7" t="str">
        <f>Premissas!$E$10</f>
        <v>fevereiro/19</v>
      </c>
      <c r="Z4616" s="29">
        <f t="shared" si="7062"/>
        <v>330</v>
      </c>
      <c r="AA4616" s="15">
        <f>Premissas!$H$10</f>
        <v>89.49</v>
      </c>
      <c r="AB4616" s="20">
        <f t="shared" si="7059"/>
        <v>0</v>
      </c>
      <c r="AC4616" s="17">
        <f>AB4616*Premissas!$C$6</f>
        <v>0</v>
      </c>
      <c r="AD4616" s="15">
        <f t="shared" si="7060"/>
        <v>330</v>
      </c>
      <c r="AE4616" s="18">
        <f>AD4616*Premissas!$C$12</f>
        <v>10638.089212274597</v>
      </c>
    </row>
    <row r="4617" spans="1:33" x14ac:dyDescent="0.25">
      <c r="A4617" s="7" t="str">
        <f>Premissas!$E$11</f>
        <v>janeiro/19</v>
      </c>
      <c r="B4617" s="29">
        <f t="shared" si="7063"/>
        <v>330</v>
      </c>
      <c r="C4617" s="15">
        <f>LARGE(Premissas!$H$11:$I$11,1)</f>
        <v>81.09</v>
      </c>
      <c r="D4617" s="16">
        <f t="shared" si="7053"/>
        <v>0</v>
      </c>
      <c r="E4617" s="17">
        <f>D4617*Premissas!$C$6</f>
        <v>0</v>
      </c>
      <c r="F4617" s="15">
        <f t="shared" si="7054"/>
        <v>330</v>
      </c>
      <c r="G4617" s="18">
        <f>F4617*Premissas!$C$5</f>
        <v>10638.089212274597</v>
      </c>
      <c r="M4617" s="7" t="str">
        <f>Premissas!$E$11</f>
        <v>janeiro/19</v>
      </c>
      <c r="N4617" s="29">
        <f t="shared" si="7061"/>
        <v>330</v>
      </c>
      <c r="O4617" s="15">
        <f>Premissas!$I$11</f>
        <v>57.12</v>
      </c>
      <c r="P4617" s="16">
        <f t="shared" si="7056"/>
        <v>0</v>
      </c>
      <c r="Q4617" s="17">
        <f>P4617*Premissas!$C$13</f>
        <v>0</v>
      </c>
      <c r="R4617" s="15">
        <f t="shared" si="7057"/>
        <v>330</v>
      </c>
      <c r="S4617" s="18">
        <f>R4617*Premissas!$C$11</f>
        <v>15894.495412844037</v>
      </c>
      <c r="Y4617" s="7" t="str">
        <f>Premissas!$E$11</f>
        <v>janeiro/19</v>
      </c>
      <c r="Z4617" s="29">
        <f t="shared" si="7062"/>
        <v>330</v>
      </c>
      <c r="AA4617" s="15">
        <f>Premissas!$H$11</f>
        <v>81.09</v>
      </c>
      <c r="AB4617" s="16">
        <f t="shared" si="7059"/>
        <v>0</v>
      </c>
      <c r="AC4617" s="17">
        <f>AB4617*Premissas!$C$6</f>
        <v>0</v>
      </c>
      <c r="AD4617" s="15">
        <f t="shared" si="7060"/>
        <v>330</v>
      </c>
      <c r="AE4617" s="18">
        <f>AD4617*Premissas!$C$12</f>
        <v>10638.089212274597</v>
      </c>
    </row>
    <row r="4618" spans="1:33" x14ac:dyDescent="0.25">
      <c r="A4618" s="7" t="str">
        <f>Premissas!$E$12</f>
        <v>dezembro/18</v>
      </c>
      <c r="B4618" s="29">
        <f t="shared" si="7063"/>
        <v>330</v>
      </c>
      <c r="C4618" s="15">
        <f>LARGE(Premissas!$H$12:$I$12,1)</f>
        <v>66.98</v>
      </c>
      <c r="D4618" s="16">
        <f t="shared" si="7053"/>
        <v>0</v>
      </c>
      <c r="E4618" s="17">
        <f>D4618*Premissas!$C$6</f>
        <v>0</v>
      </c>
      <c r="F4618" s="15">
        <f t="shared" si="7054"/>
        <v>330</v>
      </c>
      <c r="G4618" s="18">
        <f>F4618*Premissas!$C$5</f>
        <v>10638.089212274597</v>
      </c>
      <c r="M4618" s="7" t="str">
        <f>Premissas!$E$12</f>
        <v>dezembro/18</v>
      </c>
      <c r="N4618" s="29">
        <f t="shared" si="7061"/>
        <v>330</v>
      </c>
      <c r="O4618" s="15">
        <f>Premissas!$I$12</f>
        <v>56.9</v>
      </c>
      <c r="P4618" s="16">
        <f t="shared" si="7056"/>
        <v>0</v>
      </c>
      <c r="Q4618" s="17">
        <f>P4618*Premissas!$C$13</f>
        <v>0</v>
      </c>
      <c r="R4618" s="15">
        <f t="shared" si="7057"/>
        <v>330</v>
      </c>
      <c r="S4618" s="18">
        <f>R4618*Premissas!$C$11</f>
        <v>15894.495412844037</v>
      </c>
      <c r="Y4618" s="7" t="str">
        <f>Premissas!$E$12</f>
        <v>dezembro/18</v>
      </c>
      <c r="Z4618" s="29">
        <f t="shared" si="7062"/>
        <v>330</v>
      </c>
      <c r="AA4618" s="15">
        <f>Premissas!$H$12</f>
        <v>66.98</v>
      </c>
      <c r="AB4618" s="16">
        <f t="shared" si="7059"/>
        <v>0</v>
      </c>
      <c r="AC4618" s="17">
        <f>AB4618*Premissas!$C$6</f>
        <v>0</v>
      </c>
      <c r="AD4618" s="15">
        <f t="shared" si="7060"/>
        <v>330</v>
      </c>
      <c r="AE4618" s="18">
        <f>AD4618*Premissas!$C$12</f>
        <v>10638.089212274597</v>
      </c>
    </row>
    <row r="4619" spans="1:33" x14ac:dyDescent="0.25">
      <c r="A4619" s="7" t="str">
        <f>Premissas!$E$13</f>
        <v>novembro/18</v>
      </c>
      <c r="B4619" s="29">
        <f t="shared" si="7063"/>
        <v>330</v>
      </c>
      <c r="C4619" s="15">
        <f>LARGE(Premissas!$H$13:$I$13,1)</f>
        <v>66.42</v>
      </c>
      <c r="D4619" s="16">
        <f t="shared" si="7053"/>
        <v>0</v>
      </c>
      <c r="E4619" s="17">
        <f>D4619*Premissas!$C$6</f>
        <v>0</v>
      </c>
      <c r="F4619" s="15">
        <f t="shared" si="7054"/>
        <v>330</v>
      </c>
      <c r="G4619" s="18">
        <f>F4619*Premissas!$C$5</f>
        <v>10638.089212274597</v>
      </c>
      <c r="M4619" s="7" t="str">
        <f>Premissas!$E$13</f>
        <v>novembro/18</v>
      </c>
      <c r="N4619" s="29">
        <f t="shared" si="7061"/>
        <v>330</v>
      </c>
      <c r="O4619" s="15">
        <f>Premissas!$I$13</f>
        <v>40.659999999999997</v>
      </c>
      <c r="P4619" s="16">
        <f t="shared" si="7056"/>
        <v>0</v>
      </c>
      <c r="Q4619" s="17">
        <f>P4619*Premissas!$C$13</f>
        <v>0</v>
      </c>
      <c r="R4619" s="15">
        <f t="shared" si="7057"/>
        <v>330</v>
      </c>
      <c r="S4619" s="18">
        <f>R4619*Premissas!$C$11</f>
        <v>15894.495412844037</v>
      </c>
      <c r="Y4619" s="7" t="str">
        <f>Premissas!$E$13</f>
        <v>novembro/18</v>
      </c>
      <c r="Z4619" s="29">
        <f t="shared" si="7062"/>
        <v>330</v>
      </c>
      <c r="AA4619" s="15">
        <f>Premissas!$H$13</f>
        <v>66.42</v>
      </c>
      <c r="AB4619" s="16">
        <f t="shared" si="7059"/>
        <v>0</v>
      </c>
      <c r="AC4619" s="17">
        <f>AB4619*Premissas!$C$6</f>
        <v>0</v>
      </c>
      <c r="AD4619" s="15">
        <f t="shared" si="7060"/>
        <v>330</v>
      </c>
      <c r="AE4619" s="18">
        <f>AD4619*Premissas!$C$12</f>
        <v>10638.089212274597</v>
      </c>
    </row>
    <row r="4620" spans="1:33" x14ac:dyDescent="0.25">
      <c r="A4620" s="26" t="s">
        <v>35</v>
      </c>
      <c r="B4620" s="5"/>
      <c r="C4620" s="5">
        <f>LARGE(C4607:C4619,1)</f>
        <v>89.49</v>
      </c>
      <c r="D4620" s="5">
        <f>LARGE(D4607:D4619,1)</f>
        <v>0</v>
      </c>
      <c r="E4620" s="27">
        <f>SUM(E4608:E4619)</f>
        <v>0</v>
      </c>
      <c r="F4620" s="5">
        <f>LARGE(F4607:F4619,1)</f>
        <v>330</v>
      </c>
      <c r="G4620" s="27">
        <f t="shared" si="6998"/>
        <v>127657.0705472952</v>
      </c>
      <c r="H4620" s="50">
        <f>E4620+G4620</f>
        <v>127657.0705472952</v>
      </c>
      <c r="I4620">
        <f>B4608</f>
        <v>330</v>
      </c>
      <c r="M4620" s="26" t="s">
        <v>35</v>
      </c>
      <c r="N4620" s="5"/>
      <c r="O4620" s="5">
        <f t="shared" ref="O4620:P4620" si="7064">LARGE(O4607:O4619,1)</f>
        <v>77.73</v>
      </c>
      <c r="P4620" s="5">
        <f t="shared" si="7064"/>
        <v>0</v>
      </c>
      <c r="Q4620" s="27">
        <f t="shared" ref="Q4620" si="7065">SUM(Q4608:Q4619)</f>
        <v>0</v>
      </c>
      <c r="R4620" s="5">
        <f t="shared" ref="R4620" si="7066">LARGE(R4607:R4619,1)</f>
        <v>330</v>
      </c>
      <c r="S4620" s="27">
        <f t="shared" si="7002"/>
        <v>190733.94495412838</v>
      </c>
      <c r="T4620" s="50">
        <f t="shared" ref="T4620" si="7067">Q4620+S4620</f>
        <v>190733.94495412838</v>
      </c>
      <c r="U4620">
        <f t="shared" ref="U4620" si="7068">N4608</f>
        <v>330</v>
      </c>
      <c r="Y4620" s="26" t="s">
        <v>35</v>
      </c>
      <c r="Z4620" s="5"/>
      <c r="AA4620" s="5">
        <f t="shared" ref="AA4620:AB4620" si="7069">LARGE(AA4607:AA4619,1)</f>
        <v>89.49</v>
      </c>
      <c r="AB4620" s="5">
        <f t="shared" si="7069"/>
        <v>0</v>
      </c>
      <c r="AC4620" s="27">
        <f t="shared" ref="AC4620" si="7070">SUM(AC4608:AC4619)</f>
        <v>0</v>
      </c>
      <c r="AD4620" s="5">
        <f t="shared" ref="AD4620" si="7071">LARGE(AD4607:AD4619,1)</f>
        <v>330</v>
      </c>
      <c r="AE4620" s="27">
        <f t="shared" si="7008"/>
        <v>127657.0705472952</v>
      </c>
      <c r="AF4620" s="50">
        <f t="shared" ref="AF4620" si="7072">AC4620+AE4620</f>
        <v>127657.0705472952</v>
      </c>
      <c r="AG4620">
        <f t="shared" ref="AG4620" si="7073">Z4608</f>
        <v>330</v>
      </c>
    </row>
    <row r="4621" spans="1:33" x14ac:dyDescent="0.25">
      <c r="A4621" s="6" t="s">
        <v>12</v>
      </c>
      <c r="B4621" s="6" t="s">
        <v>18</v>
      </c>
      <c r="C4621" s="6" t="s">
        <v>19</v>
      </c>
      <c r="D4621" s="14" t="s">
        <v>20</v>
      </c>
      <c r="E4621" s="14" t="s">
        <v>21</v>
      </c>
      <c r="F4621" s="6" t="s">
        <v>22</v>
      </c>
      <c r="G4621" s="6" t="s">
        <v>23</v>
      </c>
      <c r="M4621" s="6" t="s">
        <v>12</v>
      </c>
      <c r="N4621" s="6" t="s">
        <v>18</v>
      </c>
      <c r="O4621" s="6" t="s">
        <v>19</v>
      </c>
      <c r="P4621" s="14" t="s">
        <v>20</v>
      </c>
      <c r="Q4621" s="14" t="s">
        <v>21</v>
      </c>
      <c r="R4621" s="6" t="s">
        <v>22</v>
      </c>
      <c r="S4621" s="6" t="s">
        <v>23</v>
      </c>
      <c r="Y4621" s="6" t="s">
        <v>12</v>
      </c>
      <c r="Z4621" s="6" t="s">
        <v>18</v>
      </c>
      <c r="AA4621" s="6" t="s">
        <v>19</v>
      </c>
      <c r="AB4621" s="14" t="s">
        <v>20</v>
      </c>
      <c r="AC4621" s="14" t="s">
        <v>21</v>
      </c>
      <c r="AD4621" s="6" t="s">
        <v>22</v>
      </c>
      <c r="AE4621" s="6" t="s">
        <v>23</v>
      </c>
    </row>
    <row r="4622" spans="1:33" x14ac:dyDescent="0.25">
      <c r="A4622" s="7" t="str">
        <f>Premissas!$E$2</f>
        <v>outubro/19</v>
      </c>
      <c r="B4622" s="29">
        <f>B4608+1</f>
        <v>331</v>
      </c>
      <c r="C4622" s="15">
        <f>LARGE(Premissas!$H$2:$I$2,1)</f>
        <v>63.39</v>
      </c>
      <c r="D4622" s="16">
        <f t="shared" ref="D4622:D4633" si="7074">IF(C4622&gt;105%*B4622,(C4622-B4622),0)</f>
        <v>0</v>
      </c>
      <c r="E4622" s="17">
        <f>D4622*Premissas!$C$6</f>
        <v>0</v>
      </c>
      <c r="F4622" s="15">
        <f t="shared" ref="F4622:F4633" si="7075">IF(C4622&gt;B4622,C4622,B4622)</f>
        <v>331</v>
      </c>
      <c r="G4622" s="18">
        <f>F4622*Premissas!$C$5</f>
        <v>10670.325846251186</v>
      </c>
      <c r="M4622" s="7" t="str">
        <f>Premissas!$E$2</f>
        <v>outubro/19</v>
      </c>
      <c r="N4622" s="29">
        <f t="shared" ref="N4622" si="7076">N4608+1</f>
        <v>331</v>
      </c>
      <c r="O4622" s="15">
        <f>Premissas!$I$2</f>
        <v>63.39</v>
      </c>
      <c r="P4622" s="16">
        <f t="shared" ref="P4622:P4633" si="7077">IF(O4622&gt;105%*N4622,(O4622-N4622),0)</f>
        <v>0</v>
      </c>
      <c r="Q4622" s="17">
        <f>P4622*Premissas!$C$13</f>
        <v>0</v>
      </c>
      <c r="R4622" s="15">
        <f t="shared" ref="R4622:R4633" si="7078">IF(O4622&gt;N4622,O4622,N4622)</f>
        <v>331</v>
      </c>
      <c r="S4622" s="18">
        <f>R4622*Premissas!$C$11</f>
        <v>15942.660550458715</v>
      </c>
      <c r="Y4622" s="7" t="str">
        <f>Premissas!$E$2</f>
        <v>outubro/19</v>
      </c>
      <c r="Z4622" s="29">
        <f t="shared" ref="Z4622" si="7079">Z4608+1</f>
        <v>331</v>
      </c>
      <c r="AA4622" s="15">
        <f>Premissas!$H$2</f>
        <v>58.8</v>
      </c>
      <c r="AB4622" s="16">
        <f t="shared" ref="AB4622:AB4633" si="7080">IF(AA4622&gt;105%*Z4622,(AA4622-Z4622),0)</f>
        <v>0</v>
      </c>
      <c r="AC4622" s="17">
        <f>AB4622*Premissas!$C$6</f>
        <v>0</v>
      </c>
      <c r="AD4622" s="15">
        <f t="shared" ref="AD4622:AD4633" si="7081">IF(AA4622&gt;Z4622,AA4622,Z4622)</f>
        <v>331</v>
      </c>
      <c r="AE4622" s="18">
        <f>AD4622*Premissas!$C$12</f>
        <v>10670.325846251186</v>
      </c>
    </row>
    <row r="4623" spans="1:33" x14ac:dyDescent="0.25">
      <c r="A4623" s="7" t="str">
        <f>Premissas!$E$3</f>
        <v>setembro/19</v>
      </c>
      <c r="B4623" s="29">
        <f>B4622</f>
        <v>331</v>
      </c>
      <c r="C4623" s="15">
        <f>LARGE(Premissas!$H$3:$I$3,1)</f>
        <v>58.91</v>
      </c>
      <c r="D4623" s="16">
        <f t="shared" si="7074"/>
        <v>0</v>
      </c>
      <c r="E4623" s="17">
        <f>D4623*Premissas!$C$6</f>
        <v>0</v>
      </c>
      <c r="F4623" s="15">
        <f t="shared" si="7075"/>
        <v>331</v>
      </c>
      <c r="G4623" s="18">
        <f>F4623*Premissas!$C$5</f>
        <v>10670.325846251186</v>
      </c>
      <c r="M4623" s="7" t="str">
        <f>Premissas!$E$3</f>
        <v>setembro/19</v>
      </c>
      <c r="N4623" s="29">
        <f t="shared" ref="N4623:N4633" si="7082">N4622</f>
        <v>331</v>
      </c>
      <c r="O4623" s="15">
        <f>Premissas!$I$3</f>
        <v>52.19</v>
      </c>
      <c r="P4623" s="16">
        <f t="shared" si="7077"/>
        <v>0</v>
      </c>
      <c r="Q4623" s="17">
        <f>P4623*Premissas!$C$13</f>
        <v>0</v>
      </c>
      <c r="R4623" s="15">
        <f t="shared" si="7078"/>
        <v>331</v>
      </c>
      <c r="S4623" s="18">
        <f>R4623*Premissas!$C$11</f>
        <v>15942.660550458715</v>
      </c>
      <c r="Y4623" s="7" t="str">
        <f>Premissas!$E$3</f>
        <v>setembro/19</v>
      </c>
      <c r="Z4623" s="29">
        <f t="shared" ref="Z4623:Z4633" si="7083">Z4622</f>
        <v>331</v>
      </c>
      <c r="AA4623" s="15">
        <f>Premissas!$H$3</f>
        <v>58.91</v>
      </c>
      <c r="AB4623" s="16">
        <f t="shared" si="7080"/>
        <v>0</v>
      </c>
      <c r="AC4623" s="17">
        <f>AB4623*Premissas!$C$6</f>
        <v>0</v>
      </c>
      <c r="AD4623" s="15">
        <f t="shared" si="7081"/>
        <v>331</v>
      </c>
      <c r="AE4623" s="18">
        <f>AD4623*Premissas!$C$12</f>
        <v>10670.325846251186</v>
      </c>
    </row>
    <row r="4624" spans="1:33" x14ac:dyDescent="0.25">
      <c r="A4624" s="7" t="str">
        <f>Premissas!$E$4</f>
        <v>agosto/19</v>
      </c>
      <c r="B4624" s="29">
        <f t="shared" ref="B4624:B4633" si="7084">B4623</f>
        <v>331</v>
      </c>
      <c r="C4624" s="15">
        <f>LARGE(Premissas!$H$4:$I$4,1)</f>
        <v>46.48</v>
      </c>
      <c r="D4624" s="16">
        <f t="shared" si="7074"/>
        <v>0</v>
      </c>
      <c r="E4624" s="17">
        <f>D4624*Premissas!$C$6</f>
        <v>0</v>
      </c>
      <c r="F4624" s="15">
        <f t="shared" si="7075"/>
        <v>331</v>
      </c>
      <c r="G4624" s="18">
        <f>F4624*Premissas!$C$5</f>
        <v>10670.325846251186</v>
      </c>
      <c r="M4624" s="7" t="str">
        <f>Premissas!$E$4</f>
        <v>agosto/19</v>
      </c>
      <c r="N4624" s="29">
        <f t="shared" si="7082"/>
        <v>331</v>
      </c>
      <c r="O4624" s="15">
        <f>Premissas!$I$4</f>
        <v>20.16</v>
      </c>
      <c r="P4624" s="16">
        <f t="shared" si="7077"/>
        <v>0</v>
      </c>
      <c r="Q4624" s="17">
        <f>P4624*Premissas!$C$13</f>
        <v>0</v>
      </c>
      <c r="R4624" s="15">
        <f t="shared" si="7078"/>
        <v>331</v>
      </c>
      <c r="S4624" s="18">
        <f>R4624*Premissas!$C$11</f>
        <v>15942.660550458715</v>
      </c>
      <c r="Y4624" s="7" t="str">
        <f>Premissas!$E$4</f>
        <v>agosto/19</v>
      </c>
      <c r="Z4624" s="29">
        <f t="shared" si="7083"/>
        <v>331</v>
      </c>
      <c r="AA4624" s="15">
        <f>Premissas!$H$4</f>
        <v>46.48</v>
      </c>
      <c r="AB4624" s="16">
        <f t="shared" si="7080"/>
        <v>0</v>
      </c>
      <c r="AC4624" s="17">
        <f>AB4624*Premissas!$C$6</f>
        <v>0</v>
      </c>
      <c r="AD4624" s="15">
        <f t="shared" si="7081"/>
        <v>331</v>
      </c>
      <c r="AE4624" s="18">
        <f>AD4624*Premissas!$C$12</f>
        <v>10670.325846251186</v>
      </c>
    </row>
    <row r="4625" spans="1:33" x14ac:dyDescent="0.25">
      <c r="A4625" s="7" t="str">
        <f>Premissas!$E$5</f>
        <v>julho/19</v>
      </c>
      <c r="B4625" s="29">
        <f t="shared" si="7084"/>
        <v>331</v>
      </c>
      <c r="C4625" s="15">
        <f>LARGE(Premissas!$H$5:$I$5,1)</f>
        <v>63.17</v>
      </c>
      <c r="D4625" s="16">
        <f t="shared" si="7074"/>
        <v>0</v>
      </c>
      <c r="E4625" s="17">
        <f>D4625*Premissas!$C$6</f>
        <v>0</v>
      </c>
      <c r="F4625" s="15">
        <f t="shared" si="7075"/>
        <v>331</v>
      </c>
      <c r="G4625" s="18">
        <f>F4625*Premissas!$C$5</f>
        <v>10670.325846251186</v>
      </c>
      <c r="M4625" s="7" t="str">
        <f>Premissas!$E$5</f>
        <v>julho/19</v>
      </c>
      <c r="N4625" s="29">
        <f t="shared" si="7082"/>
        <v>331</v>
      </c>
      <c r="O4625" s="15">
        <f>Premissas!$I$5</f>
        <v>39.979999999999997</v>
      </c>
      <c r="P4625" s="16">
        <f t="shared" si="7077"/>
        <v>0</v>
      </c>
      <c r="Q4625" s="17">
        <f>P4625*Premissas!$C$13</f>
        <v>0</v>
      </c>
      <c r="R4625" s="15">
        <f t="shared" si="7078"/>
        <v>331</v>
      </c>
      <c r="S4625" s="18">
        <f>R4625*Premissas!$C$11</f>
        <v>15942.660550458715</v>
      </c>
      <c r="Y4625" s="7" t="str">
        <f>Premissas!$E$5</f>
        <v>julho/19</v>
      </c>
      <c r="Z4625" s="29">
        <f t="shared" si="7083"/>
        <v>331</v>
      </c>
      <c r="AA4625" s="15">
        <f>Premissas!$H$5</f>
        <v>63.17</v>
      </c>
      <c r="AB4625" s="16">
        <f t="shared" si="7080"/>
        <v>0</v>
      </c>
      <c r="AC4625" s="17">
        <f>AB4625*Premissas!$C$6</f>
        <v>0</v>
      </c>
      <c r="AD4625" s="15">
        <f t="shared" si="7081"/>
        <v>331</v>
      </c>
      <c r="AE4625" s="18">
        <f>AD4625*Premissas!$C$12</f>
        <v>10670.325846251186</v>
      </c>
    </row>
    <row r="4626" spans="1:33" x14ac:dyDescent="0.25">
      <c r="A4626" s="7" t="str">
        <f>Premissas!$E$6</f>
        <v>junho/19</v>
      </c>
      <c r="B4626" s="29">
        <f t="shared" si="7084"/>
        <v>331</v>
      </c>
      <c r="C4626" s="15">
        <f>LARGE(Premissas!$H$6:$I$6,1)</f>
        <v>59.47</v>
      </c>
      <c r="D4626" s="16">
        <f t="shared" si="7074"/>
        <v>0</v>
      </c>
      <c r="E4626" s="17">
        <f>D4626*Premissas!$C$6</f>
        <v>0</v>
      </c>
      <c r="F4626" s="15">
        <f t="shared" si="7075"/>
        <v>331</v>
      </c>
      <c r="G4626" s="18">
        <f>F4626*Premissas!$C$5</f>
        <v>10670.325846251186</v>
      </c>
      <c r="M4626" s="7" t="str">
        <f>Premissas!$E$6</f>
        <v>junho/19</v>
      </c>
      <c r="N4626" s="29">
        <f t="shared" si="7082"/>
        <v>331</v>
      </c>
      <c r="O4626" s="15">
        <f>Premissas!$I$6</f>
        <v>47.71</v>
      </c>
      <c r="P4626" s="16">
        <f t="shared" si="7077"/>
        <v>0</v>
      </c>
      <c r="Q4626" s="17">
        <f>P4626*Premissas!$C$13</f>
        <v>0</v>
      </c>
      <c r="R4626" s="15">
        <f t="shared" si="7078"/>
        <v>331</v>
      </c>
      <c r="S4626" s="18">
        <f>R4626*Premissas!$C$11</f>
        <v>15942.660550458715</v>
      </c>
      <c r="Y4626" s="7" t="str">
        <f>Premissas!$E$6</f>
        <v>junho/19</v>
      </c>
      <c r="Z4626" s="29">
        <f t="shared" si="7083"/>
        <v>331</v>
      </c>
      <c r="AA4626" s="15">
        <f>Premissas!$H$6</f>
        <v>59.47</v>
      </c>
      <c r="AB4626" s="16">
        <f t="shared" si="7080"/>
        <v>0</v>
      </c>
      <c r="AC4626" s="17">
        <f>AB4626*Premissas!$C$6</f>
        <v>0</v>
      </c>
      <c r="AD4626" s="15">
        <f t="shared" si="7081"/>
        <v>331</v>
      </c>
      <c r="AE4626" s="18">
        <f>AD4626*Premissas!$C$12</f>
        <v>10670.325846251186</v>
      </c>
    </row>
    <row r="4627" spans="1:33" x14ac:dyDescent="0.25">
      <c r="A4627" s="7" t="str">
        <f>Premissas!$E$7</f>
        <v>maio/19</v>
      </c>
      <c r="B4627" s="29">
        <f t="shared" si="7084"/>
        <v>331</v>
      </c>
      <c r="C4627" s="15">
        <f>LARGE(Premissas!$H$7:$I$7,1)</f>
        <v>61.04</v>
      </c>
      <c r="D4627" s="20">
        <f t="shared" si="7074"/>
        <v>0</v>
      </c>
      <c r="E4627" s="17">
        <f>D4627*Premissas!$C$6</f>
        <v>0</v>
      </c>
      <c r="F4627" s="15">
        <f t="shared" si="7075"/>
        <v>331</v>
      </c>
      <c r="G4627" s="18">
        <f>F4627*Premissas!$C$5</f>
        <v>10670.325846251186</v>
      </c>
      <c r="M4627" s="7" t="str">
        <f>Premissas!$E$7</f>
        <v>maio/19</v>
      </c>
      <c r="N4627" s="29">
        <f t="shared" si="7082"/>
        <v>331</v>
      </c>
      <c r="O4627" s="15">
        <f>Premissas!$I$7</f>
        <v>46.37</v>
      </c>
      <c r="P4627" s="20">
        <f t="shared" si="7077"/>
        <v>0</v>
      </c>
      <c r="Q4627" s="17">
        <f>P4627*Premissas!$C$13</f>
        <v>0</v>
      </c>
      <c r="R4627" s="15">
        <f t="shared" si="7078"/>
        <v>331</v>
      </c>
      <c r="S4627" s="18">
        <f>R4627*Premissas!$C$11</f>
        <v>15942.660550458715</v>
      </c>
      <c r="Y4627" s="7" t="str">
        <f>Premissas!$E$7</f>
        <v>maio/19</v>
      </c>
      <c r="Z4627" s="29">
        <f t="shared" si="7083"/>
        <v>331</v>
      </c>
      <c r="AA4627" s="15">
        <f>Premissas!$H$7</f>
        <v>61.04</v>
      </c>
      <c r="AB4627" s="20">
        <f t="shared" si="7080"/>
        <v>0</v>
      </c>
      <c r="AC4627" s="17">
        <f>AB4627*Premissas!$C$6</f>
        <v>0</v>
      </c>
      <c r="AD4627" s="15">
        <f t="shared" si="7081"/>
        <v>331</v>
      </c>
      <c r="AE4627" s="18">
        <f>AD4627*Premissas!$C$12</f>
        <v>10670.325846251186</v>
      </c>
    </row>
    <row r="4628" spans="1:33" x14ac:dyDescent="0.25">
      <c r="A4628" s="7" t="str">
        <f>Premissas!$E$8</f>
        <v>abril/19</v>
      </c>
      <c r="B4628" s="29">
        <f t="shared" si="7084"/>
        <v>331</v>
      </c>
      <c r="C4628" s="15">
        <f>LARGE(Premissas!$H$8:$I$8,1)</f>
        <v>81.98</v>
      </c>
      <c r="D4628" s="20">
        <f t="shared" si="7074"/>
        <v>0</v>
      </c>
      <c r="E4628" s="17">
        <f>D4628*Premissas!$C$6</f>
        <v>0</v>
      </c>
      <c r="F4628" s="15">
        <f t="shared" si="7075"/>
        <v>331</v>
      </c>
      <c r="G4628" s="18">
        <f>F4628*Premissas!$C$5</f>
        <v>10670.325846251186</v>
      </c>
      <c r="M4628" s="7" t="str">
        <f>Premissas!$E$8</f>
        <v>abril/19</v>
      </c>
      <c r="N4628" s="29">
        <f t="shared" si="7082"/>
        <v>331</v>
      </c>
      <c r="O4628" s="15">
        <f>Premissas!$I$8</f>
        <v>53.09</v>
      </c>
      <c r="P4628" s="20">
        <f t="shared" si="7077"/>
        <v>0</v>
      </c>
      <c r="Q4628" s="17">
        <f>P4628*Premissas!$C$13</f>
        <v>0</v>
      </c>
      <c r="R4628" s="15">
        <f t="shared" si="7078"/>
        <v>331</v>
      </c>
      <c r="S4628" s="18">
        <f>R4628*Premissas!$C$11</f>
        <v>15942.660550458715</v>
      </c>
      <c r="Y4628" s="7" t="str">
        <f>Premissas!$E$8</f>
        <v>abril/19</v>
      </c>
      <c r="Z4628" s="29">
        <f t="shared" si="7083"/>
        <v>331</v>
      </c>
      <c r="AA4628" s="15">
        <f>Premissas!$H$8</f>
        <v>81.98</v>
      </c>
      <c r="AB4628" s="20">
        <f t="shared" si="7080"/>
        <v>0</v>
      </c>
      <c r="AC4628" s="17">
        <f>AB4628*Premissas!$C$6</f>
        <v>0</v>
      </c>
      <c r="AD4628" s="15">
        <f t="shared" si="7081"/>
        <v>331</v>
      </c>
      <c r="AE4628" s="18">
        <f>AD4628*Premissas!$C$12</f>
        <v>10670.325846251186</v>
      </c>
    </row>
    <row r="4629" spans="1:33" x14ac:dyDescent="0.25">
      <c r="A4629" s="7" t="str">
        <f>Premissas!$E$9</f>
        <v>março/19</v>
      </c>
      <c r="B4629" s="29">
        <f t="shared" si="7084"/>
        <v>331</v>
      </c>
      <c r="C4629" s="15">
        <f>LARGE(Premissas!$H$9:$I$9,1)</f>
        <v>77.73</v>
      </c>
      <c r="D4629" s="20">
        <f t="shared" si="7074"/>
        <v>0</v>
      </c>
      <c r="E4629" s="17">
        <f>D4629*Premissas!$C$6</f>
        <v>0</v>
      </c>
      <c r="F4629" s="15">
        <f t="shared" si="7075"/>
        <v>331</v>
      </c>
      <c r="G4629" s="18">
        <f>F4629*Premissas!$C$5</f>
        <v>10670.325846251186</v>
      </c>
      <c r="M4629" s="7" t="str">
        <f>Premissas!$E$9</f>
        <v>março/19</v>
      </c>
      <c r="N4629" s="29">
        <f t="shared" si="7082"/>
        <v>331</v>
      </c>
      <c r="O4629" s="15">
        <f>Premissas!$I$9</f>
        <v>77.73</v>
      </c>
      <c r="P4629" s="20">
        <f t="shared" si="7077"/>
        <v>0</v>
      </c>
      <c r="Q4629" s="17">
        <f>P4629*Premissas!$C$13</f>
        <v>0</v>
      </c>
      <c r="R4629" s="15">
        <f t="shared" si="7078"/>
        <v>331</v>
      </c>
      <c r="S4629" s="18">
        <f>R4629*Premissas!$C$11</f>
        <v>15942.660550458715</v>
      </c>
      <c r="Y4629" s="7" t="str">
        <f>Premissas!$E$9</f>
        <v>março/19</v>
      </c>
      <c r="Z4629" s="29">
        <f t="shared" si="7083"/>
        <v>331</v>
      </c>
      <c r="AA4629" s="15">
        <f>Premissas!$H$9</f>
        <v>77.62</v>
      </c>
      <c r="AB4629" s="20">
        <f t="shared" si="7080"/>
        <v>0</v>
      </c>
      <c r="AC4629" s="17">
        <f>AB4629*Premissas!$C$6</f>
        <v>0</v>
      </c>
      <c r="AD4629" s="15">
        <f t="shared" si="7081"/>
        <v>331</v>
      </c>
      <c r="AE4629" s="18">
        <f>AD4629*Premissas!$C$12</f>
        <v>10670.325846251186</v>
      </c>
    </row>
    <row r="4630" spans="1:33" x14ac:dyDescent="0.25">
      <c r="A4630" s="7" t="str">
        <f>Premissas!$E$10</f>
        <v>fevereiro/19</v>
      </c>
      <c r="B4630" s="29">
        <f t="shared" si="7084"/>
        <v>331</v>
      </c>
      <c r="C4630" s="15">
        <f>LARGE(Premissas!$H$10:$I$10,1)</f>
        <v>89.49</v>
      </c>
      <c r="D4630" s="20">
        <f t="shared" si="7074"/>
        <v>0</v>
      </c>
      <c r="E4630" s="17">
        <f>D4630*Premissas!$C$6</f>
        <v>0</v>
      </c>
      <c r="F4630" s="15">
        <f t="shared" si="7075"/>
        <v>331</v>
      </c>
      <c r="G4630" s="18">
        <f>F4630*Premissas!$C$5</f>
        <v>10670.325846251186</v>
      </c>
      <c r="M4630" s="7" t="str">
        <f>Premissas!$E$10</f>
        <v>fevereiro/19</v>
      </c>
      <c r="N4630" s="29">
        <f t="shared" si="7082"/>
        <v>331</v>
      </c>
      <c r="O4630" s="15">
        <f>Premissas!$I$10</f>
        <v>61.82</v>
      </c>
      <c r="P4630" s="20">
        <f t="shared" si="7077"/>
        <v>0</v>
      </c>
      <c r="Q4630" s="17">
        <f>P4630*Premissas!$C$13</f>
        <v>0</v>
      </c>
      <c r="R4630" s="15">
        <f t="shared" si="7078"/>
        <v>331</v>
      </c>
      <c r="S4630" s="18">
        <f>R4630*Premissas!$C$11</f>
        <v>15942.660550458715</v>
      </c>
      <c r="Y4630" s="7" t="str">
        <f>Premissas!$E$10</f>
        <v>fevereiro/19</v>
      </c>
      <c r="Z4630" s="29">
        <f t="shared" si="7083"/>
        <v>331</v>
      </c>
      <c r="AA4630" s="15">
        <f>Premissas!$H$10</f>
        <v>89.49</v>
      </c>
      <c r="AB4630" s="20">
        <f t="shared" si="7080"/>
        <v>0</v>
      </c>
      <c r="AC4630" s="17">
        <f>AB4630*Premissas!$C$6</f>
        <v>0</v>
      </c>
      <c r="AD4630" s="15">
        <f t="shared" si="7081"/>
        <v>331</v>
      </c>
      <c r="AE4630" s="18">
        <f>AD4630*Premissas!$C$12</f>
        <v>10670.325846251186</v>
      </c>
    </row>
    <row r="4631" spans="1:33" x14ac:dyDescent="0.25">
      <c r="A4631" s="7" t="str">
        <f>Premissas!$E$11</f>
        <v>janeiro/19</v>
      </c>
      <c r="B4631" s="29">
        <f t="shared" si="7084"/>
        <v>331</v>
      </c>
      <c r="C4631" s="15">
        <f>LARGE(Premissas!$H$11:$I$11,1)</f>
        <v>81.09</v>
      </c>
      <c r="D4631" s="16">
        <f t="shared" si="7074"/>
        <v>0</v>
      </c>
      <c r="E4631" s="17">
        <f>D4631*Premissas!$C$6</f>
        <v>0</v>
      </c>
      <c r="F4631" s="15">
        <f t="shared" si="7075"/>
        <v>331</v>
      </c>
      <c r="G4631" s="18">
        <f>F4631*Premissas!$C$5</f>
        <v>10670.325846251186</v>
      </c>
      <c r="M4631" s="7" t="str">
        <f>Premissas!$E$11</f>
        <v>janeiro/19</v>
      </c>
      <c r="N4631" s="29">
        <f t="shared" si="7082"/>
        <v>331</v>
      </c>
      <c r="O4631" s="15">
        <f>Premissas!$I$11</f>
        <v>57.12</v>
      </c>
      <c r="P4631" s="16">
        <f t="shared" si="7077"/>
        <v>0</v>
      </c>
      <c r="Q4631" s="17">
        <f>P4631*Premissas!$C$13</f>
        <v>0</v>
      </c>
      <c r="R4631" s="15">
        <f t="shared" si="7078"/>
        <v>331</v>
      </c>
      <c r="S4631" s="18">
        <f>R4631*Premissas!$C$11</f>
        <v>15942.660550458715</v>
      </c>
      <c r="Y4631" s="7" t="str">
        <f>Premissas!$E$11</f>
        <v>janeiro/19</v>
      </c>
      <c r="Z4631" s="29">
        <f t="shared" si="7083"/>
        <v>331</v>
      </c>
      <c r="AA4631" s="15">
        <f>Premissas!$H$11</f>
        <v>81.09</v>
      </c>
      <c r="AB4631" s="16">
        <f t="shared" si="7080"/>
        <v>0</v>
      </c>
      <c r="AC4631" s="17">
        <f>AB4631*Premissas!$C$6</f>
        <v>0</v>
      </c>
      <c r="AD4631" s="15">
        <f t="shared" si="7081"/>
        <v>331</v>
      </c>
      <c r="AE4631" s="18">
        <f>AD4631*Premissas!$C$12</f>
        <v>10670.325846251186</v>
      </c>
    </row>
    <row r="4632" spans="1:33" x14ac:dyDescent="0.25">
      <c r="A4632" s="7" t="str">
        <f>Premissas!$E$12</f>
        <v>dezembro/18</v>
      </c>
      <c r="B4632" s="29">
        <f t="shared" si="7084"/>
        <v>331</v>
      </c>
      <c r="C4632" s="15">
        <f>LARGE(Premissas!$H$12:$I$12,1)</f>
        <v>66.98</v>
      </c>
      <c r="D4632" s="16">
        <f t="shared" si="7074"/>
        <v>0</v>
      </c>
      <c r="E4632" s="17">
        <f>D4632*Premissas!$C$6</f>
        <v>0</v>
      </c>
      <c r="F4632" s="15">
        <f t="shared" si="7075"/>
        <v>331</v>
      </c>
      <c r="G4632" s="18">
        <f>F4632*Premissas!$C$5</f>
        <v>10670.325846251186</v>
      </c>
      <c r="M4632" s="7" t="str">
        <f>Premissas!$E$12</f>
        <v>dezembro/18</v>
      </c>
      <c r="N4632" s="29">
        <f t="shared" si="7082"/>
        <v>331</v>
      </c>
      <c r="O4632" s="15">
        <f>Premissas!$I$12</f>
        <v>56.9</v>
      </c>
      <c r="P4632" s="16">
        <f t="shared" si="7077"/>
        <v>0</v>
      </c>
      <c r="Q4632" s="17">
        <f>P4632*Premissas!$C$13</f>
        <v>0</v>
      </c>
      <c r="R4632" s="15">
        <f t="shared" si="7078"/>
        <v>331</v>
      </c>
      <c r="S4632" s="18">
        <f>R4632*Premissas!$C$11</f>
        <v>15942.660550458715</v>
      </c>
      <c r="Y4632" s="7" t="str">
        <f>Premissas!$E$12</f>
        <v>dezembro/18</v>
      </c>
      <c r="Z4632" s="29">
        <f t="shared" si="7083"/>
        <v>331</v>
      </c>
      <c r="AA4632" s="15">
        <f>Premissas!$H$12</f>
        <v>66.98</v>
      </c>
      <c r="AB4632" s="16">
        <f t="shared" si="7080"/>
        <v>0</v>
      </c>
      <c r="AC4632" s="17">
        <f>AB4632*Premissas!$C$6</f>
        <v>0</v>
      </c>
      <c r="AD4632" s="15">
        <f t="shared" si="7081"/>
        <v>331</v>
      </c>
      <c r="AE4632" s="18">
        <f>AD4632*Premissas!$C$12</f>
        <v>10670.325846251186</v>
      </c>
    </row>
    <row r="4633" spans="1:33" x14ac:dyDescent="0.25">
      <c r="A4633" s="7" t="str">
        <f>Premissas!$E$13</f>
        <v>novembro/18</v>
      </c>
      <c r="B4633" s="29">
        <f t="shared" si="7084"/>
        <v>331</v>
      </c>
      <c r="C4633" s="15">
        <f>LARGE(Premissas!$H$13:$I$13,1)</f>
        <v>66.42</v>
      </c>
      <c r="D4633" s="16">
        <f t="shared" si="7074"/>
        <v>0</v>
      </c>
      <c r="E4633" s="17">
        <f>D4633*Premissas!$C$6</f>
        <v>0</v>
      </c>
      <c r="F4633" s="15">
        <f t="shared" si="7075"/>
        <v>331</v>
      </c>
      <c r="G4633" s="18">
        <f>F4633*Premissas!$C$5</f>
        <v>10670.325846251186</v>
      </c>
      <c r="M4633" s="7" t="str">
        <f>Premissas!$E$13</f>
        <v>novembro/18</v>
      </c>
      <c r="N4633" s="29">
        <f t="shared" si="7082"/>
        <v>331</v>
      </c>
      <c r="O4633" s="15">
        <f>Premissas!$I$13</f>
        <v>40.659999999999997</v>
      </c>
      <c r="P4633" s="16">
        <f t="shared" si="7077"/>
        <v>0</v>
      </c>
      <c r="Q4633" s="17">
        <f>P4633*Premissas!$C$13</f>
        <v>0</v>
      </c>
      <c r="R4633" s="15">
        <f t="shared" si="7078"/>
        <v>331</v>
      </c>
      <c r="S4633" s="18">
        <f>R4633*Premissas!$C$11</f>
        <v>15942.660550458715</v>
      </c>
      <c r="Y4633" s="7" t="str">
        <f>Premissas!$E$13</f>
        <v>novembro/18</v>
      </c>
      <c r="Z4633" s="29">
        <f t="shared" si="7083"/>
        <v>331</v>
      </c>
      <c r="AA4633" s="15">
        <f>Premissas!$H$13</f>
        <v>66.42</v>
      </c>
      <c r="AB4633" s="16">
        <f t="shared" si="7080"/>
        <v>0</v>
      </c>
      <c r="AC4633" s="17">
        <f>AB4633*Premissas!$C$6</f>
        <v>0</v>
      </c>
      <c r="AD4633" s="15">
        <f t="shared" si="7081"/>
        <v>331</v>
      </c>
      <c r="AE4633" s="18">
        <f>AD4633*Premissas!$C$12</f>
        <v>10670.325846251186</v>
      </c>
    </row>
    <row r="4634" spans="1:33" x14ac:dyDescent="0.25">
      <c r="A4634" s="26" t="s">
        <v>35</v>
      </c>
      <c r="B4634" s="5"/>
      <c r="C4634" s="5">
        <f>LARGE(C4621:C4633,1)</f>
        <v>89.49</v>
      </c>
      <c r="D4634" s="5">
        <f>LARGE(D4621:D4633,1)</f>
        <v>0</v>
      </c>
      <c r="E4634" s="27">
        <f>SUM(E4622:E4633)</f>
        <v>0</v>
      </c>
      <c r="F4634" s="5">
        <f>LARGE(F4621:F4633,1)</f>
        <v>331</v>
      </c>
      <c r="G4634" s="27">
        <f t="shared" si="6998"/>
        <v>128043.91015501424</v>
      </c>
      <c r="H4634" s="50">
        <f>E4634+G4634</f>
        <v>128043.91015501424</v>
      </c>
      <c r="I4634">
        <f>B4622</f>
        <v>331</v>
      </c>
      <c r="M4634" s="26" t="s">
        <v>35</v>
      </c>
      <c r="N4634" s="5"/>
      <c r="O4634" s="5">
        <f t="shared" ref="O4634:P4634" si="7085">LARGE(O4621:O4633,1)</f>
        <v>77.73</v>
      </c>
      <c r="P4634" s="5">
        <f t="shared" si="7085"/>
        <v>0</v>
      </c>
      <c r="Q4634" s="27">
        <f t="shared" ref="Q4634" si="7086">SUM(Q4622:Q4633)</f>
        <v>0</v>
      </c>
      <c r="R4634" s="5">
        <f t="shared" ref="R4634" si="7087">LARGE(R4621:R4633,1)</f>
        <v>331</v>
      </c>
      <c r="S4634" s="27">
        <f t="shared" si="7002"/>
        <v>191311.92660550456</v>
      </c>
      <c r="T4634" s="50">
        <f t="shared" ref="T4634" si="7088">Q4634+S4634</f>
        <v>191311.92660550456</v>
      </c>
      <c r="U4634">
        <f t="shared" ref="U4634" si="7089">N4622</f>
        <v>331</v>
      </c>
      <c r="Y4634" s="26" t="s">
        <v>35</v>
      </c>
      <c r="Z4634" s="5"/>
      <c r="AA4634" s="5">
        <f t="shared" ref="AA4634:AB4634" si="7090">LARGE(AA4621:AA4633,1)</f>
        <v>89.49</v>
      </c>
      <c r="AB4634" s="5">
        <f t="shared" si="7090"/>
        <v>0</v>
      </c>
      <c r="AC4634" s="27">
        <f t="shared" ref="AC4634" si="7091">SUM(AC4622:AC4633)</f>
        <v>0</v>
      </c>
      <c r="AD4634" s="5">
        <f t="shared" ref="AD4634" si="7092">LARGE(AD4621:AD4633,1)</f>
        <v>331</v>
      </c>
      <c r="AE4634" s="27">
        <f t="shared" si="7008"/>
        <v>128043.91015501424</v>
      </c>
      <c r="AF4634" s="50">
        <f t="shared" ref="AF4634" si="7093">AC4634+AE4634</f>
        <v>128043.91015501424</v>
      </c>
      <c r="AG4634">
        <f t="shared" ref="AG4634" si="7094">Z4622</f>
        <v>331</v>
      </c>
    </row>
    <row r="4635" spans="1:33" x14ac:dyDescent="0.25">
      <c r="A4635" s="6" t="s">
        <v>12</v>
      </c>
      <c r="B4635" s="6" t="s">
        <v>18</v>
      </c>
      <c r="C4635" s="6" t="s">
        <v>19</v>
      </c>
      <c r="D4635" s="14" t="s">
        <v>20</v>
      </c>
      <c r="E4635" s="14" t="s">
        <v>21</v>
      </c>
      <c r="F4635" s="6" t="s">
        <v>22</v>
      </c>
      <c r="G4635" s="6" t="s">
        <v>23</v>
      </c>
      <c r="M4635" s="6" t="s">
        <v>12</v>
      </c>
      <c r="N4635" s="6" t="s">
        <v>18</v>
      </c>
      <c r="O4635" s="6" t="s">
        <v>19</v>
      </c>
      <c r="P4635" s="14" t="s">
        <v>20</v>
      </c>
      <c r="Q4635" s="14" t="s">
        <v>21</v>
      </c>
      <c r="R4635" s="6" t="s">
        <v>22</v>
      </c>
      <c r="S4635" s="6" t="s">
        <v>23</v>
      </c>
      <c r="Y4635" s="6" t="s">
        <v>12</v>
      </c>
      <c r="Z4635" s="6" t="s">
        <v>18</v>
      </c>
      <c r="AA4635" s="6" t="s">
        <v>19</v>
      </c>
      <c r="AB4635" s="14" t="s">
        <v>20</v>
      </c>
      <c r="AC4635" s="14" t="s">
        <v>21</v>
      </c>
      <c r="AD4635" s="6" t="s">
        <v>22</v>
      </c>
      <c r="AE4635" s="6" t="s">
        <v>23</v>
      </c>
    </row>
    <row r="4636" spans="1:33" x14ac:dyDescent="0.25">
      <c r="A4636" s="7" t="str">
        <f>Premissas!$E$2</f>
        <v>outubro/19</v>
      </c>
      <c r="B4636" s="29">
        <f>B4622+1</f>
        <v>332</v>
      </c>
      <c r="C4636" s="15">
        <f>LARGE(Premissas!$H$2:$I$2,1)</f>
        <v>63.39</v>
      </c>
      <c r="D4636" s="16">
        <f t="shared" ref="D4636:D4647" si="7095">IF(C4636&gt;105%*B4636,(C4636-B4636),0)</f>
        <v>0</v>
      </c>
      <c r="E4636" s="17">
        <f>D4636*Premissas!$C$6</f>
        <v>0</v>
      </c>
      <c r="F4636" s="15">
        <f t="shared" ref="F4636:F4647" si="7096">IF(C4636&gt;B4636,C4636,B4636)</f>
        <v>332</v>
      </c>
      <c r="G4636" s="18">
        <f>F4636*Premissas!$C$5</f>
        <v>10702.562480227776</v>
      </c>
      <c r="M4636" s="7" t="str">
        <f>Premissas!$E$2</f>
        <v>outubro/19</v>
      </c>
      <c r="N4636" s="29">
        <f t="shared" ref="N4636" si="7097">N4622+1</f>
        <v>332</v>
      </c>
      <c r="O4636" s="15">
        <f>Premissas!$I$2</f>
        <v>63.39</v>
      </c>
      <c r="P4636" s="16">
        <f t="shared" ref="P4636:P4647" si="7098">IF(O4636&gt;105%*N4636,(O4636-N4636),0)</f>
        <v>0</v>
      </c>
      <c r="Q4636" s="17">
        <f>P4636*Premissas!$C$13</f>
        <v>0</v>
      </c>
      <c r="R4636" s="15">
        <f t="shared" ref="R4636:R4647" si="7099">IF(O4636&gt;N4636,O4636,N4636)</f>
        <v>332</v>
      </c>
      <c r="S4636" s="18">
        <f>R4636*Premissas!$C$11</f>
        <v>15990.825688073393</v>
      </c>
      <c r="Y4636" s="7" t="str">
        <f>Premissas!$E$2</f>
        <v>outubro/19</v>
      </c>
      <c r="Z4636" s="29">
        <f t="shared" ref="Z4636" si="7100">Z4622+1</f>
        <v>332</v>
      </c>
      <c r="AA4636" s="15">
        <f>Premissas!$H$2</f>
        <v>58.8</v>
      </c>
      <c r="AB4636" s="16">
        <f t="shared" ref="AB4636:AB4647" si="7101">IF(AA4636&gt;105%*Z4636,(AA4636-Z4636),0)</f>
        <v>0</v>
      </c>
      <c r="AC4636" s="17">
        <f>AB4636*Premissas!$C$6</f>
        <v>0</v>
      </c>
      <c r="AD4636" s="15">
        <f t="shared" ref="AD4636:AD4647" si="7102">IF(AA4636&gt;Z4636,AA4636,Z4636)</f>
        <v>332</v>
      </c>
      <c r="AE4636" s="18">
        <f>AD4636*Premissas!$C$12</f>
        <v>10702.562480227776</v>
      </c>
    </row>
    <row r="4637" spans="1:33" x14ac:dyDescent="0.25">
      <c r="A4637" s="7" t="str">
        <f>Premissas!$E$3</f>
        <v>setembro/19</v>
      </c>
      <c r="B4637" s="29">
        <f>B4636</f>
        <v>332</v>
      </c>
      <c r="C4637" s="15">
        <f>LARGE(Premissas!$H$3:$I$3,1)</f>
        <v>58.91</v>
      </c>
      <c r="D4637" s="16">
        <f t="shared" si="7095"/>
        <v>0</v>
      </c>
      <c r="E4637" s="17">
        <f>D4637*Premissas!$C$6</f>
        <v>0</v>
      </c>
      <c r="F4637" s="15">
        <f t="shared" si="7096"/>
        <v>332</v>
      </c>
      <c r="G4637" s="18">
        <f>F4637*Premissas!$C$5</f>
        <v>10702.562480227776</v>
      </c>
      <c r="M4637" s="7" t="str">
        <f>Premissas!$E$3</f>
        <v>setembro/19</v>
      </c>
      <c r="N4637" s="29">
        <f t="shared" ref="N4637:N4647" si="7103">N4636</f>
        <v>332</v>
      </c>
      <c r="O4637" s="15">
        <f>Premissas!$I$3</f>
        <v>52.19</v>
      </c>
      <c r="P4637" s="16">
        <f t="shared" si="7098"/>
        <v>0</v>
      </c>
      <c r="Q4637" s="17">
        <f>P4637*Premissas!$C$13</f>
        <v>0</v>
      </c>
      <c r="R4637" s="15">
        <f t="shared" si="7099"/>
        <v>332</v>
      </c>
      <c r="S4637" s="18">
        <f>R4637*Premissas!$C$11</f>
        <v>15990.825688073393</v>
      </c>
      <c r="Y4637" s="7" t="str">
        <f>Premissas!$E$3</f>
        <v>setembro/19</v>
      </c>
      <c r="Z4637" s="29">
        <f t="shared" ref="Z4637:Z4647" si="7104">Z4636</f>
        <v>332</v>
      </c>
      <c r="AA4637" s="15">
        <f>Premissas!$H$3</f>
        <v>58.91</v>
      </c>
      <c r="AB4637" s="16">
        <f t="shared" si="7101"/>
        <v>0</v>
      </c>
      <c r="AC4637" s="17">
        <f>AB4637*Premissas!$C$6</f>
        <v>0</v>
      </c>
      <c r="AD4637" s="15">
        <f t="shared" si="7102"/>
        <v>332</v>
      </c>
      <c r="AE4637" s="18">
        <f>AD4637*Premissas!$C$12</f>
        <v>10702.562480227776</v>
      </c>
    </row>
    <row r="4638" spans="1:33" x14ac:dyDescent="0.25">
      <c r="A4638" s="7" t="str">
        <f>Premissas!$E$4</f>
        <v>agosto/19</v>
      </c>
      <c r="B4638" s="29">
        <f t="shared" ref="B4638:B4647" si="7105">B4637</f>
        <v>332</v>
      </c>
      <c r="C4638" s="15">
        <f>LARGE(Premissas!$H$4:$I$4,1)</f>
        <v>46.48</v>
      </c>
      <c r="D4638" s="16">
        <f t="shared" si="7095"/>
        <v>0</v>
      </c>
      <c r="E4638" s="17">
        <f>D4638*Premissas!$C$6</f>
        <v>0</v>
      </c>
      <c r="F4638" s="15">
        <f t="shared" si="7096"/>
        <v>332</v>
      </c>
      <c r="G4638" s="18">
        <f>F4638*Premissas!$C$5</f>
        <v>10702.562480227776</v>
      </c>
      <c r="M4638" s="7" t="str">
        <f>Premissas!$E$4</f>
        <v>agosto/19</v>
      </c>
      <c r="N4638" s="29">
        <f t="shared" si="7103"/>
        <v>332</v>
      </c>
      <c r="O4638" s="15">
        <f>Premissas!$I$4</f>
        <v>20.16</v>
      </c>
      <c r="P4638" s="16">
        <f t="shared" si="7098"/>
        <v>0</v>
      </c>
      <c r="Q4638" s="17">
        <f>P4638*Premissas!$C$13</f>
        <v>0</v>
      </c>
      <c r="R4638" s="15">
        <f t="shared" si="7099"/>
        <v>332</v>
      </c>
      <c r="S4638" s="18">
        <f>R4638*Premissas!$C$11</f>
        <v>15990.825688073393</v>
      </c>
      <c r="Y4638" s="7" t="str">
        <f>Premissas!$E$4</f>
        <v>agosto/19</v>
      </c>
      <c r="Z4638" s="29">
        <f t="shared" si="7104"/>
        <v>332</v>
      </c>
      <c r="AA4638" s="15">
        <f>Premissas!$H$4</f>
        <v>46.48</v>
      </c>
      <c r="AB4638" s="16">
        <f t="shared" si="7101"/>
        <v>0</v>
      </c>
      <c r="AC4638" s="17">
        <f>AB4638*Premissas!$C$6</f>
        <v>0</v>
      </c>
      <c r="AD4638" s="15">
        <f t="shared" si="7102"/>
        <v>332</v>
      </c>
      <c r="AE4638" s="18">
        <f>AD4638*Premissas!$C$12</f>
        <v>10702.562480227776</v>
      </c>
    </row>
    <row r="4639" spans="1:33" x14ac:dyDescent="0.25">
      <c r="A4639" s="7" t="str">
        <f>Premissas!$E$5</f>
        <v>julho/19</v>
      </c>
      <c r="B4639" s="29">
        <f t="shared" si="7105"/>
        <v>332</v>
      </c>
      <c r="C4639" s="15">
        <f>LARGE(Premissas!$H$5:$I$5,1)</f>
        <v>63.17</v>
      </c>
      <c r="D4639" s="16">
        <f t="shared" si="7095"/>
        <v>0</v>
      </c>
      <c r="E4639" s="17">
        <f>D4639*Premissas!$C$6</f>
        <v>0</v>
      </c>
      <c r="F4639" s="15">
        <f t="shared" si="7096"/>
        <v>332</v>
      </c>
      <c r="G4639" s="18">
        <f>F4639*Premissas!$C$5</f>
        <v>10702.562480227776</v>
      </c>
      <c r="M4639" s="7" t="str">
        <f>Premissas!$E$5</f>
        <v>julho/19</v>
      </c>
      <c r="N4639" s="29">
        <f t="shared" si="7103"/>
        <v>332</v>
      </c>
      <c r="O4639" s="15">
        <f>Premissas!$I$5</f>
        <v>39.979999999999997</v>
      </c>
      <c r="P4639" s="16">
        <f t="shared" si="7098"/>
        <v>0</v>
      </c>
      <c r="Q4639" s="17">
        <f>P4639*Premissas!$C$13</f>
        <v>0</v>
      </c>
      <c r="R4639" s="15">
        <f t="shared" si="7099"/>
        <v>332</v>
      </c>
      <c r="S4639" s="18">
        <f>R4639*Premissas!$C$11</f>
        <v>15990.825688073393</v>
      </c>
      <c r="Y4639" s="7" t="str">
        <f>Premissas!$E$5</f>
        <v>julho/19</v>
      </c>
      <c r="Z4639" s="29">
        <f t="shared" si="7104"/>
        <v>332</v>
      </c>
      <c r="AA4639" s="15">
        <f>Premissas!$H$5</f>
        <v>63.17</v>
      </c>
      <c r="AB4639" s="16">
        <f t="shared" si="7101"/>
        <v>0</v>
      </c>
      <c r="AC4639" s="17">
        <f>AB4639*Premissas!$C$6</f>
        <v>0</v>
      </c>
      <c r="AD4639" s="15">
        <f t="shared" si="7102"/>
        <v>332</v>
      </c>
      <c r="AE4639" s="18">
        <f>AD4639*Premissas!$C$12</f>
        <v>10702.562480227776</v>
      </c>
    </row>
    <row r="4640" spans="1:33" x14ac:dyDescent="0.25">
      <c r="A4640" s="7" t="str">
        <f>Premissas!$E$6</f>
        <v>junho/19</v>
      </c>
      <c r="B4640" s="29">
        <f t="shared" si="7105"/>
        <v>332</v>
      </c>
      <c r="C4640" s="15">
        <f>LARGE(Premissas!$H$6:$I$6,1)</f>
        <v>59.47</v>
      </c>
      <c r="D4640" s="16">
        <f t="shared" si="7095"/>
        <v>0</v>
      </c>
      <c r="E4640" s="17">
        <f>D4640*Premissas!$C$6</f>
        <v>0</v>
      </c>
      <c r="F4640" s="15">
        <f t="shared" si="7096"/>
        <v>332</v>
      </c>
      <c r="G4640" s="18">
        <f>F4640*Premissas!$C$5</f>
        <v>10702.562480227776</v>
      </c>
      <c r="M4640" s="7" t="str">
        <f>Premissas!$E$6</f>
        <v>junho/19</v>
      </c>
      <c r="N4640" s="29">
        <f t="shared" si="7103"/>
        <v>332</v>
      </c>
      <c r="O4640" s="15">
        <f>Premissas!$I$6</f>
        <v>47.71</v>
      </c>
      <c r="P4640" s="16">
        <f t="shared" si="7098"/>
        <v>0</v>
      </c>
      <c r="Q4640" s="17">
        <f>P4640*Premissas!$C$13</f>
        <v>0</v>
      </c>
      <c r="R4640" s="15">
        <f t="shared" si="7099"/>
        <v>332</v>
      </c>
      <c r="S4640" s="18">
        <f>R4640*Premissas!$C$11</f>
        <v>15990.825688073393</v>
      </c>
      <c r="Y4640" s="7" t="str">
        <f>Premissas!$E$6</f>
        <v>junho/19</v>
      </c>
      <c r="Z4640" s="29">
        <f t="shared" si="7104"/>
        <v>332</v>
      </c>
      <c r="AA4640" s="15">
        <f>Premissas!$H$6</f>
        <v>59.47</v>
      </c>
      <c r="AB4640" s="16">
        <f t="shared" si="7101"/>
        <v>0</v>
      </c>
      <c r="AC4640" s="17">
        <f>AB4640*Premissas!$C$6</f>
        <v>0</v>
      </c>
      <c r="AD4640" s="15">
        <f t="shared" si="7102"/>
        <v>332</v>
      </c>
      <c r="AE4640" s="18">
        <f>AD4640*Premissas!$C$12</f>
        <v>10702.562480227776</v>
      </c>
    </row>
    <row r="4641" spans="1:33" x14ac:dyDescent="0.25">
      <c r="A4641" s="7" t="str">
        <f>Premissas!$E$7</f>
        <v>maio/19</v>
      </c>
      <c r="B4641" s="29">
        <f t="shared" si="7105"/>
        <v>332</v>
      </c>
      <c r="C4641" s="15">
        <f>LARGE(Premissas!$H$7:$I$7,1)</f>
        <v>61.04</v>
      </c>
      <c r="D4641" s="20">
        <f t="shared" si="7095"/>
        <v>0</v>
      </c>
      <c r="E4641" s="17">
        <f>D4641*Premissas!$C$6</f>
        <v>0</v>
      </c>
      <c r="F4641" s="15">
        <f t="shared" si="7096"/>
        <v>332</v>
      </c>
      <c r="G4641" s="18">
        <f>F4641*Premissas!$C$5</f>
        <v>10702.562480227776</v>
      </c>
      <c r="M4641" s="7" t="str">
        <f>Premissas!$E$7</f>
        <v>maio/19</v>
      </c>
      <c r="N4641" s="29">
        <f t="shared" si="7103"/>
        <v>332</v>
      </c>
      <c r="O4641" s="15">
        <f>Premissas!$I$7</f>
        <v>46.37</v>
      </c>
      <c r="P4641" s="20">
        <f t="shared" si="7098"/>
        <v>0</v>
      </c>
      <c r="Q4641" s="17">
        <f>P4641*Premissas!$C$13</f>
        <v>0</v>
      </c>
      <c r="R4641" s="15">
        <f t="shared" si="7099"/>
        <v>332</v>
      </c>
      <c r="S4641" s="18">
        <f>R4641*Premissas!$C$11</f>
        <v>15990.825688073393</v>
      </c>
      <c r="Y4641" s="7" t="str">
        <f>Premissas!$E$7</f>
        <v>maio/19</v>
      </c>
      <c r="Z4641" s="29">
        <f t="shared" si="7104"/>
        <v>332</v>
      </c>
      <c r="AA4641" s="15">
        <f>Premissas!$H$7</f>
        <v>61.04</v>
      </c>
      <c r="AB4641" s="20">
        <f t="shared" si="7101"/>
        <v>0</v>
      </c>
      <c r="AC4641" s="17">
        <f>AB4641*Premissas!$C$6</f>
        <v>0</v>
      </c>
      <c r="AD4641" s="15">
        <f t="shared" si="7102"/>
        <v>332</v>
      </c>
      <c r="AE4641" s="18">
        <f>AD4641*Premissas!$C$12</f>
        <v>10702.562480227776</v>
      </c>
    </row>
    <row r="4642" spans="1:33" x14ac:dyDescent="0.25">
      <c r="A4642" s="7" t="str">
        <f>Premissas!$E$8</f>
        <v>abril/19</v>
      </c>
      <c r="B4642" s="29">
        <f t="shared" si="7105"/>
        <v>332</v>
      </c>
      <c r="C4642" s="15">
        <f>LARGE(Premissas!$H$8:$I$8,1)</f>
        <v>81.98</v>
      </c>
      <c r="D4642" s="20">
        <f t="shared" si="7095"/>
        <v>0</v>
      </c>
      <c r="E4642" s="17">
        <f>D4642*Premissas!$C$6</f>
        <v>0</v>
      </c>
      <c r="F4642" s="15">
        <f t="shared" si="7096"/>
        <v>332</v>
      </c>
      <c r="G4642" s="18">
        <f>F4642*Premissas!$C$5</f>
        <v>10702.562480227776</v>
      </c>
      <c r="M4642" s="7" t="str">
        <f>Premissas!$E$8</f>
        <v>abril/19</v>
      </c>
      <c r="N4642" s="29">
        <f t="shared" si="7103"/>
        <v>332</v>
      </c>
      <c r="O4642" s="15">
        <f>Premissas!$I$8</f>
        <v>53.09</v>
      </c>
      <c r="P4642" s="20">
        <f t="shared" si="7098"/>
        <v>0</v>
      </c>
      <c r="Q4642" s="17">
        <f>P4642*Premissas!$C$13</f>
        <v>0</v>
      </c>
      <c r="R4642" s="15">
        <f t="shared" si="7099"/>
        <v>332</v>
      </c>
      <c r="S4642" s="18">
        <f>R4642*Premissas!$C$11</f>
        <v>15990.825688073393</v>
      </c>
      <c r="Y4642" s="7" t="str">
        <f>Premissas!$E$8</f>
        <v>abril/19</v>
      </c>
      <c r="Z4642" s="29">
        <f t="shared" si="7104"/>
        <v>332</v>
      </c>
      <c r="AA4642" s="15">
        <f>Premissas!$H$8</f>
        <v>81.98</v>
      </c>
      <c r="AB4642" s="20">
        <f t="shared" si="7101"/>
        <v>0</v>
      </c>
      <c r="AC4642" s="17">
        <f>AB4642*Premissas!$C$6</f>
        <v>0</v>
      </c>
      <c r="AD4642" s="15">
        <f t="shared" si="7102"/>
        <v>332</v>
      </c>
      <c r="AE4642" s="18">
        <f>AD4642*Premissas!$C$12</f>
        <v>10702.562480227776</v>
      </c>
    </row>
    <row r="4643" spans="1:33" x14ac:dyDescent="0.25">
      <c r="A4643" s="7" t="str">
        <f>Premissas!$E$9</f>
        <v>março/19</v>
      </c>
      <c r="B4643" s="29">
        <f t="shared" si="7105"/>
        <v>332</v>
      </c>
      <c r="C4643" s="15">
        <f>LARGE(Premissas!$H$9:$I$9,1)</f>
        <v>77.73</v>
      </c>
      <c r="D4643" s="20">
        <f t="shared" si="7095"/>
        <v>0</v>
      </c>
      <c r="E4643" s="17">
        <f>D4643*Premissas!$C$6</f>
        <v>0</v>
      </c>
      <c r="F4643" s="15">
        <f t="shared" si="7096"/>
        <v>332</v>
      </c>
      <c r="G4643" s="18">
        <f>F4643*Premissas!$C$5</f>
        <v>10702.562480227776</v>
      </c>
      <c r="M4643" s="7" t="str">
        <f>Premissas!$E$9</f>
        <v>março/19</v>
      </c>
      <c r="N4643" s="29">
        <f t="shared" si="7103"/>
        <v>332</v>
      </c>
      <c r="O4643" s="15">
        <f>Premissas!$I$9</f>
        <v>77.73</v>
      </c>
      <c r="P4643" s="20">
        <f t="shared" si="7098"/>
        <v>0</v>
      </c>
      <c r="Q4643" s="17">
        <f>P4643*Premissas!$C$13</f>
        <v>0</v>
      </c>
      <c r="R4643" s="15">
        <f t="shared" si="7099"/>
        <v>332</v>
      </c>
      <c r="S4643" s="18">
        <f>R4643*Premissas!$C$11</f>
        <v>15990.825688073393</v>
      </c>
      <c r="Y4643" s="7" t="str">
        <f>Premissas!$E$9</f>
        <v>março/19</v>
      </c>
      <c r="Z4643" s="29">
        <f t="shared" si="7104"/>
        <v>332</v>
      </c>
      <c r="AA4643" s="15">
        <f>Premissas!$H$9</f>
        <v>77.62</v>
      </c>
      <c r="AB4643" s="20">
        <f t="shared" si="7101"/>
        <v>0</v>
      </c>
      <c r="AC4643" s="17">
        <f>AB4643*Premissas!$C$6</f>
        <v>0</v>
      </c>
      <c r="AD4643" s="15">
        <f t="shared" si="7102"/>
        <v>332</v>
      </c>
      <c r="AE4643" s="18">
        <f>AD4643*Premissas!$C$12</f>
        <v>10702.562480227776</v>
      </c>
    </row>
    <row r="4644" spans="1:33" x14ac:dyDescent="0.25">
      <c r="A4644" s="7" t="str">
        <f>Premissas!$E$10</f>
        <v>fevereiro/19</v>
      </c>
      <c r="B4644" s="29">
        <f t="shared" si="7105"/>
        <v>332</v>
      </c>
      <c r="C4644" s="15">
        <f>LARGE(Premissas!$H$10:$I$10,1)</f>
        <v>89.49</v>
      </c>
      <c r="D4644" s="20">
        <f t="shared" si="7095"/>
        <v>0</v>
      </c>
      <c r="E4644" s="17">
        <f>D4644*Premissas!$C$6</f>
        <v>0</v>
      </c>
      <c r="F4644" s="15">
        <f t="shared" si="7096"/>
        <v>332</v>
      </c>
      <c r="G4644" s="18">
        <f>F4644*Premissas!$C$5</f>
        <v>10702.562480227776</v>
      </c>
      <c r="M4644" s="7" t="str">
        <f>Premissas!$E$10</f>
        <v>fevereiro/19</v>
      </c>
      <c r="N4644" s="29">
        <f t="shared" si="7103"/>
        <v>332</v>
      </c>
      <c r="O4644" s="15">
        <f>Premissas!$I$10</f>
        <v>61.82</v>
      </c>
      <c r="P4644" s="20">
        <f t="shared" si="7098"/>
        <v>0</v>
      </c>
      <c r="Q4644" s="17">
        <f>P4644*Premissas!$C$13</f>
        <v>0</v>
      </c>
      <c r="R4644" s="15">
        <f t="shared" si="7099"/>
        <v>332</v>
      </c>
      <c r="S4644" s="18">
        <f>R4644*Premissas!$C$11</f>
        <v>15990.825688073393</v>
      </c>
      <c r="Y4644" s="7" t="str">
        <f>Premissas!$E$10</f>
        <v>fevereiro/19</v>
      </c>
      <c r="Z4644" s="29">
        <f t="shared" si="7104"/>
        <v>332</v>
      </c>
      <c r="AA4644" s="15">
        <f>Premissas!$H$10</f>
        <v>89.49</v>
      </c>
      <c r="AB4644" s="20">
        <f t="shared" si="7101"/>
        <v>0</v>
      </c>
      <c r="AC4644" s="17">
        <f>AB4644*Premissas!$C$6</f>
        <v>0</v>
      </c>
      <c r="AD4644" s="15">
        <f t="shared" si="7102"/>
        <v>332</v>
      </c>
      <c r="AE4644" s="18">
        <f>AD4644*Premissas!$C$12</f>
        <v>10702.562480227776</v>
      </c>
    </row>
    <row r="4645" spans="1:33" x14ac:dyDescent="0.25">
      <c r="A4645" s="7" t="str">
        <f>Premissas!$E$11</f>
        <v>janeiro/19</v>
      </c>
      <c r="B4645" s="29">
        <f t="shared" si="7105"/>
        <v>332</v>
      </c>
      <c r="C4645" s="15">
        <f>LARGE(Premissas!$H$11:$I$11,1)</f>
        <v>81.09</v>
      </c>
      <c r="D4645" s="16">
        <f t="shared" si="7095"/>
        <v>0</v>
      </c>
      <c r="E4645" s="17">
        <f>D4645*Premissas!$C$6</f>
        <v>0</v>
      </c>
      <c r="F4645" s="15">
        <f t="shared" si="7096"/>
        <v>332</v>
      </c>
      <c r="G4645" s="18">
        <f>F4645*Premissas!$C$5</f>
        <v>10702.562480227776</v>
      </c>
      <c r="M4645" s="7" t="str">
        <f>Premissas!$E$11</f>
        <v>janeiro/19</v>
      </c>
      <c r="N4645" s="29">
        <f t="shared" si="7103"/>
        <v>332</v>
      </c>
      <c r="O4645" s="15">
        <f>Premissas!$I$11</f>
        <v>57.12</v>
      </c>
      <c r="P4645" s="16">
        <f t="shared" si="7098"/>
        <v>0</v>
      </c>
      <c r="Q4645" s="17">
        <f>P4645*Premissas!$C$13</f>
        <v>0</v>
      </c>
      <c r="R4645" s="15">
        <f t="shared" si="7099"/>
        <v>332</v>
      </c>
      <c r="S4645" s="18">
        <f>R4645*Premissas!$C$11</f>
        <v>15990.825688073393</v>
      </c>
      <c r="Y4645" s="7" t="str">
        <f>Premissas!$E$11</f>
        <v>janeiro/19</v>
      </c>
      <c r="Z4645" s="29">
        <f t="shared" si="7104"/>
        <v>332</v>
      </c>
      <c r="AA4645" s="15">
        <f>Premissas!$H$11</f>
        <v>81.09</v>
      </c>
      <c r="AB4645" s="16">
        <f t="shared" si="7101"/>
        <v>0</v>
      </c>
      <c r="AC4645" s="17">
        <f>AB4645*Premissas!$C$6</f>
        <v>0</v>
      </c>
      <c r="AD4645" s="15">
        <f t="shared" si="7102"/>
        <v>332</v>
      </c>
      <c r="AE4645" s="18">
        <f>AD4645*Premissas!$C$12</f>
        <v>10702.562480227776</v>
      </c>
    </row>
    <row r="4646" spans="1:33" x14ac:dyDescent="0.25">
      <c r="A4646" s="7" t="str">
        <f>Premissas!$E$12</f>
        <v>dezembro/18</v>
      </c>
      <c r="B4646" s="29">
        <f t="shared" si="7105"/>
        <v>332</v>
      </c>
      <c r="C4646" s="15">
        <f>LARGE(Premissas!$H$12:$I$12,1)</f>
        <v>66.98</v>
      </c>
      <c r="D4646" s="16">
        <f t="shared" si="7095"/>
        <v>0</v>
      </c>
      <c r="E4646" s="17">
        <f>D4646*Premissas!$C$6</f>
        <v>0</v>
      </c>
      <c r="F4646" s="15">
        <f t="shared" si="7096"/>
        <v>332</v>
      </c>
      <c r="G4646" s="18">
        <f>F4646*Premissas!$C$5</f>
        <v>10702.562480227776</v>
      </c>
      <c r="M4646" s="7" t="str">
        <f>Premissas!$E$12</f>
        <v>dezembro/18</v>
      </c>
      <c r="N4646" s="29">
        <f t="shared" si="7103"/>
        <v>332</v>
      </c>
      <c r="O4646" s="15">
        <f>Premissas!$I$12</f>
        <v>56.9</v>
      </c>
      <c r="P4646" s="16">
        <f t="shared" si="7098"/>
        <v>0</v>
      </c>
      <c r="Q4646" s="17">
        <f>P4646*Premissas!$C$13</f>
        <v>0</v>
      </c>
      <c r="R4646" s="15">
        <f t="shared" si="7099"/>
        <v>332</v>
      </c>
      <c r="S4646" s="18">
        <f>R4646*Premissas!$C$11</f>
        <v>15990.825688073393</v>
      </c>
      <c r="Y4646" s="7" t="str">
        <f>Premissas!$E$12</f>
        <v>dezembro/18</v>
      </c>
      <c r="Z4646" s="29">
        <f t="shared" si="7104"/>
        <v>332</v>
      </c>
      <c r="AA4646" s="15">
        <f>Premissas!$H$12</f>
        <v>66.98</v>
      </c>
      <c r="AB4646" s="16">
        <f t="shared" si="7101"/>
        <v>0</v>
      </c>
      <c r="AC4646" s="17">
        <f>AB4646*Premissas!$C$6</f>
        <v>0</v>
      </c>
      <c r="AD4646" s="15">
        <f t="shared" si="7102"/>
        <v>332</v>
      </c>
      <c r="AE4646" s="18">
        <f>AD4646*Premissas!$C$12</f>
        <v>10702.562480227776</v>
      </c>
    </row>
    <row r="4647" spans="1:33" x14ac:dyDescent="0.25">
      <c r="A4647" s="7" t="str">
        <f>Premissas!$E$13</f>
        <v>novembro/18</v>
      </c>
      <c r="B4647" s="29">
        <f t="shared" si="7105"/>
        <v>332</v>
      </c>
      <c r="C4647" s="15">
        <f>LARGE(Premissas!$H$13:$I$13,1)</f>
        <v>66.42</v>
      </c>
      <c r="D4647" s="16">
        <f t="shared" si="7095"/>
        <v>0</v>
      </c>
      <c r="E4647" s="17">
        <f>D4647*Premissas!$C$6</f>
        <v>0</v>
      </c>
      <c r="F4647" s="15">
        <f t="shared" si="7096"/>
        <v>332</v>
      </c>
      <c r="G4647" s="18">
        <f>F4647*Premissas!$C$5</f>
        <v>10702.562480227776</v>
      </c>
      <c r="M4647" s="7" t="str">
        <f>Premissas!$E$13</f>
        <v>novembro/18</v>
      </c>
      <c r="N4647" s="29">
        <f t="shared" si="7103"/>
        <v>332</v>
      </c>
      <c r="O4647" s="15">
        <f>Premissas!$I$13</f>
        <v>40.659999999999997</v>
      </c>
      <c r="P4647" s="16">
        <f t="shared" si="7098"/>
        <v>0</v>
      </c>
      <c r="Q4647" s="17">
        <f>P4647*Premissas!$C$13</f>
        <v>0</v>
      </c>
      <c r="R4647" s="15">
        <f t="shared" si="7099"/>
        <v>332</v>
      </c>
      <c r="S4647" s="18">
        <f>R4647*Premissas!$C$11</f>
        <v>15990.825688073393</v>
      </c>
      <c r="Y4647" s="7" t="str">
        <f>Premissas!$E$13</f>
        <v>novembro/18</v>
      </c>
      <c r="Z4647" s="29">
        <f t="shared" si="7104"/>
        <v>332</v>
      </c>
      <c r="AA4647" s="15">
        <f>Premissas!$H$13</f>
        <v>66.42</v>
      </c>
      <c r="AB4647" s="16">
        <f t="shared" si="7101"/>
        <v>0</v>
      </c>
      <c r="AC4647" s="17">
        <f>AB4647*Premissas!$C$6</f>
        <v>0</v>
      </c>
      <c r="AD4647" s="15">
        <f t="shared" si="7102"/>
        <v>332</v>
      </c>
      <c r="AE4647" s="18">
        <f>AD4647*Premissas!$C$12</f>
        <v>10702.562480227776</v>
      </c>
    </row>
    <row r="4648" spans="1:33" x14ac:dyDescent="0.25">
      <c r="A4648" s="26" t="s">
        <v>35</v>
      </c>
      <c r="B4648" s="5"/>
      <c r="C4648" s="5">
        <f>LARGE(C4635:C4647,1)</f>
        <v>89.49</v>
      </c>
      <c r="D4648" s="5">
        <f>LARGE(D4635:D4647,1)</f>
        <v>0</v>
      </c>
      <c r="E4648" s="27">
        <f>SUM(E4636:E4647)</f>
        <v>0</v>
      </c>
      <c r="F4648" s="5">
        <f>LARGE(F4635:F4647,1)</f>
        <v>332</v>
      </c>
      <c r="G4648" s="27">
        <f t="shared" ref="G4648:G4704" si="7106">SUM(G4636:G4647)</f>
        <v>128430.74976273331</v>
      </c>
      <c r="H4648" s="50">
        <f>E4648+G4648</f>
        <v>128430.74976273331</v>
      </c>
      <c r="I4648">
        <f>B4636</f>
        <v>332</v>
      </c>
      <c r="M4648" s="26" t="s">
        <v>35</v>
      </c>
      <c r="N4648" s="5"/>
      <c r="O4648" s="5">
        <f t="shared" ref="O4648:P4648" si="7107">LARGE(O4635:O4647,1)</f>
        <v>77.73</v>
      </c>
      <c r="P4648" s="5">
        <f t="shared" si="7107"/>
        <v>0</v>
      </c>
      <c r="Q4648" s="27">
        <f t="shared" ref="Q4648" si="7108">SUM(Q4636:Q4647)</f>
        <v>0</v>
      </c>
      <c r="R4648" s="5">
        <f t="shared" ref="R4648" si="7109">LARGE(R4635:R4647,1)</f>
        <v>332</v>
      </c>
      <c r="S4648" s="27">
        <f t="shared" ref="S4648:S4704" si="7110">SUM(S4636:S4647)</f>
        <v>191889.90825688071</v>
      </c>
      <c r="T4648" s="50">
        <f t="shared" ref="T4648" si="7111">Q4648+S4648</f>
        <v>191889.90825688071</v>
      </c>
      <c r="U4648">
        <f t="shared" ref="U4648" si="7112">N4636</f>
        <v>332</v>
      </c>
      <c r="Y4648" s="26" t="s">
        <v>35</v>
      </c>
      <c r="Z4648" s="5"/>
      <c r="AA4648" s="5">
        <f t="shared" ref="AA4648:AB4648" si="7113">LARGE(AA4635:AA4647,1)</f>
        <v>89.49</v>
      </c>
      <c r="AB4648" s="5">
        <f t="shared" si="7113"/>
        <v>0</v>
      </c>
      <c r="AC4648" s="27">
        <f t="shared" ref="AC4648" si="7114">SUM(AC4636:AC4647)</f>
        <v>0</v>
      </c>
      <c r="AD4648" s="5">
        <f t="shared" ref="AD4648" si="7115">LARGE(AD4635:AD4647,1)</f>
        <v>332</v>
      </c>
      <c r="AE4648" s="27">
        <f t="shared" ref="AE4648:AE4704" si="7116">SUM(AE4636:AE4647)</f>
        <v>128430.74976273331</v>
      </c>
      <c r="AF4648" s="50">
        <f t="shared" ref="AF4648" si="7117">AC4648+AE4648</f>
        <v>128430.74976273331</v>
      </c>
      <c r="AG4648">
        <f t="shared" ref="AG4648" si="7118">Z4636</f>
        <v>332</v>
      </c>
    </row>
    <row r="4649" spans="1:33" x14ac:dyDescent="0.25">
      <c r="A4649" s="6" t="s">
        <v>12</v>
      </c>
      <c r="B4649" s="6" t="s">
        <v>18</v>
      </c>
      <c r="C4649" s="6" t="s">
        <v>19</v>
      </c>
      <c r="D4649" s="14" t="s">
        <v>20</v>
      </c>
      <c r="E4649" s="14" t="s">
        <v>21</v>
      </c>
      <c r="F4649" s="6" t="s">
        <v>22</v>
      </c>
      <c r="G4649" s="6" t="s">
        <v>23</v>
      </c>
      <c r="M4649" s="6" t="s">
        <v>12</v>
      </c>
      <c r="N4649" s="6" t="s">
        <v>18</v>
      </c>
      <c r="O4649" s="6" t="s">
        <v>19</v>
      </c>
      <c r="P4649" s="14" t="s">
        <v>20</v>
      </c>
      <c r="Q4649" s="14" t="s">
        <v>21</v>
      </c>
      <c r="R4649" s="6" t="s">
        <v>22</v>
      </c>
      <c r="S4649" s="6" t="s">
        <v>23</v>
      </c>
      <c r="Y4649" s="6" t="s">
        <v>12</v>
      </c>
      <c r="Z4649" s="6" t="s">
        <v>18</v>
      </c>
      <c r="AA4649" s="6" t="s">
        <v>19</v>
      </c>
      <c r="AB4649" s="14" t="s">
        <v>20</v>
      </c>
      <c r="AC4649" s="14" t="s">
        <v>21</v>
      </c>
      <c r="AD4649" s="6" t="s">
        <v>22</v>
      </c>
      <c r="AE4649" s="6" t="s">
        <v>23</v>
      </c>
    </row>
    <row r="4650" spans="1:33" x14ac:dyDescent="0.25">
      <c r="A4650" s="7" t="str">
        <f>Premissas!$E$2</f>
        <v>outubro/19</v>
      </c>
      <c r="B4650" s="29">
        <f>B4636+1</f>
        <v>333</v>
      </c>
      <c r="C4650" s="15">
        <f>LARGE(Premissas!$H$2:$I$2,1)</f>
        <v>63.39</v>
      </c>
      <c r="D4650" s="16">
        <f t="shared" ref="D4650:D4661" si="7119">IF(C4650&gt;105%*B4650,(C4650-B4650),0)</f>
        <v>0</v>
      </c>
      <c r="E4650" s="17">
        <f>D4650*Premissas!$C$6</f>
        <v>0</v>
      </c>
      <c r="F4650" s="15">
        <f t="shared" ref="F4650:F4661" si="7120">IF(C4650&gt;B4650,C4650,B4650)</f>
        <v>333</v>
      </c>
      <c r="G4650" s="18">
        <f>F4650*Premissas!$C$5</f>
        <v>10734.799114204367</v>
      </c>
      <c r="M4650" s="7" t="str">
        <f>Premissas!$E$2</f>
        <v>outubro/19</v>
      </c>
      <c r="N4650" s="29">
        <f t="shared" ref="N4650" si="7121">N4636+1</f>
        <v>333</v>
      </c>
      <c r="O4650" s="15">
        <f>Premissas!$I$2</f>
        <v>63.39</v>
      </c>
      <c r="P4650" s="16">
        <f t="shared" ref="P4650:P4661" si="7122">IF(O4650&gt;105%*N4650,(O4650-N4650),0)</f>
        <v>0</v>
      </c>
      <c r="Q4650" s="17">
        <f>P4650*Premissas!$C$13</f>
        <v>0</v>
      </c>
      <c r="R4650" s="15">
        <f t="shared" ref="R4650:R4661" si="7123">IF(O4650&gt;N4650,O4650,N4650)</f>
        <v>333</v>
      </c>
      <c r="S4650" s="18">
        <f>R4650*Premissas!$C$11</f>
        <v>16038.990825688074</v>
      </c>
      <c r="Y4650" s="7" t="str">
        <f>Premissas!$E$2</f>
        <v>outubro/19</v>
      </c>
      <c r="Z4650" s="29">
        <f t="shared" ref="Z4650" si="7124">Z4636+1</f>
        <v>333</v>
      </c>
      <c r="AA4650" s="15">
        <f>Premissas!$H$2</f>
        <v>58.8</v>
      </c>
      <c r="AB4650" s="16">
        <f t="shared" ref="AB4650:AB4661" si="7125">IF(AA4650&gt;105%*Z4650,(AA4650-Z4650),0)</f>
        <v>0</v>
      </c>
      <c r="AC4650" s="17">
        <f>AB4650*Premissas!$C$6</f>
        <v>0</v>
      </c>
      <c r="AD4650" s="15">
        <f t="shared" ref="AD4650:AD4661" si="7126">IF(AA4650&gt;Z4650,AA4650,Z4650)</f>
        <v>333</v>
      </c>
      <c r="AE4650" s="18">
        <f>AD4650*Premissas!$C$12</f>
        <v>10734.799114204367</v>
      </c>
    </row>
    <row r="4651" spans="1:33" x14ac:dyDescent="0.25">
      <c r="A4651" s="7" t="str">
        <f>Premissas!$E$3</f>
        <v>setembro/19</v>
      </c>
      <c r="B4651" s="29">
        <f>B4650</f>
        <v>333</v>
      </c>
      <c r="C4651" s="15">
        <f>LARGE(Premissas!$H$3:$I$3,1)</f>
        <v>58.91</v>
      </c>
      <c r="D4651" s="16">
        <f t="shared" si="7119"/>
        <v>0</v>
      </c>
      <c r="E4651" s="17">
        <f>D4651*Premissas!$C$6</f>
        <v>0</v>
      </c>
      <c r="F4651" s="15">
        <f t="shared" si="7120"/>
        <v>333</v>
      </c>
      <c r="G4651" s="18">
        <f>F4651*Premissas!$C$5</f>
        <v>10734.799114204367</v>
      </c>
      <c r="M4651" s="7" t="str">
        <f>Premissas!$E$3</f>
        <v>setembro/19</v>
      </c>
      <c r="N4651" s="29">
        <f t="shared" ref="N4651:N4661" si="7127">N4650</f>
        <v>333</v>
      </c>
      <c r="O4651" s="15">
        <f>Premissas!$I$3</f>
        <v>52.19</v>
      </c>
      <c r="P4651" s="16">
        <f t="shared" si="7122"/>
        <v>0</v>
      </c>
      <c r="Q4651" s="17">
        <f>P4651*Premissas!$C$13</f>
        <v>0</v>
      </c>
      <c r="R4651" s="15">
        <f t="shared" si="7123"/>
        <v>333</v>
      </c>
      <c r="S4651" s="18">
        <f>R4651*Premissas!$C$11</f>
        <v>16038.990825688074</v>
      </c>
      <c r="Y4651" s="7" t="str">
        <f>Premissas!$E$3</f>
        <v>setembro/19</v>
      </c>
      <c r="Z4651" s="29">
        <f t="shared" ref="Z4651:Z4661" si="7128">Z4650</f>
        <v>333</v>
      </c>
      <c r="AA4651" s="15">
        <f>Premissas!$H$3</f>
        <v>58.91</v>
      </c>
      <c r="AB4651" s="16">
        <f t="shared" si="7125"/>
        <v>0</v>
      </c>
      <c r="AC4651" s="17">
        <f>AB4651*Premissas!$C$6</f>
        <v>0</v>
      </c>
      <c r="AD4651" s="15">
        <f t="shared" si="7126"/>
        <v>333</v>
      </c>
      <c r="AE4651" s="18">
        <f>AD4651*Premissas!$C$12</f>
        <v>10734.799114204367</v>
      </c>
    </row>
    <row r="4652" spans="1:33" x14ac:dyDescent="0.25">
      <c r="A4652" s="7" t="str">
        <f>Premissas!$E$4</f>
        <v>agosto/19</v>
      </c>
      <c r="B4652" s="29">
        <f t="shared" ref="B4652:B4661" si="7129">B4651</f>
        <v>333</v>
      </c>
      <c r="C4652" s="15">
        <f>LARGE(Premissas!$H$4:$I$4,1)</f>
        <v>46.48</v>
      </c>
      <c r="D4652" s="16">
        <f t="shared" si="7119"/>
        <v>0</v>
      </c>
      <c r="E4652" s="17">
        <f>D4652*Premissas!$C$6</f>
        <v>0</v>
      </c>
      <c r="F4652" s="15">
        <f t="shared" si="7120"/>
        <v>333</v>
      </c>
      <c r="G4652" s="18">
        <f>F4652*Premissas!$C$5</f>
        <v>10734.799114204367</v>
      </c>
      <c r="M4652" s="7" t="str">
        <f>Premissas!$E$4</f>
        <v>agosto/19</v>
      </c>
      <c r="N4652" s="29">
        <f t="shared" si="7127"/>
        <v>333</v>
      </c>
      <c r="O4652" s="15">
        <f>Premissas!$I$4</f>
        <v>20.16</v>
      </c>
      <c r="P4652" s="16">
        <f t="shared" si="7122"/>
        <v>0</v>
      </c>
      <c r="Q4652" s="17">
        <f>P4652*Premissas!$C$13</f>
        <v>0</v>
      </c>
      <c r="R4652" s="15">
        <f t="shared" si="7123"/>
        <v>333</v>
      </c>
      <c r="S4652" s="18">
        <f>R4652*Premissas!$C$11</f>
        <v>16038.990825688074</v>
      </c>
      <c r="Y4652" s="7" t="str">
        <f>Premissas!$E$4</f>
        <v>agosto/19</v>
      </c>
      <c r="Z4652" s="29">
        <f t="shared" si="7128"/>
        <v>333</v>
      </c>
      <c r="AA4652" s="15">
        <f>Premissas!$H$4</f>
        <v>46.48</v>
      </c>
      <c r="AB4652" s="16">
        <f t="shared" si="7125"/>
        <v>0</v>
      </c>
      <c r="AC4652" s="17">
        <f>AB4652*Premissas!$C$6</f>
        <v>0</v>
      </c>
      <c r="AD4652" s="15">
        <f t="shared" si="7126"/>
        <v>333</v>
      </c>
      <c r="AE4652" s="18">
        <f>AD4652*Premissas!$C$12</f>
        <v>10734.799114204367</v>
      </c>
    </row>
    <row r="4653" spans="1:33" x14ac:dyDescent="0.25">
      <c r="A4653" s="7" t="str">
        <f>Premissas!$E$5</f>
        <v>julho/19</v>
      </c>
      <c r="B4653" s="29">
        <f t="shared" si="7129"/>
        <v>333</v>
      </c>
      <c r="C4653" s="15">
        <f>LARGE(Premissas!$H$5:$I$5,1)</f>
        <v>63.17</v>
      </c>
      <c r="D4653" s="16">
        <f t="shared" si="7119"/>
        <v>0</v>
      </c>
      <c r="E4653" s="17">
        <f>D4653*Premissas!$C$6</f>
        <v>0</v>
      </c>
      <c r="F4653" s="15">
        <f t="shared" si="7120"/>
        <v>333</v>
      </c>
      <c r="G4653" s="18">
        <f>F4653*Premissas!$C$5</f>
        <v>10734.799114204367</v>
      </c>
      <c r="M4653" s="7" t="str">
        <f>Premissas!$E$5</f>
        <v>julho/19</v>
      </c>
      <c r="N4653" s="29">
        <f t="shared" si="7127"/>
        <v>333</v>
      </c>
      <c r="O4653" s="15">
        <f>Premissas!$I$5</f>
        <v>39.979999999999997</v>
      </c>
      <c r="P4653" s="16">
        <f t="shared" si="7122"/>
        <v>0</v>
      </c>
      <c r="Q4653" s="17">
        <f>P4653*Premissas!$C$13</f>
        <v>0</v>
      </c>
      <c r="R4653" s="15">
        <f t="shared" si="7123"/>
        <v>333</v>
      </c>
      <c r="S4653" s="18">
        <f>R4653*Premissas!$C$11</f>
        <v>16038.990825688074</v>
      </c>
      <c r="Y4653" s="7" t="str">
        <f>Premissas!$E$5</f>
        <v>julho/19</v>
      </c>
      <c r="Z4653" s="29">
        <f t="shared" si="7128"/>
        <v>333</v>
      </c>
      <c r="AA4653" s="15">
        <f>Premissas!$H$5</f>
        <v>63.17</v>
      </c>
      <c r="AB4653" s="16">
        <f t="shared" si="7125"/>
        <v>0</v>
      </c>
      <c r="AC4653" s="17">
        <f>AB4653*Premissas!$C$6</f>
        <v>0</v>
      </c>
      <c r="AD4653" s="15">
        <f t="shared" si="7126"/>
        <v>333</v>
      </c>
      <c r="AE4653" s="18">
        <f>AD4653*Premissas!$C$12</f>
        <v>10734.799114204367</v>
      </c>
    </row>
    <row r="4654" spans="1:33" x14ac:dyDescent="0.25">
      <c r="A4654" s="7" t="str">
        <f>Premissas!$E$6</f>
        <v>junho/19</v>
      </c>
      <c r="B4654" s="29">
        <f t="shared" si="7129"/>
        <v>333</v>
      </c>
      <c r="C4654" s="15">
        <f>LARGE(Premissas!$H$6:$I$6,1)</f>
        <v>59.47</v>
      </c>
      <c r="D4654" s="16">
        <f t="shared" si="7119"/>
        <v>0</v>
      </c>
      <c r="E4654" s="17">
        <f>D4654*Premissas!$C$6</f>
        <v>0</v>
      </c>
      <c r="F4654" s="15">
        <f t="shared" si="7120"/>
        <v>333</v>
      </c>
      <c r="G4654" s="18">
        <f>F4654*Premissas!$C$5</f>
        <v>10734.799114204367</v>
      </c>
      <c r="M4654" s="7" t="str">
        <f>Premissas!$E$6</f>
        <v>junho/19</v>
      </c>
      <c r="N4654" s="29">
        <f t="shared" si="7127"/>
        <v>333</v>
      </c>
      <c r="O4654" s="15">
        <f>Premissas!$I$6</f>
        <v>47.71</v>
      </c>
      <c r="P4654" s="16">
        <f t="shared" si="7122"/>
        <v>0</v>
      </c>
      <c r="Q4654" s="17">
        <f>P4654*Premissas!$C$13</f>
        <v>0</v>
      </c>
      <c r="R4654" s="15">
        <f t="shared" si="7123"/>
        <v>333</v>
      </c>
      <c r="S4654" s="18">
        <f>R4654*Premissas!$C$11</f>
        <v>16038.990825688074</v>
      </c>
      <c r="Y4654" s="7" t="str">
        <f>Premissas!$E$6</f>
        <v>junho/19</v>
      </c>
      <c r="Z4654" s="29">
        <f t="shared" si="7128"/>
        <v>333</v>
      </c>
      <c r="AA4654" s="15">
        <f>Premissas!$H$6</f>
        <v>59.47</v>
      </c>
      <c r="AB4654" s="16">
        <f t="shared" si="7125"/>
        <v>0</v>
      </c>
      <c r="AC4654" s="17">
        <f>AB4654*Premissas!$C$6</f>
        <v>0</v>
      </c>
      <c r="AD4654" s="15">
        <f t="shared" si="7126"/>
        <v>333</v>
      </c>
      <c r="AE4654" s="18">
        <f>AD4654*Premissas!$C$12</f>
        <v>10734.799114204367</v>
      </c>
    </row>
    <row r="4655" spans="1:33" x14ac:dyDescent="0.25">
      <c r="A4655" s="7" t="str">
        <f>Premissas!$E$7</f>
        <v>maio/19</v>
      </c>
      <c r="B4655" s="29">
        <f t="shared" si="7129"/>
        <v>333</v>
      </c>
      <c r="C4655" s="15">
        <f>LARGE(Premissas!$H$7:$I$7,1)</f>
        <v>61.04</v>
      </c>
      <c r="D4655" s="20">
        <f t="shared" si="7119"/>
        <v>0</v>
      </c>
      <c r="E4655" s="17">
        <f>D4655*Premissas!$C$6</f>
        <v>0</v>
      </c>
      <c r="F4655" s="15">
        <f t="shared" si="7120"/>
        <v>333</v>
      </c>
      <c r="G4655" s="18">
        <f>F4655*Premissas!$C$5</f>
        <v>10734.799114204367</v>
      </c>
      <c r="M4655" s="7" t="str">
        <f>Premissas!$E$7</f>
        <v>maio/19</v>
      </c>
      <c r="N4655" s="29">
        <f t="shared" si="7127"/>
        <v>333</v>
      </c>
      <c r="O4655" s="15">
        <f>Premissas!$I$7</f>
        <v>46.37</v>
      </c>
      <c r="P4655" s="20">
        <f t="shared" si="7122"/>
        <v>0</v>
      </c>
      <c r="Q4655" s="17">
        <f>P4655*Premissas!$C$13</f>
        <v>0</v>
      </c>
      <c r="R4655" s="15">
        <f t="shared" si="7123"/>
        <v>333</v>
      </c>
      <c r="S4655" s="18">
        <f>R4655*Premissas!$C$11</f>
        <v>16038.990825688074</v>
      </c>
      <c r="Y4655" s="7" t="str">
        <f>Premissas!$E$7</f>
        <v>maio/19</v>
      </c>
      <c r="Z4655" s="29">
        <f t="shared" si="7128"/>
        <v>333</v>
      </c>
      <c r="AA4655" s="15">
        <f>Premissas!$H$7</f>
        <v>61.04</v>
      </c>
      <c r="AB4655" s="20">
        <f t="shared" si="7125"/>
        <v>0</v>
      </c>
      <c r="AC4655" s="17">
        <f>AB4655*Premissas!$C$6</f>
        <v>0</v>
      </c>
      <c r="AD4655" s="15">
        <f t="shared" si="7126"/>
        <v>333</v>
      </c>
      <c r="AE4655" s="18">
        <f>AD4655*Premissas!$C$12</f>
        <v>10734.799114204367</v>
      </c>
    </row>
    <row r="4656" spans="1:33" x14ac:dyDescent="0.25">
      <c r="A4656" s="7" t="str">
        <f>Premissas!$E$8</f>
        <v>abril/19</v>
      </c>
      <c r="B4656" s="29">
        <f t="shared" si="7129"/>
        <v>333</v>
      </c>
      <c r="C4656" s="15">
        <f>LARGE(Premissas!$H$8:$I$8,1)</f>
        <v>81.98</v>
      </c>
      <c r="D4656" s="20">
        <f t="shared" si="7119"/>
        <v>0</v>
      </c>
      <c r="E4656" s="17">
        <f>D4656*Premissas!$C$6</f>
        <v>0</v>
      </c>
      <c r="F4656" s="15">
        <f t="shared" si="7120"/>
        <v>333</v>
      </c>
      <c r="G4656" s="18">
        <f>F4656*Premissas!$C$5</f>
        <v>10734.799114204367</v>
      </c>
      <c r="M4656" s="7" t="str">
        <f>Premissas!$E$8</f>
        <v>abril/19</v>
      </c>
      <c r="N4656" s="29">
        <f t="shared" si="7127"/>
        <v>333</v>
      </c>
      <c r="O4656" s="15">
        <f>Premissas!$I$8</f>
        <v>53.09</v>
      </c>
      <c r="P4656" s="20">
        <f t="shared" si="7122"/>
        <v>0</v>
      </c>
      <c r="Q4656" s="17">
        <f>P4656*Premissas!$C$13</f>
        <v>0</v>
      </c>
      <c r="R4656" s="15">
        <f t="shared" si="7123"/>
        <v>333</v>
      </c>
      <c r="S4656" s="18">
        <f>R4656*Premissas!$C$11</f>
        <v>16038.990825688074</v>
      </c>
      <c r="Y4656" s="7" t="str">
        <f>Premissas!$E$8</f>
        <v>abril/19</v>
      </c>
      <c r="Z4656" s="29">
        <f t="shared" si="7128"/>
        <v>333</v>
      </c>
      <c r="AA4656" s="15">
        <f>Premissas!$H$8</f>
        <v>81.98</v>
      </c>
      <c r="AB4656" s="20">
        <f t="shared" si="7125"/>
        <v>0</v>
      </c>
      <c r="AC4656" s="17">
        <f>AB4656*Premissas!$C$6</f>
        <v>0</v>
      </c>
      <c r="AD4656" s="15">
        <f t="shared" si="7126"/>
        <v>333</v>
      </c>
      <c r="AE4656" s="18">
        <f>AD4656*Premissas!$C$12</f>
        <v>10734.799114204367</v>
      </c>
    </row>
    <row r="4657" spans="1:33" x14ac:dyDescent="0.25">
      <c r="A4657" s="7" t="str">
        <f>Premissas!$E$9</f>
        <v>março/19</v>
      </c>
      <c r="B4657" s="29">
        <f t="shared" si="7129"/>
        <v>333</v>
      </c>
      <c r="C4657" s="15">
        <f>LARGE(Premissas!$H$9:$I$9,1)</f>
        <v>77.73</v>
      </c>
      <c r="D4657" s="20">
        <f t="shared" si="7119"/>
        <v>0</v>
      </c>
      <c r="E4657" s="17">
        <f>D4657*Premissas!$C$6</f>
        <v>0</v>
      </c>
      <c r="F4657" s="15">
        <f t="shared" si="7120"/>
        <v>333</v>
      </c>
      <c r="G4657" s="18">
        <f>F4657*Premissas!$C$5</f>
        <v>10734.799114204367</v>
      </c>
      <c r="M4657" s="7" t="str">
        <f>Premissas!$E$9</f>
        <v>março/19</v>
      </c>
      <c r="N4657" s="29">
        <f t="shared" si="7127"/>
        <v>333</v>
      </c>
      <c r="O4657" s="15">
        <f>Premissas!$I$9</f>
        <v>77.73</v>
      </c>
      <c r="P4657" s="20">
        <f t="shared" si="7122"/>
        <v>0</v>
      </c>
      <c r="Q4657" s="17">
        <f>P4657*Premissas!$C$13</f>
        <v>0</v>
      </c>
      <c r="R4657" s="15">
        <f t="shared" si="7123"/>
        <v>333</v>
      </c>
      <c r="S4657" s="18">
        <f>R4657*Premissas!$C$11</f>
        <v>16038.990825688074</v>
      </c>
      <c r="Y4657" s="7" t="str">
        <f>Premissas!$E$9</f>
        <v>março/19</v>
      </c>
      <c r="Z4657" s="29">
        <f t="shared" si="7128"/>
        <v>333</v>
      </c>
      <c r="AA4657" s="15">
        <f>Premissas!$H$9</f>
        <v>77.62</v>
      </c>
      <c r="AB4657" s="20">
        <f t="shared" si="7125"/>
        <v>0</v>
      </c>
      <c r="AC4657" s="17">
        <f>AB4657*Premissas!$C$6</f>
        <v>0</v>
      </c>
      <c r="AD4657" s="15">
        <f t="shared" si="7126"/>
        <v>333</v>
      </c>
      <c r="AE4657" s="18">
        <f>AD4657*Premissas!$C$12</f>
        <v>10734.799114204367</v>
      </c>
    </row>
    <row r="4658" spans="1:33" x14ac:dyDescent="0.25">
      <c r="A4658" s="7" t="str">
        <f>Premissas!$E$10</f>
        <v>fevereiro/19</v>
      </c>
      <c r="B4658" s="29">
        <f t="shared" si="7129"/>
        <v>333</v>
      </c>
      <c r="C4658" s="15">
        <f>LARGE(Premissas!$H$10:$I$10,1)</f>
        <v>89.49</v>
      </c>
      <c r="D4658" s="20">
        <f t="shared" si="7119"/>
        <v>0</v>
      </c>
      <c r="E4658" s="17">
        <f>D4658*Premissas!$C$6</f>
        <v>0</v>
      </c>
      <c r="F4658" s="15">
        <f t="shared" si="7120"/>
        <v>333</v>
      </c>
      <c r="G4658" s="18">
        <f>F4658*Premissas!$C$5</f>
        <v>10734.799114204367</v>
      </c>
      <c r="M4658" s="7" t="str">
        <f>Premissas!$E$10</f>
        <v>fevereiro/19</v>
      </c>
      <c r="N4658" s="29">
        <f t="shared" si="7127"/>
        <v>333</v>
      </c>
      <c r="O4658" s="15">
        <f>Premissas!$I$10</f>
        <v>61.82</v>
      </c>
      <c r="P4658" s="20">
        <f t="shared" si="7122"/>
        <v>0</v>
      </c>
      <c r="Q4658" s="17">
        <f>P4658*Premissas!$C$13</f>
        <v>0</v>
      </c>
      <c r="R4658" s="15">
        <f t="shared" si="7123"/>
        <v>333</v>
      </c>
      <c r="S4658" s="18">
        <f>R4658*Premissas!$C$11</f>
        <v>16038.990825688074</v>
      </c>
      <c r="Y4658" s="7" t="str">
        <f>Premissas!$E$10</f>
        <v>fevereiro/19</v>
      </c>
      <c r="Z4658" s="29">
        <f t="shared" si="7128"/>
        <v>333</v>
      </c>
      <c r="AA4658" s="15">
        <f>Premissas!$H$10</f>
        <v>89.49</v>
      </c>
      <c r="AB4658" s="20">
        <f t="shared" si="7125"/>
        <v>0</v>
      </c>
      <c r="AC4658" s="17">
        <f>AB4658*Premissas!$C$6</f>
        <v>0</v>
      </c>
      <c r="AD4658" s="15">
        <f t="shared" si="7126"/>
        <v>333</v>
      </c>
      <c r="AE4658" s="18">
        <f>AD4658*Premissas!$C$12</f>
        <v>10734.799114204367</v>
      </c>
    </row>
    <row r="4659" spans="1:33" x14ac:dyDescent="0.25">
      <c r="A4659" s="7" t="str">
        <f>Premissas!$E$11</f>
        <v>janeiro/19</v>
      </c>
      <c r="B4659" s="29">
        <f t="shared" si="7129"/>
        <v>333</v>
      </c>
      <c r="C4659" s="15">
        <f>LARGE(Premissas!$H$11:$I$11,1)</f>
        <v>81.09</v>
      </c>
      <c r="D4659" s="16">
        <f t="shared" si="7119"/>
        <v>0</v>
      </c>
      <c r="E4659" s="17">
        <f>D4659*Premissas!$C$6</f>
        <v>0</v>
      </c>
      <c r="F4659" s="15">
        <f t="shared" si="7120"/>
        <v>333</v>
      </c>
      <c r="G4659" s="18">
        <f>F4659*Premissas!$C$5</f>
        <v>10734.799114204367</v>
      </c>
      <c r="M4659" s="7" t="str">
        <f>Premissas!$E$11</f>
        <v>janeiro/19</v>
      </c>
      <c r="N4659" s="29">
        <f t="shared" si="7127"/>
        <v>333</v>
      </c>
      <c r="O4659" s="15">
        <f>Premissas!$I$11</f>
        <v>57.12</v>
      </c>
      <c r="P4659" s="16">
        <f t="shared" si="7122"/>
        <v>0</v>
      </c>
      <c r="Q4659" s="17">
        <f>P4659*Premissas!$C$13</f>
        <v>0</v>
      </c>
      <c r="R4659" s="15">
        <f t="shared" si="7123"/>
        <v>333</v>
      </c>
      <c r="S4659" s="18">
        <f>R4659*Premissas!$C$11</f>
        <v>16038.990825688074</v>
      </c>
      <c r="Y4659" s="7" t="str">
        <f>Premissas!$E$11</f>
        <v>janeiro/19</v>
      </c>
      <c r="Z4659" s="29">
        <f t="shared" si="7128"/>
        <v>333</v>
      </c>
      <c r="AA4659" s="15">
        <f>Premissas!$H$11</f>
        <v>81.09</v>
      </c>
      <c r="AB4659" s="16">
        <f t="shared" si="7125"/>
        <v>0</v>
      </c>
      <c r="AC4659" s="17">
        <f>AB4659*Premissas!$C$6</f>
        <v>0</v>
      </c>
      <c r="AD4659" s="15">
        <f t="shared" si="7126"/>
        <v>333</v>
      </c>
      <c r="AE4659" s="18">
        <f>AD4659*Premissas!$C$12</f>
        <v>10734.799114204367</v>
      </c>
    </row>
    <row r="4660" spans="1:33" x14ac:dyDescent="0.25">
      <c r="A4660" s="7" t="str">
        <f>Premissas!$E$12</f>
        <v>dezembro/18</v>
      </c>
      <c r="B4660" s="29">
        <f t="shared" si="7129"/>
        <v>333</v>
      </c>
      <c r="C4660" s="15">
        <f>LARGE(Premissas!$H$12:$I$12,1)</f>
        <v>66.98</v>
      </c>
      <c r="D4660" s="16">
        <f t="shared" si="7119"/>
        <v>0</v>
      </c>
      <c r="E4660" s="17">
        <f>D4660*Premissas!$C$6</f>
        <v>0</v>
      </c>
      <c r="F4660" s="15">
        <f t="shared" si="7120"/>
        <v>333</v>
      </c>
      <c r="G4660" s="18">
        <f>F4660*Premissas!$C$5</f>
        <v>10734.799114204367</v>
      </c>
      <c r="M4660" s="7" t="str">
        <f>Premissas!$E$12</f>
        <v>dezembro/18</v>
      </c>
      <c r="N4660" s="29">
        <f t="shared" si="7127"/>
        <v>333</v>
      </c>
      <c r="O4660" s="15">
        <f>Premissas!$I$12</f>
        <v>56.9</v>
      </c>
      <c r="P4660" s="16">
        <f t="shared" si="7122"/>
        <v>0</v>
      </c>
      <c r="Q4660" s="17">
        <f>P4660*Premissas!$C$13</f>
        <v>0</v>
      </c>
      <c r="R4660" s="15">
        <f t="shared" si="7123"/>
        <v>333</v>
      </c>
      <c r="S4660" s="18">
        <f>R4660*Premissas!$C$11</f>
        <v>16038.990825688074</v>
      </c>
      <c r="Y4660" s="7" t="str">
        <f>Premissas!$E$12</f>
        <v>dezembro/18</v>
      </c>
      <c r="Z4660" s="29">
        <f t="shared" si="7128"/>
        <v>333</v>
      </c>
      <c r="AA4660" s="15">
        <f>Premissas!$H$12</f>
        <v>66.98</v>
      </c>
      <c r="AB4660" s="16">
        <f t="shared" si="7125"/>
        <v>0</v>
      </c>
      <c r="AC4660" s="17">
        <f>AB4660*Premissas!$C$6</f>
        <v>0</v>
      </c>
      <c r="AD4660" s="15">
        <f t="shared" si="7126"/>
        <v>333</v>
      </c>
      <c r="AE4660" s="18">
        <f>AD4660*Premissas!$C$12</f>
        <v>10734.799114204367</v>
      </c>
    </row>
    <row r="4661" spans="1:33" x14ac:dyDescent="0.25">
      <c r="A4661" s="7" t="str">
        <f>Premissas!$E$13</f>
        <v>novembro/18</v>
      </c>
      <c r="B4661" s="29">
        <f t="shared" si="7129"/>
        <v>333</v>
      </c>
      <c r="C4661" s="15">
        <f>LARGE(Premissas!$H$13:$I$13,1)</f>
        <v>66.42</v>
      </c>
      <c r="D4661" s="16">
        <f t="shared" si="7119"/>
        <v>0</v>
      </c>
      <c r="E4661" s="17">
        <f>D4661*Premissas!$C$6</f>
        <v>0</v>
      </c>
      <c r="F4661" s="15">
        <f t="shared" si="7120"/>
        <v>333</v>
      </c>
      <c r="G4661" s="18">
        <f>F4661*Premissas!$C$5</f>
        <v>10734.799114204367</v>
      </c>
      <c r="M4661" s="7" t="str">
        <f>Premissas!$E$13</f>
        <v>novembro/18</v>
      </c>
      <c r="N4661" s="29">
        <f t="shared" si="7127"/>
        <v>333</v>
      </c>
      <c r="O4661" s="15">
        <f>Premissas!$I$13</f>
        <v>40.659999999999997</v>
      </c>
      <c r="P4661" s="16">
        <f t="shared" si="7122"/>
        <v>0</v>
      </c>
      <c r="Q4661" s="17">
        <f>P4661*Premissas!$C$13</f>
        <v>0</v>
      </c>
      <c r="R4661" s="15">
        <f t="shared" si="7123"/>
        <v>333</v>
      </c>
      <c r="S4661" s="18">
        <f>R4661*Premissas!$C$11</f>
        <v>16038.990825688074</v>
      </c>
      <c r="Y4661" s="7" t="str">
        <f>Premissas!$E$13</f>
        <v>novembro/18</v>
      </c>
      <c r="Z4661" s="29">
        <f t="shared" si="7128"/>
        <v>333</v>
      </c>
      <c r="AA4661" s="15">
        <f>Premissas!$H$13</f>
        <v>66.42</v>
      </c>
      <c r="AB4661" s="16">
        <f t="shared" si="7125"/>
        <v>0</v>
      </c>
      <c r="AC4661" s="17">
        <f>AB4661*Premissas!$C$6</f>
        <v>0</v>
      </c>
      <c r="AD4661" s="15">
        <f t="shared" si="7126"/>
        <v>333</v>
      </c>
      <c r="AE4661" s="18">
        <f>AD4661*Premissas!$C$12</f>
        <v>10734.799114204367</v>
      </c>
    </row>
    <row r="4662" spans="1:33" x14ac:dyDescent="0.25">
      <c r="A4662" s="26" t="s">
        <v>35</v>
      </c>
      <c r="B4662" s="5"/>
      <c r="C4662" s="5">
        <f>LARGE(C4649:C4661,1)</f>
        <v>89.49</v>
      </c>
      <c r="D4662" s="5">
        <f>LARGE(D4649:D4661,1)</f>
        <v>0</v>
      </c>
      <c r="E4662" s="27">
        <f>SUM(E4650:E4661)</f>
        <v>0</v>
      </c>
      <c r="F4662" s="5">
        <f>LARGE(F4649:F4661,1)</f>
        <v>333</v>
      </c>
      <c r="G4662" s="27">
        <f t="shared" si="7106"/>
        <v>128817.58937045238</v>
      </c>
      <c r="H4662" s="50">
        <f>E4662+G4662</f>
        <v>128817.58937045238</v>
      </c>
      <c r="I4662">
        <f>B4650</f>
        <v>333</v>
      </c>
      <c r="M4662" s="26" t="s">
        <v>35</v>
      </c>
      <c r="N4662" s="5"/>
      <c r="O4662" s="5">
        <f t="shared" ref="O4662:P4662" si="7130">LARGE(O4649:O4661,1)</f>
        <v>77.73</v>
      </c>
      <c r="P4662" s="5">
        <f t="shared" si="7130"/>
        <v>0</v>
      </c>
      <c r="Q4662" s="27">
        <f t="shared" ref="Q4662" si="7131">SUM(Q4650:Q4661)</f>
        <v>0</v>
      </c>
      <c r="R4662" s="5">
        <f t="shared" ref="R4662" si="7132">LARGE(R4649:R4661,1)</f>
        <v>333</v>
      </c>
      <c r="S4662" s="27">
        <f t="shared" si="7110"/>
        <v>192467.88990825682</v>
      </c>
      <c r="T4662" s="50">
        <f t="shared" ref="T4662" si="7133">Q4662+S4662</f>
        <v>192467.88990825682</v>
      </c>
      <c r="U4662">
        <f t="shared" ref="U4662" si="7134">N4650</f>
        <v>333</v>
      </c>
      <c r="Y4662" s="26" t="s">
        <v>35</v>
      </c>
      <c r="Z4662" s="5"/>
      <c r="AA4662" s="5">
        <f t="shared" ref="AA4662:AB4662" si="7135">LARGE(AA4649:AA4661,1)</f>
        <v>89.49</v>
      </c>
      <c r="AB4662" s="5">
        <f t="shared" si="7135"/>
        <v>0</v>
      </c>
      <c r="AC4662" s="27">
        <f t="shared" ref="AC4662" si="7136">SUM(AC4650:AC4661)</f>
        <v>0</v>
      </c>
      <c r="AD4662" s="5">
        <f t="shared" ref="AD4662" si="7137">LARGE(AD4649:AD4661,1)</f>
        <v>333</v>
      </c>
      <c r="AE4662" s="27">
        <f t="shared" si="7116"/>
        <v>128817.58937045238</v>
      </c>
      <c r="AF4662" s="50">
        <f t="shared" ref="AF4662" si="7138">AC4662+AE4662</f>
        <v>128817.58937045238</v>
      </c>
      <c r="AG4662">
        <f t="shared" ref="AG4662" si="7139">Z4650</f>
        <v>333</v>
      </c>
    </row>
    <row r="4663" spans="1:33" x14ac:dyDescent="0.25">
      <c r="A4663" s="6" t="s">
        <v>12</v>
      </c>
      <c r="B4663" s="6" t="s">
        <v>18</v>
      </c>
      <c r="C4663" s="6" t="s">
        <v>19</v>
      </c>
      <c r="D4663" s="14" t="s">
        <v>20</v>
      </c>
      <c r="E4663" s="14" t="s">
        <v>21</v>
      </c>
      <c r="F4663" s="6" t="s">
        <v>22</v>
      </c>
      <c r="G4663" s="6" t="s">
        <v>23</v>
      </c>
      <c r="M4663" s="6" t="s">
        <v>12</v>
      </c>
      <c r="N4663" s="6" t="s">
        <v>18</v>
      </c>
      <c r="O4663" s="6" t="s">
        <v>19</v>
      </c>
      <c r="P4663" s="14" t="s">
        <v>20</v>
      </c>
      <c r="Q4663" s="14" t="s">
        <v>21</v>
      </c>
      <c r="R4663" s="6" t="s">
        <v>22</v>
      </c>
      <c r="S4663" s="6" t="s">
        <v>23</v>
      </c>
      <c r="Y4663" s="6" t="s">
        <v>12</v>
      </c>
      <c r="Z4663" s="6" t="s">
        <v>18</v>
      </c>
      <c r="AA4663" s="6" t="s">
        <v>19</v>
      </c>
      <c r="AB4663" s="14" t="s">
        <v>20</v>
      </c>
      <c r="AC4663" s="14" t="s">
        <v>21</v>
      </c>
      <c r="AD4663" s="6" t="s">
        <v>22</v>
      </c>
      <c r="AE4663" s="6" t="s">
        <v>23</v>
      </c>
    </row>
    <row r="4664" spans="1:33" x14ac:dyDescent="0.25">
      <c r="A4664" s="7" t="str">
        <f>Premissas!$E$2</f>
        <v>outubro/19</v>
      </c>
      <c r="B4664" s="29">
        <f>B4650+1</f>
        <v>334</v>
      </c>
      <c r="C4664" s="15">
        <f>LARGE(Premissas!$H$2:$I$2,1)</f>
        <v>63.39</v>
      </c>
      <c r="D4664" s="16">
        <f t="shared" ref="D4664:D4675" si="7140">IF(C4664&gt;105%*B4664,(C4664-B4664),0)</f>
        <v>0</v>
      </c>
      <c r="E4664" s="17">
        <f>D4664*Premissas!$C$6</f>
        <v>0</v>
      </c>
      <c r="F4664" s="15">
        <f t="shared" ref="F4664:F4675" si="7141">IF(C4664&gt;B4664,C4664,B4664)</f>
        <v>334</v>
      </c>
      <c r="G4664" s="18">
        <f>F4664*Premissas!$C$5</f>
        <v>10767.035748180955</v>
      </c>
      <c r="M4664" s="7" t="str">
        <f>Premissas!$E$2</f>
        <v>outubro/19</v>
      </c>
      <c r="N4664" s="29">
        <f t="shared" ref="N4664" si="7142">N4650+1</f>
        <v>334</v>
      </c>
      <c r="O4664" s="15">
        <f>Premissas!$I$2</f>
        <v>63.39</v>
      </c>
      <c r="P4664" s="16">
        <f t="shared" ref="P4664:P4675" si="7143">IF(O4664&gt;105%*N4664,(O4664-N4664),0)</f>
        <v>0</v>
      </c>
      <c r="Q4664" s="17">
        <f>P4664*Premissas!$C$13</f>
        <v>0</v>
      </c>
      <c r="R4664" s="15">
        <f t="shared" ref="R4664:R4675" si="7144">IF(O4664&gt;N4664,O4664,N4664)</f>
        <v>334</v>
      </c>
      <c r="S4664" s="18">
        <f>R4664*Premissas!$C$11</f>
        <v>16087.155963302752</v>
      </c>
      <c r="Y4664" s="7" t="str">
        <f>Premissas!$E$2</f>
        <v>outubro/19</v>
      </c>
      <c r="Z4664" s="29">
        <f t="shared" ref="Z4664" si="7145">Z4650+1</f>
        <v>334</v>
      </c>
      <c r="AA4664" s="15">
        <f>Premissas!$H$2</f>
        <v>58.8</v>
      </c>
      <c r="AB4664" s="16">
        <f t="shared" ref="AB4664:AB4675" si="7146">IF(AA4664&gt;105%*Z4664,(AA4664-Z4664),0)</f>
        <v>0</v>
      </c>
      <c r="AC4664" s="17">
        <f>AB4664*Premissas!$C$6</f>
        <v>0</v>
      </c>
      <c r="AD4664" s="15">
        <f t="shared" ref="AD4664:AD4675" si="7147">IF(AA4664&gt;Z4664,AA4664,Z4664)</f>
        <v>334</v>
      </c>
      <c r="AE4664" s="18">
        <f>AD4664*Premissas!$C$12</f>
        <v>10767.035748180955</v>
      </c>
    </row>
    <row r="4665" spans="1:33" x14ac:dyDescent="0.25">
      <c r="A4665" s="7" t="str">
        <f>Premissas!$E$3</f>
        <v>setembro/19</v>
      </c>
      <c r="B4665" s="29">
        <f>B4664</f>
        <v>334</v>
      </c>
      <c r="C4665" s="15">
        <f>LARGE(Premissas!$H$3:$I$3,1)</f>
        <v>58.91</v>
      </c>
      <c r="D4665" s="16">
        <f t="shared" si="7140"/>
        <v>0</v>
      </c>
      <c r="E4665" s="17">
        <f>D4665*Premissas!$C$6</f>
        <v>0</v>
      </c>
      <c r="F4665" s="15">
        <f t="shared" si="7141"/>
        <v>334</v>
      </c>
      <c r="G4665" s="18">
        <f>F4665*Premissas!$C$5</f>
        <v>10767.035748180955</v>
      </c>
      <c r="M4665" s="7" t="str">
        <f>Premissas!$E$3</f>
        <v>setembro/19</v>
      </c>
      <c r="N4665" s="29">
        <f t="shared" ref="N4665:N4675" si="7148">N4664</f>
        <v>334</v>
      </c>
      <c r="O4665" s="15">
        <f>Premissas!$I$3</f>
        <v>52.19</v>
      </c>
      <c r="P4665" s="16">
        <f t="shared" si="7143"/>
        <v>0</v>
      </c>
      <c r="Q4665" s="17">
        <f>P4665*Premissas!$C$13</f>
        <v>0</v>
      </c>
      <c r="R4665" s="15">
        <f t="shared" si="7144"/>
        <v>334</v>
      </c>
      <c r="S4665" s="18">
        <f>R4665*Premissas!$C$11</f>
        <v>16087.155963302752</v>
      </c>
      <c r="Y4665" s="7" t="str">
        <f>Premissas!$E$3</f>
        <v>setembro/19</v>
      </c>
      <c r="Z4665" s="29">
        <f t="shared" ref="Z4665:Z4675" si="7149">Z4664</f>
        <v>334</v>
      </c>
      <c r="AA4665" s="15">
        <f>Premissas!$H$3</f>
        <v>58.91</v>
      </c>
      <c r="AB4665" s="16">
        <f t="shared" si="7146"/>
        <v>0</v>
      </c>
      <c r="AC4665" s="17">
        <f>AB4665*Premissas!$C$6</f>
        <v>0</v>
      </c>
      <c r="AD4665" s="15">
        <f t="shared" si="7147"/>
        <v>334</v>
      </c>
      <c r="AE4665" s="18">
        <f>AD4665*Premissas!$C$12</f>
        <v>10767.035748180955</v>
      </c>
    </row>
    <row r="4666" spans="1:33" x14ac:dyDescent="0.25">
      <c r="A4666" s="7" t="str">
        <f>Premissas!$E$4</f>
        <v>agosto/19</v>
      </c>
      <c r="B4666" s="29">
        <f t="shared" ref="B4666:B4675" si="7150">B4665</f>
        <v>334</v>
      </c>
      <c r="C4666" s="15">
        <f>LARGE(Premissas!$H$4:$I$4,1)</f>
        <v>46.48</v>
      </c>
      <c r="D4666" s="16">
        <f t="shared" si="7140"/>
        <v>0</v>
      </c>
      <c r="E4666" s="17">
        <f>D4666*Premissas!$C$6</f>
        <v>0</v>
      </c>
      <c r="F4666" s="15">
        <f t="shared" si="7141"/>
        <v>334</v>
      </c>
      <c r="G4666" s="18">
        <f>F4666*Premissas!$C$5</f>
        <v>10767.035748180955</v>
      </c>
      <c r="M4666" s="7" t="str">
        <f>Premissas!$E$4</f>
        <v>agosto/19</v>
      </c>
      <c r="N4666" s="29">
        <f t="shared" si="7148"/>
        <v>334</v>
      </c>
      <c r="O4666" s="15">
        <f>Premissas!$I$4</f>
        <v>20.16</v>
      </c>
      <c r="P4666" s="16">
        <f t="shared" si="7143"/>
        <v>0</v>
      </c>
      <c r="Q4666" s="17">
        <f>P4666*Premissas!$C$13</f>
        <v>0</v>
      </c>
      <c r="R4666" s="15">
        <f t="shared" si="7144"/>
        <v>334</v>
      </c>
      <c r="S4666" s="18">
        <f>R4666*Premissas!$C$11</f>
        <v>16087.155963302752</v>
      </c>
      <c r="Y4666" s="7" t="str">
        <f>Premissas!$E$4</f>
        <v>agosto/19</v>
      </c>
      <c r="Z4666" s="29">
        <f t="shared" si="7149"/>
        <v>334</v>
      </c>
      <c r="AA4666" s="15">
        <f>Premissas!$H$4</f>
        <v>46.48</v>
      </c>
      <c r="AB4666" s="16">
        <f t="shared" si="7146"/>
        <v>0</v>
      </c>
      <c r="AC4666" s="17">
        <f>AB4666*Premissas!$C$6</f>
        <v>0</v>
      </c>
      <c r="AD4666" s="15">
        <f t="shared" si="7147"/>
        <v>334</v>
      </c>
      <c r="AE4666" s="18">
        <f>AD4666*Premissas!$C$12</f>
        <v>10767.035748180955</v>
      </c>
    </row>
    <row r="4667" spans="1:33" x14ac:dyDescent="0.25">
      <c r="A4667" s="7" t="str">
        <f>Premissas!$E$5</f>
        <v>julho/19</v>
      </c>
      <c r="B4667" s="29">
        <f t="shared" si="7150"/>
        <v>334</v>
      </c>
      <c r="C4667" s="15">
        <f>LARGE(Premissas!$H$5:$I$5,1)</f>
        <v>63.17</v>
      </c>
      <c r="D4667" s="16">
        <f t="shared" si="7140"/>
        <v>0</v>
      </c>
      <c r="E4667" s="17">
        <f>D4667*Premissas!$C$6</f>
        <v>0</v>
      </c>
      <c r="F4667" s="15">
        <f t="shared" si="7141"/>
        <v>334</v>
      </c>
      <c r="G4667" s="18">
        <f>F4667*Premissas!$C$5</f>
        <v>10767.035748180955</v>
      </c>
      <c r="M4667" s="7" t="str">
        <f>Premissas!$E$5</f>
        <v>julho/19</v>
      </c>
      <c r="N4667" s="29">
        <f t="shared" si="7148"/>
        <v>334</v>
      </c>
      <c r="O4667" s="15">
        <f>Premissas!$I$5</f>
        <v>39.979999999999997</v>
      </c>
      <c r="P4667" s="16">
        <f t="shared" si="7143"/>
        <v>0</v>
      </c>
      <c r="Q4667" s="17">
        <f>P4667*Premissas!$C$13</f>
        <v>0</v>
      </c>
      <c r="R4667" s="15">
        <f t="shared" si="7144"/>
        <v>334</v>
      </c>
      <c r="S4667" s="18">
        <f>R4667*Premissas!$C$11</f>
        <v>16087.155963302752</v>
      </c>
      <c r="Y4667" s="7" t="str">
        <f>Premissas!$E$5</f>
        <v>julho/19</v>
      </c>
      <c r="Z4667" s="29">
        <f t="shared" si="7149"/>
        <v>334</v>
      </c>
      <c r="AA4667" s="15">
        <f>Premissas!$H$5</f>
        <v>63.17</v>
      </c>
      <c r="AB4667" s="16">
        <f t="shared" si="7146"/>
        <v>0</v>
      </c>
      <c r="AC4667" s="17">
        <f>AB4667*Premissas!$C$6</f>
        <v>0</v>
      </c>
      <c r="AD4667" s="15">
        <f t="shared" si="7147"/>
        <v>334</v>
      </c>
      <c r="AE4667" s="18">
        <f>AD4667*Premissas!$C$12</f>
        <v>10767.035748180955</v>
      </c>
    </row>
    <row r="4668" spans="1:33" x14ac:dyDescent="0.25">
      <c r="A4668" s="7" t="str">
        <f>Premissas!$E$6</f>
        <v>junho/19</v>
      </c>
      <c r="B4668" s="29">
        <f t="shared" si="7150"/>
        <v>334</v>
      </c>
      <c r="C4668" s="15">
        <f>LARGE(Premissas!$H$6:$I$6,1)</f>
        <v>59.47</v>
      </c>
      <c r="D4668" s="16">
        <f t="shared" si="7140"/>
        <v>0</v>
      </c>
      <c r="E4668" s="17">
        <f>D4668*Premissas!$C$6</f>
        <v>0</v>
      </c>
      <c r="F4668" s="15">
        <f t="shared" si="7141"/>
        <v>334</v>
      </c>
      <c r="G4668" s="18">
        <f>F4668*Premissas!$C$5</f>
        <v>10767.035748180955</v>
      </c>
      <c r="M4668" s="7" t="str">
        <f>Premissas!$E$6</f>
        <v>junho/19</v>
      </c>
      <c r="N4668" s="29">
        <f t="shared" si="7148"/>
        <v>334</v>
      </c>
      <c r="O4668" s="15">
        <f>Premissas!$I$6</f>
        <v>47.71</v>
      </c>
      <c r="P4668" s="16">
        <f t="shared" si="7143"/>
        <v>0</v>
      </c>
      <c r="Q4668" s="17">
        <f>P4668*Premissas!$C$13</f>
        <v>0</v>
      </c>
      <c r="R4668" s="15">
        <f t="shared" si="7144"/>
        <v>334</v>
      </c>
      <c r="S4668" s="18">
        <f>R4668*Premissas!$C$11</f>
        <v>16087.155963302752</v>
      </c>
      <c r="Y4668" s="7" t="str">
        <f>Premissas!$E$6</f>
        <v>junho/19</v>
      </c>
      <c r="Z4668" s="29">
        <f t="shared" si="7149"/>
        <v>334</v>
      </c>
      <c r="AA4668" s="15">
        <f>Premissas!$H$6</f>
        <v>59.47</v>
      </c>
      <c r="AB4668" s="16">
        <f t="shared" si="7146"/>
        <v>0</v>
      </c>
      <c r="AC4668" s="17">
        <f>AB4668*Premissas!$C$6</f>
        <v>0</v>
      </c>
      <c r="AD4668" s="15">
        <f t="shared" si="7147"/>
        <v>334</v>
      </c>
      <c r="AE4668" s="18">
        <f>AD4668*Premissas!$C$12</f>
        <v>10767.035748180955</v>
      </c>
    </row>
    <row r="4669" spans="1:33" x14ac:dyDescent="0.25">
      <c r="A4669" s="7" t="str">
        <f>Premissas!$E$7</f>
        <v>maio/19</v>
      </c>
      <c r="B4669" s="29">
        <f t="shared" si="7150"/>
        <v>334</v>
      </c>
      <c r="C4669" s="15">
        <f>LARGE(Premissas!$H$7:$I$7,1)</f>
        <v>61.04</v>
      </c>
      <c r="D4669" s="20">
        <f t="shared" si="7140"/>
        <v>0</v>
      </c>
      <c r="E4669" s="17">
        <f>D4669*Premissas!$C$6</f>
        <v>0</v>
      </c>
      <c r="F4669" s="15">
        <f t="shared" si="7141"/>
        <v>334</v>
      </c>
      <c r="G4669" s="18">
        <f>F4669*Premissas!$C$5</f>
        <v>10767.035748180955</v>
      </c>
      <c r="M4669" s="7" t="str">
        <f>Premissas!$E$7</f>
        <v>maio/19</v>
      </c>
      <c r="N4669" s="29">
        <f t="shared" si="7148"/>
        <v>334</v>
      </c>
      <c r="O4669" s="15">
        <f>Premissas!$I$7</f>
        <v>46.37</v>
      </c>
      <c r="P4669" s="20">
        <f t="shared" si="7143"/>
        <v>0</v>
      </c>
      <c r="Q4669" s="17">
        <f>P4669*Premissas!$C$13</f>
        <v>0</v>
      </c>
      <c r="R4669" s="15">
        <f t="shared" si="7144"/>
        <v>334</v>
      </c>
      <c r="S4669" s="18">
        <f>R4669*Premissas!$C$11</f>
        <v>16087.155963302752</v>
      </c>
      <c r="Y4669" s="7" t="str">
        <f>Premissas!$E$7</f>
        <v>maio/19</v>
      </c>
      <c r="Z4669" s="29">
        <f t="shared" si="7149"/>
        <v>334</v>
      </c>
      <c r="AA4669" s="15">
        <f>Premissas!$H$7</f>
        <v>61.04</v>
      </c>
      <c r="AB4669" s="20">
        <f t="shared" si="7146"/>
        <v>0</v>
      </c>
      <c r="AC4669" s="17">
        <f>AB4669*Premissas!$C$6</f>
        <v>0</v>
      </c>
      <c r="AD4669" s="15">
        <f t="shared" si="7147"/>
        <v>334</v>
      </c>
      <c r="AE4669" s="18">
        <f>AD4669*Premissas!$C$12</f>
        <v>10767.035748180955</v>
      </c>
    </row>
    <row r="4670" spans="1:33" x14ac:dyDescent="0.25">
      <c r="A4670" s="7" t="str">
        <f>Premissas!$E$8</f>
        <v>abril/19</v>
      </c>
      <c r="B4670" s="29">
        <f t="shared" si="7150"/>
        <v>334</v>
      </c>
      <c r="C4670" s="15">
        <f>LARGE(Premissas!$H$8:$I$8,1)</f>
        <v>81.98</v>
      </c>
      <c r="D4670" s="20">
        <f t="shared" si="7140"/>
        <v>0</v>
      </c>
      <c r="E4670" s="17">
        <f>D4670*Premissas!$C$6</f>
        <v>0</v>
      </c>
      <c r="F4670" s="15">
        <f t="shared" si="7141"/>
        <v>334</v>
      </c>
      <c r="G4670" s="18">
        <f>F4670*Premissas!$C$5</f>
        <v>10767.035748180955</v>
      </c>
      <c r="M4670" s="7" t="str">
        <f>Premissas!$E$8</f>
        <v>abril/19</v>
      </c>
      <c r="N4670" s="29">
        <f t="shared" si="7148"/>
        <v>334</v>
      </c>
      <c r="O4670" s="15">
        <f>Premissas!$I$8</f>
        <v>53.09</v>
      </c>
      <c r="P4670" s="20">
        <f t="shared" si="7143"/>
        <v>0</v>
      </c>
      <c r="Q4670" s="17">
        <f>P4670*Premissas!$C$13</f>
        <v>0</v>
      </c>
      <c r="R4670" s="15">
        <f t="shared" si="7144"/>
        <v>334</v>
      </c>
      <c r="S4670" s="18">
        <f>R4670*Premissas!$C$11</f>
        <v>16087.155963302752</v>
      </c>
      <c r="Y4670" s="7" t="str">
        <f>Premissas!$E$8</f>
        <v>abril/19</v>
      </c>
      <c r="Z4670" s="29">
        <f t="shared" si="7149"/>
        <v>334</v>
      </c>
      <c r="AA4670" s="15">
        <f>Premissas!$H$8</f>
        <v>81.98</v>
      </c>
      <c r="AB4670" s="20">
        <f t="shared" si="7146"/>
        <v>0</v>
      </c>
      <c r="AC4670" s="17">
        <f>AB4670*Premissas!$C$6</f>
        <v>0</v>
      </c>
      <c r="AD4670" s="15">
        <f t="shared" si="7147"/>
        <v>334</v>
      </c>
      <c r="AE4670" s="18">
        <f>AD4670*Premissas!$C$12</f>
        <v>10767.035748180955</v>
      </c>
    </row>
    <row r="4671" spans="1:33" x14ac:dyDescent="0.25">
      <c r="A4671" s="7" t="str">
        <f>Premissas!$E$9</f>
        <v>março/19</v>
      </c>
      <c r="B4671" s="29">
        <f t="shared" si="7150"/>
        <v>334</v>
      </c>
      <c r="C4671" s="15">
        <f>LARGE(Premissas!$H$9:$I$9,1)</f>
        <v>77.73</v>
      </c>
      <c r="D4671" s="20">
        <f t="shared" si="7140"/>
        <v>0</v>
      </c>
      <c r="E4671" s="17">
        <f>D4671*Premissas!$C$6</f>
        <v>0</v>
      </c>
      <c r="F4671" s="15">
        <f t="shared" si="7141"/>
        <v>334</v>
      </c>
      <c r="G4671" s="18">
        <f>F4671*Premissas!$C$5</f>
        <v>10767.035748180955</v>
      </c>
      <c r="M4671" s="7" t="str">
        <f>Premissas!$E$9</f>
        <v>março/19</v>
      </c>
      <c r="N4671" s="29">
        <f t="shared" si="7148"/>
        <v>334</v>
      </c>
      <c r="O4671" s="15">
        <f>Premissas!$I$9</f>
        <v>77.73</v>
      </c>
      <c r="P4671" s="20">
        <f t="shared" si="7143"/>
        <v>0</v>
      </c>
      <c r="Q4671" s="17">
        <f>P4671*Premissas!$C$13</f>
        <v>0</v>
      </c>
      <c r="R4671" s="15">
        <f t="shared" si="7144"/>
        <v>334</v>
      </c>
      <c r="S4671" s="18">
        <f>R4671*Premissas!$C$11</f>
        <v>16087.155963302752</v>
      </c>
      <c r="Y4671" s="7" t="str">
        <f>Premissas!$E$9</f>
        <v>março/19</v>
      </c>
      <c r="Z4671" s="29">
        <f t="shared" si="7149"/>
        <v>334</v>
      </c>
      <c r="AA4671" s="15">
        <f>Premissas!$H$9</f>
        <v>77.62</v>
      </c>
      <c r="AB4671" s="20">
        <f t="shared" si="7146"/>
        <v>0</v>
      </c>
      <c r="AC4671" s="17">
        <f>AB4671*Premissas!$C$6</f>
        <v>0</v>
      </c>
      <c r="AD4671" s="15">
        <f t="shared" si="7147"/>
        <v>334</v>
      </c>
      <c r="AE4671" s="18">
        <f>AD4671*Premissas!$C$12</f>
        <v>10767.035748180955</v>
      </c>
    </row>
    <row r="4672" spans="1:33" x14ac:dyDescent="0.25">
      <c r="A4672" s="7" t="str">
        <f>Premissas!$E$10</f>
        <v>fevereiro/19</v>
      </c>
      <c r="B4672" s="29">
        <f t="shared" si="7150"/>
        <v>334</v>
      </c>
      <c r="C4672" s="15">
        <f>LARGE(Premissas!$H$10:$I$10,1)</f>
        <v>89.49</v>
      </c>
      <c r="D4672" s="20">
        <f t="shared" si="7140"/>
        <v>0</v>
      </c>
      <c r="E4672" s="17">
        <f>D4672*Premissas!$C$6</f>
        <v>0</v>
      </c>
      <c r="F4672" s="15">
        <f t="shared" si="7141"/>
        <v>334</v>
      </c>
      <c r="G4672" s="18">
        <f>F4672*Premissas!$C$5</f>
        <v>10767.035748180955</v>
      </c>
      <c r="M4672" s="7" t="str">
        <f>Premissas!$E$10</f>
        <v>fevereiro/19</v>
      </c>
      <c r="N4672" s="29">
        <f t="shared" si="7148"/>
        <v>334</v>
      </c>
      <c r="O4672" s="15">
        <f>Premissas!$I$10</f>
        <v>61.82</v>
      </c>
      <c r="P4672" s="20">
        <f t="shared" si="7143"/>
        <v>0</v>
      </c>
      <c r="Q4672" s="17">
        <f>P4672*Premissas!$C$13</f>
        <v>0</v>
      </c>
      <c r="R4672" s="15">
        <f t="shared" si="7144"/>
        <v>334</v>
      </c>
      <c r="S4672" s="18">
        <f>R4672*Premissas!$C$11</f>
        <v>16087.155963302752</v>
      </c>
      <c r="Y4672" s="7" t="str">
        <f>Premissas!$E$10</f>
        <v>fevereiro/19</v>
      </c>
      <c r="Z4672" s="29">
        <f t="shared" si="7149"/>
        <v>334</v>
      </c>
      <c r="AA4672" s="15">
        <f>Premissas!$H$10</f>
        <v>89.49</v>
      </c>
      <c r="AB4672" s="20">
        <f t="shared" si="7146"/>
        <v>0</v>
      </c>
      <c r="AC4672" s="17">
        <f>AB4672*Premissas!$C$6</f>
        <v>0</v>
      </c>
      <c r="AD4672" s="15">
        <f t="shared" si="7147"/>
        <v>334</v>
      </c>
      <c r="AE4672" s="18">
        <f>AD4672*Premissas!$C$12</f>
        <v>10767.035748180955</v>
      </c>
    </row>
    <row r="4673" spans="1:33" x14ac:dyDescent="0.25">
      <c r="A4673" s="7" t="str">
        <f>Premissas!$E$11</f>
        <v>janeiro/19</v>
      </c>
      <c r="B4673" s="29">
        <f t="shared" si="7150"/>
        <v>334</v>
      </c>
      <c r="C4673" s="15">
        <f>LARGE(Premissas!$H$11:$I$11,1)</f>
        <v>81.09</v>
      </c>
      <c r="D4673" s="16">
        <f t="shared" si="7140"/>
        <v>0</v>
      </c>
      <c r="E4673" s="17">
        <f>D4673*Premissas!$C$6</f>
        <v>0</v>
      </c>
      <c r="F4673" s="15">
        <f t="shared" si="7141"/>
        <v>334</v>
      </c>
      <c r="G4673" s="18">
        <f>F4673*Premissas!$C$5</f>
        <v>10767.035748180955</v>
      </c>
      <c r="M4673" s="7" t="str">
        <f>Premissas!$E$11</f>
        <v>janeiro/19</v>
      </c>
      <c r="N4673" s="29">
        <f t="shared" si="7148"/>
        <v>334</v>
      </c>
      <c r="O4673" s="15">
        <f>Premissas!$I$11</f>
        <v>57.12</v>
      </c>
      <c r="P4673" s="16">
        <f t="shared" si="7143"/>
        <v>0</v>
      </c>
      <c r="Q4673" s="17">
        <f>P4673*Premissas!$C$13</f>
        <v>0</v>
      </c>
      <c r="R4673" s="15">
        <f t="shared" si="7144"/>
        <v>334</v>
      </c>
      <c r="S4673" s="18">
        <f>R4673*Premissas!$C$11</f>
        <v>16087.155963302752</v>
      </c>
      <c r="Y4673" s="7" t="str">
        <f>Premissas!$E$11</f>
        <v>janeiro/19</v>
      </c>
      <c r="Z4673" s="29">
        <f t="shared" si="7149"/>
        <v>334</v>
      </c>
      <c r="AA4673" s="15">
        <f>Premissas!$H$11</f>
        <v>81.09</v>
      </c>
      <c r="AB4673" s="16">
        <f t="shared" si="7146"/>
        <v>0</v>
      </c>
      <c r="AC4673" s="17">
        <f>AB4673*Premissas!$C$6</f>
        <v>0</v>
      </c>
      <c r="AD4673" s="15">
        <f t="shared" si="7147"/>
        <v>334</v>
      </c>
      <c r="AE4673" s="18">
        <f>AD4673*Premissas!$C$12</f>
        <v>10767.035748180955</v>
      </c>
    </row>
    <row r="4674" spans="1:33" x14ac:dyDescent="0.25">
      <c r="A4674" s="7" t="str">
        <f>Premissas!$E$12</f>
        <v>dezembro/18</v>
      </c>
      <c r="B4674" s="29">
        <f t="shared" si="7150"/>
        <v>334</v>
      </c>
      <c r="C4674" s="15">
        <f>LARGE(Premissas!$H$12:$I$12,1)</f>
        <v>66.98</v>
      </c>
      <c r="D4674" s="16">
        <f t="shared" si="7140"/>
        <v>0</v>
      </c>
      <c r="E4674" s="17">
        <f>D4674*Premissas!$C$6</f>
        <v>0</v>
      </c>
      <c r="F4674" s="15">
        <f t="shared" si="7141"/>
        <v>334</v>
      </c>
      <c r="G4674" s="18">
        <f>F4674*Premissas!$C$5</f>
        <v>10767.035748180955</v>
      </c>
      <c r="M4674" s="7" t="str">
        <f>Premissas!$E$12</f>
        <v>dezembro/18</v>
      </c>
      <c r="N4674" s="29">
        <f t="shared" si="7148"/>
        <v>334</v>
      </c>
      <c r="O4674" s="15">
        <f>Premissas!$I$12</f>
        <v>56.9</v>
      </c>
      <c r="P4674" s="16">
        <f t="shared" si="7143"/>
        <v>0</v>
      </c>
      <c r="Q4674" s="17">
        <f>P4674*Premissas!$C$13</f>
        <v>0</v>
      </c>
      <c r="R4674" s="15">
        <f t="shared" si="7144"/>
        <v>334</v>
      </c>
      <c r="S4674" s="18">
        <f>R4674*Premissas!$C$11</f>
        <v>16087.155963302752</v>
      </c>
      <c r="Y4674" s="7" t="str">
        <f>Premissas!$E$12</f>
        <v>dezembro/18</v>
      </c>
      <c r="Z4674" s="29">
        <f t="shared" si="7149"/>
        <v>334</v>
      </c>
      <c r="AA4674" s="15">
        <f>Premissas!$H$12</f>
        <v>66.98</v>
      </c>
      <c r="AB4674" s="16">
        <f t="shared" si="7146"/>
        <v>0</v>
      </c>
      <c r="AC4674" s="17">
        <f>AB4674*Premissas!$C$6</f>
        <v>0</v>
      </c>
      <c r="AD4674" s="15">
        <f t="shared" si="7147"/>
        <v>334</v>
      </c>
      <c r="AE4674" s="18">
        <f>AD4674*Premissas!$C$12</f>
        <v>10767.035748180955</v>
      </c>
    </row>
    <row r="4675" spans="1:33" x14ac:dyDescent="0.25">
      <c r="A4675" s="7" t="str">
        <f>Premissas!$E$13</f>
        <v>novembro/18</v>
      </c>
      <c r="B4675" s="29">
        <f t="shared" si="7150"/>
        <v>334</v>
      </c>
      <c r="C4675" s="15">
        <f>LARGE(Premissas!$H$13:$I$13,1)</f>
        <v>66.42</v>
      </c>
      <c r="D4675" s="16">
        <f t="shared" si="7140"/>
        <v>0</v>
      </c>
      <c r="E4675" s="17">
        <f>D4675*Premissas!$C$6</f>
        <v>0</v>
      </c>
      <c r="F4675" s="15">
        <f t="shared" si="7141"/>
        <v>334</v>
      </c>
      <c r="G4675" s="18">
        <f>F4675*Premissas!$C$5</f>
        <v>10767.035748180955</v>
      </c>
      <c r="M4675" s="7" t="str">
        <f>Premissas!$E$13</f>
        <v>novembro/18</v>
      </c>
      <c r="N4675" s="29">
        <f t="shared" si="7148"/>
        <v>334</v>
      </c>
      <c r="O4675" s="15">
        <f>Premissas!$I$13</f>
        <v>40.659999999999997</v>
      </c>
      <c r="P4675" s="16">
        <f t="shared" si="7143"/>
        <v>0</v>
      </c>
      <c r="Q4675" s="17">
        <f>P4675*Premissas!$C$13</f>
        <v>0</v>
      </c>
      <c r="R4675" s="15">
        <f t="shared" si="7144"/>
        <v>334</v>
      </c>
      <c r="S4675" s="18">
        <f>R4675*Premissas!$C$11</f>
        <v>16087.155963302752</v>
      </c>
      <c r="Y4675" s="7" t="str">
        <f>Premissas!$E$13</f>
        <v>novembro/18</v>
      </c>
      <c r="Z4675" s="29">
        <f t="shared" si="7149"/>
        <v>334</v>
      </c>
      <c r="AA4675" s="15">
        <f>Premissas!$H$13</f>
        <v>66.42</v>
      </c>
      <c r="AB4675" s="16">
        <f t="shared" si="7146"/>
        <v>0</v>
      </c>
      <c r="AC4675" s="17">
        <f>AB4675*Premissas!$C$6</f>
        <v>0</v>
      </c>
      <c r="AD4675" s="15">
        <f t="shared" si="7147"/>
        <v>334</v>
      </c>
      <c r="AE4675" s="18">
        <f>AD4675*Premissas!$C$12</f>
        <v>10767.035748180955</v>
      </c>
    </row>
    <row r="4676" spans="1:33" x14ac:dyDescent="0.25">
      <c r="A4676" s="26" t="s">
        <v>35</v>
      </c>
      <c r="B4676" s="5"/>
      <c r="C4676" s="5">
        <f>LARGE(C4663:C4675,1)</f>
        <v>89.49</v>
      </c>
      <c r="D4676" s="5">
        <f>LARGE(D4663:D4675,1)</f>
        <v>0</v>
      </c>
      <c r="E4676" s="27">
        <f>SUM(E4664:E4675)</f>
        <v>0</v>
      </c>
      <c r="F4676" s="5">
        <f>LARGE(F4663:F4675,1)</f>
        <v>334</v>
      </c>
      <c r="G4676" s="27">
        <f t="shared" si="7106"/>
        <v>129204.42897817149</v>
      </c>
      <c r="H4676" s="50">
        <f>E4676+G4676</f>
        <v>129204.42897817149</v>
      </c>
      <c r="I4676">
        <f>B4664</f>
        <v>334</v>
      </c>
      <c r="M4676" s="26" t="s">
        <v>35</v>
      </c>
      <c r="N4676" s="5"/>
      <c r="O4676" s="5">
        <f t="shared" ref="O4676:P4676" si="7151">LARGE(O4663:O4675,1)</f>
        <v>77.73</v>
      </c>
      <c r="P4676" s="5">
        <f t="shared" si="7151"/>
        <v>0</v>
      </c>
      <c r="Q4676" s="27">
        <f t="shared" ref="Q4676" si="7152">SUM(Q4664:Q4675)</f>
        <v>0</v>
      </c>
      <c r="R4676" s="5">
        <f t="shared" ref="R4676" si="7153">LARGE(R4663:R4675,1)</f>
        <v>334</v>
      </c>
      <c r="S4676" s="27">
        <f t="shared" si="7110"/>
        <v>193045.87155963306</v>
      </c>
      <c r="T4676" s="50">
        <f t="shared" ref="T4676" si="7154">Q4676+S4676</f>
        <v>193045.87155963306</v>
      </c>
      <c r="U4676">
        <f t="shared" ref="U4676" si="7155">N4664</f>
        <v>334</v>
      </c>
      <c r="Y4676" s="26" t="s">
        <v>35</v>
      </c>
      <c r="Z4676" s="5"/>
      <c r="AA4676" s="5">
        <f t="shared" ref="AA4676:AB4676" si="7156">LARGE(AA4663:AA4675,1)</f>
        <v>89.49</v>
      </c>
      <c r="AB4676" s="5">
        <f t="shared" si="7156"/>
        <v>0</v>
      </c>
      <c r="AC4676" s="27">
        <f t="shared" ref="AC4676" si="7157">SUM(AC4664:AC4675)</f>
        <v>0</v>
      </c>
      <c r="AD4676" s="5">
        <f t="shared" ref="AD4676" si="7158">LARGE(AD4663:AD4675,1)</f>
        <v>334</v>
      </c>
      <c r="AE4676" s="27">
        <f t="shared" si="7116"/>
        <v>129204.42897817149</v>
      </c>
      <c r="AF4676" s="50">
        <f t="shared" ref="AF4676" si="7159">AC4676+AE4676</f>
        <v>129204.42897817149</v>
      </c>
      <c r="AG4676">
        <f t="shared" ref="AG4676" si="7160">Z4664</f>
        <v>334</v>
      </c>
    </row>
    <row r="4677" spans="1:33" x14ac:dyDescent="0.25">
      <c r="A4677" s="6" t="s">
        <v>12</v>
      </c>
      <c r="B4677" s="6" t="s">
        <v>18</v>
      </c>
      <c r="C4677" s="6" t="s">
        <v>19</v>
      </c>
      <c r="D4677" s="14" t="s">
        <v>20</v>
      </c>
      <c r="E4677" s="14" t="s">
        <v>21</v>
      </c>
      <c r="F4677" s="6" t="s">
        <v>22</v>
      </c>
      <c r="G4677" s="6" t="s">
        <v>23</v>
      </c>
      <c r="M4677" s="6" t="s">
        <v>12</v>
      </c>
      <c r="N4677" s="6" t="s">
        <v>18</v>
      </c>
      <c r="O4677" s="6" t="s">
        <v>19</v>
      </c>
      <c r="P4677" s="14" t="s">
        <v>20</v>
      </c>
      <c r="Q4677" s="14" t="s">
        <v>21</v>
      </c>
      <c r="R4677" s="6" t="s">
        <v>22</v>
      </c>
      <c r="S4677" s="6" t="s">
        <v>23</v>
      </c>
      <c r="Y4677" s="6" t="s">
        <v>12</v>
      </c>
      <c r="Z4677" s="6" t="s">
        <v>18</v>
      </c>
      <c r="AA4677" s="6" t="s">
        <v>19</v>
      </c>
      <c r="AB4677" s="14" t="s">
        <v>20</v>
      </c>
      <c r="AC4677" s="14" t="s">
        <v>21</v>
      </c>
      <c r="AD4677" s="6" t="s">
        <v>22</v>
      </c>
      <c r="AE4677" s="6" t="s">
        <v>23</v>
      </c>
    </row>
    <row r="4678" spans="1:33" x14ac:dyDescent="0.25">
      <c r="A4678" s="7" t="str">
        <f>Premissas!$E$2</f>
        <v>outubro/19</v>
      </c>
      <c r="B4678" s="29">
        <f>B4664+1</f>
        <v>335</v>
      </c>
      <c r="C4678" s="15">
        <f>LARGE(Premissas!$H$2:$I$2,1)</f>
        <v>63.39</v>
      </c>
      <c r="D4678" s="16">
        <f t="shared" ref="D4678:D4689" si="7161">IF(C4678&gt;105%*B4678,(C4678-B4678),0)</f>
        <v>0</v>
      </c>
      <c r="E4678" s="17">
        <f>D4678*Premissas!$C$6</f>
        <v>0</v>
      </c>
      <c r="F4678" s="15">
        <f t="shared" ref="F4678:F4689" si="7162">IF(C4678&gt;B4678,C4678,B4678)</f>
        <v>335</v>
      </c>
      <c r="G4678" s="18">
        <f>F4678*Premissas!$C$5</f>
        <v>10799.272382157546</v>
      </c>
      <c r="M4678" s="7" t="str">
        <f>Premissas!$E$2</f>
        <v>outubro/19</v>
      </c>
      <c r="N4678" s="29">
        <f t="shared" ref="N4678" si="7163">N4664+1</f>
        <v>335</v>
      </c>
      <c r="O4678" s="15">
        <f>Premissas!$I$2</f>
        <v>63.39</v>
      </c>
      <c r="P4678" s="16">
        <f t="shared" ref="P4678:P4689" si="7164">IF(O4678&gt;105%*N4678,(O4678-N4678),0)</f>
        <v>0</v>
      </c>
      <c r="Q4678" s="17">
        <f>P4678*Premissas!$C$13</f>
        <v>0</v>
      </c>
      <c r="R4678" s="15">
        <f t="shared" ref="R4678:R4689" si="7165">IF(O4678&gt;N4678,O4678,N4678)</f>
        <v>335</v>
      </c>
      <c r="S4678" s="18">
        <f>R4678*Premissas!$C$11</f>
        <v>16135.32110091743</v>
      </c>
      <c r="Y4678" s="7" t="str">
        <f>Premissas!$E$2</f>
        <v>outubro/19</v>
      </c>
      <c r="Z4678" s="29">
        <f t="shared" ref="Z4678" si="7166">Z4664+1</f>
        <v>335</v>
      </c>
      <c r="AA4678" s="15">
        <f>Premissas!$H$2</f>
        <v>58.8</v>
      </c>
      <c r="AB4678" s="16">
        <f t="shared" ref="AB4678:AB4689" si="7167">IF(AA4678&gt;105%*Z4678,(AA4678-Z4678),0)</f>
        <v>0</v>
      </c>
      <c r="AC4678" s="17">
        <f>AB4678*Premissas!$C$6</f>
        <v>0</v>
      </c>
      <c r="AD4678" s="15">
        <f t="shared" ref="AD4678:AD4689" si="7168">IF(AA4678&gt;Z4678,AA4678,Z4678)</f>
        <v>335</v>
      </c>
      <c r="AE4678" s="18">
        <f>AD4678*Premissas!$C$12</f>
        <v>10799.272382157546</v>
      </c>
    </row>
    <row r="4679" spans="1:33" x14ac:dyDescent="0.25">
      <c r="A4679" s="7" t="str">
        <f>Premissas!$E$3</f>
        <v>setembro/19</v>
      </c>
      <c r="B4679" s="29">
        <f>B4678</f>
        <v>335</v>
      </c>
      <c r="C4679" s="15">
        <f>LARGE(Premissas!$H$3:$I$3,1)</f>
        <v>58.91</v>
      </c>
      <c r="D4679" s="16">
        <f t="shared" si="7161"/>
        <v>0</v>
      </c>
      <c r="E4679" s="17">
        <f>D4679*Premissas!$C$6</f>
        <v>0</v>
      </c>
      <c r="F4679" s="15">
        <f t="shared" si="7162"/>
        <v>335</v>
      </c>
      <c r="G4679" s="18">
        <f>F4679*Premissas!$C$5</f>
        <v>10799.272382157546</v>
      </c>
      <c r="M4679" s="7" t="str">
        <f>Premissas!$E$3</f>
        <v>setembro/19</v>
      </c>
      <c r="N4679" s="29">
        <f t="shared" ref="N4679:N4689" si="7169">N4678</f>
        <v>335</v>
      </c>
      <c r="O4679" s="15">
        <f>Premissas!$I$3</f>
        <v>52.19</v>
      </c>
      <c r="P4679" s="16">
        <f t="shared" si="7164"/>
        <v>0</v>
      </c>
      <c r="Q4679" s="17">
        <f>P4679*Premissas!$C$13</f>
        <v>0</v>
      </c>
      <c r="R4679" s="15">
        <f t="shared" si="7165"/>
        <v>335</v>
      </c>
      <c r="S4679" s="18">
        <f>R4679*Premissas!$C$11</f>
        <v>16135.32110091743</v>
      </c>
      <c r="Y4679" s="7" t="str">
        <f>Premissas!$E$3</f>
        <v>setembro/19</v>
      </c>
      <c r="Z4679" s="29">
        <f t="shared" ref="Z4679:Z4689" si="7170">Z4678</f>
        <v>335</v>
      </c>
      <c r="AA4679" s="15">
        <f>Premissas!$H$3</f>
        <v>58.91</v>
      </c>
      <c r="AB4679" s="16">
        <f t="shared" si="7167"/>
        <v>0</v>
      </c>
      <c r="AC4679" s="17">
        <f>AB4679*Premissas!$C$6</f>
        <v>0</v>
      </c>
      <c r="AD4679" s="15">
        <f t="shared" si="7168"/>
        <v>335</v>
      </c>
      <c r="AE4679" s="18">
        <f>AD4679*Premissas!$C$12</f>
        <v>10799.272382157546</v>
      </c>
    </row>
    <row r="4680" spans="1:33" x14ac:dyDescent="0.25">
      <c r="A4680" s="7" t="str">
        <f>Premissas!$E$4</f>
        <v>agosto/19</v>
      </c>
      <c r="B4680" s="29">
        <f t="shared" ref="B4680:B4689" si="7171">B4679</f>
        <v>335</v>
      </c>
      <c r="C4680" s="15">
        <f>LARGE(Premissas!$H$4:$I$4,1)</f>
        <v>46.48</v>
      </c>
      <c r="D4680" s="16">
        <f t="shared" si="7161"/>
        <v>0</v>
      </c>
      <c r="E4680" s="17">
        <f>D4680*Premissas!$C$6</f>
        <v>0</v>
      </c>
      <c r="F4680" s="15">
        <f t="shared" si="7162"/>
        <v>335</v>
      </c>
      <c r="G4680" s="18">
        <f>F4680*Premissas!$C$5</f>
        <v>10799.272382157546</v>
      </c>
      <c r="M4680" s="7" t="str">
        <f>Premissas!$E$4</f>
        <v>agosto/19</v>
      </c>
      <c r="N4680" s="29">
        <f t="shared" si="7169"/>
        <v>335</v>
      </c>
      <c r="O4680" s="15">
        <f>Premissas!$I$4</f>
        <v>20.16</v>
      </c>
      <c r="P4680" s="16">
        <f t="shared" si="7164"/>
        <v>0</v>
      </c>
      <c r="Q4680" s="17">
        <f>P4680*Premissas!$C$13</f>
        <v>0</v>
      </c>
      <c r="R4680" s="15">
        <f t="shared" si="7165"/>
        <v>335</v>
      </c>
      <c r="S4680" s="18">
        <f>R4680*Premissas!$C$11</f>
        <v>16135.32110091743</v>
      </c>
      <c r="Y4680" s="7" t="str">
        <f>Premissas!$E$4</f>
        <v>agosto/19</v>
      </c>
      <c r="Z4680" s="29">
        <f t="shared" si="7170"/>
        <v>335</v>
      </c>
      <c r="AA4680" s="15">
        <f>Premissas!$H$4</f>
        <v>46.48</v>
      </c>
      <c r="AB4680" s="16">
        <f t="shared" si="7167"/>
        <v>0</v>
      </c>
      <c r="AC4680" s="17">
        <f>AB4680*Premissas!$C$6</f>
        <v>0</v>
      </c>
      <c r="AD4680" s="15">
        <f t="shared" si="7168"/>
        <v>335</v>
      </c>
      <c r="AE4680" s="18">
        <f>AD4680*Premissas!$C$12</f>
        <v>10799.272382157546</v>
      </c>
    </row>
    <row r="4681" spans="1:33" x14ac:dyDescent="0.25">
      <c r="A4681" s="7" t="str">
        <f>Premissas!$E$5</f>
        <v>julho/19</v>
      </c>
      <c r="B4681" s="29">
        <f t="shared" si="7171"/>
        <v>335</v>
      </c>
      <c r="C4681" s="15">
        <f>LARGE(Premissas!$H$5:$I$5,1)</f>
        <v>63.17</v>
      </c>
      <c r="D4681" s="16">
        <f t="shared" si="7161"/>
        <v>0</v>
      </c>
      <c r="E4681" s="17">
        <f>D4681*Premissas!$C$6</f>
        <v>0</v>
      </c>
      <c r="F4681" s="15">
        <f t="shared" si="7162"/>
        <v>335</v>
      </c>
      <c r="G4681" s="18">
        <f>F4681*Premissas!$C$5</f>
        <v>10799.272382157546</v>
      </c>
      <c r="M4681" s="7" t="str">
        <f>Premissas!$E$5</f>
        <v>julho/19</v>
      </c>
      <c r="N4681" s="29">
        <f t="shared" si="7169"/>
        <v>335</v>
      </c>
      <c r="O4681" s="15">
        <f>Premissas!$I$5</f>
        <v>39.979999999999997</v>
      </c>
      <c r="P4681" s="16">
        <f t="shared" si="7164"/>
        <v>0</v>
      </c>
      <c r="Q4681" s="17">
        <f>P4681*Premissas!$C$13</f>
        <v>0</v>
      </c>
      <c r="R4681" s="15">
        <f t="shared" si="7165"/>
        <v>335</v>
      </c>
      <c r="S4681" s="18">
        <f>R4681*Premissas!$C$11</f>
        <v>16135.32110091743</v>
      </c>
      <c r="Y4681" s="7" t="str">
        <f>Premissas!$E$5</f>
        <v>julho/19</v>
      </c>
      <c r="Z4681" s="29">
        <f t="shared" si="7170"/>
        <v>335</v>
      </c>
      <c r="AA4681" s="15">
        <f>Premissas!$H$5</f>
        <v>63.17</v>
      </c>
      <c r="AB4681" s="16">
        <f t="shared" si="7167"/>
        <v>0</v>
      </c>
      <c r="AC4681" s="17">
        <f>AB4681*Premissas!$C$6</f>
        <v>0</v>
      </c>
      <c r="AD4681" s="15">
        <f t="shared" si="7168"/>
        <v>335</v>
      </c>
      <c r="AE4681" s="18">
        <f>AD4681*Premissas!$C$12</f>
        <v>10799.272382157546</v>
      </c>
    </row>
    <row r="4682" spans="1:33" x14ac:dyDescent="0.25">
      <c r="A4682" s="7" t="str">
        <f>Premissas!$E$6</f>
        <v>junho/19</v>
      </c>
      <c r="B4682" s="29">
        <f t="shared" si="7171"/>
        <v>335</v>
      </c>
      <c r="C4682" s="15">
        <f>LARGE(Premissas!$H$6:$I$6,1)</f>
        <v>59.47</v>
      </c>
      <c r="D4682" s="16">
        <f t="shared" si="7161"/>
        <v>0</v>
      </c>
      <c r="E4682" s="17">
        <f>D4682*Premissas!$C$6</f>
        <v>0</v>
      </c>
      <c r="F4682" s="15">
        <f t="shared" si="7162"/>
        <v>335</v>
      </c>
      <c r="G4682" s="18">
        <f>F4682*Premissas!$C$5</f>
        <v>10799.272382157546</v>
      </c>
      <c r="M4682" s="7" t="str">
        <f>Premissas!$E$6</f>
        <v>junho/19</v>
      </c>
      <c r="N4682" s="29">
        <f t="shared" si="7169"/>
        <v>335</v>
      </c>
      <c r="O4682" s="15">
        <f>Premissas!$I$6</f>
        <v>47.71</v>
      </c>
      <c r="P4682" s="16">
        <f t="shared" si="7164"/>
        <v>0</v>
      </c>
      <c r="Q4682" s="17">
        <f>P4682*Premissas!$C$13</f>
        <v>0</v>
      </c>
      <c r="R4682" s="15">
        <f t="shared" si="7165"/>
        <v>335</v>
      </c>
      <c r="S4682" s="18">
        <f>R4682*Premissas!$C$11</f>
        <v>16135.32110091743</v>
      </c>
      <c r="Y4682" s="7" t="str">
        <f>Premissas!$E$6</f>
        <v>junho/19</v>
      </c>
      <c r="Z4682" s="29">
        <f t="shared" si="7170"/>
        <v>335</v>
      </c>
      <c r="AA4682" s="15">
        <f>Premissas!$H$6</f>
        <v>59.47</v>
      </c>
      <c r="AB4682" s="16">
        <f t="shared" si="7167"/>
        <v>0</v>
      </c>
      <c r="AC4682" s="17">
        <f>AB4682*Premissas!$C$6</f>
        <v>0</v>
      </c>
      <c r="AD4682" s="15">
        <f t="shared" si="7168"/>
        <v>335</v>
      </c>
      <c r="AE4682" s="18">
        <f>AD4682*Premissas!$C$12</f>
        <v>10799.272382157546</v>
      </c>
    </row>
    <row r="4683" spans="1:33" x14ac:dyDescent="0.25">
      <c r="A4683" s="7" t="str">
        <f>Premissas!$E$7</f>
        <v>maio/19</v>
      </c>
      <c r="B4683" s="29">
        <f t="shared" si="7171"/>
        <v>335</v>
      </c>
      <c r="C4683" s="15">
        <f>LARGE(Premissas!$H$7:$I$7,1)</f>
        <v>61.04</v>
      </c>
      <c r="D4683" s="20">
        <f t="shared" si="7161"/>
        <v>0</v>
      </c>
      <c r="E4683" s="17">
        <f>D4683*Premissas!$C$6</f>
        <v>0</v>
      </c>
      <c r="F4683" s="15">
        <f t="shared" si="7162"/>
        <v>335</v>
      </c>
      <c r="G4683" s="18">
        <f>F4683*Premissas!$C$5</f>
        <v>10799.272382157546</v>
      </c>
      <c r="M4683" s="7" t="str">
        <f>Premissas!$E$7</f>
        <v>maio/19</v>
      </c>
      <c r="N4683" s="29">
        <f t="shared" si="7169"/>
        <v>335</v>
      </c>
      <c r="O4683" s="15">
        <f>Premissas!$I$7</f>
        <v>46.37</v>
      </c>
      <c r="P4683" s="20">
        <f t="shared" si="7164"/>
        <v>0</v>
      </c>
      <c r="Q4683" s="17">
        <f>P4683*Premissas!$C$13</f>
        <v>0</v>
      </c>
      <c r="R4683" s="15">
        <f t="shared" si="7165"/>
        <v>335</v>
      </c>
      <c r="S4683" s="18">
        <f>R4683*Premissas!$C$11</f>
        <v>16135.32110091743</v>
      </c>
      <c r="Y4683" s="7" t="str">
        <f>Premissas!$E$7</f>
        <v>maio/19</v>
      </c>
      <c r="Z4683" s="29">
        <f t="shared" si="7170"/>
        <v>335</v>
      </c>
      <c r="AA4683" s="15">
        <f>Premissas!$H$7</f>
        <v>61.04</v>
      </c>
      <c r="AB4683" s="20">
        <f t="shared" si="7167"/>
        <v>0</v>
      </c>
      <c r="AC4683" s="17">
        <f>AB4683*Premissas!$C$6</f>
        <v>0</v>
      </c>
      <c r="AD4683" s="15">
        <f t="shared" si="7168"/>
        <v>335</v>
      </c>
      <c r="AE4683" s="18">
        <f>AD4683*Premissas!$C$12</f>
        <v>10799.272382157546</v>
      </c>
    </row>
    <row r="4684" spans="1:33" x14ac:dyDescent="0.25">
      <c r="A4684" s="7" t="str">
        <f>Premissas!$E$8</f>
        <v>abril/19</v>
      </c>
      <c r="B4684" s="29">
        <f t="shared" si="7171"/>
        <v>335</v>
      </c>
      <c r="C4684" s="15">
        <f>LARGE(Premissas!$H$8:$I$8,1)</f>
        <v>81.98</v>
      </c>
      <c r="D4684" s="20">
        <f t="shared" si="7161"/>
        <v>0</v>
      </c>
      <c r="E4684" s="17">
        <f>D4684*Premissas!$C$6</f>
        <v>0</v>
      </c>
      <c r="F4684" s="15">
        <f t="shared" si="7162"/>
        <v>335</v>
      </c>
      <c r="G4684" s="18">
        <f>F4684*Premissas!$C$5</f>
        <v>10799.272382157546</v>
      </c>
      <c r="M4684" s="7" t="str">
        <f>Premissas!$E$8</f>
        <v>abril/19</v>
      </c>
      <c r="N4684" s="29">
        <f t="shared" si="7169"/>
        <v>335</v>
      </c>
      <c r="O4684" s="15">
        <f>Premissas!$I$8</f>
        <v>53.09</v>
      </c>
      <c r="P4684" s="20">
        <f t="shared" si="7164"/>
        <v>0</v>
      </c>
      <c r="Q4684" s="17">
        <f>P4684*Premissas!$C$13</f>
        <v>0</v>
      </c>
      <c r="R4684" s="15">
        <f t="shared" si="7165"/>
        <v>335</v>
      </c>
      <c r="S4684" s="18">
        <f>R4684*Premissas!$C$11</f>
        <v>16135.32110091743</v>
      </c>
      <c r="Y4684" s="7" t="str">
        <f>Premissas!$E$8</f>
        <v>abril/19</v>
      </c>
      <c r="Z4684" s="29">
        <f t="shared" si="7170"/>
        <v>335</v>
      </c>
      <c r="AA4684" s="15">
        <f>Premissas!$H$8</f>
        <v>81.98</v>
      </c>
      <c r="AB4684" s="20">
        <f t="shared" si="7167"/>
        <v>0</v>
      </c>
      <c r="AC4684" s="17">
        <f>AB4684*Premissas!$C$6</f>
        <v>0</v>
      </c>
      <c r="AD4684" s="15">
        <f t="shared" si="7168"/>
        <v>335</v>
      </c>
      <c r="AE4684" s="18">
        <f>AD4684*Premissas!$C$12</f>
        <v>10799.272382157546</v>
      </c>
    </row>
    <row r="4685" spans="1:33" x14ac:dyDescent="0.25">
      <c r="A4685" s="7" t="str">
        <f>Premissas!$E$9</f>
        <v>março/19</v>
      </c>
      <c r="B4685" s="29">
        <f t="shared" si="7171"/>
        <v>335</v>
      </c>
      <c r="C4685" s="15">
        <f>LARGE(Premissas!$H$9:$I$9,1)</f>
        <v>77.73</v>
      </c>
      <c r="D4685" s="20">
        <f t="shared" si="7161"/>
        <v>0</v>
      </c>
      <c r="E4685" s="17">
        <f>D4685*Premissas!$C$6</f>
        <v>0</v>
      </c>
      <c r="F4685" s="15">
        <f t="shared" si="7162"/>
        <v>335</v>
      </c>
      <c r="G4685" s="18">
        <f>F4685*Premissas!$C$5</f>
        <v>10799.272382157546</v>
      </c>
      <c r="M4685" s="7" t="str">
        <f>Premissas!$E$9</f>
        <v>março/19</v>
      </c>
      <c r="N4685" s="29">
        <f t="shared" si="7169"/>
        <v>335</v>
      </c>
      <c r="O4685" s="15">
        <f>Premissas!$I$9</f>
        <v>77.73</v>
      </c>
      <c r="P4685" s="20">
        <f t="shared" si="7164"/>
        <v>0</v>
      </c>
      <c r="Q4685" s="17">
        <f>P4685*Premissas!$C$13</f>
        <v>0</v>
      </c>
      <c r="R4685" s="15">
        <f t="shared" si="7165"/>
        <v>335</v>
      </c>
      <c r="S4685" s="18">
        <f>R4685*Premissas!$C$11</f>
        <v>16135.32110091743</v>
      </c>
      <c r="Y4685" s="7" t="str">
        <f>Premissas!$E$9</f>
        <v>março/19</v>
      </c>
      <c r="Z4685" s="29">
        <f t="shared" si="7170"/>
        <v>335</v>
      </c>
      <c r="AA4685" s="15">
        <f>Premissas!$H$9</f>
        <v>77.62</v>
      </c>
      <c r="AB4685" s="20">
        <f t="shared" si="7167"/>
        <v>0</v>
      </c>
      <c r="AC4685" s="17">
        <f>AB4685*Premissas!$C$6</f>
        <v>0</v>
      </c>
      <c r="AD4685" s="15">
        <f t="shared" si="7168"/>
        <v>335</v>
      </c>
      <c r="AE4685" s="18">
        <f>AD4685*Premissas!$C$12</f>
        <v>10799.272382157546</v>
      </c>
    </row>
    <row r="4686" spans="1:33" x14ac:dyDescent="0.25">
      <c r="A4686" s="7" t="str">
        <f>Premissas!$E$10</f>
        <v>fevereiro/19</v>
      </c>
      <c r="B4686" s="29">
        <f t="shared" si="7171"/>
        <v>335</v>
      </c>
      <c r="C4686" s="15">
        <f>LARGE(Premissas!$H$10:$I$10,1)</f>
        <v>89.49</v>
      </c>
      <c r="D4686" s="20">
        <f t="shared" si="7161"/>
        <v>0</v>
      </c>
      <c r="E4686" s="17">
        <f>D4686*Premissas!$C$6</f>
        <v>0</v>
      </c>
      <c r="F4686" s="15">
        <f t="shared" si="7162"/>
        <v>335</v>
      </c>
      <c r="G4686" s="18">
        <f>F4686*Premissas!$C$5</f>
        <v>10799.272382157546</v>
      </c>
      <c r="M4686" s="7" t="str">
        <f>Premissas!$E$10</f>
        <v>fevereiro/19</v>
      </c>
      <c r="N4686" s="29">
        <f t="shared" si="7169"/>
        <v>335</v>
      </c>
      <c r="O4686" s="15">
        <f>Premissas!$I$10</f>
        <v>61.82</v>
      </c>
      <c r="P4686" s="20">
        <f t="shared" si="7164"/>
        <v>0</v>
      </c>
      <c r="Q4686" s="17">
        <f>P4686*Premissas!$C$13</f>
        <v>0</v>
      </c>
      <c r="R4686" s="15">
        <f t="shared" si="7165"/>
        <v>335</v>
      </c>
      <c r="S4686" s="18">
        <f>R4686*Premissas!$C$11</f>
        <v>16135.32110091743</v>
      </c>
      <c r="Y4686" s="7" t="str">
        <f>Premissas!$E$10</f>
        <v>fevereiro/19</v>
      </c>
      <c r="Z4686" s="29">
        <f t="shared" si="7170"/>
        <v>335</v>
      </c>
      <c r="AA4686" s="15">
        <f>Premissas!$H$10</f>
        <v>89.49</v>
      </c>
      <c r="AB4686" s="20">
        <f t="shared" si="7167"/>
        <v>0</v>
      </c>
      <c r="AC4686" s="17">
        <f>AB4686*Premissas!$C$6</f>
        <v>0</v>
      </c>
      <c r="AD4686" s="15">
        <f t="shared" si="7168"/>
        <v>335</v>
      </c>
      <c r="AE4686" s="18">
        <f>AD4686*Premissas!$C$12</f>
        <v>10799.272382157546</v>
      </c>
    </row>
    <row r="4687" spans="1:33" x14ac:dyDescent="0.25">
      <c r="A4687" s="7" t="str">
        <f>Premissas!$E$11</f>
        <v>janeiro/19</v>
      </c>
      <c r="B4687" s="29">
        <f t="shared" si="7171"/>
        <v>335</v>
      </c>
      <c r="C4687" s="15">
        <f>LARGE(Premissas!$H$11:$I$11,1)</f>
        <v>81.09</v>
      </c>
      <c r="D4687" s="16">
        <f t="shared" si="7161"/>
        <v>0</v>
      </c>
      <c r="E4687" s="17">
        <f>D4687*Premissas!$C$6</f>
        <v>0</v>
      </c>
      <c r="F4687" s="15">
        <f t="shared" si="7162"/>
        <v>335</v>
      </c>
      <c r="G4687" s="18">
        <f>F4687*Premissas!$C$5</f>
        <v>10799.272382157546</v>
      </c>
      <c r="M4687" s="7" t="str">
        <f>Premissas!$E$11</f>
        <v>janeiro/19</v>
      </c>
      <c r="N4687" s="29">
        <f t="shared" si="7169"/>
        <v>335</v>
      </c>
      <c r="O4687" s="15">
        <f>Premissas!$I$11</f>
        <v>57.12</v>
      </c>
      <c r="P4687" s="16">
        <f t="shared" si="7164"/>
        <v>0</v>
      </c>
      <c r="Q4687" s="17">
        <f>P4687*Premissas!$C$13</f>
        <v>0</v>
      </c>
      <c r="R4687" s="15">
        <f t="shared" si="7165"/>
        <v>335</v>
      </c>
      <c r="S4687" s="18">
        <f>R4687*Premissas!$C$11</f>
        <v>16135.32110091743</v>
      </c>
      <c r="Y4687" s="7" t="str">
        <f>Premissas!$E$11</f>
        <v>janeiro/19</v>
      </c>
      <c r="Z4687" s="29">
        <f t="shared" si="7170"/>
        <v>335</v>
      </c>
      <c r="AA4687" s="15">
        <f>Premissas!$H$11</f>
        <v>81.09</v>
      </c>
      <c r="AB4687" s="16">
        <f t="shared" si="7167"/>
        <v>0</v>
      </c>
      <c r="AC4687" s="17">
        <f>AB4687*Premissas!$C$6</f>
        <v>0</v>
      </c>
      <c r="AD4687" s="15">
        <f t="shared" si="7168"/>
        <v>335</v>
      </c>
      <c r="AE4687" s="18">
        <f>AD4687*Premissas!$C$12</f>
        <v>10799.272382157546</v>
      </c>
    </row>
    <row r="4688" spans="1:33" x14ac:dyDescent="0.25">
      <c r="A4688" s="7" t="str">
        <f>Premissas!$E$12</f>
        <v>dezembro/18</v>
      </c>
      <c r="B4688" s="29">
        <f t="shared" si="7171"/>
        <v>335</v>
      </c>
      <c r="C4688" s="15">
        <f>LARGE(Premissas!$H$12:$I$12,1)</f>
        <v>66.98</v>
      </c>
      <c r="D4688" s="16">
        <f t="shared" si="7161"/>
        <v>0</v>
      </c>
      <c r="E4688" s="17">
        <f>D4688*Premissas!$C$6</f>
        <v>0</v>
      </c>
      <c r="F4688" s="15">
        <f t="shared" si="7162"/>
        <v>335</v>
      </c>
      <c r="G4688" s="18">
        <f>F4688*Premissas!$C$5</f>
        <v>10799.272382157546</v>
      </c>
      <c r="M4688" s="7" t="str">
        <f>Premissas!$E$12</f>
        <v>dezembro/18</v>
      </c>
      <c r="N4688" s="29">
        <f t="shared" si="7169"/>
        <v>335</v>
      </c>
      <c r="O4688" s="15">
        <f>Premissas!$I$12</f>
        <v>56.9</v>
      </c>
      <c r="P4688" s="16">
        <f t="shared" si="7164"/>
        <v>0</v>
      </c>
      <c r="Q4688" s="17">
        <f>P4688*Premissas!$C$13</f>
        <v>0</v>
      </c>
      <c r="R4688" s="15">
        <f t="shared" si="7165"/>
        <v>335</v>
      </c>
      <c r="S4688" s="18">
        <f>R4688*Premissas!$C$11</f>
        <v>16135.32110091743</v>
      </c>
      <c r="Y4688" s="7" t="str">
        <f>Premissas!$E$12</f>
        <v>dezembro/18</v>
      </c>
      <c r="Z4688" s="29">
        <f t="shared" si="7170"/>
        <v>335</v>
      </c>
      <c r="AA4688" s="15">
        <f>Premissas!$H$12</f>
        <v>66.98</v>
      </c>
      <c r="AB4688" s="16">
        <f t="shared" si="7167"/>
        <v>0</v>
      </c>
      <c r="AC4688" s="17">
        <f>AB4688*Premissas!$C$6</f>
        <v>0</v>
      </c>
      <c r="AD4688" s="15">
        <f t="shared" si="7168"/>
        <v>335</v>
      </c>
      <c r="AE4688" s="18">
        <f>AD4688*Premissas!$C$12</f>
        <v>10799.272382157546</v>
      </c>
    </row>
    <row r="4689" spans="1:33" x14ac:dyDescent="0.25">
      <c r="A4689" s="7" t="str">
        <f>Premissas!$E$13</f>
        <v>novembro/18</v>
      </c>
      <c r="B4689" s="29">
        <f t="shared" si="7171"/>
        <v>335</v>
      </c>
      <c r="C4689" s="15">
        <f>LARGE(Premissas!$H$13:$I$13,1)</f>
        <v>66.42</v>
      </c>
      <c r="D4689" s="16">
        <f t="shared" si="7161"/>
        <v>0</v>
      </c>
      <c r="E4689" s="17">
        <f>D4689*Premissas!$C$6</f>
        <v>0</v>
      </c>
      <c r="F4689" s="15">
        <f t="shared" si="7162"/>
        <v>335</v>
      </c>
      <c r="G4689" s="18">
        <f>F4689*Premissas!$C$5</f>
        <v>10799.272382157546</v>
      </c>
      <c r="M4689" s="7" t="str">
        <f>Premissas!$E$13</f>
        <v>novembro/18</v>
      </c>
      <c r="N4689" s="29">
        <f t="shared" si="7169"/>
        <v>335</v>
      </c>
      <c r="O4689" s="15">
        <f>Premissas!$I$13</f>
        <v>40.659999999999997</v>
      </c>
      <c r="P4689" s="16">
        <f t="shared" si="7164"/>
        <v>0</v>
      </c>
      <c r="Q4689" s="17">
        <f>P4689*Premissas!$C$13</f>
        <v>0</v>
      </c>
      <c r="R4689" s="15">
        <f t="shared" si="7165"/>
        <v>335</v>
      </c>
      <c r="S4689" s="18">
        <f>R4689*Premissas!$C$11</f>
        <v>16135.32110091743</v>
      </c>
      <c r="Y4689" s="7" t="str">
        <f>Premissas!$E$13</f>
        <v>novembro/18</v>
      </c>
      <c r="Z4689" s="29">
        <f t="shared" si="7170"/>
        <v>335</v>
      </c>
      <c r="AA4689" s="15">
        <f>Premissas!$H$13</f>
        <v>66.42</v>
      </c>
      <c r="AB4689" s="16">
        <f t="shared" si="7167"/>
        <v>0</v>
      </c>
      <c r="AC4689" s="17">
        <f>AB4689*Premissas!$C$6</f>
        <v>0</v>
      </c>
      <c r="AD4689" s="15">
        <f t="shared" si="7168"/>
        <v>335</v>
      </c>
      <c r="AE4689" s="18">
        <f>AD4689*Premissas!$C$12</f>
        <v>10799.272382157546</v>
      </c>
    </row>
    <row r="4690" spans="1:33" x14ac:dyDescent="0.25">
      <c r="A4690" s="26" t="s">
        <v>35</v>
      </c>
      <c r="B4690" s="5"/>
      <c r="C4690" s="5">
        <f>LARGE(C4677:C4689,1)</f>
        <v>89.49</v>
      </c>
      <c r="D4690" s="5">
        <f>LARGE(D4677:D4689,1)</f>
        <v>0</v>
      </c>
      <c r="E4690" s="27">
        <f>SUM(E4678:E4689)</f>
        <v>0</v>
      </c>
      <c r="F4690" s="5">
        <f>LARGE(F4677:F4689,1)</f>
        <v>335</v>
      </c>
      <c r="G4690" s="27">
        <f t="shared" si="7106"/>
        <v>129591.26858589058</v>
      </c>
      <c r="H4690" s="50">
        <f>E4690+G4690</f>
        <v>129591.26858589058</v>
      </c>
      <c r="I4690">
        <f>B4678</f>
        <v>335</v>
      </c>
      <c r="M4690" s="26" t="s">
        <v>35</v>
      </c>
      <c r="N4690" s="5"/>
      <c r="O4690" s="5">
        <f t="shared" ref="O4690:P4690" si="7172">LARGE(O4677:O4689,1)</f>
        <v>77.73</v>
      </c>
      <c r="P4690" s="5">
        <f t="shared" si="7172"/>
        <v>0</v>
      </c>
      <c r="Q4690" s="27">
        <f t="shared" ref="Q4690" si="7173">SUM(Q4678:Q4689)</f>
        <v>0</v>
      </c>
      <c r="R4690" s="5">
        <f t="shared" ref="R4690" si="7174">LARGE(R4677:R4689,1)</f>
        <v>335</v>
      </c>
      <c r="S4690" s="27">
        <f t="shared" si="7110"/>
        <v>193623.85321100918</v>
      </c>
      <c r="T4690" s="50">
        <f t="shared" ref="T4690" si="7175">Q4690+S4690</f>
        <v>193623.85321100918</v>
      </c>
      <c r="U4690">
        <f t="shared" ref="U4690" si="7176">N4678</f>
        <v>335</v>
      </c>
      <c r="Y4690" s="26" t="s">
        <v>35</v>
      </c>
      <c r="Z4690" s="5"/>
      <c r="AA4690" s="5">
        <f t="shared" ref="AA4690:AB4690" si="7177">LARGE(AA4677:AA4689,1)</f>
        <v>89.49</v>
      </c>
      <c r="AB4690" s="5">
        <f t="shared" si="7177"/>
        <v>0</v>
      </c>
      <c r="AC4690" s="27">
        <f t="shared" ref="AC4690" si="7178">SUM(AC4678:AC4689)</f>
        <v>0</v>
      </c>
      <c r="AD4690" s="5">
        <f t="shared" ref="AD4690" si="7179">LARGE(AD4677:AD4689,1)</f>
        <v>335</v>
      </c>
      <c r="AE4690" s="27">
        <f t="shared" si="7116"/>
        <v>129591.26858589058</v>
      </c>
      <c r="AF4690" s="50">
        <f t="shared" ref="AF4690" si="7180">AC4690+AE4690</f>
        <v>129591.26858589058</v>
      </c>
      <c r="AG4690">
        <f t="shared" ref="AG4690" si="7181">Z4678</f>
        <v>335</v>
      </c>
    </row>
    <row r="4691" spans="1:33" x14ac:dyDescent="0.25">
      <c r="A4691" s="6" t="s">
        <v>12</v>
      </c>
      <c r="B4691" s="6" t="s">
        <v>18</v>
      </c>
      <c r="C4691" s="6" t="s">
        <v>19</v>
      </c>
      <c r="D4691" s="14" t="s">
        <v>20</v>
      </c>
      <c r="E4691" s="14" t="s">
        <v>21</v>
      </c>
      <c r="F4691" s="6" t="s">
        <v>22</v>
      </c>
      <c r="G4691" s="6" t="s">
        <v>23</v>
      </c>
      <c r="M4691" s="6" t="s">
        <v>12</v>
      </c>
      <c r="N4691" s="6" t="s">
        <v>18</v>
      </c>
      <c r="O4691" s="6" t="s">
        <v>19</v>
      </c>
      <c r="P4691" s="14" t="s">
        <v>20</v>
      </c>
      <c r="Q4691" s="14" t="s">
        <v>21</v>
      </c>
      <c r="R4691" s="6" t="s">
        <v>22</v>
      </c>
      <c r="S4691" s="6" t="s">
        <v>23</v>
      </c>
      <c r="Y4691" s="6" t="s">
        <v>12</v>
      </c>
      <c r="Z4691" s="6" t="s">
        <v>18</v>
      </c>
      <c r="AA4691" s="6" t="s">
        <v>19</v>
      </c>
      <c r="AB4691" s="14" t="s">
        <v>20</v>
      </c>
      <c r="AC4691" s="14" t="s">
        <v>21</v>
      </c>
      <c r="AD4691" s="6" t="s">
        <v>22</v>
      </c>
      <c r="AE4691" s="6" t="s">
        <v>23</v>
      </c>
    </row>
    <row r="4692" spans="1:33" x14ac:dyDescent="0.25">
      <c r="A4692" s="7" t="str">
        <f>Premissas!$E$2</f>
        <v>outubro/19</v>
      </c>
      <c r="B4692" s="29">
        <f>B4678+1</f>
        <v>336</v>
      </c>
      <c r="C4692" s="15">
        <f>LARGE(Premissas!$H$2:$I$2,1)</f>
        <v>63.39</v>
      </c>
      <c r="D4692" s="16">
        <f t="shared" ref="D4692:D4703" si="7182">IF(C4692&gt;105%*B4692,(C4692-B4692),0)</f>
        <v>0</v>
      </c>
      <c r="E4692" s="17">
        <f>D4692*Premissas!$C$6</f>
        <v>0</v>
      </c>
      <c r="F4692" s="15">
        <f t="shared" ref="F4692:F4703" si="7183">IF(C4692&gt;B4692,C4692,B4692)</f>
        <v>336</v>
      </c>
      <c r="G4692" s="18">
        <f>F4692*Premissas!$C$5</f>
        <v>10831.509016134134</v>
      </c>
      <c r="M4692" s="7" t="str">
        <f>Premissas!$E$2</f>
        <v>outubro/19</v>
      </c>
      <c r="N4692" s="29">
        <f t="shared" ref="N4692" si="7184">N4678+1</f>
        <v>336</v>
      </c>
      <c r="O4692" s="15">
        <f>Premissas!$I$2</f>
        <v>63.39</v>
      </c>
      <c r="P4692" s="16">
        <f t="shared" ref="P4692:P4703" si="7185">IF(O4692&gt;105%*N4692,(O4692-N4692),0)</f>
        <v>0</v>
      </c>
      <c r="Q4692" s="17">
        <f>P4692*Premissas!$C$13</f>
        <v>0</v>
      </c>
      <c r="R4692" s="15">
        <f t="shared" ref="R4692:R4703" si="7186">IF(O4692&gt;N4692,O4692,N4692)</f>
        <v>336</v>
      </c>
      <c r="S4692" s="18">
        <f>R4692*Premissas!$C$11</f>
        <v>16183.48623853211</v>
      </c>
      <c r="Y4692" s="7" t="str">
        <f>Premissas!$E$2</f>
        <v>outubro/19</v>
      </c>
      <c r="Z4692" s="29">
        <f t="shared" ref="Z4692" si="7187">Z4678+1</f>
        <v>336</v>
      </c>
      <c r="AA4692" s="15">
        <f>Premissas!$H$2</f>
        <v>58.8</v>
      </c>
      <c r="AB4692" s="16">
        <f t="shared" ref="AB4692:AB4703" si="7188">IF(AA4692&gt;105%*Z4692,(AA4692-Z4692),0)</f>
        <v>0</v>
      </c>
      <c r="AC4692" s="17">
        <f>AB4692*Premissas!$C$6</f>
        <v>0</v>
      </c>
      <c r="AD4692" s="15">
        <f t="shared" ref="AD4692:AD4703" si="7189">IF(AA4692&gt;Z4692,AA4692,Z4692)</f>
        <v>336</v>
      </c>
      <c r="AE4692" s="18">
        <f>AD4692*Premissas!$C$12</f>
        <v>10831.509016134134</v>
      </c>
    </row>
    <row r="4693" spans="1:33" x14ac:dyDescent="0.25">
      <c r="A4693" s="7" t="str">
        <f>Premissas!$E$3</f>
        <v>setembro/19</v>
      </c>
      <c r="B4693" s="29">
        <f>B4692</f>
        <v>336</v>
      </c>
      <c r="C4693" s="15">
        <f>LARGE(Premissas!$H$3:$I$3,1)</f>
        <v>58.91</v>
      </c>
      <c r="D4693" s="16">
        <f t="shared" si="7182"/>
        <v>0</v>
      </c>
      <c r="E4693" s="17">
        <f>D4693*Premissas!$C$6</f>
        <v>0</v>
      </c>
      <c r="F4693" s="15">
        <f t="shared" si="7183"/>
        <v>336</v>
      </c>
      <c r="G4693" s="18">
        <f>F4693*Premissas!$C$5</f>
        <v>10831.509016134134</v>
      </c>
      <c r="M4693" s="7" t="str">
        <f>Premissas!$E$3</f>
        <v>setembro/19</v>
      </c>
      <c r="N4693" s="29">
        <f t="shared" ref="N4693:N4703" si="7190">N4692</f>
        <v>336</v>
      </c>
      <c r="O4693" s="15">
        <f>Premissas!$I$3</f>
        <v>52.19</v>
      </c>
      <c r="P4693" s="16">
        <f t="shared" si="7185"/>
        <v>0</v>
      </c>
      <c r="Q4693" s="17">
        <f>P4693*Premissas!$C$13</f>
        <v>0</v>
      </c>
      <c r="R4693" s="15">
        <f t="shared" si="7186"/>
        <v>336</v>
      </c>
      <c r="S4693" s="18">
        <f>R4693*Premissas!$C$11</f>
        <v>16183.48623853211</v>
      </c>
      <c r="Y4693" s="7" t="str">
        <f>Premissas!$E$3</f>
        <v>setembro/19</v>
      </c>
      <c r="Z4693" s="29">
        <f t="shared" ref="Z4693:Z4703" si="7191">Z4692</f>
        <v>336</v>
      </c>
      <c r="AA4693" s="15">
        <f>Premissas!$H$3</f>
        <v>58.91</v>
      </c>
      <c r="AB4693" s="16">
        <f t="shared" si="7188"/>
        <v>0</v>
      </c>
      <c r="AC4693" s="17">
        <f>AB4693*Premissas!$C$6</f>
        <v>0</v>
      </c>
      <c r="AD4693" s="15">
        <f t="shared" si="7189"/>
        <v>336</v>
      </c>
      <c r="AE4693" s="18">
        <f>AD4693*Premissas!$C$12</f>
        <v>10831.509016134134</v>
      </c>
    </row>
    <row r="4694" spans="1:33" x14ac:dyDescent="0.25">
      <c r="A4694" s="7" t="str">
        <f>Premissas!$E$4</f>
        <v>agosto/19</v>
      </c>
      <c r="B4694" s="29">
        <f t="shared" ref="B4694:B4703" si="7192">B4693</f>
        <v>336</v>
      </c>
      <c r="C4694" s="15">
        <f>LARGE(Premissas!$H$4:$I$4,1)</f>
        <v>46.48</v>
      </c>
      <c r="D4694" s="16">
        <f t="shared" si="7182"/>
        <v>0</v>
      </c>
      <c r="E4694" s="17">
        <f>D4694*Premissas!$C$6</f>
        <v>0</v>
      </c>
      <c r="F4694" s="15">
        <f t="shared" si="7183"/>
        <v>336</v>
      </c>
      <c r="G4694" s="18">
        <f>F4694*Premissas!$C$5</f>
        <v>10831.509016134134</v>
      </c>
      <c r="M4694" s="7" t="str">
        <f>Premissas!$E$4</f>
        <v>agosto/19</v>
      </c>
      <c r="N4694" s="29">
        <f t="shared" si="7190"/>
        <v>336</v>
      </c>
      <c r="O4694" s="15">
        <f>Premissas!$I$4</f>
        <v>20.16</v>
      </c>
      <c r="P4694" s="16">
        <f t="shared" si="7185"/>
        <v>0</v>
      </c>
      <c r="Q4694" s="17">
        <f>P4694*Premissas!$C$13</f>
        <v>0</v>
      </c>
      <c r="R4694" s="15">
        <f t="shared" si="7186"/>
        <v>336</v>
      </c>
      <c r="S4694" s="18">
        <f>R4694*Premissas!$C$11</f>
        <v>16183.48623853211</v>
      </c>
      <c r="Y4694" s="7" t="str">
        <f>Premissas!$E$4</f>
        <v>agosto/19</v>
      </c>
      <c r="Z4694" s="29">
        <f t="shared" si="7191"/>
        <v>336</v>
      </c>
      <c r="AA4694" s="15">
        <f>Premissas!$H$4</f>
        <v>46.48</v>
      </c>
      <c r="AB4694" s="16">
        <f t="shared" si="7188"/>
        <v>0</v>
      </c>
      <c r="AC4694" s="17">
        <f>AB4694*Premissas!$C$6</f>
        <v>0</v>
      </c>
      <c r="AD4694" s="15">
        <f t="shared" si="7189"/>
        <v>336</v>
      </c>
      <c r="AE4694" s="18">
        <f>AD4694*Premissas!$C$12</f>
        <v>10831.509016134134</v>
      </c>
    </row>
    <row r="4695" spans="1:33" x14ac:dyDescent="0.25">
      <c r="A4695" s="7" t="str">
        <f>Premissas!$E$5</f>
        <v>julho/19</v>
      </c>
      <c r="B4695" s="29">
        <f t="shared" si="7192"/>
        <v>336</v>
      </c>
      <c r="C4695" s="15">
        <f>LARGE(Premissas!$H$5:$I$5,1)</f>
        <v>63.17</v>
      </c>
      <c r="D4695" s="16">
        <f t="shared" si="7182"/>
        <v>0</v>
      </c>
      <c r="E4695" s="17">
        <f>D4695*Premissas!$C$6</f>
        <v>0</v>
      </c>
      <c r="F4695" s="15">
        <f t="shared" si="7183"/>
        <v>336</v>
      </c>
      <c r="G4695" s="18">
        <f>F4695*Premissas!$C$5</f>
        <v>10831.509016134134</v>
      </c>
      <c r="M4695" s="7" t="str">
        <f>Premissas!$E$5</f>
        <v>julho/19</v>
      </c>
      <c r="N4695" s="29">
        <f t="shared" si="7190"/>
        <v>336</v>
      </c>
      <c r="O4695" s="15">
        <f>Premissas!$I$5</f>
        <v>39.979999999999997</v>
      </c>
      <c r="P4695" s="16">
        <f t="shared" si="7185"/>
        <v>0</v>
      </c>
      <c r="Q4695" s="17">
        <f>P4695*Premissas!$C$13</f>
        <v>0</v>
      </c>
      <c r="R4695" s="15">
        <f t="shared" si="7186"/>
        <v>336</v>
      </c>
      <c r="S4695" s="18">
        <f>R4695*Premissas!$C$11</f>
        <v>16183.48623853211</v>
      </c>
      <c r="Y4695" s="7" t="str">
        <f>Premissas!$E$5</f>
        <v>julho/19</v>
      </c>
      <c r="Z4695" s="29">
        <f t="shared" si="7191"/>
        <v>336</v>
      </c>
      <c r="AA4695" s="15">
        <f>Premissas!$H$5</f>
        <v>63.17</v>
      </c>
      <c r="AB4695" s="16">
        <f t="shared" si="7188"/>
        <v>0</v>
      </c>
      <c r="AC4695" s="17">
        <f>AB4695*Premissas!$C$6</f>
        <v>0</v>
      </c>
      <c r="AD4695" s="15">
        <f t="shared" si="7189"/>
        <v>336</v>
      </c>
      <c r="AE4695" s="18">
        <f>AD4695*Premissas!$C$12</f>
        <v>10831.509016134134</v>
      </c>
    </row>
    <row r="4696" spans="1:33" x14ac:dyDescent="0.25">
      <c r="A4696" s="7" t="str">
        <f>Premissas!$E$6</f>
        <v>junho/19</v>
      </c>
      <c r="B4696" s="29">
        <f t="shared" si="7192"/>
        <v>336</v>
      </c>
      <c r="C4696" s="15">
        <f>LARGE(Premissas!$H$6:$I$6,1)</f>
        <v>59.47</v>
      </c>
      <c r="D4696" s="16">
        <f t="shared" si="7182"/>
        <v>0</v>
      </c>
      <c r="E4696" s="17">
        <f>D4696*Premissas!$C$6</f>
        <v>0</v>
      </c>
      <c r="F4696" s="15">
        <f t="shared" si="7183"/>
        <v>336</v>
      </c>
      <c r="G4696" s="18">
        <f>F4696*Premissas!$C$5</f>
        <v>10831.509016134134</v>
      </c>
      <c r="M4696" s="7" t="str">
        <f>Premissas!$E$6</f>
        <v>junho/19</v>
      </c>
      <c r="N4696" s="29">
        <f t="shared" si="7190"/>
        <v>336</v>
      </c>
      <c r="O4696" s="15">
        <f>Premissas!$I$6</f>
        <v>47.71</v>
      </c>
      <c r="P4696" s="16">
        <f t="shared" si="7185"/>
        <v>0</v>
      </c>
      <c r="Q4696" s="17">
        <f>P4696*Premissas!$C$13</f>
        <v>0</v>
      </c>
      <c r="R4696" s="15">
        <f t="shared" si="7186"/>
        <v>336</v>
      </c>
      <c r="S4696" s="18">
        <f>R4696*Premissas!$C$11</f>
        <v>16183.48623853211</v>
      </c>
      <c r="Y4696" s="7" t="str">
        <f>Premissas!$E$6</f>
        <v>junho/19</v>
      </c>
      <c r="Z4696" s="29">
        <f t="shared" si="7191"/>
        <v>336</v>
      </c>
      <c r="AA4696" s="15">
        <f>Premissas!$H$6</f>
        <v>59.47</v>
      </c>
      <c r="AB4696" s="16">
        <f t="shared" si="7188"/>
        <v>0</v>
      </c>
      <c r="AC4696" s="17">
        <f>AB4696*Premissas!$C$6</f>
        <v>0</v>
      </c>
      <c r="AD4696" s="15">
        <f t="shared" si="7189"/>
        <v>336</v>
      </c>
      <c r="AE4696" s="18">
        <f>AD4696*Premissas!$C$12</f>
        <v>10831.509016134134</v>
      </c>
    </row>
    <row r="4697" spans="1:33" x14ac:dyDescent="0.25">
      <c r="A4697" s="7" t="str">
        <f>Premissas!$E$7</f>
        <v>maio/19</v>
      </c>
      <c r="B4697" s="29">
        <f t="shared" si="7192"/>
        <v>336</v>
      </c>
      <c r="C4697" s="15">
        <f>LARGE(Premissas!$H$7:$I$7,1)</f>
        <v>61.04</v>
      </c>
      <c r="D4697" s="20">
        <f t="shared" si="7182"/>
        <v>0</v>
      </c>
      <c r="E4697" s="17">
        <f>D4697*Premissas!$C$6</f>
        <v>0</v>
      </c>
      <c r="F4697" s="15">
        <f t="shared" si="7183"/>
        <v>336</v>
      </c>
      <c r="G4697" s="18">
        <f>F4697*Premissas!$C$5</f>
        <v>10831.509016134134</v>
      </c>
      <c r="M4697" s="7" t="str">
        <f>Premissas!$E$7</f>
        <v>maio/19</v>
      </c>
      <c r="N4697" s="29">
        <f t="shared" si="7190"/>
        <v>336</v>
      </c>
      <c r="O4697" s="15">
        <f>Premissas!$I$7</f>
        <v>46.37</v>
      </c>
      <c r="P4697" s="20">
        <f t="shared" si="7185"/>
        <v>0</v>
      </c>
      <c r="Q4697" s="17">
        <f>P4697*Premissas!$C$13</f>
        <v>0</v>
      </c>
      <c r="R4697" s="15">
        <f t="shared" si="7186"/>
        <v>336</v>
      </c>
      <c r="S4697" s="18">
        <f>R4697*Premissas!$C$11</f>
        <v>16183.48623853211</v>
      </c>
      <c r="Y4697" s="7" t="str">
        <f>Premissas!$E$7</f>
        <v>maio/19</v>
      </c>
      <c r="Z4697" s="29">
        <f t="shared" si="7191"/>
        <v>336</v>
      </c>
      <c r="AA4697" s="15">
        <f>Premissas!$H$7</f>
        <v>61.04</v>
      </c>
      <c r="AB4697" s="20">
        <f t="shared" si="7188"/>
        <v>0</v>
      </c>
      <c r="AC4697" s="17">
        <f>AB4697*Premissas!$C$6</f>
        <v>0</v>
      </c>
      <c r="AD4697" s="15">
        <f t="shared" si="7189"/>
        <v>336</v>
      </c>
      <c r="AE4697" s="18">
        <f>AD4697*Premissas!$C$12</f>
        <v>10831.509016134134</v>
      </c>
    </row>
    <row r="4698" spans="1:33" x14ac:dyDescent="0.25">
      <c r="A4698" s="7" t="str">
        <f>Premissas!$E$8</f>
        <v>abril/19</v>
      </c>
      <c r="B4698" s="29">
        <f t="shared" si="7192"/>
        <v>336</v>
      </c>
      <c r="C4698" s="15">
        <f>LARGE(Premissas!$H$8:$I$8,1)</f>
        <v>81.98</v>
      </c>
      <c r="D4698" s="20">
        <f t="shared" si="7182"/>
        <v>0</v>
      </c>
      <c r="E4698" s="17">
        <f>D4698*Premissas!$C$6</f>
        <v>0</v>
      </c>
      <c r="F4698" s="15">
        <f t="shared" si="7183"/>
        <v>336</v>
      </c>
      <c r="G4698" s="18">
        <f>F4698*Premissas!$C$5</f>
        <v>10831.509016134134</v>
      </c>
      <c r="M4698" s="7" t="str">
        <f>Premissas!$E$8</f>
        <v>abril/19</v>
      </c>
      <c r="N4698" s="29">
        <f t="shared" si="7190"/>
        <v>336</v>
      </c>
      <c r="O4698" s="15">
        <f>Premissas!$I$8</f>
        <v>53.09</v>
      </c>
      <c r="P4698" s="20">
        <f t="shared" si="7185"/>
        <v>0</v>
      </c>
      <c r="Q4698" s="17">
        <f>P4698*Premissas!$C$13</f>
        <v>0</v>
      </c>
      <c r="R4698" s="15">
        <f t="shared" si="7186"/>
        <v>336</v>
      </c>
      <c r="S4698" s="18">
        <f>R4698*Premissas!$C$11</f>
        <v>16183.48623853211</v>
      </c>
      <c r="Y4698" s="7" t="str">
        <f>Premissas!$E$8</f>
        <v>abril/19</v>
      </c>
      <c r="Z4698" s="29">
        <f t="shared" si="7191"/>
        <v>336</v>
      </c>
      <c r="AA4698" s="15">
        <f>Premissas!$H$8</f>
        <v>81.98</v>
      </c>
      <c r="AB4698" s="20">
        <f t="shared" si="7188"/>
        <v>0</v>
      </c>
      <c r="AC4698" s="17">
        <f>AB4698*Premissas!$C$6</f>
        <v>0</v>
      </c>
      <c r="AD4698" s="15">
        <f t="shared" si="7189"/>
        <v>336</v>
      </c>
      <c r="AE4698" s="18">
        <f>AD4698*Premissas!$C$12</f>
        <v>10831.509016134134</v>
      </c>
    </row>
    <row r="4699" spans="1:33" x14ac:dyDescent="0.25">
      <c r="A4699" s="7" t="str">
        <f>Premissas!$E$9</f>
        <v>março/19</v>
      </c>
      <c r="B4699" s="29">
        <f t="shared" si="7192"/>
        <v>336</v>
      </c>
      <c r="C4699" s="15">
        <f>LARGE(Premissas!$H$9:$I$9,1)</f>
        <v>77.73</v>
      </c>
      <c r="D4699" s="20">
        <f t="shared" si="7182"/>
        <v>0</v>
      </c>
      <c r="E4699" s="17">
        <f>D4699*Premissas!$C$6</f>
        <v>0</v>
      </c>
      <c r="F4699" s="15">
        <f t="shared" si="7183"/>
        <v>336</v>
      </c>
      <c r="G4699" s="18">
        <f>F4699*Premissas!$C$5</f>
        <v>10831.509016134134</v>
      </c>
      <c r="M4699" s="7" t="str">
        <f>Premissas!$E$9</f>
        <v>março/19</v>
      </c>
      <c r="N4699" s="29">
        <f t="shared" si="7190"/>
        <v>336</v>
      </c>
      <c r="O4699" s="15">
        <f>Premissas!$I$9</f>
        <v>77.73</v>
      </c>
      <c r="P4699" s="20">
        <f t="shared" si="7185"/>
        <v>0</v>
      </c>
      <c r="Q4699" s="17">
        <f>P4699*Premissas!$C$13</f>
        <v>0</v>
      </c>
      <c r="R4699" s="15">
        <f t="shared" si="7186"/>
        <v>336</v>
      </c>
      <c r="S4699" s="18">
        <f>R4699*Premissas!$C$11</f>
        <v>16183.48623853211</v>
      </c>
      <c r="Y4699" s="7" t="str">
        <f>Premissas!$E$9</f>
        <v>março/19</v>
      </c>
      <c r="Z4699" s="29">
        <f t="shared" si="7191"/>
        <v>336</v>
      </c>
      <c r="AA4699" s="15">
        <f>Premissas!$H$9</f>
        <v>77.62</v>
      </c>
      <c r="AB4699" s="20">
        <f t="shared" si="7188"/>
        <v>0</v>
      </c>
      <c r="AC4699" s="17">
        <f>AB4699*Premissas!$C$6</f>
        <v>0</v>
      </c>
      <c r="AD4699" s="15">
        <f t="shared" si="7189"/>
        <v>336</v>
      </c>
      <c r="AE4699" s="18">
        <f>AD4699*Premissas!$C$12</f>
        <v>10831.509016134134</v>
      </c>
    </row>
    <row r="4700" spans="1:33" x14ac:dyDescent="0.25">
      <c r="A4700" s="7" t="str">
        <f>Premissas!$E$10</f>
        <v>fevereiro/19</v>
      </c>
      <c r="B4700" s="29">
        <f t="shared" si="7192"/>
        <v>336</v>
      </c>
      <c r="C4700" s="15">
        <f>LARGE(Premissas!$H$10:$I$10,1)</f>
        <v>89.49</v>
      </c>
      <c r="D4700" s="20">
        <f t="shared" si="7182"/>
        <v>0</v>
      </c>
      <c r="E4700" s="17">
        <f>D4700*Premissas!$C$6</f>
        <v>0</v>
      </c>
      <c r="F4700" s="15">
        <f t="shared" si="7183"/>
        <v>336</v>
      </c>
      <c r="G4700" s="18">
        <f>F4700*Premissas!$C$5</f>
        <v>10831.509016134134</v>
      </c>
      <c r="M4700" s="7" t="str">
        <f>Premissas!$E$10</f>
        <v>fevereiro/19</v>
      </c>
      <c r="N4700" s="29">
        <f t="shared" si="7190"/>
        <v>336</v>
      </c>
      <c r="O4700" s="15">
        <f>Premissas!$I$10</f>
        <v>61.82</v>
      </c>
      <c r="P4700" s="20">
        <f t="shared" si="7185"/>
        <v>0</v>
      </c>
      <c r="Q4700" s="17">
        <f>P4700*Premissas!$C$13</f>
        <v>0</v>
      </c>
      <c r="R4700" s="15">
        <f t="shared" si="7186"/>
        <v>336</v>
      </c>
      <c r="S4700" s="18">
        <f>R4700*Premissas!$C$11</f>
        <v>16183.48623853211</v>
      </c>
      <c r="Y4700" s="7" t="str">
        <f>Premissas!$E$10</f>
        <v>fevereiro/19</v>
      </c>
      <c r="Z4700" s="29">
        <f t="shared" si="7191"/>
        <v>336</v>
      </c>
      <c r="AA4700" s="15">
        <f>Premissas!$H$10</f>
        <v>89.49</v>
      </c>
      <c r="AB4700" s="20">
        <f t="shared" si="7188"/>
        <v>0</v>
      </c>
      <c r="AC4700" s="17">
        <f>AB4700*Premissas!$C$6</f>
        <v>0</v>
      </c>
      <c r="AD4700" s="15">
        <f t="shared" si="7189"/>
        <v>336</v>
      </c>
      <c r="AE4700" s="18">
        <f>AD4700*Premissas!$C$12</f>
        <v>10831.509016134134</v>
      </c>
    </row>
    <row r="4701" spans="1:33" x14ac:dyDescent="0.25">
      <c r="A4701" s="7" t="str">
        <f>Premissas!$E$11</f>
        <v>janeiro/19</v>
      </c>
      <c r="B4701" s="29">
        <f t="shared" si="7192"/>
        <v>336</v>
      </c>
      <c r="C4701" s="15">
        <f>LARGE(Premissas!$H$11:$I$11,1)</f>
        <v>81.09</v>
      </c>
      <c r="D4701" s="16">
        <f t="shared" si="7182"/>
        <v>0</v>
      </c>
      <c r="E4701" s="17">
        <f>D4701*Premissas!$C$6</f>
        <v>0</v>
      </c>
      <c r="F4701" s="15">
        <f t="shared" si="7183"/>
        <v>336</v>
      </c>
      <c r="G4701" s="18">
        <f>F4701*Premissas!$C$5</f>
        <v>10831.509016134134</v>
      </c>
      <c r="M4701" s="7" t="str">
        <f>Premissas!$E$11</f>
        <v>janeiro/19</v>
      </c>
      <c r="N4701" s="29">
        <f t="shared" si="7190"/>
        <v>336</v>
      </c>
      <c r="O4701" s="15">
        <f>Premissas!$I$11</f>
        <v>57.12</v>
      </c>
      <c r="P4701" s="16">
        <f t="shared" si="7185"/>
        <v>0</v>
      </c>
      <c r="Q4701" s="17">
        <f>P4701*Premissas!$C$13</f>
        <v>0</v>
      </c>
      <c r="R4701" s="15">
        <f t="shared" si="7186"/>
        <v>336</v>
      </c>
      <c r="S4701" s="18">
        <f>R4701*Premissas!$C$11</f>
        <v>16183.48623853211</v>
      </c>
      <c r="Y4701" s="7" t="str">
        <f>Premissas!$E$11</f>
        <v>janeiro/19</v>
      </c>
      <c r="Z4701" s="29">
        <f t="shared" si="7191"/>
        <v>336</v>
      </c>
      <c r="AA4701" s="15">
        <f>Premissas!$H$11</f>
        <v>81.09</v>
      </c>
      <c r="AB4701" s="16">
        <f t="shared" si="7188"/>
        <v>0</v>
      </c>
      <c r="AC4701" s="17">
        <f>AB4701*Premissas!$C$6</f>
        <v>0</v>
      </c>
      <c r="AD4701" s="15">
        <f t="shared" si="7189"/>
        <v>336</v>
      </c>
      <c r="AE4701" s="18">
        <f>AD4701*Premissas!$C$12</f>
        <v>10831.509016134134</v>
      </c>
    </row>
    <row r="4702" spans="1:33" x14ac:dyDescent="0.25">
      <c r="A4702" s="7" t="str">
        <f>Premissas!$E$12</f>
        <v>dezembro/18</v>
      </c>
      <c r="B4702" s="29">
        <f t="shared" si="7192"/>
        <v>336</v>
      </c>
      <c r="C4702" s="15">
        <f>LARGE(Premissas!$H$12:$I$12,1)</f>
        <v>66.98</v>
      </c>
      <c r="D4702" s="16">
        <f t="shared" si="7182"/>
        <v>0</v>
      </c>
      <c r="E4702" s="17">
        <f>D4702*Premissas!$C$6</f>
        <v>0</v>
      </c>
      <c r="F4702" s="15">
        <f t="shared" si="7183"/>
        <v>336</v>
      </c>
      <c r="G4702" s="18">
        <f>F4702*Premissas!$C$5</f>
        <v>10831.509016134134</v>
      </c>
      <c r="M4702" s="7" t="str">
        <f>Premissas!$E$12</f>
        <v>dezembro/18</v>
      </c>
      <c r="N4702" s="29">
        <f t="shared" si="7190"/>
        <v>336</v>
      </c>
      <c r="O4702" s="15">
        <f>Premissas!$I$12</f>
        <v>56.9</v>
      </c>
      <c r="P4702" s="16">
        <f t="shared" si="7185"/>
        <v>0</v>
      </c>
      <c r="Q4702" s="17">
        <f>P4702*Premissas!$C$13</f>
        <v>0</v>
      </c>
      <c r="R4702" s="15">
        <f t="shared" si="7186"/>
        <v>336</v>
      </c>
      <c r="S4702" s="18">
        <f>R4702*Premissas!$C$11</f>
        <v>16183.48623853211</v>
      </c>
      <c r="Y4702" s="7" t="str">
        <f>Premissas!$E$12</f>
        <v>dezembro/18</v>
      </c>
      <c r="Z4702" s="29">
        <f t="shared" si="7191"/>
        <v>336</v>
      </c>
      <c r="AA4702" s="15">
        <f>Premissas!$H$12</f>
        <v>66.98</v>
      </c>
      <c r="AB4702" s="16">
        <f t="shared" si="7188"/>
        <v>0</v>
      </c>
      <c r="AC4702" s="17">
        <f>AB4702*Premissas!$C$6</f>
        <v>0</v>
      </c>
      <c r="AD4702" s="15">
        <f t="shared" si="7189"/>
        <v>336</v>
      </c>
      <c r="AE4702" s="18">
        <f>AD4702*Premissas!$C$12</f>
        <v>10831.509016134134</v>
      </c>
    </row>
    <row r="4703" spans="1:33" x14ac:dyDescent="0.25">
      <c r="A4703" s="7" t="str">
        <f>Premissas!$E$13</f>
        <v>novembro/18</v>
      </c>
      <c r="B4703" s="29">
        <f t="shared" si="7192"/>
        <v>336</v>
      </c>
      <c r="C4703" s="15">
        <f>LARGE(Premissas!$H$13:$I$13,1)</f>
        <v>66.42</v>
      </c>
      <c r="D4703" s="16">
        <f t="shared" si="7182"/>
        <v>0</v>
      </c>
      <c r="E4703" s="17">
        <f>D4703*Premissas!$C$6</f>
        <v>0</v>
      </c>
      <c r="F4703" s="15">
        <f t="shared" si="7183"/>
        <v>336</v>
      </c>
      <c r="G4703" s="18">
        <f>F4703*Premissas!$C$5</f>
        <v>10831.509016134134</v>
      </c>
      <c r="M4703" s="7" t="str">
        <f>Premissas!$E$13</f>
        <v>novembro/18</v>
      </c>
      <c r="N4703" s="29">
        <f t="shared" si="7190"/>
        <v>336</v>
      </c>
      <c r="O4703" s="15">
        <f>Premissas!$I$13</f>
        <v>40.659999999999997</v>
      </c>
      <c r="P4703" s="16">
        <f t="shared" si="7185"/>
        <v>0</v>
      </c>
      <c r="Q4703" s="17">
        <f>P4703*Premissas!$C$13</f>
        <v>0</v>
      </c>
      <c r="R4703" s="15">
        <f t="shared" si="7186"/>
        <v>336</v>
      </c>
      <c r="S4703" s="18">
        <f>R4703*Premissas!$C$11</f>
        <v>16183.48623853211</v>
      </c>
      <c r="Y4703" s="7" t="str">
        <f>Premissas!$E$13</f>
        <v>novembro/18</v>
      </c>
      <c r="Z4703" s="29">
        <f t="shared" si="7191"/>
        <v>336</v>
      </c>
      <c r="AA4703" s="15">
        <f>Premissas!$H$13</f>
        <v>66.42</v>
      </c>
      <c r="AB4703" s="16">
        <f t="shared" si="7188"/>
        <v>0</v>
      </c>
      <c r="AC4703" s="17">
        <f>AB4703*Premissas!$C$6</f>
        <v>0</v>
      </c>
      <c r="AD4703" s="15">
        <f t="shared" si="7189"/>
        <v>336</v>
      </c>
      <c r="AE4703" s="18">
        <f>AD4703*Premissas!$C$12</f>
        <v>10831.509016134134</v>
      </c>
    </row>
    <row r="4704" spans="1:33" x14ac:dyDescent="0.25">
      <c r="A4704" s="26" t="s">
        <v>35</v>
      </c>
      <c r="B4704" s="5"/>
      <c r="C4704" s="5">
        <f>LARGE(C4691:C4703,1)</f>
        <v>89.49</v>
      </c>
      <c r="D4704" s="5">
        <f>LARGE(D4691:D4703,1)</f>
        <v>0</v>
      </c>
      <c r="E4704" s="27">
        <f>SUM(E4692:E4703)</f>
        <v>0</v>
      </c>
      <c r="F4704" s="5">
        <f>LARGE(F4691:F4703,1)</f>
        <v>336</v>
      </c>
      <c r="G4704" s="27">
        <f t="shared" si="7106"/>
        <v>129978.10819360962</v>
      </c>
      <c r="H4704" s="50">
        <f>E4704+G4704</f>
        <v>129978.10819360962</v>
      </c>
      <c r="I4704">
        <f>B4692</f>
        <v>336</v>
      </c>
      <c r="M4704" s="26" t="s">
        <v>35</v>
      </c>
      <c r="N4704" s="5"/>
      <c r="O4704" s="5">
        <f t="shared" ref="O4704:P4704" si="7193">LARGE(O4691:O4703,1)</f>
        <v>77.73</v>
      </c>
      <c r="P4704" s="5">
        <f t="shared" si="7193"/>
        <v>0</v>
      </c>
      <c r="Q4704" s="27">
        <f t="shared" ref="Q4704" si="7194">SUM(Q4692:Q4703)</f>
        <v>0</v>
      </c>
      <c r="R4704" s="5">
        <f t="shared" ref="R4704" si="7195">LARGE(R4691:R4703,1)</f>
        <v>336</v>
      </c>
      <c r="S4704" s="27">
        <f t="shared" si="7110"/>
        <v>194201.83486238538</v>
      </c>
      <c r="T4704" s="50">
        <f t="shared" ref="T4704" si="7196">Q4704+S4704</f>
        <v>194201.83486238538</v>
      </c>
      <c r="U4704">
        <f t="shared" ref="U4704" si="7197">N4692</f>
        <v>336</v>
      </c>
      <c r="Y4704" s="26" t="s">
        <v>35</v>
      </c>
      <c r="Z4704" s="5"/>
      <c r="AA4704" s="5">
        <f t="shared" ref="AA4704:AB4704" si="7198">LARGE(AA4691:AA4703,1)</f>
        <v>89.49</v>
      </c>
      <c r="AB4704" s="5">
        <f t="shared" si="7198"/>
        <v>0</v>
      </c>
      <c r="AC4704" s="27">
        <f t="shared" ref="AC4704" si="7199">SUM(AC4692:AC4703)</f>
        <v>0</v>
      </c>
      <c r="AD4704" s="5">
        <f t="shared" ref="AD4704" si="7200">LARGE(AD4691:AD4703,1)</f>
        <v>336</v>
      </c>
      <c r="AE4704" s="27">
        <f t="shared" si="7116"/>
        <v>129978.10819360962</v>
      </c>
      <c r="AF4704" s="50">
        <f t="shared" ref="AF4704" si="7201">AC4704+AE4704</f>
        <v>129978.10819360962</v>
      </c>
      <c r="AG4704">
        <f t="shared" ref="AG4704" si="7202">Z4692</f>
        <v>336</v>
      </c>
    </row>
    <row r="4705" spans="1:33" x14ac:dyDescent="0.25">
      <c r="A4705" s="6" t="s">
        <v>12</v>
      </c>
      <c r="B4705" s="6" t="s">
        <v>18</v>
      </c>
      <c r="C4705" s="6" t="s">
        <v>19</v>
      </c>
      <c r="D4705" s="14" t="s">
        <v>20</v>
      </c>
      <c r="E4705" s="14" t="s">
        <v>21</v>
      </c>
      <c r="F4705" s="6" t="s">
        <v>22</v>
      </c>
      <c r="G4705" s="6" t="s">
        <v>23</v>
      </c>
      <c r="M4705" s="6" t="s">
        <v>12</v>
      </c>
      <c r="N4705" s="6" t="s">
        <v>18</v>
      </c>
      <c r="O4705" s="6" t="s">
        <v>19</v>
      </c>
      <c r="P4705" s="14" t="s">
        <v>20</v>
      </c>
      <c r="Q4705" s="14" t="s">
        <v>21</v>
      </c>
      <c r="R4705" s="6" t="s">
        <v>22</v>
      </c>
      <c r="S4705" s="6" t="s">
        <v>23</v>
      </c>
      <c r="Y4705" s="6" t="s">
        <v>12</v>
      </c>
      <c r="Z4705" s="6" t="s">
        <v>18</v>
      </c>
      <c r="AA4705" s="6" t="s">
        <v>19</v>
      </c>
      <c r="AB4705" s="14" t="s">
        <v>20</v>
      </c>
      <c r="AC4705" s="14" t="s">
        <v>21</v>
      </c>
      <c r="AD4705" s="6" t="s">
        <v>22</v>
      </c>
      <c r="AE4705" s="6" t="s">
        <v>23</v>
      </c>
    </row>
    <row r="4706" spans="1:33" x14ac:dyDescent="0.25">
      <c r="A4706" s="7" t="str">
        <f>Premissas!$E$2</f>
        <v>outubro/19</v>
      </c>
      <c r="B4706" s="29">
        <f>B4692+1</f>
        <v>337</v>
      </c>
      <c r="C4706" s="15">
        <f>LARGE(Premissas!$H$2:$I$2,1)</f>
        <v>63.39</v>
      </c>
      <c r="D4706" s="16">
        <f t="shared" ref="D4706:D4717" si="7203">IF(C4706&gt;105%*B4706,(C4706-B4706),0)</f>
        <v>0</v>
      </c>
      <c r="E4706" s="17">
        <f>D4706*Premissas!$C$6</f>
        <v>0</v>
      </c>
      <c r="F4706" s="15">
        <f t="shared" ref="F4706:F4717" si="7204">IF(C4706&gt;B4706,C4706,B4706)</f>
        <v>337</v>
      </c>
      <c r="G4706" s="18">
        <f>F4706*Premissas!$C$5</f>
        <v>10863.745650110724</v>
      </c>
      <c r="M4706" s="7" t="str">
        <f>Premissas!$E$2</f>
        <v>outubro/19</v>
      </c>
      <c r="N4706" s="29">
        <f t="shared" ref="N4706" si="7205">N4692+1</f>
        <v>337</v>
      </c>
      <c r="O4706" s="15">
        <f>Premissas!$I$2</f>
        <v>63.39</v>
      </c>
      <c r="P4706" s="16">
        <f t="shared" ref="P4706:P4717" si="7206">IF(O4706&gt;105%*N4706,(O4706-N4706),0)</f>
        <v>0</v>
      </c>
      <c r="Q4706" s="17">
        <f>P4706*Premissas!$C$13</f>
        <v>0</v>
      </c>
      <c r="R4706" s="15">
        <f t="shared" ref="R4706:R4717" si="7207">IF(O4706&gt;N4706,O4706,N4706)</f>
        <v>337</v>
      </c>
      <c r="S4706" s="18">
        <f>R4706*Premissas!$C$11</f>
        <v>16231.651376146789</v>
      </c>
      <c r="Y4706" s="7" t="str">
        <f>Premissas!$E$2</f>
        <v>outubro/19</v>
      </c>
      <c r="Z4706" s="29">
        <f t="shared" ref="Z4706" si="7208">Z4692+1</f>
        <v>337</v>
      </c>
      <c r="AA4706" s="15">
        <f>Premissas!$H$2</f>
        <v>58.8</v>
      </c>
      <c r="AB4706" s="16">
        <f t="shared" ref="AB4706:AB4717" si="7209">IF(AA4706&gt;105%*Z4706,(AA4706-Z4706),0)</f>
        <v>0</v>
      </c>
      <c r="AC4706" s="17">
        <f>AB4706*Premissas!$C$6</f>
        <v>0</v>
      </c>
      <c r="AD4706" s="15">
        <f t="shared" ref="AD4706:AD4717" si="7210">IF(AA4706&gt;Z4706,AA4706,Z4706)</f>
        <v>337</v>
      </c>
      <c r="AE4706" s="18">
        <f>AD4706*Premissas!$C$12</f>
        <v>10863.745650110724</v>
      </c>
    </row>
    <row r="4707" spans="1:33" x14ac:dyDescent="0.25">
      <c r="A4707" s="7" t="str">
        <f>Premissas!$E$3</f>
        <v>setembro/19</v>
      </c>
      <c r="B4707" s="29">
        <f>B4706</f>
        <v>337</v>
      </c>
      <c r="C4707" s="15">
        <f>LARGE(Premissas!$H$3:$I$3,1)</f>
        <v>58.91</v>
      </c>
      <c r="D4707" s="16">
        <f t="shared" si="7203"/>
        <v>0</v>
      </c>
      <c r="E4707" s="17">
        <f>D4707*Premissas!$C$6</f>
        <v>0</v>
      </c>
      <c r="F4707" s="15">
        <f t="shared" si="7204"/>
        <v>337</v>
      </c>
      <c r="G4707" s="18">
        <f>F4707*Premissas!$C$5</f>
        <v>10863.745650110724</v>
      </c>
      <c r="M4707" s="7" t="str">
        <f>Premissas!$E$3</f>
        <v>setembro/19</v>
      </c>
      <c r="N4707" s="29">
        <f t="shared" ref="N4707:N4717" si="7211">N4706</f>
        <v>337</v>
      </c>
      <c r="O4707" s="15">
        <f>Premissas!$I$3</f>
        <v>52.19</v>
      </c>
      <c r="P4707" s="16">
        <f t="shared" si="7206"/>
        <v>0</v>
      </c>
      <c r="Q4707" s="17">
        <f>P4707*Premissas!$C$13</f>
        <v>0</v>
      </c>
      <c r="R4707" s="15">
        <f t="shared" si="7207"/>
        <v>337</v>
      </c>
      <c r="S4707" s="18">
        <f>R4707*Premissas!$C$11</f>
        <v>16231.651376146789</v>
      </c>
      <c r="Y4707" s="7" t="str">
        <f>Premissas!$E$3</f>
        <v>setembro/19</v>
      </c>
      <c r="Z4707" s="29">
        <f t="shared" ref="Z4707:Z4717" si="7212">Z4706</f>
        <v>337</v>
      </c>
      <c r="AA4707" s="15">
        <f>Premissas!$H$3</f>
        <v>58.91</v>
      </c>
      <c r="AB4707" s="16">
        <f t="shared" si="7209"/>
        <v>0</v>
      </c>
      <c r="AC4707" s="17">
        <f>AB4707*Premissas!$C$6</f>
        <v>0</v>
      </c>
      <c r="AD4707" s="15">
        <f t="shared" si="7210"/>
        <v>337</v>
      </c>
      <c r="AE4707" s="18">
        <f>AD4707*Premissas!$C$12</f>
        <v>10863.745650110724</v>
      </c>
    </row>
    <row r="4708" spans="1:33" x14ac:dyDescent="0.25">
      <c r="A4708" s="7" t="str">
        <f>Premissas!$E$4</f>
        <v>agosto/19</v>
      </c>
      <c r="B4708" s="29">
        <f t="shared" ref="B4708:B4717" si="7213">B4707</f>
        <v>337</v>
      </c>
      <c r="C4708" s="15">
        <f>LARGE(Premissas!$H$4:$I$4,1)</f>
        <v>46.48</v>
      </c>
      <c r="D4708" s="16">
        <f t="shared" si="7203"/>
        <v>0</v>
      </c>
      <c r="E4708" s="17">
        <f>D4708*Premissas!$C$6</f>
        <v>0</v>
      </c>
      <c r="F4708" s="15">
        <f t="shared" si="7204"/>
        <v>337</v>
      </c>
      <c r="G4708" s="18">
        <f>F4708*Premissas!$C$5</f>
        <v>10863.745650110724</v>
      </c>
      <c r="M4708" s="7" t="str">
        <f>Premissas!$E$4</f>
        <v>agosto/19</v>
      </c>
      <c r="N4708" s="29">
        <f t="shared" si="7211"/>
        <v>337</v>
      </c>
      <c r="O4708" s="15">
        <f>Premissas!$I$4</f>
        <v>20.16</v>
      </c>
      <c r="P4708" s="16">
        <f t="shared" si="7206"/>
        <v>0</v>
      </c>
      <c r="Q4708" s="17">
        <f>P4708*Premissas!$C$13</f>
        <v>0</v>
      </c>
      <c r="R4708" s="15">
        <f t="shared" si="7207"/>
        <v>337</v>
      </c>
      <c r="S4708" s="18">
        <f>R4708*Premissas!$C$11</f>
        <v>16231.651376146789</v>
      </c>
      <c r="Y4708" s="7" t="str">
        <f>Premissas!$E$4</f>
        <v>agosto/19</v>
      </c>
      <c r="Z4708" s="29">
        <f t="shared" si="7212"/>
        <v>337</v>
      </c>
      <c r="AA4708" s="15">
        <f>Premissas!$H$4</f>
        <v>46.48</v>
      </c>
      <c r="AB4708" s="16">
        <f t="shared" si="7209"/>
        <v>0</v>
      </c>
      <c r="AC4708" s="17">
        <f>AB4708*Premissas!$C$6</f>
        <v>0</v>
      </c>
      <c r="AD4708" s="15">
        <f t="shared" si="7210"/>
        <v>337</v>
      </c>
      <c r="AE4708" s="18">
        <f>AD4708*Premissas!$C$12</f>
        <v>10863.745650110724</v>
      </c>
    </row>
    <row r="4709" spans="1:33" x14ac:dyDescent="0.25">
      <c r="A4709" s="7" t="str">
        <f>Premissas!$E$5</f>
        <v>julho/19</v>
      </c>
      <c r="B4709" s="29">
        <f t="shared" si="7213"/>
        <v>337</v>
      </c>
      <c r="C4709" s="15">
        <f>LARGE(Premissas!$H$5:$I$5,1)</f>
        <v>63.17</v>
      </c>
      <c r="D4709" s="16">
        <f t="shared" si="7203"/>
        <v>0</v>
      </c>
      <c r="E4709" s="17">
        <f>D4709*Premissas!$C$6</f>
        <v>0</v>
      </c>
      <c r="F4709" s="15">
        <f t="shared" si="7204"/>
        <v>337</v>
      </c>
      <c r="G4709" s="18">
        <f>F4709*Premissas!$C$5</f>
        <v>10863.745650110724</v>
      </c>
      <c r="M4709" s="7" t="str">
        <f>Premissas!$E$5</f>
        <v>julho/19</v>
      </c>
      <c r="N4709" s="29">
        <f t="shared" si="7211"/>
        <v>337</v>
      </c>
      <c r="O4709" s="15">
        <f>Premissas!$I$5</f>
        <v>39.979999999999997</v>
      </c>
      <c r="P4709" s="16">
        <f t="shared" si="7206"/>
        <v>0</v>
      </c>
      <c r="Q4709" s="17">
        <f>P4709*Premissas!$C$13</f>
        <v>0</v>
      </c>
      <c r="R4709" s="15">
        <f t="shared" si="7207"/>
        <v>337</v>
      </c>
      <c r="S4709" s="18">
        <f>R4709*Premissas!$C$11</f>
        <v>16231.651376146789</v>
      </c>
      <c r="Y4709" s="7" t="str">
        <f>Premissas!$E$5</f>
        <v>julho/19</v>
      </c>
      <c r="Z4709" s="29">
        <f t="shared" si="7212"/>
        <v>337</v>
      </c>
      <c r="AA4709" s="15">
        <f>Premissas!$H$5</f>
        <v>63.17</v>
      </c>
      <c r="AB4709" s="16">
        <f t="shared" si="7209"/>
        <v>0</v>
      </c>
      <c r="AC4709" s="17">
        <f>AB4709*Premissas!$C$6</f>
        <v>0</v>
      </c>
      <c r="AD4709" s="15">
        <f t="shared" si="7210"/>
        <v>337</v>
      </c>
      <c r="AE4709" s="18">
        <f>AD4709*Premissas!$C$12</f>
        <v>10863.745650110724</v>
      </c>
    </row>
    <row r="4710" spans="1:33" x14ac:dyDescent="0.25">
      <c r="A4710" s="7" t="str">
        <f>Premissas!$E$6</f>
        <v>junho/19</v>
      </c>
      <c r="B4710" s="29">
        <f t="shared" si="7213"/>
        <v>337</v>
      </c>
      <c r="C4710" s="15">
        <f>LARGE(Premissas!$H$6:$I$6,1)</f>
        <v>59.47</v>
      </c>
      <c r="D4710" s="16">
        <f t="shared" si="7203"/>
        <v>0</v>
      </c>
      <c r="E4710" s="17">
        <f>D4710*Premissas!$C$6</f>
        <v>0</v>
      </c>
      <c r="F4710" s="15">
        <f t="shared" si="7204"/>
        <v>337</v>
      </c>
      <c r="G4710" s="18">
        <f>F4710*Premissas!$C$5</f>
        <v>10863.745650110724</v>
      </c>
      <c r="M4710" s="7" t="str">
        <f>Premissas!$E$6</f>
        <v>junho/19</v>
      </c>
      <c r="N4710" s="29">
        <f t="shared" si="7211"/>
        <v>337</v>
      </c>
      <c r="O4710" s="15">
        <f>Premissas!$I$6</f>
        <v>47.71</v>
      </c>
      <c r="P4710" s="16">
        <f t="shared" si="7206"/>
        <v>0</v>
      </c>
      <c r="Q4710" s="17">
        <f>P4710*Premissas!$C$13</f>
        <v>0</v>
      </c>
      <c r="R4710" s="15">
        <f t="shared" si="7207"/>
        <v>337</v>
      </c>
      <c r="S4710" s="18">
        <f>R4710*Premissas!$C$11</f>
        <v>16231.651376146789</v>
      </c>
      <c r="Y4710" s="7" t="str">
        <f>Premissas!$E$6</f>
        <v>junho/19</v>
      </c>
      <c r="Z4710" s="29">
        <f t="shared" si="7212"/>
        <v>337</v>
      </c>
      <c r="AA4710" s="15">
        <f>Premissas!$H$6</f>
        <v>59.47</v>
      </c>
      <c r="AB4710" s="16">
        <f t="shared" si="7209"/>
        <v>0</v>
      </c>
      <c r="AC4710" s="17">
        <f>AB4710*Premissas!$C$6</f>
        <v>0</v>
      </c>
      <c r="AD4710" s="15">
        <f t="shared" si="7210"/>
        <v>337</v>
      </c>
      <c r="AE4710" s="18">
        <f>AD4710*Premissas!$C$12</f>
        <v>10863.745650110724</v>
      </c>
    </row>
    <row r="4711" spans="1:33" x14ac:dyDescent="0.25">
      <c r="A4711" s="7" t="str">
        <f>Premissas!$E$7</f>
        <v>maio/19</v>
      </c>
      <c r="B4711" s="29">
        <f t="shared" si="7213"/>
        <v>337</v>
      </c>
      <c r="C4711" s="15">
        <f>LARGE(Premissas!$H$7:$I$7,1)</f>
        <v>61.04</v>
      </c>
      <c r="D4711" s="20">
        <f t="shared" si="7203"/>
        <v>0</v>
      </c>
      <c r="E4711" s="17">
        <f>D4711*Premissas!$C$6</f>
        <v>0</v>
      </c>
      <c r="F4711" s="15">
        <f t="shared" si="7204"/>
        <v>337</v>
      </c>
      <c r="G4711" s="18">
        <f>F4711*Premissas!$C$5</f>
        <v>10863.745650110724</v>
      </c>
      <c r="M4711" s="7" t="str">
        <f>Premissas!$E$7</f>
        <v>maio/19</v>
      </c>
      <c r="N4711" s="29">
        <f t="shared" si="7211"/>
        <v>337</v>
      </c>
      <c r="O4711" s="15">
        <f>Premissas!$I$7</f>
        <v>46.37</v>
      </c>
      <c r="P4711" s="20">
        <f t="shared" si="7206"/>
        <v>0</v>
      </c>
      <c r="Q4711" s="17">
        <f>P4711*Premissas!$C$13</f>
        <v>0</v>
      </c>
      <c r="R4711" s="15">
        <f t="shared" si="7207"/>
        <v>337</v>
      </c>
      <c r="S4711" s="18">
        <f>R4711*Premissas!$C$11</f>
        <v>16231.651376146789</v>
      </c>
      <c r="Y4711" s="7" t="str">
        <f>Premissas!$E$7</f>
        <v>maio/19</v>
      </c>
      <c r="Z4711" s="29">
        <f t="shared" si="7212"/>
        <v>337</v>
      </c>
      <c r="AA4711" s="15">
        <f>Premissas!$H$7</f>
        <v>61.04</v>
      </c>
      <c r="AB4711" s="20">
        <f t="shared" si="7209"/>
        <v>0</v>
      </c>
      <c r="AC4711" s="17">
        <f>AB4711*Premissas!$C$6</f>
        <v>0</v>
      </c>
      <c r="AD4711" s="15">
        <f t="shared" si="7210"/>
        <v>337</v>
      </c>
      <c r="AE4711" s="18">
        <f>AD4711*Premissas!$C$12</f>
        <v>10863.745650110724</v>
      </c>
    </row>
    <row r="4712" spans="1:33" x14ac:dyDescent="0.25">
      <c r="A4712" s="7" t="str">
        <f>Premissas!$E$8</f>
        <v>abril/19</v>
      </c>
      <c r="B4712" s="29">
        <f t="shared" si="7213"/>
        <v>337</v>
      </c>
      <c r="C4712" s="15">
        <f>LARGE(Premissas!$H$8:$I$8,1)</f>
        <v>81.98</v>
      </c>
      <c r="D4712" s="20">
        <f t="shared" si="7203"/>
        <v>0</v>
      </c>
      <c r="E4712" s="17">
        <f>D4712*Premissas!$C$6</f>
        <v>0</v>
      </c>
      <c r="F4712" s="15">
        <f t="shared" si="7204"/>
        <v>337</v>
      </c>
      <c r="G4712" s="18">
        <f>F4712*Premissas!$C$5</f>
        <v>10863.745650110724</v>
      </c>
      <c r="M4712" s="7" t="str">
        <f>Premissas!$E$8</f>
        <v>abril/19</v>
      </c>
      <c r="N4712" s="29">
        <f t="shared" si="7211"/>
        <v>337</v>
      </c>
      <c r="O4712" s="15">
        <f>Premissas!$I$8</f>
        <v>53.09</v>
      </c>
      <c r="P4712" s="20">
        <f t="shared" si="7206"/>
        <v>0</v>
      </c>
      <c r="Q4712" s="17">
        <f>P4712*Premissas!$C$13</f>
        <v>0</v>
      </c>
      <c r="R4712" s="15">
        <f t="shared" si="7207"/>
        <v>337</v>
      </c>
      <c r="S4712" s="18">
        <f>R4712*Premissas!$C$11</f>
        <v>16231.651376146789</v>
      </c>
      <c r="Y4712" s="7" t="str">
        <f>Premissas!$E$8</f>
        <v>abril/19</v>
      </c>
      <c r="Z4712" s="29">
        <f t="shared" si="7212"/>
        <v>337</v>
      </c>
      <c r="AA4712" s="15">
        <f>Premissas!$H$8</f>
        <v>81.98</v>
      </c>
      <c r="AB4712" s="20">
        <f t="shared" si="7209"/>
        <v>0</v>
      </c>
      <c r="AC4712" s="17">
        <f>AB4712*Premissas!$C$6</f>
        <v>0</v>
      </c>
      <c r="AD4712" s="15">
        <f t="shared" si="7210"/>
        <v>337</v>
      </c>
      <c r="AE4712" s="18">
        <f>AD4712*Premissas!$C$12</f>
        <v>10863.745650110724</v>
      </c>
    </row>
    <row r="4713" spans="1:33" x14ac:dyDescent="0.25">
      <c r="A4713" s="7" t="str">
        <f>Premissas!$E$9</f>
        <v>março/19</v>
      </c>
      <c r="B4713" s="29">
        <f t="shared" si="7213"/>
        <v>337</v>
      </c>
      <c r="C4713" s="15">
        <f>LARGE(Premissas!$H$9:$I$9,1)</f>
        <v>77.73</v>
      </c>
      <c r="D4713" s="20">
        <f t="shared" si="7203"/>
        <v>0</v>
      </c>
      <c r="E4713" s="17">
        <f>D4713*Premissas!$C$6</f>
        <v>0</v>
      </c>
      <c r="F4713" s="15">
        <f t="shared" si="7204"/>
        <v>337</v>
      </c>
      <c r="G4713" s="18">
        <f>F4713*Premissas!$C$5</f>
        <v>10863.745650110724</v>
      </c>
      <c r="M4713" s="7" t="str">
        <f>Premissas!$E$9</f>
        <v>março/19</v>
      </c>
      <c r="N4713" s="29">
        <f t="shared" si="7211"/>
        <v>337</v>
      </c>
      <c r="O4713" s="15">
        <f>Premissas!$I$9</f>
        <v>77.73</v>
      </c>
      <c r="P4713" s="20">
        <f t="shared" si="7206"/>
        <v>0</v>
      </c>
      <c r="Q4713" s="17">
        <f>P4713*Premissas!$C$13</f>
        <v>0</v>
      </c>
      <c r="R4713" s="15">
        <f t="shared" si="7207"/>
        <v>337</v>
      </c>
      <c r="S4713" s="18">
        <f>R4713*Premissas!$C$11</f>
        <v>16231.651376146789</v>
      </c>
      <c r="Y4713" s="7" t="str">
        <f>Premissas!$E$9</f>
        <v>março/19</v>
      </c>
      <c r="Z4713" s="29">
        <f t="shared" si="7212"/>
        <v>337</v>
      </c>
      <c r="AA4713" s="15">
        <f>Premissas!$H$9</f>
        <v>77.62</v>
      </c>
      <c r="AB4713" s="20">
        <f t="shared" si="7209"/>
        <v>0</v>
      </c>
      <c r="AC4713" s="17">
        <f>AB4713*Premissas!$C$6</f>
        <v>0</v>
      </c>
      <c r="AD4713" s="15">
        <f t="shared" si="7210"/>
        <v>337</v>
      </c>
      <c r="AE4713" s="18">
        <f>AD4713*Premissas!$C$12</f>
        <v>10863.745650110724</v>
      </c>
    </row>
    <row r="4714" spans="1:33" x14ac:dyDescent="0.25">
      <c r="A4714" s="7" t="str">
        <f>Premissas!$E$10</f>
        <v>fevereiro/19</v>
      </c>
      <c r="B4714" s="29">
        <f t="shared" si="7213"/>
        <v>337</v>
      </c>
      <c r="C4714" s="15">
        <f>LARGE(Premissas!$H$10:$I$10,1)</f>
        <v>89.49</v>
      </c>
      <c r="D4714" s="20">
        <f t="shared" si="7203"/>
        <v>0</v>
      </c>
      <c r="E4714" s="17">
        <f>D4714*Premissas!$C$6</f>
        <v>0</v>
      </c>
      <c r="F4714" s="15">
        <f t="shared" si="7204"/>
        <v>337</v>
      </c>
      <c r="G4714" s="18">
        <f>F4714*Premissas!$C$5</f>
        <v>10863.745650110724</v>
      </c>
      <c r="M4714" s="7" t="str">
        <f>Premissas!$E$10</f>
        <v>fevereiro/19</v>
      </c>
      <c r="N4714" s="29">
        <f t="shared" si="7211"/>
        <v>337</v>
      </c>
      <c r="O4714" s="15">
        <f>Premissas!$I$10</f>
        <v>61.82</v>
      </c>
      <c r="P4714" s="20">
        <f t="shared" si="7206"/>
        <v>0</v>
      </c>
      <c r="Q4714" s="17">
        <f>P4714*Premissas!$C$13</f>
        <v>0</v>
      </c>
      <c r="R4714" s="15">
        <f t="shared" si="7207"/>
        <v>337</v>
      </c>
      <c r="S4714" s="18">
        <f>R4714*Premissas!$C$11</f>
        <v>16231.651376146789</v>
      </c>
      <c r="Y4714" s="7" t="str">
        <f>Premissas!$E$10</f>
        <v>fevereiro/19</v>
      </c>
      <c r="Z4714" s="29">
        <f t="shared" si="7212"/>
        <v>337</v>
      </c>
      <c r="AA4714" s="15">
        <f>Premissas!$H$10</f>
        <v>89.49</v>
      </c>
      <c r="AB4714" s="20">
        <f t="shared" si="7209"/>
        <v>0</v>
      </c>
      <c r="AC4714" s="17">
        <f>AB4714*Premissas!$C$6</f>
        <v>0</v>
      </c>
      <c r="AD4714" s="15">
        <f t="shared" si="7210"/>
        <v>337</v>
      </c>
      <c r="AE4714" s="18">
        <f>AD4714*Premissas!$C$12</f>
        <v>10863.745650110724</v>
      </c>
    </row>
    <row r="4715" spans="1:33" x14ac:dyDescent="0.25">
      <c r="A4715" s="7" t="str">
        <f>Premissas!$E$11</f>
        <v>janeiro/19</v>
      </c>
      <c r="B4715" s="29">
        <f t="shared" si="7213"/>
        <v>337</v>
      </c>
      <c r="C4715" s="15">
        <f>LARGE(Premissas!$H$11:$I$11,1)</f>
        <v>81.09</v>
      </c>
      <c r="D4715" s="16">
        <f t="shared" si="7203"/>
        <v>0</v>
      </c>
      <c r="E4715" s="17">
        <f>D4715*Premissas!$C$6</f>
        <v>0</v>
      </c>
      <c r="F4715" s="15">
        <f t="shared" si="7204"/>
        <v>337</v>
      </c>
      <c r="G4715" s="18">
        <f>F4715*Premissas!$C$5</f>
        <v>10863.745650110724</v>
      </c>
      <c r="M4715" s="7" t="str">
        <f>Premissas!$E$11</f>
        <v>janeiro/19</v>
      </c>
      <c r="N4715" s="29">
        <f t="shared" si="7211"/>
        <v>337</v>
      </c>
      <c r="O4715" s="15">
        <f>Premissas!$I$11</f>
        <v>57.12</v>
      </c>
      <c r="P4715" s="16">
        <f t="shared" si="7206"/>
        <v>0</v>
      </c>
      <c r="Q4715" s="17">
        <f>P4715*Premissas!$C$13</f>
        <v>0</v>
      </c>
      <c r="R4715" s="15">
        <f t="shared" si="7207"/>
        <v>337</v>
      </c>
      <c r="S4715" s="18">
        <f>R4715*Premissas!$C$11</f>
        <v>16231.651376146789</v>
      </c>
      <c r="Y4715" s="7" t="str">
        <f>Premissas!$E$11</f>
        <v>janeiro/19</v>
      </c>
      <c r="Z4715" s="29">
        <f t="shared" si="7212"/>
        <v>337</v>
      </c>
      <c r="AA4715" s="15">
        <f>Premissas!$H$11</f>
        <v>81.09</v>
      </c>
      <c r="AB4715" s="16">
        <f t="shared" si="7209"/>
        <v>0</v>
      </c>
      <c r="AC4715" s="17">
        <f>AB4715*Premissas!$C$6</f>
        <v>0</v>
      </c>
      <c r="AD4715" s="15">
        <f t="shared" si="7210"/>
        <v>337</v>
      </c>
      <c r="AE4715" s="18">
        <f>AD4715*Premissas!$C$12</f>
        <v>10863.745650110724</v>
      </c>
    </row>
    <row r="4716" spans="1:33" x14ac:dyDescent="0.25">
      <c r="A4716" s="7" t="str">
        <f>Premissas!$E$12</f>
        <v>dezembro/18</v>
      </c>
      <c r="B4716" s="29">
        <f t="shared" si="7213"/>
        <v>337</v>
      </c>
      <c r="C4716" s="15">
        <f>LARGE(Premissas!$H$12:$I$12,1)</f>
        <v>66.98</v>
      </c>
      <c r="D4716" s="16">
        <f t="shared" si="7203"/>
        <v>0</v>
      </c>
      <c r="E4716" s="17">
        <f>D4716*Premissas!$C$6</f>
        <v>0</v>
      </c>
      <c r="F4716" s="15">
        <f t="shared" si="7204"/>
        <v>337</v>
      </c>
      <c r="G4716" s="18">
        <f>F4716*Premissas!$C$5</f>
        <v>10863.745650110724</v>
      </c>
      <c r="M4716" s="7" t="str">
        <f>Premissas!$E$12</f>
        <v>dezembro/18</v>
      </c>
      <c r="N4716" s="29">
        <f t="shared" si="7211"/>
        <v>337</v>
      </c>
      <c r="O4716" s="15">
        <f>Premissas!$I$12</f>
        <v>56.9</v>
      </c>
      <c r="P4716" s="16">
        <f t="shared" si="7206"/>
        <v>0</v>
      </c>
      <c r="Q4716" s="17">
        <f>P4716*Premissas!$C$13</f>
        <v>0</v>
      </c>
      <c r="R4716" s="15">
        <f t="shared" si="7207"/>
        <v>337</v>
      </c>
      <c r="S4716" s="18">
        <f>R4716*Premissas!$C$11</f>
        <v>16231.651376146789</v>
      </c>
      <c r="Y4716" s="7" t="str">
        <f>Premissas!$E$12</f>
        <v>dezembro/18</v>
      </c>
      <c r="Z4716" s="29">
        <f t="shared" si="7212"/>
        <v>337</v>
      </c>
      <c r="AA4716" s="15">
        <f>Premissas!$H$12</f>
        <v>66.98</v>
      </c>
      <c r="AB4716" s="16">
        <f t="shared" si="7209"/>
        <v>0</v>
      </c>
      <c r="AC4716" s="17">
        <f>AB4716*Premissas!$C$6</f>
        <v>0</v>
      </c>
      <c r="AD4716" s="15">
        <f t="shared" si="7210"/>
        <v>337</v>
      </c>
      <c r="AE4716" s="18">
        <f>AD4716*Premissas!$C$12</f>
        <v>10863.745650110724</v>
      </c>
    </row>
    <row r="4717" spans="1:33" x14ac:dyDescent="0.25">
      <c r="A4717" s="7" t="str">
        <f>Premissas!$E$13</f>
        <v>novembro/18</v>
      </c>
      <c r="B4717" s="29">
        <f t="shared" si="7213"/>
        <v>337</v>
      </c>
      <c r="C4717" s="15">
        <f>LARGE(Premissas!$H$13:$I$13,1)</f>
        <v>66.42</v>
      </c>
      <c r="D4717" s="16">
        <f t="shared" si="7203"/>
        <v>0</v>
      </c>
      <c r="E4717" s="17">
        <f>D4717*Premissas!$C$6</f>
        <v>0</v>
      </c>
      <c r="F4717" s="15">
        <f t="shared" si="7204"/>
        <v>337</v>
      </c>
      <c r="G4717" s="18">
        <f>F4717*Premissas!$C$5</f>
        <v>10863.745650110724</v>
      </c>
      <c r="M4717" s="7" t="str">
        <f>Premissas!$E$13</f>
        <v>novembro/18</v>
      </c>
      <c r="N4717" s="29">
        <f t="shared" si="7211"/>
        <v>337</v>
      </c>
      <c r="O4717" s="15">
        <f>Premissas!$I$13</f>
        <v>40.659999999999997</v>
      </c>
      <c r="P4717" s="16">
        <f t="shared" si="7206"/>
        <v>0</v>
      </c>
      <c r="Q4717" s="17">
        <f>P4717*Premissas!$C$13</f>
        <v>0</v>
      </c>
      <c r="R4717" s="15">
        <f t="shared" si="7207"/>
        <v>337</v>
      </c>
      <c r="S4717" s="18">
        <f>R4717*Premissas!$C$11</f>
        <v>16231.651376146789</v>
      </c>
      <c r="Y4717" s="7" t="str">
        <f>Premissas!$E$13</f>
        <v>novembro/18</v>
      </c>
      <c r="Z4717" s="29">
        <f t="shared" si="7212"/>
        <v>337</v>
      </c>
      <c r="AA4717" s="15">
        <f>Premissas!$H$13</f>
        <v>66.42</v>
      </c>
      <c r="AB4717" s="16">
        <f t="shared" si="7209"/>
        <v>0</v>
      </c>
      <c r="AC4717" s="17">
        <f>AB4717*Premissas!$C$6</f>
        <v>0</v>
      </c>
      <c r="AD4717" s="15">
        <f t="shared" si="7210"/>
        <v>337</v>
      </c>
      <c r="AE4717" s="18">
        <f>AD4717*Premissas!$C$12</f>
        <v>10863.745650110724</v>
      </c>
    </row>
    <row r="4718" spans="1:33" x14ac:dyDescent="0.25">
      <c r="A4718" s="26" t="s">
        <v>35</v>
      </c>
      <c r="B4718" s="5"/>
      <c r="C4718" s="5">
        <f>LARGE(C4705:C4717,1)</f>
        <v>89.49</v>
      </c>
      <c r="D4718" s="5">
        <f>LARGE(D4705:D4717,1)</f>
        <v>0</v>
      </c>
      <c r="E4718" s="27">
        <f>SUM(E4706:E4717)</f>
        <v>0</v>
      </c>
      <c r="F4718" s="5">
        <f>LARGE(F4705:F4717,1)</f>
        <v>337</v>
      </c>
      <c r="G4718" s="27">
        <f t="shared" ref="G4718:G4774" si="7214">SUM(G4706:G4717)</f>
        <v>130364.94780132869</v>
      </c>
      <c r="H4718" s="50">
        <f>E4718+G4718</f>
        <v>130364.94780132869</v>
      </c>
      <c r="I4718">
        <f>B4706</f>
        <v>337</v>
      </c>
      <c r="M4718" s="26" t="s">
        <v>35</v>
      </c>
      <c r="N4718" s="5"/>
      <c r="O4718" s="5">
        <f t="shared" ref="O4718:P4718" si="7215">LARGE(O4705:O4717,1)</f>
        <v>77.73</v>
      </c>
      <c r="P4718" s="5">
        <f t="shared" si="7215"/>
        <v>0</v>
      </c>
      <c r="Q4718" s="27">
        <f t="shared" ref="Q4718" si="7216">SUM(Q4706:Q4717)</f>
        <v>0</v>
      </c>
      <c r="R4718" s="5">
        <f t="shared" ref="R4718" si="7217">LARGE(R4705:R4717,1)</f>
        <v>337</v>
      </c>
      <c r="S4718" s="27">
        <f t="shared" ref="S4718:S4774" si="7218">SUM(S4706:S4717)</f>
        <v>194779.8165137615</v>
      </c>
      <c r="T4718" s="50">
        <f t="shared" ref="T4718" si="7219">Q4718+S4718</f>
        <v>194779.8165137615</v>
      </c>
      <c r="U4718">
        <f t="shared" ref="U4718" si="7220">N4706</f>
        <v>337</v>
      </c>
      <c r="Y4718" s="26" t="s">
        <v>35</v>
      </c>
      <c r="Z4718" s="5"/>
      <c r="AA4718" s="5">
        <f t="shared" ref="AA4718:AB4718" si="7221">LARGE(AA4705:AA4717,1)</f>
        <v>89.49</v>
      </c>
      <c r="AB4718" s="5">
        <f t="shared" si="7221"/>
        <v>0</v>
      </c>
      <c r="AC4718" s="27">
        <f t="shared" ref="AC4718" si="7222">SUM(AC4706:AC4717)</f>
        <v>0</v>
      </c>
      <c r="AD4718" s="5">
        <f t="shared" ref="AD4718" si="7223">LARGE(AD4705:AD4717,1)</f>
        <v>337</v>
      </c>
      <c r="AE4718" s="27">
        <f t="shared" ref="AE4718:AE4774" si="7224">SUM(AE4706:AE4717)</f>
        <v>130364.94780132869</v>
      </c>
      <c r="AF4718" s="50">
        <f t="shared" ref="AF4718" si="7225">AC4718+AE4718</f>
        <v>130364.94780132869</v>
      </c>
      <c r="AG4718">
        <f t="shared" ref="AG4718" si="7226">Z4706</f>
        <v>337</v>
      </c>
    </row>
    <row r="4719" spans="1:33" x14ac:dyDescent="0.25">
      <c r="A4719" s="6" t="s">
        <v>12</v>
      </c>
      <c r="B4719" s="6" t="s">
        <v>18</v>
      </c>
      <c r="C4719" s="6" t="s">
        <v>19</v>
      </c>
      <c r="D4719" s="14" t="s">
        <v>20</v>
      </c>
      <c r="E4719" s="14" t="s">
        <v>21</v>
      </c>
      <c r="F4719" s="6" t="s">
        <v>22</v>
      </c>
      <c r="G4719" s="6" t="s">
        <v>23</v>
      </c>
      <c r="M4719" s="6" t="s">
        <v>12</v>
      </c>
      <c r="N4719" s="6" t="s">
        <v>18</v>
      </c>
      <c r="O4719" s="6" t="s">
        <v>19</v>
      </c>
      <c r="P4719" s="14" t="s">
        <v>20</v>
      </c>
      <c r="Q4719" s="14" t="s">
        <v>21</v>
      </c>
      <c r="R4719" s="6" t="s">
        <v>22</v>
      </c>
      <c r="S4719" s="6" t="s">
        <v>23</v>
      </c>
      <c r="Y4719" s="6" t="s">
        <v>12</v>
      </c>
      <c r="Z4719" s="6" t="s">
        <v>18</v>
      </c>
      <c r="AA4719" s="6" t="s">
        <v>19</v>
      </c>
      <c r="AB4719" s="14" t="s">
        <v>20</v>
      </c>
      <c r="AC4719" s="14" t="s">
        <v>21</v>
      </c>
      <c r="AD4719" s="6" t="s">
        <v>22</v>
      </c>
      <c r="AE4719" s="6" t="s">
        <v>23</v>
      </c>
    </row>
    <row r="4720" spans="1:33" x14ac:dyDescent="0.25">
      <c r="A4720" s="7" t="str">
        <f>Premissas!$E$2</f>
        <v>outubro/19</v>
      </c>
      <c r="B4720" s="29">
        <f>B4706+1</f>
        <v>338</v>
      </c>
      <c r="C4720" s="15">
        <f>LARGE(Premissas!$H$2:$I$2,1)</f>
        <v>63.39</v>
      </c>
      <c r="D4720" s="16">
        <f t="shared" ref="D4720:D4731" si="7227">IF(C4720&gt;105%*B4720,(C4720-B4720),0)</f>
        <v>0</v>
      </c>
      <c r="E4720" s="17">
        <f>D4720*Premissas!$C$6</f>
        <v>0</v>
      </c>
      <c r="F4720" s="15">
        <f t="shared" ref="F4720:F4731" si="7228">IF(C4720&gt;B4720,C4720,B4720)</f>
        <v>338</v>
      </c>
      <c r="G4720" s="18">
        <f>F4720*Premissas!$C$5</f>
        <v>10895.982284087315</v>
      </c>
      <c r="M4720" s="7" t="str">
        <f>Premissas!$E$2</f>
        <v>outubro/19</v>
      </c>
      <c r="N4720" s="29">
        <f t="shared" ref="N4720" si="7229">N4706+1</f>
        <v>338</v>
      </c>
      <c r="O4720" s="15">
        <f>Premissas!$I$2</f>
        <v>63.39</v>
      </c>
      <c r="P4720" s="16">
        <f t="shared" ref="P4720:P4731" si="7230">IF(O4720&gt;105%*N4720,(O4720-N4720),0)</f>
        <v>0</v>
      </c>
      <c r="Q4720" s="17">
        <f>P4720*Premissas!$C$13</f>
        <v>0</v>
      </c>
      <c r="R4720" s="15">
        <f t="shared" ref="R4720:R4731" si="7231">IF(O4720&gt;N4720,O4720,N4720)</f>
        <v>338</v>
      </c>
      <c r="S4720" s="18">
        <f>R4720*Premissas!$C$11</f>
        <v>16279.816513761467</v>
      </c>
      <c r="Y4720" s="7" t="str">
        <f>Premissas!$E$2</f>
        <v>outubro/19</v>
      </c>
      <c r="Z4720" s="29">
        <f t="shared" ref="Z4720" si="7232">Z4706+1</f>
        <v>338</v>
      </c>
      <c r="AA4720" s="15">
        <f>Premissas!$H$2</f>
        <v>58.8</v>
      </c>
      <c r="AB4720" s="16">
        <f t="shared" ref="AB4720:AB4731" si="7233">IF(AA4720&gt;105%*Z4720,(AA4720-Z4720),0)</f>
        <v>0</v>
      </c>
      <c r="AC4720" s="17">
        <f>AB4720*Premissas!$C$6</f>
        <v>0</v>
      </c>
      <c r="AD4720" s="15">
        <f t="shared" ref="AD4720:AD4731" si="7234">IF(AA4720&gt;Z4720,AA4720,Z4720)</f>
        <v>338</v>
      </c>
      <c r="AE4720" s="18">
        <f>AD4720*Premissas!$C$12</f>
        <v>10895.982284087315</v>
      </c>
    </row>
    <row r="4721" spans="1:33" x14ac:dyDescent="0.25">
      <c r="A4721" s="7" t="str">
        <f>Premissas!$E$3</f>
        <v>setembro/19</v>
      </c>
      <c r="B4721" s="29">
        <f>B4720</f>
        <v>338</v>
      </c>
      <c r="C4721" s="15">
        <f>LARGE(Premissas!$H$3:$I$3,1)</f>
        <v>58.91</v>
      </c>
      <c r="D4721" s="16">
        <f t="shared" si="7227"/>
        <v>0</v>
      </c>
      <c r="E4721" s="17">
        <f>D4721*Premissas!$C$6</f>
        <v>0</v>
      </c>
      <c r="F4721" s="15">
        <f t="shared" si="7228"/>
        <v>338</v>
      </c>
      <c r="G4721" s="18">
        <f>F4721*Premissas!$C$5</f>
        <v>10895.982284087315</v>
      </c>
      <c r="M4721" s="7" t="str">
        <f>Premissas!$E$3</f>
        <v>setembro/19</v>
      </c>
      <c r="N4721" s="29">
        <f t="shared" ref="N4721:N4731" si="7235">N4720</f>
        <v>338</v>
      </c>
      <c r="O4721" s="15">
        <f>Premissas!$I$3</f>
        <v>52.19</v>
      </c>
      <c r="P4721" s="16">
        <f t="shared" si="7230"/>
        <v>0</v>
      </c>
      <c r="Q4721" s="17">
        <f>P4721*Premissas!$C$13</f>
        <v>0</v>
      </c>
      <c r="R4721" s="15">
        <f t="shared" si="7231"/>
        <v>338</v>
      </c>
      <c r="S4721" s="18">
        <f>R4721*Premissas!$C$11</f>
        <v>16279.816513761467</v>
      </c>
      <c r="Y4721" s="7" t="str">
        <f>Premissas!$E$3</f>
        <v>setembro/19</v>
      </c>
      <c r="Z4721" s="29">
        <f t="shared" ref="Z4721:Z4731" si="7236">Z4720</f>
        <v>338</v>
      </c>
      <c r="AA4721" s="15">
        <f>Premissas!$H$3</f>
        <v>58.91</v>
      </c>
      <c r="AB4721" s="16">
        <f t="shared" si="7233"/>
        <v>0</v>
      </c>
      <c r="AC4721" s="17">
        <f>AB4721*Premissas!$C$6</f>
        <v>0</v>
      </c>
      <c r="AD4721" s="15">
        <f t="shared" si="7234"/>
        <v>338</v>
      </c>
      <c r="AE4721" s="18">
        <f>AD4721*Premissas!$C$12</f>
        <v>10895.982284087315</v>
      </c>
    </row>
    <row r="4722" spans="1:33" x14ac:dyDescent="0.25">
      <c r="A4722" s="7" t="str">
        <f>Premissas!$E$4</f>
        <v>agosto/19</v>
      </c>
      <c r="B4722" s="29">
        <f t="shared" ref="B4722:B4731" si="7237">B4721</f>
        <v>338</v>
      </c>
      <c r="C4722" s="15">
        <f>LARGE(Premissas!$H$4:$I$4,1)</f>
        <v>46.48</v>
      </c>
      <c r="D4722" s="16">
        <f t="shared" si="7227"/>
        <v>0</v>
      </c>
      <c r="E4722" s="17">
        <f>D4722*Premissas!$C$6</f>
        <v>0</v>
      </c>
      <c r="F4722" s="15">
        <f t="shared" si="7228"/>
        <v>338</v>
      </c>
      <c r="G4722" s="18">
        <f>F4722*Premissas!$C$5</f>
        <v>10895.982284087315</v>
      </c>
      <c r="M4722" s="7" t="str">
        <f>Premissas!$E$4</f>
        <v>agosto/19</v>
      </c>
      <c r="N4722" s="29">
        <f t="shared" si="7235"/>
        <v>338</v>
      </c>
      <c r="O4722" s="15">
        <f>Premissas!$I$4</f>
        <v>20.16</v>
      </c>
      <c r="P4722" s="16">
        <f t="shared" si="7230"/>
        <v>0</v>
      </c>
      <c r="Q4722" s="17">
        <f>P4722*Premissas!$C$13</f>
        <v>0</v>
      </c>
      <c r="R4722" s="15">
        <f t="shared" si="7231"/>
        <v>338</v>
      </c>
      <c r="S4722" s="18">
        <f>R4722*Premissas!$C$11</f>
        <v>16279.816513761467</v>
      </c>
      <c r="Y4722" s="7" t="str">
        <f>Premissas!$E$4</f>
        <v>agosto/19</v>
      </c>
      <c r="Z4722" s="29">
        <f t="shared" si="7236"/>
        <v>338</v>
      </c>
      <c r="AA4722" s="15">
        <f>Premissas!$H$4</f>
        <v>46.48</v>
      </c>
      <c r="AB4722" s="16">
        <f t="shared" si="7233"/>
        <v>0</v>
      </c>
      <c r="AC4722" s="17">
        <f>AB4722*Premissas!$C$6</f>
        <v>0</v>
      </c>
      <c r="AD4722" s="15">
        <f t="shared" si="7234"/>
        <v>338</v>
      </c>
      <c r="AE4722" s="18">
        <f>AD4722*Premissas!$C$12</f>
        <v>10895.982284087315</v>
      </c>
    </row>
    <row r="4723" spans="1:33" x14ac:dyDescent="0.25">
      <c r="A4723" s="7" t="str">
        <f>Premissas!$E$5</f>
        <v>julho/19</v>
      </c>
      <c r="B4723" s="29">
        <f t="shared" si="7237"/>
        <v>338</v>
      </c>
      <c r="C4723" s="15">
        <f>LARGE(Premissas!$H$5:$I$5,1)</f>
        <v>63.17</v>
      </c>
      <c r="D4723" s="16">
        <f t="shared" si="7227"/>
        <v>0</v>
      </c>
      <c r="E4723" s="17">
        <f>D4723*Premissas!$C$6</f>
        <v>0</v>
      </c>
      <c r="F4723" s="15">
        <f t="shared" si="7228"/>
        <v>338</v>
      </c>
      <c r="G4723" s="18">
        <f>F4723*Premissas!$C$5</f>
        <v>10895.982284087315</v>
      </c>
      <c r="M4723" s="7" t="str">
        <f>Premissas!$E$5</f>
        <v>julho/19</v>
      </c>
      <c r="N4723" s="29">
        <f t="shared" si="7235"/>
        <v>338</v>
      </c>
      <c r="O4723" s="15">
        <f>Premissas!$I$5</f>
        <v>39.979999999999997</v>
      </c>
      <c r="P4723" s="16">
        <f t="shared" si="7230"/>
        <v>0</v>
      </c>
      <c r="Q4723" s="17">
        <f>P4723*Premissas!$C$13</f>
        <v>0</v>
      </c>
      <c r="R4723" s="15">
        <f t="shared" si="7231"/>
        <v>338</v>
      </c>
      <c r="S4723" s="18">
        <f>R4723*Premissas!$C$11</f>
        <v>16279.816513761467</v>
      </c>
      <c r="Y4723" s="7" t="str">
        <f>Premissas!$E$5</f>
        <v>julho/19</v>
      </c>
      <c r="Z4723" s="29">
        <f t="shared" si="7236"/>
        <v>338</v>
      </c>
      <c r="AA4723" s="15">
        <f>Premissas!$H$5</f>
        <v>63.17</v>
      </c>
      <c r="AB4723" s="16">
        <f t="shared" si="7233"/>
        <v>0</v>
      </c>
      <c r="AC4723" s="17">
        <f>AB4723*Premissas!$C$6</f>
        <v>0</v>
      </c>
      <c r="AD4723" s="15">
        <f t="shared" si="7234"/>
        <v>338</v>
      </c>
      <c r="AE4723" s="18">
        <f>AD4723*Premissas!$C$12</f>
        <v>10895.982284087315</v>
      </c>
    </row>
    <row r="4724" spans="1:33" x14ac:dyDescent="0.25">
      <c r="A4724" s="7" t="str">
        <f>Premissas!$E$6</f>
        <v>junho/19</v>
      </c>
      <c r="B4724" s="29">
        <f t="shared" si="7237"/>
        <v>338</v>
      </c>
      <c r="C4724" s="15">
        <f>LARGE(Premissas!$H$6:$I$6,1)</f>
        <v>59.47</v>
      </c>
      <c r="D4724" s="16">
        <f t="shared" si="7227"/>
        <v>0</v>
      </c>
      <c r="E4724" s="17">
        <f>D4724*Premissas!$C$6</f>
        <v>0</v>
      </c>
      <c r="F4724" s="15">
        <f t="shared" si="7228"/>
        <v>338</v>
      </c>
      <c r="G4724" s="18">
        <f>F4724*Premissas!$C$5</f>
        <v>10895.982284087315</v>
      </c>
      <c r="M4724" s="7" t="str">
        <f>Premissas!$E$6</f>
        <v>junho/19</v>
      </c>
      <c r="N4724" s="29">
        <f t="shared" si="7235"/>
        <v>338</v>
      </c>
      <c r="O4724" s="15">
        <f>Premissas!$I$6</f>
        <v>47.71</v>
      </c>
      <c r="P4724" s="16">
        <f t="shared" si="7230"/>
        <v>0</v>
      </c>
      <c r="Q4724" s="17">
        <f>P4724*Premissas!$C$13</f>
        <v>0</v>
      </c>
      <c r="R4724" s="15">
        <f t="shared" si="7231"/>
        <v>338</v>
      </c>
      <c r="S4724" s="18">
        <f>R4724*Premissas!$C$11</f>
        <v>16279.816513761467</v>
      </c>
      <c r="Y4724" s="7" t="str">
        <f>Premissas!$E$6</f>
        <v>junho/19</v>
      </c>
      <c r="Z4724" s="29">
        <f t="shared" si="7236"/>
        <v>338</v>
      </c>
      <c r="AA4724" s="15">
        <f>Premissas!$H$6</f>
        <v>59.47</v>
      </c>
      <c r="AB4724" s="16">
        <f t="shared" si="7233"/>
        <v>0</v>
      </c>
      <c r="AC4724" s="17">
        <f>AB4724*Premissas!$C$6</f>
        <v>0</v>
      </c>
      <c r="AD4724" s="15">
        <f t="shared" si="7234"/>
        <v>338</v>
      </c>
      <c r="AE4724" s="18">
        <f>AD4724*Premissas!$C$12</f>
        <v>10895.982284087315</v>
      </c>
    </row>
    <row r="4725" spans="1:33" x14ac:dyDescent="0.25">
      <c r="A4725" s="7" t="str">
        <f>Premissas!$E$7</f>
        <v>maio/19</v>
      </c>
      <c r="B4725" s="29">
        <f t="shared" si="7237"/>
        <v>338</v>
      </c>
      <c r="C4725" s="15">
        <f>LARGE(Premissas!$H$7:$I$7,1)</f>
        <v>61.04</v>
      </c>
      <c r="D4725" s="20">
        <f t="shared" si="7227"/>
        <v>0</v>
      </c>
      <c r="E4725" s="17">
        <f>D4725*Premissas!$C$6</f>
        <v>0</v>
      </c>
      <c r="F4725" s="15">
        <f t="shared" si="7228"/>
        <v>338</v>
      </c>
      <c r="G4725" s="18">
        <f>F4725*Premissas!$C$5</f>
        <v>10895.982284087315</v>
      </c>
      <c r="M4725" s="7" t="str">
        <f>Premissas!$E$7</f>
        <v>maio/19</v>
      </c>
      <c r="N4725" s="29">
        <f t="shared" si="7235"/>
        <v>338</v>
      </c>
      <c r="O4725" s="15">
        <f>Premissas!$I$7</f>
        <v>46.37</v>
      </c>
      <c r="P4725" s="20">
        <f t="shared" si="7230"/>
        <v>0</v>
      </c>
      <c r="Q4725" s="17">
        <f>P4725*Premissas!$C$13</f>
        <v>0</v>
      </c>
      <c r="R4725" s="15">
        <f t="shared" si="7231"/>
        <v>338</v>
      </c>
      <c r="S4725" s="18">
        <f>R4725*Premissas!$C$11</f>
        <v>16279.816513761467</v>
      </c>
      <c r="Y4725" s="7" t="str">
        <f>Premissas!$E$7</f>
        <v>maio/19</v>
      </c>
      <c r="Z4725" s="29">
        <f t="shared" si="7236"/>
        <v>338</v>
      </c>
      <c r="AA4725" s="15">
        <f>Premissas!$H$7</f>
        <v>61.04</v>
      </c>
      <c r="AB4725" s="20">
        <f t="shared" si="7233"/>
        <v>0</v>
      </c>
      <c r="AC4725" s="17">
        <f>AB4725*Premissas!$C$6</f>
        <v>0</v>
      </c>
      <c r="AD4725" s="15">
        <f t="shared" si="7234"/>
        <v>338</v>
      </c>
      <c r="AE4725" s="18">
        <f>AD4725*Premissas!$C$12</f>
        <v>10895.982284087315</v>
      </c>
    </row>
    <row r="4726" spans="1:33" x14ac:dyDescent="0.25">
      <c r="A4726" s="7" t="str">
        <f>Premissas!$E$8</f>
        <v>abril/19</v>
      </c>
      <c r="B4726" s="29">
        <f t="shared" si="7237"/>
        <v>338</v>
      </c>
      <c r="C4726" s="15">
        <f>LARGE(Premissas!$H$8:$I$8,1)</f>
        <v>81.98</v>
      </c>
      <c r="D4726" s="20">
        <f t="shared" si="7227"/>
        <v>0</v>
      </c>
      <c r="E4726" s="17">
        <f>D4726*Premissas!$C$6</f>
        <v>0</v>
      </c>
      <c r="F4726" s="15">
        <f t="shared" si="7228"/>
        <v>338</v>
      </c>
      <c r="G4726" s="18">
        <f>F4726*Premissas!$C$5</f>
        <v>10895.982284087315</v>
      </c>
      <c r="M4726" s="7" t="str">
        <f>Premissas!$E$8</f>
        <v>abril/19</v>
      </c>
      <c r="N4726" s="29">
        <f t="shared" si="7235"/>
        <v>338</v>
      </c>
      <c r="O4726" s="15">
        <f>Premissas!$I$8</f>
        <v>53.09</v>
      </c>
      <c r="P4726" s="20">
        <f t="shared" si="7230"/>
        <v>0</v>
      </c>
      <c r="Q4726" s="17">
        <f>P4726*Premissas!$C$13</f>
        <v>0</v>
      </c>
      <c r="R4726" s="15">
        <f t="shared" si="7231"/>
        <v>338</v>
      </c>
      <c r="S4726" s="18">
        <f>R4726*Premissas!$C$11</f>
        <v>16279.816513761467</v>
      </c>
      <c r="Y4726" s="7" t="str">
        <f>Premissas!$E$8</f>
        <v>abril/19</v>
      </c>
      <c r="Z4726" s="29">
        <f t="shared" si="7236"/>
        <v>338</v>
      </c>
      <c r="AA4726" s="15">
        <f>Premissas!$H$8</f>
        <v>81.98</v>
      </c>
      <c r="AB4726" s="20">
        <f t="shared" si="7233"/>
        <v>0</v>
      </c>
      <c r="AC4726" s="17">
        <f>AB4726*Premissas!$C$6</f>
        <v>0</v>
      </c>
      <c r="AD4726" s="15">
        <f t="shared" si="7234"/>
        <v>338</v>
      </c>
      <c r="AE4726" s="18">
        <f>AD4726*Premissas!$C$12</f>
        <v>10895.982284087315</v>
      </c>
    </row>
    <row r="4727" spans="1:33" x14ac:dyDescent="0.25">
      <c r="A4727" s="7" t="str">
        <f>Premissas!$E$9</f>
        <v>março/19</v>
      </c>
      <c r="B4727" s="29">
        <f t="shared" si="7237"/>
        <v>338</v>
      </c>
      <c r="C4727" s="15">
        <f>LARGE(Premissas!$H$9:$I$9,1)</f>
        <v>77.73</v>
      </c>
      <c r="D4727" s="20">
        <f t="shared" si="7227"/>
        <v>0</v>
      </c>
      <c r="E4727" s="17">
        <f>D4727*Premissas!$C$6</f>
        <v>0</v>
      </c>
      <c r="F4727" s="15">
        <f t="shared" si="7228"/>
        <v>338</v>
      </c>
      <c r="G4727" s="18">
        <f>F4727*Premissas!$C$5</f>
        <v>10895.982284087315</v>
      </c>
      <c r="M4727" s="7" t="str">
        <f>Premissas!$E$9</f>
        <v>março/19</v>
      </c>
      <c r="N4727" s="29">
        <f t="shared" si="7235"/>
        <v>338</v>
      </c>
      <c r="O4727" s="15">
        <f>Premissas!$I$9</f>
        <v>77.73</v>
      </c>
      <c r="P4727" s="20">
        <f t="shared" si="7230"/>
        <v>0</v>
      </c>
      <c r="Q4727" s="17">
        <f>P4727*Premissas!$C$13</f>
        <v>0</v>
      </c>
      <c r="R4727" s="15">
        <f t="shared" si="7231"/>
        <v>338</v>
      </c>
      <c r="S4727" s="18">
        <f>R4727*Premissas!$C$11</f>
        <v>16279.816513761467</v>
      </c>
      <c r="Y4727" s="7" t="str">
        <f>Premissas!$E$9</f>
        <v>março/19</v>
      </c>
      <c r="Z4727" s="29">
        <f t="shared" si="7236"/>
        <v>338</v>
      </c>
      <c r="AA4727" s="15">
        <f>Premissas!$H$9</f>
        <v>77.62</v>
      </c>
      <c r="AB4727" s="20">
        <f t="shared" si="7233"/>
        <v>0</v>
      </c>
      <c r="AC4727" s="17">
        <f>AB4727*Premissas!$C$6</f>
        <v>0</v>
      </c>
      <c r="AD4727" s="15">
        <f t="shared" si="7234"/>
        <v>338</v>
      </c>
      <c r="AE4727" s="18">
        <f>AD4727*Premissas!$C$12</f>
        <v>10895.982284087315</v>
      </c>
    </row>
    <row r="4728" spans="1:33" x14ac:dyDescent="0.25">
      <c r="A4728" s="7" t="str">
        <f>Premissas!$E$10</f>
        <v>fevereiro/19</v>
      </c>
      <c r="B4728" s="29">
        <f t="shared" si="7237"/>
        <v>338</v>
      </c>
      <c r="C4728" s="15">
        <f>LARGE(Premissas!$H$10:$I$10,1)</f>
        <v>89.49</v>
      </c>
      <c r="D4728" s="20">
        <f t="shared" si="7227"/>
        <v>0</v>
      </c>
      <c r="E4728" s="17">
        <f>D4728*Premissas!$C$6</f>
        <v>0</v>
      </c>
      <c r="F4728" s="15">
        <f t="shared" si="7228"/>
        <v>338</v>
      </c>
      <c r="G4728" s="18">
        <f>F4728*Premissas!$C$5</f>
        <v>10895.982284087315</v>
      </c>
      <c r="M4728" s="7" t="str">
        <f>Premissas!$E$10</f>
        <v>fevereiro/19</v>
      </c>
      <c r="N4728" s="29">
        <f t="shared" si="7235"/>
        <v>338</v>
      </c>
      <c r="O4728" s="15">
        <f>Premissas!$I$10</f>
        <v>61.82</v>
      </c>
      <c r="P4728" s="20">
        <f t="shared" si="7230"/>
        <v>0</v>
      </c>
      <c r="Q4728" s="17">
        <f>P4728*Premissas!$C$13</f>
        <v>0</v>
      </c>
      <c r="R4728" s="15">
        <f t="shared" si="7231"/>
        <v>338</v>
      </c>
      <c r="S4728" s="18">
        <f>R4728*Premissas!$C$11</f>
        <v>16279.816513761467</v>
      </c>
      <c r="Y4728" s="7" t="str">
        <f>Premissas!$E$10</f>
        <v>fevereiro/19</v>
      </c>
      <c r="Z4728" s="29">
        <f t="shared" si="7236"/>
        <v>338</v>
      </c>
      <c r="AA4728" s="15">
        <f>Premissas!$H$10</f>
        <v>89.49</v>
      </c>
      <c r="AB4728" s="20">
        <f t="shared" si="7233"/>
        <v>0</v>
      </c>
      <c r="AC4728" s="17">
        <f>AB4728*Premissas!$C$6</f>
        <v>0</v>
      </c>
      <c r="AD4728" s="15">
        <f t="shared" si="7234"/>
        <v>338</v>
      </c>
      <c r="AE4728" s="18">
        <f>AD4728*Premissas!$C$12</f>
        <v>10895.982284087315</v>
      </c>
    </row>
    <row r="4729" spans="1:33" x14ac:dyDescent="0.25">
      <c r="A4729" s="7" t="str">
        <f>Premissas!$E$11</f>
        <v>janeiro/19</v>
      </c>
      <c r="B4729" s="29">
        <f t="shared" si="7237"/>
        <v>338</v>
      </c>
      <c r="C4729" s="15">
        <f>LARGE(Premissas!$H$11:$I$11,1)</f>
        <v>81.09</v>
      </c>
      <c r="D4729" s="16">
        <f t="shared" si="7227"/>
        <v>0</v>
      </c>
      <c r="E4729" s="17">
        <f>D4729*Premissas!$C$6</f>
        <v>0</v>
      </c>
      <c r="F4729" s="15">
        <f t="shared" si="7228"/>
        <v>338</v>
      </c>
      <c r="G4729" s="18">
        <f>F4729*Premissas!$C$5</f>
        <v>10895.982284087315</v>
      </c>
      <c r="M4729" s="7" t="str">
        <f>Premissas!$E$11</f>
        <v>janeiro/19</v>
      </c>
      <c r="N4729" s="29">
        <f t="shared" si="7235"/>
        <v>338</v>
      </c>
      <c r="O4729" s="15">
        <f>Premissas!$I$11</f>
        <v>57.12</v>
      </c>
      <c r="P4729" s="16">
        <f t="shared" si="7230"/>
        <v>0</v>
      </c>
      <c r="Q4729" s="17">
        <f>P4729*Premissas!$C$13</f>
        <v>0</v>
      </c>
      <c r="R4729" s="15">
        <f t="shared" si="7231"/>
        <v>338</v>
      </c>
      <c r="S4729" s="18">
        <f>R4729*Premissas!$C$11</f>
        <v>16279.816513761467</v>
      </c>
      <c r="Y4729" s="7" t="str">
        <f>Premissas!$E$11</f>
        <v>janeiro/19</v>
      </c>
      <c r="Z4729" s="29">
        <f t="shared" si="7236"/>
        <v>338</v>
      </c>
      <c r="AA4729" s="15">
        <f>Premissas!$H$11</f>
        <v>81.09</v>
      </c>
      <c r="AB4729" s="16">
        <f t="shared" si="7233"/>
        <v>0</v>
      </c>
      <c r="AC4729" s="17">
        <f>AB4729*Premissas!$C$6</f>
        <v>0</v>
      </c>
      <c r="AD4729" s="15">
        <f t="shared" si="7234"/>
        <v>338</v>
      </c>
      <c r="AE4729" s="18">
        <f>AD4729*Premissas!$C$12</f>
        <v>10895.982284087315</v>
      </c>
    </row>
    <row r="4730" spans="1:33" x14ac:dyDescent="0.25">
      <c r="A4730" s="7" t="str">
        <f>Premissas!$E$12</f>
        <v>dezembro/18</v>
      </c>
      <c r="B4730" s="29">
        <f t="shared" si="7237"/>
        <v>338</v>
      </c>
      <c r="C4730" s="15">
        <f>LARGE(Premissas!$H$12:$I$12,1)</f>
        <v>66.98</v>
      </c>
      <c r="D4730" s="16">
        <f t="shared" si="7227"/>
        <v>0</v>
      </c>
      <c r="E4730" s="17">
        <f>D4730*Premissas!$C$6</f>
        <v>0</v>
      </c>
      <c r="F4730" s="15">
        <f t="shared" si="7228"/>
        <v>338</v>
      </c>
      <c r="G4730" s="18">
        <f>F4730*Premissas!$C$5</f>
        <v>10895.982284087315</v>
      </c>
      <c r="M4730" s="7" t="str">
        <f>Premissas!$E$12</f>
        <v>dezembro/18</v>
      </c>
      <c r="N4730" s="29">
        <f t="shared" si="7235"/>
        <v>338</v>
      </c>
      <c r="O4730" s="15">
        <f>Premissas!$I$12</f>
        <v>56.9</v>
      </c>
      <c r="P4730" s="16">
        <f t="shared" si="7230"/>
        <v>0</v>
      </c>
      <c r="Q4730" s="17">
        <f>P4730*Premissas!$C$13</f>
        <v>0</v>
      </c>
      <c r="R4730" s="15">
        <f t="shared" si="7231"/>
        <v>338</v>
      </c>
      <c r="S4730" s="18">
        <f>R4730*Premissas!$C$11</f>
        <v>16279.816513761467</v>
      </c>
      <c r="Y4730" s="7" t="str">
        <f>Premissas!$E$12</f>
        <v>dezembro/18</v>
      </c>
      <c r="Z4730" s="29">
        <f t="shared" si="7236"/>
        <v>338</v>
      </c>
      <c r="AA4730" s="15">
        <f>Premissas!$H$12</f>
        <v>66.98</v>
      </c>
      <c r="AB4730" s="16">
        <f t="shared" si="7233"/>
        <v>0</v>
      </c>
      <c r="AC4730" s="17">
        <f>AB4730*Premissas!$C$6</f>
        <v>0</v>
      </c>
      <c r="AD4730" s="15">
        <f t="shared" si="7234"/>
        <v>338</v>
      </c>
      <c r="AE4730" s="18">
        <f>AD4730*Premissas!$C$12</f>
        <v>10895.982284087315</v>
      </c>
    </row>
    <row r="4731" spans="1:33" x14ac:dyDescent="0.25">
      <c r="A4731" s="7" t="str">
        <f>Premissas!$E$13</f>
        <v>novembro/18</v>
      </c>
      <c r="B4731" s="29">
        <f t="shared" si="7237"/>
        <v>338</v>
      </c>
      <c r="C4731" s="15">
        <f>LARGE(Premissas!$H$13:$I$13,1)</f>
        <v>66.42</v>
      </c>
      <c r="D4731" s="16">
        <f t="shared" si="7227"/>
        <v>0</v>
      </c>
      <c r="E4731" s="17">
        <f>D4731*Premissas!$C$6</f>
        <v>0</v>
      </c>
      <c r="F4731" s="15">
        <f t="shared" si="7228"/>
        <v>338</v>
      </c>
      <c r="G4731" s="18">
        <f>F4731*Premissas!$C$5</f>
        <v>10895.982284087315</v>
      </c>
      <c r="M4731" s="7" t="str">
        <f>Premissas!$E$13</f>
        <v>novembro/18</v>
      </c>
      <c r="N4731" s="29">
        <f t="shared" si="7235"/>
        <v>338</v>
      </c>
      <c r="O4731" s="15">
        <f>Premissas!$I$13</f>
        <v>40.659999999999997</v>
      </c>
      <c r="P4731" s="16">
        <f t="shared" si="7230"/>
        <v>0</v>
      </c>
      <c r="Q4731" s="17">
        <f>P4731*Premissas!$C$13</f>
        <v>0</v>
      </c>
      <c r="R4731" s="15">
        <f t="shared" si="7231"/>
        <v>338</v>
      </c>
      <c r="S4731" s="18">
        <f>R4731*Premissas!$C$11</f>
        <v>16279.816513761467</v>
      </c>
      <c r="Y4731" s="7" t="str">
        <f>Premissas!$E$13</f>
        <v>novembro/18</v>
      </c>
      <c r="Z4731" s="29">
        <f t="shared" si="7236"/>
        <v>338</v>
      </c>
      <c r="AA4731" s="15">
        <f>Premissas!$H$13</f>
        <v>66.42</v>
      </c>
      <c r="AB4731" s="16">
        <f t="shared" si="7233"/>
        <v>0</v>
      </c>
      <c r="AC4731" s="17">
        <f>AB4731*Premissas!$C$6</f>
        <v>0</v>
      </c>
      <c r="AD4731" s="15">
        <f t="shared" si="7234"/>
        <v>338</v>
      </c>
      <c r="AE4731" s="18">
        <f>AD4731*Premissas!$C$12</f>
        <v>10895.982284087315</v>
      </c>
    </row>
    <row r="4732" spans="1:33" x14ac:dyDescent="0.25">
      <c r="A4732" s="26" t="s">
        <v>35</v>
      </c>
      <c r="B4732" s="5"/>
      <c r="C4732" s="5">
        <f>LARGE(C4719:C4731,1)</f>
        <v>89.49</v>
      </c>
      <c r="D4732" s="5">
        <f>LARGE(D4719:D4731,1)</f>
        <v>0</v>
      </c>
      <c r="E4732" s="27">
        <f>SUM(E4720:E4731)</f>
        <v>0</v>
      </c>
      <c r="F4732" s="5">
        <f>LARGE(F4719:F4731,1)</f>
        <v>338</v>
      </c>
      <c r="G4732" s="27">
        <f t="shared" si="7214"/>
        <v>130751.78740904776</v>
      </c>
      <c r="H4732" s="50">
        <f>E4732+G4732</f>
        <v>130751.78740904776</v>
      </c>
      <c r="I4732">
        <f>B4720</f>
        <v>338</v>
      </c>
      <c r="M4732" s="26" t="s">
        <v>35</v>
      </c>
      <c r="N4732" s="5"/>
      <c r="O4732" s="5">
        <f t="shared" ref="O4732:P4732" si="7238">LARGE(O4719:O4731,1)</f>
        <v>77.73</v>
      </c>
      <c r="P4732" s="5">
        <f t="shared" si="7238"/>
        <v>0</v>
      </c>
      <c r="Q4732" s="27">
        <f t="shared" ref="Q4732" si="7239">SUM(Q4720:Q4731)</f>
        <v>0</v>
      </c>
      <c r="R4732" s="5">
        <f t="shared" ref="R4732" si="7240">LARGE(R4719:R4731,1)</f>
        <v>338</v>
      </c>
      <c r="S4732" s="27">
        <f t="shared" si="7218"/>
        <v>195357.79816513762</v>
      </c>
      <c r="T4732" s="50">
        <f t="shared" ref="T4732" si="7241">Q4732+S4732</f>
        <v>195357.79816513762</v>
      </c>
      <c r="U4732">
        <f t="shared" ref="U4732" si="7242">N4720</f>
        <v>338</v>
      </c>
      <c r="Y4732" s="26" t="s">
        <v>35</v>
      </c>
      <c r="Z4732" s="5"/>
      <c r="AA4732" s="5">
        <f t="shared" ref="AA4732:AB4732" si="7243">LARGE(AA4719:AA4731,1)</f>
        <v>89.49</v>
      </c>
      <c r="AB4732" s="5">
        <f t="shared" si="7243"/>
        <v>0</v>
      </c>
      <c r="AC4732" s="27">
        <f t="shared" ref="AC4732" si="7244">SUM(AC4720:AC4731)</f>
        <v>0</v>
      </c>
      <c r="AD4732" s="5">
        <f t="shared" ref="AD4732" si="7245">LARGE(AD4719:AD4731,1)</f>
        <v>338</v>
      </c>
      <c r="AE4732" s="27">
        <f t="shared" si="7224"/>
        <v>130751.78740904776</v>
      </c>
      <c r="AF4732" s="50">
        <f t="shared" ref="AF4732" si="7246">AC4732+AE4732</f>
        <v>130751.78740904776</v>
      </c>
      <c r="AG4732">
        <f t="shared" ref="AG4732" si="7247">Z4720</f>
        <v>338</v>
      </c>
    </row>
    <row r="4733" spans="1:33" x14ac:dyDescent="0.25">
      <c r="A4733" s="6" t="s">
        <v>12</v>
      </c>
      <c r="B4733" s="6" t="s">
        <v>18</v>
      </c>
      <c r="C4733" s="6" t="s">
        <v>19</v>
      </c>
      <c r="D4733" s="14" t="s">
        <v>20</v>
      </c>
      <c r="E4733" s="14" t="s">
        <v>21</v>
      </c>
      <c r="F4733" s="6" t="s">
        <v>22</v>
      </c>
      <c r="G4733" s="6" t="s">
        <v>23</v>
      </c>
      <c r="M4733" s="6" t="s">
        <v>12</v>
      </c>
      <c r="N4733" s="6" t="s">
        <v>18</v>
      </c>
      <c r="O4733" s="6" t="s">
        <v>19</v>
      </c>
      <c r="P4733" s="14" t="s">
        <v>20</v>
      </c>
      <c r="Q4733" s="14" t="s">
        <v>21</v>
      </c>
      <c r="R4733" s="6" t="s">
        <v>22</v>
      </c>
      <c r="S4733" s="6" t="s">
        <v>23</v>
      </c>
      <c r="Y4733" s="6" t="s">
        <v>12</v>
      </c>
      <c r="Z4733" s="6" t="s">
        <v>18</v>
      </c>
      <c r="AA4733" s="6" t="s">
        <v>19</v>
      </c>
      <c r="AB4733" s="14" t="s">
        <v>20</v>
      </c>
      <c r="AC4733" s="14" t="s">
        <v>21</v>
      </c>
      <c r="AD4733" s="6" t="s">
        <v>22</v>
      </c>
      <c r="AE4733" s="6" t="s">
        <v>23</v>
      </c>
    </row>
    <row r="4734" spans="1:33" x14ac:dyDescent="0.25">
      <c r="A4734" s="7" t="str">
        <f>Premissas!$E$2</f>
        <v>outubro/19</v>
      </c>
      <c r="B4734" s="29">
        <f>B4720+1</f>
        <v>339</v>
      </c>
      <c r="C4734" s="15">
        <f>LARGE(Premissas!$H$2:$I$2,1)</f>
        <v>63.39</v>
      </c>
      <c r="D4734" s="16">
        <f t="shared" ref="D4734:D4745" si="7248">IF(C4734&gt;105%*B4734,(C4734-B4734),0)</f>
        <v>0</v>
      </c>
      <c r="E4734" s="17">
        <f>D4734*Premissas!$C$6</f>
        <v>0</v>
      </c>
      <c r="F4734" s="15">
        <f t="shared" ref="F4734:F4745" si="7249">IF(C4734&gt;B4734,C4734,B4734)</f>
        <v>339</v>
      </c>
      <c r="G4734" s="18">
        <f>F4734*Premissas!$C$5</f>
        <v>10928.218918063903</v>
      </c>
      <c r="M4734" s="7" t="str">
        <f>Premissas!$E$2</f>
        <v>outubro/19</v>
      </c>
      <c r="N4734" s="29">
        <f t="shared" ref="N4734" si="7250">N4720+1</f>
        <v>339</v>
      </c>
      <c r="O4734" s="15">
        <f>Premissas!$I$2</f>
        <v>63.39</v>
      </c>
      <c r="P4734" s="16">
        <f t="shared" ref="P4734:P4745" si="7251">IF(O4734&gt;105%*N4734,(O4734-N4734),0)</f>
        <v>0</v>
      </c>
      <c r="Q4734" s="17">
        <f>P4734*Premissas!$C$13</f>
        <v>0</v>
      </c>
      <c r="R4734" s="15">
        <f t="shared" ref="R4734:R4745" si="7252">IF(O4734&gt;N4734,O4734,N4734)</f>
        <v>339</v>
      </c>
      <c r="S4734" s="18">
        <f>R4734*Premissas!$C$11</f>
        <v>16327.981651376147</v>
      </c>
      <c r="Y4734" s="7" t="str">
        <f>Premissas!$E$2</f>
        <v>outubro/19</v>
      </c>
      <c r="Z4734" s="29">
        <f t="shared" ref="Z4734" si="7253">Z4720+1</f>
        <v>339</v>
      </c>
      <c r="AA4734" s="15">
        <f>Premissas!$H$2</f>
        <v>58.8</v>
      </c>
      <c r="AB4734" s="16">
        <f t="shared" ref="AB4734:AB4745" si="7254">IF(AA4734&gt;105%*Z4734,(AA4734-Z4734),0)</f>
        <v>0</v>
      </c>
      <c r="AC4734" s="17">
        <f>AB4734*Premissas!$C$6</f>
        <v>0</v>
      </c>
      <c r="AD4734" s="15">
        <f t="shared" ref="AD4734:AD4745" si="7255">IF(AA4734&gt;Z4734,AA4734,Z4734)</f>
        <v>339</v>
      </c>
      <c r="AE4734" s="18">
        <f>AD4734*Premissas!$C$12</f>
        <v>10928.218918063903</v>
      </c>
    </row>
    <row r="4735" spans="1:33" x14ac:dyDescent="0.25">
      <c r="A4735" s="7" t="str">
        <f>Premissas!$E$3</f>
        <v>setembro/19</v>
      </c>
      <c r="B4735" s="29">
        <f>B4734</f>
        <v>339</v>
      </c>
      <c r="C4735" s="15">
        <f>LARGE(Premissas!$H$3:$I$3,1)</f>
        <v>58.91</v>
      </c>
      <c r="D4735" s="16">
        <f t="shared" si="7248"/>
        <v>0</v>
      </c>
      <c r="E4735" s="17">
        <f>D4735*Premissas!$C$6</f>
        <v>0</v>
      </c>
      <c r="F4735" s="15">
        <f t="shared" si="7249"/>
        <v>339</v>
      </c>
      <c r="G4735" s="18">
        <f>F4735*Premissas!$C$5</f>
        <v>10928.218918063903</v>
      </c>
      <c r="M4735" s="7" t="str">
        <f>Premissas!$E$3</f>
        <v>setembro/19</v>
      </c>
      <c r="N4735" s="29">
        <f t="shared" ref="N4735:N4745" si="7256">N4734</f>
        <v>339</v>
      </c>
      <c r="O4735" s="15">
        <f>Premissas!$I$3</f>
        <v>52.19</v>
      </c>
      <c r="P4735" s="16">
        <f t="shared" si="7251"/>
        <v>0</v>
      </c>
      <c r="Q4735" s="17">
        <f>P4735*Premissas!$C$13</f>
        <v>0</v>
      </c>
      <c r="R4735" s="15">
        <f t="shared" si="7252"/>
        <v>339</v>
      </c>
      <c r="S4735" s="18">
        <f>R4735*Premissas!$C$11</f>
        <v>16327.981651376147</v>
      </c>
      <c r="Y4735" s="7" t="str">
        <f>Premissas!$E$3</f>
        <v>setembro/19</v>
      </c>
      <c r="Z4735" s="29">
        <f t="shared" ref="Z4735:Z4745" si="7257">Z4734</f>
        <v>339</v>
      </c>
      <c r="AA4735" s="15">
        <f>Premissas!$H$3</f>
        <v>58.91</v>
      </c>
      <c r="AB4735" s="16">
        <f t="shared" si="7254"/>
        <v>0</v>
      </c>
      <c r="AC4735" s="17">
        <f>AB4735*Premissas!$C$6</f>
        <v>0</v>
      </c>
      <c r="AD4735" s="15">
        <f t="shared" si="7255"/>
        <v>339</v>
      </c>
      <c r="AE4735" s="18">
        <f>AD4735*Premissas!$C$12</f>
        <v>10928.218918063903</v>
      </c>
    </row>
    <row r="4736" spans="1:33" x14ac:dyDescent="0.25">
      <c r="A4736" s="7" t="str">
        <f>Premissas!$E$4</f>
        <v>agosto/19</v>
      </c>
      <c r="B4736" s="29">
        <f t="shared" ref="B4736:B4745" si="7258">B4735</f>
        <v>339</v>
      </c>
      <c r="C4736" s="15">
        <f>LARGE(Premissas!$H$4:$I$4,1)</f>
        <v>46.48</v>
      </c>
      <c r="D4736" s="16">
        <f t="shared" si="7248"/>
        <v>0</v>
      </c>
      <c r="E4736" s="17">
        <f>D4736*Premissas!$C$6</f>
        <v>0</v>
      </c>
      <c r="F4736" s="15">
        <f t="shared" si="7249"/>
        <v>339</v>
      </c>
      <c r="G4736" s="18">
        <f>F4736*Premissas!$C$5</f>
        <v>10928.218918063903</v>
      </c>
      <c r="M4736" s="7" t="str">
        <f>Premissas!$E$4</f>
        <v>agosto/19</v>
      </c>
      <c r="N4736" s="29">
        <f t="shared" si="7256"/>
        <v>339</v>
      </c>
      <c r="O4736" s="15">
        <f>Premissas!$I$4</f>
        <v>20.16</v>
      </c>
      <c r="P4736" s="16">
        <f t="shared" si="7251"/>
        <v>0</v>
      </c>
      <c r="Q4736" s="17">
        <f>P4736*Premissas!$C$13</f>
        <v>0</v>
      </c>
      <c r="R4736" s="15">
        <f t="shared" si="7252"/>
        <v>339</v>
      </c>
      <c r="S4736" s="18">
        <f>R4736*Premissas!$C$11</f>
        <v>16327.981651376147</v>
      </c>
      <c r="Y4736" s="7" t="str">
        <f>Premissas!$E$4</f>
        <v>agosto/19</v>
      </c>
      <c r="Z4736" s="29">
        <f t="shared" si="7257"/>
        <v>339</v>
      </c>
      <c r="AA4736" s="15">
        <f>Premissas!$H$4</f>
        <v>46.48</v>
      </c>
      <c r="AB4736" s="16">
        <f t="shared" si="7254"/>
        <v>0</v>
      </c>
      <c r="AC4736" s="17">
        <f>AB4736*Premissas!$C$6</f>
        <v>0</v>
      </c>
      <c r="AD4736" s="15">
        <f t="shared" si="7255"/>
        <v>339</v>
      </c>
      <c r="AE4736" s="18">
        <f>AD4736*Premissas!$C$12</f>
        <v>10928.218918063903</v>
      </c>
    </row>
    <row r="4737" spans="1:33" x14ac:dyDescent="0.25">
      <c r="A4737" s="7" t="str">
        <f>Premissas!$E$5</f>
        <v>julho/19</v>
      </c>
      <c r="B4737" s="29">
        <f t="shared" si="7258"/>
        <v>339</v>
      </c>
      <c r="C4737" s="15">
        <f>LARGE(Premissas!$H$5:$I$5,1)</f>
        <v>63.17</v>
      </c>
      <c r="D4737" s="16">
        <f t="shared" si="7248"/>
        <v>0</v>
      </c>
      <c r="E4737" s="17">
        <f>D4737*Premissas!$C$6</f>
        <v>0</v>
      </c>
      <c r="F4737" s="15">
        <f t="shared" si="7249"/>
        <v>339</v>
      </c>
      <c r="G4737" s="18">
        <f>F4737*Premissas!$C$5</f>
        <v>10928.218918063903</v>
      </c>
      <c r="M4737" s="7" t="str">
        <f>Premissas!$E$5</f>
        <v>julho/19</v>
      </c>
      <c r="N4737" s="29">
        <f t="shared" si="7256"/>
        <v>339</v>
      </c>
      <c r="O4737" s="15">
        <f>Premissas!$I$5</f>
        <v>39.979999999999997</v>
      </c>
      <c r="P4737" s="16">
        <f t="shared" si="7251"/>
        <v>0</v>
      </c>
      <c r="Q4737" s="17">
        <f>P4737*Premissas!$C$13</f>
        <v>0</v>
      </c>
      <c r="R4737" s="15">
        <f t="shared" si="7252"/>
        <v>339</v>
      </c>
      <c r="S4737" s="18">
        <f>R4737*Premissas!$C$11</f>
        <v>16327.981651376147</v>
      </c>
      <c r="Y4737" s="7" t="str">
        <f>Premissas!$E$5</f>
        <v>julho/19</v>
      </c>
      <c r="Z4737" s="29">
        <f t="shared" si="7257"/>
        <v>339</v>
      </c>
      <c r="AA4737" s="15">
        <f>Premissas!$H$5</f>
        <v>63.17</v>
      </c>
      <c r="AB4737" s="16">
        <f t="shared" si="7254"/>
        <v>0</v>
      </c>
      <c r="AC4737" s="17">
        <f>AB4737*Premissas!$C$6</f>
        <v>0</v>
      </c>
      <c r="AD4737" s="15">
        <f t="shared" si="7255"/>
        <v>339</v>
      </c>
      <c r="AE4737" s="18">
        <f>AD4737*Premissas!$C$12</f>
        <v>10928.218918063903</v>
      </c>
    </row>
    <row r="4738" spans="1:33" x14ac:dyDescent="0.25">
      <c r="A4738" s="7" t="str">
        <f>Premissas!$E$6</f>
        <v>junho/19</v>
      </c>
      <c r="B4738" s="29">
        <f t="shared" si="7258"/>
        <v>339</v>
      </c>
      <c r="C4738" s="15">
        <f>LARGE(Premissas!$H$6:$I$6,1)</f>
        <v>59.47</v>
      </c>
      <c r="D4738" s="16">
        <f t="shared" si="7248"/>
        <v>0</v>
      </c>
      <c r="E4738" s="17">
        <f>D4738*Premissas!$C$6</f>
        <v>0</v>
      </c>
      <c r="F4738" s="15">
        <f t="shared" si="7249"/>
        <v>339</v>
      </c>
      <c r="G4738" s="18">
        <f>F4738*Premissas!$C$5</f>
        <v>10928.218918063903</v>
      </c>
      <c r="M4738" s="7" t="str">
        <f>Premissas!$E$6</f>
        <v>junho/19</v>
      </c>
      <c r="N4738" s="29">
        <f t="shared" si="7256"/>
        <v>339</v>
      </c>
      <c r="O4738" s="15">
        <f>Premissas!$I$6</f>
        <v>47.71</v>
      </c>
      <c r="P4738" s="16">
        <f t="shared" si="7251"/>
        <v>0</v>
      </c>
      <c r="Q4738" s="17">
        <f>P4738*Premissas!$C$13</f>
        <v>0</v>
      </c>
      <c r="R4738" s="15">
        <f t="shared" si="7252"/>
        <v>339</v>
      </c>
      <c r="S4738" s="18">
        <f>R4738*Premissas!$C$11</f>
        <v>16327.981651376147</v>
      </c>
      <c r="Y4738" s="7" t="str">
        <f>Premissas!$E$6</f>
        <v>junho/19</v>
      </c>
      <c r="Z4738" s="29">
        <f t="shared" si="7257"/>
        <v>339</v>
      </c>
      <c r="AA4738" s="15">
        <f>Premissas!$H$6</f>
        <v>59.47</v>
      </c>
      <c r="AB4738" s="16">
        <f t="shared" si="7254"/>
        <v>0</v>
      </c>
      <c r="AC4738" s="17">
        <f>AB4738*Premissas!$C$6</f>
        <v>0</v>
      </c>
      <c r="AD4738" s="15">
        <f t="shared" si="7255"/>
        <v>339</v>
      </c>
      <c r="AE4738" s="18">
        <f>AD4738*Premissas!$C$12</f>
        <v>10928.218918063903</v>
      </c>
    </row>
    <row r="4739" spans="1:33" x14ac:dyDescent="0.25">
      <c r="A4739" s="7" t="str">
        <f>Premissas!$E$7</f>
        <v>maio/19</v>
      </c>
      <c r="B4739" s="29">
        <f t="shared" si="7258"/>
        <v>339</v>
      </c>
      <c r="C4739" s="15">
        <f>LARGE(Premissas!$H$7:$I$7,1)</f>
        <v>61.04</v>
      </c>
      <c r="D4739" s="20">
        <f t="shared" si="7248"/>
        <v>0</v>
      </c>
      <c r="E4739" s="17">
        <f>D4739*Premissas!$C$6</f>
        <v>0</v>
      </c>
      <c r="F4739" s="15">
        <f t="shared" si="7249"/>
        <v>339</v>
      </c>
      <c r="G4739" s="18">
        <f>F4739*Premissas!$C$5</f>
        <v>10928.218918063903</v>
      </c>
      <c r="M4739" s="7" t="str">
        <f>Premissas!$E$7</f>
        <v>maio/19</v>
      </c>
      <c r="N4739" s="29">
        <f t="shared" si="7256"/>
        <v>339</v>
      </c>
      <c r="O4739" s="15">
        <f>Premissas!$I$7</f>
        <v>46.37</v>
      </c>
      <c r="P4739" s="20">
        <f t="shared" si="7251"/>
        <v>0</v>
      </c>
      <c r="Q4739" s="17">
        <f>P4739*Premissas!$C$13</f>
        <v>0</v>
      </c>
      <c r="R4739" s="15">
        <f t="shared" si="7252"/>
        <v>339</v>
      </c>
      <c r="S4739" s="18">
        <f>R4739*Premissas!$C$11</f>
        <v>16327.981651376147</v>
      </c>
      <c r="Y4739" s="7" t="str">
        <f>Premissas!$E$7</f>
        <v>maio/19</v>
      </c>
      <c r="Z4739" s="29">
        <f t="shared" si="7257"/>
        <v>339</v>
      </c>
      <c r="AA4739" s="15">
        <f>Premissas!$H$7</f>
        <v>61.04</v>
      </c>
      <c r="AB4739" s="20">
        <f t="shared" si="7254"/>
        <v>0</v>
      </c>
      <c r="AC4739" s="17">
        <f>AB4739*Premissas!$C$6</f>
        <v>0</v>
      </c>
      <c r="AD4739" s="15">
        <f t="shared" si="7255"/>
        <v>339</v>
      </c>
      <c r="AE4739" s="18">
        <f>AD4739*Premissas!$C$12</f>
        <v>10928.218918063903</v>
      </c>
    </row>
    <row r="4740" spans="1:33" x14ac:dyDescent="0.25">
      <c r="A4740" s="7" t="str">
        <f>Premissas!$E$8</f>
        <v>abril/19</v>
      </c>
      <c r="B4740" s="29">
        <f t="shared" si="7258"/>
        <v>339</v>
      </c>
      <c r="C4740" s="15">
        <f>LARGE(Premissas!$H$8:$I$8,1)</f>
        <v>81.98</v>
      </c>
      <c r="D4740" s="20">
        <f t="shared" si="7248"/>
        <v>0</v>
      </c>
      <c r="E4740" s="17">
        <f>D4740*Premissas!$C$6</f>
        <v>0</v>
      </c>
      <c r="F4740" s="15">
        <f t="shared" si="7249"/>
        <v>339</v>
      </c>
      <c r="G4740" s="18">
        <f>F4740*Premissas!$C$5</f>
        <v>10928.218918063903</v>
      </c>
      <c r="M4740" s="7" t="str">
        <f>Premissas!$E$8</f>
        <v>abril/19</v>
      </c>
      <c r="N4740" s="29">
        <f t="shared" si="7256"/>
        <v>339</v>
      </c>
      <c r="O4740" s="15">
        <f>Premissas!$I$8</f>
        <v>53.09</v>
      </c>
      <c r="P4740" s="20">
        <f t="shared" si="7251"/>
        <v>0</v>
      </c>
      <c r="Q4740" s="17">
        <f>P4740*Premissas!$C$13</f>
        <v>0</v>
      </c>
      <c r="R4740" s="15">
        <f t="shared" si="7252"/>
        <v>339</v>
      </c>
      <c r="S4740" s="18">
        <f>R4740*Premissas!$C$11</f>
        <v>16327.981651376147</v>
      </c>
      <c r="Y4740" s="7" t="str">
        <f>Premissas!$E$8</f>
        <v>abril/19</v>
      </c>
      <c r="Z4740" s="29">
        <f t="shared" si="7257"/>
        <v>339</v>
      </c>
      <c r="AA4740" s="15">
        <f>Premissas!$H$8</f>
        <v>81.98</v>
      </c>
      <c r="AB4740" s="20">
        <f t="shared" si="7254"/>
        <v>0</v>
      </c>
      <c r="AC4740" s="17">
        <f>AB4740*Premissas!$C$6</f>
        <v>0</v>
      </c>
      <c r="AD4740" s="15">
        <f t="shared" si="7255"/>
        <v>339</v>
      </c>
      <c r="AE4740" s="18">
        <f>AD4740*Premissas!$C$12</f>
        <v>10928.218918063903</v>
      </c>
    </row>
    <row r="4741" spans="1:33" x14ac:dyDescent="0.25">
      <c r="A4741" s="7" t="str">
        <f>Premissas!$E$9</f>
        <v>março/19</v>
      </c>
      <c r="B4741" s="29">
        <f t="shared" si="7258"/>
        <v>339</v>
      </c>
      <c r="C4741" s="15">
        <f>LARGE(Premissas!$H$9:$I$9,1)</f>
        <v>77.73</v>
      </c>
      <c r="D4741" s="20">
        <f t="shared" si="7248"/>
        <v>0</v>
      </c>
      <c r="E4741" s="17">
        <f>D4741*Premissas!$C$6</f>
        <v>0</v>
      </c>
      <c r="F4741" s="15">
        <f t="shared" si="7249"/>
        <v>339</v>
      </c>
      <c r="G4741" s="18">
        <f>F4741*Premissas!$C$5</f>
        <v>10928.218918063903</v>
      </c>
      <c r="M4741" s="7" t="str">
        <f>Premissas!$E$9</f>
        <v>março/19</v>
      </c>
      <c r="N4741" s="29">
        <f t="shared" si="7256"/>
        <v>339</v>
      </c>
      <c r="O4741" s="15">
        <f>Premissas!$I$9</f>
        <v>77.73</v>
      </c>
      <c r="P4741" s="20">
        <f t="shared" si="7251"/>
        <v>0</v>
      </c>
      <c r="Q4741" s="17">
        <f>P4741*Premissas!$C$13</f>
        <v>0</v>
      </c>
      <c r="R4741" s="15">
        <f t="shared" si="7252"/>
        <v>339</v>
      </c>
      <c r="S4741" s="18">
        <f>R4741*Premissas!$C$11</f>
        <v>16327.981651376147</v>
      </c>
      <c r="Y4741" s="7" t="str">
        <f>Premissas!$E$9</f>
        <v>março/19</v>
      </c>
      <c r="Z4741" s="29">
        <f t="shared" si="7257"/>
        <v>339</v>
      </c>
      <c r="AA4741" s="15">
        <f>Premissas!$H$9</f>
        <v>77.62</v>
      </c>
      <c r="AB4741" s="20">
        <f t="shared" si="7254"/>
        <v>0</v>
      </c>
      <c r="AC4741" s="17">
        <f>AB4741*Premissas!$C$6</f>
        <v>0</v>
      </c>
      <c r="AD4741" s="15">
        <f t="shared" si="7255"/>
        <v>339</v>
      </c>
      <c r="AE4741" s="18">
        <f>AD4741*Premissas!$C$12</f>
        <v>10928.218918063903</v>
      </c>
    </row>
    <row r="4742" spans="1:33" x14ac:dyDescent="0.25">
      <c r="A4742" s="7" t="str">
        <f>Premissas!$E$10</f>
        <v>fevereiro/19</v>
      </c>
      <c r="B4742" s="29">
        <f t="shared" si="7258"/>
        <v>339</v>
      </c>
      <c r="C4742" s="15">
        <f>LARGE(Premissas!$H$10:$I$10,1)</f>
        <v>89.49</v>
      </c>
      <c r="D4742" s="20">
        <f t="shared" si="7248"/>
        <v>0</v>
      </c>
      <c r="E4742" s="17">
        <f>D4742*Premissas!$C$6</f>
        <v>0</v>
      </c>
      <c r="F4742" s="15">
        <f t="shared" si="7249"/>
        <v>339</v>
      </c>
      <c r="G4742" s="18">
        <f>F4742*Premissas!$C$5</f>
        <v>10928.218918063903</v>
      </c>
      <c r="M4742" s="7" t="str">
        <f>Premissas!$E$10</f>
        <v>fevereiro/19</v>
      </c>
      <c r="N4742" s="29">
        <f t="shared" si="7256"/>
        <v>339</v>
      </c>
      <c r="O4742" s="15">
        <f>Premissas!$I$10</f>
        <v>61.82</v>
      </c>
      <c r="P4742" s="20">
        <f t="shared" si="7251"/>
        <v>0</v>
      </c>
      <c r="Q4742" s="17">
        <f>P4742*Premissas!$C$13</f>
        <v>0</v>
      </c>
      <c r="R4742" s="15">
        <f t="shared" si="7252"/>
        <v>339</v>
      </c>
      <c r="S4742" s="18">
        <f>R4742*Premissas!$C$11</f>
        <v>16327.981651376147</v>
      </c>
      <c r="Y4742" s="7" t="str">
        <f>Premissas!$E$10</f>
        <v>fevereiro/19</v>
      </c>
      <c r="Z4742" s="29">
        <f t="shared" si="7257"/>
        <v>339</v>
      </c>
      <c r="AA4742" s="15">
        <f>Premissas!$H$10</f>
        <v>89.49</v>
      </c>
      <c r="AB4742" s="20">
        <f t="shared" si="7254"/>
        <v>0</v>
      </c>
      <c r="AC4742" s="17">
        <f>AB4742*Premissas!$C$6</f>
        <v>0</v>
      </c>
      <c r="AD4742" s="15">
        <f t="shared" si="7255"/>
        <v>339</v>
      </c>
      <c r="AE4742" s="18">
        <f>AD4742*Premissas!$C$12</f>
        <v>10928.218918063903</v>
      </c>
    </row>
    <row r="4743" spans="1:33" x14ac:dyDescent="0.25">
      <c r="A4743" s="7" t="str">
        <f>Premissas!$E$11</f>
        <v>janeiro/19</v>
      </c>
      <c r="B4743" s="29">
        <f t="shared" si="7258"/>
        <v>339</v>
      </c>
      <c r="C4743" s="15">
        <f>LARGE(Premissas!$H$11:$I$11,1)</f>
        <v>81.09</v>
      </c>
      <c r="D4743" s="16">
        <f t="shared" si="7248"/>
        <v>0</v>
      </c>
      <c r="E4743" s="17">
        <f>D4743*Premissas!$C$6</f>
        <v>0</v>
      </c>
      <c r="F4743" s="15">
        <f t="shared" si="7249"/>
        <v>339</v>
      </c>
      <c r="G4743" s="18">
        <f>F4743*Premissas!$C$5</f>
        <v>10928.218918063903</v>
      </c>
      <c r="M4743" s="7" t="str">
        <f>Premissas!$E$11</f>
        <v>janeiro/19</v>
      </c>
      <c r="N4743" s="29">
        <f t="shared" si="7256"/>
        <v>339</v>
      </c>
      <c r="O4743" s="15">
        <f>Premissas!$I$11</f>
        <v>57.12</v>
      </c>
      <c r="P4743" s="16">
        <f t="shared" si="7251"/>
        <v>0</v>
      </c>
      <c r="Q4743" s="17">
        <f>P4743*Premissas!$C$13</f>
        <v>0</v>
      </c>
      <c r="R4743" s="15">
        <f t="shared" si="7252"/>
        <v>339</v>
      </c>
      <c r="S4743" s="18">
        <f>R4743*Premissas!$C$11</f>
        <v>16327.981651376147</v>
      </c>
      <c r="Y4743" s="7" t="str">
        <f>Premissas!$E$11</f>
        <v>janeiro/19</v>
      </c>
      <c r="Z4743" s="29">
        <f t="shared" si="7257"/>
        <v>339</v>
      </c>
      <c r="AA4743" s="15">
        <f>Premissas!$H$11</f>
        <v>81.09</v>
      </c>
      <c r="AB4743" s="16">
        <f t="shared" si="7254"/>
        <v>0</v>
      </c>
      <c r="AC4743" s="17">
        <f>AB4743*Premissas!$C$6</f>
        <v>0</v>
      </c>
      <c r="AD4743" s="15">
        <f t="shared" si="7255"/>
        <v>339</v>
      </c>
      <c r="AE4743" s="18">
        <f>AD4743*Premissas!$C$12</f>
        <v>10928.218918063903</v>
      </c>
    </row>
    <row r="4744" spans="1:33" x14ac:dyDescent="0.25">
      <c r="A4744" s="7" t="str">
        <f>Premissas!$E$12</f>
        <v>dezembro/18</v>
      </c>
      <c r="B4744" s="29">
        <f t="shared" si="7258"/>
        <v>339</v>
      </c>
      <c r="C4744" s="15">
        <f>LARGE(Premissas!$H$12:$I$12,1)</f>
        <v>66.98</v>
      </c>
      <c r="D4744" s="16">
        <f t="shared" si="7248"/>
        <v>0</v>
      </c>
      <c r="E4744" s="17">
        <f>D4744*Premissas!$C$6</f>
        <v>0</v>
      </c>
      <c r="F4744" s="15">
        <f t="shared" si="7249"/>
        <v>339</v>
      </c>
      <c r="G4744" s="18">
        <f>F4744*Premissas!$C$5</f>
        <v>10928.218918063903</v>
      </c>
      <c r="M4744" s="7" t="str">
        <f>Premissas!$E$12</f>
        <v>dezembro/18</v>
      </c>
      <c r="N4744" s="29">
        <f t="shared" si="7256"/>
        <v>339</v>
      </c>
      <c r="O4744" s="15">
        <f>Premissas!$I$12</f>
        <v>56.9</v>
      </c>
      <c r="P4744" s="16">
        <f t="shared" si="7251"/>
        <v>0</v>
      </c>
      <c r="Q4744" s="17">
        <f>P4744*Premissas!$C$13</f>
        <v>0</v>
      </c>
      <c r="R4744" s="15">
        <f t="shared" si="7252"/>
        <v>339</v>
      </c>
      <c r="S4744" s="18">
        <f>R4744*Premissas!$C$11</f>
        <v>16327.981651376147</v>
      </c>
      <c r="Y4744" s="7" t="str">
        <f>Premissas!$E$12</f>
        <v>dezembro/18</v>
      </c>
      <c r="Z4744" s="29">
        <f t="shared" si="7257"/>
        <v>339</v>
      </c>
      <c r="AA4744" s="15">
        <f>Premissas!$H$12</f>
        <v>66.98</v>
      </c>
      <c r="AB4744" s="16">
        <f t="shared" si="7254"/>
        <v>0</v>
      </c>
      <c r="AC4744" s="17">
        <f>AB4744*Premissas!$C$6</f>
        <v>0</v>
      </c>
      <c r="AD4744" s="15">
        <f t="shared" si="7255"/>
        <v>339</v>
      </c>
      <c r="AE4744" s="18">
        <f>AD4744*Premissas!$C$12</f>
        <v>10928.218918063903</v>
      </c>
    </row>
    <row r="4745" spans="1:33" x14ac:dyDescent="0.25">
      <c r="A4745" s="7" t="str">
        <f>Premissas!$E$13</f>
        <v>novembro/18</v>
      </c>
      <c r="B4745" s="29">
        <f t="shared" si="7258"/>
        <v>339</v>
      </c>
      <c r="C4745" s="15">
        <f>LARGE(Premissas!$H$13:$I$13,1)</f>
        <v>66.42</v>
      </c>
      <c r="D4745" s="16">
        <f t="shared" si="7248"/>
        <v>0</v>
      </c>
      <c r="E4745" s="17">
        <f>D4745*Premissas!$C$6</f>
        <v>0</v>
      </c>
      <c r="F4745" s="15">
        <f t="shared" si="7249"/>
        <v>339</v>
      </c>
      <c r="G4745" s="18">
        <f>F4745*Premissas!$C$5</f>
        <v>10928.218918063903</v>
      </c>
      <c r="M4745" s="7" t="str">
        <f>Premissas!$E$13</f>
        <v>novembro/18</v>
      </c>
      <c r="N4745" s="29">
        <f t="shared" si="7256"/>
        <v>339</v>
      </c>
      <c r="O4745" s="15">
        <f>Premissas!$I$13</f>
        <v>40.659999999999997</v>
      </c>
      <c r="P4745" s="16">
        <f t="shared" si="7251"/>
        <v>0</v>
      </c>
      <c r="Q4745" s="17">
        <f>P4745*Premissas!$C$13</f>
        <v>0</v>
      </c>
      <c r="R4745" s="15">
        <f t="shared" si="7252"/>
        <v>339</v>
      </c>
      <c r="S4745" s="18">
        <f>R4745*Premissas!$C$11</f>
        <v>16327.981651376147</v>
      </c>
      <c r="Y4745" s="7" t="str">
        <f>Premissas!$E$13</f>
        <v>novembro/18</v>
      </c>
      <c r="Z4745" s="29">
        <f t="shared" si="7257"/>
        <v>339</v>
      </c>
      <c r="AA4745" s="15">
        <f>Premissas!$H$13</f>
        <v>66.42</v>
      </c>
      <c r="AB4745" s="16">
        <f t="shared" si="7254"/>
        <v>0</v>
      </c>
      <c r="AC4745" s="17">
        <f>AB4745*Premissas!$C$6</f>
        <v>0</v>
      </c>
      <c r="AD4745" s="15">
        <f t="shared" si="7255"/>
        <v>339</v>
      </c>
      <c r="AE4745" s="18">
        <f>AD4745*Premissas!$C$12</f>
        <v>10928.218918063903</v>
      </c>
    </row>
    <row r="4746" spans="1:33" x14ac:dyDescent="0.25">
      <c r="A4746" s="26" t="s">
        <v>35</v>
      </c>
      <c r="B4746" s="5"/>
      <c r="C4746" s="5">
        <f>LARGE(C4733:C4745,1)</f>
        <v>89.49</v>
      </c>
      <c r="D4746" s="5">
        <f>LARGE(D4733:D4745,1)</f>
        <v>0</v>
      </c>
      <c r="E4746" s="27">
        <f>SUM(E4734:E4745)</f>
        <v>0</v>
      </c>
      <c r="F4746" s="5">
        <f>LARGE(F4733:F4745,1)</f>
        <v>339</v>
      </c>
      <c r="G4746" s="27">
        <f t="shared" si="7214"/>
        <v>131138.62701676687</v>
      </c>
      <c r="H4746" s="50">
        <f>E4746+G4746</f>
        <v>131138.62701676687</v>
      </c>
      <c r="I4746">
        <f>B4734</f>
        <v>339</v>
      </c>
      <c r="M4746" s="26" t="s">
        <v>35</v>
      </c>
      <c r="N4746" s="5"/>
      <c r="O4746" s="5">
        <f t="shared" ref="O4746:P4746" si="7259">LARGE(O4733:O4745,1)</f>
        <v>77.73</v>
      </c>
      <c r="P4746" s="5">
        <f t="shared" si="7259"/>
        <v>0</v>
      </c>
      <c r="Q4746" s="27">
        <f t="shared" ref="Q4746" si="7260">SUM(Q4734:Q4745)</f>
        <v>0</v>
      </c>
      <c r="R4746" s="5">
        <f t="shared" ref="R4746" si="7261">LARGE(R4733:R4745,1)</f>
        <v>339</v>
      </c>
      <c r="S4746" s="27">
        <f t="shared" si="7218"/>
        <v>195935.77981651376</v>
      </c>
      <c r="T4746" s="50">
        <f t="shared" ref="T4746" si="7262">Q4746+S4746</f>
        <v>195935.77981651376</v>
      </c>
      <c r="U4746">
        <f t="shared" ref="U4746" si="7263">N4734</f>
        <v>339</v>
      </c>
      <c r="Y4746" s="26" t="s">
        <v>35</v>
      </c>
      <c r="Z4746" s="5"/>
      <c r="AA4746" s="5">
        <f t="shared" ref="AA4746:AB4746" si="7264">LARGE(AA4733:AA4745,1)</f>
        <v>89.49</v>
      </c>
      <c r="AB4746" s="5">
        <f t="shared" si="7264"/>
        <v>0</v>
      </c>
      <c r="AC4746" s="27">
        <f t="shared" ref="AC4746" si="7265">SUM(AC4734:AC4745)</f>
        <v>0</v>
      </c>
      <c r="AD4746" s="5">
        <f t="shared" ref="AD4746" si="7266">LARGE(AD4733:AD4745,1)</f>
        <v>339</v>
      </c>
      <c r="AE4746" s="27">
        <f t="shared" si="7224"/>
        <v>131138.62701676687</v>
      </c>
      <c r="AF4746" s="50">
        <f t="shared" ref="AF4746" si="7267">AC4746+AE4746</f>
        <v>131138.62701676687</v>
      </c>
      <c r="AG4746">
        <f t="shared" ref="AG4746" si="7268">Z4734</f>
        <v>339</v>
      </c>
    </row>
    <row r="4747" spans="1:33" x14ac:dyDescent="0.25">
      <c r="A4747" s="6" t="s">
        <v>12</v>
      </c>
      <c r="B4747" s="6" t="s">
        <v>18</v>
      </c>
      <c r="C4747" s="6" t="s">
        <v>19</v>
      </c>
      <c r="D4747" s="14" t="s">
        <v>20</v>
      </c>
      <c r="E4747" s="14" t="s">
        <v>21</v>
      </c>
      <c r="F4747" s="6" t="s">
        <v>22</v>
      </c>
      <c r="G4747" s="6" t="s">
        <v>23</v>
      </c>
      <c r="M4747" s="6" t="s">
        <v>12</v>
      </c>
      <c r="N4747" s="6" t="s">
        <v>18</v>
      </c>
      <c r="O4747" s="6" t="s">
        <v>19</v>
      </c>
      <c r="P4747" s="14" t="s">
        <v>20</v>
      </c>
      <c r="Q4747" s="14" t="s">
        <v>21</v>
      </c>
      <c r="R4747" s="6" t="s">
        <v>22</v>
      </c>
      <c r="S4747" s="6" t="s">
        <v>23</v>
      </c>
      <c r="Y4747" s="6" t="s">
        <v>12</v>
      </c>
      <c r="Z4747" s="6" t="s">
        <v>18</v>
      </c>
      <c r="AA4747" s="6" t="s">
        <v>19</v>
      </c>
      <c r="AB4747" s="14" t="s">
        <v>20</v>
      </c>
      <c r="AC4747" s="14" t="s">
        <v>21</v>
      </c>
      <c r="AD4747" s="6" t="s">
        <v>22</v>
      </c>
      <c r="AE4747" s="6" t="s">
        <v>23</v>
      </c>
    </row>
    <row r="4748" spans="1:33" x14ac:dyDescent="0.25">
      <c r="A4748" s="7" t="str">
        <f>Premissas!$E$2</f>
        <v>outubro/19</v>
      </c>
      <c r="B4748" s="29">
        <f>B4734+1</f>
        <v>340</v>
      </c>
      <c r="C4748" s="15">
        <f>LARGE(Premissas!$H$2:$I$2,1)</f>
        <v>63.39</v>
      </c>
      <c r="D4748" s="16">
        <f t="shared" ref="D4748:D4759" si="7269">IF(C4748&gt;105%*B4748,(C4748-B4748),0)</f>
        <v>0</v>
      </c>
      <c r="E4748" s="17">
        <f>D4748*Premissas!$C$6</f>
        <v>0</v>
      </c>
      <c r="F4748" s="15">
        <f t="shared" ref="F4748:F4759" si="7270">IF(C4748&gt;B4748,C4748,B4748)</f>
        <v>340</v>
      </c>
      <c r="G4748" s="18">
        <f>F4748*Premissas!$C$5</f>
        <v>10960.455552040494</v>
      </c>
      <c r="M4748" s="7" t="str">
        <f>Premissas!$E$2</f>
        <v>outubro/19</v>
      </c>
      <c r="N4748" s="29">
        <f t="shared" ref="N4748" si="7271">N4734+1</f>
        <v>340</v>
      </c>
      <c r="O4748" s="15">
        <f>Premissas!$I$2</f>
        <v>63.39</v>
      </c>
      <c r="P4748" s="16">
        <f t="shared" ref="P4748:P4759" si="7272">IF(O4748&gt;105%*N4748,(O4748-N4748),0)</f>
        <v>0</v>
      </c>
      <c r="Q4748" s="17">
        <f>P4748*Premissas!$C$13</f>
        <v>0</v>
      </c>
      <c r="R4748" s="15">
        <f t="shared" ref="R4748:R4759" si="7273">IF(O4748&gt;N4748,O4748,N4748)</f>
        <v>340</v>
      </c>
      <c r="S4748" s="18">
        <f>R4748*Premissas!$C$11</f>
        <v>16376.146788990825</v>
      </c>
      <c r="Y4748" s="7" t="str">
        <f>Premissas!$E$2</f>
        <v>outubro/19</v>
      </c>
      <c r="Z4748" s="29">
        <f t="shared" ref="Z4748" si="7274">Z4734+1</f>
        <v>340</v>
      </c>
      <c r="AA4748" s="15">
        <f>Premissas!$H$2</f>
        <v>58.8</v>
      </c>
      <c r="AB4748" s="16">
        <f t="shared" ref="AB4748:AB4759" si="7275">IF(AA4748&gt;105%*Z4748,(AA4748-Z4748),0)</f>
        <v>0</v>
      </c>
      <c r="AC4748" s="17">
        <f>AB4748*Premissas!$C$6</f>
        <v>0</v>
      </c>
      <c r="AD4748" s="15">
        <f t="shared" ref="AD4748:AD4759" si="7276">IF(AA4748&gt;Z4748,AA4748,Z4748)</f>
        <v>340</v>
      </c>
      <c r="AE4748" s="18">
        <f>AD4748*Premissas!$C$12</f>
        <v>10960.455552040494</v>
      </c>
    </row>
    <row r="4749" spans="1:33" x14ac:dyDescent="0.25">
      <c r="A4749" s="7" t="str">
        <f>Premissas!$E$3</f>
        <v>setembro/19</v>
      </c>
      <c r="B4749" s="29">
        <f>B4748</f>
        <v>340</v>
      </c>
      <c r="C4749" s="15">
        <f>LARGE(Premissas!$H$3:$I$3,1)</f>
        <v>58.91</v>
      </c>
      <c r="D4749" s="16">
        <f t="shared" si="7269"/>
        <v>0</v>
      </c>
      <c r="E4749" s="17">
        <f>D4749*Premissas!$C$6</f>
        <v>0</v>
      </c>
      <c r="F4749" s="15">
        <f t="shared" si="7270"/>
        <v>340</v>
      </c>
      <c r="G4749" s="18">
        <f>F4749*Premissas!$C$5</f>
        <v>10960.455552040494</v>
      </c>
      <c r="M4749" s="7" t="str">
        <f>Premissas!$E$3</f>
        <v>setembro/19</v>
      </c>
      <c r="N4749" s="29">
        <f t="shared" ref="N4749:N4759" si="7277">N4748</f>
        <v>340</v>
      </c>
      <c r="O4749" s="15">
        <f>Premissas!$I$3</f>
        <v>52.19</v>
      </c>
      <c r="P4749" s="16">
        <f t="shared" si="7272"/>
        <v>0</v>
      </c>
      <c r="Q4749" s="17">
        <f>P4749*Premissas!$C$13</f>
        <v>0</v>
      </c>
      <c r="R4749" s="15">
        <f t="shared" si="7273"/>
        <v>340</v>
      </c>
      <c r="S4749" s="18">
        <f>R4749*Premissas!$C$11</f>
        <v>16376.146788990825</v>
      </c>
      <c r="Y4749" s="7" t="str">
        <f>Premissas!$E$3</f>
        <v>setembro/19</v>
      </c>
      <c r="Z4749" s="29">
        <f t="shared" ref="Z4749:Z4759" si="7278">Z4748</f>
        <v>340</v>
      </c>
      <c r="AA4749" s="15">
        <f>Premissas!$H$3</f>
        <v>58.91</v>
      </c>
      <c r="AB4749" s="16">
        <f t="shared" si="7275"/>
        <v>0</v>
      </c>
      <c r="AC4749" s="17">
        <f>AB4749*Premissas!$C$6</f>
        <v>0</v>
      </c>
      <c r="AD4749" s="15">
        <f t="shared" si="7276"/>
        <v>340</v>
      </c>
      <c r="AE4749" s="18">
        <f>AD4749*Premissas!$C$12</f>
        <v>10960.455552040494</v>
      </c>
    </row>
    <row r="4750" spans="1:33" x14ac:dyDescent="0.25">
      <c r="A4750" s="7" t="str">
        <f>Premissas!$E$4</f>
        <v>agosto/19</v>
      </c>
      <c r="B4750" s="29">
        <f t="shared" ref="B4750:B4759" si="7279">B4749</f>
        <v>340</v>
      </c>
      <c r="C4750" s="15">
        <f>LARGE(Premissas!$H$4:$I$4,1)</f>
        <v>46.48</v>
      </c>
      <c r="D4750" s="16">
        <f t="shared" si="7269"/>
        <v>0</v>
      </c>
      <c r="E4750" s="17">
        <f>D4750*Premissas!$C$6</f>
        <v>0</v>
      </c>
      <c r="F4750" s="15">
        <f t="shared" si="7270"/>
        <v>340</v>
      </c>
      <c r="G4750" s="18">
        <f>F4750*Premissas!$C$5</f>
        <v>10960.455552040494</v>
      </c>
      <c r="M4750" s="7" t="str">
        <f>Premissas!$E$4</f>
        <v>agosto/19</v>
      </c>
      <c r="N4750" s="29">
        <f t="shared" si="7277"/>
        <v>340</v>
      </c>
      <c r="O4750" s="15">
        <f>Premissas!$I$4</f>
        <v>20.16</v>
      </c>
      <c r="P4750" s="16">
        <f t="shared" si="7272"/>
        <v>0</v>
      </c>
      <c r="Q4750" s="17">
        <f>P4750*Premissas!$C$13</f>
        <v>0</v>
      </c>
      <c r="R4750" s="15">
        <f t="shared" si="7273"/>
        <v>340</v>
      </c>
      <c r="S4750" s="18">
        <f>R4750*Premissas!$C$11</f>
        <v>16376.146788990825</v>
      </c>
      <c r="Y4750" s="7" t="str">
        <f>Premissas!$E$4</f>
        <v>agosto/19</v>
      </c>
      <c r="Z4750" s="29">
        <f t="shared" si="7278"/>
        <v>340</v>
      </c>
      <c r="AA4750" s="15">
        <f>Premissas!$H$4</f>
        <v>46.48</v>
      </c>
      <c r="AB4750" s="16">
        <f t="shared" si="7275"/>
        <v>0</v>
      </c>
      <c r="AC4750" s="17">
        <f>AB4750*Premissas!$C$6</f>
        <v>0</v>
      </c>
      <c r="AD4750" s="15">
        <f t="shared" si="7276"/>
        <v>340</v>
      </c>
      <c r="AE4750" s="18">
        <f>AD4750*Premissas!$C$12</f>
        <v>10960.455552040494</v>
      </c>
    </row>
    <row r="4751" spans="1:33" x14ac:dyDescent="0.25">
      <c r="A4751" s="7" t="str">
        <f>Premissas!$E$5</f>
        <v>julho/19</v>
      </c>
      <c r="B4751" s="29">
        <f t="shared" si="7279"/>
        <v>340</v>
      </c>
      <c r="C4751" s="15">
        <f>LARGE(Premissas!$H$5:$I$5,1)</f>
        <v>63.17</v>
      </c>
      <c r="D4751" s="16">
        <f t="shared" si="7269"/>
        <v>0</v>
      </c>
      <c r="E4751" s="17">
        <f>D4751*Premissas!$C$6</f>
        <v>0</v>
      </c>
      <c r="F4751" s="15">
        <f t="shared" si="7270"/>
        <v>340</v>
      </c>
      <c r="G4751" s="18">
        <f>F4751*Premissas!$C$5</f>
        <v>10960.455552040494</v>
      </c>
      <c r="M4751" s="7" t="str">
        <f>Premissas!$E$5</f>
        <v>julho/19</v>
      </c>
      <c r="N4751" s="29">
        <f t="shared" si="7277"/>
        <v>340</v>
      </c>
      <c r="O4751" s="15">
        <f>Premissas!$I$5</f>
        <v>39.979999999999997</v>
      </c>
      <c r="P4751" s="16">
        <f t="shared" si="7272"/>
        <v>0</v>
      </c>
      <c r="Q4751" s="17">
        <f>P4751*Premissas!$C$13</f>
        <v>0</v>
      </c>
      <c r="R4751" s="15">
        <f t="shared" si="7273"/>
        <v>340</v>
      </c>
      <c r="S4751" s="18">
        <f>R4751*Premissas!$C$11</f>
        <v>16376.146788990825</v>
      </c>
      <c r="Y4751" s="7" t="str">
        <f>Premissas!$E$5</f>
        <v>julho/19</v>
      </c>
      <c r="Z4751" s="29">
        <f t="shared" si="7278"/>
        <v>340</v>
      </c>
      <c r="AA4751" s="15">
        <f>Premissas!$H$5</f>
        <v>63.17</v>
      </c>
      <c r="AB4751" s="16">
        <f t="shared" si="7275"/>
        <v>0</v>
      </c>
      <c r="AC4751" s="17">
        <f>AB4751*Premissas!$C$6</f>
        <v>0</v>
      </c>
      <c r="AD4751" s="15">
        <f t="shared" si="7276"/>
        <v>340</v>
      </c>
      <c r="AE4751" s="18">
        <f>AD4751*Premissas!$C$12</f>
        <v>10960.455552040494</v>
      </c>
    </row>
    <row r="4752" spans="1:33" x14ac:dyDescent="0.25">
      <c r="A4752" s="7" t="str">
        <f>Premissas!$E$6</f>
        <v>junho/19</v>
      </c>
      <c r="B4752" s="29">
        <f t="shared" si="7279"/>
        <v>340</v>
      </c>
      <c r="C4752" s="15">
        <f>LARGE(Premissas!$H$6:$I$6,1)</f>
        <v>59.47</v>
      </c>
      <c r="D4752" s="16">
        <f t="shared" si="7269"/>
        <v>0</v>
      </c>
      <c r="E4752" s="17">
        <f>D4752*Premissas!$C$6</f>
        <v>0</v>
      </c>
      <c r="F4752" s="15">
        <f t="shared" si="7270"/>
        <v>340</v>
      </c>
      <c r="G4752" s="18">
        <f>F4752*Premissas!$C$5</f>
        <v>10960.455552040494</v>
      </c>
      <c r="M4752" s="7" t="str">
        <f>Premissas!$E$6</f>
        <v>junho/19</v>
      </c>
      <c r="N4752" s="29">
        <f t="shared" si="7277"/>
        <v>340</v>
      </c>
      <c r="O4752" s="15">
        <f>Premissas!$I$6</f>
        <v>47.71</v>
      </c>
      <c r="P4752" s="16">
        <f t="shared" si="7272"/>
        <v>0</v>
      </c>
      <c r="Q4752" s="17">
        <f>P4752*Premissas!$C$13</f>
        <v>0</v>
      </c>
      <c r="R4752" s="15">
        <f t="shared" si="7273"/>
        <v>340</v>
      </c>
      <c r="S4752" s="18">
        <f>R4752*Premissas!$C$11</f>
        <v>16376.146788990825</v>
      </c>
      <c r="Y4752" s="7" t="str">
        <f>Premissas!$E$6</f>
        <v>junho/19</v>
      </c>
      <c r="Z4752" s="29">
        <f t="shared" si="7278"/>
        <v>340</v>
      </c>
      <c r="AA4752" s="15">
        <f>Premissas!$H$6</f>
        <v>59.47</v>
      </c>
      <c r="AB4752" s="16">
        <f t="shared" si="7275"/>
        <v>0</v>
      </c>
      <c r="AC4752" s="17">
        <f>AB4752*Premissas!$C$6</f>
        <v>0</v>
      </c>
      <c r="AD4752" s="15">
        <f t="shared" si="7276"/>
        <v>340</v>
      </c>
      <c r="AE4752" s="18">
        <f>AD4752*Premissas!$C$12</f>
        <v>10960.455552040494</v>
      </c>
    </row>
    <row r="4753" spans="1:33" x14ac:dyDescent="0.25">
      <c r="A4753" s="7" t="str">
        <f>Premissas!$E$7</f>
        <v>maio/19</v>
      </c>
      <c r="B4753" s="29">
        <f t="shared" si="7279"/>
        <v>340</v>
      </c>
      <c r="C4753" s="15">
        <f>LARGE(Premissas!$H$7:$I$7,1)</f>
        <v>61.04</v>
      </c>
      <c r="D4753" s="20">
        <f t="shared" si="7269"/>
        <v>0</v>
      </c>
      <c r="E4753" s="17">
        <f>D4753*Premissas!$C$6</f>
        <v>0</v>
      </c>
      <c r="F4753" s="15">
        <f t="shared" si="7270"/>
        <v>340</v>
      </c>
      <c r="G4753" s="18">
        <f>F4753*Premissas!$C$5</f>
        <v>10960.455552040494</v>
      </c>
      <c r="M4753" s="7" t="str">
        <f>Premissas!$E$7</f>
        <v>maio/19</v>
      </c>
      <c r="N4753" s="29">
        <f t="shared" si="7277"/>
        <v>340</v>
      </c>
      <c r="O4753" s="15">
        <f>Premissas!$I$7</f>
        <v>46.37</v>
      </c>
      <c r="P4753" s="20">
        <f t="shared" si="7272"/>
        <v>0</v>
      </c>
      <c r="Q4753" s="17">
        <f>P4753*Premissas!$C$13</f>
        <v>0</v>
      </c>
      <c r="R4753" s="15">
        <f t="shared" si="7273"/>
        <v>340</v>
      </c>
      <c r="S4753" s="18">
        <f>R4753*Premissas!$C$11</f>
        <v>16376.146788990825</v>
      </c>
      <c r="Y4753" s="7" t="str">
        <f>Premissas!$E$7</f>
        <v>maio/19</v>
      </c>
      <c r="Z4753" s="29">
        <f t="shared" si="7278"/>
        <v>340</v>
      </c>
      <c r="AA4753" s="15">
        <f>Premissas!$H$7</f>
        <v>61.04</v>
      </c>
      <c r="AB4753" s="20">
        <f t="shared" si="7275"/>
        <v>0</v>
      </c>
      <c r="AC4753" s="17">
        <f>AB4753*Premissas!$C$6</f>
        <v>0</v>
      </c>
      <c r="AD4753" s="15">
        <f t="shared" si="7276"/>
        <v>340</v>
      </c>
      <c r="AE4753" s="18">
        <f>AD4753*Premissas!$C$12</f>
        <v>10960.455552040494</v>
      </c>
    </row>
    <row r="4754" spans="1:33" x14ac:dyDescent="0.25">
      <c r="A4754" s="7" t="str">
        <f>Premissas!$E$8</f>
        <v>abril/19</v>
      </c>
      <c r="B4754" s="29">
        <f t="shared" si="7279"/>
        <v>340</v>
      </c>
      <c r="C4754" s="15">
        <f>LARGE(Premissas!$H$8:$I$8,1)</f>
        <v>81.98</v>
      </c>
      <c r="D4754" s="20">
        <f t="shared" si="7269"/>
        <v>0</v>
      </c>
      <c r="E4754" s="17">
        <f>D4754*Premissas!$C$6</f>
        <v>0</v>
      </c>
      <c r="F4754" s="15">
        <f t="shared" si="7270"/>
        <v>340</v>
      </c>
      <c r="G4754" s="18">
        <f>F4754*Premissas!$C$5</f>
        <v>10960.455552040494</v>
      </c>
      <c r="M4754" s="7" t="str">
        <f>Premissas!$E$8</f>
        <v>abril/19</v>
      </c>
      <c r="N4754" s="29">
        <f t="shared" si="7277"/>
        <v>340</v>
      </c>
      <c r="O4754" s="15">
        <f>Premissas!$I$8</f>
        <v>53.09</v>
      </c>
      <c r="P4754" s="20">
        <f t="shared" si="7272"/>
        <v>0</v>
      </c>
      <c r="Q4754" s="17">
        <f>P4754*Premissas!$C$13</f>
        <v>0</v>
      </c>
      <c r="R4754" s="15">
        <f t="shared" si="7273"/>
        <v>340</v>
      </c>
      <c r="S4754" s="18">
        <f>R4754*Premissas!$C$11</f>
        <v>16376.146788990825</v>
      </c>
      <c r="Y4754" s="7" t="str">
        <f>Premissas!$E$8</f>
        <v>abril/19</v>
      </c>
      <c r="Z4754" s="29">
        <f t="shared" si="7278"/>
        <v>340</v>
      </c>
      <c r="AA4754" s="15">
        <f>Premissas!$H$8</f>
        <v>81.98</v>
      </c>
      <c r="AB4754" s="20">
        <f t="shared" si="7275"/>
        <v>0</v>
      </c>
      <c r="AC4754" s="17">
        <f>AB4754*Premissas!$C$6</f>
        <v>0</v>
      </c>
      <c r="AD4754" s="15">
        <f t="shared" si="7276"/>
        <v>340</v>
      </c>
      <c r="AE4754" s="18">
        <f>AD4754*Premissas!$C$12</f>
        <v>10960.455552040494</v>
      </c>
    </row>
    <row r="4755" spans="1:33" x14ac:dyDescent="0.25">
      <c r="A4755" s="7" t="str">
        <f>Premissas!$E$9</f>
        <v>março/19</v>
      </c>
      <c r="B4755" s="29">
        <f t="shared" si="7279"/>
        <v>340</v>
      </c>
      <c r="C4755" s="15">
        <f>LARGE(Premissas!$H$9:$I$9,1)</f>
        <v>77.73</v>
      </c>
      <c r="D4755" s="20">
        <f t="shared" si="7269"/>
        <v>0</v>
      </c>
      <c r="E4755" s="17">
        <f>D4755*Premissas!$C$6</f>
        <v>0</v>
      </c>
      <c r="F4755" s="15">
        <f t="shared" si="7270"/>
        <v>340</v>
      </c>
      <c r="G4755" s="18">
        <f>F4755*Premissas!$C$5</f>
        <v>10960.455552040494</v>
      </c>
      <c r="M4755" s="7" t="str">
        <f>Premissas!$E$9</f>
        <v>março/19</v>
      </c>
      <c r="N4755" s="29">
        <f t="shared" si="7277"/>
        <v>340</v>
      </c>
      <c r="O4755" s="15">
        <f>Premissas!$I$9</f>
        <v>77.73</v>
      </c>
      <c r="P4755" s="20">
        <f t="shared" si="7272"/>
        <v>0</v>
      </c>
      <c r="Q4755" s="17">
        <f>P4755*Premissas!$C$13</f>
        <v>0</v>
      </c>
      <c r="R4755" s="15">
        <f t="shared" si="7273"/>
        <v>340</v>
      </c>
      <c r="S4755" s="18">
        <f>R4755*Premissas!$C$11</f>
        <v>16376.146788990825</v>
      </c>
      <c r="Y4755" s="7" t="str">
        <f>Premissas!$E$9</f>
        <v>março/19</v>
      </c>
      <c r="Z4755" s="29">
        <f t="shared" si="7278"/>
        <v>340</v>
      </c>
      <c r="AA4755" s="15">
        <f>Premissas!$H$9</f>
        <v>77.62</v>
      </c>
      <c r="AB4755" s="20">
        <f t="shared" si="7275"/>
        <v>0</v>
      </c>
      <c r="AC4755" s="17">
        <f>AB4755*Premissas!$C$6</f>
        <v>0</v>
      </c>
      <c r="AD4755" s="15">
        <f t="shared" si="7276"/>
        <v>340</v>
      </c>
      <c r="AE4755" s="18">
        <f>AD4755*Premissas!$C$12</f>
        <v>10960.455552040494</v>
      </c>
    </row>
    <row r="4756" spans="1:33" x14ac:dyDescent="0.25">
      <c r="A4756" s="7" t="str">
        <f>Premissas!$E$10</f>
        <v>fevereiro/19</v>
      </c>
      <c r="B4756" s="29">
        <f t="shared" si="7279"/>
        <v>340</v>
      </c>
      <c r="C4756" s="15">
        <f>LARGE(Premissas!$H$10:$I$10,1)</f>
        <v>89.49</v>
      </c>
      <c r="D4756" s="20">
        <f t="shared" si="7269"/>
        <v>0</v>
      </c>
      <c r="E4756" s="17">
        <f>D4756*Premissas!$C$6</f>
        <v>0</v>
      </c>
      <c r="F4756" s="15">
        <f t="shared" si="7270"/>
        <v>340</v>
      </c>
      <c r="G4756" s="18">
        <f>F4756*Premissas!$C$5</f>
        <v>10960.455552040494</v>
      </c>
      <c r="M4756" s="7" t="str">
        <f>Premissas!$E$10</f>
        <v>fevereiro/19</v>
      </c>
      <c r="N4756" s="29">
        <f t="shared" si="7277"/>
        <v>340</v>
      </c>
      <c r="O4756" s="15">
        <f>Premissas!$I$10</f>
        <v>61.82</v>
      </c>
      <c r="P4756" s="20">
        <f t="shared" si="7272"/>
        <v>0</v>
      </c>
      <c r="Q4756" s="17">
        <f>P4756*Premissas!$C$13</f>
        <v>0</v>
      </c>
      <c r="R4756" s="15">
        <f t="shared" si="7273"/>
        <v>340</v>
      </c>
      <c r="S4756" s="18">
        <f>R4756*Premissas!$C$11</f>
        <v>16376.146788990825</v>
      </c>
      <c r="Y4756" s="7" t="str">
        <f>Premissas!$E$10</f>
        <v>fevereiro/19</v>
      </c>
      <c r="Z4756" s="29">
        <f t="shared" si="7278"/>
        <v>340</v>
      </c>
      <c r="AA4756" s="15">
        <f>Premissas!$H$10</f>
        <v>89.49</v>
      </c>
      <c r="AB4756" s="20">
        <f t="shared" si="7275"/>
        <v>0</v>
      </c>
      <c r="AC4756" s="17">
        <f>AB4756*Premissas!$C$6</f>
        <v>0</v>
      </c>
      <c r="AD4756" s="15">
        <f t="shared" si="7276"/>
        <v>340</v>
      </c>
      <c r="AE4756" s="18">
        <f>AD4756*Premissas!$C$12</f>
        <v>10960.455552040494</v>
      </c>
    </row>
    <row r="4757" spans="1:33" x14ac:dyDescent="0.25">
      <c r="A4757" s="7" t="str">
        <f>Premissas!$E$11</f>
        <v>janeiro/19</v>
      </c>
      <c r="B4757" s="29">
        <f t="shared" si="7279"/>
        <v>340</v>
      </c>
      <c r="C4757" s="15">
        <f>LARGE(Premissas!$H$11:$I$11,1)</f>
        <v>81.09</v>
      </c>
      <c r="D4757" s="16">
        <f t="shared" si="7269"/>
        <v>0</v>
      </c>
      <c r="E4757" s="17">
        <f>D4757*Premissas!$C$6</f>
        <v>0</v>
      </c>
      <c r="F4757" s="15">
        <f t="shared" si="7270"/>
        <v>340</v>
      </c>
      <c r="G4757" s="18">
        <f>F4757*Premissas!$C$5</f>
        <v>10960.455552040494</v>
      </c>
      <c r="M4757" s="7" t="str">
        <f>Premissas!$E$11</f>
        <v>janeiro/19</v>
      </c>
      <c r="N4757" s="29">
        <f t="shared" si="7277"/>
        <v>340</v>
      </c>
      <c r="O4757" s="15">
        <f>Premissas!$I$11</f>
        <v>57.12</v>
      </c>
      <c r="P4757" s="16">
        <f t="shared" si="7272"/>
        <v>0</v>
      </c>
      <c r="Q4757" s="17">
        <f>P4757*Premissas!$C$13</f>
        <v>0</v>
      </c>
      <c r="R4757" s="15">
        <f t="shared" si="7273"/>
        <v>340</v>
      </c>
      <c r="S4757" s="18">
        <f>R4757*Premissas!$C$11</f>
        <v>16376.146788990825</v>
      </c>
      <c r="Y4757" s="7" t="str">
        <f>Premissas!$E$11</f>
        <v>janeiro/19</v>
      </c>
      <c r="Z4757" s="29">
        <f t="shared" si="7278"/>
        <v>340</v>
      </c>
      <c r="AA4757" s="15">
        <f>Premissas!$H$11</f>
        <v>81.09</v>
      </c>
      <c r="AB4757" s="16">
        <f t="shared" si="7275"/>
        <v>0</v>
      </c>
      <c r="AC4757" s="17">
        <f>AB4757*Premissas!$C$6</f>
        <v>0</v>
      </c>
      <c r="AD4757" s="15">
        <f t="shared" si="7276"/>
        <v>340</v>
      </c>
      <c r="AE4757" s="18">
        <f>AD4757*Premissas!$C$12</f>
        <v>10960.455552040494</v>
      </c>
    </row>
    <row r="4758" spans="1:33" x14ac:dyDescent="0.25">
      <c r="A4758" s="7" t="str">
        <f>Premissas!$E$12</f>
        <v>dezembro/18</v>
      </c>
      <c r="B4758" s="29">
        <f t="shared" si="7279"/>
        <v>340</v>
      </c>
      <c r="C4758" s="15">
        <f>LARGE(Premissas!$H$12:$I$12,1)</f>
        <v>66.98</v>
      </c>
      <c r="D4758" s="16">
        <f t="shared" si="7269"/>
        <v>0</v>
      </c>
      <c r="E4758" s="17">
        <f>D4758*Premissas!$C$6</f>
        <v>0</v>
      </c>
      <c r="F4758" s="15">
        <f t="shared" si="7270"/>
        <v>340</v>
      </c>
      <c r="G4758" s="18">
        <f>F4758*Premissas!$C$5</f>
        <v>10960.455552040494</v>
      </c>
      <c r="M4758" s="7" t="str">
        <f>Premissas!$E$12</f>
        <v>dezembro/18</v>
      </c>
      <c r="N4758" s="29">
        <f t="shared" si="7277"/>
        <v>340</v>
      </c>
      <c r="O4758" s="15">
        <f>Premissas!$I$12</f>
        <v>56.9</v>
      </c>
      <c r="P4758" s="16">
        <f t="shared" si="7272"/>
        <v>0</v>
      </c>
      <c r="Q4758" s="17">
        <f>P4758*Premissas!$C$13</f>
        <v>0</v>
      </c>
      <c r="R4758" s="15">
        <f t="shared" si="7273"/>
        <v>340</v>
      </c>
      <c r="S4758" s="18">
        <f>R4758*Premissas!$C$11</f>
        <v>16376.146788990825</v>
      </c>
      <c r="Y4758" s="7" t="str">
        <f>Premissas!$E$12</f>
        <v>dezembro/18</v>
      </c>
      <c r="Z4758" s="29">
        <f t="shared" si="7278"/>
        <v>340</v>
      </c>
      <c r="AA4758" s="15">
        <f>Premissas!$H$12</f>
        <v>66.98</v>
      </c>
      <c r="AB4758" s="16">
        <f t="shared" si="7275"/>
        <v>0</v>
      </c>
      <c r="AC4758" s="17">
        <f>AB4758*Premissas!$C$6</f>
        <v>0</v>
      </c>
      <c r="AD4758" s="15">
        <f t="shared" si="7276"/>
        <v>340</v>
      </c>
      <c r="AE4758" s="18">
        <f>AD4758*Premissas!$C$12</f>
        <v>10960.455552040494</v>
      </c>
    </row>
    <row r="4759" spans="1:33" x14ac:dyDescent="0.25">
      <c r="A4759" s="7" t="str">
        <f>Premissas!$E$13</f>
        <v>novembro/18</v>
      </c>
      <c r="B4759" s="29">
        <f t="shared" si="7279"/>
        <v>340</v>
      </c>
      <c r="C4759" s="15">
        <f>LARGE(Premissas!$H$13:$I$13,1)</f>
        <v>66.42</v>
      </c>
      <c r="D4759" s="16">
        <f t="shared" si="7269"/>
        <v>0</v>
      </c>
      <c r="E4759" s="17">
        <f>D4759*Premissas!$C$6</f>
        <v>0</v>
      </c>
      <c r="F4759" s="15">
        <f t="shared" si="7270"/>
        <v>340</v>
      </c>
      <c r="G4759" s="18">
        <f>F4759*Premissas!$C$5</f>
        <v>10960.455552040494</v>
      </c>
      <c r="M4759" s="7" t="str">
        <f>Premissas!$E$13</f>
        <v>novembro/18</v>
      </c>
      <c r="N4759" s="29">
        <f t="shared" si="7277"/>
        <v>340</v>
      </c>
      <c r="O4759" s="15">
        <f>Premissas!$I$13</f>
        <v>40.659999999999997</v>
      </c>
      <c r="P4759" s="16">
        <f t="shared" si="7272"/>
        <v>0</v>
      </c>
      <c r="Q4759" s="17">
        <f>P4759*Premissas!$C$13</f>
        <v>0</v>
      </c>
      <c r="R4759" s="15">
        <f t="shared" si="7273"/>
        <v>340</v>
      </c>
      <c r="S4759" s="18">
        <f>R4759*Premissas!$C$11</f>
        <v>16376.146788990825</v>
      </c>
      <c r="Y4759" s="7" t="str">
        <f>Premissas!$E$13</f>
        <v>novembro/18</v>
      </c>
      <c r="Z4759" s="29">
        <f t="shared" si="7278"/>
        <v>340</v>
      </c>
      <c r="AA4759" s="15">
        <f>Premissas!$H$13</f>
        <v>66.42</v>
      </c>
      <c r="AB4759" s="16">
        <f t="shared" si="7275"/>
        <v>0</v>
      </c>
      <c r="AC4759" s="17">
        <f>AB4759*Premissas!$C$6</f>
        <v>0</v>
      </c>
      <c r="AD4759" s="15">
        <f t="shared" si="7276"/>
        <v>340</v>
      </c>
      <c r="AE4759" s="18">
        <f>AD4759*Premissas!$C$12</f>
        <v>10960.455552040494</v>
      </c>
    </row>
    <row r="4760" spans="1:33" x14ac:dyDescent="0.25">
      <c r="A4760" s="26" t="s">
        <v>35</v>
      </c>
      <c r="B4760" s="5"/>
      <c r="C4760" s="5">
        <f>LARGE(C4747:C4759,1)</f>
        <v>89.49</v>
      </c>
      <c r="D4760" s="5">
        <f>LARGE(D4747:D4759,1)</f>
        <v>0</v>
      </c>
      <c r="E4760" s="27">
        <f>SUM(E4748:E4759)</f>
        <v>0</v>
      </c>
      <c r="F4760" s="5">
        <f>LARGE(F4747:F4759,1)</f>
        <v>340</v>
      </c>
      <c r="G4760" s="27">
        <f t="shared" si="7214"/>
        <v>131525.46662448594</v>
      </c>
      <c r="H4760" s="50">
        <f>E4760+G4760</f>
        <v>131525.46662448594</v>
      </c>
      <c r="I4760">
        <f>B4748</f>
        <v>340</v>
      </c>
      <c r="M4760" s="26" t="s">
        <v>35</v>
      </c>
      <c r="N4760" s="5"/>
      <c r="O4760" s="5">
        <f t="shared" ref="O4760:P4760" si="7280">LARGE(O4747:O4759,1)</f>
        <v>77.73</v>
      </c>
      <c r="P4760" s="5">
        <f t="shared" si="7280"/>
        <v>0</v>
      </c>
      <c r="Q4760" s="27">
        <f t="shared" ref="Q4760" si="7281">SUM(Q4748:Q4759)</f>
        <v>0</v>
      </c>
      <c r="R4760" s="5">
        <f t="shared" ref="R4760" si="7282">LARGE(R4747:R4759,1)</f>
        <v>340</v>
      </c>
      <c r="S4760" s="27">
        <f t="shared" si="7218"/>
        <v>196513.76146788991</v>
      </c>
      <c r="T4760" s="50">
        <f t="shared" ref="T4760" si="7283">Q4760+S4760</f>
        <v>196513.76146788991</v>
      </c>
      <c r="U4760">
        <f t="shared" ref="U4760" si="7284">N4748</f>
        <v>340</v>
      </c>
      <c r="Y4760" s="26" t="s">
        <v>35</v>
      </c>
      <c r="Z4760" s="5"/>
      <c r="AA4760" s="5">
        <f t="shared" ref="AA4760:AB4760" si="7285">LARGE(AA4747:AA4759,1)</f>
        <v>89.49</v>
      </c>
      <c r="AB4760" s="5">
        <f t="shared" si="7285"/>
        <v>0</v>
      </c>
      <c r="AC4760" s="27">
        <f t="shared" ref="AC4760" si="7286">SUM(AC4748:AC4759)</f>
        <v>0</v>
      </c>
      <c r="AD4760" s="5">
        <f t="shared" ref="AD4760" si="7287">LARGE(AD4747:AD4759,1)</f>
        <v>340</v>
      </c>
      <c r="AE4760" s="27">
        <f t="shared" si="7224"/>
        <v>131525.46662448594</v>
      </c>
      <c r="AF4760" s="50">
        <f t="shared" ref="AF4760" si="7288">AC4760+AE4760</f>
        <v>131525.46662448594</v>
      </c>
      <c r="AG4760">
        <f t="shared" ref="AG4760" si="7289">Z4748</f>
        <v>340</v>
      </c>
    </row>
    <row r="4761" spans="1:33" x14ac:dyDescent="0.25">
      <c r="A4761" s="6" t="s">
        <v>12</v>
      </c>
      <c r="B4761" s="6" t="s">
        <v>18</v>
      </c>
      <c r="C4761" s="6" t="s">
        <v>19</v>
      </c>
      <c r="D4761" s="14" t="s">
        <v>20</v>
      </c>
      <c r="E4761" s="14" t="s">
        <v>21</v>
      </c>
      <c r="F4761" s="6" t="s">
        <v>22</v>
      </c>
      <c r="G4761" s="6" t="s">
        <v>23</v>
      </c>
      <c r="M4761" s="6" t="s">
        <v>12</v>
      </c>
      <c r="N4761" s="6" t="s">
        <v>18</v>
      </c>
      <c r="O4761" s="6" t="s">
        <v>19</v>
      </c>
      <c r="P4761" s="14" t="s">
        <v>20</v>
      </c>
      <c r="Q4761" s="14" t="s">
        <v>21</v>
      </c>
      <c r="R4761" s="6" t="s">
        <v>22</v>
      </c>
      <c r="S4761" s="6" t="s">
        <v>23</v>
      </c>
      <c r="Y4761" s="6" t="s">
        <v>12</v>
      </c>
      <c r="Z4761" s="6" t="s">
        <v>18</v>
      </c>
      <c r="AA4761" s="6" t="s">
        <v>19</v>
      </c>
      <c r="AB4761" s="14" t="s">
        <v>20</v>
      </c>
      <c r="AC4761" s="14" t="s">
        <v>21</v>
      </c>
      <c r="AD4761" s="6" t="s">
        <v>22</v>
      </c>
      <c r="AE4761" s="6" t="s">
        <v>23</v>
      </c>
    </row>
    <row r="4762" spans="1:33" x14ac:dyDescent="0.25">
      <c r="A4762" s="7" t="str">
        <f>Premissas!$E$2</f>
        <v>outubro/19</v>
      </c>
      <c r="B4762" s="29">
        <f>B4748+1</f>
        <v>341</v>
      </c>
      <c r="C4762" s="15">
        <f>LARGE(Premissas!$H$2:$I$2,1)</f>
        <v>63.39</v>
      </c>
      <c r="D4762" s="16">
        <f t="shared" ref="D4762:D4773" si="7290">IF(C4762&gt;105%*B4762,(C4762-B4762),0)</f>
        <v>0</v>
      </c>
      <c r="E4762" s="17">
        <f>D4762*Premissas!$C$6</f>
        <v>0</v>
      </c>
      <c r="F4762" s="15">
        <f t="shared" ref="F4762:F4773" si="7291">IF(C4762&gt;B4762,C4762,B4762)</f>
        <v>341</v>
      </c>
      <c r="G4762" s="18">
        <f>F4762*Premissas!$C$5</f>
        <v>10992.692186017082</v>
      </c>
      <c r="M4762" s="7" t="str">
        <f>Premissas!$E$2</f>
        <v>outubro/19</v>
      </c>
      <c r="N4762" s="29">
        <f t="shared" ref="N4762" si="7292">N4748+1</f>
        <v>341</v>
      </c>
      <c r="O4762" s="15">
        <f>Premissas!$I$2</f>
        <v>63.39</v>
      </c>
      <c r="P4762" s="16">
        <f t="shared" ref="P4762:P4773" si="7293">IF(O4762&gt;105%*N4762,(O4762-N4762),0)</f>
        <v>0</v>
      </c>
      <c r="Q4762" s="17">
        <f>P4762*Premissas!$C$13</f>
        <v>0</v>
      </c>
      <c r="R4762" s="15">
        <f t="shared" ref="R4762:R4773" si="7294">IF(O4762&gt;N4762,O4762,N4762)</f>
        <v>341</v>
      </c>
      <c r="S4762" s="18">
        <f>R4762*Premissas!$C$11</f>
        <v>16424.311926605504</v>
      </c>
      <c r="Y4762" s="7" t="str">
        <f>Premissas!$E$2</f>
        <v>outubro/19</v>
      </c>
      <c r="Z4762" s="29">
        <f t="shared" ref="Z4762" si="7295">Z4748+1</f>
        <v>341</v>
      </c>
      <c r="AA4762" s="15">
        <f>Premissas!$H$2</f>
        <v>58.8</v>
      </c>
      <c r="AB4762" s="16">
        <f t="shared" ref="AB4762:AB4773" si="7296">IF(AA4762&gt;105%*Z4762,(AA4762-Z4762),0)</f>
        <v>0</v>
      </c>
      <c r="AC4762" s="17">
        <f>AB4762*Premissas!$C$6</f>
        <v>0</v>
      </c>
      <c r="AD4762" s="15">
        <f t="shared" ref="AD4762:AD4773" si="7297">IF(AA4762&gt;Z4762,AA4762,Z4762)</f>
        <v>341</v>
      </c>
      <c r="AE4762" s="18">
        <f>AD4762*Premissas!$C$12</f>
        <v>10992.692186017082</v>
      </c>
    </row>
    <row r="4763" spans="1:33" x14ac:dyDescent="0.25">
      <c r="A4763" s="7" t="str">
        <f>Premissas!$E$3</f>
        <v>setembro/19</v>
      </c>
      <c r="B4763" s="29">
        <f>B4762</f>
        <v>341</v>
      </c>
      <c r="C4763" s="15">
        <f>LARGE(Premissas!$H$3:$I$3,1)</f>
        <v>58.91</v>
      </c>
      <c r="D4763" s="16">
        <f t="shared" si="7290"/>
        <v>0</v>
      </c>
      <c r="E4763" s="17">
        <f>D4763*Premissas!$C$6</f>
        <v>0</v>
      </c>
      <c r="F4763" s="15">
        <f t="shared" si="7291"/>
        <v>341</v>
      </c>
      <c r="G4763" s="18">
        <f>F4763*Premissas!$C$5</f>
        <v>10992.692186017082</v>
      </c>
      <c r="M4763" s="7" t="str">
        <f>Premissas!$E$3</f>
        <v>setembro/19</v>
      </c>
      <c r="N4763" s="29">
        <f t="shared" ref="N4763:N4773" si="7298">N4762</f>
        <v>341</v>
      </c>
      <c r="O4763" s="15">
        <f>Premissas!$I$3</f>
        <v>52.19</v>
      </c>
      <c r="P4763" s="16">
        <f t="shared" si="7293"/>
        <v>0</v>
      </c>
      <c r="Q4763" s="17">
        <f>P4763*Premissas!$C$13</f>
        <v>0</v>
      </c>
      <c r="R4763" s="15">
        <f t="shared" si="7294"/>
        <v>341</v>
      </c>
      <c r="S4763" s="18">
        <f>R4763*Premissas!$C$11</f>
        <v>16424.311926605504</v>
      </c>
      <c r="Y4763" s="7" t="str">
        <f>Premissas!$E$3</f>
        <v>setembro/19</v>
      </c>
      <c r="Z4763" s="29">
        <f t="shared" ref="Z4763:Z4773" si="7299">Z4762</f>
        <v>341</v>
      </c>
      <c r="AA4763" s="15">
        <f>Premissas!$H$3</f>
        <v>58.91</v>
      </c>
      <c r="AB4763" s="16">
        <f t="shared" si="7296"/>
        <v>0</v>
      </c>
      <c r="AC4763" s="17">
        <f>AB4763*Premissas!$C$6</f>
        <v>0</v>
      </c>
      <c r="AD4763" s="15">
        <f t="shared" si="7297"/>
        <v>341</v>
      </c>
      <c r="AE4763" s="18">
        <f>AD4763*Premissas!$C$12</f>
        <v>10992.692186017082</v>
      </c>
    </row>
    <row r="4764" spans="1:33" x14ac:dyDescent="0.25">
      <c r="A4764" s="7" t="str">
        <f>Premissas!$E$4</f>
        <v>agosto/19</v>
      </c>
      <c r="B4764" s="29">
        <f t="shared" ref="B4764:B4773" si="7300">B4763</f>
        <v>341</v>
      </c>
      <c r="C4764" s="15">
        <f>LARGE(Premissas!$H$4:$I$4,1)</f>
        <v>46.48</v>
      </c>
      <c r="D4764" s="16">
        <f t="shared" si="7290"/>
        <v>0</v>
      </c>
      <c r="E4764" s="17">
        <f>D4764*Premissas!$C$6</f>
        <v>0</v>
      </c>
      <c r="F4764" s="15">
        <f t="shared" si="7291"/>
        <v>341</v>
      </c>
      <c r="G4764" s="18">
        <f>F4764*Premissas!$C$5</f>
        <v>10992.692186017082</v>
      </c>
      <c r="M4764" s="7" t="str">
        <f>Premissas!$E$4</f>
        <v>agosto/19</v>
      </c>
      <c r="N4764" s="29">
        <f t="shared" si="7298"/>
        <v>341</v>
      </c>
      <c r="O4764" s="15">
        <f>Premissas!$I$4</f>
        <v>20.16</v>
      </c>
      <c r="P4764" s="16">
        <f t="shared" si="7293"/>
        <v>0</v>
      </c>
      <c r="Q4764" s="17">
        <f>P4764*Premissas!$C$13</f>
        <v>0</v>
      </c>
      <c r="R4764" s="15">
        <f t="shared" si="7294"/>
        <v>341</v>
      </c>
      <c r="S4764" s="18">
        <f>R4764*Premissas!$C$11</f>
        <v>16424.311926605504</v>
      </c>
      <c r="Y4764" s="7" t="str">
        <f>Premissas!$E$4</f>
        <v>agosto/19</v>
      </c>
      <c r="Z4764" s="29">
        <f t="shared" si="7299"/>
        <v>341</v>
      </c>
      <c r="AA4764" s="15">
        <f>Premissas!$H$4</f>
        <v>46.48</v>
      </c>
      <c r="AB4764" s="16">
        <f t="shared" si="7296"/>
        <v>0</v>
      </c>
      <c r="AC4764" s="17">
        <f>AB4764*Premissas!$C$6</f>
        <v>0</v>
      </c>
      <c r="AD4764" s="15">
        <f t="shared" si="7297"/>
        <v>341</v>
      </c>
      <c r="AE4764" s="18">
        <f>AD4764*Premissas!$C$12</f>
        <v>10992.692186017082</v>
      </c>
    </row>
    <row r="4765" spans="1:33" x14ac:dyDescent="0.25">
      <c r="A4765" s="7" t="str">
        <f>Premissas!$E$5</f>
        <v>julho/19</v>
      </c>
      <c r="B4765" s="29">
        <f t="shared" si="7300"/>
        <v>341</v>
      </c>
      <c r="C4765" s="15">
        <f>LARGE(Premissas!$H$5:$I$5,1)</f>
        <v>63.17</v>
      </c>
      <c r="D4765" s="16">
        <f t="shared" si="7290"/>
        <v>0</v>
      </c>
      <c r="E4765" s="17">
        <f>D4765*Premissas!$C$6</f>
        <v>0</v>
      </c>
      <c r="F4765" s="15">
        <f t="shared" si="7291"/>
        <v>341</v>
      </c>
      <c r="G4765" s="18">
        <f>F4765*Premissas!$C$5</f>
        <v>10992.692186017082</v>
      </c>
      <c r="M4765" s="7" t="str">
        <f>Premissas!$E$5</f>
        <v>julho/19</v>
      </c>
      <c r="N4765" s="29">
        <f t="shared" si="7298"/>
        <v>341</v>
      </c>
      <c r="O4765" s="15">
        <f>Premissas!$I$5</f>
        <v>39.979999999999997</v>
      </c>
      <c r="P4765" s="16">
        <f t="shared" si="7293"/>
        <v>0</v>
      </c>
      <c r="Q4765" s="17">
        <f>P4765*Premissas!$C$13</f>
        <v>0</v>
      </c>
      <c r="R4765" s="15">
        <f t="shared" si="7294"/>
        <v>341</v>
      </c>
      <c r="S4765" s="18">
        <f>R4765*Premissas!$C$11</f>
        <v>16424.311926605504</v>
      </c>
      <c r="Y4765" s="7" t="str">
        <f>Premissas!$E$5</f>
        <v>julho/19</v>
      </c>
      <c r="Z4765" s="29">
        <f t="shared" si="7299"/>
        <v>341</v>
      </c>
      <c r="AA4765" s="15">
        <f>Premissas!$H$5</f>
        <v>63.17</v>
      </c>
      <c r="AB4765" s="16">
        <f t="shared" si="7296"/>
        <v>0</v>
      </c>
      <c r="AC4765" s="17">
        <f>AB4765*Premissas!$C$6</f>
        <v>0</v>
      </c>
      <c r="AD4765" s="15">
        <f t="shared" si="7297"/>
        <v>341</v>
      </c>
      <c r="AE4765" s="18">
        <f>AD4765*Premissas!$C$12</f>
        <v>10992.692186017082</v>
      </c>
    </row>
    <row r="4766" spans="1:33" x14ac:dyDescent="0.25">
      <c r="A4766" s="7" t="str">
        <f>Premissas!$E$6</f>
        <v>junho/19</v>
      </c>
      <c r="B4766" s="29">
        <f t="shared" si="7300"/>
        <v>341</v>
      </c>
      <c r="C4766" s="15">
        <f>LARGE(Premissas!$H$6:$I$6,1)</f>
        <v>59.47</v>
      </c>
      <c r="D4766" s="16">
        <f t="shared" si="7290"/>
        <v>0</v>
      </c>
      <c r="E4766" s="17">
        <f>D4766*Premissas!$C$6</f>
        <v>0</v>
      </c>
      <c r="F4766" s="15">
        <f t="shared" si="7291"/>
        <v>341</v>
      </c>
      <c r="G4766" s="18">
        <f>F4766*Premissas!$C$5</f>
        <v>10992.692186017082</v>
      </c>
      <c r="M4766" s="7" t="str">
        <f>Premissas!$E$6</f>
        <v>junho/19</v>
      </c>
      <c r="N4766" s="29">
        <f t="shared" si="7298"/>
        <v>341</v>
      </c>
      <c r="O4766" s="15">
        <f>Premissas!$I$6</f>
        <v>47.71</v>
      </c>
      <c r="P4766" s="16">
        <f t="shared" si="7293"/>
        <v>0</v>
      </c>
      <c r="Q4766" s="17">
        <f>P4766*Premissas!$C$13</f>
        <v>0</v>
      </c>
      <c r="R4766" s="15">
        <f t="shared" si="7294"/>
        <v>341</v>
      </c>
      <c r="S4766" s="18">
        <f>R4766*Premissas!$C$11</f>
        <v>16424.311926605504</v>
      </c>
      <c r="Y4766" s="7" t="str">
        <f>Premissas!$E$6</f>
        <v>junho/19</v>
      </c>
      <c r="Z4766" s="29">
        <f t="shared" si="7299"/>
        <v>341</v>
      </c>
      <c r="AA4766" s="15">
        <f>Premissas!$H$6</f>
        <v>59.47</v>
      </c>
      <c r="AB4766" s="16">
        <f t="shared" si="7296"/>
        <v>0</v>
      </c>
      <c r="AC4766" s="17">
        <f>AB4766*Premissas!$C$6</f>
        <v>0</v>
      </c>
      <c r="AD4766" s="15">
        <f t="shared" si="7297"/>
        <v>341</v>
      </c>
      <c r="AE4766" s="18">
        <f>AD4766*Premissas!$C$12</f>
        <v>10992.692186017082</v>
      </c>
    </row>
    <row r="4767" spans="1:33" x14ac:dyDescent="0.25">
      <c r="A4767" s="7" t="str">
        <f>Premissas!$E$7</f>
        <v>maio/19</v>
      </c>
      <c r="B4767" s="29">
        <f t="shared" si="7300"/>
        <v>341</v>
      </c>
      <c r="C4767" s="15">
        <f>LARGE(Premissas!$H$7:$I$7,1)</f>
        <v>61.04</v>
      </c>
      <c r="D4767" s="20">
        <f t="shared" si="7290"/>
        <v>0</v>
      </c>
      <c r="E4767" s="17">
        <f>D4767*Premissas!$C$6</f>
        <v>0</v>
      </c>
      <c r="F4767" s="15">
        <f t="shared" si="7291"/>
        <v>341</v>
      </c>
      <c r="G4767" s="18">
        <f>F4767*Premissas!$C$5</f>
        <v>10992.692186017082</v>
      </c>
      <c r="M4767" s="7" t="str">
        <f>Premissas!$E$7</f>
        <v>maio/19</v>
      </c>
      <c r="N4767" s="29">
        <f t="shared" si="7298"/>
        <v>341</v>
      </c>
      <c r="O4767" s="15">
        <f>Premissas!$I$7</f>
        <v>46.37</v>
      </c>
      <c r="P4767" s="20">
        <f t="shared" si="7293"/>
        <v>0</v>
      </c>
      <c r="Q4767" s="17">
        <f>P4767*Premissas!$C$13</f>
        <v>0</v>
      </c>
      <c r="R4767" s="15">
        <f t="shared" si="7294"/>
        <v>341</v>
      </c>
      <c r="S4767" s="18">
        <f>R4767*Premissas!$C$11</f>
        <v>16424.311926605504</v>
      </c>
      <c r="Y4767" s="7" t="str">
        <f>Premissas!$E$7</f>
        <v>maio/19</v>
      </c>
      <c r="Z4767" s="29">
        <f t="shared" si="7299"/>
        <v>341</v>
      </c>
      <c r="AA4767" s="15">
        <f>Premissas!$H$7</f>
        <v>61.04</v>
      </c>
      <c r="AB4767" s="20">
        <f t="shared" si="7296"/>
        <v>0</v>
      </c>
      <c r="AC4767" s="17">
        <f>AB4767*Premissas!$C$6</f>
        <v>0</v>
      </c>
      <c r="AD4767" s="15">
        <f t="shared" si="7297"/>
        <v>341</v>
      </c>
      <c r="AE4767" s="18">
        <f>AD4767*Premissas!$C$12</f>
        <v>10992.692186017082</v>
      </c>
    </row>
    <row r="4768" spans="1:33" x14ac:dyDescent="0.25">
      <c r="A4768" s="7" t="str">
        <f>Premissas!$E$8</f>
        <v>abril/19</v>
      </c>
      <c r="B4768" s="29">
        <f t="shared" si="7300"/>
        <v>341</v>
      </c>
      <c r="C4768" s="15">
        <f>LARGE(Premissas!$H$8:$I$8,1)</f>
        <v>81.98</v>
      </c>
      <c r="D4768" s="20">
        <f t="shared" si="7290"/>
        <v>0</v>
      </c>
      <c r="E4768" s="17">
        <f>D4768*Premissas!$C$6</f>
        <v>0</v>
      </c>
      <c r="F4768" s="15">
        <f t="shared" si="7291"/>
        <v>341</v>
      </c>
      <c r="G4768" s="18">
        <f>F4768*Premissas!$C$5</f>
        <v>10992.692186017082</v>
      </c>
      <c r="M4768" s="7" t="str">
        <f>Premissas!$E$8</f>
        <v>abril/19</v>
      </c>
      <c r="N4768" s="29">
        <f t="shared" si="7298"/>
        <v>341</v>
      </c>
      <c r="O4768" s="15">
        <f>Premissas!$I$8</f>
        <v>53.09</v>
      </c>
      <c r="P4768" s="20">
        <f t="shared" si="7293"/>
        <v>0</v>
      </c>
      <c r="Q4768" s="17">
        <f>P4768*Premissas!$C$13</f>
        <v>0</v>
      </c>
      <c r="R4768" s="15">
        <f t="shared" si="7294"/>
        <v>341</v>
      </c>
      <c r="S4768" s="18">
        <f>R4768*Premissas!$C$11</f>
        <v>16424.311926605504</v>
      </c>
      <c r="Y4768" s="7" t="str">
        <f>Premissas!$E$8</f>
        <v>abril/19</v>
      </c>
      <c r="Z4768" s="29">
        <f t="shared" si="7299"/>
        <v>341</v>
      </c>
      <c r="AA4768" s="15">
        <f>Premissas!$H$8</f>
        <v>81.98</v>
      </c>
      <c r="AB4768" s="20">
        <f t="shared" si="7296"/>
        <v>0</v>
      </c>
      <c r="AC4768" s="17">
        <f>AB4768*Premissas!$C$6</f>
        <v>0</v>
      </c>
      <c r="AD4768" s="15">
        <f t="shared" si="7297"/>
        <v>341</v>
      </c>
      <c r="AE4768" s="18">
        <f>AD4768*Premissas!$C$12</f>
        <v>10992.692186017082</v>
      </c>
    </row>
    <row r="4769" spans="1:33" x14ac:dyDescent="0.25">
      <c r="A4769" s="7" t="str">
        <f>Premissas!$E$9</f>
        <v>março/19</v>
      </c>
      <c r="B4769" s="29">
        <f t="shared" si="7300"/>
        <v>341</v>
      </c>
      <c r="C4769" s="15">
        <f>LARGE(Premissas!$H$9:$I$9,1)</f>
        <v>77.73</v>
      </c>
      <c r="D4769" s="20">
        <f t="shared" si="7290"/>
        <v>0</v>
      </c>
      <c r="E4769" s="17">
        <f>D4769*Premissas!$C$6</f>
        <v>0</v>
      </c>
      <c r="F4769" s="15">
        <f t="shared" si="7291"/>
        <v>341</v>
      </c>
      <c r="G4769" s="18">
        <f>F4769*Premissas!$C$5</f>
        <v>10992.692186017082</v>
      </c>
      <c r="M4769" s="7" t="str">
        <f>Premissas!$E$9</f>
        <v>março/19</v>
      </c>
      <c r="N4769" s="29">
        <f t="shared" si="7298"/>
        <v>341</v>
      </c>
      <c r="O4769" s="15">
        <f>Premissas!$I$9</f>
        <v>77.73</v>
      </c>
      <c r="P4769" s="20">
        <f t="shared" si="7293"/>
        <v>0</v>
      </c>
      <c r="Q4769" s="17">
        <f>P4769*Premissas!$C$13</f>
        <v>0</v>
      </c>
      <c r="R4769" s="15">
        <f t="shared" si="7294"/>
        <v>341</v>
      </c>
      <c r="S4769" s="18">
        <f>R4769*Premissas!$C$11</f>
        <v>16424.311926605504</v>
      </c>
      <c r="Y4769" s="7" t="str">
        <f>Premissas!$E$9</f>
        <v>março/19</v>
      </c>
      <c r="Z4769" s="29">
        <f t="shared" si="7299"/>
        <v>341</v>
      </c>
      <c r="AA4769" s="15">
        <f>Premissas!$H$9</f>
        <v>77.62</v>
      </c>
      <c r="AB4769" s="20">
        <f t="shared" si="7296"/>
        <v>0</v>
      </c>
      <c r="AC4769" s="17">
        <f>AB4769*Premissas!$C$6</f>
        <v>0</v>
      </c>
      <c r="AD4769" s="15">
        <f t="shared" si="7297"/>
        <v>341</v>
      </c>
      <c r="AE4769" s="18">
        <f>AD4769*Premissas!$C$12</f>
        <v>10992.692186017082</v>
      </c>
    </row>
    <row r="4770" spans="1:33" x14ac:dyDescent="0.25">
      <c r="A4770" s="7" t="str">
        <f>Premissas!$E$10</f>
        <v>fevereiro/19</v>
      </c>
      <c r="B4770" s="29">
        <f t="shared" si="7300"/>
        <v>341</v>
      </c>
      <c r="C4770" s="15">
        <f>LARGE(Premissas!$H$10:$I$10,1)</f>
        <v>89.49</v>
      </c>
      <c r="D4770" s="20">
        <f t="shared" si="7290"/>
        <v>0</v>
      </c>
      <c r="E4770" s="17">
        <f>D4770*Premissas!$C$6</f>
        <v>0</v>
      </c>
      <c r="F4770" s="15">
        <f t="shared" si="7291"/>
        <v>341</v>
      </c>
      <c r="G4770" s="18">
        <f>F4770*Premissas!$C$5</f>
        <v>10992.692186017082</v>
      </c>
      <c r="M4770" s="7" t="str">
        <f>Premissas!$E$10</f>
        <v>fevereiro/19</v>
      </c>
      <c r="N4770" s="29">
        <f t="shared" si="7298"/>
        <v>341</v>
      </c>
      <c r="O4770" s="15">
        <f>Premissas!$I$10</f>
        <v>61.82</v>
      </c>
      <c r="P4770" s="20">
        <f t="shared" si="7293"/>
        <v>0</v>
      </c>
      <c r="Q4770" s="17">
        <f>P4770*Premissas!$C$13</f>
        <v>0</v>
      </c>
      <c r="R4770" s="15">
        <f t="shared" si="7294"/>
        <v>341</v>
      </c>
      <c r="S4770" s="18">
        <f>R4770*Premissas!$C$11</f>
        <v>16424.311926605504</v>
      </c>
      <c r="Y4770" s="7" t="str">
        <f>Premissas!$E$10</f>
        <v>fevereiro/19</v>
      </c>
      <c r="Z4770" s="29">
        <f t="shared" si="7299"/>
        <v>341</v>
      </c>
      <c r="AA4770" s="15">
        <f>Premissas!$H$10</f>
        <v>89.49</v>
      </c>
      <c r="AB4770" s="20">
        <f t="shared" si="7296"/>
        <v>0</v>
      </c>
      <c r="AC4770" s="17">
        <f>AB4770*Premissas!$C$6</f>
        <v>0</v>
      </c>
      <c r="AD4770" s="15">
        <f t="shared" si="7297"/>
        <v>341</v>
      </c>
      <c r="AE4770" s="18">
        <f>AD4770*Premissas!$C$12</f>
        <v>10992.692186017082</v>
      </c>
    </row>
    <row r="4771" spans="1:33" x14ac:dyDescent="0.25">
      <c r="A4771" s="7" t="str">
        <f>Premissas!$E$11</f>
        <v>janeiro/19</v>
      </c>
      <c r="B4771" s="29">
        <f t="shared" si="7300"/>
        <v>341</v>
      </c>
      <c r="C4771" s="15">
        <f>LARGE(Premissas!$H$11:$I$11,1)</f>
        <v>81.09</v>
      </c>
      <c r="D4771" s="16">
        <f t="shared" si="7290"/>
        <v>0</v>
      </c>
      <c r="E4771" s="17">
        <f>D4771*Premissas!$C$6</f>
        <v>0</v>
      </c>
      <c r="F4771" s="15">
        <f t="shared" si="7291"/>
        <v>341</v>
      </c>
      <c r="G4771" s="18">
        <f>F4771*Premissas!$C$5</f>
        <v>10992.692186017082</v>
      </c>
      <c r="M4771" s="7" t="str">
        <f>Premissas!$E$11</f>
        <v>janeiro/19</v>
      </c>
      <c r="N4771" s="29">
        <f t="shared" si="7298"/>
        <v>341</v>
      </c>
      <c r="O4771" s="15">
        <f>Premissas!$I$11</f>
        <v>57.12</v>
      </c>
      <c r="P4771" s="16">
        <f t="shared" si="7293"/>
        <v>0</v>
      </c>
      <c r="Q4771" s="17">
        <f>P4771*Premissas!$C$13</f>
        <v>0</v>
      </c>
      <c r="R4771" s="15">
        <f t="shared" si="7294"/>
        <v>341</v>
      </c>
      <c r="S4771" s="18">
        <f>R4771*Premissas!$C$11</f>
        <v>16424.311926605504</v>
      </c>
      <c r="Y4771" s="7" t="str">
        <f>Premissas!$E$11</f>
        <v>janeiro/19</v>
      </c>
      <c r="Z4771" s="29">
        <f t="shared" si="7299"/>
        <v>341</v>
      </c>
      <c r="AA4771" s="15">
        <f>Premissas!$H$11</f>
        <v>81.09</v>
      </c>
      <c r="AB4771" s="16">
        <f t="shared" si="7296"/>
        <v>0</v>
      </c>
      <c r="AC4771" s="17">
        <f>AB4771*Premissas!$C$6</f>
        <v>0</v>
      </c>
      <c r="AD4771" s="15">
        <f t="shared" si="7297"/>
        <v>341</v>
      </c>
      <c r="AE4771" s="18">
        <f>AD4771*Premissas!$C$12</f>
        <v>10992.692186017082</v>
      </c>
    </row>
    <row r="4772" spans="1:33" x14ac:dyDescent="0.25">
      <c r="A4772" s="7" t="str">
        <f>Premissas!$E$12</f>
        <v>dezembro/18</v>
      </c>
      <c r="B4772" s="29">
        <f t="shared" si="7300"/>
        <v>341</v>
      </c>
      <c r="C4772" s="15">
        <f>LARGE(Premissas!$H$12:$I$12,1)</f>
        <v>66.98</v>
      </c>
      <c r="D4772" s="16">
        <f t="shared" si="7290"/>
        <v>0</v>
      </c>
      <c r="E4772" s="17">
        <f>D4772*Premissas!$C$6</f>
        <v>0</v>
      </c>
      <c r="F4772" s="15">
        <f t="shared" si="7291"/>
        <v>341</v>
      </c>
      <c r="G4772" s="18">
        <f>F4772*Premissas!$C$5</f>
        <v>10992.692186017082</v>
      </c>
      <c r="M4772" s="7" t="str">
        <f>Premissas!$E$12</f>
        <v>dezembro/18</v>
      </c>
      <c r="N4772" s="29">
        <f t="shared" si="7298"/>
        <v>341</v>
      </c>
      <c r="O4772" s="15">
        <f>Premissas!$I$12</f>
        <v>56.9</v>
      </c>
      <c r="P4772" s="16">
        <f t="shared" si="7293"/>
        <v>0</v>
      </c>
      <c r="Q4772" s="17">
        <f>P4772*Premissas!$C$13</f>
        <v>0</v>
      </c>
      <c r="R4772" s="15">
        <f t="shared" si="7294"/>
        <v>341</v>
      </c>
      <c r="S4772" s="18">
        <f>R4772*Premissas!$C$11</f>
        <v>16424.311926605504</v>
      </c>
      <c r="Y4772" s="7" t="str">
        <f>Premissas!$E$12</f>
        <v>dezembro/18</v>
      </c>
      <c r="Z4772" s="29">
        <f t="shared" si="7299"/>
        <v>341</v>
      </c>
      <c r="AA4772" s="15">
        <f>Premissas!$H$12</f>
        <v>66.98</v>
      </c>
      <c r="AB4772" s="16">
        <f t="shared" si="7296"/>
        <v>0</v>
      </c>
      <c r="AC4772" s="17">
        <f>AB4772*Premissas!$C$6</f>
        <v>0</v>
      </c>
      <c r="AD4772" s="15">
        <f t="shared" si="7297"/>
        <v>341</v>
      </c>
      <c r="AE4772" s="18">
        <f>AD4772*Premissas!$C$12</f>
        <v>10992.692186017082</v>
      </c>
    </row>
    <row r="4773" spans="1:33" x14ac:dyDescent="0.25">
      <c r="A4773" s="7" t="str">
        <f>Premissas!$E$13</f>
        <v>novembro/18</v>
      </c>
      <c r="B4773" s="29">
        <f t="shared" si="7300"/>
        <v>341</v>
      </c>
      <c r="C4773" s="15">
        <f>LARGE(Premissas!$H$13:$I$13,1)</f>
        <v>66.42</v>
      </c>
      <c r="D4773" s="16">
        <f t="shared" si="7290"/>
        <v>0</v>
      </c>
      <c r="E4773" s="17">
        <f>D4773*Premissas!$C$6</f>
        <v>0</v>
      </c>
      <c r="F4773" s="15">
        <f t="shared" si="7291"/>
        <v>341</v>
      </c>
      <c r="G4773" s="18">
        <f>F4773*Premissas!$C$5</f>
        <v>10992.692186017082</v>
      </c>
      <c r="M4773" s="7" t="str">
        <f>Premissas!$E$13</f>
        <v>novembro/18</v>
      </c>
      <c r="N4773" s="29">
        <f t="shared" si="7298"/>
        <v>341</v>
      </c>
      <c r="O4773" s="15">
        <f>Premissas!$I$13</f>
        <v>40.659999999999997</v>
      </c>
      <c r="P4773" s="16">
        <f t="shared" si="7293"/>
        <v>0</v>
      </c>
      <c r="Q4773" s="17">
        <f>P4773*Premissas!$C$13</f>
        <v>0</v>
      </c>
      <c r="R4773" s="15">
        <f t="shared" si="7294"/>
        <v>341</v>
      </c>
      <c r="S4773" s="18">
        <f>R4773*Premissas!$C$11</f>
        <v>16424.311926605504</v>
      </c>
      <c r="Y4773" s="7" t="str">
        <f>Premissas!$E$13</f>
        <v>novembro/18</v>
      </c>
      <c r="Z4773" s="29">
        <f t="shared" si="7299"/>
        <v>341</v>
      </c>
      <c r="AA4773" s="15">
        <f>Premissas!$H$13</f>
        <v>66.42</v>
      </c>
      <c r="AB4773" s="16">
        <f t="shared" si="7296"/>
        <v>0</v>
      </c>
      <c r="AC4773" s="17">
        <f>AB4773*Premissas!$C$6</f>
        <v>0</v>
      </c>
      <c r="AD4773" s="15">
        <f t="shared" si="7297"/>
        <v>341</v>
      </c>
      <c r="AE4773" s="18">
        <f>AD4773*Premissas!$C$12</f>
        <v>10992.692186017082</v>
      </c>
    </row>
    <row r="4774" spans="1:33" x14ac:dyDescent="0.25">
      <c r="A4774" s="26" t="s">
        <v>35</v>
      </c>
      <c r="B4774" s="5"/>
      <c r="C4774" s="5">
        <f>LARGE(C4761:C4773,1)</f>
        <v>89.49</v>
      </c>
      <c r="D4774" s="5">
        <f>LARGE(D4761:D4773,1)</f>
        <v>0</v>
      </c>
      <c r="E4774" s="27">
        <f>SUM(E4762:E4773)</f>
        <v>0</v>
      </c>
      <c r="F4774" s="5">
        <f>LARGE(F4761:F4773,1)</f>
        <v>341</v>
      </c>
      <c r="G4774" s="27">
        <f t="shared" si="7214"/>
        <v>131912.30623220498</v>
      </c>
      <c r="H4774" s="50">
        <f>E4774+G4774</f>
        <v>131912.30623220498</v>
      </c>
      <c r="I4774">
        <f>B4762</f>
        <v>341</v>
      </c>
      <c r="M4774" s="26" t="s">
        <v>35</v>
      </c>
      <c r="N4774" s="5"/>
      <c r="O4774" s="5">
        <f t="shared" ref="O4774:P4774" si="7301">LARGE(O4761:O4773,1)</f>
        <v>77.73</v>
      </c>
      <c r="P4774" s="5">
        <f t="shared" si="7301"/>
        <v>0</v>
      </c>
      <c r="Q4774" s="27">
        <f t="shared" ref="Q4774" si="7302">SUM(Q4762:Q4773)</f>
        <v>0</v>
      </c>
      <c r="R4774" s="5">
        <f t="shared" ref="R4774" si="7303">LARGE(R4761:R4773,1)</f>
        <v>341</v>
      </c>
      <c r="S4774" s="27">
        <f t="shared" si="7218"/>
        <v>197091.74311926603</v>
      </c>
      <c r="T4774" s="50">
        <f t="shared" ref="T4774" si="7304">Q4774+S4774</f>
        <v>197091.74311926603</v>
      </c>
      <c r="U4774">
        <f t="shared" ref="U4774" si="7305">N4762</f>
        <v>341</v>
      </c>
      <c r="Y4774" s="26" t="s">
        <v>35</v>
      </c>
      <c r="Z4774" s="5"/>
      <c r="AA4774" s="5">
        <f t="shared" ref="AA4774:AB4774" si="7306">LARGE(AA4761:AA4773,1)</f>
        <v>89.49</v>
      </c>
      <c r="AB4774" s="5">
        <f t="shared" si="7306"/>
        <v>0</v>
      </c>
      <c r="AC4774" s="27">
        <f t="shared" ref="AC4774" si="7307">SUM(AC4762:AC4773)</f>
        <v>0</v>
      </c>
      <c r="AD4774" s="5">
        <f t="shared" ref="AD4774" si="7308">LARGE(AD4761:AD4773,1)</f>
        <v>341</v>
      </c>
      <c r="AE4774" s="27">
        <f t="shared" si="7224"/>
        <v>131912.30623220498</v>
      </c>
      <c r="AF4774" s="50">
        <f t="shared" ref="AF4774" si="7309">AC4774+AE4774</f>
        <v>131912.30623220498</v>
      </c>
      <c r="AG4774">
        <f t="shared" ref="AG4774" si="7310">Z4762</f>
        <v>341</v>
      </c>
    </row>
    <row r="4775" spans="1:33" x14ac:dyDescent="0.25">
      <c r="A4775" s="6" t="s">
        <v>12</v>
      </c>
      <c r="B4775" s="6" t="s">
        <v>18</v>
      </c>
      <c r="C4775" s="6" t="s">
        <v>19</v>
      </c>
      <c r="D4775" s="14" t="s">
        <v>20</v>
      </c>
      <c r="E4775" s="14" t="s">
        <v>21</v>
      </c>
      <c r="F4775" s="6" t="s">
        <v>22</v>
      </c>
      <c r="G4775" s="6" t="s">
        <v>23</v>
      </c>
      <c r="M4775" s="6" t="s">
        <v>12</v>
      </c>
      <c r="N4775" s="6" t="s">
        <v>18</v>
      </c>
      <c r="O4775" s="6" t="s">
        <v>19</v>
      </c>
      <c r="P4775" s="14" t="s">
        <v>20</v>
      </c>
      <c r="Q4775" s="14" t="s">
        <v>21</v>
      </c>
      <c r="R4775" s="6" t="s">
        <v>22</v>
      </c>
      <c r="S4775" s="6" t="s">
        <v>23</v>
      </c>
      <c r="Y4775" s="6" t="s">
        <v>12</v>
      </c>
      <c r="Z4775" s="6" t="s">
        <v>18</v>
      </c>
      <c r="AA4775" s="6" t="s">
        <v>19</v>
      </c>
      <c r="AB4775" s="14" t="s">
        <v>20</v>
      </c>
      <c r="AC4775" s="14" t="s">
        <v>21</v>
      </c>
      <c r="AD4775" s="6" t="s">
        <v>22</v>
      </c>
      <c r="AE4775" s="6" t="s">
        <v>23</v>
      </c>
    </row>
    <row r="4776" spans="1:33" x14ac:dyDescent="0.25">
      <c r="A4776" s="7" t="str">
        <f>Premissas!$E$2</f>
        <v>outubro/19</v>
      </c>
      <c r="B4776" s="29">
        <f>B4762+1</f>
        <v>342</v>
      </c>
      <c r="C4776" s="15">
        <f>LARGE(Premissas!$H$2:$I$2,1)</f>
        <v>63.39</v>
      </c>
      <c r="D4776" s="16">
        <f t="shared" ref="D4776:D4787" si="7311">IF(C4776&gt;105%*B4776,(C4776-B4776),0)</f>
        <v>0</v>
      </c>
      <c r="E4776" s="17">
        <f>D4776*Premissas!$C$6</f>
        <v>0</v>
      </c>
      <c r="F4776" s="15">
        <f t="shared" ref="F4776:F4787" si="7312">IF(C4776&gt;B4776,C4776,B4776)</f>
        <v>342</v>
      </c>
      <c r="G4776" s="18">
        <f>F4776*Premissas!$C$5</f>
        <v>11024.928819993673</v>
      </c>
      <c r="M4776" s="7" t="str">
        <f>Premissas!$E$2</f>
        <v>outubro/19</v>
      </c>
      <c r="N4776" s="29">
        <f t="shared" ref="N4776" si="7313">N4762+1</f>
        <v>342</v>
      </c>
      <c r="O4776" s="15">
        <f>Premissas!$I$2</f>
        <v>63.39</v>
      </c>
      <c r="P4776" s="16">
        <f t="shared" ref="P4776:P4787" si="7314">IF(O4776&gt;105%*N4776,(O4776-N4776),0)</f>
        <v>0</v>
      </c>
      <c r="Q4776" s="17">
        <f>P4776*Premissas!$C$13</f>
        <v>0</v>
      </c>
      <c r="R4776" s="15">
        <f t="shared" ref="R4776:R4787" si="7315">IF(O4776&gt;N4776,O4776,N4776)</f>
        <v>342</v>
      </c>
      <c r="S4776" s="18">
        <f>R4776*Premissas!$C$11</f>
        <v>16472.477064220184</v>
      </c>
      <c r="Y4776" s="7" t="str">
        <f>Premissas!$E$2</f>
        <v>outubro/19</v>
      </c>
      <c r="Z4776" s="29">
        <f t="shared" ref="Z4776" si="7316">Z4762+1</f>
        <v>342</v>
      </c>
      <c r="AA4776" s="15">
        <f>Premissas!$H$2</f>
        <v>58.8</v>
      </c>
      <c r="AB4776" s="16">
        <f t="shared" ref="AB4776:AB4787" si="7317">IF(AA4776&gt;105%*Z4776,(AA4776-Z4776),0)</f>
        <v>0</v>
      </c>
      <c r="AC4776" s="17">
        <f>AB4776*Premissas!$C$6</f>
        <v>0</v>
      </c>
      <c r="AD4776" s="15">
        <f t="shared" ref="AD4776:AD4787" si="7318">IF(AA4776&gt;Z4776,AA4776,Z4776)</f>
        <v>342</v>
      </c>
      <c r="AE4776" s="18">
        <f>AD4776*Premissas!$C$12</f>
        <v>11024.928819993673</v>
      </c>
    </row>
    <row r="4777" spans="1:33" x14ac:dyDescent="0.25">
      <c r="A4777" s="7" t="str">
        <f>Premissas!$E$3</f>
        <v>setembro/19</v>
      </c>
      <c r="B4777" s="29">
        <f>B4776</f>
        <v>342</v>
      </c>
      <c r="C4777" s="15">
        <f>LARGE(Premissas!$H$3:$I$3,1)</f>
        <v>58.91</v>
      </c>
      <c r="D4777" s="16">
        <f t="shared" si="7311"/>
        <v>0</v>
      </c>
      <c r="E4777" s="17">
        <f>D4777*Premissas!$C$6</f>
        <v>0</v>
      </c>
      <c r="F4777" s="15">
        <f t="shared" si="7312"/>
        <v>342</v>
      </c>
      <c r="G4777" s="18">
        <f>F4777*Premissas!$C$5</f>
        <v>11024.928819993673</v>
      </c>
      <c r="M4777" s="7" t="str">
        <f>Premissas!$E$3</f>
        <v>setembro/19</v>
      </c>
      <c r="N4777" s="29">
        <f t="shared" ref="N4777:N4787" si="7319">N4776</f>
        <v>342</v>
      </c>
      <c r="O4777" s="15">
        <f>Premissas!$I$3</f>
        <v>52.19</v>
      </c>
      <c r="P4777" s="16">
        <f t="shared" si="7314"/>
        <v>0</v>
      </c>
      <c r="Q4777" s="17">
        <f>P4777*Premissas!$C$13</f>
        <v>0</v>
      </c>
      <c r="R4777" s="15">
        <f t="shared" si="7315"/>
        <v>342</v>
      </c>
      <c r="S4777" s="18">
        <f>R4777*Premissas!$C$11</f>
        <v>16472.477064220184</v>
      </c>
      <c r="Y4777" s="7" t="str">
        <f>Premissas!$E$3</f>
        <v>setembro/19</v>
      </c>
      <c r="Z4777" s="29">
        <f t="shared" ref="Z4777:Z4787" si="7320">Z4776</f>
        <v>342</v>
      </c>
      <c r="AA4777" s="15">
        <f>Premissas!$H$3</f>
        <v>58.91</v>
      </c>
      <c r="AB4777" s="16">
        <f t="shared" si="7317"/>
        <v>0</v>
      </c>
      <c r="AC4777" s="17">
        <f>AB4777*Premissas!$C$6</f>
        <v>0</v>
      </c>
      <c r="AD4777" s="15">
        <f t="shared" si="7318"/>
        <v>342</v>
      </c>
      <c r="AE4777" s="18">
        <f>AD4777*Premissas!$C$12</f>
        <v>11024.928819993673</v>
      </c>
    </row>
    <row r="4778" spans="1:33" x14ac:dyDescent="0.25">
      <c r="A4778" s="7" t="str">
        <f>Premissas!$E$4</f>
        <v>agosto/19</v>
      </c>
      <c r="B4778" s="29">
        <f t="shared" ref="B4778:B4787" si="7321">B4777</f>
        <v>342</v>
      </c>
      <c r="C4778" s="15">
        <f>LARGE(Premissas!$H$4:$I$4,1)</f>
        <v>46.48</v>
      </c>
      <c r="D4778" s="16">
        <f t="shared" si="7311"/>
        <v>0</v>
      </c>
      <c r="E4778" s="17">
        <f>D4778*Premissas!$C$6</f>
        <v>0</v>
      </c>
      <c r="F4778" s="15">
        <f t="shared" si="7312"/>
        <v>342</v>
      </c>
      <c r="G4778" s="18">
        <f>F4778*Premissas!$C$5</f>
        <v>11024.928819993673</v>
      </c>
      <c r="M4778" s="7" t="str">
        <f>Premissas!$E$4</f>
        <v>agosto/19</v>
      </c>
      <c r="N4778" s="29">
        <f t="shared" si="7319"/>
        <v>342</v>
      </c>
      <c r="O4778" s="15">
        <f>Premissas!$I$4</f>
        <v>20.16</v>
      </c>
      <c r="P4778" s="16">
        <f t="shared" si="7314"/>
        <v>0</v>
      </c>
      <c r="Q4778" s="17">
        <f>P4778*Premissas!$C$13</f>
        <v>0</v>
      </c>
      <c r="R4778" s="15">
        <f t="shared" si="7315"/>
        <v>342</v>
      </c>
      <c r="S4778" s="18">
        <f>R4778*Premissas!$C$11</f>
        <v>16472.477064220184</v>
      </c>
      <c r="Y4778" s="7" t="str">
        <f>Premissas!$E$4</f>
        <v>agosto/19</v>
      </c>
      <c r="Z4778" s="29">
        <f t="shared" si="7320"/>
        <v>342</v>
      </c>
      <c r="AA4778" s="15">
        <f>Premissas!$H$4</f>
        <v>46.48</v>
      </c>
      <c r="AB4778" s="16">
        <f t="shared" si="7317"/>
        <v>0</v>
      </c>
      <c r="AC4778" s="17">
        <f>AB4778*Premissas!$C$6</f>
        <v>0</v>
      </c>
      <c r="AD4778" s="15">
        <f t="shared" si="7318"/>
        <v>342</v>
      </c>
      <c r="AE4778" s="18">
        <f>AD4778*Premissas!$C$12</f>
        <v>11024.928819993673</v>
      </c>
    </row>
    <row r="4779" spans="1:33" x14ac:dyDescent="0.25">
      <c r="A4779" s="7" t="str">
        <f>Premissas!$E$5</f>
        <v>julho/19</v>
      </c>
      <c r="B4779" s="29">
        <f t="shared" si="7321"/>
        <v>342</v>
      </c>
      <c r="C4779" s="15">
        <f>LARGE(Premissas!$H$5:$I$5,1)</f>
        <v>63.17</v>
      </c>
      <c r="D4779" s="16">
        <f t="shared" si="7311"/>
        <v>0</v>
      </c>
      <c r="E4779" s="17">
        <f>D4779*Premissas!$C$6</f>
        <v>0</v>
      </c>
      <c r="F4779" s="15">
        <f t="shared" si="7312"/>
        <v>342</v>
      </c>
      <c r="G4779" s="18">
        <f>F4779*Premissas!$C$5</f>
        <v>11024.928819993673</v>
      </c>
      <c r="M4779" s="7" t="str">
        <f>Premissas!$E$5</f>
        <v>julho/19</v>
      </c>
      <c r="N4779" s="29">
        <f t="shared" si="7319"/>
        <v>342</v>
      </c>
      <c r="O4779" s="15">
        <f>Premissas!$I$5</f>
        <v>39.979999999999997</v>
      </c>
      <c r="P4779" s="16">
        <f t="shared" si="7314"/>
        <v>0</v>
      </c>
      <c r="Q4779" s="17">
        <f>P4779*Premissas!$C$13</f>
        <v>0</v>
      </c>
      <c r="R4779" s="15">
        <f t="shared" si="7315"/>
        <v>342</v>
      </c>
      <c r="S4779" s="18">
        <f>R4779*Premissas!$C$11</f>
        <v>16472.477064220184</v>
      </c>
      <c r="Y4779" s="7" t="str">
        <f>Premissas!$E$5</f>
        <v>julho/19</v>
      </c>
      <c r="Z4779" s="29">
        <f t="shared" si="7320"/>
        <v>342</v>
      </c>
      <c r="AA4779" s="15">
        <f>Premissas!$H$5</f>
        <v>63.17</v>
      </c>
      <c r="AB4779" s="16">
        <f t="shared" si="7317"/>
        <v>0</v>
      </c>
      <c r="AC4779" s="17">
        <f>AB4779*Premissas!$C$6</f>
        <v>0</v>
      </c>
      <c r="AD4779" s="15">
        <f t="shared" si="7318"/>
        <v>342</v>
      </c>
      <c r="AE4779" s="18">
        <f>AD4779*Premissas!$C$12</f>
        <v>11024.928819993673</v>
      </c>
    </row>
    <row r="4780" spans="1:33" x14ac:dyDescent="0.25">
      <c r="A4780" s="7" t="str">
        <f>Premissas!$E$6</f>
        <v>junho/19</v>
      </c>
      <c r="B4780" s="29">
        <f t="shared" si="7321"/>
        <v>342</v>
      </c>
      <c r="C4780" s="15">
        <f>LARGE(Premissas!$H$6:$I$6,1)</f>
        <v>59.47</v>
      </c>
      <c r="D4780" s="16">
        <f t="shared" si="7311"/>
        <v>0</v>
      </c>
      <c r="E4780" s="17">
        <f>D4780*Premissas!$C$6</f>
        <v>0</v>
      </c>
      <c r="F4780" s="15">
        <f t="shared" si="7312"/>
        <v>342</v>
      </c>
      <c r="G4780" s="18">
        <f>F4780*Premissas!$C$5</f>
        <v>11024.928819993673</v>
      </c>
      <c r="M4780" s="7" t="str">
        <f>Premissas!$E$6</f>
        <v>junho/19</v>
      </c>
      <c r="N4780" s="29">
        <f t="shared" si="7319"/>
        <v>342</v>
      </c>
      <c r="O4780" s="15">
        <f>Premissas!$I$6</f>
        <v>47.71</v>
      </c>
      <c r="P4780" s="16">
        <f t="shared" si="7314"/>
        <v>0</v>
      </c>
      <c r="Q4780" s="17">
        <f>P4780*Premissas!$C$13</f>
        <v>0</v>
      </c>
      <c r="R4780" s="15">
        <f t="shared" si="7315"/>
        <v>342</v>
      </c>
      <c r="S4780" s="18">
        <f>R4780*Premissas!$C$11</f>
        <v>16472.477064220184</v>
      </c>
      <c r="Y4780" s="7" t="str">
        <f>Premissas!$E$6</f>
        <v>junho/19</v>
      </c>
      <c r="Z4780" s="29">
        <f t="shared" si="7320"/>
        <v>342</v>
      </c>
      <c r="AA4780" s="15">
        <f>Premissas!$H$6</f>
        <v>59.47</v>
      </c>
      <c r="AB4780" s="16">
        <f t="shared" si="7317"/>
        <v>0</v>
      </c>
      <c r="AC4780" s="17">
        <f>AB4780*Premissas!$C$6</f>
        <v>0</v>
      </c>
      <c r="AD4780" s="15">
        <f t="shared" si="7318"/>
        <v>342</v>
      </c>
      <c r="AE4780" s="18">
        <f>AD4780*Premissas!$C$12</f>
        <v>11024.928819993673</v>
      </c>
    </row>
    <row r="4781" spans="1:33" x14ac:dyDescent="0.25">
      <c r="A4781" s="7" t="str">
        <f>Premissas!$E$7</f>
        <v>maio/19</v>
      </c>
      <c r="B4781" s="29">
        <f t="shared" si="7321"/>
        <v>342</v>
      </c>
      <c r="C4781" s="15">
        <f>LARGE(Premissas!$H$7:$I$7,1)</f>
        <v>61.04</v>
      </c>
      <c r="D4781" s="20">
        <f t="shared" si="7311"/>
        <v>0</v>
      </c>
      <c r="E4781" s="17">
        <f>D4781*Premissas!$C$6</f>
        <v>0</v>
      </c>
      <c r="F4781" s="15">
        <f t="shared" si="7312"/>
        <v>342</v>
      </c>
      <c r="G4781" s="18">
        <f>F4781*Premissas!$C$5</f>
        <v>11024.928819993673</v>
      </c>
      <c r="M4781" s="7" t="str">
        <f>Premissas!$E$7</f>
        <v>maio/19</v>
      </c>
      <c r="N4781" s="29">
        <f t="shared" si="7319"/>
        <v>342</v>
      </c>
      <c r="O4781" s="15">
        <f>Premissas!$I$7</f>
        <v>46.37</v>
      </c>
      <c r="P4781" s="20">
        <f t="shared" si="7314"/>
        <v>0</v>
      </c>
      <c r="Q4781" s="17">
        <f>P4781*Premissas!$C$13</f>
        <v>0</v>
      </c>
      <c r="R4781" s="15">
        <f t="shared" si="7315"/>
        <v>342</v>
      </c>
      <c r="S4781" s="18">
        <f>R4781*Premissas!$C$11</f>
        <v>16472.477064220184</v>
      </c>
      <c r="Y4781" s="7" t="str">
        <f>Premissas!$E$7</f>
        <v>maio/19</v>
      </c>
      <c r="Z4781" s="29">
        <f t="shared" si="7320"/>
        <v>342</v>
      </c>
      <c r="AA4781" s="15">
        <f>Premissas!$H$7</f>
        <v>61.04</v>
      </c>
      <c r="AB4781" s="20">
        <f t="shared" si="7317"/>
        <v>0</v>
      </c>
      <c r="AC4781" s="17">
        <f>AB4781*Premissas!$C$6</f>
        <v>0</v>
      </c>
      <c r="AD4781" s="15">
        <f t="shared" si="7318"/>
        <v>342</v>
      </c>
      <c r="AE4781" s="18">
        <f>AD4781*Premissas!$C$12</f>
        <v>11024.928819993673</v>
      </c>
    </row>
    <row r="4782" spans="1:33" x14ac:dyDescent="0.25">
      <c r="A4782" s="7" t="str">
        <f>Premissas!$E$8</f>
        <v>abril/19</v>
      </c>
      <c r="B4782" s="29">
        <f t="shared" si="7321"/>
        <v>342</v>
      </c>
      <c r="C4782" s="15">
        <f>LARGE(Premissas!$H$8:$I$8,1)</f>
        <v>81.98</v>
      </c>
      <c r="D4782" s="20">
        <f t="shared" si="7311"/>
        <v>0</v>
      </c>
      <c r="E4782" s="17">
        <f>D4782*Premissas!$C$6</f>
        <v>0</v>
      </c>
      <c r="F4782" s="15">
        <f t="shared" si="7312"/>
        <v>342</v>
      </c>
      <c r="G4782" s="18">
        <f>F4782*Premissas!$C$5</f>
        <v>11024.928819993673</v>
      </c>
      <c r="M4782" s="7" t="str">
        <f>Premissas!$E$8</f>
        <v>abril/19</v>
      </c>
      <c r="N4782" s="29">
        <f t="shared" si="7319"/>
        <v>342</v>
      </c>
      <c r="O4782" s="15">
        <f>Premissas!$I$8</f>
        <v>53.09</v>
      </c>
      <c r="P4782" s="20">
        <f t="shared" si="7314"/>
        <v>0</v>
      </c>
      <c r="Q4782" s="17">
        <f>P4782*Premissas!$C$13</f>
        <v>0</v>
      </c>
      <c r="R4782" s="15">
        <f t="shared" si="7315"/>
        <v>342</v>
      </c>
      <c r="S4782" s="18">
        <f>R4782*Premissas!$C$11</f>
        <v>16472.477064220184</v>
      </c>
      <c r="Y4782" s="7" t="str">
        <f>Premissas!$E$8</f>
        <v>abril/19</v>
      </c>
      <c r="Z4782" s="29">
        <f t="shared" si="7320"/>
        <v>342</v>
      </c>
      <c r="AA4782" s="15">
        <f>Premissas!$H$8</f>
        <v>81.98</v>
      </c>
      <c r="AB4782" s="20">
        <f t="shared" si="7317"/>
        <v>0</v>
      </c>
      <c r="AC4782" s="17">
        <f>AB4782*Premissas!$C$6</f>
        <v>0</v>
      </c>
      <c r="AD4782" s="15">
        <f t="shared" si="7318"/>
        <v>342</v>
      </c>
      <c r="AE4782" s="18">
        <f>AD4782*Premissas!$C$12</f>
        <v>11024.928819993673</v>
      </c>
    </row>
    <row r="4783" spans="1:33" x14ac:dyDescent="0.25">
      <c r="A4783" s="7" t="str">
        <f>Premissas!$E$9</f>
        <v>março/19</v>
      </c>
      <c r="B4783" s="29">
        <f t="shared" si="7321"/>
        <v>342</v>
      </c>
      <c r="C4783" s="15">
        <f>LARGE(Premissas!$H$9:$I$9,1)</f>
        <v>77.73</v>
      </c>
      <c r="D4783" s="20">
        <f t="shared" si="7311"/>
        <v>0</v>
      </c>
      <c r="E4783" s="17">
        <f>D4783*Premissas!$C$6</f>
        <v>0</v>
      </c>
      <c r="F4783" s="15">
        <f t="shared" si="7312"/>
        <v>342</v>
      </c>
      <c r="G4783" s="18">
        <f>F4783*Premissas!$C$5</f>
        <v>11024.928819993673</v>
      </c>
      <c r="M4783" s="7" t="str">
        <f>Premissas!$E$9</f>
        <v>março/19</v>
      </c>
      <c r="N4783" s="29">
        <f t="shared" si="7319"/>
        <v>342</v>
      </c>
      <c r="O4783" s="15">
        <f>Premissas!$I$9</f>
        <v>77.73</v>
      </c>
      <c r="P4783" s="20">
        <f t="shared" si="7314"/>
        <v>0</v>
      </c>
      <c r="Q4783" s="17">
        <f>P4783*Premissas!$C$13</f>
        <v>0</v>
      </c>
      <c r="R4783" s="15">
        <f t="shared" si="7315"/>
        <v>342</v>
      </c>
      <c r="S4783" s="18">
        <f>R4783*Premissas!$C$11</f>
        <v>16472.477064220184</v>
      </c>
      <c r="Y4783" s="7" t="str">
        <f>Premissas!$E$9</f>
        <v>março/19</v>
      </c>
      <c r="Z4783" s="29">
        <f t="shared" si="7320"/>
        <v>342</v>
      </c>
      <c r="AA4783" s="15">
        <f>Premissas!$H$9</f>
        <v>77.62</v>
      </c>
      <c r="AB4783" s="20">
        <f t="shared" si="7317"/>
        <v>0</v>
      </c>
      <c r="AC4783" s="17">
        <f>AB4783*Premissas!$C$6</f>
        <v>0</v>
      </c>
      <c r="AD4783" s="15">
        <f t="shared" si="7318"/>
        <v>342</v>
      </c>
      <c r="AE4783" s="18">
        <f>AD4783*Premissas!$C$12</f>
        <v>11024.928819993673</v>
      </c>
    </row>
    <row r="4784" spans="1:33" x14ac:dyDescent="0.25">
      <c r="A4784" s="7" t="str">
        <f>Premissas!$E$10</f>
        <v>fevereiro/19</v>
      </c>
      <c r="B4784" s="29">
        <f t="shared" si="7321"/>
        <v>342</v>
      </c>
      <c r="C4784" s="15">
        <f>LARGE(Premissas!$H$10:$I$10,1)</f>
        <v>89.49</v>
      </c>
      <c r="D4784" s="20">
        <f t="shared" si="7311"/>
        <v>0</v>
      </c>
      <c r="E4784" s="17">
        <f>D4784*Premissas!$C$6</f>
        <v>0</v>
      </c>
      <c r="F4784" s="15">
        <f t="shared" si="7312"/>
        <v>342</v>
      </c>
      <c r="G4784" s="18">
        <f>F4784*Premissas!$C$5</f>
        <v>11024.928819993673</v>
      </c>
      <c r="M4784" s="7" t="str">
        <f>Premissas!$E$10</f>
        <v>fevereiro/19</v>
      </c>
      <c r="N4784" s="29">
        <f t="shared" si="7319"/>
        <v>342</v>
      </c>
      <c r="O4784" s="15">
        <f>Premissas!$I$10</f>
        <v>61.82</v>
      </c>
      <c r="P4784" s="20">
        <f t="shared" si="7314"/>
        <v>0</v>
      </c>
      <c r="Q4784" s="17">
        <f>P4784*Premissas!$C$13</f>
        <v>0</v>
      </c>
      <c r="R4784" s="15">
        <f t="shared" si="7315"/>
        <v>342</v>
      </c>
      <c r="S4784" s="18">
        <f>R4784*Premissas!$C$11</f>
        <v>16472.477064220184</v>
      </c>
      <c r="Y4784" s="7" t="str">
        <f>Premissas!$E$10</f>
        <v>fevereiro/19</v>
      </c>
      <c r="Z4784" s="29">
        <f t="shared" si="7320"/>
        <v>342</v>
      </c>
      <c r="AA4784" s="15">
        <f>Premissas!$H$10</f>
        <v>89.49</v>
      </c>
      <c r="AB4784" s="20">
        <f t="shared" si="7317"/>
        <v>0</v>
      </c>
      <c r="AC4784" s="17">
        <f>AB4784*Premissas!$C$6</f>
        <v>0</v>
      </c>
      <c r="AD4784" s="15">
        <f t="shared" si="7318"/>
        <v>342</v>
      </c>
      <c r="AE4784" s="18">
        <f>AD4784*Premissas!$C$12</f>
        <v>11024.928819993673</v>
      </c>
    </row>
    <row r="4785" spans="1:33" x14ac:dyDescent="0.25">
      <c r="A4785" s="7" t="str">
        <f>Premissas!$E$11</f>
        <v>janeiro/19</v>
      </c>
      <c r="B4785" s="29">
        <f t="shared" si="7321"/>
        <v>342</v>
      </c>
      <c r="C4785" s="15">
        <f>LARGE(Premissas!$H$11:$I$11,1)</f>
        <v>81.09</v>
      </c>
      <c r="D4785" s="16">
        <f t="shared" si="7311"/>
        <v>0</v>
      </c>
      <c r="E4785" s="17">
        <f>D4785*Premissas!$C$6</f>
        <v>0</v>
      </c>
      <c r="F4785" s="15">
        <f t="shared" si="7312"/>
        <v>342</v>
      </c>
      <c r="G4785" s="18">
        <f>F4785*Premissas!$C$5</f>
        <v>11024.928819993673</v>
      </c>
      <c r="M4785" s="7" t="str">
        <f>Premissas!$E$11</f>
        <v>janeiro/19</v>
      </c>
      <c r="N4785" s="29">
        <f t="shared" si="7319"/>
        <v>342</v>
      </c>
      <c r="O4785" s="15">
        <f>Premissas!$I$11</f>
        <v>57.12</v>
      </c>
      <c r="P4785" s="16">
        <f t="shared" si="7314"/>
        <v>0</v>
      </c>
      <c r="Q4785" s="17">
        <f>P4785*Premissas!$C$13</f>
        <v>0</v>
      </c>
      <c r="R4785" s="15">
        <f t="shared" si="7315"/>
        <v>342</v>
      </c>
      <c r="S4785" s="18">
        <f>R4785*Premissas!$C$11</f>
        <v>16472.477064220184</v>
      </c>
      <c r="Y4785" s="7" t="str">
        <f>Premissas!$E$11</f>
        <v>janeiro/19</v>
      </c>
      <c r="Z4785" s="29">
        <f t="shared" si="7320"/>
        <v>342</v>
      </c>
      <c r="AA4785" s="15">
        <f>Premissas!$H$11</f>
        <v>81.09</v>
      </c>
      <c r="AB4785" s="16">
        <f t="shared" si="7317"/>
        <v>0</v>
      </c>
      <c r="AC4785" s="17">
        <f>AB4785*Premissas!$C$6</f>
        <v>0</v>
      </c>
      <c r="AD4785" s="15">
        <f t="shared" si="7318"/>
        <v>342</v>
      </c>
      <c r="AE4785" s="18">
        <f>AD4785*Premissas!$C$12</f>
        <v>11024.928819993673</v>
      </c>
    </row>
    <row r="4786" spans="1:33" x14ac:dyDescent="0.25">
      <c r="A4786" s="7" t="str">
        <f>Premissas!$E$12</f>
        <v>dezembro/18</v>
      </c>
      <c r="B4786" s="29">
        <f t="shared" si="7321"/>
        <v>342</v>
      </c>
      <c r="C4786" s="15">
        <f>LARGE(Premissas!$H$12:$I$12,1)</f>
        <v>66.98</v>
      </c>
      <c r="D4786" s="16">
        <f t="shared" si="7311"/>
        <v>0</v>
      </c>
      <c r="E4786" s="17">
        <f>D4786*Premissas!$C$6</f>
        <v>0</v>
      </c>
      <c r="F4786" s="15">
        <f t="shared" si="7312"/>
        <v>342</v>
      </c>
      <c r="G4786" s="18">
        <f>F4786*Premissas!$C$5</f>
        <v>11024.928819993673</v>
      </c>
      <c r="M4786" s="7" t="str">
        <f>Premissas!$E$12</f>
        <v>dezembro/18</v>
      </c>
      <c r="N4786" s="29">
        <f t="shared" si="7319"/>
        <v>342</v>
      </c>
      <c r="O4786" s="15">
        <f>Premissas!$I$12</f>
        <v>56.9</v>
      </c>
      <c r="P4786" s="16">
        <f t="shared" si="7314"/>
        <v>0</v>
      </c>
      <c r="Q4786" s="17">
        <f>P4786*Premissas!$C$13</f>
        <v>0</v>
      </c>
      <c r="R4786" s="15">
        <f t="shared" si="7315"/>
        <v>342</v>
      </c>
      <c r="S4786" s="18">
        <f>R4786*Premissas!$C$11</f>
        <v>16472.477064220184</v>
      </c>
      <c r="Y4786" s="7" t="str">
        <f>Premissas!$E$12</f>
        <v>dezembro/18</v>
      </c>
      <c r="Z4786" s="29">
        <f t="shared" si="7320"/>
        <v>342</v>
      </c>
      <c r="AA4786" s="15">
        <f>Premissas!$H$12</f>
        <v>66.98</v>
      </c>
      <c r="AB4786" s="16">
        <f t="shared" si="7317"/>
        <v>0</v>
      </c>
      <c r="AC4786" s="17">
        <f>AB4786*Premissas!$C$6</f>
        <v>0</v>
      </c>
      <c r="AD4786" s="15">
        <f t="shared" si="7318"/>
        <v>342</v>
      </c>
      <c r="AE4786" s="18">
        <f>AD4786*Premissas!$C$12</f>
        <v>11024.928819993673</v>
      </c>
    </row>
    <row r="4787" spans="1:33" x14ac:dyDescent="0.25">
      <c r="A4787" s="7" t="str">
        <f>Premissas!$E$13</f>
        <v>novembro/18</v>
      </c>
      <c r="B4787" s="29">
        <f t="shared" si="7321"/>
        <v>342</v>
      </c>
      <c r="C4787" s="15">
        <f>LARGE(Premissas!$H$13:$I$13,1)</f>
        <v>66.42</v>
      </c>
      <c r="D4787" s="16">
        <f t="shared" si="7311"/>
        <v>0</v>
      </c>
      <c r="E4787" s="17">
        <f>D4787*Premissas!$C$6</f>
        <v>0</v>
      </c>
      <c r="F4787" s="15">
        <f t="shared" si="7312"/>
        <v>342</v>
      </c>
      <c r="G4787" s="18">
        <f>F4787*Premissas!$C$5</f>
        <v>11024.928819993673</v>
      </c>
      <c r="M4787" s="7" t="str">
        <f>Premissas!$E$13</f>
        <v>novembro/18</v>
      </c>
      <c r="N4787" s="29">
        <f t="shared" si="7319"/>
        <v>342</v>
      </c>
      <c r="O4787" s="15">
        <f>Premissas!$I$13</f>
        <v>40.659999999999997</v>
      </c>
      <c r="P4787" s="16">
        <f t="shared" si="7314"/>
        <v>0</v>
      </c>
      <c r="Q4787" s="17">
        <f>P4787*Premissas!$C$13</f>
        <v>0</v>
      </c>
      <c r="R4787" s="15">
        <f t="shared" si="7315"/>
        <v>342</v>
      </c>
      <c r="S4787" s="18">
        <f>R4787*Premissas!$C$11</f>
        <v>16472.477064220184</v>
      </c>
      <c r="Y4787" s="7" t="str">
        <f>Premissas!$E$13</f>
        <v>novembro/18</v>
      </c>
      <c r="Z4787" s="29">
        <f t="shared" si="7320"/>
        <v>342</v>
      </c>
      <c r="AA4787" s="15">
        <f>Premissas!$H$13</f>
        <v>66.42</v>
      </c>
      <c r="AB4787" s="16">
        <f t="shared" si="7317"/>
        <v>0</v>
      </c>
      <c r="AC4787" s="17">
        <f>AB4787*Premissas!$C$6</f>
        <v>0</v>
      </c>
      <c r="AD4787" s="15">
        <f t="shared" si="7318"/>
        <v>342</v>
      </c>
      <c r="AE4787" s="18">
        <f>AD4787*Premissas!$C$12</f>
        <v>11024.928819993673</v>
      </c>
    </row>
    <row r="4788" spans="1:33" x14ac:dyDescent="0.25">
      <c r="A4788" s="26" t="s">
        <v>35</v>
      </c>
      <c r="B4788" s="5"/>
      <c r="C4788" s="5">
        <f>LARGE(C4775:C4787,1)</f>
        <v>89.49</v>
      </c>
      <c r="D4788" s="5">
        <f>LARGE(D4775:D4787,1)</f>
        <v>0</v>
      </c>
      <c r="E4788" s="27">
        <f>SUM(E4776:E4787)</f>
        <v>0</v>
      </c>
      <c r="F4788" s="5">
        <f>LARGE(F4775:F4787,1)</f>
        <v>342</v>
      </c>
      <c r="G4788" s="27">
        <f t="shared" ref="G4788:G4844" si="7322">SUM(G4776:G4787)</f>
        <v>132299.14583992408</v>
      </c>
      <c r="H4788" s="50">
        <f>E4788+G4788</f>
        <v>132299.14583992408</v>
      </c>
      <c r="I4788">
        <f>B4776</f>
        <v>342</v>
      </c>
      <c r="M4788" s="26" t="s">
        <v>35</v>
      </c>
      <c r="N4788" s="5"/>
      <c r="O4788" s="5">
        <f t="shared" ref="O4788:P4788" si="7323">LARGE(O4775:O4787,1)</f>
        <v>77.73</v>
      </c>
      <c r="P4788" s="5">
        <f t="shared" si="7323"/>
        <v>0</v>
      </c>
      <c r="Q4788" s="27">
        <f t="shared" ref="Q4788" si="7324">SUM(Q4776:Q4787)</f>
        <v>0</v>
      </c>
      <c r="R4788" s="5">
        <f t="shared" ref="R4788" si="7325">LARGE(R4775:R4787,1)</f>
        <v>342</v>
      </c>
      <c r="S4788" s="27">
        <f t="shared" ref="S4788:S4844" si="7326">SUM(S4776:S4787)</f>
        <v>197669.72477064215</v>
      </c>
      <c r="T4788" s="50">
        <f t="shared" ref="T4788" si="7327">Q4788+S4788</f>
        <v>197669.72477064215</v>
      </c>
      <c r="U4788">
        <f t="shared" ref="U4788" si="7328">N4776</f>
        <v>342</v>
      </c>
      <c r="Y4788" s="26" t="s">
        <v>35</v>
      </c>
      <c r="Z4788" s="5"/>
      <c r="AA4788" s="5">
        <f t="shared" ref="AA4788:AB4788" si="7329">LARGE(AA4775:AA4787,1)</f>
        <v>89.49</v>
      </c>
      <c r="AB4788" s="5">
        <f t="shared" si="7329"/>
        <v>0</v>
      </c>
      <c r="AC4788" s="27">
        <f t="shared" ref="AC4788" si="7330">SUM(AC4776:AC4787)</f>
        <v>0</v>
      </c>
      <c r="AD4788" s="5">
        <f t="shared" ref="AD4788" si="7331">LARGE(AD4775:AD4787,1)</f>
        <v>342</v>
      </c>
      <c r="AE4788" s="27">
        <f t="shared" ref="AE4788:AE4844" si="7332">SUM(AE4776:AE4787)</f>
        <v>132299.14583992408</v>
      </c>
      <c r="AF4788" s="50">
        <f t="shared" ref="AF4788" si="7333">AC4788+AE4788</f>
        <v>132299.14583992408</v>
      </c>
      <c r="AG4788">
        <f t="shared" ref="AG4788" si="7334">Z4776</f>
        <v>342</v>
      </c>
    </row>
    <row r="4789" spans="1:33" x14ac:dyDescent="0.25">
      <c r="A4789" s="6" t="s">
        <v>12</v>
      </c>
      <c r="B4789" s="6" t="s">
        <v>18</v>
      </c>
      <c r="C4789" s="6" t="s">
        <v>19</v>
      </c>
      <c r="D4789" s="14" t="s">
        <v>20</v>
      </c>
      <c r="E4789" s="14" t="s">
        <v>21</v>
      </c>
      <c r="F4789" s="6" t="s">
        <v>22</v>
      </c>
      <c r="G4789" s="6" t="s">
        <v>23</v>
      </c>
      <c r="M4789" s="6" t="s">
        <v>12</v>
      </c>
      <c r="N4789" s="6" t="s">
        <v>18</v>
      </c>
      <c r="O4789" s="6" t="s">
        <v>19</v>
      </c>
      <c r="P4789" s="14" t="s">
        <v>20</v>
      </c>
      <c r="Q4789" s="14" t="s">
        <v>21</v>
      </c>
      <c r="R4789" s="6" t="s">
        <v>22</v>
      </c>
      <c r="S4789" s="6" t="s">
        <v>23</v>
      </c>
      <c r="Y4789" s="6" t="s">
        <v>12</v>
      </c>
      <c r="Z4789" s="6" t="s">
        <v>18</v>
      </c>
      <c r="AA4789" s="6" t="s">
        <v>19</v>
      </c>
      <c r="AB4789" s="14" t="s">
        <v>20</v>
      </c>
      <c r="AC4789" s="14" t="s">
        <v>21</v>
      </c>
      <c r="AD4789" s="6" t="s">
        <v>22</v>
      </c>
      <c r="AE4789" s="6" t="s">
        <v>23</v>
      </c>
    </row>
    <row r="4790" spans="1:33" x14ac:dyDescent="0.25">
      <c r="A4790" s="7" t="str">
        <f>Premissas!$E$2</f>
        <v>outubro/19</v>
      </c>
      <c r="B4790" s="29">
        <f>B4776+1</f>
        <v>343</v>
      </c>
      <c r="C4790" s="15">
        <f>LARGE(Premissas!$H$2:$I$2,1)</f>
        <v>63.39</v>
      </c>
      <c r="D4790" s="16">
        <f t="shared" ref="D4790:D4801" si="7335">IF(C4790&gt;105%*B4790,(C4790-B4790),0)</f>
        <v>0</v>
      </c>
      <c r="E4790" s="17">
        <f>D4790*Premissas!$C$6</f>
        <v>0</v>
      </c>
      <c r="F4790" s="15">
        <f t="shared" ref="F4790:F4801" si="7336">IF(C4790&gt;B4790,C4790,B4790)</f>
        <v>343</v>
      </c>
      <c r="G4790" s="18">
        <f>F4790*Premissas!$C$5</f>
        <v>11057.165453970263</v>
      </c>
      <c r="M4790" s="7" t="str">
        <f>Premissas!$E$2</f>
        <v>outubro/19</v>
      </c>
      <c r="N4790" s="29">
        <f t="shared" ref="N4790" si="7337">N4776+1</f>
        <v>343</v>
      </c>
      <c r="O4790" s="15">
        <f>Premissas!$I$2</f>
        <v>63.39</v>
      </c>
      <c r="P4790" s="16">
        <f t="shared" ref="P4790:P4801" si="7338">IF(O4790&gt;105%*N4790,(O4790-N4790),0)</f>
        <v>0</v>
      </c>
      <c r="Q4790" s="17">
        <f>P4790*Premissas!$C$13</f>
        <v>0</v>
      </c>
      <c r="R4790" s="15">
        <f t="shared" ref="R4790:R4801" si="7339">IF(O4790&gt;N4790,O4790,N4790)</f>
        <v>343</v>
      </c>
      <c r="S4790" s="18">
        <f>R4790*Premissas!$C$11</f>
        <v>16520.64220183486</v>
      </c>
      <c r="Y4790" s="7" t="str">
        <f>Premissas!$E$2</f>
        <v>outubro/19</v>
      </c>
      <c r="Z4790" s="29">
        <f t="shared" ref="Z4790" si="7340">Z4776+1</f>
        <v>343</v>
      </c>
      <c r="AA4790" s="15">
        <f>Premissas!$H$2</f>
        <v>58.8</v>
      </c>
      <c r="AB4790" s="16">
        <f t="shared" ref="AB4790:AB4801" si="7341">IF(AA4790&gt;105%*Z4790,(AA4790-Z4790),0)</f>
        <v>0</v>
      </c>
      <c r="AC4790" s="17">
        <f>AB4790*Premissas!$C$6</f>
        <v>0</v>
      </c>
      <c r="AD4790" s="15">
        <f t="shared" ref="AD4790:AD4801" si="7342">IF(AA4790&gt;Z4790,AA4790,Z4790)</f>
        <v>343</v>
      </c>
      <c r="AE4790" s="18">
        <f>AD4790*Premissas!$C$12</f>
        <v>11057.165453970263</v>
      </c>
    </row>
    <row r="4791" spans="1:33" x14ac:dyDescent="0.25">
      <c r="A4791" s="7" t="str">
        <f>Premissas!$E$3</f>
        <v>setembro/19</v>
      </c>
      <c r="B4791" s="29">
        <f>B4790</f>
        <v>343</v>
      </c>
      <c r="C4791" s="15">
        <f>LARGE(Premissas!$H$3:$I$3,1)</f>
        <v>58.91</v>
      </c>
      <c r="D4791" s="16">
        <f t="shared" si="7335"/>
        <v>0</v>
      </c>
      <c r="E4791" s="17">
        <f>D4791*Premissas!$C$6</f>
        <v>0</v>
      </c>
      <c r="F4791" s="15">
        <f t="shared" si="7336"/>
        <v>343</v>
      </c>
      <c r="G4791" s="18">
        <f>F4791*Premissas!$C$5</f>
        <v>11057.165453970263</v>
      </c>
      <c r="M4791" s="7" t="str">
        <f>Premissas!$E$3</f>
        <v>setembro/19</v>
      </c>
      <c r="N4791" s="29">
        <f t="shared" ref="N4791:N4801" si="7343">N4790</f>
        <v>343</v>
      </c>
      <c r="O4791" s="15">
        <f>Premissas!$I$3</f>
        <v>52.19</v>
      </c>
      <c r="P4791" s="16">
        <f t="shared" si="7338"/>
        <v>0</v>
      </c>
      <c r="Q4791" s="17">
        <f>P4791*Premissas!$C$13</f>
        <v>0</v>
      </c>
      <c r="R4791" s="15">
        <f t="shared" si="7339"/>
        <v>343</v>
      </c>
      <c r="S4791" s="18">
        <f>R4791*Premissas!$C$11</f>
        <v>16520.64220183486</v>
      </c>
      <c r="Y4791" s="7" t="str">
        <f>Premissas!$E$3</f>
        <v>setembro/19</v>
      </c>
      <c r="Z4791" s="29">
        <f t="shared" ref="Z4791:Z4801" si="7344">Z4790</f>
        <v>343</v>
      </c>
      <c r="AA4791" s="15">
        <f>Premissas!$H$3</f>
        <v>58.91</v>
      </c>
      <c r="AB4791" s="16">
        <f t="shared" si="7341"/>
        <v>0</v>
      </c>
      <c r="AC4791" s="17">
        <f>AB4791*Premissas!$C$6</f>
        <v>0</v>
      </c>
      <c r="AD4791" s="15">
        <f t="shared" si="7342"/>
        <v>343</v>
      </c>
      <c r="AE4791" s="18">
        <f>AD4791*Premissas!$C$12</f>
        <v>11057.165453970263</v>
      </c>
    </row>
    <row r="4792" spans="1:33" x14ac:dyDescent="0.25">
      <c r="A4792" s="7" t="str">
        <f>Premissas!$E$4</f>
        <v>agosto/19</v>
      </c>
      <c r="B4792" s="29">
        <f t="shared" ref="B4792:B4801" si="7345">B4791</f>
        <v>343</v>
      </c>
      <c r="C4792" s="15">
        <f>LARGE(Premissas!$H$4:$I$4,1)</f>
        <v>46.48</v>
      </c>
      <c r="D4792" s="16">
        <f t="shared" si="7335"/>
        <v>0</v>
      </c>
      <c r="E4792" s="17">
        <f>D4792*Premissas!$C$6</f>
        <v>0</v>
      </c>
      <c r="F4792" s="15">
        <f t="shared" si="7336"/>
        <v>343</v>
      </c>
      <c r="G4792" s="18">
        <f>F4792*Premissas!$C$5</f>
        <v>11057.165453970263</v>
      </c>
      <c r="M4792" s="7" t="str">
        <f>Premissas!$E$4</f>
        <v>agosto/19</v>
      </c>
      <c r="N4792" s="29">
        <f t="shared" si="7343"/>
        <v>343</v>
      </c>
      <c r="O4792" s="15">
        <f>Premissas!$I$4</f>
        <v>20.16</v>
      </c>
      <c r="P4792" s="16">
        <f t="shared" si="7338"/>
        <v>0</v>
      </c>
      <c r="Q4792" s="17">
        <f>P4792*Premissas!$C$13</f>
        <v>0</v>
      </c>
      <c r="R4792" s="15">
        <f t="shared" si="7339"/>
        <v>343</v>
      </c>
      <c r="S4792" s="18">
        <f>R4792*Premissas!$C$11</f>
        <v>16520.64220183486</v>
      </c>
      <c r="Y4792" s="7" t="str">
        <f>Premissas!$E$4</f>
        <v>agosto/19</v>
      </c>
      <c r="Z4792" s="29">
        <f t="shared" si="7344"/>
        <v>343</v>
      </c>
      <c r="AA4792" s="15">
        <f>Premissas!$H$4</f>
        <v>46.48</v>
      </c>
      <c r="AB4792" s="16">
        <f t="shared" si="7341"/>
        <v>0</v>
      </c>
      <c r="AC4792" s="17">
        <f>AB4792*Premissas!$C$6</f>
        <v>0</v>
      </c>
      <c r="AD4792" s="15">
        <f t="shared" si="7342"/>
        <v>343</v>
      </c>
      <c r="AE4792" s="18">
        <f>AD4792*Premissas!$C$12</f>
        <v>11057.165453970263</v>
      </c>
    </row>
    <row r="4793" spans="1:33" x14ac:dyDescent="0.25">
      <c r="A4793" s="7" t="str">
        <f>Premissas!$E$5</f>
        <v>julho/19</v>
      </c>
      <c r="B4793" s="29">
        <f t="shared" si="7345"/>
        <v>343</v>
      </c>
      <c r="C4793" s="15">
        <f>LARGE(Premissas!$H$5:$I$5,1)</f>
        <v>63.17</v>
      </c>
      <c r="D4793" s="16">
        <f t="shared" si="7335"/>
        <v>0</v>
      </c>
      <c r="E4793" s="17">
        <f>D4793*Premissas!$C$6</f>
        <v>0</v>
      </c>
      <c r="F4793" s="15">
        <f t="shared" si="7336"/>
        <v>343</v>
      </c>
      <c r="G4793" s="18">
        <f>F4793*Premissas!$C$5</f>
        <v>11057.165453970263</v>
      </c>
      <c r="M4793" s="7" t="str">
        <f>Premissas!$E$5</f>
        <v>julho/19</v>
      </c>
      <c r="N4793" s="29">
        <f t="shared" si="7343"/>
        <v>343</v>
      </c>
      <c r="O4793" s="15">
        <f>Premissas!$I$5</f>
        <v>39.979999999999997</v>
      </c>
      <c r="P4793" s="16">
        <f t="shared" si="7338"/>
        <v>0</v>
      </c>
      <c r="Q4793" s="17">
        <f>P4793*Premissas!$C$13</f>
        <v>0</v>
      </c>
      <c r="R4793" s="15">
        <f t="shared" si="7339"/>
        <v>343</v>
      </c>
      <c r="S4793" s="18">
        <f>R4793*Premissas!$C$11</f>
        <v>16520.64220183486</v>
      </c>
      <c r="Y4793" s="7" t="str">
        <f>Premissas!$E$5</f>
        <v>julho/19</v>
      </c>
      <c r="Z4793" s="29">
        <f t="shared" si="7344"/>
        <v>343</v>
      </c>
      <c r="AA4793" s="15">
        <f>Premissas!$H$5</f>
        <v>63.17</v>
      </c>
      <c r="AB4793" s="16">
        <f t="shared" si="7341"/>
        <v>0</v>
      </c>
      <c r="AC4793" s="17">
        <f>AB4793*Premissas!$C$6</f>
        <v>0</v>
      </c>
      <c r="AD4793" s="15">
        <f t="shared" si="7342"/>
        <v>343</v>
      </c>
      <c r="AE4793" s="18">
        <f>AD4793*Premissas!$C$12</f>
        <v>11057.165453970263</v>
      </c>
    </row>
    <row r="4794" spans="1:33" x14ac:dyDescent="0.25">
      <c r="A4794" s="7" t="str">
        <f>Premissas!$E$6</f>
        <v>junho/19</v>
      </c>
      <c r="B4794" s="29">
        <f t="shared" si="7345"/>
        <v>343</v>
      </c>
      <c r="C4794" s="15">
        <f>LARGE(Premissas!$H$6:$I$6,1)</f>
        <v>59.47</v>
      </c>
      <c r="D4794" s="16">
        <f t="shared" si="7335"/>
        <v>0</v>
      </c>
      <c r="E4794" s="17">
        <f>D4794*Premissas!$C$6</f>
        <v>0</v>
      </c>
      <c r="F4794" s="15">
        <f t="shared" si="7336"/>
        <v>343</v>
      </c>
      <c r="G4794" s="18">
        <f>F4794*Premissas!$C$5</f>
        <v>11057.165453970263</v>
      </c>
      <c r="M4794" s="7" t="str">
        <f>Premissas!$E$6</f>
        <v>junho/19</v>
      </c>
      <c r="N4794" s="29">
        <f t="shared" si="7343"/>
        <v>343</v>
      </c>
      <c r="O4794" s="15">
        <f>Premissas!$I$6</f>
        <v>47.71</v>
      </c>
      <c r="P4794" s="16">
        <f t="shared" si="7338"/>
        <v>0</v>
      </c>
      <c r="Q4794" s="17">
        <f>P4794*Premissas!$C$13</f>
        <v>0</v>
      </c>
      <c r="R4794" s="15">
        <f t="shared" si="7339"/>
        <v>343</v>
      </c>
      <c r="S4794" s="18">
        <f>R4794*Premissas!$C$11</f>
        <v>16520.64220183486</v>
      </c>
      <c r="Y4794" s="7" t="str">
        <f>Premissas!$E$6</f>
        <v>junho/19</v>
      </c>
      <c r="Z4794" s="29">
        <f t="shared" si="7344"/>
        <v>343</v>
      </c>
      <c r="AA4794" s="15">
        <f>Premissas!$H$6</f>
        <v>59.47</v>
      </c>
      <c r="AB4794" s="16">
        <f t="shared" si="7341"/>
        <v>0</v>
      </c>
      <c r="AC4794" s="17">
        <f>AB4794*Premissas!$C$6</f>
        <v>0</v>
      </c>
      <c r="AD4794" s="15">
        <f t="shared" si="7342"/>
        <v>343</v>
      </c>
      <c r="AE4794" s="18">
        <f>AD4794*Premissas!$C$12</f>
        <v>11057.165453970263</v>
      </c>
    </row>
    <row r="4795" spans="1:33" x14ac:dyDescent="0.25">
      <c r="A4795" s="7" t="str">
        <f>Premissas!$E$7</f>
        <v>maio/19</v>
      </c>
      <c r="B4795" s="29">
        <f t="shared" si="7345"/>
        <v>343</v>
      </c>
      <c r="C4795" s="15">
        <f>LARGE(Premissas!$H$7:$I$7,1)</f>
        <v>61.04</v>
      </c>
      <c r="D4795" s="20">
        <f t="shared" si="7335"/>
        <v>0</v>
      </c>
      <c r="E4795" s="17">
        <f>D4795*Premissas!$C$6</f>
        <v>0</v>
      </c>
      <c r="F4795" s="15">
        <f t="shared" si="7336"/>
        <v>343</v>
      </c>
      <c r="G4795" s="18">
        <f>F4795*Premissas!$C$5</f>
        <v>11057.165453970263</v>
      </c>
      <c r="M4795" s="7" t="str">
        <f>Premissas!$E$7</f>
        <v>maio/19</v>
      </c>
      <c r="N4795" s="29">
        <f t="shared" si="7343"/>
        <v>343</v>
      </c>
      <c r="O4795" s="15">
        <f>Premissas!$I$7</f>
        <v>46.37</v>
      </c>
      <c r="P4795" s="20">
        <f t="shared" si="7338"/>
        <v>0</v>
      </c>
      <c r="Q4795" s="17">
        <f>P4795*Premissas!$C$13</f>
        <v>0</v>
      </c>
      <c r="R4795" s="15">
        <f t="shared" si="7339"/>
        <v>343</v>
      </c>
      <c r="S4795" s="18">
        <f>R4795*Premissas!$C$11</f>
        <v>16520.64220183486</v>
      </c>
      <c r="Y4795" s="7" t="str">
        <f>Premissas!$E$7</f>
        <v>maio/19</v>
      </c>
      <c r="Z4795" s="29">
        <f t="shared" si="7344"/>
        <v>343</v>
      </c>
      <c r="AA4795" s="15">
        <f>Premissas!$H$7</f>
        <v>61.04</v>
      </c>
      <c r="AB4795" s="20">
        <f t="shared" si="7341"/>
        <v>0</v>
      </c>
      <c r="AC4795" s="17">
        <f>AB4795*Premissas!$C$6</f>
        <v>0</v>
      </c>
      <c r="AD4795" s="15">
        <f t="shared" si="7342"/>
        <v>343</v>
      </c>
      <c r="AE4795" s="18">
        <f>AD4795*Premissas!$C$12</f>
        <v>11057.165453970263</v>
      </c>
    </row>
    <row r="4796" spans="1:33" x14ac:dyDescent="0.25">
      <c r="A4796" s="7" t="str">
        <f>Premissas!$E$8</f>
        <v>abril/19</v>
      </c>
      <c r="B4796" s="29">
        <f t="shared" si="7345"/>
        <v>343</v>
      </c>
      <c r="C4796" s="15">
        <f>LARGE(Premissas!$H$8:$I$8,1)</f>
        <v>81.98</v>
      </c>
      <c r="D4796" s="20">
        <f t="shared" si="7335"/>
        <v>0</v>
      </c>
      <c r="E4796" s="17">
        <f>D4796*Premissas!$C$6</f>
        <v>0</v>
      </c>
      <c r="F4796" s="15">
        <f t="shared" si="7336"/>
        <v>343</v>
      </c>
      <c r="G4796" s="18">
        <f>F4796*Premissas!$C$5</f>
        <v>11057.165453970263</v>
      </c>
      <c r="M4796" s="7" t="str">
        <f>Premissas!$E$8</f>
        <v>abril/19</v>
      </c>
      <c r="N4796" s="29">
        <f t="shared" si="7343"/>
        <v>343</v>
      </c>
      <c r="O4796" s="15">
        <f>Premissas!$I$8</f>
        <v>53.09</v>
      </c>
      <c r="P4796" s="20">
        <f t="shared" si="7338"/>
        <v>0</v>
      </c>
      <c r="Q4796" s="17">
        <f>P4796*Premissas!$C$13</f>
        <v>0</v>
      </c>
      <c r="R4796" s="15">
        <f t="shared" si="7339"/>
        <v>343</v>
      </c>
      <c r="S4796" s="18">
        <f>R4796*Premissas!$C$11</f>
        <v>16520.64220183486</v>
      </c>
      <c r="Y4796" s="7" t="str">
        <f>Premissas!$E$8</f>
        <v>abril/19</v>
      </c>
      <c r="Z4796" s="29">
        <f t="shared" si="7344"/>
        <v>343</v>
      </c>
      <c r="AA4796" s="15">
        <f>Premissas!$H$8</f>
        <v>81.98</v>
      </c>
      <c r="AB4796" s="20">
        <f t="shared" si="7341"/>
        <v>0</v>
      </c>
      <c r="AC4796" s="17">
        <f>AB4796*Premissas!$C$6</f>
        <v>0</v>
      </c>
      <c r="AD4796" s="15">
        <f t="shared" si="7342"/>
        <v>343</v>
      </c>
      <c r="AE4796" s="18">
        <f>AD4796*Premissas!$C$12</f>
        <v>11057.165453970263</v>
      </c>
    </row>
    <row r="4797" spans="1:33" x14ac:dyDescent="0.25">
      <c r="A4797" s="7" t="str">
        <f>Premissas!$E$9</f>
        <v>março/19</v>
      </c>
      <c r="B4797" s="29">
        <f t="shared" si="7345"/>
        <v>343</v>
      </c>
      <c r="C4797" s="15">
        <f>LARGE(Premissas!$H$9:$I$9,1)</f>
        <v>77.73</v>
      </c>
      <c r="D4797" s="20">
        <f t="shared" si="7335"/>
        <v>0</v>
      </c>
      <c r="E4797" s="17">
        <f>D4797*Premissas!$C$6</f>
        <v>0</v>
      </c>
      <c r="F4797" s="15">
        <f t="shared" si="7336"/>
        <v>343</v>
      </c>
      <c r="G4797" s="18">
        <f>F4797*Premissas!$C$5</f>
        <v>11057.165453970263</v>
      </c>
      <c r="M4797" s="7" t="str">
        <f>Premissas!$E$9</f>
        <v>março/19</v>
      </c>
      <c r="N4797" s="29">
        <f t="shared" si="7343"/>
        <v>343</v>
      </c>
      <c r="O4797" s="15">
        <f>Premissas!$I$9</f>
        <v>77.73</v>
      </c>
      <c r="P4797" s="20">
        <f t="shared" si="7338"/>
        <v>0</v>
      </c>
      <c r="Q4797" s="17">
        <f>P4797*Premissas!$C$13</f>
        <v>0</v>
      </c>
      <c r="R4797" s="15">
        <f t="shared" si="7339"/>
        <v>343</v>
      </c>
      <c r="S4797" s="18">
        <f>R4797*Premissas!$C$11</f>
        <v>16520.64220183486</v>
      </c>
      <c r="Y4797" s="7" t="str">
        <f>Premissas!$E$9</f>
        <v>março/19</v>
      </c>
      <c r="Z4797" s="29">
        <f t="shared" si="7344"/>
        <v>343</v>
      </c>
      <c r="AA4797" s="15">
        <f>Premissas!$H$9</f>
        <v>77.62</v>
      </c>
      <c r="AB4797" s="20">
        <f t="shared" si="7341"/>
        <v>0</v>
      </c>
      <c r="AC4797" s="17">
        <f>AB4797*Premissas!$C$6</f>
        <v>0</v>
      </c>
      <c r="AD4797" s="15">
        <f t="shared" si="7342"/>
        <v>343</v>
      </c>
      <c r="AE4797" s="18">
        <f>AD4797*Premissas!$C$12</f>
        <v>11057.165453970263</v>
      </c>
    </row>
    <row r="4798" spans="1:33" x14ac:dyDescent="0.25">
      <c r="A4798" s="7" t="str">
        <f>Premissas!$E$10</f>
        <v>fevereiro/19</v>
      </c>
      <c r="B4798" s="29">
        <f t="shared" si="7345"/>
        <v>343</v>
      </c>
      <c r="C4798" s="15">
        <f>LARGE(Premissas!$H$10:$I$10,1)</f>
        <v>89.49</v>
      </c>
      <c r="D4798" s="20">
        <f t="shared" si="7335"/>
        <v>0</v>
      </c>
      <c r="E4798" s="17">
        <f>D4798*Premissas!$C$6</f>
        <v>0</v>
      </c>
      <c r="F4798" s="15">
        <f t="shared" si="7336"/>
        <v>343</v>
      </c>
      <c r="G4798" s="18">
        <f>F4798*Premissas!$C$5</f>
        <v>11057.165453970263</v>
      </c>
      <c r="M4798" s="7" t="str">
        <f>Premissas!$E$10</f>
        <v>fevereiro/19</v>
      </c>
      <c r="N4798" s="29">
        <f t="shared" si="7343"/>
        <v>343</v>
      </c>
      <c r="O4798" s="15">
        <f>Premissas!$I$10</f>
        <v>61.82</v>
      </c>
      <c r="P4798" s="20">
        <f t="shared" si="7338"/>
        <v>0</v>
      </c>
      <c r="Q4798" s="17">
        <f>P4798*Premissas!$C$13</f>
        <v>0</v>
      </c>
      <c r="R4798" s="15">
        <f t="shared" si="7339"/>
        <v>343</v>
      </c>
      <c r="S4798" s="18">
        <f>R4798*Premissas!$C$11</f>
        <v>16520.64220183486</v>
      </c>
      <c r="Y4798" s="7" t="str">
        <f>Premissas!$E$10</f>
        <v>fevereiro/19</v>
      </c>
      <c r="Z4798" s="29">
        <f t="shared" si="7344"/>
        <v>343</v>
      </c>
      <c r="AA4798" s="15">
        <f>Premissas!$H$10</f>
        <v>89.49</v>
      </c>
      <c r="AB4798" s="20">
        <f t="shared" si="7341"/>
        <v>0</v>
      </c>
      <c r="AC4798" s="17">
        <f>AB4798*Premissas!$C$6</f>
        <v>0</v>
      </c>
      <c r="AD4798" s="15">
        <f t="shared" si="7342"/>
        <v>343</v>
      </c>
      <c r="AE4798" s="18">
        <f>AD4798*Premissas!$C$12</f>
        <v>11057.165453970263</v>
      </c>
    </row>
    <row r="4799" spans="1:33" x14ac:dyDescent="0.25">
      <c r="A4799" s="7" t="str">
        <f>Premissas!$E$11</f>
        <v>janeiro/19</v>
      </c>
      <c r="B4799" s="29">
        <f t="shared" si="7345"/>
        <v>343</v>
      </c>
      <c r="C4799" s="15">
        <f>LARGE(Premissas!$H$11:$I$11,1)</f>
        <v>81.09</v>
      </c>
      <c r="D4799" s="16">
        <f t="shared" si="7335"/>
        <v>0</v>
      </c>
      <c r="E4799" s="17">
        <f>D4799*Premissas!$C$6</f>
        <v>0</v>
      </c>
      <c r="F4799" s="15">
        <f t="shared" si="7336"/>
        <v>343</v>
      </c>
      <c r="G4799" s="18">
        <f>F4799*Premissas!$C$5</f>
        <v>11057.165453970263</v>
      </c>
      <c r="M4799" s="7" t="str">
        <f>Premissas!$E$11</f>
        <v>janeiro/19</v>
      </c>
      <c r="N4799" s="29">
        <f t="shared" si="7343"/>
        <v>343</v>
      </c>
      <c r="O4799" s="15">
        <f>Premissas!$I$11</f>
        <v>57.12</v>
      </c>
      <c r="P4799" s="16">
        <f t="shared" si="7338"/>
        <v>0</v>
      </c>
      <c r="Q4799" s="17">
        <f>P4799*Premissas!$C$13</f>
        <v>0</v>
      </c>
      <c r="R4799" s="15">
        <f t="shared" si="7339"/>
        <v>343</v>
      </c>
      <c r="S4799" s="18">
        <f>R4799*Premissas!$C$11</f>
        <v>16520.64220183486</v>
      </c>
      <c r="Y4799" s="7" t="str">
        <f>Premissas!$E$11</f>
        <v>janeiro/19</v>
      </c>
      <c r="Z4799" s="29">
        <f t="shared" si="7344"/>
        <v>343</v>
      </c>
      <c r="AA4799" s="15">
        <f>Premissas!$H$11</f>
        <v>81.09</v>
      </c>
      <c r="AB4799" s="16">
        <f t="shared" si="7341"/>
        <v>0</v>
      </c>
      <c r="AC4799" s="17">
        <f>AB4799*Premissas!$C$6</f>
        <v>0</v>
      </c>
      <c r="AD4799" s="15">
        <f t="shared" si="7342"/>
        <v>343</v>
      </c>
      <c r="AE4799" s="18">
        <f>AD4799*Premissas!$C$12</f>
        <v>11057.165453970263</v>
      </c>
    </row>
    <row r="4800" spans="1:33" x14ac:dyDescent="0.25">
      <c r="A4800" s="7" t="str">
        <f>Premissas!$E$12</f>
        <v>dezembro/18</v>
      </c>
      <c r="B4800" s="29">
        <f t="shared" si="7345"/>
        <v>343</v>
      </c>
      <c r="C4800" s="15">
        <f>LARGE(Premissas!$H$12:$I$12,1)</f>
        <v>66.98</v>
      </c>
      <c r="D4800" s="16">
        <f t="shared" si="7335"/>
        <v>0</v>
      </c>
      <c r="E4800" s="17">
        <f>D4800*Premissas!$C$6</f>
        <v>0</v>
      </c>
      <c r="F4800" s="15">
        <f t="shared" si="7336"/>
        <v>343</v>
      </c>
      <c r="G4800" s="18">
        <f>F4800*Premissas!$C$5</f>
        <v>11057.165453970263</v>
      </c>
      <c r="M4800" s="7" t="str">
        <f>Premissas!$E$12</f>
        <v>dezembro/18</v>
      </c>
      <c r="N4800" s="29">
        <f t="shared" si="7343"/>
        <v>343</v>
      </c>
      <c r="O4800" s="15">
        <f>Premissas!$I$12</f>
        <v>56.9</v>
      </c>
      <c r="P4800" s="16">
        <f t="shared" si="7338"/>
        <v>0</v>
      </c>
      <c r="Q4800" s="17">
        <f>P4800*Premissas!$C$13</f>
        <v>0</v>
      </c>
      <c r="R4800" s="15">
        <f t="shared" si="7339"/>
        <v>343</v>
      </c>
      <c r="S4800" s="18">
        <f>R4800*Premissas!$C$11</f>
        <v>16520.64220183486</v>
      </c>
      <c r="Y4800" s="7" t="str">
        <f>Premissas!$E$12</f>
        <v>dezembro/18</v>
      </c>
      <c r="Z4800" s="29">
        <f t="shared" si="7344"/>
        <v>343</v>
      </c>
      <c r="AA4800" s="15">
        <f>Premissas!$H$12</f>
        <v>66.98</v>
      </c>
      <c r="AB4800" s="16">
        <f t="shared" si="7341"/>
        <v>0</v>
      </c>
      <c r="AC4800" s="17">
        <f>AB4800*Premissas!$C$6</f>
        <v>0</v>
      </c>
      <c r="AD4800" s="15">
        <f t="shared" si="7342"/>
        <v>343</v>
      </c>
      <c r="AE4800" s="18">
        <f>AD4800*Premissas!$C$12</f>
        <v>11057.165453970263</v>
      </c>
    </row>
    <row r="4801" spans="1:33" x14ac:dyDescent="0.25">
      <c r="A4801" s="7" t="str">
        <f>Premissas!$E$13</f>
        <v>novembro/18</v>
      </c>
      <c r="B4801" s="29">
        <f t="shared" si="7345"/>
        <v>343</v>
      </c>
      <c r="C4801" s="15">
        <f>LARGE(Premissas!$H$13:$I$13,1)</f>
        <v>66.42</v>
      </c>
      <c r="D4801" s="16">
        <f t="shared" si="7335"/>
        <v>0</v>
      </c>
      <c r="E4801" s="17">
        <f>D4801*Premissas!$C$6</f>
        <v>0</v>
      </c>
      <c r="F4801" s="15">
        <f t="shared" si="7336"/>
        <v>343</v>
      </c>
      <c r="G4801" s="18">
        <f>F4801*Premissas!$C$5</f>
        <v>11057.165453970263</v>
      </c>
      <c r="M4801" s="7" t="str">
        <f>Premissas!$E$13</f>
        <v>novembro/18</v>
      </c>
      <c r="N4801" s="29">
        <f t="shared" si="7343"/>
        <v>343</v>
      </c>
      <c r="O4801" s="15">
        <f>Premissas!$I$13</f>
        <v>40.659999999999997</v>
      </c>
      <c r="P4801" s="16">
        <f t="shared" si="7338"/>
        <v>0</v>
      </c>
      <c r="Q4801" s="17">
        <f>P4801*Premissas!$C$13</f>
        <v>0</v>
      </c>
      <c r="R4801" s="15">
        <f t="shared" si="7339"/>
        <v>343</v>
      </c>
      <c r="S4801" s="18">
        <f>R4801*Premissas!$C$11</f>
        <v>16520.64220183486</v>
      </c>
      <c r="Y4801" s="7" t="str">
        <f>Premissas!$E$13</f>
        <v>novembro/18</v>
      </c>
      <c r="Z4801" s="29">
        <f t="shared" si="7344"/>
        <v>343</v>
      </c>
      <c r="AA4801" s="15">
        <f>Premissas!$H$13</f>
        <v>66.42</v>
      </c>
      <c r="AB4801" s="16">
        <f t="shared" si="7341"/>
        <v>0</v>
      </c>
      <c r="AC4801" s="17">
        <f>AB4801*Premissas!$C$6</f>
        <v>0</v>
      </c>
      <c r="AD4801" s="15">
        <f t="shared" si="7342"/>
        <v>343</v>
      </c>
      <c r="AE4801" s="18">
        <f>AD4801*Premissas!$C$12</f>
        <v>11057.165453970263</v>
      </c>
    </row>
    <row r="4802" spans="1:33" x14ac:dyDescent="0.25">
      <c r="A4802" s="26" t="s">
        <v>35</v>
      </c>
      <c r="B4802" s="5"/>
      <c r="C4802" s="5">
        <f>LARGE(C4789:C4801,1)</f>
        <v>89.49</v>
      </c>
      <c r="D4802" s="5">
        <f>LARGE(D4789:D4801,1)</f>
        <v>0</v>
      </c>
      <c r="E4802" s="27">
        <f>SUM(E4790:E4801)</f>
        <v>0</v>
      </c>
      <c r="F4802" s="5">
        <f>LARGE(F4789:F4801,1)</f>
        <v>343</v>
      </c>
      <c r="G4802" s="27">
        <f t="shared" si="7322"/>
        <v>132685.98544764312</v>
      </c>
      <c r="H4802" s="50">
        <f>E4802+G4802</f>
        <v>132685.98544764312</v>
      </c>
      <c r="I4802">
        <f>B4790</f>
        <v>343</v>
      </c>
      <c r="M4802" s="26" t="s">
        <v>35</v>
      </c>
      <c r="N4802" s="5"/>
      <c r="O4802" s="5">
        <f t="shared" ref="O4802:P4802" si="7346">LARGE(O4789:O4801,1)</f>
        <v>77.73</v>
      </c>
      <c r="P4802" s="5">
        <f t="shared" si="7346"/>
        <v>0</v>
      </c>
      <c r="Q4802" s="27">
        <f t="shared" ref="Q4802" si="7347">SUM(Q4790:Q4801)</f>
        <v>0</v>
      </c>
      <c r="R4802" s="5">
        <f t="shared" ref="R4802" si="7348">LARGE(R4789:R4801,1)</f>
        <v>343</v>
      </c>
      <c r="S4802" s="27">
        <f t="shared" si="7326"/>
        <v>198247.70642201827</v>
      </c>
      <c r="T4802" s="50">
        <f t="shared" ref="T4802" si="7349">Q4802+S4802</f>
        <v>198247.70642201827</v>
      </c>
      <c r="U4802">
        <f t="shared" ref="U4802" si="7350">N4790</f>
        <v>343</v>
      </c>
      <c r="Y4802" s="26" t="s">
        <v>35</v>
      </c>
      <c r="Z4802" s="5"/>
      <c r="AA4802" s="5">
        <f t="shared" ref="AA4802:AB4802" si="7351">LARGE(AA4789:AA4801,1)</f>
        <v>89.49</v>
      </c>
      <c r="AB4802" s="5">
        <f t="shared" si="7351"/>
        <v>0</v>
      </c>
      <c r="AC4802" s="27">
        <f t="shared" ref="AC4802" si="7352">SUM(AC4790:AC4801)</f>
        <v>0</v>
      </c>
      <c r="AD4802" s="5">
        <f t="shared" ref="AD4802" si="7353">LARGE(AD4789:AD4801,1)</f>
        <v>343</v>
      </c>
      <c r="AE4802" s="27">
        <f t="shared" si="7332"/>
        <v>132685.98544764312</v>
      </c>
      <c r="AF4802" s="50">
        <f t="shared" ref="AF4802" si="7354">AC4802+AE4802</f>
        <v>132685.98544764312</v>
      </c>
      <c r="AG4802">
        <f t="shared" ref="AG4802" si="7355">Z4790</f>
        <v>343</v>
      </c>
    </row>
    <row r="4803" spans="1:33" x14ac:dyDescent="0.25">
      <c r="A4803" s="6" t="s">
        <v>12</v>
      </c>
      <c r="B4803" s="6" t="s">
        <v>18</v>
      </c>
      <c r="C4803" s="6" t="s">
        <v>19</v>
      </c>
      <c r="D4803" s="14" t="s">
        <v>20</v>
      </c>
      <c r="E4803" s="14" t="s">
        <v>21</v>
      </c>
      <c r="F4803" s="6" t="s">
        <v>22</v>
      </c>
      <c r="G4803" s="6" t="s">
        <v>23</v>
      </c>
      <c r="M4803" s="6" t="s">
        <v>12</v>
      </c>
      <c r="N4803" s="6" t="s">
        <v>18</v>
      </c>
      <c r="O4803" s="6" t="s">
        <v>19</v>
      </c>
      <c r="P4803" s="14" t="s">
        <v>20</v>
      </c>
      <c r="Q4803" s="14" t="s">
        <v>21</v>
      </c>
      <c r="R4803" s="6" t="s">
        <v>22</v>
      </c>
      <c r="S4803" s="6" t="s">
        <v>23</v>
      </c>
      <c r="Y4803" s="6" t="s">
        <v>12</v>
      </c>
      <c r="Z4803" s="6" t="s">
        <v>18</v>
      </c>
      <c r="AA4803" s="6" t="s">
        <v>19</v>
      </c>
      <c r="AB4803" s="14" t="s">
        <v>20</v>
      </c>
      <c r="AC4803" s="14" t="s">
        <v>21</v>
      </c>
      <c r="AD4803" s="6" t="s">
        <v>22</v>
      </c>
      <c r="AE4803" s="6" t="s">
        <v>23</v>
      </c>
    </row>
    <row r="4804" spans="1:33" x14ac:dyDescent="0.25">
      <c r="A4804" s="7" t="str">
        <f>Premissas!$E$2</f>
        <v>outubro/19</v>
      </c>
      <c r="B4804" s="29">
        <f>B4790+1</f>
        <v>344</v>
      </c>
      <c r="C4804" s="15">
        <f>LARGE(Premissas!$H$2:$I$2,1)</f>
        <v>63.39</v>
      </c>
      <c r="D4804" s="16">
        <f t="shared" ref="D4804:D4815" si="7356">IF(C4804&gt;105%*B4804,(C4804-B4804),0)</f>
        <v>0</v>
      </c>
      <c r="E4804" s="17">
        <f>D4804*Premissas!$C$6</f>
        <v>0</v>
      </c>
      <c r="F4804" s="15">
        <f t="shared" ref="F4804:F4815" si="7357">IF(C4804&gt;B4804,C4804,B4804)</f>
        <v>344</v>
      </c>
      <c r="G4804" s="18">
        <f>F4804*Premissas!$C$5</f>
        <v>11089.402087946852</v>
      </c>
      <c r="M4804" s="7" t="str">
        <f>Premissas!$E$2</f>
        <v>outubro/19</v>
      </c>
      <c r="N4804" s="29">
        <f t="shared" ref="N4804" si="7358">N4790+1</f>
        <v>344</v>
      </c>
      <c r="O4804" s="15">
        <f>Premissas!$I$2</f>
        <v>63.39</v>
      </c>
      <c r="P4804" s="16">
        <f t="shared" ref="P4804:P4815" si="7359">IF(O4804&gt;105%*N4804,(O4804-N4804),0)</f>
        <v>0</v>
      </c>
      <c r="Q4804" s="17">
        <f>P4804*Premissas!$C$13</f>
        <v>0</v>
      </c>
      <c r="R4804" s="15">
        <f t="shared" ref="R4804:R4815" si="7360">IF(O4804&gt;N4804,O4804,N4804)</f>
        <v>344</v>
      </c>
      <c r="S4804" s="18">
        <f>R4804*Premissas!$C$11</f>
        <v>16568.80733944954</v>
      </c>
      <c r="Y4804" s="7" t="str">
        <f>Premissas!$E$2</f>
        <v>outubro/19</v>
      </c>
      <c r="Z4804" s="29">
        <f t="shared" ref="Z4804" si="7361">Z4790+1</f>
        <v>344</v>
      </c>
      <c r="AA4804" s="15">
        <f>Premissas!$H$2</f>
        <v>58.8</v>
      </c>
      <c r="AB4804" s="16">
        <f t="shared" ref="AB4804:AB4815" si="7362">IF(AA4804&gt;105%*Z4804,(AA4804-Z4804),0)</f>
        <v>0</v>
      </c>
      <c r="AC4804" s="17">
        <f>AB4804*Premissas!$C$6</f>
        <v>0</v>
      </c>
      <c r="AD4804" s="15">
        <f t="shared" ref="AD4804:AD4815" si="7363">IF(AA4804&gt;Z4804,AA4804,Z4804)</f>
        <v>344</v>
      </c>
      <c r="AE4804" s="18">
        <f>AD4804*Premissas!$C$12</f>
        <v>11089.402087946852</v>
      </c>
    </row>
    <row r="4805" spans="1:33" x14ac:dyDescent="0.25">
      <c r="A4805" s="7" t="str">
        <f>Premissas!$E$3</f>
        <v>setembro/19</v>
      </c>
      <c r="B4805" s="29">
        <f>B4804</f>
        <v>344</v>
      </c>
      <c r="C4805" s="15">
        <f>LARGE(Premissas!$H$3:$I$3,1)</f>
        <v>58.91</v>
      </c>
      <c r="D4805" s="16">
        <f t="shared" si="7356"/>
        <v>0</v>
      </c>
      <c r="E4805" s="17">
        <f>D4805*Premissas!$C$6</f>
        <v>0</v>
      </c>
      <c r="F4805" s="15">
        <f t="shared" si="7357"/>
        <v>344</v>
      </c>
      <c r="G4805" s="18">
        <f>F4805*Premissas!$C$5</f>
        <v>11089.402087946852</v>
      </c>
      <c r="M4805" s="7" t="str">
        <f>Premissas!$E$3</f>
        <v>setembro/19</v>
      </c>
      <c r="N4805" s="29">
        <f t="shared" ref="N4805:N4815" si="7364">N4804</f>
        <v>344</v>
      </c>
      <c r="O4805" s="15">
        <f>Premissas!$I$3</f>
        <v>52.19</v>
      </c>
      <c r="P4805" s="16">
        <f t="shared" si="7359"/>
        <v>0</v>
      </c>
      <c r="Q4805" s="17">
        <f>P4805*Premissas!$C$13</f>
        <v>0</v>
      </c>
      <c r="R4805" s="15">
        <f t="shared" si="7360"/>
        <v>344</v>
      </c>
      <c r="S4805" s="18">
        <f>R4805*Premissas!$C$11</f>
        <v>16568.80733944954</v>
      </c>
      <c r="Y4805" s="7" t="str">
        <f>Premissas!$E$3</f>
        <v>setembro/19</v>
      </c>
      <c r="Z4805" s="29">
        <f t="shared" ref="Z4805:Z4815" si="7365">Z4804</f>
        <v>344</v>
      </c>
      <c r="AA4805" s="15">
        <f>Premissas!$H$3</f>
        <v>58.91</v>
      </c>
      <c r="AB4805" s="16">
        <f t="shared" si="7362"/>
        <v>0</v>
      </c>
      <c r="AC4805" s="17">
        <f>AB4805*Premissas!$C$6</f>
        <v>0</v>
      </c>
      <c r="AD4805" s="15">
        <f t="shared" si="7363"/>
        <v>344</v>
      </c>
      <c r="AE4805" s="18">
        <f>AD4805*Premissas!$C$12</f>
        <v>11089.402087946852</v>
      </c>
    </row>
    <row r="4806" spans="1:33" x14ac:dyDescent="0.25">
      <c r="A4806" s="7" t="str">
        <f>Premissas!$E$4</f>
        <v>agosto/19</v>
      </c>
      <c r="B4806" s="29">
        <f t="shared" ref="B4806:B4815" si="7366">B4805</f>
        <v>344</v>
      </c>
      <c r="C4806" s="15">
        <f>LARGE(Premissas!$H$4:$I$4,1)</f>
        <v>46.48</v>
      </c>
      <c r="D4806" s="16">
        <f t="shared" si="7356"/>
        <v>0</v>
      </c>
      <c r="E4806" s="17">
        <f>D4806*Premissas!$C$6</f>
        <v>0</v>
      </c>
      <c r="F4806" s="15">
        <f t="shared" si="7357"/>
        <v>344</v>
      </c>
      <c r="G4806" s="18">
        <f>F4806*Premissas!$C$5</f>
        <v>11089.402087946852</v>
      </c>
      <c r="M4806" s="7" t="str">
        <f>Premissas!$E$4</f>
        <v>agosto/19</v>
      </c>
      <c r="N4806" s="29">
        <f t="shared" si="7364"/>
        <v>344</v>
      </c>
      <c r="O4806" s="15">
        <f>Premissas!$I$4</f>
        <v>20.16</v>
      </c>
      <c r="P4806" s="16">
        <f t="shared" si="7359"/>
        <v>0</v>
      </c>
      <c r="Q4806" s="17">
        <f>P4806*Premissas!$C$13</f>
        <v>0</v>
      </c>
      <c r="R4806" s="15">
        <f t="shared" si="7360"/>
        <v>344</v>
      </c>
      <c r="S4806" s="18">
        <f>R4806*Premissas!$C$11</f>
        <v>16568.80733944954</v>
      </c>
      <c r="Y4806" s="7" t="str">
        <f>Premissas!$E$4</f>
        <v>agosto/19</v>
      </c>
      <c r="Z4806" s="29">
        <f t="shared" si="7365"/>
        <v>344</v>
      </c>
      <c r="AA4806" s="15">
        <f>Premissas!$H$4</f>
        <v>46.48</v>
      </c>
      <c r="AB4806" s="16">
        <f t="shared" si="7362"/>
        <v>0</v>
      </c>
      <c r="AC4806" s="17">
        <f>AB4806*Premissas!$C$6</f>
        <v>0</v>
      </c>
      <c r="AD4806" s="15">
        <f t="shared" si="7363"/>
        <v>344</v>
      </c>
      <c r="AE4806" s="18">
        <f>AD4806*Premissas!$C$12</f>
        <v>11089.402087946852</v>
      </c>
    </row>
    <row r="4807" spans="1:33" x14ac:dyDescent="0.25">
      <c r="A4807" s="7" t="str">
        <f>Premissas!$E$5</f>
        <v>julho/19</v>
      </c>
      <c r="B4807" s="29">
        <f t="shared" si="7366"/>
        <v>344</v>
      </c>
      <c r="C4807" s="15">
        <f>LARGE(Premissas!$H$5:$I$5,1)</f>
        <v>63.17</v>
      </c>
      <c r="D4807" s="16">
        <f t="shared" si="7356"/>
        <v>0</v>
      </c>
      <c r="E4807" s="17">
        <f>D4807*Premissas!$C$6</f>
        <v>0</v>
      </c>
      <c r="F4807" s="15">
        <f t="shared" si="7357"/>
        <v>344</v>
      </c>
      <c r="G4807" s="18">
        <f>F4807*Premissas!$C$5</f>
        <v>11089.402087946852</v>
      </c>
      <c r="M4807" s="7" t="str">
        <f>Premissas!$E$5</f>
        <v>julho/19</v>
      </c>
      <c r="N4807" s="29">
        <f t="shared" si="7364"/>
        <v>344</v>
      </c>
      <c r="O4807" s="15">
        <f>Premissas!$I$5</f>
        <v>39.979999999999997</v>
      </c>
      <c r="P4807" s="16">
        <f t="shared" si="7359"/>
        <v>0</v>
      </c>
      <c r="Q4807" s="17">
        <f>P4807*Premissas!$C$13</f>
        <v>0</v>
      </c>
      <c r="R4807" s="15">
        <f t="shared" si="7360"/>
        <v>344</v>
      </c>
      <c r="S4807" s="18">
        <f>R4807*Premissas!$C$11</f>
        <v>16568.80733944954</v>
      </c>
      <c r="Y4807" s="7" t="str">
        <f>Premissas!$E$5</f>
        <v>julho/19</v>
      </c>
      <c r="Z4807" s="29">
        <f t="shared" si="7365"/>
        <v>344</v>
      </c>
      <c r="AA4807" s="15">
        <f>Premissas!$H$5</f>
        <v>63.17</v>
      </c>
      <c r="AB4807" s="16">
        <f t="shared" si="7362"/>
        <v>0</v>
      </c>
      <c r="AC4807" s="17">
        <f>AB4807*Premissas!$C$6</f>
        <v>0</v>
      </c>
      <c r="AD4807" s="15">
        <f t="shared" si="7363"/>
        <v>344</v>
      </c>
      <c r="AE4807" s="18">
        <f>AD4807*Premissas!$C$12</f>
        <v>11089.402087946852</v>
      </c>
    </row>
    <row r="4808" spans="1:33" x14ac:dyDescent="0.25">
      <c r="A4808" s="7" t="str">
        <f>Premissas!$E$6</f>
        <v>junho/19</v>
      </c>
      <c r="B4808" s="29">
        <f t="shared" si="7366"/>
        <v>344</v>
      </c>
      <c r="C4808" s="15">
        <f>LARGE(Premissas!$H$6:$I$6,1)</f>
        <v>59.47</v>
      </c>
      <c r="D4808" s="16">
        <f t="shared" si="7356"/>
        <v>0</v>
      </c>
      <c r="E4808" s="17">
        <f>D4808*Premissas!$C$6</f>
        <v>0</v>
      </c>
      <c r="F4808" s="15">
        <f t="shared" si="7357"/>
        <v>344</v>
      </c>
      <c r="G4808" s="18">
        <f>F4808*Premissas!$C$5</f>
        <v>11089.402087946852</v>
      </c>
      <c r="M4808" s="7" t="str">
        <f>Premissas!$E$6</f>
        <v>junho/19</v>
      </c>
      <c r="N4808" s="29">
        <f t="shared" si="7364"/>
        <v>344</v>
      </c>
      <c r="O4808" s="15">
        <f>Premissas!$I$6</f>
        <v>47.71</v>
      </c>
      <c r="P4808" s="16">
        <f t="shared" si="7359"/>
        <v>0</v>
      </c>
      <c r="Q4808" s="17">
        <f>P4808*Premissas!$C$13</f>
        <v>0</v>
      </c>
      <c r="R4808" s="15">
        <f t="shared" si="7360"/>
        <v>344</v>
      </c>
      <c r="S4808" s="18">
        <f>R4808*Premissas!$C$11</f>
        <v>16568.80733944954</v>
      </c>
      <c r="Y4808" s="7" t="str">
        <f>Premissas!$E$6</f>
        <v>junho/19</v>
      </c>
      <c r="Z4808" s="29">
        <f t="shared" si="7365"/>
        <v>344</v>
      </c>
      <c r="AA4808" s="15">
        <f>Premissas!$H$6</f>
        <v>59.47</v>
      </c>
      <c r="AB4808" s="16">
        <f t="shared" si="7362"/>
        <v>0</v>
      </c>
      <c r="AC4808" s="17">
        <f>AB4808*Premissas!$C$6</f>
        <v>0</v>
      </c>
      <c r="AD4808" s="15">
        <f t="shared" si="7363"/>
        <v>344</v>
      </c>
      <c r="AE4808" s="18">
        <f>AD4808*Premissas!$C$12</f>
        <v>11089.402087946852</v>
      </c>
    </row>
    <row r="4809" spans="1:33" x14ac:dyDescent="0.25">
      <c r="A4809" s="7" t="str">
        <f>Premissas!$E$7</f>
        <v>maio/19</v>
      </c>
      <c r="B4809" s="29">
        <f t="shared" si="7366"/>
        <v>344</v>
      </c>
      <c r="C4809" s="15">
        <f>LARGE(Premissas!$H$7:$I$7,1)</f>
        <v>61.04</v>
      </c>
      <c r="D4809" s="20">
        <f t="shared" si="7356"/>
        <v>0</v>
      </c>
      <c r="E4809" s="17">
        <f>D4809*Premissas!$C$6</f>
        <v>0</v>
      </c>
      <c r="F4809" s="15">
        <f t="shared" si="7357"/>
        <v>344</v>
      </c>
      <c r="G4809" s="18">
        <f>F4809*Premissas!$C$5</f>
        <v>11089.402087946852</v>
      </c>
      <c r="M4809" s="7" t="str">
        <f>Premissas!$E$7</f>
        <v>maio/19</v>
      </c>
      <c r="N4809" s="29">
        <f t="shared" si="7364"/>
        <v>344</v>
      </c>
      <c r="O4809" s="15">
        <f>Premissas!$I$7</f>
        <v>46.37</v>
      </c>
      <c r="P4809" s="20">
        <f t="shared" si="7359"/>
        <v>0</v>
      </c>
      <c r="Q4809" s="17">
        <f>P4809*Premissas!$C$13</f>
        <v>0</v>
      </c>
      <c r="R4809" s="15">
        <f t="shared" si="7360"/>
        <v>344</v>
      </c>
      <c r="S4809" s="18">
        <f>R4809*Premissas!$C$11</f>
        <v>16568.80733944954</v>
      </c>
      <c r="Y4809" s="7" t="str">
        <f>Premissas!$E$7</f>
        <v>maio/19</v>
      </c>
      <c r="Z4809" s="29">
        <f t="shared" si="7365"/>
        <v>344</v>
      </c>
      <c r="AA4809" s="15">
        <f>Premissas!$H$7</f>
        <v>61.04</v>
      </c>
      <c r="AB4809" s="20">
        <f t="shared" si="7362"/>
        <v>0</v>
      </c>
      <c r="AC4809" s="17">
        <f>AB4809*Premissas!$C$6</f>
        <v>0</v>
      </c>
      <c r="AD4809" s="15">
        <f t="shared" si="7363"/>
        <v>344</v>
      </c>
      <c r="AE4809" s="18">
        <f>AD4809*Premissas!$C$12</f>
        <v>11089.402087946852</v>
      </c>
    </row>
    <row r="4810" spans="1:33" x14ac:dyDescent="0.25">
      <c r="A4810" s="7" t="str">
        <f>Premissas!$E$8</f>
        <v>abril/19</v>
      </c>
      <c r="B4810" s="29">
        <f t="shared" si="7366"/>
        <v>344</v>
      </c>
      <c r="C4810" s="15">
        <f>LARGE(Premissas!$H$8:$I$8,1)</f>
        <v>81.98</v>
      </c>
      <c r="D4810" s="20">
        <f t="shared" si="7356"/>
        <v>0</v>
      </c>
      <c r="E4810" s="17">
        <f>D4810*Premissas!$C$6</f>
        <v>0</v>
      </c>
      <c r="F4810" s="15">
        <f t="shared" si="7357"/>
        <v>344</v>
      </c>
      <c r="G4810" s="18">
        <f>F4810*Premissas!$C$5</f>
        <v>11089.402087946852</v>
      </c>
      <c r="M4810" s="7" t="str">
        <f>Premissas!$E$8</f>
        <v>abril/19</v>
      </c>
      <c r="N4810" s="29">
        <f t="shared" si="7364"/>
        <v>344</v>
      </c>
      <c r="O4810" s="15">
        <f>Premissas!$I$8</f>
        <v>53.09</v>
      </c>
      <c r="P4810" s="20">
        <f t="shared" si="7359"/>
        <v>0</v>
      </c>
      <c r="Q4810" s="17">
        <f>P4810*Premissas!$C$13</f>
        <v>0</v>
      </c>
      <c r="R4810" s="15">
        <f t="shared" si="7360"/>
        <v>344</v>
      </c>
      <c r="S4810" s="18">
        <f>R4810*Premissas!$C$11</f>
        <v>16568.80733944954</v>
      </c>
      <c r="Y4810" s="7" t="str">
        <f>Premissas!$E$8</f>
        <v>abril/19</v>
      </c>
      <c r="Z4810" s="29">
        <f t="shared" si="7365"/>
        <v>344</v>
      </c>
      <c r="AA4810" s="15">
        <f>Premissas!$H$8</f>
        <v>81.98</v>
      </c>
      <c r="AB4810" s="20">
        <f t="shared" si="7362"/>
        <v>0</v>
      </c>
      <c r="AC4810" s="17">
        <f>AB4810*Premissas!$C$6</f>
        <v>0</v>
      </c>
      <c r="AD4810" s="15">
        <f t="shared" si="7363"/>
        <v>344</v>
      </c>
      <c r="AE4810" s="18">
        <f>AD4810*Premissas!$C$12</f>
        <v>11089.402087946852</v>
      </c>
    </row>
    <row r="4811" spans="1:33" x14ac:dyDescent="0.25">
      <c r="A4811" s="7" t="str">
        <f>Premissas!$E$9</f>
        <v>março/19</v>
      </c>
      <c r="B4811" s="29">
        <f t="shared" si="7366"/>
        <v>344</v>
      </c>
      <c r="C4811" s="15">
        <f>LARGE(Premissas!$H$9:$I$9,1)</f>
        <v>77.73</v>
      </c>
      <c r="D4811" s="20">
        <f t="shared" si="7356"/>
        <v>0</v>
      </c>
      <c r="E4811" s="17">
        <f>D4811*Premissas!$C$6</f>
        <v>0</v>
      </c>
      <c r="F4811" s="15">
        <f t="shared" si="7357"/>
        <v>344</v>
      </c>
      <c r="G4811" s="18">
        <f>F4811*Premissas!$C$5</f>
        <v>11089.402087946852</v>
      </c>
      <c r="M4811" s="7" t="str">
        <f>Premissas!$E$9</f>
        <v>março/19</v>
      </c>
      <c r="N4811" s="29">
        <f t="shared" si="7364"/>
        <v>344</v>
      </c>
      <c r="O4811" s="15">
        <f>Premissas!$I$9</f>
        <v>77.73</v>
      </c>
      <c r="P4811" s="20">
        <f t="shared" si="7359"/>
        <v>0</v>
      </c>
      <c r="Q4811" s="17">
        <f>P4811*Premissas!$C$13</f>
        <v>0</v>
      </c>
      <c r="R4811" s="15">
        <f t="shared" si="7360"/>
        <v>344</v>
      </c>
      <c r="S4811" s="18">
        <f>R4811*Premissas!$C$11</f>
        <v>16568.80733944954</v>
      </c>
      <c r="Y4811" s="7" t="str">
        <f>Premissas!$E$9</f>
        <v>março/19</v>
      </c>
      <c r="Z4811" s="29">
        <f t="shared" si="7365"/>
        <v>344</v>
      </c>
      <c r="AA4811" s="15">
        <f>Premissas!$H$9</f>
        <v>77.62</v>
      </c>
      <c r="AB4811" s="20">
        <f t="shared" si="7362"/>
        <v>0</v>
      </c>
      <c r="AC4811" s="17">
        <f>AB4811*Premissas!$C$6</f>
        <v>0</v>
      </c>
      <c r="AD4811" s="15">
        <f t="shared" si="7363"/>
        <v>344</v>
      </c>
      <c r="AE4811" s="18">
        <f>AD4811*Premissas!$C$12</f>
        <v>11089.402087946852</v>
      </c>
    </row>
    <row r="4812" spans="1:33" x14ac:dyDescent="0.25">
      <c r="A4812" s="7" t="str">
        <f>Premissas!$E$10</f>
        <v>fevereiro/19</v>
      </c>
      <c r="B4812" s="29">
        <f t="shared" si="7366"/>
        <v>344</v>
      </c>
      <c r="C4812" s="15">
        <f>LARGE(Premissas!$H$10:$I$10,1)</f>
        <v>89.49</v>
      </c>
      <c r="D4812" s="20">
        <f t="shared" si="7356"/>
        <v>0</v>
      </c>
      <c r="E4812" s="17">
        <f>D4812*Premissas!$C$6</f>
        <v>0</v>
      </c>
      <c r="F4812" s="15">
        <f t="shared" si="7357"/>
        <v>344</v>
      </c>
      <c r="G4812" s="18">
        <f>F4812*Premissas!$C$5</f>
        <v>11089.402087946852</v>
      </c>
      <c r="M4812" s="7" t="str">
        <f>Premissas!$E$10</f>
        <v>fevereiro/19</v>
      </c>
      <c r="N4812" s="29">
        <f t="shared" si="7364"/>
        <v>344</v>
      </c>
      <c r="O4812" s="15">
        <f>Premissas!$I$10</f>
        <v>61.82</v>
      </c>
      <c r="P4812" s="20">
        <f t="shared" si="7359"/>
        <v>0</v>
      </c>
      <c r="Q4812" s="17">
        <f>P4812*Premissas!$C$13</f>
        <v>0</v>
      </c>
      <c r="R4812" s="15">
        <f t="shared" si="7360"/>
        <v>344</v>
      </c>
      <c r="S4812" s="18">
        <f>R4812*Premissas!$C$11</f>
        <v>16568.80733944954</v>
      </c>
      <c r="Y4812" s="7" t="str">
        <f>Premissas!$E$10</f>
        <v>fevereiro/19</v>
      </c>
      <c r="Z4812" s="29">
        <f t="shared" si="7365"/>
        <v>344</v>
      </c>
      <c r="AA4812" s="15">
        <f>Premissas!$H$10</f>
        <v>89.49</v>
      </c>
      <c r="AB4812" s="20">
        <f t="shared" si="7362"/>
        <v>0</v>
      </c>
      <c r="AC4812" s="17">
        <f>AB4812*Premissas!$C$6</f>
        <v>0</v>
      </c>
      <c r="AD4812" s="15">
        <f t="shared" si="7363"/>
        <v>344</v>
      </c>
      <c r="AE4812" s="18">
        <f>AD4812*Premissas!$C$12</f>
        <v>11089.402087946852</v>
      </c>
    </row>
    <row r="4813" spans="1:33" x14ac:dyDescent="0.25">
      <c r="A4813" s="7" t="str">
        <f>Premissas!$E$11</f>
        <v>janeiro/19</v>
      </c>
      <c r="B4813" s="29">
        <f t="shared" si="7366"/>
        <v>344</v>
      </c>
      <c r="C4813" s="15">
        <f>LARGE(Premissas!$H$11:$I$11,1)</f>
        <v>81.09</v>
      </c>
      <c r="D4813" s="16">
        <f t="shared" si="7356"/>
        <v>0</v>
      </c>
      <c r="E4813" s="17">
        <f>D4813*Premissas!$C$6</f>
        <v>0</v>
      </c>
      <c r="F4813" s="15">
        <f t="shared" si="7357"/>
        <v>344</v>
      </c>
      <c r="G4813" s="18">
        <f>F4813*Premissas!$C$5</f>
        <v>11089.402087946852</v>
      </c>
      <c r="M4813" s="7" t="str">
        <f>Premissas!$E$11</f>
        <v>janeiro/19</v>
      </c>
      <c r="N4813" s="29">
        <f t="shared" si="7364"/>
        <v>344</v>
      </c>
      <c r="O4813" s="15">
        <f>Premissas!$I$11</f>
        <v>57.12</v>
      </c>
      <c r="P4813" s="16">
        <f t="shared" si="7359"/>
        <v>0</v>
      </c>
      <c r="Q4813" s="17">
        <f>P4813*Premissas!$C$13</f>
        <v>0</v>
      </c>
      <c r="R4813" s="15">
        <f t="shared" si="7360"/>
        <v>344</v>
      </c>
      <c r="S4813" s="18">
        <f>R4813*Premissas!$C$11</f>
        <v>16568.80733944954</v>
      </c>
      <c r="Y4813" s="7" t="str">
        <f>Premissas!$E$11</f>
        <v>janeiro/19</v>
      </c>
      <c r="Z4813" s="29">
        <f t="shared" si="7365"/>
        <v>344</v>
      </c>
      <c r="AA4813" s="15">
        <f>Premissas!$H$11</f>
        <v>81.09</v>
      </c>
      <c r="AB4813" s="16">
        <f t="shared" si="7362"/>
        <v>0</v>
      </c>
      <c r="AC4813" s="17">
        <f>AB4813*Premissas!$C$6</f>
        <v>0</v>
      </c>
      <c r="AD4813" s="15">
        <f t="shared" si="7363"/>
        <v>344</v>
      </c>
      <c r="AE4813" s="18">
        <f>AD4813*Premissas!$C$12</f>
        <v>11089.402087946852</v>
      </c>
    </row>
    <row r="4814" spans="1:33" x14ac:dyDescent="0.25">
      <c r="A4814" s="7" t="str">
        <f>Premissas!$E$12</f>
        <v>dezembro/18</v>
      </c>
      <c r="B4814" s="29">
        <f t="shared" si="7366"/>
        <v>344</v>
      </c>
      <c r="C4814" s="15">
        <f>LARGE(Premissas!$H$12:$I$12,1)</f>
        <v>66.98</v>
      </c>
      <c r="D4814" s="16">
        <f t="shared" si="7356"/>
        <v>0</v>
      </c>
      <c r="E4814" s="17">
        <f>D4814*Premissas!$C$6</f>
        <v>0</v>
      </c>
      <c r="F4814" s="15">
        <f t="shared" si="7357"/>
        <v>344</v>
      </c>
      <c r="G4814" s="18">
        <f>F4814*Premissas!$C$5</f>
        <v>11089.402087946852</v>
      </c>
      <c r="M4814" s="7" t="str">
        <f>Premissas!$E$12</f>
        <v>dezembro/18</v>
      </c>
      <c r="N4814" s="29">
        <f t="shared" si="7364"/>
        <v>344</v>
      </c>
      <c r="O4814" s="15">
        <f>Premissas!$I$12</f>
        <v>56.9</v>
      </c>
      <c r="P4814" s="16">
        <f t="shared" si="7359"/>
        <v>0</v>
      </c>
      <c r="Q4814" s="17">
        <f>P4814*Premissas!$C$13</f>
        <v>0</v>
      </c>
      <c r="R4814" s="15">
        <f t="shared" si="7360"/>
        <v>344</v>
      </c>
      <c r="S4814" s="18">
        <f>R4814*Premissas!$C$11</f>
        <v>16568.80733944954</v>
      </c>
      <c r="Y4814" s="7" t="str">
        <f>Premissas!$E$12</f>
        <v>dezembro/18</v>
      </c>
      <c r="Z4814" s="29">
        <f t="shared" si="7365"/>
        <v>344</v>
      </c>
      <c r="AA4814" s="15">
        <f>Premissas!$H$12</f>
        <v>66.98</v>
      </c>
      <c r="AB4814" s="16">
        <f t="shared" si="7362"/>
        <v>0</v>
      </c>
      <c r="AC4814" s="17">
        <f>AB4814*Premissas!$C$6</f>
        <v>0</v>
      </c>
      <c r="AD4814" s="15">
        <f t="shared" si="7363"/>
        <v>344</v>
      </c>
      <c r="AE4814" s="18">
        <f>AD4814*Premissas!$C$12</f>
        <v>11089.402087946852</v>
      </c>
    </row>
    <row r="4815" spans="1:33" x14ac:dyDescent="0.25">
      <c r="A4815" s="7" t="str">
        <f>Premissas!$E$13</f>
        <v>novembro/18</v>
      </c>
      <c r="B4815" s="29">
        <f t="shared" si="7366"/>
        <v>344</v>
      </c>
      <c r="C4815" s="15">
        <f>LARGE(Premissas!$H$13:$I$13,1)</f>
        <v>66.42</v>
      </c>
      <c r="D4815" s="16">
        <f t="shared" si="7356"/>
        <v>0</v>
      </c>
      <c r="E4815" s="17">
        <f>D4815*Premissas!$C$6</f>
        <v>0</v>
      </c>
      <c r="F4815" s="15">
        <f t="shared" si="7357"/>
        <v>344</v>
      </c>
      <c r="G4815" s="18">
        <f>F4815*Premissas!$C$5</f>
        <v>11089.402087946852</v>
      </c>
      <c r="M4815" s="7" t="str">
        <f>Premissas!$E$13</f>
        <v>novembro/18</v>
      </c>
      <c r="N4815" s="29">
        <f t="shared" si="7364"/>
        <v>344</v>
      </c>
      <c r="O4815" s="15">
        <f>Premissas!$I$13</f>
        <v>40.659999999999997</v>
      </c>
      <c r="P4815" s="16">
        <f t="shared" si="7359"/>
        <v>0</v>
      </c>
      <c r="Q4815" s="17">
        <f>P4815*Premissas!$C$13</f>
        <v>0</v>
      </c>
      <c r="R4815" s="15">
        <f t="shared" si="7360"/>
        <v>344</v>
      </c>
      <c r="S4815" s="18">
        <f>R4815*Premissas!$C$11</f>
        <v>16568.80733944954</v>
      </c>
      <c r="Y4815" s="7" t="str">
        <f>Premissas!$E$13</f>
        <v>novembro/18</v>
      </c>
      <c r="Z4815" s="29">
        <f t="shared" si="7365"/>
        <v>344</v>
      </c>
      <c r="AA4815" s="15">
        <f>Premissas!$H$13</f>
        <v>66.42</v>
      </c>
      <c r="AB4815" s="16">
        <f t="shared" si="7362"/>
        <v>0</v>
      </c>
      <c r="AC4815" s="17">
        <f>AB4815*Premissas!$C$6</f>
        <v>0</v>
      </c>
      <c r="AD4815" s="15">
        <f t="shared" si="7363"/>
        <v>344</v>
      </c>
      <c r="AE4815" s="18">
        <f>AD4815*Premissas!$C$12</f>
        <v>11089.402087946852</v>
      </c>
    </row>
    <row r="4816" spans="1:33" x14ac:dyDescent="0.25">
      <c r="A4816" s="26" t="s">
        <v>35</v>
      </c>
      <c r="B4816" s="5"/>
      <c r="C4816" s="5">
        <f>LARGE(C4803:C4815,1)</f>
        <v>89.49</v>
      </c>
      <c r="D4816" s="5">
        <f>LARGE(D4803:D4815,1)</f>
        <v>0</v>
      </c>
      <c r="E4816" s="27">
        <f>SUM(E4804:E4815)</f>
        <v>0</v>
      </c>
      <c r="F4816" s="5">
        <f>LARGE(F4803:F4815,1)</f>
        <v>344</v>
      </c>
      <c r="G4816" s="27">
        <f t="shared" si="7322"/>
        <v>133072.82505536225</v>
      </c>
      <c r="H4816" s="50">
        <f>E4816+G4816</f>
        <v>133072.82505536225</v>
      </c>
      <c r="I4816">
        <f>B4804</f>
        <v>344</v>
      </c>
      <c r="M4816" s="26" t="s">
        <v>35</v>
      </c>
      <c r="N4816" s="5"/>
      <c r="O4816" s="5">
        <f t="shared" ref="O4816:P4816" si="7367">LARGE(O4803:O4815,1)</f>
        <v>77.73</v>
      </c>
      <c r="P4816" s="5">
        <f t="shared" si="7367"/>
        <v>0</v>
      </c>
      <c r="Q4816" s="27">
        <f t="shared" ref="Q4816" si="7368">SUM(Q4804:Q4815)</f>
        <v>0</v>
      </c>
      <c r="R4816" s="5">
        <f t="shared" ref="R4816" si="7369">LARGE(R4803:R4815,1)</f>
        <v>344</v>
      </c>
      <c r="S4816" s="27">
        <f t="shared" si="7326"/>
        <v>198825.68807339444</v>
      </c>
      <c r="T4816" s="50">
        <f t="shared" ref="T4816" si="7370">Q4816+S4816</f>
        <v>198825.68807339444</v>
      </c>
      <c r="U4816">
        <f t="shared" ref="U4816" si="7371">N4804</f>
        <v>344</v>
      </c>
      <c r="Y4816" s="26" t="s">
        <v>35</v>
      </c>
      <c r="Z4816" s="5"/>
      <c r="AA4816" s="5">
        <f t="shared" ref="AA4816:AB4816" si="7372">LARGE(AA4803:AA4815,1)</f>
        <v>89.49</v>
      </c>
      <c r="AB4816" s="5">
        <f t="shared" si="7372"/>
        <v>0</v>
      </c>
      <c r="AC4816" s="27">
        <f t="shared" ref="AC4816" si="7373">SUM(AC4804:AC4815)</f>
        <v>0</v>
      </c>
      <c r="AD4816" s="5">
        <f t="shared" ref="AD4816" si="7374">LARGE(AD4803:AD4815,1)</f>
        <v>344</v>
      </c>
      <c r="AE4816" s="27">
        <f t="shared" si="7332"/>
        <v>133072.82505536225</v>
      </c>
      <c r="AF4816" s="50">
        <f t="shared" ref="AF4816" si="7375">AC4816+AE4816</f>
        <v>133072.82505536225</v>
      </c>
      <c r="AG4816">
        <f t="shared" ref="AG4816" si="7376">Z4804</f>
        <v>344</v>
      </c>
    </row>
    <row r="4817" spans="1:33" x14ac:dyDescent="0.25">
      <c r="A4817" s="6" t="s">
        <v>12</v>
      </c>
      <c r="B4817" s="6" t="s">
        <v>18</v>
      </c>
      <c r="C4817" s="6" t="s">
        <v>19</v>
      </c>
      <c r="D4817" s="14" t="s">
        <v>20</v>
      </c>
      <c r="E4817" s="14" t="s">
        <v>21</v>
      </c>
      <c r="F4817" s="6" t="s">
        <v>22</v>
      </c>
      <c r="G4817" s="6" t="s">
        <v>23</v>
      </c>
      <c r="M4817" s="6" t="s">
        <v>12</v>
      </c>
      <c r="N4817" s="6" t="s">
        <v>18</v>
      </c>
      <c r="O4817" s="6" t="s">
        <v>19</v>
      </c>
      <c r="P4817" s="14" t="s">
        <v>20</v>
      </c>
      <c r="Q4817" s="14" t="s">
        <v>21</v>
      </c>
      <c r="R4817" s="6" t="s">
        <v>22</v>
      </c>
      <c r="S4817" s="6" t="s">
        <v>23</v>
      </c>
      <c r="Y4817" s="6" t="s">
        <v>12</v>
      </c>
      <c r="Z4817" s="6" t="s">
        <v>18</v>
      </c>
      <c r="AA4817" s="6" t="s">
        <v>19</v>
      </c>
      <c r="AB4817" s="14" t="s">
        <v>20</v>
      </c>
      <c r="AC4817" s="14" t="s">
        <v>21</v>
      </c>
      <c r="AD4817" s="6" t="s">
        <v>22</v>
      </c>
      <c r="AE4817" s="6" t="s">
        <v>23</v>
      </c>
    </row>
    <row r="4818" spans="1:33" x14ac:dyDescent="0.25">
      <c r="A4818" s="7" t="str">
        <f>Premissas!$E$2</f>
        <v>outubro/19</v>
      </c>
      <c r="B4818" s="29">
        <f>B4804+1</f>
        <v>345</v>
      </c>
      <c r="C4818" s="15">
        <f>LARGE(Premissas!$H$2:$I$2,1)</f>
        <v>63.39</v>
      </c>
      <c r="D4818" s="16">
        <f t="shared" ref="D4818:D4829" si="7377">IF(C4818&gt;105%*B4818,(C4818-B4818),0)</f>
        <v>0</v>
      </c>
      <c r="E4818" s="17">
        <f>D4818*Premissas!$C$6</f>
        <v>0</v>
      </c>
      <c r="F4818" s="15">
        <f t="shared" ref="F4818:F4829" si="7378">IF(C4818&gt;B4818,C4818,B4818)</f>
        <v>345</v>
      </c>
      <c r="G4818" s="18">
        <f>F4818*Premissas!$C$5</f>
        <v>11121.638721923442</v>
      </c>
      <c r="M4818" s="7" t="str">
        <f>Premissas!$E$2</f>
        <v>outubro/19</v>
      </c>
      <c r="N4818" s="29">
        <f t="shared" ref="N4818" si="7379">N4804+1</f>
        <v>345</v>
      </c>
      <c r="O4818" s="15">
        <f>Premissas!$I$2</f>
        <v>63.39</v>
      </c>
      <c r="P4818" s="16">
        <f t="shared" ref="P4818:P4829" si="7380">IF(O4818&gt;105%*N4818,(O4818-N4818),0)</f>
        <v>0</v>
      </c>
      <c r="Q4818" s="17">
        <f>P4818*Premissas!$C$13</f>
        <v>0</v>
      </c>
      <c r="R4818" s="15">
        <f t="shared" ref="R4818:R4829" si="7381">IF(O4818&gt;N4818,O4818,N4818)</f>
        <v>345</v>
      </c>
      <c r="S4818" s="18">
        <f>R4818*Premissas!$C$11</f>
        <v>16616.972477064221</v>
      </c>
      <c r="Y4818" s="7" t="str">
        <f>Premissas!$E$2</f>
        <v>outubro/19</v>
      </c>
      <c r="Z4818" s="29">
        <f t="shared" ref="Z4818" si="7382">Z4804+1</f>
        <v>345</v>
      </c>
      <c r="AA4818" s="15">
        <f>Premissas!$H$2</f>
        <v>58.8</v>
      </c>
      <c r="AB4818" s="16">
        <f t="shared" ref="AB4818:AB4829" si="7383">IF(AA4818&gt;105%*Z4818,(AA4818-Z4818),0)</f>
        <v>0</v>
      </c>
      <c r="AC4818" s="17">
        <f>AB4818*Premissas!$C$6</f>
        <v>0</v>
      </c>
      <c r="AD4818" s="15">
        <f t="shared" ref="AD4818:AD4829" si="7384">IF(AA4818&gt;Z4818,AA4818,Z4818)</f>
        <v>345</v>
      </c>
      <c r="AE4818" s="18">
        <f>AD4818*Premissas!$C$12</f>
        <v>11121.638721923442</v>
      </c>
    </row>
    <row r="4819" spans="1:33" x14ac:dyDescent="0.25">
      <c r="A4819" s="7" t="str">
        <f>Premissas!$E$3</f>
        <v>setembro/19</v>
      </c>
      <c r="B4819" s="29">
        <f>B4818</f>
        <v>345</v>
      </c>
      <c r="C4819" s="15">
        <f>LARGE(Premissas!$H$3:$I$3,1)</f>
        <v>58.91</v>
      </c>
      <c r="D4819" s="16">
        <f t="shared" si="7377"/>
        <v>0</v>
      </c>
      <c r="E4819" s="17">
        <f>D4819*Premissas!$C$6</f>
        <v>0</v>
      </c>
      <c r="F4819" s="15">
        <f t="shared" si="7378"/>
        <v>345</v>
      </c>
      <c r="G4819" s="18">
        <f>F4819*Premissas!$C$5</f>
        <v>11121.638721923442</v>
      </c>
      <c r="M4819" s="7" t="str">
        <f>Premissas!$E$3</f>
        <v>setembro/19</v>
      </c>
      <c r="N4819" s="29">
        <f t="shared" ref="N4819:N4829" si="7385">N4818</f>
        <v>345</v>
      </c>
      <c r="O4819" s="15">
        <f>Premissas!$I$3</f>
        <v>52.19</v>
      </c>
      <c r="P4819" s="16">
        <f t="shared" si="7380"/>
        <v>0</v>
      </c>
      <c r="Q4819" s="17">
        <f>P4819*Premissas!$C$13</f>
        <v>0</v>
      </c>
      <c r="R4819" s="15">
        <f t="shared" si="7381"/>
        <v>345</v>
      </c>
      <c r="S4819" s="18">
        <f>R4819*Premissas!$C$11</f>
        <v>16616.972477064221</v>
      </c>
      <c r="Y4819" s="7" t="str">
        <f>Premissas!$E$3</f>
        <v>setembro/19</v>
      </c>
      <c r="Z4819" s="29">
        <f t="shared" ref="Z4819:Z4829" si="7386">Z4818</f>
        <v>345</v>
      </c>
      <c r="AA4819" s="15">
        <f>Premissas!$H$3</f>
        <v>58.91</v>
      </c>
      <c r="AB4819" s="16">
        <f t="shared" si="7383"/>
        <v>0</v>
      </c>
      <c r="AC4819" s="17">
        <f>AB4819*Premissas!$C$6</f>
        <v>0</v>
      </c>
      <c r="AD4819" s="15">
        <f t="shared" si="7384"/>
        <v>345</v>
      </c>
      <c r="AE4819" s="18">
        <f>AD4819*Premissas!$C$12</f>
        <v>11121.638721923442</v>
      </c>
    </row>
    <row r="4820" spans="1:33" x14ac:dyDescent="0.25">
      <c r="A4820" s="7" t="str">
        <f>Premissas!$E$4</f>
        <v>agosto/19</v>
      </c>
      <c r="B4820" s="29">
        <f t="shared" ref="B4820:B4829" si="7387">B4819</f>
        <v>345</v>
      </c>
      <c r="C4820" s="15">
        <f>LARGE(Premissas!$H$4:$I$4,1)</f>
        <v>46.48</v>
      </c>
      <c r="D4820" s="16">
        <f t="shared" si="7377"/>
        <v>0</v>
      </c>
      <c r="E4820" s="17">
        <f>D4820*Premissas!$C$6</f>
        <v>0</v>
      </c>
      <c r="F4820" s="15">
        <f t="shared" si="7378"/>
        <v>345</v>
      </c>
      <c r="G4820" s="18">
        <f>F4820*Premissas!$C$5</f>
        <v>11121.638721923442</v>
      </c>
      <c r="M4820" s="7" t="str">
        <f>Premissas!$E$4</f>
        <v>agosto/19</v>
      </c>
      <c r="N4820" s="29">
        <f t="shared" si="7385"/>
        <v>345</v>
      </c>
      <c r="O4820" s="15">
        <f>Premissas!$I$4</f>
        <v>20.16</v>
      </c>
      <c r="P4820" s="16">
        <f t="shared" si="7380"/>
        <v>0</v>
      </c>
      <c r="Q4820" s="17">
        <f>P4820*Premissas!$C$13</f>
        <v>0</v>
      </c>
      <c r="R4820" s="15">
        <f t="shared" si="7381"/>
        <v>345</v>
      </c>
      <c r="S4820" s="18">
        <f>R4820*Premissas!$C$11</f>
        <v>16616.972477064221</v>
      </c>
      <c r="Y4820" s="7" t="str">
        <f>Premissas!$E$4</f>
        <v>agosto/19</v>
      </c>
      <c r="Z4820" s="29">
        <f t="shared" si="7386"/>
        <v>345</v>
      </c>
      <c r="AA4820" s="15">
        <f>Premissas!$H$4</f>
        <v>46.48</v>
      </c>
      <c r="AB4820" s="16">
        <f t="shared" si="7383"/>
        <v>0</v>
      </c>
      <c r="AC4820" s="17">
        <f>AB4820*Premissas!$C$6</f>
        <v>0</v>
      </c>
      <c r="AD4820" s="15">
        <f t="shared" si="7384"/>
        <v>345</v>
      </c>
      <c r="AE4820" s="18">
        <f>AD4820*Premissas!$C$12</f>
        <v>11121.638721923442</v>
      </c>
    </row>
    <row r="4821" spans="1:33" x14ac:dyDescent="0.25">
      <c r="A4821" s="7" t="str">
        <f>Premissas!$E$5</f>
        <v>julho/19</v>
      </c>
      <c r="B4821" s="29">
        <f t="shared" si="7387"/>
        <v>345</v>
      </c>
      <c r="C4821" s="15">
        <f>LARGE(Premissas!$H$5:$I$5,1)</f>
        <v>63.17</v>
      </c>
      <c r="D4821" s="16">
        <f t="shared" si="7377"/>
        <v>0</v>
      </c>
      <c r="E4821" s="17">
        <f>D4821*Premissas!$C$6</f>
        <v>0</v>
      </c>
      <c r="F4821" s="15">
        <f t="shared" si="7378"/>
        <v>345</v>
      </c>
      <c r="G4821" s="18">
        <f>F4821*Premissas!$C$5</f>
        <v>11121.638721923442</v>
      </c>
      <c r="M4821" s="7" t="str">
        <f>Premissas!$E$5</f>
        <v>julho/19</v>
      </c>
      <c r="N4821" s="29">
        <f t="shared" si="7385"/>
        <v>345</v>
      </c>
      <c r="O4821" s="15">
        <f>Premissas!$I$5</f>
        <v>39.979999999999997</v>
      </c>
      <c r="P4821" s="16">
        <f t="shared" si="7380"/>
        <v>0</v>
      </c>
      <c r="Q4821" s="17">
        <f>P4821*Premissas!$C$13</f>
        <v>0</v>
      </c>
      <c r="R4821" s="15">
        <f t="shared" si="7381"/>
        <v>345</v>
      </c>
      <c r="S4821" s="18">
        <f>R4821*Premissas!$C$11</f>
        <v>16616.972477064221</v>
      </c>
      <c r="Y4821" s="7" t="str">
        <f>Premissas!$E$5</f>
        <v>julho/19</v>
      </c>
      <c r="Z4821" s="29">
        <f t="shared" si="7386"/>
        <v>345</v>
      </c>
      <c r="AA4821" s="15">
        <f>Premissas!$H$5</f>
        <v>63.17</v>
      </c>
      <c r="AB4821" s="16">
        <f t="shared" si="7383"/>
        <v>0</v>
      </c>
      <c r="AC4821" s="17">
        <f>AB4821*Premissas!$C$6</f>
        <v>0</v>
      </c>
      <c r="AD4821" s="15">
        <f t="shared" si="7384"/>
        <v>345</v>
      </c>
      <c r="AE4821" s="18">
        <f>AD4821*Premissas!$C$12</f>
        <v>11121.638721923442</v>
      </c>
    </row>
    <row r="4822" spans="1:33" x14ac:dyDescent="0.25">
      <c r="A4822" s="7" t="str">
        <f>Premissas!$E$6</f>
        <v>junho/19</v>
      </c>
      <c r="B4822" s="29">
        <f t="shared" si="7387"/>
        <v>345</v>
      </c>
      <c r="C4822" s="15">
        <f>LARGE(Premissas!$H$6:$I$6,1)</f>
        <v>59.47</v>
      </c>
      <c r="D4822" s="16">
        <f t="shared" si="7377"/>
        <v>0</v>
      </c>
      <c r="E4822" s="17">
        <f>D4822*Premissas!$C$6</f>
        <v>0</v>
      </c>
      <c r="F4822" s="15">
        <f t="shared" si="7378"/>
        <v>345</v>
      </c>
      <c r="G4822" s="18">
        <f>F4822*Premissas!$C$5</f>
        <v>11121.638721923442</v>
      </c>
      <c r="M4822" s="7" t="str">
        <f>Premissas!$E$6</f>
        <v>junho/19</v>
      </c>
      <c r="N4822" s="29">
        <f t="shared" si="7385"/>
        <v>345</v>
      </c>
      <c r="O4822" s="15">
        <f>Premissas!$I$6</f>
        <v>47.71</v>
      </c>
      <c r="P4822" s="16">
        <f t="shared" si="7380"/>
        <v>0</v>
      </c>
      <c r="Q4822" s="17">
        <f>P4822*Premissas!$C$13</f>
        <v>0</v>
      </c>
      <c r="R4822" s="15">
        <f t="shared" si="7381"/>
        <v>345</v>
      </c>
      <c r="S4822" s="18">
        <f>R4822*Premissas!$C$11</f>
        <v>16616.972477064221</v>
      </c>
      <c r="Y4822" s="7" t="str">
        <f>Premissas!$E$6</f>
        <v>junho/19</v>
      </c>
      <c r="Z4822" s="29">
        <f t="shared" si="7386"/>
        <v>345</v>
      </c>
      <c r="AA4822" s="15">
        <f>Premissas!$H$6</f>
        <v>59.47</v>
      </c>
      <c r="AB4822" s="16">
        <f t="shared" si="7383"/>
        <v>0</v>
      </c>
      <c r="AC4822" s="17">
        <f>AB4822*Premissas!$C$6</f>
        <v>0</v>
      </c>
      <c r="AD4822" s="15">
        <f t="shared" si="7384"/>
        <v>345</v>
      </c>
      <c r="AE4822" s="18">
        <f>AD4822*Premissas!$C$12</f>
        <v>11121.638721923442</v>
      </c>
    </row>
    <row r="4823" spans="1:33" x14ac:dyDescent="0.25">
      <c r="A4823" s="7" t="str">
        <f>Premissas!$E$7</f>
        <v>maio/19</v>
      </c>
      <c r="B4823" s="29">
        <f t="shared" si="7387"/>
        <v>345</v>
      </c>
      <c r="C4823" s="15">
        <f>LARGE(Premissas!$H$7:$I$7,1)</f>
        <v>61.04</v>
      </c>
      <c r="D4823" s="20">
        <f t="shared" si="7377"/>
        <v>0</v>
      </c>
      <c r="E4823" s="17">
        <f>D4823*Premissas!$C$6</f>
        <v>0</v>
      </c>
      <c r="F4823" s="15">
        <f t="shared" si="7378"/>
        <v>345</v>
      </c>
      <c r="G4823" s="18">
        <f>F4823*Premissas!$C$5</f>
        <v>11121.638721923442</v>
      </c>
      <c r="M4823" s="7" t="str">
        <f>Premissas!$E$7</f>
        <v>maio/19</v>
      </c>
      <c r="N4823" s="29">
        <f t="shared" si="7385"/>
        <v>345</v>
      </c>
      <c r="O4823" s="15">
        <f>Premissas!$I$7</f>
        <v>46.37</v>
      </c>
      <c r="P4823" s="20">
        <f t="shared" si="7380"/>
        <v>0</v>
      </c>
      <c r="Q4823" s="17">
        <f>P4823*Premissas!$C$13</f>
        <v>0</v>
      </c>
      <c r="R4823" s="15">
        <f t="shared" si="7381"/>
        <v>345</v>
      </c>
      <c r="S4823" s="18">
        <f>R4823*Premissas!$C$11</f>
        <v>16616.972477064221</v>
      </c>
      <c r="Y4823" s="7" t="str">
        <f>Premissas!$E$7</f>
        <v>maio/19</v>
      </c>
      <c r="Z4823" s="29">
        <f t="shared" si="7386"/>
        <v>345</v>
      </c>
      <c r="AA4823" s="15">
        <f>Premissas!$H$7</f>
        <v>61.04</v>
      </c>
      <c r="AB4823" s="20">
        <f t="shared" si="7383"/>
        <v>0</v>
      </c>
      <c r="AC4823" s="17">
        <f>AB4823*Premissas!$C$6</f>
        <v>0</v>
      </c>
      <c r="AD4823" s="15">
        <f t="shared" si="7384"/>
        <v>345</v>
      </c>
      <c r="AE4823" s="18">
        <f>AD4823*Premissas!$C$12</f>
        <v>11121.638721923442</v>
      </c>
    </row>
    <row r="4824" spans="1:33" x14ac:dyDescent="0.25">
      <c r="A4824" s="7" t="str">
        <f>Premissas!$E$8</f>
        <v>abril/19</v>
      </c>
      <c r="B4824" s="29">
        <f t="shared" si="7387"/>
        <v>345</v>
      </c>
      <c r="C4824" s="15">
        <f>LARGE(Premissas!$H$8:$I$8,1)</f>
        <v>81.98</v>
      </c>
      <c r="D4824" s="20">
        <f t="shared" si="7377"/>
        <v>0</v>
      </c>
      <c r="E4824" s="17">
        <f>D4824*Premissas!$C$6</f>
        <v>0</v>
      </c>
      <c r="F4824" s="15">
        <f t="shared" si="7378"/>
        <v>345</v>
      </c>
      <c r="G4824" s="18">
        <f>F4824*Premissas!$C$5</f>
        <v>11121.638721923442</v>
      </c>
      <c r="M4824" s="7" t="str">
        <f>Premissas!$E$8</f>
        <v>abril/19</v>
      </c>
      <c r="N4824" s="29">
        <f t="shared" si="7385"/>
        <v>345</v>
      </c>
      <c r="O4824" s="15">
        <f>Premissas!$I$8</f>
        <v>53.09</v>
      </c>
      <c r="P4824" s="20">
        <f t="shared" si="7380"/>
        <v>0</v>
      </c>
      <c r="Q4824" s="17">
        <f>P4824*Premissas!$C$13</f>
        <v>0</v>
      </c>
      <c r="R4824" s="15">
        <f t="shared" si="7381"/>
        <v>345</v>
      </c>
      <c r="S4824" s="18">
        <f>R4824*Premissas!$C$11</f>
        <v>16616.972477064221</v>
      </c>
      <c r="Y4824" s="7" t="str">
        <f>Premissas!$E$8</f>
        <v>abril/19</v>
      </c>
      <c r="Z4824" s="29">
        <f t="shared" si="7386"/>
        <v>345</v>
      </c>
      <c r="AA4824" s="15">
        <f>Premissas!$H$8</f>
        <v>81.98</v>
      </c>
      <c r="AB4824" s="20">
        <f t="shared" si="7383"/>
        <v>0</v>
      </c>
      <c r="AC4824" s="17">
        <f>AB4824*Premissas!$C$6</f>
        <v>0</v>
      </c>
      <c r="AD4824" s="15">
        <f t="shared" si="7384"/>
        <v>345</v>
      </c>
      <c r="AE4824" s="18">
        <f>AD4824*Premissas!$C$12</f>
        <v>11121.638721923442</v>
      </c>
    </row>
    <row r="4825" spans="1:33" x14ac:dyDescent="0.25">
      <c r="A4825" s="7" t="str">
        <f>Premissas!$E$9</f>
        <v>março/19</v>
      </c>
      <c r="B4825" s="29">
        <f t="shared" si="7387"/>
        <v>345</v>
      </c>
      <c r="C4825" s="15">
        <f>LARGE(Premissas!$H$9:$I$9,1)</f>
        <v>77.73</v>
      </c>
      <c r="D4825" s="20">
        <f t="shared" si="7377"/>
        <v>0</v>
      </c>
      <c r="E4825" s="17">
        <f>D4825*Premissas!$C$6</f>
        <v>0</v>
      </c>
      <c r="F4825" s="15">
        <f t="shared" si="7378"/>
        <v>345</v>
      </c>
      <c r="G4825" s="18">
        <f>F4825*Premissas!$C$5</f>
        <v>11121.638721923442</v>
      </c>
      <c r="M4825" s="7" t="str">
        <f>Premissas!$E$9</f>
        <v>março/19</v>
      </c>
      <c r="N4825" s="29">
        <f t="shared" si="7385"/>
        <v>345</v>
      </c>
      <c r="O4825" s="15">
        <f>Premissas!$I$9</f>
        <v>77.73</v>
      </c>
      <c r="P4825" s="20">
        <f t="shared" si="7380"/>
        <v>0</v>
      </c>
      <c r="Q4825" s="17">
        <f>P4825*Premissas!$C$13</f>
        <v>0</v>
      </c>
      <c r="R4825" s="15">
        <f t="shared" si="7381"/>
        <v>345</v>
      </c>
      <c r="S4825" s="18">
        <f>R4825*Premissas!$C$11</f>
        <v>16616.972477064221</v>
      </c>
      <c r="Y4825" s="7" t="str">
        <f>Premissas!$E$9</f>
        <v>março/19</v>
      </c>
      <c r="Z4825" s="29">
        <f t="shared" si="7386"/>
        <v>345</v>
      </c>
      <c r="AA4825" s="15">
        <f>Premissas!$H$9</f>
        <v>77.62</v>
      </c>
      <c r="AB4825" s="20">
        <f t="shared" si="7383"/>
        <v>0</v>
      </c>
      <c r="AC4825" s="17">
        <f>AB4825*Premissas!$C$6</f>
        <v>0</v>
      </c>
      <c r="AD4825" s="15">
        <f t="shared" si="7384"/>
        <v>345</v>
      </c>
      <c r="AE4825" s="18">
        <f>AD4825*Premissas!$C$12</f>
        <v>11121.638721923442</v>
      </c>
    </row>
    <row r="4826" spans="1:33" x14ac:dyDescent="0.25">
      <c r="A4826" s="7" t="str">
        <f>Premissas!$E$10</f>
        <v>fevereiro/19</v>
      </c>
      <c r="B4826" s="29">
        <f t="shared" si="7387"/>
        <v>345</v>
      </c>
      <c r="C4826" s="15">
        <f>LARGE(Premissas!$H$10:$I$10,1)</f>
        <v>89.49</v>
      </c>
      <c r="D4826" s="20">
        <f t="shared" si="7377"/>
        <v>0</v>
      </c>
      <c r="E4826" s="17">
        <f>D4826*Premissas!$C$6</f>
        <v>0</v>
      </c>
      <c r="F4826" s="15">
        <f t="shared" si="7378"/>
        <v>345</v>
      </c>
      <c r="G4826" s="18">
        <f>F4826*Premissas!$C$5</f>
        <v>11121.638721923442</v>
      </c>
      <c r="M4826" s="7" t="str">
        <f>Premissas!$E$10</f>
        <v>fevereiro/19</v>
      </c>
      <c r="N4826" s="29">
        <f t="shared" si="7385"/>
        <v>345</v>
      </c>
      <c r="O4826" s="15">
        <f>Premissas!$I$10</f>
        <v>61.82</v>
      </c>
      <c r="P4826" s="20">
        <f t="shared" si="7380"/>
        <v>0</v>
      </c>
      <c r="Q4826" s="17">
        <f>P4826*Premissas!$C$13</f>
        <v>0</v>
      </c>
      <c r="R4826" s="15">
        <f t="shared" si="7381"/>
        <v>345</v>
      </c>
      <c r="S4826" s="18">
        <f>R4826*Premissas!$C$11</f>
        <v>16616.972477064221</v>
      </c>
      <c r="Y4826" s="7" t="str">
        <f>Premissas!$E$10</f>
        <v>fevereiro/19</v>
      </c>
      <c r="Z4826" s="29">
        <f t="shared" si="7386"/>
        <v>345</v>
      </c>
      <c r="AA4826" s="15">
        <f>Premissas!$H$10</f>
        <v>89.49</v>
      </c>
      <c r="AB4826" s="20">
        <f t="shared" si="7383"/>
        <v>0</v>
      </c>
      <c r="AC4826" s="17">
        <f>AB4826*Premissas!$C$6</f>
        <v>0</v>
      </c>
      <c r="AD4826" s="15">
        <f t="shared" si="7384"/>
        <v>345</v>
      </c>
      <c r="AE4826" s="18">
        <f>AD4826*Premissas!$C$12</f>
        <v>11121.638721923442</v>
      </c>
    </row>
    <row r="4827" spans="1:33" x14ac:dyDescent="0.25">
      <c r="A4827" s="7" t="str">
        <f>Premissas!$E$11</f>
        <v>janeiro/19</v>
      </c>
      <c r="B4827" s="29">
        <f t="shared" si="7387"/>
        <v>345</v>
      </c>
      <c r="C4827" s="15">
        <f>LARGE(Premissas!$H$11:$I$11,1)</f>
        <v>81.09</v>
      </c>
      <c r="D4827" s="16">
        <f t="shared" si="7377"/>
        <v>0</v>
      </c>
      <c r="E4827" s="17">
        <f>D4827*Premissas!$C$6</f>
        <v>0</v>
      </c>
      <c r="F4827" s="15">
        <f t="shared" si="7378"/>
        <v>345</v>
      </c>
      <c r="G4827" s="18">
        <f>F4827*Premissas!$C$5</f>
        <v>11121.638721923442</v>
      </c>
      <c r="M4827" s="7" t="str">
        <f>Premissas!$E$11</f>
        <v>janeiro/19</v>
      </c>
      <c r="N4827" s="29">
        <f t="shared" si="7385"/>
        <v>345</v>
      </c>
      <c r="O4827" s="15">
        <f>Premissas!$I$11</f>
        <v>57.12</v>
      </c>
      <c r="P4827" s="16">
        <f t="shared" si="7380"/>
        <v>0</v>
      </c>
      <c r="Q4827" s="17">
        <f>P4827*Premissas!$C$13</f>
        <v>0</v>
      </c>
      <c r="R4827" s="15">
        <f t="shared" si="7381"/>
        <v>345</v>
      </c>
      <c r="S4827" s="18">
        <f>R4827*Premissas!$C$11</f>
        <v>16616.972477064221</v>
      </c>
      <c r="Y4827" s="7" t="str">
        <f>Premissas!$E$11</f>
        <v>janeiro/19</v>
      </c>
      <c r="Z4827" s="29">
        <f t="shared" si="7386"/>
        <v>345</v>
      </c>
      <c r="AA4827" s="15">
        <f>Premissas!$H$11</f>
        <v>81.09</v>
      </c>
      <c r="AB4827" s="16">
        <f t="shared" si="7383"/>
        <v>0</v>
      </c>
      <c r="AC4827" s="17">
        <f>AB4827*Premissas!$C$6</f>
        <v>0</v>
      </c>
      <c r="AD4827" s="15">
        <f t="shared" si="7384"/>
        <v>345</v>
      </c>
      <c r="AE4827" s="18">
        <f>AD4827*Premissas!$C$12</f>
        <v>11121.638721923442</v>
      </c>
    </row>
    <row r="4828" spans="1:33" x14ac:dyDescent="0.25">
      <c r="A4828" s="7" t="str">
        <f>Premissas!$E$12</f>
        <v>dezembro/18</v>
      </c>
      <c r="B4828" s="29">
        <f t="shared" si="7387"/>
        <v>345</v>
      </c>
      <c r="C4828" s="15">
        <f>LARGE(Premissas!$H$12:$I$12,1)</f>
        <v>66.98</v>
      </c>
      <c r="D4828" s="16">
        <f t="shared" si="7377"/>
        <v>0</v>
      </c>
      <c r="E4828" s="17">
        <f>D4828*Premissas!$C$6</f>
        <v>0</v>
      </c>
      <c r="F4828" s="15">
        <f t="shared" si="7378"/>
        <v>345</v>
      </c>
      <c r="G4828" s="18">
        <f>F4828*Premissas!$C$5</f>
        <v>11121.638721923442</v>
      </c>
      <c r="M4828" s="7" t="str">
        <f>Premissas!$E$12</f>
        <v>dezembro/18</v>
      </c>
      <c r="N4828" s="29">
        <f t="shared" si="7385"/>
        <v>345</v>
      </c>
      <c r="O4828" s="15">
        <f>Premissas!$I$12</f>
        <v>56.9</v>
      </c>
      <c r="P4828" s="16">
        <f t="shared" si="7380"/>
        <v>0</v>
      </c>
      <c r="Q4828" s="17">
        <f>P4828*Premissas!$C$13</f>
        <v>0</v>
      </c>
      <c r="R4828" s="15">
        <f t="shared" si="7381"/>
        <v>345</v>
      </c>
      <c r="S4828" s="18">
        <f>R4828*Premissas!$C$11</f>
        <v>16616.972477064221</v>
      </c>
      <c r="Y4828" s="7" t="str">
        <f>Premissas!$E$12</f>
        <v>dezembro/18</v>
      </c>
      <c r="Z4828" s="29">
        <f t="shared" si="7386"/>
        <v>345</v>
      </c>
      <c r="AA4828" s="15">
        <f>Premissas!$H$12</f>
        <v>66.98</v>
      </c>
      <c r="AB4828" s="16">
        <f t="shared" si="7383"/>
        <v>0</v>
      </c>
      <c r="AC4828" s="17">
        <f>AB4828*Premissas!$C$6</f>
        <v>0</v>
      </c>
      <c r="AD4828" s="15">
        <f t="shared" si="7384"/>
        <v>345</v>
      </c>
      <c r="AE4828" s="18">
        <f>AD4828*Premissas!$C$12</f>
        <v>11121.638721923442</v>
      </c>
    </row>
    <row r="4829" spans="1:33" x14ac:dyDescent="0.25">
      <c r="A4829" s="7" t="str">
        <f>Premissas!$E$13</f>
        <v>novembro/18</v>
      </c>
      <c r="B4829" s="29">
        <f t="shared" si="7387"/>
        <v>345</v>
      </c>
      <c r="C4829" s="15">
        <f>LARGE(Premissas!$H$13:$I$13,1)</f>
        <v>66.42</v>
      </c>
      <c r="D4829" s="16">
        <f t="shared" si="7377"/>
        <v>0</v>
      </c>
      <c r="E4829" s="17">
        <f>D4829*Premissas!$C$6</f>
        <v>0</v>
      </c>
      <c r="F4829" s="15">
        <f t="shared" si="7378"/>
        <v>345</v>
      </c>
      <c r="G4829" s="18">
        <f>F4829*Premissas!$C$5</f>
        <v>11121.638721923442</v>
      </c>
      <c r="M4829" s="7" t="str">
        <f>Premissas!$E$13</f>
        <v>novembro/18</v>
      </c>
      <c r="N4829" s="29">
        <f t="shared" si="7385"/>
        <v>345</v>
      </c>
      <c r="O4829" s="15">
        <f>Premissas!$I$13</f>
        <v>40.659999999999997</v>
      </c>
      <c r="P4829" s="16">
        <f t="shared" si="7380"/>
        <v>0</v>
      </c>
      <c r="Q4829" s="17">
        <f>P4829*Premissas!$C$13</f>
        <v>0</v>
      </c>
      <c r="R4829" s="15">
        <f t="shared" si="7381"/>
        <v>345</v>
      </c>
      <c r="S4829" s="18">
        <f>R4829*Premissas!$C$11</f>
        <v>16616.972477064221</v>
      </c>
      <c r="Y4829" s="7" t="str">
        <f>Premissas!$E$13</f>
        <v>novembro/18</v>
      </c>
      <c r="Z4829" s="29">
        <f t="shared" si="7386"/>
        <v>345</v>
      </c>
      <c r="AA4829" s="15">
        <f>Premissas!$H$13</f>
        <v>66.42</v>
      </c>
      <c r="AB4829" s="16">
        <f t="shared" si="7383"/>
        <v>0</v>
      </c>
      <c r="AC4829" s="17">
        <f>AB4829*Premissas!$C$6</f>
        <v>0</v>
      </c>
      <c r="AD4829" s="15">
        <f t="shared" si="7384"/>
        <v>345</v>
      </c>
      <c r="AE4829" s="18">
        <f>AD4829*Premissas!$C$12</f>
        <v>11121.638721923442</v>
      </c>
    </row>
    <row r="4830" spans="1:33" x14ac:dyDescent="0.25">
      <c r="A4830" s="26" t="s">
        <v>35</v>
      </c>
      <c r="B4830" s="5"/>
      <c r="C4830" s="5">
        <f>LARGE(C4817:C4829,1)</f>
        <v>89.49</v>
      </c>
      <c r="D4830" s="5">
        <f>LARGE(D4817:D4829,1)</f>
        <v>0</v>
      </c>
      <c r="E4830" s="27">
        <f>SUM(E4818:E4829)</f>
        <v>0</v>
      </c>
      <c r="F4830" s="5">
        <f>LARGE(F4817:F4829,1)</f>
        <v>345</v>
      </c>
      <c r="G4830" s="27">
        <f t="shared" si="7322"/>
        <v>133459.66466308132</v>
      </c>
      <c r="H4830" s="50">
        <f>E4830+G4830</f>
        <v>133459.66466308132</v>
      </c>
      <c r="I4830">
        <f>B4818</f>
        <v>345</v>
      </c>
      <c r="M4830" s="26" t="s">
        <v>35</v>
      </c>
      <c r="N4830" s="5"/>
      <c r="O4830" s="5">
        <f t="shared" ref="O4830:P4830" si="7388">LARGE(O4817:O4829,1)</f>
        <v>77.73</v>
      </c>
      <c r="P4830" s="5">
        <f t="shared" si="7388"/>
        <v>0</v>
      </c>
      <c r="Q4830" s="27">
        <f t="shared" ref="Q4830" si="7389">SUM(Q4818:Q4829)</f>
        <v>0</v>
      </c>
      <c r="R4830" s="5">
        <f t="shared" ref="R4830" si="7390">LARGE(R4817:R4829,1)</f>
        <v>345</v>
      </c>
      <c r="S4830" s="27">
        <f t="shared" si="7326"/>
        <v>199403.66972477071</v>
      </c>
      <c r="T4830" s="50">
        <f t="shared" ref="T4830" si="7391">Q4830+S4830</f>
        <v>199403.66972477071</v>
      </c>
      <c r="U4830">
        <f t="shared" ref="U4830" si="7392">N4818</f>
        <v>345</v>
      </c>
      <c r="Y4830" s="26" t="s">
        <v>35</v>
      </c>
      <c r="Z4830" s="5"/>
      <c r="AA4830" s="5">
        <f t="shared" ref="AA4830:AB4830" si="7393">LARGE(AA4817:AA4829,1)</f>
        <v>89.49</v>
      </c>
      <c r="AB4830" s="5">
        <f t="shared" si="7393"/>
        <v>0</v>
      </c>
      <c r="AC4830" s="27">
        <f t="shared" ref="AC4830" si="7394">SUM(AC4818:AC4829)</f>
        <v>0</v>
      </c>
      <c r="AD4830" s="5">
        <f t="shared" ref="AD4830" si="7395">LARGE(AD4817:AD4829,1)</f>
        <v>345</v>
      </c>
      <c r="AE4830" s="27">
        <f t="shared" si="7332"/>
        <v>133459.66466308132</v>
      </c>
      <c r="AF4830" s="50">
        <f t="shared" ref="AF4830" si="7396">AC4830+AE4830</f>
        <v>133459.66466308132</v>
      </c>
      <c r="AG4830">
        <f t="shared" ref="AG4830" si="7397">Z4818</f>
        <v>345</v>
      </c>
    </row>
    <row r="4831" spans="1:33" x14ac:dyDescent="0.25">
      <c r="A4831" s="6" t="s">
        <v>12</v>
      </c>
      <c r="B4831" s="6" t="s">
        <v>18</v>
      </c>
      <c r="C4831" s="6" t="s">
        <v>19</v>
      </c>
      <c r="D4831" s="14" t="s">
        <v>20</v>
      </c>
      <c r="E4831" s="14" t="s">
        <v>21</v>
      </c>
      <c r="F4831" s="6" t="s">
        <v>22</v>
      </c>
      <c r="G4831" s="6" t="s">
        <v>23</v>
      </c>
      <c r="M4831" s="6" t="s">
        <v>12</v>
      </c>
      <c r="N4831" s="6" t="s">
        <v>18</v>
      </c>
      <c r="O4831" s="6" t="s">
        <v>19</v>
      </c>
      <c r="P4831" s="14" t="s">
        <v>20</v>
      </c>
      <c r="Q4831" s="14" t="s">
        <v>21</v>
      </c>
      <c r="R4831" s="6" t="s">
        <v>22</v>
      </c>
      <c r="S4831" s="6" t="s">
        <v>23</v>
      </c>
      <c r="Y4831" s="6" t="s">
        <v>12</v>
      </c>
      <c r="Z4831" s="6" t="s">
        <v>18</v>
      </c>
      <c r="AA4831" s="6" t="s">
        <v>19</v>
      </c>
      <c r="AB4831" s="14" t="s">
        <v>20</v>
      </c>
      <c r="AC4831" s="14" t="s">
        <v>21</v>
      </c>
      <c r="AD4831" s="6" t="s">
        <v>22</v>
      </c>
      <c r="AE4831" s="6" t="s">
        <v>23</v>
      </c>
    </row>
    <row r="4832" spans="1:33" x14ac:dyDescent="0.25">
      <c r="A4832" s="7" t="str">
        <f>Premissas!$E$2</f>
        <v>outubro/19</v>
      </c>
      <c r="B4832" s="29">
        <f>B4818+1</f>
        <v>346</v>
      </c>
      <c r="C4832" s="15">
        <f>LARGE(Premissas!$H$2:$I$2,1)</f>
        <v>63.39</v>
      </c>
      <c r="D4832" s="16">
        <f t="shared" ref="D4832:D4843" si="7398">IF(C4832&gt;105%*B4832,(C4832-B4832),0)</f>
        <v>0</v>
      </c>
      <c r="E4832" s="17">
        <f>D4832*Premissas!$C$6</f>
        <v>0</v>
      </c>
      <c r="F4832" s="15">
        <f t="shared" ref="F4832:F4843" si="7399">IF(C4832&gt;B4832,C4832,B4832)</f>
        <v>346</v>
      </c>
      <c r="G4832" s="18">
        <f>F4832*Premissas!$C$5</f>
        <v>11153.875355900032</v>
      </c>
      <c r="M4832" s="7" t="str">
        <f>Premissas!$E$2</f>
        <v>outubro/19</v>
      </c>
      <c r="N4832" s="29">
        <f t="shared" ref="N4832" si="7400">N4818+1</f>
        <v>346</v>
      </c>
      <c r="O4832" s="15">
        <f>Premissas!$I$2</f>
        <v>63.39</v>
      </c>
      <c r="P4832" s="16">
        <f t="shared" ref="P4832:P4843" si="7401">IF(O4832&gt;105%*N4832,(O4832-N4832),0)</f>
        <v>0</v>
      </c>
      <c r="Q4832" s="17">
        <f>P4832*Premissas!$C$13</f>
        <v>0</v>
      </c>
      <c r="R4832" s="15">
        <f t="shared" ref="R4832:R4843" si="7402">IF(O4832&gt;N4832,O4832,N4832)</f>
        <v>346</v>
      </c>
      <c r="S4832" s="18">
        <f>R4832*Premissas!$C$11</f>
        <v>16665.137614678897</v>
      </c>
      <c r="Y4832" s="7" t="str">
        <f>Premissas!$E$2</f>
        <v>outubro/19</v>
      </c>
      <c r="Z4832" s="29">
        <f t="shared" ref="Z4832" si="7403">Z4818+1</f>
        <v>346</v>
      </c>
      <c r="AA4832" s="15">
        <f>Premissas!$H$2</f>
        <v>58.8</v>
      </c>
      <c r="AB4832" s="16">
        <f t="shared" ref="AB4832:AB4843" si="7404">IF(AA4832&gt;105%*Z4832,(AA4832-Z4832),0)</f>
        <v>0</v>
      </c>
      <c r="AC4832" s="17">
        <f>AB4832*Premissas!$C$6</f>
        <v>0</v>
      </c>
      <c r="AD4832" s="15">
        <f t="shared" ref="AD4832:AD4843" si="7405">IF(AA4832&gt;Z4832,AA4832,Z4832)</f>
        <v>346</v>
      </c>
      <c r="AE4832" s="18">
        <f>AD4832*Premissas!$C$12</f>
        <v>11153.875355900032</v>
      </c>
    </row>
    <row r="4833" spans="1:33" x14ac:dyDescent="0.25">
      <c r="A4833" s="7" t="str">
        <f>Premissas!$E$3</f>
        <v>setembro/19</v>
      </c>
      <c r="B4833" s="29">
        <f>B4832</f>
        <v>346</v>
      </c>
      <c r="C4833" s="15">
        <f>LARGE(Premissas!$H$3:$I$3,1)</f>
        <v>58.91</v>
      </c>
      <c r="D4833" s="16">
        <f t="shared" si="7398"/>
        <v>0</v>
      </c>
      <c r="E4833" s="17">
        <f>D4833*Premissas!$C$6</f>
        <v>0</v>
      </c>
      <c r="F4833" s="15">
        <f t="shared" si="7399"/>
        <v>346</v>
      </c>
      <c r="G4833" s="18">
        <f>F4833*Premissas!$C$5</f>
        <v>11153.875355900032</v>
      </c>
      <c r="M4833" s="7" t="str">
        <f>Premissas!$E$3</f>
        <v>setembro/19</v>
      </c>
      <c r="N4833" s="29">
        <f t="shared" ref="N4833:N4843" si="7406">N4832</f>
        <v>346</v>
      </c>
      <c r="O4833" s="15">
        <f>Premissas!$I$3</f>
        <v>52.19</v>
      </c>
      <c r="P4833" s="16">
        <f t="shared" si="7401"/>
        <v>0</v>
      </c>
      <c r="Q4833" s="17">
        <f>P4833*Premissas!$C$13</f>
        <v>0</v>
      </c>
      <c r="R4833" s="15">
        <f t="shared" si="7402"/>
        <v>346</v>
      </c>
      <c r="S4833" s="18">
        <f>R4833*Premissas!$C$11</f>
        <v>16665.137614678897</v>
      </c>
      <c r="Y4833" s="7" t="str">
        <f>Premissas!$E$3</f>
        <v>setembro/19</v>
      </c>
      <c r="Z4833" s="29">
        <f t="shared" ref="Z4833:Z4843" si="7407">Z4832</f>
        <v>346</v>
      </c>
      <c r="AA4833" s="15">
        <f>Premissas!$H$3</f>
        <v>58.91</v>
      </c>
      <c r="AB4833" s="16">
        <f t="shared" si="7404"/>
        <v>0</v>
      </c>
      <c r="AC4833" s="17">
        <f>AB4833*Premissas!$C$6</f>
        <v>0</v>
      </c>
      <c r="AD4833" s="15">
        <f t="shared" si="7405"/>
        <v>346</v>
      </c>
      <c r="AE4833" s="18">
        <f>AD4833*Premissas!$C$12</f>
        <v>11153.875355900032</v>
      </c>
    </row>
    <row r="4834" spans="1:33" x14ac:dyDescent="0.25">
      <c r="A4834" s="7" t="str">
        <f>Premissas!$E$4</f>
        <v>agosto/19</v>
      </c>
      <c r="B4834" s="29">
        <f t="shared" ref="B4834:B4843" si="7408">B4833</f>
        <v>346</v>
      </c>
      <c r="C4834" s="15">
        <f>LARGE(Premissas!$H$4:$I$4,1)</f>
        <v>46.48</v>
      </c>
      <c r="D4834" s="16">
        <f t="shared" si="7398"/>
        <v>0</v>
      </c>
      <c r="E4834" s="17">
        <f>D4834*Premissas!$C$6</f>
        <v>0</v>
      </c>
      <c r="F4834" s="15">
        <f t="shared" si="7399"/>
        <v>346</v>
      </c>
      <c r="G4834" s="18">
        <f>F4834*Premissas!$C$5</f>
        <v>11153.875355900032</v>
      </c>
      <c r="M4834" s="7" t="str">
        <f>Premissas!$E$4</f>
        <v>agosto/19</v>
      </c>
      <c r="N4834" s="29">
        <f t="shared" si="7406"/>
        <v>346</v>
      </c>
      <c r="O4834" s="15">
        <f>Premissas!$I$4</f>
        <v>20.16</v>
      </c>
      <c r="P4834" s="16">
        <f t="shared" si="7401"/>
        <v>0</v>
      </c>
      <c r="Q4834" s="17">
        <f>P4834*Premissas!$C$13</f>
        <v>0</v>
      </c>
      <c r="R4834" s="15">
        <f t="shared" si="7402"/>
        <v>346</v>
      </c>
      <c r="S4834" s="18">
        <f>R4834*Premissas!$C$11</f>
        <v>16665.137614678897</v>
      </c>
      <c r="Y4834" s="7" t="str">
        <f>Premissas!$E$4</f>
        <v>agosto/19</v>
      </c>
      <c r="Z4834" s="29">
        <f t="shared" si="7407"/>
        <v>346</v>
      </c>
      <c r="AA4834" s="15">
        <f>Premissas!$H$4</f>
        <v>46.48</v>
      </c>
      <c r="AB4834" s="16">
        <f t="shared" si="7404"/>
        <v>0</v>
      </c>
      <c r="AC4834" s="17">
        <f>AB4834*Premissas!$C$6</f>
        <v>0</v>
      </c>
      <c r="AD4834" s="15">
        <f t="shared" si="7405"/>
        <v>346</v>
      </c>
      <c r="AE4834" s="18">
        <f>AD4834*Premissas!$C$12</f>
        <v>11153.875355900032</v>
      </c>
    </row>
    <row r="4835" spans="1:33" x14ac:dyDescent="0.25">
      <c r="A4835" s="7" t="str">
        <f>Premissas!$E$5</f>
        <v>julho/19</v>
      </c>
      <c r="B4835" s="29">
        <f t="shared" si="7408"/>
        <v>346</v>
      </c>
      <c r="C4835" s="15">
        <f>LARGE(Premissas!$H$5:$I$5,1)</f>
        <v>63.17</v>
      </c>
      <c r="D4835" s="16">
        <f t="shared" si="7398"/>
        <v>0</v>
      </c>
      <c r="E4835" s="17">
        <f>D4835*Premissas!$C$6</f>
        <v>0</v>
      </c>
      <c r="F4835" s="15">
        <f t="shared" si="7399"/>
        <v>346</v>
      </c>
      <c r="G4835" s="18">
        <f>F4835*Premissas!$C$5</f>
        <v>11153.875355900032</v>
      </c>
      <c r="M4835" s="7" t="str">
        <f>Premissas!$E$5</f>
        <v>julho/19</v>
      </c>
      <c r="N4835" s="29">
        <f t="shared" si="7406"/>
        <v>346</v>
      </c>
      <c r="O4835" s="15">
        <f>Premissas!$I$5</f>
        <v>39.979999999999997</v>
      </c>
      <c r="P4835" s="16">
        <f t="shared" si="7401"/>
        <v>0</v>
      </c>
      <c r="Q4835" s="17">
        <f>P4835*Premissas!$C$13</f>
        <v>0</v>
      </c>
      <c r="R4835" s="15">
        <f t="shared" si="7402"/>
        <v>346</v>
      </c>
      <c r="S4835" s="18">
        <f>R4835*Premissas!$C$11</f>
        <v>16665.137614678897</v>
      </c>
      <c r="Y4835" s="7" t="str">
        <f>Premissas!$E$5</f>
        <v>julho/19</v>
      </c>
      <c r="Z4835" s="29">
        <f t="shared" si="7407"/>
        <v>346</v>
      </c>
      <c r="AA4835" s="15">
        <f>Premissas!$H$5</f>
        <v>63.17</v>
      </c>
      <c r="AB4835" s="16">
        <f t="shared" si="7404"/>
        <v>0</v>
      </c>
      <c r="AC4835" s="17">
        <f>AB4835*Premissas!$C$6</f>
        <v>0</v>
      </c>
      <c r="AD4835" s="15">
        <f t="shared" si="7405"/>
        <v>346</v>
      </c>
      <c r="AE4835" s="18">
        <f>AD4835*Premissas!$C$12</f>
        <v>11153.875355900032</v>
      </c>
    </row>
    <row r="4836" spans="1:33" x14ac:dyDescent="0.25">
      <c r="A4836" s="7" t="str">
        <f>Premissas!$E$6</f>
        <v>junho/19</v>
      </c>
      <c r="B4836" s="29">
        <f t="shared" si="7408"/>
        <v>346</v>
      </c>
      <c r="C4836" s="15">
        <f>LARGE(Premissas!$H$6:$I$6,1)</f>
        <v>59.47</v>
      </c>
      <c r="D4836" s="16">
        <f t="shared" si="7398"/>
        <v>0</v>
      </c>
      <c r="E4836" s="17">
        <f>D4836*Premissas!$C$6</f>
        <v>0</v>
      </c>
      <c r="F4836" s="15">
        <f t="shared" si="7399"/>
        <v>346</v>
      </c>
      <c r="G4836" s="18">
        <f>F4836*Premissas!$C$5</f>
        <v>11153.875355900032</v>
      </c>
      <c r="M4836" s="7" t="str">
        <f>Premissas!$E$6</f>
        <v>junho/19</v>
      </c>
      <c r="N4836" s="29">
        <f t="shared" si="7406"/>
        <v>346</v>
      </c>
      <c r="O4836" s="15">
        <f>Premissas!$I$6</f>
        <v>47.71</v>
      </c>
      <c r="P4836" s="16">
        <f t="shared" si="7401"/>
        <v>0</v>
      </c>
      <c r="Q4836" s="17">
        <f>P4836*Premissas!$C$13</f>
        <v>0</v>
      </c>
      <c r="R4836" s="15">
        <f t="shared" si="7402"/>
        <v>346</v>
      </c>
      <c r="S4836" s="18">
        <f>R4836*Premissas!$C$11</f>
        <v>16665.137614678897</v>
      </c>
      <c r="Y4836" s="7" t="str">
        <f>Premissas!$E$6</f>
        <v>junho/19</v>
      </c>
      <c r="Z4836" s="29">
        <f t="shared" si="7407"/>
        <v>346</v>
      </c>
      <c r="AA4836" s="15">
        <f>Premissas!$H$6</f>
        <v>59.47</v>
      </c>
      <c r="AB4836" s="16">
        <f t="shared" si="7404"/>
        <v>0</v>
      </c>
      <c r="AC4836" s="17">
        <f>AB4836*Premissas!$C$6</f>
        <v>0</v>
      </c>
      <c r="AD4836" s="15">
        <f t="shared" si="7405"/>
        <v>346</v>
      </c>
      <c r="AE4836" s="18">
        <f>AD4836*Premissas!$C$12</f>
        <v>11153.875355900032</v>
      </c>
    </row>
    <row r="4837" spans="1:33" x14ac:dyDescent="0.25">
      <c r="A4837" s="7" t="str">
        <f>Premissas!$E$7</f>
        <v>maio/19</v>
      </c>
      <c r="B4837" s="29">
        <f t="shared" si="7408"/>
        <v>346</v>
      </c>
      <c r="C4837" s="15">
        <f>LARGE(Premissas!$H$7:$I$7,1)</f>
        <v>61.04</v>
      </c>
      <c r="D4837" s="20">
        <f t="shared" si="7398"/>
        <v>0</v>
      </c>
      <c r="E4837" s="17">
        <f>D4837*Premissas!$C$6</f>
        <v>0</v>
      </c>
      <c r="F4837" s="15">
        <f t="shared" si="7399"/>
        <v>346</v>
      </c>
      <c r="G4837" s="18">
        <f>F4837*Premissas!$C$5</f>
        <v>11153.875355900032</v>
      </c>
      <c r="M4837" s="7" t="str">
        <f>Premissas!$E$7</f>
        <v>maio/19</v>
      </c>
      <c r="N4837" s="29">
        <f t="shared" si="7406"/>
        <v>346</v>
      </c>
      <c r="O4837" s="15">
        <f>Premissas!$I$7</f>
        <v>46.37</v>
      </c>
      <c r="P4837" s="20">
        <f t="shared" si="7401"/>
        <v>0</v>
      </c>
      <c r="Q4837" s="17">
        <f>P4837*Premissas!$C$13</f>
        <v>0</v>
      </c>
      <c r="R4837" s="15">
        <f t="shared" si="7402"/>
        <v>346</v>
      </c>
      <c r="S4837" s="18">
        <f>R4837*Premissas!$C$11</f>
        <v>16665.137614678897</v>
      </c>
      <c r="Y4837" s="7" t="str">
        <f>Premissas!$E$7</f>
        <v>maio/19</v>
      </c>
      <c r="Z4837" s="29">
        <f t="shared" si="7407"/>
        <v>346</v>
      </c>
      <c r="AA4837" s="15">
        <f>Premissas!$H$7</f>
        <v>61.04</v>
      </c>
      <c r="AB4837" s="20">
        <f t="shared" si="7404"/>
        <v>0</v>
      </c>
      <c r="AC4837" s="17">
        <f>AB4837*Premissas!$C$6</f>
        <v>0</v>
      </c>
      <c r="AD4837" s="15">
        <f t="shared" si="7405"/>
        <v>346</v>
      </c>
      <c r="AE4837" s="18">
        <f>AD4837*Premissas!$C$12</f>
        <v>11153.875355900032</v>
      </c>
    </row>
    <row r="4838" spans="1:33" x14ac:dyDescent="0.25">
      <c r="A4838" s="7" t="str">
        <f>Premissas!$E$8</f>
        <v>abril/19</v>
      </c>
      <c r="B4838" s="29">
        <f t="shared" si="7408"/>
        <v>346</v>
      </c>
      <c r="C4838" s="15">
        <f>LARGE(Premissas!$H$8:$I$8,1)</f>
        <v>81.98</v>
      </c>
      <c r="D4838" s="20">
        <f t="shared" si="7398"/>
        <v>0</v>
      </c>
      <c r="E4838" s="17">
        <f>D4838*Premissas!$C$6</f>
        <v>0</v>
      </c>
      <c r="F4838" s="15">
        <f t="shared" si="7399"/>
        <v>346</v>
      </c>
      <c r="G4838" s="18">
        <f>F4838*Premissas!$C$5</f>
        <v>11153.875355900032</v>
      </c>
      <c r="M4838" s="7" t="str">
        <f>Premissas!$E$8</f>
        <v>abril/19</v>
      </c>
      <c r="N4838" s="29">
        <f t="shared" si="7406"/>
        <v>346</v>
      </c>
      <c r="O4838" s="15">
        <f>Premissas!$I$8</f>
        <v>53.09</v>
      </c>
      <c r="P4838" s="20">
        <f t="shared" si="7401"/>
        <v>0</v>
      </c>
      <c r="Q4838" s="17">
        <f>P4838*Premissas!$C$13</f>
        <v>0</v>
      </c>
      <c r="R4838" s="15">
        <f t="shared" si="7402"/>
        <v>346</v>
      </c>
      <c r="S4838" s="18">
        <f>R4838*Premissas!$C$11</f>
        <v>16665.137614678897</v>
      </c>
      <c r="Y4838" s="7" t="str">
        <f>Premissas!$E$8</f>
        <v>abril/19</v>
      </c>
      <c r="Z4838" s="29">
        <f t="shared" si="7407"/>
        <v>346</v>
      </c>
      <c r="AA4838" s="15">
        <f>Premissas!$H$8</f>
        <v>81.98</v>
      </c>
      <c r="AB4838" s="20">
        <f t="shared" si="7404"/>
        <v>0</v>
      </c>
      <c r="AC4838" s="17">
        <f>AB4838*Premissas!$C$6</f>
        <v>0</v>
      </c>
      <c r="AD4838" s="15">
        <f t="shared" si="7405"/>
        <v>346</v>
      </c>
      <c r="AE4838" s="18">
        <f>AD4838*Premissas!$C$12</f>
        <v>11153.875355900032</v>
      </c>
    </row>
    <row r="4839" spans="1:33" x14ac:dyDescent="0.25">
      <c r="A4839" s="7" t="str">
        <f>Premissas!$E$9</f>
        <v>março/19</v>
      </c>
      <c r="B4839" s="29">
        <f t="shared" si="7408"/>
        <v>346</v>
      </c>
      <c r="C4839" s="15">
        <f>LARGE(Premissas!$H$9:$I$9,1)</f>
        <v>77.73</v>
      </c>
      <c r="D4839" s="20">
        <f t="shared" si="7398"/>
        <v>0</v>
      </c>
      <c r="E4839" s="17">
        <f>D4839*Premissas!$C$6</f>
        <v>0</v>
      </c>
      <c r="F4839" s="15">
        <f t="shared" si="7399"/>
        <v>346</v>
      </c>
      <c r="G4839" s="18">
        <f>F4839*Premissas!$C$5</f>
        <v>11153.875355900032</v>
      </c>
      <c r="M4839" s="7" t="str">
        <f>Premissas!$E$9</f>
        <v>março/19</v>
      </c>
      <c r="N4839" s="29">
        <f t="shared" si="7406"/>
        <v>346</v>
      </c>
      <c r="O4839" s="15">
        <f>Premissas!$I$9</f>
        <v>77.73</v>
      </c>
      <c r="P4839" s="20">
        <f t="shared" si="7401"/>
        <v>0</v>
      </c>
      <c r="Q4839" s="17">
        <f>P4839*Premissas!$C$13</f>
        <v>0</v>
      </c>
      <c r="R4839" s="15">
        <f t="shared" si="7402"/>
        <v>346</v>
      </c>
      <c r="S4839" s="18">
        <f>R4839*Premissas!$C$11</f>
        <v>16665.137614678897</v>
      </c>
      <c r="Y4839" s="7" t="str">
        <f>Premissas!$E$9</f>
        <v>março/19</v>
      </c>
      <c r="Z4839" s="29">
        <f t="shared" si="7407"/>
        <v>346</v>
      </c>
      <c r="AA4839" s="15">
        <f>Premissas!$H$9</f>
        <v>77.62</v>
      </c>
      <c r="AB4839" s="20">
        <f t="shared" si="7404"/>
        <v>0</v>
      </c>
      <c r="AC4839" s="17">
        <f>AB4839*Premissas!$C$6</f>
        <v>0</v>
      </c>
      <c r="AD4839" s="15">
        <f t="shared" si="7405"/>
        <v>346</v>
      </c>
      <c r="AE4839" s="18">
        <f>AD4839*Premissas!$C$12</f>
        <v>11153.875355900032</v>
      </c>
    </row>
    <row r="4840" spans="1:33" x14ac:dyDescent="0.25">
      <c r="A4840" s="7" t="str">
        <f>Premissas!$E$10</f>
        <v>fevereiro/19</v>
      </c>
      <c r="B4840" s="29">
        <f t="shared" si="7408"/>
        <v>346</v>
      </c>
      <c r="C4840" s="15">
        <f>LARGE(Premissas!$H$10:$I$10,1)</f>
        <v>89.49</v>
      </c>
      <c r="D4840" s="20">
        <f t="shared" si="7398"/>
        <v>0</v>
      </c>
      <c r="E4840" s="17">
        <f>D4840*Premissas!$C$6</f>
        <v>0</v>
      </c>
      <c r="F4840" s="15">
        <f t="shared" si="7399"/>
        <v>346</v>
      </c>
      <c r="G4840" s="18">
        <f>F4840*Premissas!$C$5</f>
        <v>11153.875355900032</v>
      </c>
      <c r="M4840" s="7" t="str">
        <f>Premissas!$E$10</f>
        <v>fevereiro/19</v>
      </c>
      <c r="N4840" s="29">
        <f t="shared" si="7406"/>
        <v>346</v>
      </c>
      <c r="O4840" s="15">
        <f>Premissas!$I$10</f>
        <v>61.82</v>
      </c>
      <c r="P4840" s="20">
        <f t="shared" si="7401"/>
        <v>0</v>
      </c>
      <c r="Q4840" s="17">
        <f>P4840*Premissas!$C$13</f>
        <v>0</v>
      </c>
      <c r="R4840" s="15">
        <f t="shared" si="7402"/>
        <v>346</v>
      </c>
      <c r="S4840" s="18">
        <f>R4840*Premissas!$C$11</f>
        <v>16665.137614678897</v>
      </c>
      <c r="Y4840" s="7" t="str">
        <f>Premissas!$E$10</f>
        <v>fevereiro/19</v>
      </c>
      <c r="Z4840" s="29">
        <f t="shared" si="7407"/>
        <v>346</v>
      </c>
      <c r="AA4840" s="15">
        <f>Premissas!$H$10</f>
        <v>89.49</v>
      </c>
      <c r="AB4840" s="20">
        <f t="shared" si="7404"/>
        <v>0</v>
      </c>
      <c r="AC4840" s="17">
        <f>AB4840*Premissas!$C$6</f>
        <v>0</v>
      </c>
      <c r="AD4840" s="15">
        <f t="shared" si="7405"/>
        <v>346</v>
      </c>
      <c r="AE4840" s="18">
        <f>AD4840*Premissas!$C$12</f>
        <v>11153.875355900032</v>
      </c>
    </row>
    <row r="4841" spans="1:33" x14ac:dyDescent="0.25">
      <c r="A4841" s="7" t="str">
        <f>Premissas!$E$11</f>
        <v>janeiro/19</v>
      </c>
      <c r="B4841" s="29">
        <f t="shared" si="7408"/>
        <v>346</v>
      </c>
      <c r="C4841" s="15">
        <f>LARGE(Premissas!$H$11:$I$11,1)</f>
        <v>81.09</v>
      </c>
      <c r="D4841" s="16">
        <f t="shared" si="7398"/>
        <v>0</v>
      </c>
      <c r="E4841" s="17">
        <f>D4841*Premissas!$C$6</f>
        <v>0</v>
      </c>
      <c r="F4841" s="15">
        <f t="shared" si="7399"/>
        <v>346</v>
      </c>
      <c r="G4841" s="18">
        <f>F4841*Premissas!$C$5</f>
        <v>11153.875355900032</v>
      </c>
      <c r="M4841" s="7" t="str">
        <f>Premissas!$E$11</f>
        <v>janeiro/19</v>
      </c>
      <c r="N4841" s="29">
        <f t="shared" si="7406"/>
        <v>346</v>
      </c>
      <c r="O4841" s="15">
        <f>Premissas!$I$11</f>
        <v>57.12</v>
      </c>
      <c r="P4841" s="16">
        <f t="shared" si="7401"/>
        <v>0</v>
      </c>
      <c r="Q4841" s="17">
        <f>P4841*Premissas!$C$13</f>
        <v>0</v>
      </c>
      <c r="R4841" s="15">
        <f t="shared" si="7402"/>
        <v>346</v>
      </c>
      <c r="S4841" s="18">
        <f>R4841*Premissas!$C$11</f>
        <v>16665.137614678897</v>
      </c>
      <c r="Y4841" s="7" t="str">
        <f>Premissas!$E$11</f>
        <v>janeiro/19</v>
      </c>
      <c r="Z4841" s="29">
        <f t="shared" si="7407"/>
        <v>346</v>
      </c>
      <c r="AA4841" s="15">
        <f>Premissas!$H$11</f>
        <v>81.09</v>
      </c>
      <c r="AB4841" s="16">
        <f t="shared" si="7404"/>
        <v>0</v>
      </c>
      <c r="AC4841" s="17">
        <f>AB4841*Premissas!$C$6</f>
        <v>0</v>
      </c>
      <c r="AD4841" s="15">
        <f t="shared" si="7405"/>
        <v>346</v>
      </c>
      <c r="AE4841" s="18">
        <f>AD4841*Premissas!$C$12</f>
        <v>11153.875355900032</v>
      </c>
    </row>
    <row r="4842" spans="1:33" x14ac:dyDescent="0.25">
      <c r="A4842" s="7" t="str">
        <f>Premissas!$E$12</f>
        <v>dezembro/18</v>
      </c>
      <c r="B4842" s="29">
        <f t="shared" si="7408"/>
        <v>346</v>
      </c>
      <c r="C4842" s="15">
        <f>LARGE(Premissas!$H$12:$I$12,1)</f>
        <v>66.98</v>
      </c>
      <c r="D4842" s="16">
        <f t="shared" si="7398"/>
        <v>0</v>
      </c>
      <c r="E4842" s="17">
        <f>D4842*Premissas!$C$6</f>
        <v>0</v>
      </c>
      <c r="F4842" s="15">
        <f t="shared" si="7399"/>
        <v>346</v>
      </c>
      <c r="G4842" s="18">
        <f>F4842*Premissas!$C$5</f>
        <v>11153.875355900032</v>
      </c>
      <c r="M4842" s="7" t="str">
        <f>Premissas!$E$12</f>
        <v>dezembro/18</v>
      </c>
      <c r="N4842" s="29">
        <f t="shared" si="7406"/>
        <v>346</v>
      </c>
      <c r="O4842" s="15">
        <f>Premissas!$I$12</f>
        <v>56.9</v>
      </c>
      <c r="P4842" s="16">
        <f t="shared" si="7401"/>
        <v>0</v>
      </c>
      <c r="Q4842" s="17">
        <f>P4842*Premissas!$C$13</f>
        <v>0</v>
      </c>
      <c r="R4842" s="15">
        <f t="shared" si="7402"/>
        <v>346</v>
      </c>
      <c r="S4842" s="18">
        <f>R4842*Premissas!$C$11</f>
        <v>16665.137614678897</v>
      </c>
      <c r="Y4842" s="7" t="str">
        <f>Premissas!$E$12</f>
        <v>dezembro/18</v>
      </c>
      <c r="Z4842" s="29">
        <f t="shared" si="7407"/>
        <v>346</v>
      </c>
      <c r="AA4842" s="15">
        <f>Premissas!$H$12</f>
        <v>66.98</v>
      </c>
      <c r="AB4842" s="16">
        <f t="shared" si="7404"/>
        <v>0</v>
      </c>
      <c r="AC4842" s="17">
        <f>AB4842*Premissas!$C$6</f>
        <v>0</v>
      </c>
      <c r="AD4842" s="15">
        <f t="shared" si="7405"/>
        <v>346</v>
      </c>
      <c r="AE4842" s="18">
        <f>AD4842*Premissas!$C$12</f>
        <v>11153.875355900032</v>
      </c>
    </row>
    <row r="4843" spans="1:33" x14ac:dyDescent="0.25">
      <c r="A4843" s="7" t="str">
        <f>Premissas!$E$13</f>
        <v>novembro/18</v>
      </c>
      <c r="B4843" s="29">
        <f t="shared" si="7408"/>
        <v>346</v>
      </c>
      <c r="C4843" s="15">
        <f>LARGE(Premissas!$H$13:$I$13,1)</f>
        <v>66.42</v>
      </c>
      <c r="D4843" s="16">
        <f t="shared" si="7398"/>
        <v>0</v>
      </c>
      <c r="E4843" s="17">
        <f>D4843*Premissas!$C$6</f>
        <v>0</v>
      </c>
      <c r="F4843" s="15">
        <f t="shared" si="7399"/>
        <v>346</v>
      </c>
      <c r="G4843" s="18">
        <f>F4843*Premissas!$C$5</f>
        <v>11153.875355900032</v>
      </c>
      <c r="M4843" s="7" t="str">
        <f>Premissas!$E$13</f>
        <v>novembro/18</v>
      </c>
      <c r="N4843" s="29">
        <f t="shared" si="7406"/>
        <v>346</v>
      </c>
      <c r="O4843" s="15">
        <f>Premissas!$I$13</f>
        <v>40.659999999999997</v>
      </c>
      <c r="P4843" s="16">
        <f t="shared" si="7401"/>
        <v>0</v>
      </c>
      <c r="Q4843" s="17">
        <f>P4843*Premissas!$C$13</f>
        <v>0</v>
      </c>
      <c r="R4843" s="15">
        <f t="shared" si="7402"/>
        <v>346</v>
      </c>
      <c r="S4843" s="18">
        <f>R4843*Premissas!$C$11</f>
        <v>16665.137614678897</v>
      </c>
      <c r="Y4843" s="7" t="str">
        <f>Premissas!$E$13</f>
        <v>novembro/18</v>
      </c>
      <c r="Z4843" s="29">
        <f t="shared" si="7407"/>
        <v>346</v>
      </c>
      <c r="AA4843" s="15">
        <f>Premissas!$H$13</f>
        <v>66.42</v>
      </c>
      <c r="AB4843" s="16">
        <f t="shared" si="7404"/>
        <v>0</v>
      </c>
      <c r="AC4843" s="17">
        <f>AB4843*Premissas!$C$6</f>
        <v>0</v>
      </c>
      <c r="AD4843" s="15">
        <f t="shared" si="7405"/>
        <v>346</v>
      </c>
      <c r="AE4843" s="18">
        <f>AD4843*Premissas!$C$12</f>
        <v>11153.875355900032</v>
      </c>
    </row>
    <row r="4844" spans="1:33" x14ac:dyDescent="0.25">
      <c r="A4844" s="26" t="s">
        <v>35</v>
      </c>
      <c r="B4844" s="5"/>
      <c r="C4844" s="5">
        <f>LARGE(C4831:C4843,1)</f>
        <v>89.49</v>
      </c>
      <c r="D4844" s="5">
        <f>LARGE(D4831:D4843,1)</f>
        <v>0</v>
      </c>
      <c r="E4844" s="27">
        <f>SUM(E4832:E4843)</f>
        <v>0</v>
      </c>
      <c r="F4844" s="5">
        <f>LARGE(F4831:F4843,1)</f>
        <v>346</v>
      </c>
      <c r="G4844" s="27">
        <f t="shared" si="7322"/>
        <v>133846.50427080039</v>
      </c>
      <c r="H4844" s="50">
        <f>E4844+G4844</f>
        <v>133846.50427080039</v>
      </c>
      <c r="I4844">
        <f>B4832</f>
        <v>346</v>
      </c>
      <c r="M4844" s="26" t="s">
        <v>35</v>
      </c>
      <c r="N4844" s="5"/>
      <c r="O4844" s="5">
        <f t="shared" ref="O4844:P4844" si="7409">LARGE(O4831:O4843,1)</f>
        <v>77.73</v>
      </c>
      <c r="P4844" s="5">
        <f t="shared" si="7409"/>
        <v>0</v>
      </c>
      <c r="Q4844" s="27">
        <f t="shared" ref="Q4844" si="7410">SUM(Q4832:Q4843)</f>
        <v>0</v>
      </c>
      <c r="R4844" s="5">
        <f t="shared" ref="R4844" si="7411">LARGE(R4831:R4843,1)</f>
        <v>346</v>
      </c>
      <c r="S4844" s="27">
        <f t="shared" si="7326"/>
        <v>199981.65137614671</v>
      </c>
      <c r="T4844" s="50">
        <f t="shared" ref="T4844" si="7412">Q4844+S4844</f>
        <v>199981.65137614671</v>
      </c>
      <c r="U4844">
        <f t="shared" ref="U4844" si="7413">N4832</f>
        <v>346</v>
      </c>
      <c r="Y4844" s="26" t="s">
        <v>35</v>
      </c>
      <c r="Z4844" s="5"/>
      <c r="AA4844" s="5">
        <f t="shared" ref="AA4844:AB4844" si="7414">LARGE(AA4831:AA4843,1)</f>
        <v>89.49</v>
      </c>
      <c r="AB4844" s="5">
        <f t="shared" si="7414"/>
        <v>0</v>
      </c>
      <c r="AC4844" s="27">
        <f t="shared" ref="AC4844" si="7415">SUM(AC4832:AC4843)</f>
        <v>0</v>
      </c>
      <c r="AD4844" s="5">
        <f t="shared" ref="AD4844" si="7416">LARGE(AD4831:AD4843,1)</f>
        <v>346</v>
      </c>
      <c r="AE4844" s="27">
        <f t="shared" si="7332"/>
        <v>133846.50427080039</v>
      </c>
      <c r="AF4844" s="50">
        <f t="shared" ref="AF4844" si="7417">AC4844+AE4844</f>
        <v>133846.50427080039</v>
      </c>
      <c r="AG4844">
        <f t="shared" ref="AG4844" si="7418">Z4832</f>
        <v>346</v>
      </c>
    </row>
    <row r="4845" spans="1:33" x14ac:dyDescent="0.25">
      <c r="A4845" s="6" t="s">
        <v>12</v>
      </c>
      <c r="B4845" s="6" t="s">
        <v>18</v>
      </c>
      <c r="C4845" s="6" t="s">
        <v>19</v>
      </c>
      <c r="D4845" s="14" t="s">
        <v>20</v>
      </c>
      <c r="E4845" s="14" t="s">
        <v>21</v>
      </c>
      <c r="F4845" s="6" t="s">
        <v>22</v>
      </c>
      <c r="G4845" s="6" t="s">
        <v>23</v>
      </c>
      <c r="M4845" s="6" t="s">
        <v>12</v>
      </c>
      <c r="N4845" s="6" t="s">
        <v>18</v>
      </c>
      <c r="O4845" s="6" t="s">
        <v>19</v>
      </c>
      <c r="P4845" s="14" t="s">
        <v>20</v>
      </c>
      <c r="Q4845" s="14" t="s">
        <v>21</v>
      </c>
      <c r="R4845" s="6" t="s">
        <v>22</v>
      </c>
      <c r="S4845" s="6" t="s">
        <v>23</v>
      </c>
      <c r="Y4845" s="6" t="s">
        <v>12</v>
      </c>
      <c r="Z4845" s="6" t="s">
        <v>18</v>
      </c>
      <c r="AA4845" s="6" t="s">
        <v>19</v>
      </c>
      <c r="AB4845" s="14" t="s">
        <v>20</v>
      </c>
      <c r="AC4845" s="14" t="s">
        <v>21</v>
      </c>
      <c r="AD4845" s="6" t="s">
        <v>22</v>
      </c>
      <c r="AE4845" s="6" t="s">
        <v>23</v>
      </c>
    </row>
    <row r="4846" spans="1:33" x14ac:dyDescent="0.25">
      <c r="A4846" s="7" t="str">
        <f>Premissas!$E$2</f>
        <v>outubro/19</v>
      </c>
      <c r="B4846" s="29">
        <f>B4832+1</f>
        <v>347</v>
      </c>
      <c r="C4846" s="15">
        <f>LARGE(Premissas!$H$2:$I$2,1)</f>
        <v>63.39</v>
      </c>
      <c r="D4846" s="16">
        <f t="shared" ref="D4846:D4857" si="7419">IF(C4846&gt;105%*B4846,(C4846-B4846),0)</f>
        <v>0</v>
      </c>
      <c r="E4846" s="17">
        <f>D4846*Premissas!$C$6</f>
        <v>0</v>
      </c>
      <c r="F4846" s="15">
        <f t="shared" ref="F4846:F4857" si="7420">IF(C4846&gt;B4846,C4846,B4846)</f>
        <v>347</v>
      </c>
      <c r="G4846" s="18">
        <f>F4846*Premissas!$C$5</f>
        <v>11186.111989876621</v>
      </c>
      <c r="M4846" s="7" t="str">
        <f>Premissas!$E$2</f>
        <v>outubro/19</v>
      </c>
      <c r="N4846" s="29">
        <f t="shared" ref="N4846" si="7421">N4832+1</f>
        <v>347</v>
      </c>
      <c r="O4846" s="15">
        <f>Premissas!$I$2</f>
        <v>63.39</v>
      </c>
      <c r="P4846" s="16">
        <f t="shared" ref="P4846:P4857" si="7422">IF(O4846&gt;105%*N4846,(O4846-N4846),0)</f>
        <v>0</v>
      </c>
      <c r="Q4846" s="17">
        <f>P4846*Premissas!$C$13</f>
        <v>0</v>
      </c>
      <c r="R4846" s="15">
        <f t="shared" ref="R4846:R4857" si="7423">IF(O4846&gt;N4846,O4846,N4846)</f>
        <v>347</v>
      </c>
      <c r="S4846" s="18">
        <f>R4846*Premissas!$C$11</f>
        <v>16713.302752293577</v>
      </c>
      <c r="Y4846" s="7" t="str">
        <f>Premissas!$E$2</f>
        <v>outubro/19</v>
      </c>
      <c r="Z4846" s="29">
        <f t="shared" ref="Z4846" si="7424">Z4832+1</f>
        <v>347</v>
      </c>
      <c r="AA4846" s="15">
        <f>Premissas!$H$2</f>
        <v>58.8</v>
      </c>
      <c r="AB4846" s="16">
        <f t="shared" ref="AB4846:AB4857" si="7425">IF(AA4846&gt;105%*Z4846,(AA4846-Z4846),0)</f>
        <v>0</v>
      </c>
      <c r="AC4846" s="17">
        <f>AB4846*Premissas!$C$6</f>
        <v>0</v>
      </c>
      <c r="AD4846" s="15">
        <f t="shared" ref="AD4846:AD4857" si="7426">IF(AA4846&gt;Z4846,AA4846,Z4846)</f>
        <v>347</v>
      </c>
      <c r="AE4846" s="18">
        <f>AD4846*Premissas!$C$12</f>
        <v>11186.111989876621</v>
      </c>
    </row>
    <row r="4847" spans="1:33" x14ac:dyDescent="0.25">
      <c r="A4847" s="7" t="str">
        <f>Premissas!$E$3</f>
        <v>setembro/19</v>
      </c>
      <c r="B4847" s="29">
        <f>B4846</f>
        <v>347</v>
      </c>
      <c r="C4847" s="15">
        <f>LARGE(Premissas!$H$3:$I$3,1)</f>
        <v>58.91</v>
      </c>
      <c r="D4847" s="16">
        <f t="shared" si="7419"/>
        <v>0</v>
      </c>
      <c r="E4847" s="17">
        <f>D4847*Premissas!$C$6</f>
        <v>0</v>
      </c>
      <c r="F4847" s="15">
        <f t="shared" si="7420"/>
        <v>347</v>
      </c>
      <c r="G4847" s="18">
        <f>F4847*Premissas!$C$5</f>
        <v>11186.111989876621</v>
      </c>
      <c r="M4847" s="7" t="str">
        <f>Premissas!$E$3</f>
        <v>setembro/19</v>
      </c>
      <c r="N4847" s="29">
        <f t="shared" ref="N4847:N4857" si="7427">N4846</f>
        <v>347</v>
      </c>
      <c r="O4847" s="15">
        <f>Premissas!$I$3</f>
        <v>52.19</v>
      </c>
      <c r="P4847" s="16">
        <f t="shared" si="7422"/>
        <v>0</v>
      </c>
      <c r="Q4847" s="17">
        <f>P4847*Premissas!$C$13</f>
        <v>0</v>
      </c>
      <c r="R4847" s="15">
        <f t="shared" si="7423"/>
        <v>347</v>
      </c>
      <c r="S4847" s="18">
        <f>R4847*Premissas!$C$11</f>
        <v>16713.302752293577</v>
      </c>
      <c r="Y4847" s="7" t="str">
        <f>Premissas!$E$3</f>
        <v>setembro/19</v>
      </c>
      <c r="Z4847" s="29">
        <f t="shared" ref="Z4847:Z4857" si="7428">Z4846</f>
        <v>347</v>
      </c>
      <c r="AA4847" s="15">
        <f>Premissas!$H$3</f>
        <v>58.91</v>
      </c>
      <c r="AB4847" s="16">
        <f t="shared" si="7425"/>
        <v>0</v>
      </c>
      <c r="AC4847" s="17">
        <f>AB4847*Premissas!$C$6</f>
        <v>0</v>
      </c>
      <c r="AD4847" s="15">
        <f t="shared" si="7426"/>
        <v>347</v>
      </c>
      <c r="AE4847" s="18">
        <f>AD4847*Premissas!$C$12</f>
        <v>11186.111989876621</v>
      </c>
    </row>
    <row r="4848" spans="1:33" x14ac:dyDescent="0.25">
      <c r="A4848" s="7" t="str">
        <f>Premissas!$E$4</f>
        <v>agosto/19</v>
      </c>
      <c r="B4848" s="29">
        <f t="shared" ref="B4848:B4857" si="7429">B4847</f>
        <v>347</v>
      </c>
      <c r="C4848" s="15">
        <f>LARGE(Premissas!$H$4:$I$4,1)</f>
        <v>46.48</v>
      </c>
      <c r="D4848" s="16">
        <f t="shared" si="7419"/>
        <v>0</v>
      </c>
      <c r="E4848" s="17">
        <f>D4848*Premissas!$C$6</f>
        <v>0</v>
      </c>
      <c r="F4848" s="15">
        <f t="shared" si="7420"/>
        <v>347</v>
      </c>
      <c r="G4848" s="18">
        <f>F4848*Premissas!$C$5</f>
        <v>11186.111989876621</v>
      </c>
      <c r="M4848" s="7" t="str">
        <f>Premissas!$E$4</f>
        <v>agosto/19</v>
      </c>
      <c r="N4848" s="29">
        <f t="shared" si="7427"/>
        <v>347</v>
      </c>
      <c r="O4848" s="15">
        <f>Premissas!$I$4</f>
        <v>20.16</v>
      </c>
      <c r="P4848" s="16">
        <f t="shared" si="7422"/>
        <v>0</v>
      </c>
      <c r="Q4848" s="17">
        <f>P4848*Premissas!$C$13</f>
        <v>0</v>
      </c>
      <c r="R4848" s="15">
        <f t="shared" si="7423"/>
        <v>347</v>
      </c>
      <c r="S4848" s="18">
        <f>R4848*Premissas!$C$11</f>
        <v>16713.302752293577</v>
      </c>
      <c r="Y4848" s="7" t="str">
        <f>Premissas!$E$4</f>
        <v>agosto/19</v>
      </c>
      <c r="Z4848" s="29">
        <f t="shared" si="7428"/>
        <v>347</v>
      </c>
      <c r="AA4848" s="15">
        <f>Premissas!$H$4</f>
        <v>46.48</v>
      </c>
      <c r="AB4848" s="16">
        <f t="shared" si="7425"/>
        <v>0</v>
      </c>
      <c r="AC4848" s="17">
        <f>AB4848*Premissas!$C$6</f>
        <v>0</v>
      </c>
      <c r="AD4848" s="15">
        <f t="shared" si="7426"/>
        <v>347</v>
      </c>
      <c r="AE4848" s="18">
        <f>AD4848*Premissas!$C$12</f>
        <v>11186.111989876621</v>
      </c>
    </row>
    <row r="4849" spans="1:33" x14ac:dyDescent="0.25">
      <c r="A4849" s="7" t="str">
        <f>Premissas!$E$5</f>
        <v>julho/19</v>
      </c>
      <c r="B4849" s="29">
        <f t="shared" si="7429"/>
        <v>347</v>
      </c>
      <c r="C4849" s="15">
        <f>LARGE(Premissas!$H$5:$I$5,1)</f>
        <v>63.17</v>
      </c>
      <c r="D4849" s="16">
        <f t="shared" si="7419"/>
        <v>0</v>
      </c>
      <c r="E4849" s="17">
        <f>D4849*Premissas!$C$6</f>
        <v>0</v>
      </c>
      <c r="F4849" s="15">
        <f t="shared" si="7420"/>
        <v>347</v>
      </c>
      <c r="G4849" s="18">
        <f>F4849*Premissas!$C$5</f>
        <v>11186.111989876621</v>
      </c>
      <c r="M4849" s="7" t="str">
        <f>Premissas!$E$5</f>
        <v>julho/19</v>
      </c>
      <c r="N4849" s="29">
        <f t="shared" si="7427"/>
        <v>347</v>
      </c>
      <c r="O4849" s="15">
        <f>Premissas!$I$5</f>
        <v>39.979999999999997</v>
      </c>
      <c r="P4849" s="16">
        <f t="shared" si="7422"/>
        <v>0</v>
      </c>
      <c r="Q4849" s="17">
        <f>P4849*Premissas!$C$13</f>
        <v>0</v>
      </c>
      <c r="R4849" s="15">
        <f t="shared" si="7423"/>
        <v>347</v>
      </c>
      <c r="S4849" s="18">
        <f>R4849*Premissas!$C$11</f>
        <v>16713.302752293577</v>
      </c>
      <c r="Y4849" s="7" t="str">
        <f>Premissas!$E$5</f>
        <v>julho/19</v>
      </c>
      <c r="Z4849" s="29">
        <f t="shared" si="7428"/>
        <v>347</v>
      </c>
      <c r="AA4849" s="15">
        <f>Premissas!$H$5</f>
        <v>63.17</v>
      </c>
      <c r="AB4849" s="16">
        <f t="shared" si="7425"/>
        <v>0</v>
      </c>
      <c r="AC4849" s="17">
        <f>AB4849*Premissas!$C$6</f>
        <v>0</v>
      </c>
      <c r="AD4849" s="15">
        <f t="shared" si="7426"/>
        <v>347</v>
      </c>
      <c r="AE4849" s="18">
        <f>AD4849*Premissas!$C$12</f>
        <v>11186.111989876621</v>
      </c>
    </row>
    <row r="4850" spans="1:33" x14ac:dyDescent="0.25">
      <c r="A4850" s="7" t="str">
        <f>Premissas!$E$6</f>
        <v>junho/19</v>
      </c>
      <c r="B4850" s="29">
        <f t="shared" si="7429"/>
        <v>347</v>
      </c>
      <c r="C4850" s="15">
        <f>LARGE(Premissas!$H$6:$I$6,1)</f>
        <v>59.47</v>
      </c>
      <c r="D4850" s="16">
        <f t="shared" si="7419"/>
        <v>0</v>
      </c>
      <c r="E4850" s="17">
        <f>D4850*Premissas!$C$6</f>
        <v>0</v>
      </c>
      <c r="F4850" s="15">
        <f t="shared" si="7420"/>
        <v>347</v>
      </c>
      <c r="G4850" s="18">
        <f>F4850*Premissas!$C$5</f>
        <v>11186.111989876621</v>
      </c>
      <c r="M4850" s="7" t="str">
        <f>Premissas!$E$6</f>
        <v>junho/19</v>
      </c>
      <c r="N4850" s="29">
        <f t="shared" si="7427"/>
        <v>347</v>
      </c>
      <c r="O4850" s="15">
        <f>Premissas!$I$6</f>
        <v>47.71</v>
      </c>
      <c r="P4850" s="16">
        <f t="shared" si="7422"/>
        <v>0</v>
      </c>
      <c r="Q4850" s="17">
        <f>P4850*Premissas!$C$13</f>
        <v>0</v>
      </c>
      <c r="R4850" s="15">
        <f t="shared" si="7423"/>
        <v>347</v>
      </c>
      <c r="S4850" s="18">
        <f>R4850*Premissas!$C$11</f>
        <v>16713.302752293577</v>
      </c>
      <c r="Y4850" s="7" t="str">
        <f>Premissas!$E$6</f>
        <v>junho/19</v>
      </c>
      <c r="Z4850" s="29">
        <f t="shared" si="7428"/>
        <v>347</v>
      </c>
      <c r="AA4850" s="15">
        <f>Premissas!$H$6</f>
        <v>59.47</v>
      </c>
      <c r="AB4850" s="16">
        <f t="shared" si="7425"/>
        <v>0</v>
      </c>
      <c r="AC4850" s="17">
        <f>AB4850*Premissas!$C$6</f>
        <v>0</v>
      </c>
      <c r="AD4850" s="15">
        <f t="shared" si="7426"/>
        <v>347</v>
      </c>
      <c r="AE4850" s="18">
        <f>AD4850*Premissas!$C$12</f>
        <v>11186.111989876621</v>
      </c>
    </row>
    <row r="4851" spans="1:33" x14ac:dyDescent="0.25">
      <c r="A4851" s="7" t="str">
        <f>Premissas!$E$7</f>
        <v>maio/19</v>
      </c>
      <c r="B4851" s="29">
        <f t="shared" si="7429"/>
        <v>347</v>
      </c>
      <c r="C4851" s="15">
        <f>LARGE(Premissas!$H$7:$I$7,1)</f>
        <v>61.04</v>
      </c>
      <c r="D4851" s="20">
        <f t="shared" si="7419"/>
        <v>0</v>
      </c>
      <c r="E4851" s="17">
        <f>D4851*Premissas!$C$6</f>
        <v>0</v>
      </c>
      <c r="F4851" s="15">
        <f t="shared" si="7420"/>
        <v>347</v>
      </c>
      <c r="G4851" s="18">
        <f>F4851*Premissas!$C$5</f>
        <v>11186.111989876621</v>
      </c>
      <c r="M4851" s="7" t="str">
        <f>Premissas!$E$7</f>
        <v>maio/19</v>
      </c>
      <c r="N4851" s="29">
        <f t="shared" si="7427"/>
        <v>347</v>
      </c>
      <c r="O4851" s="15">
        <f>Premissas!$I$7</f>
        <v>46.37</v>
      </c>
      <c r="P4851" s="20">
        <f t="shared" si="7422"/>
        <v>0</v>
      </c>
      <c r="Q4851" s="17">
        <f>P4851*Premissas!$C$13</f>
        <v>0</v>
      </c>
      <c r="R4851" s="15">
        <f t="shared" si="7423"/>
        <v>347</v>
      </c>
      <c r="S4851" s="18">
        <f>R4851*Premissas!$C$11</f>
        <v>16713.302752293577</v>
      </c>
      <c r="Y4851" s="7" t="str">
        <f>Premissas!$E$7</f>
        <v>maio/19</v>
      </c>
      <c r="Z4851" s="29">
        <f t="shared" si="7428"/>
        <v>347</v>
      </c>
      <c r="AA4851" s="15">
        <f>Premissas!$H$7</f>
        <v>61.04</v>
      </c>
      <c r="AB4851" s="20">
        <f t="shared" si="7425"/>
        <v>0</v>
      </c>
      <c r="AC4851" s="17">
        <f>AB4851*Premissas!$C$6</f>
        <v>0</v>
      </c>
      <c r="AD4851" s="15">
        <f t="shared" si="7426"/>
        <v>347</v>
      </c>
      <c r="AE4851" s="18">
        <f>AD4851*Premissas!$C$12</f>
        <v>11186.111989876621</v>
      </c>
    </row>
    <row r="4852" spans="1:33" x14ac:dyDescent="0.25">
      <c r="A4852" s="7" t="str">
        <f>Premissas!$E$8</f>
        <v>abril/19</v>
      </c>
      <c r="B4852" s="29">
        <f t="shared" si="7429"/>
        <v>347</v>
      </c>
      <c r="C4852" s="15">
        <f>LARGE(Premissas!$H$8:$I$8,1)</f>
        <v>81.98</v>
      </c>
      <c r="D4852" s="20">
        <f t="shared" si="7419"/>
        <v>0</v>
      </c>
      <c r="E4852" s="17">
        <f>D4852*Premissas!$C$6</f>
        <v>0</v>
      </c>
      <c r="F4852" s="15">
        <f t="shared" si="7420"/>
        <v>347</v>
      </c>
      <c r="G4852" s="18">
        <f>F4852*Premissas!$C$5</f>
        <v>11186.111989876621</v>
      </c>
      <c r="M4852" s="7" t="str">
        <f>Premissas!$E$8</f>
        <v>abril/19</v>
      </c>
      <c r="N4852" s="29">
        <f t="shared" si="7427"/>
        <v>347</v>
      </c>
      <c r="O4852" s="15">
        <f>Premissas!$I$8</f>
        <v>53.09</v>
      </c>
      <c r="P4852" s="20">
        <f t="shared" si="7422"/>
        <v>0</v>
      </c>
      <c r="Q4852" s="17">
        <f>P4852*Premissas!$C$13</f>
        <v>0</v>
      </c>
      <c r="R4852" s="15">
        <f t="shared" si="7423"/>
        <v>347</v>
      </c>
      <c r="S4852" s="18">
        <f>R4852*Premissas!$C$11</f>
        <v>16713.302752293577</v>
      </c>
      <c r="Y4852" s="7" t="str">
        <f>Premissas!$E$8</f>
        <v>abril/19</v>
      </c>
      <c r="Z4852" s="29">
        <f t="shared" si="7428"/>
        <v>347</v>
      </c>
      <c r="AA4852" s="15">
        <f>Premissas!$H$8</f>
        <v>81.98</v>
      </c>
      <c r="AB4852" s="20">
        <f t="shared" si="7425"/>
        <v>0</v>
      </c>
      <c r="AC4852" s="17">
        <f>AB4852*Premissas!$C$6</f>
        <v>0</v>
      </c>
      <c r="AD4852" s="15">
        <f t="shared" si="7426"/>
        <v>347</v>
      </c>
      <c r="AE4852" s="18">
        <f>AD4852*Premissas!$C$12</f>
        <v>11186.111989876621</v>
      </c>
    </row>
    <row r="4853" spans="1:33" x14ac:dyDescent="0.25">
      <c r="A4853" s="7" t="str">
        <f>Premissas!$E$9</f>
        <v>março/19</v>
      </c>
      <c r="B4853" s="29">
        <f t="shared" si="7429"/>
        <v>347</v>
      </c>
      <c r="C4853" s="15">
        <f>LARGE(Premissas!$H$9:$I$9,1)</f>
        <v>77.73</v>
      </c>
      <c r="D4853" s="20">
        <f t="shared" si="7419"/>
        <v>0</v>
      </c>
      <c r="E4853" s="17">
        <f>D4853*Premissas!$C$6</f>
        <v>0</v>
      </c>
      <c r="F4853" s="15">
        <f t="shared" si="7420"/>
        <v>347</v>
      </c>
      <c r="G4853" s="18">
        <f>F4853*Premissas!$C$5</f>
        <v>11186.111989876621</v>
      </c>
      <c r="M4853" s="7" t="str">
        <f>Premissas!$E$9</f>
        <v>março/19</v>
      </c>
      <c r="N4853" s="29">
        <f t="shared" si="7427"/>
        <v>347</v>
      </c>
      <c r="O4853" s="15">
        <f>Premissas!$I$9</f>
        <v>77.73</v>
      </c>
      <c r="P4853" s="20">
        <f t="shared" si="7422"/>
        <v>0</v>
      </c>
      <c r="Q4853" s="17">
        <f>P4853*Premissas!$C$13</f>
        <v>0</v>
      </c>
      <c r="R4853" s="15">
        <f t="shared" si="7423"/>
        <v>347</v>
      </c>
      <c r="S4853" s="18">
        <f>R4853*Premissas!$C$11</f>
        <v>16713.302752293577</v>
      </c>
      <c r="Y4853" s="7" t="str">
        <f>Premissas!$E$9</f>
        <v>março/19</v>
      </c>
      <c r="Z4853" s="29">
        <f t="shared" si="7428"/>
        <v>347</v>
      </c>
      <c r="AA4853" s="15">
        <f>Premissas!$H$9</f>
        <v>77.62</v>
      </c>
      <c r="AB4853" s="20">
        <f t="shared" si="7425"/>
        <v>0</v>
      </c>
      <c r="AC4853" s="17">
        <f>AB4853*Premissas!$C$6</f>
        <v>0</v>
      </c>
      <c r="AD4853" s="15">
        <f t="shared" si="7426"/>
        <v>347</v>
      </c>
      <c r="AE4853" s="18">
        <f>AD4853*Premissas!$C$12</f>
        <v>11186.111989876621</v>
      </c>
    </row>
    <row r="4854" spans="1:33" x14ac:dyDescent="0.25">
      <c r="A4854" s="7" t="str">
        <f>Premissas!$E$10</f>
        <v>fevereiro/19</v>
      </c>
      <c r="B4854" s="29">
        <f t="shared" si="7429"/>
        <v>347</v>
      </c>
      <c r="C4854" s="15">
        <f>LARGE(Premissas!$H$10:$I$10,1)</f>
        <v>89.49</v>
      </c>
      <c r="D4854" s="20">
        <f t="shared" si="7419"/>
        <v>0</v>
      </c>
      <c r="E4854" s="17">
        <f>D4854*Premissas!$C$6</f>
        <v>0</v>
      </c>
      <c r="F4854" s="15">
        <f t="shared" si="7420"/>
        <v>347</v>
      </c>
      <c r="G4854" s="18">
        <f>F4854*Premissas!$C$5</f>
        <v>11186.111989876621</v>
      </c>
      <c r="M4854" s="7" t="str">
        <f>Premissas!$E$10</f>
        <v>fevereiro/19</v>
      </c>
      <c r="N4854" s="29">
        <f t="shared" si="7427"/>
        <v>347</v>
      </c>
      <c r="O4854" s="15">
        <f>Premissas!$I$10</f>
        <v>61.82</v>
      </c>
      <c r="P4854" s="20">
        <f t="shared" si="7422"/>
        <v>0</v>
      </c>
      <c r="Q4854" s="17">
        <f>P4854*Premissas!$C$13</f>
        <v>0</v>
      </c>
      <c r="R4854" s="15">
        <f t="shared" si="7423"/>
        <v>347</v>
      </c>
      <c r="S4854" s="18">
        <f>R4854*Premissas!$C$11</f>
        <v>16713.302752293577</v>
      </c>
      <c r="Y4854" s="7" t="str">
        <f>Premissas!$E$10</f>
        <v>fevereiro/19</v>
      </c>
      <c r="Z4854" s="29">
        <f t="shared" si="7428"/>
        <v>347</v>
      </c>
      <c r="AA4854" s="15">
        <f>Premissas!$H$10</f>
        <v>89.49</v>
      </c>
      <c r="AB4854" s="20">
        <f t="shared" si="7425"/>
        <v>0</v>
      </c>
      <c r="AC4854" s="17">
        <f>AB4854*Premissas!$C$6</f>
        <v>0</v>
      </c>
      <c r="AD4854" s="15">
        <f t="shared" si="7426"/>
        <v>347</v>
      </c>
      <c r="AE4854" s="18">
        <f>AD4854*Premissas!$C$12</f>
        <v>11186.111989876621</v>
      </c>
    </row>
    <row r="4855" spans="1:33" x14ac:dyDescent="0.25">
      <c r="A4855" s="7" t="str">
        <f>Premissas!$E$11</f>
        <v>janeiro/19</v>
      </c>
      <c r="B4855" s="29">
        <f t="shared" si="7429"/>
        <v>347</v>
      </c>
      <c r="C4855" s="15">
        <f>LARGE(Premissas!$H$11:$I$11,1)</f>
        <v>81.09</v>
      </c>
      <c r="D4855" s="16">
        <f t="shared" si="7419"/>
        <v>0</v>
      </c>
      <c r="E4855" s="17">
        <f>D4855*Premissas!$C$6</f>
        <v>0</v>
      </c>
      <c r="F4855" s="15">
        <f t="shared" si="7420"/>
        <v>347</v>
      </c>
      <c r="G4855" s="18">
        <f>F4855*Premissas!$C$5</f>
        <v>11186.111989876621</v>
      </c>
      <c r="M4855" s="7" t="str">
        <f>Premissas!$E$11</f>
        <v>janeiro/19</v>
      </c>
      <c r="N4855" s="29">
        <f t="shared" si="7427"/>
        <v>347</v>
      </c>
      <c r="O4855" s="15">
        <f>Premissas!$I$11</f>
        <v>57.12</v>
      </c>
      <c r="P4855" s="16">
        <f t="shared" si="7422"/>
        <v>0</v>
      </c>
      <c r="Q4855" s="17">
        <f>P4855*Premissas!$C$13</f>
        <v>0</v>
      </c>
      <c r="R4855" s="15">
        <f t="shared" si="7423"/>
        <v>347</v>
      </c>
      <c r="S4855" s="18">
        <f>R4855*Premissas!$C$11</f>
        <v>16713.302752293577</v>
      </c>
      <c r="Y4855" s="7" t="str">
        <f>Premissas!$E$11</f>
        <v>janeiro/19</v>
      </c>
      <c r="Z4855" s="29">
        <f t="shared" si="7428"/>
        <v>347</v>
      </c>
      <c r="AA4855" s="15">
        <f>Premissas!$H$11</f>
        <v>81.09</v>
      </c>
      <c r="AB4855" s="16">
        <f t="shared" si="7425"/>
        <v>0</v>
      </c>
      <c r="AC4855" s="17">
        <f>AB4855*Premissas!$C$6</f>
        <v>0</v>
      </c>
      <c r="AD4855" s="15">
        <f t="shared" si="7426"/>
        <v>347</v>
      </c>
      <c r="AE4855" s="18">
        <f>AD4855*Premissas!$C$12</f>
        <v>11186.111989876621</v>
      </c>
    </row>
    <row r="4856" spans="1:33" x14ac:dyDescent="0.25">
      <c r="A4856" s="7" t="str">
        <f>Premissas!$E$12</f>
        <v>dezembro/18</v>
      </c>
      <c r="B4856" s="29">
        <f t="shared" si="7429"/>
        <v>347</v>
      </c>
      <c r="C4856" s="15">
        <f>LARGE(Premissas!$H$12:$I$12,1)</f>
        <v>66.98</v>
      </c>
      <c r="D4856" s="16">
        <f t="shared" si="7419"/>
        <v>0</v>
      </c>
      <c r="E4856" s="17">
        <f>D4856*Premissas!$C$6</f>
        <v>0</v>
      </c>
      <c r="F4856" s="15">
        <f t="shared" si="7420"/>
        <v>347</v>
      </c>
      <c r="G4856" s="18">
        <f>F4856*Premissas!$C$5</f>
        <v>11186.111989876621</v>
      </c>
      <c r="M4856" s="7" t="str">
        <f>Premissas!$E$12</f>
        <v>dezembro/18</v>
      </c>
      <c r="N4856" s="29">
        <f t="shared" si="7427"/>
        <v>347</v>
      </c>
      <c r="O4856" s="15">
        <f>Premissas!$I$12</f>
        <v>56.9</v>
      </c>
      <c r="P4856" s="16">
        <f t="shared" si="7422"/>
        <v>0</v>
      </c>
      <c r="Q4856" s="17">
        <f>P4856*Premissas!$C$13</f>
        <v>0</v>
      </c>
      <c r="R4856" s="15">
        <f t="shared" si="7423"/>
        <v>347</v>
      </c>
      <c r="S4856" s="18">
        <f>R4856*Premissas!$C$11</f>
        <v>16713.302752293577</v>
      </c>
      <c r="Y4856" s="7" t="str">
        <f>Premissas!$E$12</f>
        <v>dezembro/18</v>
      </c>
      <c r="Z4856" s="29">
        <f t="shared" si="7428"/>
        <v>347</v>
      </c>
      <c r="AA4856" s="15">
        <f>Premissas!$H$12</f>
        <v>66.98</v>
      </c>
      <c r="AB4856" s="16">
        <f t="shared" si="7425"/>
        <v>0</v>
      </c>
      <c r="AC4856" s="17">
        <f>AB4856*Premissas!$C$6</f>
        <v>0</v>
      </c>
      <c r="AD4856" s="15">
        <f t="shared" si="7426"/>
        <v>347</v>
      </c>
      <c r="AE4856" s="18">
        <f>AD4856*Premissas!$C$12</f>
        <v>11186.111989876621</v>
      </c>
    </row>
    <row r="4857" spans="1:33" x14ac:dyDescent="0.25">
      <c r="A4857" s="7" t="str">
        <f>Premissas!$E$13</f>
        <v>novembro/18</v>
      </c>
      <c r="B4857" s="29">
        <f t="shared" si="7429"/>
        <v>347</v>
      </c>
      <c r="C4857" s="15">
        <f>LARGE(Premissas!$H$13:$I$13,1)</f>
        <v>66.42</v>
      </c>
      <c r="D4857" s="16">
        <f t="shared" si="7419"/>
        <v>0</v>
      </c>
      <c r="E4857" s="17">
        <f>D4857*Premissas!$C$6</f>
        <v>0</v>
      </c>
      <c r="F4857" s="15">
        <f t="shared" si="7420"/>
        <v>347</v>
      </c>
      <c r="G4857" s="18">
        <f>F4857*Premissas!$C$5</f>
        <v>11186.111989876621</v>
      </c>
      <c r="M4857" s="7" t="str">
        <f>Premissas!$E$13</f>
        <v>novembro/18</v>
      </c>
      <c r="N4857" s="29">
        <f t="shared" si="7427"/>
        <v>347</v>
      </c>
      <c r="O4857" s="15">
        <f>Premissas!$I$13</f>
        <v>40.659999999999997</v>
      </c>
      <c r="P4857" s="16">
        <f t="shared" si="7422"/>
        <v>0</v>
      </c>
      <c r="Q4857" s="17">
        <f>P4857*Premissas!$C$13</f>
        <v>0</v>
      </c>
      <c r="R4857" s="15">
        <f t="shared" si="7423"/>
        <v>347</v>
      </c>
      <c r="S4857" s="18">
        <f>R4857*Premissas!$C$11</f>
        <v>16713.302752293577</v>
      </c>
      <c r="Y4857" s="7" t="str">
        <f>Premissas!$E$13</f>
        <v>novembro/18</v>
      </c>
      <c r="Z4857" s="29">
        <f t="shared" si="7428"/>
        <v>347</v>
      </c>
      <c r="AA4857" s="15">
        <f>Premissas!$H$13</f>
        <v>66.42</v>
      </c>
      <c r="AB4857" s="16">
        <f t="shared" si="7425"/>
        <v>0</v>
      </c>
      <c r="AC4857" s="17">
        <f>AB4857*Premissas!$C$6</f>
        <v>0</v>
      </c>
      <c r="AD4857" s="15">
        <f t="shared" si="7426"/>
        <v>347</v>
      </c>
      <c r="AE4857" s="18">
        <f>AD4857*Premissas!$C$12</f>
        <v>11186.111989876621</v>
      </c>
    </row>
    <row r="4858" spans="1:33" x14ac:dyDescent="0.25">
      <c r="A4858" s="26" t="s">
        <v>35</v>
      </c>
      <c r="B4858" s="5"/>
      <c r="C4858" s="5">
        <f>LARGE(C4845:C4857,1)</f>
        <v>89.49</v>
      </c>
      <c r="D4858" s="5">
        <f>LARGE(D4845:D4857,1)</f>
        <v>0</v>
      </c>
      <c r="E4858" s="27">
        <f>SUM(E4846:E4857)</f>
        <v>0</v>
      </c>
      <c r="F4858" s="5">
        <f>LARGE(F4845:F4857,1)</f>
        <v>347</v>
      </c>
      <c r="G4858" s="27">
        <f t="shared" ref="G4858:G4914" si="7430">SUM(G4846:G4857)</f>
        <v>134233.34387851946</v>
      </c>
      <c r="H4858" s="50">
        <f>E4858+G4858</f>
        <v>134233.34387851946</v>
      </c>
      <c r="I4858">
        <f>B4846</f>
        <v>347</v>
      </c>
      <c r="M4858" s="26" t="s">
        <v>35</v>
      </c>
      <c r="N4858" s="5"/>
      <c r="O4858" s="5">
        <f t="shared" ref="O4858:P4858" si="7431">LARGE(O4845:O4857,1)</f>
        <v>77.73</v>
      </c>
      <c r="P4858" s="5">
        <f t="shared" si="7431"/>
        <v>0</v>
      </c>
      <c r="Q4858" s="27">
        <f t="shared" ref="Q4858" si="7432">SUM(Q4846:Q4857)</f>
        <v>0</v>
      </c>
      <c r="R4858" s="5">
        <f t="shared" ref="R4858" si="7433">LARGE(R4845:R4857,1)</f>
        <v>347</v>
      </c>
      <c r="S4858" s="27">
        <f t="shared" ref="S4858:S4914" si="7434">SUM(S4846:S4857)</f>
        <v>200559.63302752297</v>
      </c>
      <c r="T4858" s="50">
        <f t="shared" ref="T4858" si="7435">Q4858+S4858</f>
        <v>200559.63302752297</v>
      </c>
      <c r="U4858">
        <f t="shared" ref="U4858" si="7436">N4846</f>
        <v>347</v>
      </c>
      <c r="Y4858" s="26" t="s">
        <v>35</v>
      </c>
      <c r="Z4858" s="5"/>
      <c r="AA4858" s="5">
        <f t="shared" ref="AA4858:AB4858" si="7437">LARGE(AA4845:AA4857,1)</f>
        <v>89.49</v>
      </c>
      <c r="AB4858" s="5">
        <f t="shared" si="7437"/>
        <v>0</v>
      </c>
      <c r="AC4858" s="27">
        <f t="shared" ref="AC4858" si="7438">SUM(AC4846:AC4857)</f>
        <v>0</v>
      </c>
      <c r="AD4858" s="5">
        <f t="shared" ref="AD4858" si="7439">LARGE(AD4845:AD4857,1)</f>
        <v>347</v>
      </c>
      <c r="AE4858" s="27">
        <f t="shared" ref="AE4858:AE4914" si="7440">SUM(AE4846:AE4857)</f>
        <v>134233.34387851946</v>
      </c>
      <c r="AF4858" s="50">
        <f t="shared" ref="AF4858" si="7441">AC4858+AE4858</f>
        <v>134233.34387851946</v>
      </c>
      <c r="AG4858">
        <f t="shared" ref="AG4858" si="7442">Z4846</f>
        <v>347</v>
      </c>
    </row>
    <row r="4859" spans="1:33" x14ac:dyDescent="0.25">
      <c r="A4859" s="6" t="s">
        <v>12</v>
      </c>
      <c r="B4859" s="6" t="s">
        <v>18</v>
      </c>
      <c r="C4859" s="6" t="s">
        <v>19</v>
      </c>
      <c r="D4859" s="14" t="s">
        <v>20</v>
      </c>
      <c r="E4859" s="14" t="s">
        <v>21</v>
      </c>
      <c r="F4859" s="6" t="s">
        <v>22</v>
      </c>
      <c r="G4859" s="6" t="s">
        <v>23</v>
      </c>
      <c r="M4859" s="6" t="s">
        <v>12</v>
      </c>
      <c r="N4859" s="6" t="s">
        <v>18</v>
      </c>
      <c r="O4859" s="6" t="s">
        <v>19</v>
      </c>
      <c r="P4859" s="14" t="s">
        <v>20</v>
      </c>
      <c r="Q4859" s="14" t="s">
        <v>21</v>
      </c>
      <c r="R4859" s="6" t="s">
        <v>22</v>
      </c>
      <c r="S4859" s="6" t="s">
        <v>23</v>
      </c>
      <c r="Y4859" s="6" t="s">
        <v>12</v>
      </c>
      <c r="Z4859" s="6" t="s">
        <v>18</v>
      </c>
      <c r="AA4859" s="6" t="s">
        <v>19</v>
      </c>
      <c r="AB4859" s="14" t="s">
        <v>20</v>
      </c>
      <c r="AC4859" s="14" t="s">
        <v>21</v>
      </c>
      <c r="AD4859" s="6" t="s">
        <v>22</v>
      </c>
      <c r="AE4859" s="6" t="s">
        <v>23</v>
      </c>
    </row>
    <row r="4860" spans="1:33" x14ac:dyDescent="0.25">
      <c r="A4860" s="7" t="str">
        <f>Premissas!$E$2</f>
        <v>outubro/19</v>
      </c>
      <c r="B4860" s="29">
        <f>B4846+1</f>
        <v>348</v>
      </c>
      <c r="C4860" s="15">
        <f>LARGE(Premissas!$H$2:$I$2,1)</f>
        <v>63.39</v>
      </c>
      <c r="D4860" s="16">
        <f t="shared" ref="D4860:D4871" si="7443">IF(C4860&gt;105%*B4860,(C4860-B4860),0)</f>
        <v>0</v>
      </c>
      <c r="E4860" s="17">
        <f>D4860*Premissas!$C$6</f>
        <v>0</v>
      </c>
      <c r="F4860" s="15">
        <f t="shared" ref="F4860:F4871" si="7444">IF(C4860&gt;B4860,C4860,B4860)</f>
        <v>348</v>
      </c>
      <c r="G4860" s="18">
        <f>F4860*Premissas!$C$5</f>
        <v>11218.348623853211</v>
      </c>
      <c r="M4860" s="7" t="str">
        <f>Premissas!$E$2</f>
        <v>outubro/19</v>
      </c>
      <c r="N4860" s="29">
        <f t="shared" ref="N4860" si="7445">N4846+1</f>
        <v>348</v>
      </c>
      <c r="O4860" s="15">
        <f>Premissas!$I$2</f>
        <v>63.39</v>
      </c>
      <c r="P4860" s="16">
        <f t="shared" ref="P4860:P4871" si="7446">IF(O4860&gt;105%*N4860,(O4860-N4860),0)</f>
        <v>0</v>
      </c>
      <c r="Q4860" s="17">
        <f>P4860*Premissas!$C$13</f>
        <v>0</v>
      </c>
      <c r="R4860" s="15">
        <f t="shared" ref="R4860:R4871" si="7447">IF(O4860&gt;N4860,O4860,N4860)</f>
        <v>348</v>
      </c>
      <c r="S4860" s="18">
        <f>R4860*Premissas!$C$11</f>
        <v>16761.467889908257</v>
      </c>
      <c r="Y4860" s="7" t="str">
        <f>Premissas!$E$2</f>
        <v>outubro/19</v>
      </c>
      <c r="Z4860" s="29">
        <f t="shared" ref="Z4860" si="7448">Z4846+1</f>
        <v>348</v>
      </c>
      <c r="AA4860" s="15">
        <f>Premissas!$H$2</f>
        <v>58.8</v>
      </c>
      <c r="AB4860" s="16">
        <f t="shared" ref="AB4860:AB4871" si="7449">IF(AA4860&gt;105%*Z4860,(AA4860-Z4860),0)</f>
        <v>0</v>
      </c>
      <c r="AC4860" s="17">
        <f>AB4860*Premissas!$C$6</f>
        <v>0</v>
      </c>
      <c r="AD4860" s="15">
        <f t="shared" ref="AD4860:AD4871" si="7450">IF(AA4860&gt;Z4860,AA4860,Z4860)</f>
        <v>348</v>
      </c>
      <c r="AE4860" s="18">
        <f>AD4860*Premissas!$C$12</f>
        <v>11218.348623853211</v>
      </c>
    </row>
    <row r="4861" spans="1:33" x14ac:dyDescent="0.25">
      <c r="A4861" s="7" t="str">
        <f>Premissas!$E$3</f>
        <v>setembro/19</v>
      </c>
      <c r="B4861" s="29">
        <f>B4860</f>
        <v>348</v>
      </c>
      <c r="C4861" s="15">
        <f>LARGE(Premissas!$H$3:$I$3,1)</f>
        <v>58.91</v>
      </c>
      <c r="D4861" s="16">
        <f t="shared" si="7443"/>
        <v>0</v>
      </c>
      <c r="E4861" s="17">
        <f>D4861*Premissas!$C$6</f>
        <v>0</v>
      </c>
      <c r="F4861" s="15">
        <f t="shared" si="7444"/>
        <v>348</v>
      </c>
      <c r="G4861" s="18">
        <f>F4861*Premissas!$C$5</f>
        <v>11218.348623853211</v>
      </c>
      <c r="M4861" s="7" t="str">
        <f>Premissas!$E$3</f>
        <v>setembro/19</v>
      </c>
      <c r="N4861" s="29">
        <f t="shared" ref="N4861:N4871" si="7451">N4860</f>
        <v>348</v>
      </c>
      <c r="O4861" s="15">
        <f>Premissas!$I$3</f>
        <v>52.19</v>
      </c>
      <c r="P4861" s="16">
        <f t="shared" si="7446"/>
        <v>0</v>
      </c>
      <c r="Q4861" s="17">
        <f>P4861*Premissas!$C$13</f>
        <v>0</v>
      </c>
      <c r="R4861" s="15">
        <f t="shared" si="7447"/>
        <v>348</v>
      </c>
      <c r="S4861" s="18">
        <f>R4861*Premissas!$C$11</f>
        <v>16761.467889908257</v>
      </c>
      <c r="Y4861" s="7" t="str">
        <f>Premissas!$E$3</f>
        <v>setembro/19</v>
      </c>
      <c r="Z4861" s="29">
        <f t="shared" ref="Z4861:Z4871" si="7452">Z4860</f>
        <v>348</v>
      </c>
      <c r="AA4861" s="15">
        <f>Premissas!$H$3</f>
        <v>58.91</v>
      </c>
      <c r="AB4861" s="16">
        <f t="shared" si="7449"/>
        <v>0</v>
      </c>
      <c r="AC4861" s="17">
        <f>AB4861*Premissas!$C$6</f>
        <v>0</v>
      </c>
      <c r="AD4861" s="15">
        <f t="shared" si="7450"/>
        <v>348</v>
      </c>
      <c r="AE4861" s="18">
        <f>AD4861*Premissas!$C$12</f>
        <v>11218.348623853211</v>
      </c>
    </row>
    <row r="4862" spans="1:33" x14ac:dyDescent="0.25">
      <c r="A4862" s="7" t="str">
        <f>Premissas!$E$4</f>
        <v>agosto/19</v>
      </c>
      <c r="B4862" s="29">
        <f t="shared" ref="B4862:B4871" si="7453">B4861</f>
        <v>348</v>
      </c>
      <c r="C4862" s="15">
        <f>LARGE(Premissas!$H$4:$I$4,1)</f>
        <v>46.48</v>
      </c>
      <c r="D4862" s="16">
        <f t="shared" si="7443"/>
        <v>0</v>
      </c>
      <c r="E4862" s="17">
        <f>D4862*Premissas!$C$6</f>
        <v>0</v>
      </c>
      <c r="F4862" s="15">
        <f t="shared" si="7444"/>
        <v>348</v>
      </c>
      <c r="G4862" s="18">
        <f>F4862*Premissas!$C$5</f>
        <v>11218.348623853211</v>
      </c>
      <c r="M4862" s="7" t="str">
        <f>Premissas!$E$4</f>
        <v>agosto/19</v>
      </c>
      <c r="N4862" s="29">
        <f t="shared" si="7451"/>
        <v>348</v>
      </c>
      <c r="O4862" s="15">
        <f>Premissas!$I$4</f>
        <v>20.16</v>
      </c>
      <c r="P4862" s="16">
        <f t="shared" si="7446"/>
        <v>0</v>
      </c>
      <c r="Q4862" s="17">
        <f>P4862*Premissas!$C$13</f>
        <v>0</v>
      </c>
      <c r="R4862" s="15">
        <f t="shared" si="7447"/>
        <v>348</v>
      </c>
      <c r="S4862" s="18">
        <f>R4862*Premissas!$C$11</f>
        <v>16761.467889908257</v>
      </c>
      <c r="Y4862" s="7" t="str">
        <f>Premissas!$E$4</f>
        <v>agosto/19</v>
      </c>
      <c r="Z4862" s="29">
        <f t="shared" si="7452"/>
        <v>348</v>
      </c>
      <c r="AA4862" s="15">
        <f>Premissas!$H$4</f>
        <v>46.48</v>
      </c>
      <c r="AB4862" s="16">
        <f t="shared" si="7449"/>
        <v>0</v>
      </c>
      <c r="AC4862" s="17">
        <f>AB4862*Premissas!$C$6</f>
        <v>0</v>
      </c>
      <c r="AD4862" s="15">
        <f t="shared" si="7450"/>
        <v>348</v>
      </c>
      <c r="AE4862" s="18">
        <f>AD4862*Premissas!$C$12</f>
        <v>11218.348623853211</v>
      </c>
    </row>
    <row r="4863" spans="1:33" x14ac:dyDescent="0.25">
      <c r="A4863" s="7" t="str">
        <f>Premissas!$E$5</f>
        <v>julho/19</v>
      </c>
      <c r="B4863" s="29">
        <f t="shared" si="7453"/>
        <v>348</v>
      </c>
      <c r="C4863" s="15">
        <f>LARGE(Premissas!$H$5:$I$5,1)</f>
        <v>63.17</v>
      </c>
      <c r="D4863" s="16">
        <f t="shared" si="7443"/>
        <v>0</v>
      </c>
      <c r="E4863" s="17">
        <f>D4863*Premissas!$C$6</f>
        <v>0</v>
      </c>
      <c r="F4863" s="15">
        <f t="shared" si="7444"/>
        <v>348</v>
      </c>
      <c r="G4863" s="18">
        <f>F4863*Premissas!$C$5</f>
        <v>11218.348623853211</v>
      </c>
      <c r="M4863" s="7" t="str">
        <f>Premissas!$E$5</f>
        <v>julho/19</v>
      </c>
      <c r="N4863" s="29">
        <f t="shared" si="7451"/>
        <v>348</v>
      </c>
      <c r="O4863" s="15">
        <f>Premissas!$I$5</f>
        <v>39.979999999999997</v>
      </c>
      <c r="P4863" s="16">
        <f t="shared" si="7446"/>
        <v>0</v>
      </c>
      <c r="Q4863" s="17">
        <f>P4863*Premissas!$C$13</f>
        <v>0</v>
      </c>
      <c r="R4863" s="15">
        <f t="shared" si="7447"/>
        <v>348</v>
      </c>
      <c r="S4863" s="18">
        <f>R4863*Premissas!$C$11</f>
        <v>16761.467889908257</v>
      </c>
      <c r="Y4863" s="7" t="str">
        <f>Premissas!$E$5</f>
        <v>julho/19</v>
      </c>
      <c r="Z4863" s="29">
        <f t="shared" si="7452"/>
        <v>348</v>
      </c>
      <c r="AA4863" s="15">
        <f>Premissas!$H$5</f>
        <v>63.17</v>
      </c>
      <c r="AB4863" s="16">
        <f t="shared" si="7449"/>
        <v>0</v>
      </c>
      <c r="AC4863" s="17">
        <f>AB4863*Premissas!$C$6</f>
        <v>0</v>
      </c>
      <c r="AD4863" s="15">
        <f t="shared" si="7450"/>
        <v>348</v>
      </c>
      <c r="AE4863" s="18">
        <f>AD4863*Premissas!$C$12</f>
        <v>11218.348623853211</v>
      </c>
    </row>
    <row r="4864" spans="1:33" x14ac:dyDescent="0.25">
      <c r="A4864" s="7" t="str">
        <f>Premissas!$E$6</f>
        <v>junho/19</v>
      </c>
      <c r="B4864" s="29">
        <f t="shared" si="7453"/>
        <v>348</v>
      </c>
      <c r="C4864" s="15">
        <f>LARGE(Premissas!$H$6:$I$6,1)</f>
        <v>59.47</v>
      </c>
      <c r="D4864" s="16">
        <f t="shared" si="7443"/>
        <v>0</v>
      </c>
      <c r="E4864" s="17">
        <f>D4864*Premissas!$C$6</f>
        <v>0</v>
      </c>
      <c r="F4864" s="15">
        <f t="shared" si="7444"/>
        <v>348</v>
      </c>
      <c r="G4864" s="18">
        <f>F4864*Premissas!$C$5</f>
        <v>11218.348623853211</v>
      </c>
      <c r="M4864" s="7" t="str">
        <f>Premissas!$E$6</f>
        <v>junho/19</v>
      </c>
      <c r="N4864" s="29">
        <f t="shared" si="7451"/>
        <v>348</v>
      </c>
      <c r="O4864" s="15">
        <f>Premissas!$I$6</f>
        <v>47.71</v>
      </c>
      <c r="P4864" s="16">
        <f t="shared" si="7446"/>
        <v>0</v>
      </c>
      <c r="Q4864" s="17">
        <f>P4864*Premissas!$C$13</f>
        <v>0</v>
      </c>
      <c r="R4864" s="15">
        <f t="shared" si="7447"/>
        <v>348</v>
      </c>
      <c r="S4864" s="18">
        <f>R4864*Premissas!$C$11</f>
        <v>16761.467889908257</v>
      </c>
      <c r="Y4864" s="7" t="str">
        <f>Premissas!$E$6</f>
        <v>junho/19</v>
      </c>
      <c r="Z4864" s="29">
        <f t="shared" si="7452"/>
        <v>348</v>
      </c>
      <c r="AA4864" s="15">
        <f>Premissas!$H$6</f>
        <v>59.47</v>
      </c>
      <c r="AB4864" s="16">
        <f t="shared" si="7449"/>
        <v>0</v>
      </c>
      <c r="AC4864" s="17">
        <f>AB4864*Premissas!$C$6</f>
        <v>0</v>
      </c>
      <c r="AD4864" s="15">
        <f t="shared" si="7450"/>
        <v>348</v>
      </c>
      <c r="AE4864" s="18">
        <f>AD4864*Premissas!$C$12</f>
        <v>11218.348623853211</v>
      </c>
    </row>
    <row r="4865" spans="1:33" x14ac:dyDescent="0.25">
      <c r="A4865" s="7" t="str">
        <f>Premissas!$E$7</f>
        <v>maio/19</v>
      </c>
      <c r="B4865" s="29">
        <f t="shared" si="7453"/>
        <v>348</v>
      </c>
      <c r="C4865" s="15">
        <f>LARGE(Premissas!$H$7:$I$7,1)</f>
        <v>61.04</v>
      </c>
      <c r="D4865" s="20">
        <f t="shared" si="7443"/>
        <v>0</v>
      </c>
      <c r="E4865" s="17">
        <f>D4865*Premissas!$C$6</f>
        <v>0</v>
      </c>
      <c r="F4865" s="15">
        <f t="shared" si="7444"/>
        <v>348</v>
      </c>
      <c r="G4865" s="18">
        <f>F4865*Premissas!$C$5</f>
        <v>11218.348623853211</v>
      </c>
      <c r="M4865" s="7" t="str">
        <f>Premissas!$E$7</f>
        <v>maio/19</v>
      </c>
      <c r="N4865" s="29">
        <f t="shared" si="7451"/>
        <v>348</v>
      </c>
      <c r="O4865" s="15">
        <f>Premissas!$I$7</f>
        <v>46.37</v>
      </c>
      <c r="P4865" s="20">
        <f t="shared" si="7446"/>
        <v>0</v>
      </c>
      <c r="Q4865" s="17">
        <f>P4865*Premissas!$C$13</f>
        <v>0</v>
      </c>
      <c r="R4865" s="15">
        <f t="shared" si="7447"/>
        <v>348</v>
      </c>
      <c r="S4865" s="18">
        <f>R4865*Premissas!$C$11</f>
        <v>16761.467889908257</v>
      </c>
      <c r="Y4865" s="7" t="str">
        <f>Premissas!$E$7</f>
        <v>maio/19</v>
      </c>
      <c r="Z4865" s="29">
        <f t="shared" si="7452"/>
        <v>348</v>
      </c>
      <c r="AA4865" s="15">
        <f>Premissas!$H$7</f>
        <v>61.04</v>
      </c>
      <c r="AB4865" s="20">
        <f t="shared" si="7449"/>
        <v>0</v>
      </c>
      <c r="AC4865" s="17">
        <f>AB4865*Premissas!$C$6</f>
        <v>0</v>
      </c>
      <c r="AD4865" s="15">
        <f t="shared" si="7450"/>
        <v>348</v>
      </c>
      <c r="AE4865" s="18">
        <f>AD4865*Premissas!$C$12</f>
        <v>11218.348623853211</v>
      </c>
    </row>
    <row r="4866" spans="1:33" x14ac:dyDescent="0.25">
      <c r="A4866" s="7" t="str">
        <f>Premissas!$E$8</f>
        <v>abril/19</v>
      </c>
      <c r="B4866" s="29">
        <f t="shared" si="7453"/>
        <v>348</v>
      </c>
      <c r="C4866" s="15">
        <f>LARGE(Premissas!$H$8:$I$8,1)</f>
        <v>81.98</v>
      </c>
      <c r="D4866" s="20">
        <f t="shared" si="7443"/>
        <v>0</v>
      </c>
      <c r="E4866" s="17">
        <f>D4866*Premissas!$C$6</f>
        <v>0</v>
      </c>
      <c r="F4866" s="15">
        <f t="shared" si="7444"/>
        <v>348</v>
      </c>
      <c r="G4866" s="18">
        <f>F4866*Premissas!$C$5</f>
        <v>11218.348623853211</v>
      </c>
      <c r="M4866" s="7" t="str">
        <f>Premissas!$E$8</f>
        <v>abril/19</v>
      </c>
      <c r="N4866" s="29">
        <f t="shared" si="7451"/>
        <v>348</v>
      </c>
      <c r="O4866" s="15">
        <f>Premissas!$I$8</f>
        <v>53.09</v>
      </c>
      <c r="P4866" s="20">
        <f t="shared" si="7446"/>
        <v>0</v>
      </c>
      <c r="Q4866" s="17">
        <f>P4866*Premissas!$C$13</f>
        <v>0</v>
      </c>
      <c r="R4866" s="15">
        <f t="shared" si="7447"/>
        <v>348</v>
      </c>
      <c r="S4866" s="18">
        <f>R4866*Premissas!$C$11</f>
        <v>16761.467889908257</v>
      </c>
      <c r="Y4866" s="7" t="str">
        <f>Premissas!$E$8</f>
        <v>abril/19</v>
      </c>
      <c r="Z4866" s="29">
        <f t="shared" si="7452"/>
        <v>348</v>
      </c>
      <c r="AA4866" s="15">
        <f>Premissas!$H$8</f>
        <v>81.98</v>
      </c>
      <c r="AB4866" s="20">
        <f t="shared" si="7449"/>
        <v>0</v>
      </c>
      <c r="AC4866" s="17">
        <f>AB4866*Premissas!$C$6</f>
        <v>0</v>
      </c>
      <c r="AD4866" s="15">
        <f t="shared" si="7450"/>
        <v>348</v>
      </c>
      <c r="AE4866" s="18">
        <f>AD4866*Premissas!$C$12</f>
        <v>11218.348623853211</v>
      </c>
    </row>
    <row r="4867" spans="1:33" x14ac:dyDescent="0.25">
      <c r="A4867" s="7" t="str">
        <f>Premissas!$E$9</f>
        <v>março/19</v>
      </c>
      <c r="B4867" s="29">
        <f t="shared" si="7453"/>
        <v>348</v>
      </c>
      <c r="C4867" s="15">
        <f>LARGE(Premissas!$H$9:$I$9,1)</f>
        <v>77.73</v>
      </c>
      <c r="D4867" s="20">
        <f t="shared" si="7443"/>
        <v>0</v>
      </c>
      <c r="E4867" s="17">
        <f>D4867*Premissas!$C$6</f>
        <v>0</v>
      </c>
      <c r="F4867" s="15">
        <f t="shared" si="7444"/>
        <v>348</v>
      </c>
      <c r="G4867" s="18">
        <f>F4867*Premissas!$C$5</f>
        <v>11218.348623853211</v>
      </c>
      <c r="M4867" s="7" t="str">
        <f>Premissas!$E$9</f>
        <v>março/19</v>
      </c>
      <c r="N4867" s="29">
        <f t="shared" si="7451"/>
        <v>348</v>
      </c>
      <c r="O4867" s="15">
        <f>Premissas!$I$9</f>
        <v>77.73</v>
      </c>
      <c r="P4867" s="20">
        <f t="shared" si="7446"/>
        <v>0</v>
      </c>
      <c r="Q4867" s="17">
        <f>P4867*Premissas!$C$13</f>
        <v>0</v>
      </c>
      <c r="R4867" s="15">
        <f t="shared" si="7447"/>
        <v>348</v>
      </c>
      <c r="S4867" s="18">
        <f>R4867*Premissas!$C$11</f>
        <v>16761.467889908257</v>
      </c>
      <c r="Y4867" s="7" t="str">
        <f>Premissas!$E$9</f>
        <v>março/19</v>
      </c>
      <c r="Z4867" s="29">
        <f t="shared" si="7452"/>
        <v>348</v>
      </c>
      <c r="AA4867" s="15">
        <f>Premissas!$H$9</f>
        <v>77.62</v>
      </c>
      <c r="AB4867" s="20">
        <f t="shared" si="7449"/>
        <v>0</v>
      </c>
      <c r="AC4867" s="17">
        <f>AB4867*Premissas!$C$6</f>
        <v>0</v>
      </c>
      <c r="AD4867" s="15">
        <f t="shared" si="7450"/>
        <v>348</v>
      </c>
      <c r="AE4867" s="18">
        <f>AD4867*Premissas!$C$12</f>
        <v>11218.348623853211</v>
      </c>
    </row>
    <row r="4868" spans="1:33" x14ac:dyDescent="0.25">
      <c r="A4868" s="7" t="str">
        <f>Premissas!$E$10</f>
        <v>fevereiro/19</v>
      </c>
      <c r="B4868" s="29">
        <f t="shared" si="7453"/>
        <v>348</v>
      </c>
      <c r="C4868" s="15">
        <f>LARGE(Premissas!$H$10:$I$10,1)</f>
        <v>89.49</v>
      </c>
      <c r="D4868" s="20">
        <f t="shared" si="7443"/>
        <v>0</v>
      </c>
      <c r="E4868" s="17">
        <f>D4868*Premissas!$C$6</f>
        <v>0</v>
      </c>
      <c r="F4868" s="15">
        <f t="shared" si="7444"/>
        <v>348</v>
      </c>
      <c r="G4868" s="18">
        <f>F4868*Premissas!$C$5</f>
        <v>11218.348623853211</v>
      </c>
      <c r="M4868" s="7" t="str">
        <f>Premissas!$E$10</f>
        <v>fevereiro/19</v>
      </c>
      <c r="N4868" s="29">
        <f t="shared" si="7451"/>
        <v>348</v>
      </c>
      <c r="O4868" s="15">
        <f>Premissas!$I$10</f>
        <v>61.82</v>
      </c>
      <c r="P4868" s="20">
        <f t="shared" si="7446"/>
        <v>0</v>
      </c>
      <c r="Q4868" s="17">
        <f>P4868*Premissas!$C$13</f>
        <v>0</v>
      </c>
      <c r="R4868" s="15">
        <f t="shared" si="7447"/>
        <v>348</v>
      </c>
      <c r="S4868" s="18">
        <f>R4868*Premissas!$C$11</f>
        <v>16761.467889908257</v>
      </c>
      <c r="Y4868" s="7" t="str">
        <f>Premissas!$E$10</f>
        <v>fevereiro/19</v>
      </c>
      <c r="Z4868" s="29">
        <f t="shared" si="7452"/>
        <v>348</v>
      </c>
      <c r="AA4868" s="15">
        <f>Premissas!$H$10</f>
        <v>89.49</v>
      </c>
      <c r="AB4868" s="20">
        <f t="shared" si="7449"/>
        <v>0</v>
      </c>
      <c r="AC4868" s="17">
        <f>AB4868*Premissas!$C$6</f>
        <v>0</v>
      </c>
      <c r="AD4868" s="15">
        <f t="shared" si="7450"/>
        <v>348</v>
      </c>
      <c r="AE4868" s="18">
        <f>AD4868*Premissas!$C$12</f>
        <v>11218.348623853211</v>
      </c>
    </row>
    <row r="4869" spans="1:33" x14ac:dyDescent="0.25">
      <c r="A4869" s="7" t="str">
        <f>Premissas!$E$11</f>
        <v>janeiro/19</v>
      </c>
      <c r="B4869" s="29">
        <f t="shared" si="7453"/>
        <v>348</v>
      </c>
      <c r="C4869" s="15">
        <f>LARGE(Premissas!$H$11:$I$11,1)</f>
        <v>81.09</v>
      </c>
      <c r="D4869" s="16">
        <f t="shared" si="7443"/>
        <v>0</v>
      </c>
      <c r="E4869" s="17">
        <f>D4869*Premissas!$C$6</f>
        <v>0</v>
      </c>
      <c r="F4869" s="15">
        <f t="shared" si="7444"/>
        <v>348</v>
      </c>
      <c r="G4869" s="18">
        <f>F4869*Premissas!$C$5</f>
        <v>11218.348623853211</v>
      </c>
      <c r="M4869" s="7" t="str">
        <f>Premissas!$E$11</f>
        <v>janeiro/19</v>
      </c>
      <c r="N4869" s="29">
        <f t="shared" si="7451"/>
        <v>348</v>
      </c>
      <c r="O4869" s="15">
        <f>Premissas!$I$11</f>
        <v>57.12</v>
      </c>
      <c r="P4869" s="16">
        <f t="shared" si="7446"/>
        <v>0</v>
      </c>
      <c r="Q4869" s="17">
        <f>P4869*Premissas!$C$13</f>
        <v>0</v>
      </c>
      <c r="R4869" s="15">
        <f t="shared" si="7447"/>
        <v>348</v>
      </c>
      <c r="S4869" s="18">
        <f>R4869*Premissas!$C$11</f>
        <v>16761.467889908257</v>
      </c>
      <c r="Y4869" s="7" t="str">
        <f>Premissas!$E$11</f>
        <v>janeiro/19</v>
      </c>
      <c r="Z4869" s="29">
        <f t="shared" si="7452"/>
        <v>348</v>
      </c>
      <c r="AA4869" s="15">
        <f>Premissas!$H$11</f>
        <v>81.09</v>
      </c>
      <c r="AB4869" s="16">
        <f t="shared" si="7449"/>
        <v>0</v>
      </c>
      <c r="AC4869" s="17">
        <f>AB4869*Premissas!$C$6</f>
        <v>0</v>
      </c>
      <c r="AD4869" s="15">
        <f t="shared" si="7450"/>
        <v>348</v>
      </c>
      <c r="AE4869" s="18">
        <f>AD4869*Premissas!$C$12</f>
        <v>11218.348623853211</v>
      </c>
    </row>
    <row r="4870" spans="1:33" x14ac:dyDescent="0.25">
      <c r="A4870" s="7" t="str">
        <f>Premissas!$E$12</f>
        <v>dezembro/18</v>
      </c>
      <c r="B4870" s="29">
        <f t="shared" si="7453"/>
        <v>348</v>
      </c>
      <c r="C4870" s="15">
        <f>LARGE(Premissas!$H$12:$I$12,1)</f>
        <v>66.98</v>
      </c>
      <c r="D4870" s="16">
        <f t="shared" si="7443"/>
        <v>0</v>
      </c>
      <c r="E4870" s="17">
        <f>D4870*Premissas!$C$6</f>
        <v>0</v>
      </c>
      <c r="F4870" s="15">
        <f t="shared" si="7444"/>
        <v>348</v>
      </c>
      <c r="G4870" s="18">
        <f>F4870*Premissas!$C$5</f>
        <v>11218.348623853211</v>
      </c>
      <c r="M4870" s="7" t="str">
        <f>Premissas!$E$12</f>
        <v>dezembro/18</v>
      </c>
      <c r="N4870" s="29">
        <f t="shared" si="7451"/>
        <v>348</v>
      </c>
      <c r="O4870" s="15">
        <f>Premissas!$I$12</f>
        <v>56.9</v>
      </c>
      <c r="P4870" s="16">
        <f t="shared" si="7446"/>
        <v>0</v>
      </c>
      <c r="Q4870" s="17">
        <f>P4870*Premissas!$C$13</f>
        <v>0</v>
      </c>
      <c r="R4870" s="15">
        <f t="shared" si="7447"/>
        <v>348</v>
      </c>
      <c r="S4870" s="18">
        <f>R4870*Premissas!$C$11</f>
        <v>16761.467889908257</v>
      </c>
      <c r="Y4870" s="7" t="str">
        <f>Premissas!$E$12</f>
        <v>dezembro/18</v>
      </c>
      <c r="Z4870" s="29">
        <f t="shared" si="7452"/>
        <v>348</v>
      </c>
      <c r="AA4870" s="15">
        <f>Premissas!$H$12</f>
        <v>66.98</v>
      </c>
      <c r="AB4870" s="16">
        <f t="shared" si="7449"/>
        <v>0</v>
      </c>
      <c r="AC4870" s="17">
        <f>AB4870*Premissas!$C$6</f>
        <v>0</v>
      </c>
      <c r="AD4870" s="15">
        <f t="shared" si="7450"/>
        <v>348</v>
      </c>
      <c r="AE4870" s="18">
        <f>AD4870*Premissas!$C$12</f>
        <v>11218.348623853211</v>
      </c>
    </row>
    <row r="4871" spans="1:33" x14ac:dyDescent="0.25">
      <c r="A4871" s="7" t="str">
        <f>Premissas!$E$13</f>
        <v>novembro/18</v>
      </c>
      <c r="B4871" s="29">
        <f t="shared" si="7453"/>
        <v>348</v>
      </c>
      <c r="C4871" s="15">
        <f>LARGE(Premissas!$H$13:$I$13,1)</f>
        <v>66.42</v>
      </c>
      <c r="D4871" s="16">
        <f t="shared" si="7443"/>
        <v>0</v>
      </c>
      <c r="E4871" s="17">
        <f>D4871*Premissas!$C$6</f>
        <v>0</v>
      </c>
      <c r="F4871" s="15">
        <f t="shared" si="7444"/>
        <v>348</v>
      </c>
      <c r="G4871" s="18">
        <f>F4871*Premissas!$C$5</f>
        <v>11218.348623853211</v>
      </c>
      <c r="M4871" s="7" t="str">
        <f>Premissas!$E$13</f>
        <v>novembro/18</v>
      </c>
      <c r="N4871" s="29">
        <f t="shared" si="7451"/>
        <v>348</v>
      </c>
      <c r="O4871" s="15">
        <f>Premissas!$I$13</f>
        <v>40.659999999999997</v>
      </c>
      <c r="P4871" s="16">
        <f t="shared" si="7446"/>
        <v>0</v>
      </c>
      <c r="Q4871" s="17">
        <f>P4871*Premissas!$C$13</f>
        <v>0</v>
      </c>
      <c r="R4871" s="15">
        <f t="shared" si="7447"/>
        <v>348</v>
      </c>
      <c r="S4871" s="18">
        <f>R4871*Premissas!$C$11</f>
        <v>16761.467889908257</v>
      </c>
      <c r="Y4871" s="7" t="str">
        <f>Premissas!$E$13</f>
        <v>novembro/18</v>
      </c>
      <c r="Z4871" s="29">
        <f t="shared" si="7452"/>
        <v>348</v>
      </c>
      <c r="AA4871" s="15">
        <f>Premissas!$H$13</f>
        <v>66.42</v>
      </c>
      <c r="AB4871" s="16">
        <f t="shared" si="7449"/>
        <v>0</v>
      </c>
      <c r="AC4871" s="17">
        <f>AB4871*Premissas!$C$6</f>
        <v>0</v>
      </c>
      <c r="AD4871" s="15">
        <f t="shared" si="7450"/>
        <v>348</v>
      </c>
      <c r="AE4871" s="18">
        <f>AD4871*Premissas!$C$12</f>
        <v>11218.348623853211</v>
      </c>
    </row>
    <row r="4872" spans="1:33" x14ac:dyDescent="0.25">
      <c r="A4872" s="26" t="s">
        <v>35</v>
      </c>
      <c r="B4872" s="5"/>
      <c r="C4872" s="5">
        <f>LARGE(C4859:C4871,1)</f>
        <v>89.49</v>
      </c>
      <c r="D4872" s="5">
        <f>LARGE(D4859:D4871,1)</f>
        <v>0</v>
      </c>
      <c r="E4872" s="27">
        <f>SUM(E4860:E4871)</f>
        <v>0</v>
      </c>
      <c r="F4872" s="5">
        <f>LARGE(F4859:F4871,1)</f>
        <v>348</v>
      </c>
      <c r="G4872" s="27">
        <f t="shared" si="7430"/>
        <v>134620.1834862385</v>
      </c>
      <c r="H4872" s="50">
        <f>E4872+G4872</f>
        <v>134620.1834862385</v>
      </c>
      <c r="I4872">
        <f>B4860</f>
        <v>348</v>
      </c>
      <c r="M4872" s="26" t="s">
        <v>35</v>
      </c>
      <c r="N4872" s="5"/>
      <c r="O4872" s="5">
        <f t="shared" ref="O4872:P4872" si="7454">LARGE(O4859:O4871,1)</f>
        <v>77.73</v>
      </c>
      <c r="P4872" s="5">
        <f t="shared" si="7454"/>
        <v>0</v>
      </c>
      <c r="Q4872" s="27">
        <f t="shared" ref="Q4872" si="7455">SUM(Q4860:Q4871)</f>
        <v>0</v>
      </c>
      <c r="R4872" s="5">
        <f t="shared" ref="R4872" si="7456">LARGE(R4859:R4871,1)</f>
        <v>348</v>
      </c>
      <c r="S4872" s="27">
        <f t="shared" si="7434"/>
        <v>201137.61467889915</v>
      </c>
      <c r="T4872" s="50">
        <f t="shared" ref="T4872" si="7457">Q4872+S4872</f>
        <v>201137.61467889915</v>
      </c>
      <c r="U4872">
        <f t="shared" ref="U4872" si="7458">N4860</f>
        <v>348</v>
      </c>
      <c r="Y4872" s="26" t="s">
        <v>35</v>
      </c>
      <c r="Z4872" s="5"/>
      <c r="AA4872" s="5">
        <f t="shared" ref="AA4872:AB4872" si="7459">LARGE(AA4859:AA4871,1)</f>
        <v>89.49</v>
      </c>
      <c r="AB4872" s="5">
        <f t="shared" si="7459"/>
        <v>0</v>
      </c>
      <c r="AC4872" s="27">
        <f t="shared" ref="AC4872" si="7460">SUM(AC4860:AC4871)</f>
        <v>0</v>
      </c>
      <c r="AD4872" s="5">
        <f t="shared" ref="AD4872" si="7461">LARGE(AD4859:AD4871,1)</f>
        <v>348</v>
      </c>
      <c r="AE4872" s="27">
        <f t="shared" si="7440"/>
        <v>134620.1834862385</v>
      </c>
      <c r="AF4872" s="50">
        <f t="shared" ref="AF4872" si="7462">AC4872+AE4872</f>
        <v>134620.1834862385</v>
      </c>
      <c r="AG4872">
        <f t="shared" ref="AG4872" si="7463">Z4860</f>
        <v>348</v>
      </c>
    </row>
    <row r="4873" spans="1:33" x14ac:dyDescent="0.25">
      <c r="A4873" s="6" t="s">
        <v>12</v>
      </c>
      <c r="B4873" s="6" t="s">
        <v>18</v>
      </c>
      <c r="C4873" s="6" t="s">
        <v>19</v>
      </c>
      <c r="D4873" s="14" t="s">
        <v>20</v>
      </c>
      <c r="E4873" s="14" t="s">
        <v>21</v>
      </c>
      <c r="F4873" s="6" t="s">
        <v>22</v>
      </c>
      <c r="G4873" s="6" t="s">
        <v>23</v>
      </c>
      <c r="M4873" s="6" t="s">
        <v>12</v>
      </c>
      <c r="N4873" s="6" t="s">
        <v>18</v>
      </c>
      <c r="O4873" s="6" t="s">
        <v>19</v>
      </c>
      <c r="P4873" s="14" t="s">
        <v>20</v>
      </c>
      <c r="Q4873" s="14" t="s">
        <v>21</v>
      </c>
      <c r="R4873" s="6" t="s">
        <v>22</v>
      </c>
      <c r="S4873" s="6" t="s">
        <v>23</v>
      </c>
      <c r="Y4873" s="6" t="s">
        <v>12</v>
      </c>
      <c r="Z4873" s="6" t="s">
        <v>18</v>
      </c>
      <c r="AA4873" s="6" t="s">
        <v>19</v>
      </c>
      <c r="AB4873" s="14" t="s">
        <v>20</v>
      </c>
      <c r="AC4873" s="14" t="s">
        <v>21</v>
      </c>
      <c r="AD4873" s="6" t="s">
        <v>22</v>
      </c>
      <c r="AE4873" s="6" t="s">
        <v>23</v>
      </c>
    </row>
    <row r="4874" spans="1:33" x14ac:dyDescent="0.25">
      <c r="A4874" s="7" t="str">
        <f>Premissas!$E$2</f>
        <v>outubro/19</v>
      </c>
      <c r="B4874" s="29">
        <f>B4860+1</f>
        <v>349</v>
      </c>
      <c r="C4874" s="15">
        <f>LARGE(Premissas!$H$2:$I$2,1)</f>
        <v>63.39</v>
      </c>
      <c r="D4874" s="16">
        <f t="shared" ref="D4874:D4885" si="7464">IF(C4874&gt;105%*B4874,(C4874-B4874),0)</f>
        <v>0</v>
      </c>
      <c r="E4874" s="17">
        <f>D4874*Premissas!$C$6</f>
        <v>0</v>
      </c>
      <c r="F4874" s="15">
        <f t="shared" ref="F4874:F4885" si="7465">IF(C4874&gt;B4874,C4874,B4874)</f>
        <v>349</v>
      </c>
      <c r="G4874" s="18">
        <f>F4874*Premissas!$C$5</f>
        <v>11250.5852578298</v>
      </c>
      <c r="M4874" s="7" t="str">
        <f>Premissas!$E$2</f>
        <v>outubro/19</v>
      </c>
      <c r="N4874" s="29">
        <f t="shared" ref="N4874" si="7466">N4860+1</f>
        <v>349</v>
      </c>
      <c r="O4874" s="15">
        <f>Premissas!$I$2</f>
        <v>63.39</v>
      </c>
      <c r="P4874" s="16">
        <f t="shared" ref="P4874:P4885" si="7467">IF(O4874&gt;105%*N4874,(O4874-N4874),0)</f>
        <v>0</v>
      </c>
      <c r="Q4874" s="17">
        <f>P4874*Premissas!$C$13</f>
        <v>0</v>
      </c>
      <c r="R4874" s="15">
        <f t="shared" ref="R4874:R4885" si="7468">IF(O4874&gt;N4874,O4874,N4874)</f>
        <v>349</v>
      </c>
      <c r="S4874" s="18">
        <f>R4874*Premissas!$C$11</f>
        <v>16809.633027522934</v>
      </c>
      <c r="Y4874" s="7" t="str">
        <f>Premissas!$E$2</f>
        <v>outubro/19</v>
      </c>
      <c r="Z4874" s="29">
        <f t="shared" ref="Z4874" si="7469">Z4860+1</f>
        <v>349</v>
      </c>
      <c r="AA4874" s="15">
        <f>Premissas!$H$2</f>
        <v>58.8</v>
      </c>
      <c r="AB4874" s="16">
        <f t="shared" ref="AB4874:AB4885" si="7470">IF(AA4874&gt;105%*Z4874,(AA4874-Z4874),0)</f>
        <v>0</v>
      </c>
      <c r="AC4874" s="17">
        <f>AB4874*Premissas!$C$6</f>
        <v>0</v>
      </c>
      <c r="AD4874" s="15">
        <f t="shared" ref="AD4874:AD4885" si="7471">IF(AA4874&gt;Z4874,AA4874,Z4874)</f>
        <v>349</v>
      </c>
      <c r="AE4874" s="18">
        <f>AD4874*Premissas!$C$12</f>
        <v>11250.5852578298</v>
      </c>
    </row>
    <row r="4875" spans="1:33" x14ac:dyDescent="0.25">
      <c r="A4875" s="7" t="str">
        <f>Premissas!$E$3</f>
        <v>setembro/19</v>
      </c>
      <c r="B4875" s="29">
        <f>B4874</f>
        <v>349</v>
      </c>
      <c r="C4875" s="15">
        <f>LARGE(Premissas!$H$3:$I$3,1)</f>
        <v>58.91</v>
      </c>
      <c r="D4875" s="16">
        <f t="shared" si="7464"/>
        <v>0</v>
      </c>
      <c r="E4875" s="17">
        <f>D4875*Premissas!$C$6</f>
        <v>0</v>
      </c>
      <c r="F4875" s="15">
        <f t="shared" si="7465"/>
        <v>349</v>
      </c>
      <c r="G4875" s="18">
        <f>F4875*Premissas!$C$5</f>
        <v>11250.5852578298</v>
      </c>
      <c r="M4875" s="7" t="str">
        <f>Premissas!$E$3</f>
        <v>setembro/19</v>
      </c>
      <c r="N4875" s="29">
        <f t="shared" ref="N4875:N4885" si="7472">N4874</f>
        <v>349</v>
      </c>
      <c r="O4875" s="15">
        <f>Premissas!$I$3</f>
        <v>52.19</v>
      </c>
      <c r="P4875" s="16">
        <f t="shared" si="7467"/>
        <v>0</v>
      </c>
      <c r="Q4875" s="17">
        <f>P4875*Premissas!$C$13</f>
        <v>0</v>
      </c>
      <c r="R4875" s="15">
        <f t="shared" si="7468"/>
        <v>349</v>
      </c>
      <c r="S4875" s="18">
        <f>R4875*Premissas!$C$11</f>
        <v>16809.633027522934</v>
      </c>
      <c r="Y4875" s="7" t="str">
        <f>Premissas!$E$3</f>
        <v>setembro/19</v>
      </c>
      <c r="Z4875" s="29">
        <f t="shared" ref="Z4875:Z4885" si="7473">Z4874</f>
        <v>349</v>
      </c>
      <c r="AA4875" s="15">
        <f>Premissas!$H$3</f>
        <v>58.91</v>
      </c>
      <c r="AB4875" s="16">
        <f t="shared" si="7470"/>
        <v>0</v>
      </c>
      <c r="AC4875" s="17">
        <f>AB4875*Premissas!$C$6</f>
        <v>0</v>
      </c>
      <c r="AD4875" s="15">
        <f t="shared" si="7471"/>
        <v>349</v>
      </c>
      <c r="AE4875" s="18">
        <f>AD4875*Premissas!$C$12</f>
        <v>11250.5852578298</v>
      </c>
    </row>
    <row r="4876" spans="1:33" x14ac:dyDescent="0.25">
      <c r="A4876" s="7" t="str">
        <f>Premissas!$E$4</f>
        <v>agosto/19</v>
      </c>
      <c r="B4876" s="29">
        <f t="shared" ref="B4876:B4885" si="7474">B4875</f>
        <v>349</v>
      </c>
      <c r="C4876" s="15">
        <f>LARGE(Premissas!$H$4:$I$4,1)</f>
        <v>46.48</v>
      </c>
      <c r="D4876" s="16">
        <f t="shared" si="7464"/>
        <v>0</v>
      </c>
      <c r="E4876" s="17">
        <f>D4876*Premissas!$C$6</f>
        <v>0</v>
      </c>
      <c r="F4876" s="15">
        <f t="shared" si="7465"/>
        <v>349</v>
      </c>
      <c r="G4876" s="18">
        <f>F4876*Premissas!$C$5</f>
        <v>11250.5852578298</v>
      </c>
      <c r="M4876" s="7" t="str">
        <f>Premissas!$E$4</f>
        <v>agosto/19</v>
      </c>
      <c r="N4876" s="29">
        <f t="shared" si="7472"/>
        <v>349</v>
      </c>
      <c r="O4876" s="15">
        <f>Premissas!$I$4</f>
        <v>20.16</v>
      </c>
      <c r="P4876" s="16">
        <f t="shared" si="7467"/>
        <v>0</v>
      </c>
      <c r="Q4876" s="17">
        <f>P4876*Premissas!$C$13</f>
        <v>0</v>
      </c>
      <c r="R4876" s="15">
        <f t="shared" si="7468"/>
        <v>349</v>
      </c>
      <c r="S4876" s="18">
        <f>R4876*Premissas!$C$11</f>
        <v>16809.633027522934</v>
      </c>
      <c r="Y4876" s="7" t="str">
        <f>Premissas!$E$4</f>
        <v>agosto/19</v>
      </c>
      <c r="Z4876" s="29">
        <f t="shared" si="7473"/>
        <v>349</v>
      </c>
      <c r="AA4876" s="15">
        <f>Premissas!$H$4</f>
        <v>46.48</v>
      </c>
      <c r="AB4876" s="16">
        <f t="shared" si="7470"/>
        <v>0</v>
      </c>
      <c r="AC4876" s="17">
        <f>AB4876*Premissas!$C$6</f>
        <v>0</v>
      </c>
      <c r="AD4876" s="15">
        <f t="shared" si="7471"/>
        <v>349</v>
      </c>
      <c r="AE4876" s="18">
        <f>AD4876*Premissas!$C$12</f>
        <v>11250.5852578298</v>
      </c>
    </row>
    <row r="4877" spans="1:33" x14ac:dyDescent="0.25">
      <c r="A4877" s="7" t="str">
        <f>Premissas!$E$5</f>
        <v>julho/19</v>
      </c>
      <c r="B4877" s="29">
        <f t="shared" si="7474"/>
        <v>349</v>
      </c>
      <c r="C4877" s="15">
        <f>LARGE(Premissas!$H$5:$I$5,1)</f>
        <v>63.17</v>
      </c>
      <c r="D4877" s="16">
        <f t="shared" si="7464"/>
        <v>0</v>
      </c>
      <c r="E4877" s="17">
        <f>D4877*Premissas!$C$6</f>
        <v>0</v>
      </c>
      <c r="F4877" s="15">
        <f t="shared" si="7465"/>
        <v>349</v>
      </c>
      <c r="G4877" s="18">
        <f>F4877*Premissas!$C$5</f>
        <v>11250.5852578298</v>
      </c>
      <c r="M4877" s="7" t="str">
        <f>Premissas!$E$5</f>
        <v>julho/19</v>
      </c>
      <c r="N4877" s="29">
        <f t="shared" si="7472"/>
        <v>349</v>
      </c>
      <c r="O4877" s="15">
        <f>Premissas!$I$5</f>
        <v>39.979999999999997</v>
      </c>
      <c r="P4877" s="16">
        <f t="shared" si="7467"/>
        <v>0</v>
      </c>
      <c r="Q4877" s="17">
        <f>P4877*Premissas!$C$13</f>
        <v>0</v>
      </c>
      <c r="R4877" s="15">
        <f t="shared" si="7468"/>
        <v>349</v>
      </c>
      <c r="S4877" s="18">
        <f>R4877*Premissas!$C$11</f>
        <v>16809.633027522934</v>
      </c>
      <c r="Y4877" s="7" t="str">
        <f>Premissas!$E$5</f>
        <v>julho/19</v>
      </c>
      <c r="Z4877" s="29">
        <f t="shared" si="7473"/>
        <v>349</v>
      </c>
      <c r="AA4877" s="15">
        <f>Premissas!$H$5</f>
        <v>63.17</v>
      </c>
      <c r="AB4877" s="16">
        <f t="shared" si="7470"/>
        <v>0</v>
      </c>
      <c r="AC4877" s="17">
        <f>AB4877*Premissas!$C$6</f>
        <v>0</v>
      </c>
      <c r="AD4877" s="15">
        <f t="shared" si="7471"/>
        <v>349</v>
      </c>
      <c r="AE4877" s="18">
        <f>AD4877*Premissas!$C$12</f>
        <v>11250.5852578298</v>
      </c>
    </row>
    <row r="4878" spans="1:33" x14ac:dyDescent="0.25">
      <c r="A4878" s="7" t="str">
        <f>Premissas!$E$6</f>
        <v>junho/19</v>
      </c>
      <c r="B4878" s="29">
        <f t="shared" si="7474"/>
        <v>349</v>
      </c>
      <c r="C4878" s="15">
        <f>LARGE(Premissas!$H$6:$I$6,1)</f>
        <v>59.47</v>
      </c>
      <c r="D4878" s="16">
        <f t="shared" si="7464"/>
        <v>0</v>
      </c>
      <c r="E4878" s="17">
        <f>D4878*Premissas!$C$6</f>
        <v>0</v>
      </c>
      <c r="F4878" s="15">
        <f t="shared" si="7465"/>
        <v>349</v>
      </c>
      <c r="G4878" s="18">
        <f>F4878*Premissas!$C$5</f>
        <v>11250.5852578298</v>
      </c>
      <c r="M4878" s="7" t="str">
        <f>Premissas!$E$6</f>
        <v>junho/19</v>
      </c>
      <c r="N4878" s="29">
        <f t="shared" si="7472"/>
        <v>349</v>
      </c>
      <c r="O4878" s="15">
        <f>Premissas!$I$6</f>
        <v>47.71</v>
      </c>
      <c r="P4878" s="16">
        <f t="shared" si="7467"/>
        <v>0</v>
      </c>
      <c r="Q4878" s="17">
        <f>P4878*Premissas!$C$13</f>
        <v>0</v>
      </c>
      <c r="R4878" s="15">
        <f t="shared" si="7468"/>
        <v>349</v>
      </c>
      <c r="S4878" s="18">
        <f>R4878*Premissas!$C$11</f>
        <v>16809.633027522934</v>
      </c>
      <c r="Y4878" s="7" t="str">
        <f>Premissas!$E$6</f>
        <v>junho/19</v>
      </c>
      <c r="Z4878" s="29">
        <f t="shared" si="7473"/>
        <v>349</v>
      </c>
      <c r="AA4878" s="15">
        <f>Premissas!$H$6</f>
        <v>59.47</v>
      </c>
      <c r="AB4878" s="16">
        <f t="shared" si="7470"/>
        <v>0</v>
      </c>
      <c r="AC4878" s="17">
        <f>AB4878*Premissas!$C$6</f>
        <v>0</v>
      </c>
      <c r="AD4878" s="15">
        <f t="shared" si="7471"/>
        <v>349</v>
      </c>
      <c r="AE4878" s="18">
        <f>AD4878*Premissas!$C$12</f>
        <v>11250.5852578298</v>
      </c>
    </row>
    <row r="4879" spans="1:33" x14ac:dyDescent="0.25">
      <c r="A4879" s="7" t="str">
        <f>Premissas!$E$7</f>
        <v>maio/19</v>
      </c>
      <c r="B4879" s="29">
        <f t="shared" si="7474"/>
        <v>349</v>
      </c>
      <c r="C4879" s="15">
        <f>LARGE(Premissas!$H$7:$I$7,1)</f>
        <v>61.04</v>
      </c>
      <c r="D4879" s="20">
        <f t="shared" si="7464"/>
        <v>0</v>
      </c>
      <c r="E4879" s="17">
        <f>D4879*Premissas!$C$6</f>
        <v>0</v>
      </c>
      <c r="F4879" s="15">
        <f t="shared" si="7465"/>
        <v>349</v>
      </c>
      <c r="G4879" s="18">
        <f>F4879*Premissas!$C$5</f>
        <v>11250.5852578298</v>
      </c>
      <c r="M4879" s="7" t="str">
        <f>Premissas!$E$7</f>
        <v>maio/19</v>
      </c>
      <c r="N4879" s="29">
        <f t="shared" si="7472"/>
        <v>349</v>
      </c>
      <c r="O4879" s="15">
        <f>Premissas!$I$7</f>
        <v>46.37</v>
      </c>
      <c r="P4879" s="20">
        <f t="shared" si="7467"/>
        <v>0</v>
      </c>
      <c r="Q4879" s="17">
        <f>P4879*Premissas!$C$13</f>
        <v>0</v>
      </c>
      <c r="R4879" s="15">
        <f t="shared" si="7468"/>
        <v>349</v>
      </c>
      <c r="S4879" s="18">
        <f>R4879*Premissas!$C$11</f>
        <v>16809.633027522934</v>
      </c>
      <c r="Y4879" s="7" t="str">
        <f>Premissas!$E$7</f>
        <v>maio/19</v>
      </c>
      <c r="Z4879" s="29">
        <f t="shared" si="7473"/>
        <v>349</v>
      </c>
      <c r="AA4879" s="15">
        <f>Premissas!$H$7</f>
        <v>61.04</v>
      </c>
      <c r="AB4879" s="20">
        <f t="shared" si="7470"/>
        <v>0</v>
      </c>
      <c r="AC4879" s="17">
        <f>AB4879*Premissas!$C$6</f>
        <v>0</v>
      </c>
      <c r="AD4879" s="15">
        <f t="shared" si="7471"/>
        <v>349</v>
      </c>
      <c r="AE4879" s="18">
        <f>AD4879*Premissas!$C$12</f>
        <v>11250.5852578298</v>
      </c>
    </row>
    <row r="4880" spans="1:33" x14ac:dyDescent="0.25">
      <c r="A4880" s="7" t="str">
        <f>Premissas!$E$8</f>
        <v>abril/19</v>
      </c>
      <c r="B4880" s="29">
        <f t="shared" si="7474"/>
        <v>349</v>
      </c>
      <c r="C4880" s="15">
        <f>LARGE(Premissas!$H$8:$I$8,1)</f>
        <v>81.98</v>
      </c>
      <c r="D4880" s="20">
        <f t="shared" si="7464"/>
        <v>0</v>
      </c>
      <c r="E4880" s="17">
        <f>D4880*Premissas!$C$6</f>
        <v>0</v>
      </c>
      <c r="F4880" s="15">
        <f t="shared" si="7465"/>
        <v>349</v>
      </c>
      <c r="G4880" s="18">
        <f>F4880*Premissas!$C$5</f>
        <v>11250.5852578298</v>
      </c>
      <c r="M4880" s="7" t="str">
        <f>Premissas!$E$8</f>
        <v>abril/19</v>
      </c>
      <c r="N4880" s="29">
        <f t="shared" si="7472"/>
        <v>349</v>
      </c>
      <c r="O4880" s="15">
        <f>Premissas!$I$8</f>
        <v>53.09</v>
      </c>
      <c r="P4880" s="20">
        <f t="shared" si="7467"/>
        <v>0</v>
      </c>
      <c r="Q4880" s="17">
        <f>P4880*Premissas!$C$13</f>
        <v>0</v>
      </c>
      <c r="R4880" s="15">
        <f t="shared" si="7468"/>
        <v>349</v>
      </c>
      <c r="S4880" s="18">
        <f>R4880*Premissas!$C$11</f>
        <v>16809.633027522934</v>
      </c>
      <c r="Y4880" s="7" t="str">
        <f>Premissas!$E$8</f>
        <v>abril/19</v>
      </c>
      <c r="Z4880" s="29">
        <f t="shared" si="7473"/>
        <v>349</v>
      </c>
      <c r="AA4880" s="15">
        <f>Premissas!$H$8</f>
        <v>81.98</v>
      </c>
      <c r="AB4880" s="20">
        <f t="shared" si="7470"/>
        <v>0</v>
      </c>
      <c r="AC4880" s="17">
        <f>AB4880*Premissas!$C$6</f>
        <v>0</v>
      </c>
      <c r="AD4880" s="15">
        <f t="shared" si="7471"/>
        <v>349</v>
      </c>
      <c r="AE4880" s="18">
        <f>AD4880*Premissas!$C$12</f>
        <v>11250.5852578298</v>
      </c>
    </row>
    <row r="4881" spans="1:33" x14ac:dyDescent="0.25">
      <c r="A4881" s="7" t="str">
        <f>Premissas!$E$9</f>
        <v>março/19</v>
      </c>
      <c r="B4881" s="29">
        <f t="shared" si="7474"/>
        <v>349</v>
      </c>
      <c r="C4881" s="15">
        <f>LARGE(Premissas!$H$9:$I$9,1)</f>
        <v>77.73</v>
      </c>
      <c r="D4881" s="20">
        <f t="shared" si="7464"/>
        <v>0</v>
      </c>
      <c r="E4881" s="17">
        <f>D4881*Premissas!$C$6</f>
        <v>0</v>
      </c>
      <c r="F4881" s="15">
        <f t="shared" si="7465"/>
        <v>349</v>
      </c>
      <c r="G4881" s="18">
        <f>F4881*Premissas!$C$5</f>
        <v>11250.5852578298</v>
      </c>
      <c r="M4881" s="7" t="str">
        <f>Premissas!$E$9</f>
        <v>março/19</v>
      </c>
      <c r="N4881" s="29">
        <f t="shared" si="7472"/>
        <v>349</v>
      </c>
      <c r="O4881" s="15">
        <f>Premissas!$I$9</f>
        <v>77.73</v>
      </c>
      <c r="P4881" s="20">
        <f t="shared" si="7467"/>
        <v>0</v>
      </c>
      <c r="Q4881" s="17">
        <f>P4881*Premissas!$C$13</f>
        <v>0</v>
      </c>
      <c r="R4881" s="15">
        <f t="shared" si="7468"/>
        <v>349</v>
      </c>
      <c r="S4881" s="18">
        <f>R4881*Premissas!$C$11</f>
        <v>16809.633027522934</v>
      </c>
      <c r="Y4881" s="7" t="str">
        <f>Premissas!$E$9</f>
        <v>março/19</v>
      </c>
      <c r="Z4881" s="29">
        <f t="shared" si="7473"/>
        <v>349</v>
      </c>
      <c r="AA4881" s="15">
        <f>Premissas!$H$9</f>
        <v>77.62</v>
      </c>
      <c r="AB4881" s="20">
        <f t="shared" si="7470"/>
        <v>0</v>
      </c>
      <c r="AC4881" s="17">
        <f>AB4881*Premissas!$C$6</f>
        <v>0</v>
      </c>
      <c r="AD4881" s="15">
        <f t="shared" si="7471"/>
        <v>349</v>
      </c>
      <c r="AE4881" s="18">
        <f>AD4881*Premissas!$C$12</f>
        <v>11250.5852578298</v>
      </c>
    </row>
    <row r="4882" spans="1:33" x14ac:dyDescent="0.25">
      <c r="A4882" s="7" t="str">
        <f>Premissas!$E$10</f>
        <v>fevereiro/19</v>
      </c>
      <c r="B4882" s="29">
        <f t="shared" si="7474"/>
        <v>349</v>
      </c>
      <c r="C4882" s="15">
        <f>LARGE(Premissas!$H$10:$I$10,1)</f>
        <v>89.49</v>
      </c>
      <c r="D4882" s="20">
        <f t="shared" si="7464"/>
        <v>0</v>
      </c>
      <c r="E4882" s="17">
        <f>D4882*Premissas!$C$6</f>
        <v>0</v>
      </c>
      <c r="F4882" s="15">
        <f t="shared" si="7465"/>
        <v>349</v>
      </c>
      <c r="G4882" s="18">
        <f>F4882*Premissas!$C$5</f>
        <v>11250.5852578298</v>
      </c>
      <c r="M4882" s="7" t="str">
        <f>Premissas!$E$10</f>
        <v>fevereiro/19</v>
      </c>
      <c r="N4882" s="29">
        <f t="shared" si="7472"/>
        <v>349</v>
      </c>
      <c r="O4882" s="15">
        <f>Premissas!$I$10</f>
        <v>61.82</v>
      </c>
      <c r="P4882" s="20">
        <f t="shared" si="7467"/>
        <v>0</v>
      </c>
      <c r="Q4882" s="17">
        <f>P4882*Premissas!$C$13</f>
        <v>0</v>
      </c>
      <c r="R4882" s="15">
        <f t="shared" si="7468"/>
        <v>349</v>
      </c>
      <c r="S4882" s="18">
        <f>R4882*Premissas!$C$11</f>
        <v>16809.633027522934</v>
      </c>
      <c r="Y4882" s="7" t="str">
        <f>Premissas!$E$10</f>
        <v>fevereiro/19</v>
      </c>
      <c r="Z4882" s="29">
        <f t="shared" si="7473"/>
        <v>349</v>
      </c>
      <c r="AA4882" s="15">
        <f>Premissas!$H$10</f>
        <v>89.49</v>
      </c>
      <c r="AB4882" s="20">
        <f t="shared" si="7470"/>
        <v>0</v>
      </c>
      <c r="AC4882" s="17">
        <f>AB4882*Premissas!$C$6</f>
        <v>0</v>
      </c>
      <c r="AD4882" s="15">
        <f t="shared" si="7471"/>
        <v>349</v>
      </c>
      <c r="AE4882" s="18">
        <f>AD4882*Premissas!$C$12</f>
        <v>11250.5852578298</v>
      </c>
    </row>
    <row r="4883" spans="1:33" x14ac:dyDescent="0.25">
      <c r="A4883" s="7" t="str">
        <f>Premissas!$E$11</f>
        <v>janeiro/19</v>
      </c>
      <c r="B4883" s="29">
        <f t="shared" si="7474"/>
        <v>349</v>
      </c>
      <c r="C4883" s="15">
        <f>LARGE(Premissas!$H$11:$I$11,1)</f>
        <v>81.09</v>
      </c>
      <c r="D4883" s="16">
        <f t="shared" si="7464"/>
        <v>0</v>
      </c>
      <c r="E4883" s="17">
        <f>D4883*Premissas!$C$6</f>
        <v>0</v>
      </c>
      <c r="F4883" s="15">
        <f t="shared" si="7465"/>
        <v>349</v>
      </c>
      <c r="G4883" s="18">
        <f>F4883*Premissas!$C$5</f>
        <v>11250.5852578298</v>
      </c>
      <c r="M4883" s="7" t="str">
        <f>Premissas!$E$11</f>
        <v>janeiro/19</v>
      </c>
      <c r="N4883" s="29">
        <f t="shared" si="7472"/>
        <v>349</v>
      </c>
      <c r="O4883" s="15">
        <f>Premissas!$I$11</f>
        <v>57.12</v>
      </c>
      <c r="P4883" s="16">
        <f t="shared" si="7467"/>
        <v>0</v>
      </c>
      <c r="Q4883" s="17">
        <f>P4883*Premissas!$C$13</f>
        <v>0</v>
      </c>
      <c r="R4883" s="15">
        <f t="shared" si="7468"/>
        <v>349</v>
      </c>
      <c r="S4883" s="18">
        <f>R4883*Premissas!$C$11</f>
        <v>16809.633027522934</v>
      </c>
      <c r="Y4883" s="7" t="str">
        <f>Premissas!$E$11</f>
        <v>janeiro/19</v>
      </c>
      <c r="Z4883" s="29">
        <f t="shared" si="7473"/>
        <v>349</v>
      </c>
      <c r="AA4883" s="15">
        <f>Premissas!$H$11</f>
        <v>81.09</v>
      </c>
      <c r="AB4883" s="16">
        <f t="shared" si="7470"/>
        <v>0</v>
      </c>
      <c r="AC4883" s="17">
        <f>AB4883*Premissas!$C$6</f>
        <v>0</v>
      </c>
      <c r="AD4883" s="15">
        <f t="shared" si="7471"/>
        <v>349</v>
      </c>
      <c r="AE4883" s="18">
        <f>AD4883*Premissas!$C$12</f>
        <v>11250.5852578298</v>
      </c>
    </row>
    <row r="4884" spans="1:33" x14ac:dyDescent="0.25">
      <c r="A4884" s="7" t="str">
        <f>Premissas!$E$12</f>
        <v>dezembro/18</v>
      </c>
      <c r="B4884" s="29">
        <f t="shared" si="7474"/>
        <v>349</v>
      </c>
      <c r="C4884" s="15">
        <f>LARGE(Premissas!$H$12:$I$12,1)</f>
        <v>66.98</v>
      </c>
      <c r="D4884" s="16">
        <f t="shared" si="7464"/>
        <v>0</v>
      </c>
      <c r="E4884" s="17">
        <f>D4884*Premissas!$C$6</f>
        <v>0</v>
      </c>
      <c r="F4884" s="15">
        <f t="shared" si="7465"/>
        <v>349</v>
      </c>
      <c r="G4884" s="18">
        <f>F4884*Premissas!$C$5</f>
        <v>11250.5852578298</v>
      </c>
      <c r="M4884" s="7" t="str">
        <f>Premissas!$E$12</f>
        <v>dezembro/18</v>
      </c>
      <c r="N4884" s="29">
        <f t="shared" si="7472"/>
        <v>349</v>
      </c>
      <c r="O4884" s="15">
        <f>Premissas!$I$12</f>
        <v>56.9</v>
      </c>
      <c r="P4884" s="16">
        <f t="shared" si="7467"/>
        <v>0</v>
      </c>
      <c r="Q4884" s="17">
        <f>P4884*Premissas!$C$13</f>
        <v>0</v>
      </c>
      <c r="R4884" s="15">
        <f t="shared" si="7468"/>
        <v>349</v>
      </c>
      <c r="S4884" s="18">
        <f>R4884*Premissas!$C$11</f>
        <v>16809.633027522934</v>
      </c>
      <c r="Y4884" s="7" t="str">
        <f>Premissas!$E$12</f>
        <v>dezembro/18</v>
      </c>
      <c r="Z4884" s="29">
        <f t="shared" si="7473"/>
        <v>349</v>
      </c>
      <c r="AA4884" s="15">
        <f>Premissas!$H$12</f>
        <v>66.98</v>
      </c>
      <c r="AB4884" s="16">
        <f t="shared" si="7470"/>
        <v>0</v>
      </c>
      <c r="AC4884" s="17">
        <f>AB4884*Premissas!$C$6</f>
        <v>0</v>
      </c>
      <c r="AD4884" s="15">
        <f t="shared" si="7471"/>
        <v>349</v>
      </c>
      <c r="AE4884" s="18">
        <f>AD4884*Premissas!$C$12</f>
        <v>11250.5852578298</v>
      </c>
    </row>
    <row r="4885" spans="1:33" x14ac:dyDescent="0.25">
      <c r="A4885" s="7" t="str">
        <f>Premissas!$E$13</f>
        <v>novembro/18</v>
      </c>
      <c r="B4885" s="29">
        <f t="shared" si="7474"/>
        <v>349</v>
      </c>
      <c r="C4885" s="15">
        <f>LARGE(Premissas!$H$13:$I$13,1)</f>
        <v>66.42</v>
      </c>
      <c r="D4885" s="16">
        <f t="shared" si="7464"/>
        <v>0</v>
      </c>
      <c r="E4885" s="17">
        <f>D4885*Premissas!$C$6</f>
        <v>0</v>
      </c>
      <c r="F4885" s="15">
        <f t="shared" si="7465"/>
        <v>349</v>
      </c>
      <c r="G4885" s="18">
        <f>F4885*Premissas!$C$5</f>
        <v>11250.5852578298</v>
      </c>
      <c r="M4885" s="7" t="str">
        <f>Premissas!$E$13</f>
        <v>novembro/18</v>
      </c>
      <c r="N4885" s="29">
        <f t="shared" si="7472"/>
        <v>349</v>
      </c>
      <c r="O4885" s="15">
        <f>Premissas!$I$13</f>
        <v>40.659999999999997</v>
      </c>
      <c r="P4885" s="16">
        <f t="shared" si="7467"/>
        <v>0</v>
      </c>
      <c r="Q4885" s="17">
        <f>P4885*Premissas!$C$13</f>
        <v>0</v>
      </c>
      <c r="R4885" s="15">
        <f t="shared" si="7468"/>
        <v>349</v>
      </c>
      <c r="S4885" s="18">
        <f>R4885*Premissas!$C$11</f>
        <v>16809.633027522934</v>
      </c>
      <c r="Y4885" s="7" t="str">
        <f>Premissas!$E$13</f>
        <v>novembro/18</v>
      </c>
      <c r="Z4885" s="29">
        <f t="shared" si="7473"/>
        <v>349</v>
      </c>
      <c r="AA4885" s="15">
        <f>Premissas!$H$13</f>
        <v>66.42</v>
      </c>
      <c r="AB4885" s="16">
        <f t="shared" si="7470"/>
        <v>0</v>
      </c>
      <c r="AC4885" s="17">
        <f>AB4885*Premissas!$C$6</f>
        <v>0</v>
      </c>
      <c r="AD4885" s="15">
        <f t="shared" si="7471"/>
        <v>349</v>
      </c>
      <c r="AE4885" s="18">
        <f>AD4885*Premissas!$C$12</f>
        <v>11250.5852578298</v>
      </c>
    </row>
    <row r="4886" spans="1:33" x14ac:dyDescent="0.25">
      <c r="A4886" s="26" t="s">
        <v>35</v>
      </c>
      <c r="B4886" s="5"/>
      <c r="C4886" s="5">
        <f>LARGE(C4873:C4885,1)</f>
        <v>89.49</v>
      </c>
      <c r="D4886" s="5">
        <f>LARGE(D4873:D4885,1)</f>
        <v>0</v>
      </c>
      <c r="E4886" s="27">
        <f>SUM(E4874:E4885)</f>
        <v>0</v>
      </c>
      <c r="F4886" s="5">
        <f>LARGE(F4873:F4885,1)</f>
        <v>349</v>
      </c>
      <c r="G4886" s="27">
        <f t="shared" si="7430"/>
        <v>135007.02309395763</v>
      </c>
      <c r="H4886" s="50">
        <f>E4886+G4886</f>
        <v>135007.02309395763</v>
      </c>
      <c r="I4886">
        <f>B4874</f>
        <v>349</v>
      </c>
      <c r="M4886" s="26" t="s">
        <v>35</v>
      </c>
      <c r="N4886" s="5"/>
      <c r="O4886" s="5">
        <f t="shared" ref="O4886:P4886" si="7475">LARGE(O4873:O4885,1)</f>
        <v>77.73</v>
      </c>
      <c r="P4886" s="5">
        <f t="shared" si="7475"/>
        <v>0</v>
      </c>
      <c r="Q4886" s="27">
        <f t="shared" ref="Q4886" si="7476">SUM(Q4874:Q4885)</f>
        <v>0</v>
      </c>
      <c r="R4886" s="5">
        <f t="shared" ref="R4886" si="7477">LARGE(R4873:R4885,1)</f>
        <v>349</v>
      </c>
      <c r="S4886" s="27">
        <f t="shared" si="7434"/>
        <v>201715.59633027526</v>
      </c>
      <c r="T4886" s="50">
        <f t="shared" ref="T4886" si="7478">Q4886+S4886</f>
        <v>201715.59633027526</v>
      </c>
      <c r="U4886">
        <f t="shared" ref="U4886" si="7479">N4874</f>
        <v>349</v>
      </c>
      <c r="Y4886" s="26" t="s">
        <v>35</v>
      </c>
      <c r="Z4886" s="5"/>
      <c r="AA4886" s="5">
        <f t="shared" ref="AA4886:AB4886" si="7480">LARGE(AA4873:AA4885,1)</f>
        <v>89.49</v>
      </c>
      <c r="AB4886" s="5">
        <f t="shared" si="7480"/>
        <v>0</v>
      </c>
      <c r="AC4886" s="27">
        <f t="shared" ref="AC4886" si="7481">SUM(AC4874:AC4885)</f>
        <v>0</v>
      </c>
      <c r="AD4886" s="5">
        <f t="shared" ref="AD4886" si="7482">LARGE(AD4873:AD4885,1)</f>
        <v>349</v>
      </c>
      <c r="AE4886" s="27">
        <f t="shared" si="7440"/>
        <v>135007.02309395763</v>
      </c>
      <c r="AF4886" s="50">
        <f t="shared" ref="AF4886" si="7483">AC4886+AE4886</f>
        <v>135007.02309395763</v>
      </c>
      <c r="AG4886">
        <f t="shared" ref="AG4886" si="7484">Z4874</f>
        <v>349</v>
      </c>
    </row>
    <row r="4887" spans="1:33" x14ac:dyDescent="0.25">
      <c r="A4887" s="6" t="s">
        <v>12</v>
      </c>
      <c r="B4887" s="6" t="s">
        <v>18</v>
      </c>
      <c r="C4887" s="6" t="s">
        <v>19</v>
      </c>
      <c r="D4887" s="14" t="s">
        <v>20</v>
      </c>
      <c r="E4887" s="14" t="s">
        <v>21</v>
      </c>
      <c r="F4887" s="6" t="s">
        <v>22</v>
      </c>
      <c r="G4887" s="6" t="s">
        <v>23</v>
      </c>
      <c r="M4887" s="6" t="s">
        <v>12</v>
      </c>
      <c r="N4887" s="6" t="s">
        <v>18</v>
      </c>
      <c r="O4887" s="6" t="s">
        <v>19</v>
      </c>
      <c r="P4887" s="14" t="s">
        <v>20</v>
      </c>
      <c r="Q4887" s="14" t="s">
        <v>21</v>
      </c>
      <c r="R4887" s="6" t="s">
        <v>22</v>
      </c>
      <c r="S4887" s="6" t="s">
        <v>23</v>
      </c>
      <c r="Y4887" s="6" t="s">
        <v>12</v>
      </c>
      <c r="Z4887" s="6" t="s">
        <v>18</v>
      </c>
      <c r="AA4887" s="6" t="s">
        <v>19</v>
      </c>
      <c r="AB4887" s="14" t="s">
        <v>20</v>
      </c>
      <c r="AC4887" s="14" t="s">
        <v>21</v>
      </c>
      <c r="AD4887" s="6" t="s">
        <v>22</v>
      </c>
      <c r="AE4887" s="6" t="s">
        <v>23</v>
      </c>
    </row>
    <row r="4888" spans="1:33" x14ac:dyDescent="0.25">
      <c r="A4888" s="7" t="str">
        <f>Premissas!$E$2</f>
        <v>outubro/19</v>
      </c>
      <c r="B4888" s="29">
        <f>B4874+1</f>
        <v>350</v>
      </c>
      <c r="C4888" s="15">
        <f>LARGE(Premissas!$H$2:$I$2,1)</f>
        <v>63.39</v>
      </c>
      <c r="D4888" s="16">
        <f t="shared" ref="D4888:D4899" si="7485">IF(C4888&gt;105%*B4888,(C4888-B4888),0)</f>
        <v>0</v>
      </c>
      <c r="E4888" s="17">
        <f>D4888*Premissas!$C$6</f>
        <v>0</v>
      </c>
      <c r="F4888" s="15">
        <f t="shared" ref="F4888:F4899" si="7486">IF(C4888&gt;B4888,C4888,B4888)</f>
        <v>350</v>
      </c>
      <c r="G4888" s="18">
        <f>F4888*Premissas!$C$5</f>
        <v>11282.82189180639</v>
      </c>
      <c r="M4888" s="7" t="str">
        <f>Premissas!$E$2</f>
        <v>outubro/19</v>
      </c>
      <c r="N4888" s="29">
        <f t="shared" ref="N4888" si="7487">N4874+1</f>
        <v>350</v>
      </c>
      <c r="O4888" s="15">
        <f>Premissas!$I$2</f>
        <v>63.39</v>
      </c>
      <c r="P4888" s="16">
        <f t="shared" ref="P4888:P4899" si="7488">IF(O4888&gt;105%*N4888,(O4888-N4888),0)</f>
        <v>0</v>
      </c>
      <c r="Q4888" s="17">
        <f>P4888*Premissas!$C$13</f>
        <v>0</v>
      </c>
      <c r="R4888" s="15">
        <f t="shared" ref="R4888:R4899" si="7489">IF(O4888&gt;N4888,O4888,N4888)</f>
        <v>350</v>
      </c>
      <c r="S4888" s="18">
        <f>R4888*Premissas!$C$11</f>
        <v>16857.798165137614</v>
      </c>
      <c r="Y4888" s="7" t="str">
        <f>Premissas!$E$2</f>
        <v>outubro/19</v>
      </c>
      <c r="Z4888" s="29">
        <f t="shared" ref="Z4888" si="7490">Z4874+1</f>
        <v>350</v>
      </c>
      <c r="AA4888" s="15">
        <f>Premissas!$H$2</f>
        <v>58.8</v>
      </c>
      <c r="AB4888" s="16">
        <f t="shared" ref="AB4888:AB4899" si="7491">IF(AA4888&gt;105%*Z4888,(AA4888-Z4888),0)</f>
        <v>0</v>
      </c>
      <c r="AC4888" s="17">
        <f>AB4888*Premissas!$C$6</f>
        <v>0</v>
      </c>
      <c r="AD4888" s="15">
        <f t="shared" ref="AD4888:AD4899" si="7492">IF(AA4888&gt;Z4888,AA4888,Z4888)</f>
        <v>350</v>
      </c>
      <c r="AE4888" s="18">
        <f>AD4888*Premissas!$C$12</f>
        <v>11282.82189180639</v>
      </c>
    </row>
    <row r="4889" spans="1:33" x14ac:dyDescent="0.25">
      <c r="A4889" s="7" t="str">
        <f>Premissas!$E$3</f>
        <v>setembro/19</v>
      </c>
      <c r="B4889" s="29">
        <f>B4888</f>
        <v>350</v>
      </c>
      <c r="C4889" s="15">
        <f>LARGE(Premissas!$H$3:$I$3,1)</f>
        <v>58.91</v>
      </c>
      <c r="D4889" s="16">
        <f t="shared" si="7485"/>
        <v>0</v>
      </c>
      <c r="E4889" s="17">
        <f>D4889*Premissas!$C$6</f>
        <v>0</v>
      </c>
      <c r="F4889" s="15">
        <f t="shared" si="7486"/>
        <v>350</v>
      </c>
      <c r="G4889" s="18">
        <f>F4889*Premissas!$C$5</f>
        <v>11282.82189180639</v>
      </c>
      <c r="M4889" s="7" t="str">
        <f>Premissas!$E$3</f>
        <v>setembro/19</v>
      </c>
      <c r="N4889" s="29">
        <f t="shared" ref="N4889:N4899" si="7493">N4888</f>
        <v>350</v>
      </c>
      <c r="O4889" s="15">
        <f>Premissas!$I$3</f>
        <v>52.19</v>
      </c>
      <c r="P4889" s="16">
        <f t="shared" si="7488"/>
        <v>0</v>
      </c>
      <c r="Q4889" s="17">
        <f>P4889*Premissas!$C$13</f>
        <v>0</v>
      </c>
      <c r="R4889" s="15">
        <f t="shared" si="7489"/>
        <v>350</v>
      </c>
      <c r="S4889" s="18">
        <f>R4889*Premissas!$C$11</f>
        <v>16857.798165137614</v>
      </c>
      <c r="Y4889" s="7" t="str">
        <f>Premissas!$E$3</f>
        <v>setembro/19</v>
      </c>
      <c r="Z4889" s="29">
        <f t="shared" ref="Z4889:Z4899" si="7494">Z4888</f>
        <v>350</v>
      </c>
      <c r="AA4889" s="15">
        <f>Premissas!$H$3</f>
        <v>58.91</v>
      </c>
      <c r="AB4889" s="16">
        <f t="shared" si="7491"/>
        <v>0</v>
      </c>
      <c r="AC4889" s="17">
        <f>AB4889*Premissas!$C$6</f>
        <v>0</v>
      </c>
      <c r="AD4889" s="15">
        <f t="shared" si="7492"/>
        <v>350</v>
      </c>
      <c r="AE4889" s="18">
        <f>AD4889*Premissas!$C$12</f>
        <v>11282.82189180639</v>
      </c>
    </row>
    <row r="4890" spans="1:33" x14ac:dyDescent="0.25">
      <c r="A4890" s="7" t="str">
        <f>Premissas!$E$4</f>
        <v>agosto/19</v>
      </c>
      <c r="B4890" s="29">
        <f t="shared" ref="B4890:B4899" si="7495">B4889</f>
        <v>350</v>
      </c>
      <c r="C4890" s="15">
        <f>LARGE(Premissas!$H$4:$I$4,1)</f>
        <v>46.48</v>
      </c>
      <c r="D4890" s="16">
        <f t="shared" si="7485"/>
        <v>0</v>
      </c>
      <c r="E4890" s="17">
        <f>D4890*Premissas!$C$6</f>
        <v>0</v>
      </c>
      <c r="F4890" s="15">
        <f t="shared" si="7486"/>
        <v>350</v>
      </c>
      <c r="G4890" s="18">
        <f>F4890*Premissas!$C$5</f>
        <v>11282.82189180639</v>
      </c>
      <c r="M4890" s="7" t="str">
        <f>Premissas!$E$4</f>
        <v>agosto/19</v>
      </c>
      <c r="N4890" s="29">
        <f t="shared" si="7493"/>
        <v>350</v>
      </c>
      <c r="O4890" s="15">
        <f>Premissas!$I$4</f>
        <v>20.16</v>
      </c>
      <c r="P4890" s="16">
        <f t="shared" si="7488"/>
        <v>0</v>
      </c>
      <c r="Q4890" s="17">
        <f>P4890*Premissas!$C$13</f>
        <v>0</v>
      </c>
      <c r="R4890" s="15">
        <f t="shared" si="7489"/>
        <v>350</v>
      </c>
      <c r="S4890" s="18">
        <f>R4890*Premissas!$C$11</f>
        <v>16857.798165137614</v>
      </c>
      <c r="Y4890" s="7" t="str">
        <f>Premissas!$E$4</f>
        <v>agosto/19</v>
      </c>
      <c r="Z4890" s="29">
        <f t="shared" si="7494"/>
        <v>350</v>
      </c>
      <c r="AA4890" s="15">
        <f>Premissas!$H$4</f>
        <v>46.48</v>
      </c>
      <c r="AB4890" s="16">
        <f t="shared" si="7491"/>
        <v>0</v>
      </c>
      <c r="AC4890" s="17">
        <f>AB4890*Premissas!$C$6</f>
        <v>0</v>
      </c>
      <c r="AD4890" s="15">
        <f t="shared" si="7492"/>
        <v>350</v>
      </c>
      <c r="AE4890" s="18">
        <f>AD4890*Premissas!$C$12</f>
        <v>11282.82189180639</v>
      </c>
    </row>
    <row r="4891" spans="1:33" x14ac:dyDescent="0.25">
      <c r="A4891" s="7" t="str">
        <f>Premissas!$E$5</f>
        <v>julho/19</v>
      </c>
      <c r="B4891" s="29">
        <f t="shared" si="7495"/>
        <v>350</v>
      </c>
      <c r="C4891" s="15">
        <f>LARGE(Premissas!$H$5:$I$5,1)</f>
        <v>63.17</v>
      </c>
      <c r="D4891" s="16">
        <f t="shared" si="7485"/>
        <v>0</v>
      </c>
      <c r="E4891" s="17">
        <f>D4891*Premissas!$C$6</f>
        <v>0</v>
      </c>
      <c r="F4891" s="15">
        <f t="shared" si="7486"/>
        <v>350</v>
      </c>
      <c r="G4891" s="18">
        <f>F4891*Premissas!$C$5</f>
        <v>11282.82189180639</v>
      </c>
      <c r="M4891" s="7" t="str">
        <f>Premissas!$E$5</f>
        <v>julho/19</v>
      </c>
      <c r="N4891" s="29">
        <f t="shared" si="7493"/>
        <v>350</v>
      </c>
      <c r="O4891" s="15">
        <f>Premissas!$I$5</f>
        <v>39.979999999999997</v>
      </c>
      <c r="P4891" s="16">
        <f t="shared" si="7488"/>
        <v>0</v>
      </c>
      <c r="Q4891" s="17">
        <f>P4891*Premissas!$C$13</f>
        <v>0</v>
      </c>
      <c r="R4891" s="15">
        <f t="shared" si="7489"/>
        <v>350</v>
      </c>
      <c r="S4891" s="18">
        <f>R4891*Premissas!$C$11</f>
        <v>16857.798165137614</v>
      </c>
      <c r="Y4891" s="7" t="str">
        <f>Premissas!$E$5</f>
        <v>julho/19</v>
      </c>
      <c r="Z4891" s="29">
        <f t="shared" si="7494"/>
        <v>350</v>
      </c>
      <c r="AA4891" s="15">
        <f>Premissas!$H$5</f>
        <v>63.17</v>
      </c>
      <c r="AB4891" s="16">
        <f t="shared" si="7491"/>
        <v>0</v>
      </c>
      <c r="AC4891" s="17">
        <f>AB4891*Premissas!$C$6</f>
        <v>0</v>
      </c>
      <c r="AD4891" s="15">
        <f t="shared" si="7492"/>
        <v>350</v>
      </c>
      <c r="AE4891" s="18">
        <f>AD4891*Premissas!$C$12</f>
        <v>11282.82189180639</v>
      </c>
    </row>
    <row r="4892" spans="1:33" x14ac:dyDescent="0.25">
      <c r="A4892" s="7" t="str">
        <f>Premissas!$E$6</f>
        <v>junho/19</v>
      </c>
      <c r="B4892" s="29">
        <f t="shared" si="7495"/>
        <v>350</v>
      </c>
      <c r="C4892" s="15">
        <f>LARGE(Premissas!$H$6:$I$6,1)</f>
        <v>59.47</v>
      </c>
      <c r="D4892" s="16">
        <f t="shared" si="7485"/>
        <v>0</v>
      </c>
      <c r="E4892" s="17">
        <f>D4892*Premissas!$C$6</f>
        <v>0</v>
      </c>
      <c r="F4892" s="15">
        <f t="shared" si="7486"/>
        <v>350</v>
      </c>
      <c r="G4892" s="18">
        <f>F4892*Premissas!$C$5</f>
        <v>11282.82189180639</v>
      </c>
      <c r="M4892" s="7" t="str">
        <f>Premissas!$E$6</f>
        <v>junho/19</v>
      </c>
      <c r="N4892" s="29">
        <f t="shared" si="7493"/>
        <v>350</v>
      </c>
      <c r="O4892" s="15">
        <f>Premissas!$I$6</f>
        <v>47.71</v>
      </c>
      <c r="P4892" s="16">
        <f t="shared" si="7488"/>
        <v>0</v>
      </c>
      <c r="Q4892" s="17">
        <f>P4892*Premissas!$C$13</f>
        <v>0</v>
      </c>
      <c r="R4892" s="15">
        <f t="shared" si="7489"/>
        <v>350</v>
      </c>
      <c r="S4892" s="18">
        <f>R4892*Premissas!$C$11</f>
        <v>16857.798165137614</v>
      </c>
      <c r="Y4892" s="7" t="str">
        <f>Premissas!$E$6</f>
        <v>junho/19</v>
      </c>
      <c r="Z4892" s="29">
        <f t="shared" si="7494"/>
        <v>350</v>
      </c>
      <c r="AA4892" s="15">
        <f>Premissas!$H$6</f>
        <v>59.47</v>
      </c>
      <c r="AB4892" s="16">
        <f t="shared" si="7491"/>
        <v>0</v>
      </c>
      <c r="AC4892" s="17">
        <f>AB4892*Premissas!$C$6</f>
        <v>0</v>
      </c>
      <c r="AD4892" s="15">
        <f t="shared" si="7492"/>
        <v>350</v>
      </c>
      <c r="AE4892" s="18">
        <f>AD4892*Premissas!$C$12</f>
        <v>11282.82189180639</v>
      </c>
    </row>
    <row r="4893" spans="1:33" x14ac:dyDescent="0.25">
      <c r="A4893" s="7" t="str">
        <f>Premissas!$E$7</f>
        <v>maio/19</v>
      </c>
      <c r="B4893" s="29">
        <f t="shared" si="7495"/>
        <v>350</v>
      </c>
      <c r="C4893" s="15">
        <f>LARGE(Premissas!$H$7:$I$7,1)</f>
        <v>61.04</v>
      </c>
      <c r="D4893" s="20">
        <f t="shared" si="7485"/>
        <v>0</v>
      </c>
      <c r="E4893" s="17">
        <f>D4893*Premissas!$C$6</f>
        <v>0</v>
      </c>
      <c r="F4893" s="15">
        <f t="shared" si="7486"/>
        <v>350</v>
      </c>
      <c r="G4893" s="18">
        <f>F4893*Premissas!$C$5</f>
        <v>11282.82189180639</v>
      </c>
      <c r="M4893" s="7" t="str">
        <f>Premissas!$E$7</f>
        <v>maio/19</v>
      </c>
      <c r="N4893" s="29">
        <f t="shared" si="7493"/>
        <v>350</v>
      </c>
      <c r="O4893" s="15">
        <f>Premissas!$I$7</f>
        <v>46.37</v>
      </c>
      <c r="P4893" s="20">
        <f t="shared" si="7488"/>
        <v>0</v>
      </c>
      <c r="Q4893" s="17">
        <f>P4893*Premissas!$C$13</f>
        <v>0</v>
      </c>
      <c r="R4893" s="15">
        <f t="shared" si="7489"/>
        <v>350</v>
      </c>
      <c r="S4893" s="18">
        <f>R4893*Premissas!$C$11</f>
        <v>16857.798165137614</v>
      </c>
      <c r="Y4893" s="7" t="str">
        <f>Premissas!$E$7</f>
        <v>maio/19</v>
      </c>
      <c r="Z4893" s="29">
        <f t="shared" si="7494"/>
        <v>350</v>
      </c>
      <c r="AA4893" s="15">
        <f>Premissas!$H$7</f>
        <v>61.04</v>
      </c>
      <c r="AB4893" s="20">
        <f t="shared" si="7491"/>
        <v>0</v>
      </c>
      <c r="AC4893" s="17">
        <f>AB4893*Premissas!$C$6</f>
        <v>0</v>
      </c>
      <c r="AD4893" s="15">
        <f t="shared" si="7492"/>
        <v>350</v>
      </c>
      <c r="AE4893" s="18">
        <f>AD4893*Premissas!$C$12</f>
        <v>11282.82189180639</v>
      </c>
    </row>
    <row r="4894" spans="1:33" x14ac:dyDescent="0.25">
      <c r="A4894" s="7" t="str">
        <f>Premissas!$E$8</f>
        <v>abril/19</v>
      </c>
      <c r="B4894" s="29">
        <f t="shared" si="7495"/>
        <v>350</v>
      </c>
      <c r="C4894" s="15">
        <f>LARGE(Premissas!$H$8:$I$8,1)</f>
        <v>81.98</v>
      </c>
      <c r="D4894" s="20">
        <f t="shared" si="7485"/>
        <v>0</v>
      </c>
      <c r="E4894" s="17">
        <f>D4894*Premissas!$C$6</f>
        <v>0</v>
      </c>
      <c r="F4894" s="15">
        <f t="shared" si="7486"/>
        <v>350</v>
      </c>
      <c r="G4894" s="18">
        <f>F4894*Premissas!$C$5</f>
        <v>11282.82189180639</v>
      </c>
      <c r="M4894" s="7" t="str">
        <f>Premissas!$E$8</f>
        <v>abril/19</v>
      </c>
      <c r="N4894" s="29">
        <f t="shared" si="7493"/>
        <v>350</v>
      </c>
      <c r="O4894" s="15">
        <f>Premissas!$I$8</f>
        <v>53.09</v>
      </c>
      <c r="P4894" s="20">
        <f t="shared" si="7488"/>
        <v>0</v>
      </c>
      <c r="Q4894" s="17">
        <f>P4894*Premissas!$C$13</f>
        <v>0</v>
      </c>
      <c r="R4894" s="15">
        <f t="shared" si="7489"/>
        <v>350</v>
      </c>
      <c r="S4894" s="18">
        <f>R4894*Premissas!$C$11</f>
        <v>16857.798165137614</v>
      </c>
      <c r="Y4894" s="7" t="str">
        <f>Premissas!$E$8</f>
        <v>abril/19</v>
      </c>
      <c r="Z4894" s="29">
        <f t="shared" si="7494"/>
        <v>350</v>
      </c>
      <c r="AA4894" s="15">
        <f>Premissas!$H$8</f>
        <v>81.98</v>
      </c>
      <c r="AB4894" s="20">
        <f t="shared" si="7491"/>
        <v>0</v>
      </c>
      <c r="AC4894" s="17">
        <f>AB4894*Premissas!$C$6</f>
        <v>0</v>
      </c>
      <c r="AD4894" s="15">
        <f t="shared" si="7492"/>
        <v>350</v>
      </c>
      <c r="AE4894" s="18">
        <f>AD4894*Premissas!$C$12</f>
        <v>11282.82189180639</v>
      </c>
    </row>
    <row r="4895" spans="1:33" x14ac:dyDescent="0.25">
      <c r="A4895" s="7" t="str">
        <f>Premissas!$E$9</f>
        <v>março/19</v>
      </c>
      <c r="B4895" s="29">
        <f t="shared" si="7495"/>
        <v>350</v>
      </c>
      <c r="C4895" s="15">
        <f>LARGE(Premissas!$H$9:$I$9,1)</f>
        <v>77.73</v>
      </c>
      <c r="D4895" s="20">
        <f t="shared" si="7485"/>
        <v>0</v>
      </c>
      <c r="E4895" s="17">
        <f>D4895*Premissas!$C$6</f>
        <v>0</v>
      </c>
      <c r="F4895" s="15">
        <f t="shared" si="7486"/>
        <v>350</v>
      </c>
      <c r="G4895" s="18">
        <f>F4895*Premissas!$C$5</f>
        <v>11282.82189180639</v>
      </c>
      <c r="M4895" s="7" t="str">
        <f>Premissas!$E$9</f>
        <v>março/19</v>
      </c>
      <c r="N4895" s="29">
        <f t="shared" si="7493"/>
        <v>350</v>
      </c>
      <c r="O4895" s="15">
        <f>Premissas!$I$9</f>
        <v>77.73</v>
      </c>
      <c r="P4895" s="20">
        <f t="shared" si="7488"/>
        <v>0</v>
      </c>
      <c r="Q4895" s="17">
        <f>P4895*Premissas!$C$13</f>
        <v>0</v>
      </c>
      <c r="R4895" s="15">
        <f t="shared" si="7489"/>
        <v>350</v>
      </c>
      <c r="S4895" s="18">
        <f>R4895*Premissas!$C$11</f>
        <v>16857.798165137614</v>
      </c>
      <c r="Y4895" s="7" t="str">
        <f>Premissas!$E$9</f>
        <v>março/19</v>
      </c>
      <c r="Z4895" s="29">
        <f t="shared" si="7494"/>
        <v>350</v>
      </c>
      <c r="AA4895" s="15">
        <f>Premissas!$H$9</f>
        <v>77.62</v>
      </c>
      <c r="AB4895" s="20">
        <f t="shared" si="7491"/>
        <v>0</v>
      </c>
      <c r="AC4895" s="17">
        <f>AB4895*Premissas!$C$6</f>
        <v>0</v>
      </c>
      <c r="AD4895" s="15">
        <f t="shared" si="7492"/>
        <v>350</v>
      </c>
      <c r="AE4895" s="18">
        <f>AD4895*Premissas!$C$12</f>
        <v>11282.82189180639</v>
      </c>
    </row>
    <row r="4896" spans="1:33" x14ac:dyDescent="0.25">
      <c r="A4896" s="7" t="str">
        <f>Premissas!$E$10</f>
        <v>fevereiro/19</v>
      </c>
      <c r="B4896" s="29">
        <f t="shared" si="7495"/>
        <v>350</v>
      </c>
      <c r="C4896" s="15">
        <f>LARGE(Premissas!$H$10:$I$10,1)</f>
        <v>89.49</v>
      </c>
      <c r="D4896" s="20">
        <f t="shared" si="7485"/>
        <v>0</v>
      </c>
      <c r="E4896" s="17">
        <f>D4896*Premissas!$C$6</f>
        <v>0</v>
      </c>
      <c r="F4896" s="15">
        <f t="shared" si="7486"/>
        <v>350</v>
      </c>
      <c r="G4896" s="18">
        <f>F4896*Premissas!$C$5</f>
        <v>11282.82189180639</v>
      </c>
      <c r="M4896" s="7" t="str">
        <f>Premissas!$E$10</f>
        <v>fevereiro/19</v>
      </c>
      <c r="N4896" s="29">
        <f t="shared" si="7493"/>
        <v>350</v>
      </c>
      <c r="O4896" s="15">
        <f>Premissas!$I$10</f>
        <v>61.82</v>
      </c>
      <c r="P4896" s="20">
        <f t="shared" si="7488"/>
        <v>0</v>
      </c>
      <c r="Q4896" s="17">
        <f>P4896*Premissas!$C$13</f>
        <v>0</v>
      </c>
      <c r="R4896" s="15">
        <f t="shared" si="7489"/>
        <v>350</v>
      </c>
      <c r="S4896" s="18">
        <f>R4896*Premissas!$C$11</f>
        <v>16857.798165137614</v>
      </c>
      <c r="Y4896" s="7" t="str">
        <f>Premissas!$E$10</f>
        <v>fevereiro/19</v>
      </c>
      <c r="Z4896" s="29">
        <f t="shared" si="7494"/>
        <v>350</v>
      </c>
      <c r="AA4896" s="15">
        <f>Premissas!$H$10</f>
        <v>89.49</v>
      </c>
      <c r="AB4896" s="20">
        <f t="shared" si="7491"/>
        <v>0</v>
      </c>
      <c r="AC4896" s="17">
        <f>AB4896*Premissas!$C$6</f>
        <v>0</v>
      </c>
      <c r="AD4896" s="15">
        <f t="shared" si="7492"/>
        <v>350</v>
      </c>
      <c r="AE4896" s="18">
        <f>AD4896*Premissas!$C$12</f>
        <v>11282.82189180639</v>
      </c>
    </row>
    <row r="4897" spans="1:33" x14ac:dyDescent="0.25">
      <c r="A4897" s="7" t="str">
        <f>Premissas!$E$11</f>
        <v>janeiro/19</v>
      </c>
      <c r="B4897" s="29">
        <f t="shared" si="7495"/>
        <v>350</v>
      </c>
      <c r="C4897" s="15">
        <f>LARGE(Premissas!$H$11:$I$11,1)</f>
        <v>81.09</v>
      </c>
      <c r="D4897" s="16">
        <f t="shared" si="7485"/>
        <v>0</v>
      </c>
      <c r="E4897" s="17">
        <f>D4897*Premissas!$C$6</f>
        <v>0</v>
      </c>
      <c r="F4897" s="15">
        <f t="shared" si="7486"/>
        <v>350</v>
      </c>
      <c r="G4897" s="18">
        <f>F4897*Premissas!$C$5</f>
        <v>11282.82189180639</v>
      </c>
      <c r="M4897" s="7" t="str">
        <f>Premissas!$E$11</f>
        <v>janeiro/19</v>
      </c>
      <c r="N4897" s="29">
        <f t="shared" si="7493"/>
        <v>350</v>
      </c>
      <c r="O4897" s="15">
        <f>Premissas!$I$11</f>
        <v>57.12</v>
      </c>
      <c r="P4897" s="16">
        <f t="shared" si="7488"/>
        <v>0</v>
      </c>
      <c r="Q4897" s="17">
        <f>P4897*Premissas!$C$13</f>
        <v>0</v>
      </c>
      <c r="R4897" s="15">
        <f t="shared" si="7489"/>
        <v>350</v>
      </c>
      <c r="S4897" s="18">
        <f>R4897*Premissas!$C$11</f>
        <v>16857.798165137614</v>
      </c>
      <c r="Y4897" s="7" t="str">
        <f>Premissas!$E$11</f>
        <v>janeiro/19</v>
      </c>
      <c r="Z4897" s="29">
        <f t="shared" si="7494"/>
        <v>350</v>
      </c>
      <c r="AA4897" s="15">
        <f>Premissas!$H$11</f>
        <v>81.09</v>
      </c>
      <c r="AB4897" s="16">
        <f t="shared" si="7491"/>
        <v>0</v>
      </c>
      <c r="AC4897" s="17">
        <f>AB4897*Premissas!$C$6</f>
        <v>0</v>
      </c>
      <c r="AD4897" s="15">
        <f t="shared" si="7492"/>
        <v>350</v>
      </c>
      <c r="AE4897" s="18">
        <f>AD4897*Premissas!$C$12</f>
        <v>11282.82189180639</v>
      </c>
    </row>
    <row r="4898" spans="1:33" x14ac:dyDescent="0.25">
      <c r="A4898" s="7" t="str">
        <f>Premissas!$E$12</f>
        <v>dezembro/18</v>
      </c>
      <c r="B4898" s="29">
        <f t="shared" si="7495"/>
        <v>350</v>
      </c>
      <c r="C4898" s="15">
        <f>LARGE(Premissas!$H$12:$I$12,1)</f>
        <v>66.98</v>
      </c>
      <c r="D4898" s="16">
        <f t="shared" si="7485"/>
        <v>0</v>
      </c>
      <c r="E4898" s="17">
        <f>D4898*Premissas!$C$6</f>
        <v>0</v>
      </c>
      <c r="F4898" s="15">
        <f t="shared" si="7486"/>
        <v>350</v>
      </c>
      <c r="G4898" s="18">
        <f>F4898*Premissas!$C$5</f>
        <v>11282.82189180639</v>
      </c>
      <c r="M4898" s="7" t="str">
        <f>Premissas!$E$12</f>
        <v>dezembro/18</v>
      </c>
      <c r="N4898" s="29">
        <f t="shared" si="7493"/>
        <v>350</v>
      </c>
      <c r="O4898" s="15">
        <f>Premissas!$I$12</f>
        <v>56.9</v>
      </c>
      <c r="P4898" s="16">
        <f t="shared" si="7488"/>
        <v>0</v>
      </c>
      <c r="Q4898" s="17">
        <f>P4898*Premissas!$C$13</f>
        <v>0</v>
      </c>
      <c r="R4898" s="15">
        <f t="shared" si="7489"/>
        <v>350</v>
      </c>
      <c r="S4898" s="18">
        <f>R4898*Premissas!$C$11</f>
        <v>16857.798165137614</v>
      </c>
      <c r="Y4898" s="7" t="str">
        <f>Premissas!$E$12</f>
        <v>dezembro/18</v>
      </c>
      <c r="Z4898" s="29">
        <f t="shared" si="7494"/>
        <v>350</v>
      </c>
      <c r="AA4898" s="15">
        <f>Premissas!$H$12</f>
        <v>66.98</v>
      </c>
      <c r="AB4898" s="16">
        <f t="shared" si="7491"/>
        <v>0</v>
      </c>
      <c r="AC4898" s="17">
        <f>AB4898*Premissas!$C$6</f>
        <v>0</v>
      </c>
      <c r="AD4898" s="15">
        <f t="shared" si="7492"/>
        <v>350</v>
      </c>
      <c r="AE4898" s="18">
        <f>AD4898*Premissas!$C$12</f>
        <v>11282.82189180639</v>
      </c>
    </row>
    <row r="4899" spans="1:33" x14ac:dyDescent="0.25">
      <c r="A4899" s="7" t="str">
        <f>Premissas!$E$13</f>
        <v>novembro/18</v>
      </c>
      <c r="B4899" s="29">
        <f t="shared" si="7495"/>
        <v>350</v>
      </c>
      <c r="C4899" s="15">
        <f>LARGE(Premissas!$H$13:$I$13,1)</f>
        <v>66.42</v>
      </c>
      <c r="D4899" s="16">
        <f t="shared" si="7485"/>
        <v>0</v>
      </c>
      <c r="E4899" s="17">
        <f>D4899*Premissas!$C$6</f>
        <v>0</v>
      </c>
      <c r="F4899" s="15">
        <f t="shared" si="7486"/>
        <v>350</v>
      </c>
      <c r="G4899" s="18">
        <f>F4899*Premissas!$C$5</f>
        <v>11282.82189180639</v>
      </c>
      <c r="M4899" s="7" t="str">
        <f>Premissas!$E$13</f>
        <v>novembro/18</v>
      </c>
      <c r="N4899" s="29">
        <f t="shared" si="7493"/>
        <v>350</v>
      </c>
      <c r="O4899" s="15">
        <f>Premissas!$I$13</f>
        <v>40.659999999999997</v>
      </c>
      <c r="P4899" s="16">
        <f t="shared" si="7488"/>
        <v>0</v>
      </c>
      <c r="Q4899" s="17">
        <f>P4899*Premissas!$C$13</f>
        <v>0</v>
      </c>
      <c r="R4899" s="15">
        <f t="shared" si="7489"/>
        <v>350</v>
      </c>
      <c r="S4899" s="18">
        <f>R4899*Premissas!$C$11</f>
        <v>16857.798165137614</v>
      </c>
      <c r="Y4899" s="7" t="str">
        <f>Premissas!$E$13</f>
        <v>novembro/18</v>
      </c>
      <c r="Z4899" s="29">
        <f t="shared" si="7494"/>
        <v>350</v>
      </c>
      <c r="AA4899" s="15">
        <f>Premissas!$H$13</f>
        <v>66.42</v>
      </c>
      <c r="AB4899" s="16">
        <f t="shared" si="7491"/>
        <v>0</v>
      </c>
      <c r="AC4899" s="17">
        <f>AB4899*Premissas!$C$6</f>
        <v>0</v>
      </c>
      <c r="AD4899" s="15">
        <f t="shared" si="7492"/>
        <v>350</v>
      </c>
      <c r="AE4899" s="18">
        <f>AD4899*Premissas!$C$12</f>
        <v>11282.82189180639</v>
      </c>
    </row>
    <row r="4900" spans="1:33" x14ac:dyDescent="0.25">
      <c r="A4900" s="26" t="s">
        <v>35</v>
      </c>
      <c r="B4900" s="5"/>
      <c r="C4900" s="5">
        <f>LARGE(C4887:C4899,1)</f>
        <v>89.49</v>
      </c>
      <c r="D4900" s="5">
        <f>LARGE(D4887:D4899,1)</f>
        <v>0</v>
      </c>
      <c r="E4900" s="27">
        <f>SUM(E4888:E4899)</f>
        <v>0</v>
      </c>
      <c r="F4900" s="5">
        <f>LARGE(F4887:F4899,1)</f>
        <v>350</v>
      </c>
      <c r="G4900" s="27">
        <f t="shared" si="7430"/>
        <v>135393.8627016767</v>
      </c>
      <c r="H4900" s="50">
        <f>E4900+G4900</f>
        <v>135393.8627016767</v>
      </c>
      <c r="I4900">
        <f>B4888</f>
        <v>350</v>
      </c>
      <c r="M4900" s="26" t="s">
        <v>35</v>
      </c>
      <c r="N4900" s="5"/>
      <c r="O4900" s="5">
        <f t="shared" ref="O4900:P4900" si="7496">LARGE(O4887:O4899,1)</f>
        <v>77.73</v>
      </c>
      <c r="P4900" s="5">
        <f t="shared" si="7496"/>
        <v>0</v>
      </c>
      <c r="Q4900" s="27">
        <f t="shared" ref="Q4900" si="7497">SUM(Q4888:Q4899)</f>
        <v>0</v>
      </c>
      <c r="R4900" s="5">
        <f t="shared" ref="R4900" si="7498">LARGE(R4887:R4899,1)</f>
        <v>350</v>
      </c>
      <c r="S4900" s="27">
        <f t="shared" si="7434"/>
        <v>202293.57798165138</v>
      </c>
      <c r="T4900" s="50">
        <f t="shared" ref="T4900" si="7499">Q4900+S4900</f>
        <v>202293.57798165138</v>
      </c>
      <c r="U4900">
        <f t="shared" ref="U4900" si="7500">N4888</f>
        <v>350</v>
      </c>
      <c r="Y4900" s="26" t="s">
        <v>35</v>
      </c>
      <c r="Z4900" s="5"/>
      <c r="AA4900" s="5">
        <f t="shared" ref="AA4900:AB4900" si="7501">LARGE(AA4887:AA4899,1)</f>
        <v>89.49</v>
      </c>
      <c r="AB4900" s="5">
        <f t="shared" si="7501"/>
        <v>0</v>
      </c>
      <c r="AC4900" s="27">
        <f t="shared" ref="AC4900" si="7502">SUM(AC4888:AC4899)</f>
        <v>0</v>
      </c>
      <c r="AD4900" s="5">
        <f t="shared" ref="AD4900" si="7503">LARGE(AD4887:AD4899,1)</f>
        <v>350</v>
      </c>
      <c r="AE4900" s="27">
        <f t="shared" si="7440"/>
        <v>135393.8627016767</v>
      </c>
      <c r="AF4900" s="50">
        <f t="shared" ref="AF4900" si="7504">AC4900+AE4900</f>
        <v>135393.8627016767</v>
      </c>
      <c r="AG4900">
        <f t="shared" ref="AG4900" si="7505">Z4888</f>
        <v>350</v>
      </c>
    </row>
    <row r="4901" spans="1:33" x14ac:dyDescent="0.25">
      <c r="A4901" s="6" t="s">
        <v>12</v>
      </c>
      <c r="B4901" s="6" t="s">
        <v>18</v>
      </c>
      <c r="C4901" s="6" t="s">
        <v>19</v>
      </c>
      <c r="D4901" s="14" t="s">
        <v>20</v>
      </c>
      <c r="E4901" s="14" t="s">
        <v>21</v>
      </c>
      <c r="F4901" s="6" t="s">
        <v>22</v>
      </c>
      <c r="G4901" s="6" t="s">
        <v>23</v>
      </c>
      <c r="M4901" s="6" t="s">
        <v>12</v>
      </c>
      <c r="N4901" s="6" t="s">
        <v>18</v>
      </c>
      <c r="O4901" s="6" t="s">
        <v>19</v>
      </c>
      <c r="P4901" s="14" t="s">
        <v>20</v>
      </c>
      <c r="Q4901" s="14" t="s">
        <v>21</v>
      </c>
      <c r="R4901" s="6" t="s">
        <v>22</v>
      </c>
      <c r="S4901" s="6" t="s">
        <v>23</v>
      </c>
      <c r="Y4901" s="6" t="s">
        <v>12</v>
      </c>
      <c r="Z4901" s="6" t="s">
        <v>18</v>
      </c>
      <c r="AA4901" s="6" t="s">
        <v>19</v>
      </c>
      <c r="AB4901" s="14" t="s">
        <v>20</v>
      </c>
      <c r="AC4901" s="14" t="s">
        <v>21</v>
      </c>
      <c r="AD4901" s="6" t="s">
        <v>22</v>
      </c>
      <c r="AE4901" s="6" t="s">
        <v>23</v>
      </c>
    </row>
    <row r="4902" spans="1:33" x14ac:dyDescent="0.25">
      <c r="A4902" s="7" t="str">
        <f>Premissas!$E$2</f>
        <v>outubro/19</v>
      </c>
      <c r="B4902" s="29">
        <f>B4888+1</f>
        <v>351</v>
      </c>
      <c r="C4902" s="15">
        <f>LARGE(Premissas!$H$2:$I$2,1)</f>
        <v>63.39</v>
      </c>
      <c r="D4902" s="16">
        <f t="shared" ref="D4902:D4913" si="7506">IF(C4902&gt;105%*B4902,(C4902-B4902),0)</f>
        <v>0</v>
      </c>
      <c r="E4902" s="17">
        <f>D4902*Premissas!$C$6</f>
        <v>0</v>
      </c>
      <c r="F4902" s="15">
        <f t="shared" ref="F4902:F4913" si="7507">IF(C4902&gt;B4902,C4902,B4902)</f>
        <v>351</v>
      </c>
      <c r="G4902" s="18">
        <f>F4902*Premissas!$C$5</f>
        <v>11315.058525782981</v>
      </c>
      <c r="M4902" s="7" t="str">
        <f>Premissas!$E$2</f>
        <v>outubro/19</v>
      </c>
      <c r="N4902" s="29">
        <f t="shared" ref="N4902" si="7508">N4888+1</f>
        <v>351</v>
      </c>
      <c r="O4902" s="15">
        <f>Premissas!$I$2</f>
        <v>63.39</v>
      </c>
      <c r="P4902" s="16">
        <f t="shared" ref="P4902:P4913" si="7509">IF(O4902&gt;105%*N4902,(O4902-N4902),0)</f>
        <v>0</v>
      </c>
      <c r="Q4902" s="17">
        <f>P4902*Premissas!$C$13</f>
        <v>0</v>
      </c>
      <c r="R4902" s="15">
        <f t="shared" ref="R4902:R4913" si="7510">IF(O4902&gt;N4902,O4902,N4902)</f>
        <v>351</v>
      </c>
      <c r="S4902" s="18">
        <f>R4902*Premissas!$C$11</f>
        <v>16905.963302752294</v>
      </c>
      <c r="Y4902" s="7" t="str">
        <f>Premissas!$E$2</f>
        <v>outubro/19</v>
      </c>
      <c r="Z4902" s="29">
        <f t="shared" ref="Z4902" si="7511">Z4888+1</f>
        <v>351</v>
      </c>
      <c r="AA4902" s="15">
        <f>Premissas!$H$2</f>
        <v>58.8</v>
      </c>
      <c r="AB4902" s="16">
        <f t="shared" ref="AB4902:AB4913" si="7512">IF(AA4902&gt;105%*Z4902,(AA4902-Z4902),0)</f>
        <v>0</v>
      </c>
      <c r="AC4902" s="17">
        <f>AB4902*Premissas!$C$6</f>
        <v>0</v>
      </c>
      <c r="AD4902" s="15">
        <f t="shared" ref="AD4902:AD4913" si="7513">IF(AA4902&gt;Z4902,AA4902,Z4902)</f>
        <v>351</v>
      </c>
      <c r="AE4902" s="18">
        <f>AD4902*Premissas!$C$12</f>
        <v>11315.058525782981</v>
      </c>
    </row>
    <row r="4903" spans="1:33" x14ac:dyDescent="0.25">
      <c r="A4903" s="7" t="str">
        <f>Premissas!$E$3</f>
        <v>setembro/19</v>
      </c>
      <c r="B4903" s="29">
        <f>B4902</f>
        <v>351</v>
      </c>
      <c r="C4903" s="15">
        <f>LARGE(Premissas!$H$3:$I$3,1)</f>
        <v>58.91</v>
      </c>
      <c r="D4903" s="16">
        <f t="shared" si="7506"/>
        <v>0</v>
      </c>
      <c r="E4903" s="17">
        <f>D4903*Premissas!$C$6</f>
        <v>0</v>
      </c>
      <c r="F4903" s="15">
        <f t="shared" si="7507"/>
        <v>351</v>
      </c>
      <c r="G4903" s="18">
        <f>F4903*Premissas!$C$5</f>
        <v>11315.058525782981</v>
      </c>
      <c r="M4903" s="7" t="str">
        <f>Premissas!$E$3</f>
        <v>setembro/19</v>
      </c>
      <c r="N4903" s="29">
        <f t="shared" ref="N4903:N4913" si="7514">N4902</f>
        <v>351</v>
      </c>
      <c r="O4903" s="15">
        <f>Premissas!$I$3</f>
        <v>52.19</v>
      </c>
      <c r="P4903" s="16">
        <f t="shared" si="7509"/>
        <v>0</v>
      </c>
      <c r="Q4903" s="17">
        <f>P4903*Premissas!$C$13</f>
        <v>0</v>
      </c>
      <c r="R4903" s="15">
        <f t="shared" si="7510"/>
        <v>351</v>
      </c>
      <c r="S4903" s="18">
        <f>R4903*Premissas!$C$11</f>
        <v>16905.963302752294</v>
      </c>
      <c r="Y4903" s="7" t="str">
        <f>Premissas!$E$3</f>
        <v>setembro/19</v>
      </c>
      <c r="Z4903" s="29">
        <f t="shared" ref="Z4903:Z4913" si="7515">Z4902</f>
        <v>351</v>
      </c>
      <c r="AA4903" s="15">
        <f>Premissas!$H$3</f>
        <v>58.91</v>
      </c>
      <c r="AB4903" s="16">
        <f t="shared" si="7512"/>
        <v>0</v>
      </c>
      <c r="AC4903" s="17">
        <f>AB4903*Premissas!$C$6</f>
        <v>0</v>
      </c>
      <c r="AD4903" s="15">
        <f t="shared" si="7513"/>
        <v>351</v>
      </c>
      <c r="AE4903" s="18">
        <f>AD4903*Premissas!$C$12</f>
        <v>11315.058525782981</v>
      </c>
    </row>
    <row r="4904" spans="1:33" x14ac:dyDescent="0.25">
      <c r="A4904" s="7" t="str">
        <f>Premissas!$E$4</f>
        <v>agosto/19</v>
      </c>
      <c r="B4904" s="29">
        <f t="shared" ref="B4904:B4913" si="7516">B4903</f>
        <v>351</v>
      </c>
      <c r="C4904" s="15">
        <f>LARGE(Premissas!$H$4:$I$4,1)</f>
        <v>46.48</v>
      </c>
      <c r="D4904" s="16">
        <f t="shared" si="7506"/>
        <v>0</v>
      </c>
      <c r="E4904" s="17">
        <f>D4904*Premissas!$C$6</f>
        <v>0</v>
      </c>
      <c r="F4904" s="15">
        <f t="shared" si="7507"/>
        <v>351</v>
      </c>
      <c r="G4904" s="18">
        <f>F4904*Premissas!$C$5</f>
        <v>11315.058525782981</v>
      </c>
      <c r="M4904" s="7" t="str">
        <f>Premissas!$E$4</f>
        <v>agosto/19</v>
      </c>
      <c r="N4904" s="29">
        <f t="shared" si="7514"/>
        <v>351</v>
      </c>
      <c r="O4904" s="15">
        <f>Premissas!$I$4</f>
        <v>20.16</v>
      </c>
      <c r="P4904" s="16">
        <f t="shared" si="7509"/>
        <v>0</v>
      </c>
      <c r="Q4904" s="17">
        <f>P4904*Premissas!$C$13</f>
        <v>0</v>
      </c>
      <c r="R4904" s="15">
        <f t="shared" si="7510"/>
        <v>351</v>
      </c>
      <c r="S4904" s="18">
        <f>R4904*Premissas!$C$11</f>
        <v>16905.963302752294</v>
      </c>
      <c r="Y4904" s="7" t="str">
        <f>Premissas!$E$4</f>
        <v>agosto/19</v>
      </c>
      <c r="Z4904" s="29">
        <f t="shared" si="7515"/>
        <v>351</v>
      </c>
      <c r="AA4904" s="15">
        <f>Premissas!$H$4</f>
        <v>46.48</v>
      </c>
      <c r="AB4904" s="16">
        <f t="shared" si="7512"/>
        <v>0</v>
      </c>
      <c r="AC4904" s="17">
        <f>AB4904*Premissas!$C$6</f>
        <v>0</v>
      </c>
      <c r="AD4904" s="15">
        <f t="shared" si="7513"/>
        <v>351</v>
      </c>
      <c r="AE4904" s="18">
        <f>AD4904*Premissas!$C$12</f>
        <v>11315.058525782981</v>
      </c>
    </row>
    <row r="4905" spans="1:33" x14ac:dyDescent="0.25">
      <c r="A4905" s="7" t="str">
        <f>Premissas!$E$5</f>
        <v>julho/19</v>
      </c>
      <c r="B4905" s="29">
        <f t="shared" si="7516"/>
        <v>351</v>
      </c>
      <c r="C4905" s="15">
        <f>LARGE(Premissas!$H$5:$I$5,1)</f>
        <v>63.17</v>
      </c>
      <c r="D4905" s="16">
        <f t="shared" si="7506"/>
        <v>0</v>
      </c>
      <c r="E4905" s="17">
        <f>D4905*Premissas!$C$6</f>
        <v>0</v>
      </c>
      <c r="F4905" s="15">
        <f t="shared" si="7507"/>
        <v>351</v>
      </c>
      <c r="G4905" s="18">
        <f>F4905*Premissas!$C$5</f>
        <v>11315.058525782981</v>
      </c>
      <c r="M4905" s="7" t="str">
        <f>Premissas!$E$5</f>
        <v>julho/19</v>
      </c>
      <c r="N4905" s="29">
        <f t="shared" si="7514"/>
        <v>351</v>
      </c>
      <c r="O4905" s="15">
        <f>Premissas!$I$5</f>
        <v>39.979999999999997</v>
      </c>
      <c r="P4905" s="16">
        <f t="shared" si="7509"/>
        <v>0</v>
      </c>
      <c r="Q4905" s="17">
        <f>P4905*Premissas!$C$13</f>
        <v>0</v>
      </c>
      <c r="R4905" s="15">
        <f t="shared" si="7510"/>
        <v>351</v>
      </c>
      <c r="S4905" s="18">
        <f>R4905*Premissas!$C$11</f>
        <v>16905.963302752294</v>
      </c>
      <c r="Y4905" s="7" t="str">
        <f>Premissas!$E$5</f>
        <v>julho/19</v>
      </c>
      <c r="Z4905" s="29">
        <f t="shared" si="7515"/>
        <v>351</v>
      </c>
      <c r="AA4905" s="15">
        <f>Premissas!$H$5</f>
        <v>63.17</v>
      </c>
      <c r="AB4905" s="16">
        <f t="shared" si="7512"/>
        <v>0</v>
      </c>
      <c r="AC4905" s="17">
        <f>AB4905*Premissas!$C$6</f>
        <v>0</v>
      </c>
      <c r="AD4905" s="15">
        <f t="shared" si="7513"/>
        <v>351</v>
      </c>
      <c r="AE4905" s="18">
        <f>AD4905*Premissas!$C$12</f>
        <v>11315.058525782981</v>
      </c>
    </row>
    <row r="4906" spans="1:33" x14ac:dyDescent="0.25">
      <c r="A4906" s="7" t="str">
        <f>Premissas!$E$6</f>
        <v>junho/19</v>
      </c>
      <c r="B4906" s="29">
        <f t="shared" si="7516"/>
        <v>351</v>
      </c>
      <c r="C4906" s="15">
        <f>LARGE(Premissas!$H$6:$I$6,1)</f>
        <v>59.47</v>
      </c>
      <c r="D4906" s="16">
        <f t="shared" si="7506"/>
        <v>0</v>
      </c>
      <c r="E4906" s="17">
        <f>D4906*Premissas!$C$6</f>
        <v>0</v>
      </c>
      <c r="F4906" s="15">
        <f t="shared" si="7507"/>
        <v>351</v>
      </c>
      <c r="G4906" s="18">
        <f>F4906*Premissas!$C$5</f>
        <v>11315.058525782981</v>
      </c>
      <c r="M4906" s="7" t="str">
        <f>Premissas!$E$6</f>
        <v>junho/19</v>
      </c>
      <c r="N4906" s="29">
        <f t="shared" si="7514"/>
        <v>351</v>
      </c>
      <c r="O4906" s="15">
        <f>Premissas!$I$6</f>
        <v>47.71</v>
      </c>
      <c r="P4906" s="16">
        <f t="shared" si="7509"/>
        <v>0</v>
      </c>
      <c r="Q4906" s="17">
        <f>P4906*Premissas!$C$13</f>
        <v>0</v>
      </c>
      <c r="R4906" s="15">
        <f t="shared" si="7510"/>
        <v>351</v>
      </c>
      <c r="S4906" s="18">
        <f>R4906*Premissas!$C$11</f>
        <v>16905.963302752294</v>
      </c>
      <c r="Y4906" s="7" t="str">
        <f>Premissas!$E$6</f>
        <v>junho/19</v>
      </c>
      <c r="Z4906" s="29">
        <f t="shared" si="7515"/>
        <v>351</v>
      </c>
      <c r="AA4906" s="15">
        <f>Premissas!$H$6</f>
        <v>59.47</v>
      </c>
      <c r="AB4906" s="16">
        <f t="shared" si="7512"/>
        <v>0</v>
      </c>
      <c r="AC4906" s="17">
        <f>AB4906*Premissas!$C$6</f>
        <v>0</v>
      </c>
      <c r="AD4906" s="15">
        <f t="shared" si="7513"/>
        <v>351</v>
      </c>
      <c r="AE4906" s="18">
        <f>AD4906*Premissas!$C$12</f>
        <v>11315.058525782981</v>
      </c>
    </row>
    <row r="4907" spans="1:33" x14ac:dyDescent="0.25">
      <c r="A4907" s="7" t="str">
        <f>Premissas!$E$7</f>
        <v>maio/19</v>
      </c>
      <c r="B4907" s="29">
        <f t="shared" si="7516"/>
        <v>351</v>
      </c>
      <c r="C4907" s="15">
        <f>LARGE(Premissas!$H$7:$I$7,1)</f>
        <v>61.04</v>
      </c>
      <c r="D4907" s="20">
        <f t="shared" si="7506"/>
        <v>0</v>
      </c>
      <c r="E4907" s="17">
        <f>D4907*Premissas!$C$6</f>
        <v>0</v>
      </c>
      <c r="F4907" s="15">
        <f t="shared" si="7507"/>
        <v>351</v>
      </c>
      <c r="G4907" s="18">
        <f>F4907*Premissas!$C$5</f>
        <v>11315.058525782981</v>
      </c>
      <c r="M4907" s="7" t="str">
        <f>Premissas!$E$7</f>
        <v>maio/19</v>
      </c>
      <c r="N4907" s="29">
        <f t="shared" si="7514"/>
        <v>351</v>
      </c>
      <c r="O4907" s="15">
        <f>Premissas!$I$7</f>
        <v>46.37</v>
      </c>
      <c r="P4907" s="20">
        <f t="shared" si="7509"/>
        <v>0</v>
      </c>
      <c r="Q4907" s="17">
        <f>P4907*Premissas!$C$13</f>
        <v>0</v>
      </c>
      <c r="R4907" s="15">
        <f t="shared" si="7510"/>
        <v>351</v>
      </c>
      <c r="S4907" s="18">
        <f>R4907*Premissas!$C$11</f>
        <v>16905.963302752294</v>
      </c>
      <c r="Y4907" s="7" t="str">
        <f>Premissas!$E$7</f>
        <v>maio/19</v>
      </c>
      <c r="Z4907" s="29">
        <f t="shared" si="7515"/>
        <v>351</v>
      </c>
      <c r="AA4907" s="15">
        <f>Premissas!$H$7</f>
        <v>61.04</v>
      </c>
      <c r="AB4907" s="20">
        <f t="shared" si="7512"/>
        <v>0</v>
      </c>
      <c r="AC4907" s="17">
        <f>AB4907*Premissas!$C$6</f>
        <v>0</v>
      </c>
      <c r="AD4907" s="15">
        <f t="shared" si="7513"/>
        <v>351</v>
      </c>
      <c r="AE4907" s="18">
        <f>AD4907*Premissas!$C$12</f>
        <v>11315.058525782981</v>
      </c>
    </row>
    <row r="4908" spans="1:33" x14ac:dyDescent="0.25">
      <c r="A4908" s="7" t="str">
        <f>Premissas!$E$8</f>
        <v>abril/19</v>
      </c>
      <c r="B4908" s="29">
        <f t="shared" si="7516"/>
        <v>351</v>
      </c>
      <c r="C4908" s="15">
        <f>LARGE(Premissas!$H$8:$I$8,1)</f>
        <v>81.98</v>
      </c>
      <c r="D4908" s="20">
        <f t="shared" si="7506"/>
        <v>0</v>
      </c>
      <c r="E4908" s="17">
        <f>D4908*Premissas!$C$6</f>
        <v>0</v>
      </c>
      <c r="F4908" s="15">
        <f t="shared" si="7507"/>
        <v>351</v>
      </c>
      <c r="G4908" s="18">
        <f>F4908*Premissas!$C$5</f>
        <v>11315.058525782981</v>
      </c>
      <c r="M4908" s="7" t="str">
        <f>Premissas!$E$8</f>
        <v>abril/19</v>
      </c>
      <c r="N4908" s="29">
        <f t="shared" si="7514"/>
        <v>351</v>
      </c>
      <c r="O4908" s="15">
        <f>Premissas!$I$8</f>
        <v>53.09</v>
      </c>
      <c r="P4908" s="20">
        <f t="shared" si="7509"/>
        <v>0</v>
      </c>
      <c r="Q4908" s="17">
        <f>P4908*Premissas!$C$13</f>
        <v>0</v>
      </c>
      <c r="R4908" s="15">
        <f t="shared" si="7510"/>
        <v>351</v>
      </c>
      <c r="S4908" s="18">
        <f>R4908*Premissas!$C$11</f>
        <v>16905.963302752294</v>
      </c>
      <c r="Y4908" s="7" t="str">
        <f>Premissas!$E$8</f>
        <v>abril/19</v>
      </c>
      <c r="Z4908" s="29">
        <f t="shared" si="7515"/>
        <v>351</v>
      </c>
      <c r="AA4908" s="15">
        <f>Premissas!$H$8</f>
        <v>81.98</v>
      </c>
      <c r="AB4908" s="20">
        <f t="shared" si="7512"/>
        <v>0</v>
      </c>
      <c r="AC4908" s="17">
        <f>AB4908*Premissas!$C$6</f>
        <v>0</v>
      </c>
      <c r="AD4908" s="15">
        <f t="shared" si="7513"/>
        <v>351</v>
      </c>
      <c r="AE4908" s="18">
        <f>AD4908*Premissas!$C$12</f>
        <v>11315.058525782981</v>
      </c>
    </row>
    <row r="4909" spans="1:33" x14ac:dyDescent="0.25">
      <c r="A4909" s="7" t="str">
        <f>Premissas!$E$9</f>
        <v>março/19</v>
      </c>
      <c r="B4909" s="29">
        <f t="shared" si="7516"/>
        <v>351</v>
      </c>
      <c r="C4909" s="15">
        <f>LARGE(Premissas!$H$9:$I$9,1)</f>
        <v>77.73</v>
      </c>
      <c r="D4909" s="20">
        <f t="shared" si="7506"/>
        <v>0</v>
      </c>
      <c r="E4909" s="17">
        <f>D4909*Premissas!$C$6</f>
        <v>0</v>
      </c>
      <c r="F4909" s="15">
        <f t="shared" si="7507"/>
        <v>351</v>
      </c>
      <c r="G4909" s="18">
        <f>F4909*Premissas!$C$5</f>
        <v>11315.058525782981</v>
      </c>
      <c r="M4909" s="7" t="str">
        <f>Premissas!$E$9</f>
        <v>março/19</v>
      </c>
      <c r="N4909" s="29">
        <f t="shared" si="7514"/>
        <v>351</v>
      </c>
      <c r="O4909" s="15">
        <f>Premissas!$I$9</f>
        <v>77.73</v>
      </c>
      <c r="P4909" s="20">
        <f t="shared" si="7509"/>
        <v>0</v>
      </c>
      <c r="Q4909" s="17">
        <f>P4909*Premissas!$C$13</f>
        <v>0</v>
      </c>
      <c r="R4909" s="15">
        <f t="shared" si="7510"/>
        <v>351</v>
      </c>
      <c r="S4909" s="18">
        <f>R4909*Premissas!$C$11</f>
        <v>16905.963302752294</v>
      </c>
      <c r="Y4909" s="7" t="str">
        <f>Premissas!$E$9</f>
        <v>março/19</v>
      </c>
      <c r="Z4909" s="29">
        <f t="shared" si="7515"/>
        <v>351</v>
      </c>
      <c r="AA4909" s="15">
        <f>Premissas!$H$9</f>
        <v>77.62</v>
      </c>
      <c r="AB4909" s="20">
        <f t="shared" si="7512"/>
        <v>0</v>
      </c>
      <c r="AC4909" s="17">
        <f>AB4909*Premissas!$C$6</f>
        <v>0</v>
      </c>
      <c r="AD4909" s="15">
        <f t="shared" si="7513"/>
        <v>351</v>
      </c>
      <c r="AE4909" s="18">
        <f>AD4909*Premissas!$C$12</f>
        <v>11315.058525782981</v>
      </c>
    </row>
    <row r="4910" spans="1:33" x14ac:dyDescent="0.25">
      <c r="A4910" s="7" t="str">
        <f>Premissas!$E$10</f>
        <v>fevereiro/19</v>
      </c>
      <c r="B4910" s="29">
        <f t="shared" si="7516"/>
        <v>351</v>
      </c>
      <c r="C4910" s="15">
        <f>LARGE(Premissas!$H$10:$I$10,1)</f>
        <v>89.49</v>
      </c>
      <c r="D4910" s="20">
        <f t="shared" si="7506"/>
        <v>0</v>
      </c>
      <c r="E4910" s="17">
        <f>D4910*Premissas!$C$6</f>
        <v>0</v>
      </c>
      <c r="F4910" s="15">
        <f t="shared" si="7507"/>
        <v>351</v>
      </c>
      <c r="G4910" s="18">
        <f>F4910*Premissas!$C$5</f>
        <v>11315.058525782981</v>
      </c>
      <c r="M4910" s="7" t="str">
        <f>Premissas!$E$10</f>
        <v>fevereiro/19</v>
      </c>
      <c r="N4910" s="29">
        <f t="shared" si="7514"/>
        <v>351</v>
      </c>
      <c r="O4910" s="15">
        <f>Premissas!$I$10</f>
        <v>61.82</v>
      </c>
      <c r="P4910" s="20">
        <f t="shared" si="7509"/>
        <v>0</v>
      </c>
      <c r="Q4910" s="17">
        <f>P4910*Premissas!$C$13</f>
        <v>0</v>
      </c>
      <c r="R4910" s="15">
        <f t="shared" si="7510"/>
        <v>351</v>
      </c>
      <c r="S4910" s="18">
        <f>R4910*Premissas!$C$11</f>
        <v>16905.963302752294</v>
      </c>
      <c r="Y4910" s="7" t="str">
        <f>Premissas!$E$10</f>
        <v>fevereiro/19</v>
      </c>
      <c r="Z4910" s="29">
        <f t="shared" si="7515"/>
        <v>351</v>
      </c>
      <c r="AA4910" s="15">
        <f>Premissas!$H$10</f>
        <v>89.49</v>
      </c>
      <c r="AB4910" s="20">
        <f t="shared" si="7512"/>
        <v>0</v>
      </c>
      <c r="AC4910" s="17">
        <f>AB4910*Premissas!$C$6</f>
        <v>0</v>
      </c>
      <c r="AD4910" s="15">
        <f t="shared" si="7513"/>
        <v>351</v>
      </c>
      <c r="AE4910" s="18">
        <f>AD4910*Premissas!$C$12</f>
        <v>11315.058525782981</v>
      </c>
    </row>
    <row r="4911" spans="1:33" x14ac:dyDescent="0.25">
      <c r="A4911" s="7" t="str">
        <f>Premissas!$E$11</f>
        <v>janeiro/19</v>
      </c>
      <c r="B4911" s="29">
        <f t="shared" si="7516"/>
        <v>351</v>
      </c>
      <c r="C4911" s="15">
        <f>LARGE(Premissas!$H$11:$I$11,1)</f>
        <v>81.09</v>
      </c>
      <c r="D4911" s="16">
        <f t="shared" si="7506"/>
        <v>0</v>
      </c>
      <c r="E4911" s="17">
        <f>D4911*Premissas!$C$6</f>
        <v>0</v>
      </c>
      <c r="F4911" s="15">
        <f t="shared" si="7507"/>
        <v>351</v>
      </c>
      <c r="G4911" s="18">
        <f>F4911*Premissas!$C$5</f>
        <v>11315.058525782981</v>
      </c>
      <c r="M4911" s="7" t="str">
        <f>Premissas!$E$11</f>
        <v>janeiro/19</v>
      </c>
      <c r="N4911" s="29">
        <f t="shared" si="7514"/>
        <v>351</v>
      </c>
      <c r="O4911" s="15">
        <f>Premissas!$I$11</f>
        <v>57.12</v>
      </c>
      <c r="P4911" s="16">
        <f t="shared" si="7509"/>
        <v>0</v>
      </c>
      <c r="Q4911" s="17">
        <f>P4911*Premissas!$C$13</f>
        <v>0</v>
      </c>
      <c r="R4911" s="15">
        <f t="shared" si="7510"/>
        <v>351</v>
      </c>
      <c r="S4911" s="18">
        <f>R4911*Premissas!$C$11</f>
        <v>16905.963302752294</v>
      </c>
      <c r="Y4911" s="7" t="str">
        <f>Premissas!$E$11</f>
        <v>janeiro/19</v>
      </c>
      <c r="Z4911" s="29">
        <f t="shared" si="7515"/>
        <v>351</v>
      </c>
      <c r="AA4911" s="15">
        <f>Premissas!$H$11</f>
        <v>81.09</v>
      </c>
      <c r="AB4911" s="16">
        <f t="shared" si="7512"/>
        <v>0</v>
      </c>
      <c r="AC4911" s="17">
        <f>AB4911*Premissas!$C$6</f>
        <v>0</v>
      </c>
      <c r="AD4911" s="15">
        <f t="shared" si="7513"/>
        <v>351</v>
      </c>
      <c r="AE4911" s="18">
        <f>AD4911*Premissas!$C$12</f>
        <v>11315.058525782981</v>
      </c>
    </row>
    <row r="4912" spans="1:33" x14ac:dyDescent="0.25">
      <c r="A4912" s="7" t="str">
        <f>Premissas!$E$12</f>
        <v>dezembro/18</v>
      </c>
      <c r="B4912" s="29">
        <f t="shared" si="7516"/>
        <v>351</v>
      </c>
      <c r="C4912" s="15">
        <f>LARGE(Premissas!$H$12:$I$12,1)</f>
        <v>66.98</v>
      </c>
      <c r="D4912" s="16">
        <f t="shared" si="7506"/>
        <v>0</v>
      </c>
      <c r="E4912" s="17">
        <f>D4912*Premissas!$C$6</f>
        <v>0</v>
      </c>
      <c r="F4912" s="15">
        <f t="shared" si="7507"/>
        <v>351</v>
      </c>
      <c r="G4912" s="18">
        <f>F4912*Premissas!$C$5</f>
        <v>11315.058525782981</v>
      </c>
      <c r="M4912" s="7" t="str">
        <f>Premissas!$E$12</f>
        <v>dezembro/18</v>
      </c>
      <c r="N4912" s="29">
        <f t="shared" si="7514"/>
        <v>351</v>
      </c>
      <c r="O4912" s="15">
        <f>Premissas!$I$12</f>
        <v>56.9</v>
      </c>
      <c r="P4912" s="16">
        <f t="shared" si="7509"/>
        <v>0</v>
      </c>
      <c r="Q4912" s="17">
        <f>P4912*Premissas!$C$13</f>
        <v>0</v>
      </c>
      <c r="R4912" s="15">
        <f t="shared" si="7510"/>
        <v>351</v>
      </c>
      <c r="S4912" s="18">
        <f>R4912*Premissas!$C$11</f>
        <v>16905.963302752294</v>
      </c>
      <c r="Y4912" s="7" t="str">
        <f>Premissas!$E$12</f>
        <v>dezembro/18</v>
      </c>
      <c r="Z4912" s="29">
        <f t="shared" si="7515"/>
        <v>351</v>
      </c>
      <c r="AA4912" s="15">
        <f>Premissas!$H$12</f>
        <v>66.98</v>
      </c>
      <c r="AB4912" s="16">
        <f t="shared" si="7512"/>
        <v>0</v>
      </c>
      <c r="AC4912" s="17">
        <f>AB4912*Premissas!$C$6</f>
        <v>0</v>
      </c>
      <c r="AD4912" s="15">
        <f t="shared" si="7513"/>
        <v>351</v>
      </c>
      <c r="AE4912" s="18">
        <f>AD4912*Premissas!$C$12</f>
        <v>11315.058525782981</v>
      </c>
    </row>
    <row r="4913" spans="1:33" x14ac:dyDescent="0.25">
      <c r="A4913" s="7" t="str">
        <f>Premissas!$E$13</f>
        <v>novembro/18</v>
      </c>
      <c r="B4913" s="29">
        <f t="shared" si="7516"/>
        <v>351</v>
      </c>
      <c r="C4913" s="15">
        <f>LARGE(Premissas!$H$13:$I$13,1)</f>
        <v>66.42</v>
      </c>
      <c r="D4913" s="16">
        <f t="shared" si="7506"/>
        <v>0</v>
      </c>
      <c r="E4913" s="17">
        <f>D4913*Premissas!$C$6</f>
        <v>0</v>
      </c>
      <c r="F4913" s="15">
        <f t="shared" si="7507"/>
        <v>351</v>
      </c>
      <c r="G4913" s="18">
        <f>F4913*Premissas!$C$5</f>
        <v>11315.058525782981</v>
      </c>
      <c r="M4913" s="7" t="str">
        <f>Premissas!$E$13</f>
        <v>novembro/18</v>
      </c>
      <c r="N4913" s="29">
        <f t="shared" si="7514"/>
        <v>351</v>
      </c>
      <c r="O4913" s="15">
        <f>Premissas!$I$13</f>
        <v>40.659999999999997</v>
      </c>
      <c r="P4913" s="16">
        <f t="shared" si="7509"/>
        <v>0</v>
      </c>
      <c r="Q4913" s="17">
        <f>P4913*Premissas!$C$13</f>
        <v>0</v>
      </c>
      <c r="R4913" s="15">
        <f t="shared" si="7510"/>
        <v>351</v>
      </c>
      <c r="S4913" s="18">
        <f>R4913*Premissas!$C$11</f>
        <v>16905.963302752294</v>
      </c>
      <c r="Y4913" s="7" t="str">
        <f>Premissas!$E$13</f>
        <v>novembro/18</v>
      </c>
      <c r="Z4913" s="29">
        <f t="shared" si="7515"/>
        <v>351</v>
      </c>
      <c r="AA4913" s="15">
        <f>Premissas!$H$13</f>
        <v>66.42</v>
      </c>
      <c r="AB4913" s="16">
        <f t="shared" si="7512"/>
        <v>0</v>
      </c>
      <c r="AC4913" s="17">
        <f>AB4913*Premissas!$C$6</f>
        <v>0</v>
      </c>
      <c r="AD4913" s="15">
        <f t="shared" si="7513"/>
        <v>351</v>
      </c>
      <c r="AE4913" s="18">
        <f>AD4913*Premissas!$C$12</f>
        <v>11315.058525782981</v>
      </c>
    </row>
    <row r="4914" spans="1:33" x14ac:dyDescent="0.25">
      <c r="A4914" s="26" t="s">
        <v>35</v>
      </c>
      <c r="B4914" s="5"/>
      <c r="C4914" s="5">
        <f>LARGE(C4901:C4913,1)</f>
        <v>89.49</v>
      </c>
      <c r="D4914" s="5">
        <f>LARGE(D4901:D4913,1)</f>
        <v>0</v>
      </c>
      <c r="E4914" s="27">
        <f>SUM(E4902:E4913)</f>
        <v>0</v>
      </c>
      <c r="F4914" s="5">
        <f>LARGE(F4901:F4913,1)</f>
        <v>351</v>
      </c>
      <c r="G4914" s="27">
        <f t="shared" si="7430"/>
        <v>135780.70230939577</v>
      </c>
      <c r="H4914" s="50">
        <f>E4914+G4914</f>
        <v>135780.70230939577</v>
      </c>
      <c r="I4914">
        <f>B4902</f>
        <v>351</v>
      </c>
      <c r="M4914" s="26" t="s">
        <v>35</v>
      </c>
      <c r="N4914" s="5"/>
      <c r="O4914" s="5">
        <f t="shared" ref="O4914:P4914" si="7517">LARGE(O4901:O4913,1)</f>
        <v>77.73</v>
      </c>
      <c r="P4914" s="5">
        <f t="shared" si="7517"/>
        <v>0</v>
      </c>
      <c r="Q4914" s="27">
        <f t="shared" ref="Q4914" si="7518">SUM(Q4902:Q4913)</f>
        <v>0</v>
      </c>
      <c r="R4914" s="5">
        <f t="shared" ref="R4914" si="7519">LARGE(R4901:R4913,1)</f>
        <v>351</v>
      </c>
      <c r="S4914" s="27">
        <f t="shared" si="7434"/>
        <v>202871.55963302753</v>
      </c>
      <c r="T4914" s="50">
        <f t="shared" ref="T4914" si="7520">Q4914+S4914</f>
        <v>202871.55963302753</v>
      </c>
      <c r="U4914">
        <f t="shared" ref="U4914" si="7521">N4902</f>
        <v>351</v>
      </c>
      <c r="Y4914" s="26" t="s">
        <v>35</v>
      </c>
      <c r="Z4914" s="5"/>
      <c r="AA4914" s="5">
        <f t="shared" ref="AA4914:AB4914" si="7522">LARGE(AA4901:AA4913,1)</f>
        <v>89.49</v>
      </c>
      <c r="AB4914" s="5">
        <f t="shared" si="7522"/>
        <v>0</v>
      </c>
      <c r="AC4914" s="27">
        <f t="shared" ref="AC4914" si="7523">SUM(AC4902:AC4913)</f>
        <v>0</v>
      </c>
      <c r="AD4914" s="5">
        <f t="shared" ref="AD4914" si="7524">LARGE(AD4901:AD4913,1)</f>
        <v>351</v>
      </c>
      <c r="AE4914" s="27">
        <f t="shared" si="7440"/>
        <v>135780.70230939577</v>
      </c>
      <c r="AF4914" s="50">
        <f t="shared" ref="AF4914" si="7525">AC4914+AE4914</f>
        <v>135780.70230939577</v>
      </c>
      <c r="AG4914">
        <f t="shared" ref="AG4914" si="7526">Z4902</f>
        <v>351</v>
      </c>
    </row>
    <row r="4915" spans="1:33" x14ac:dyDescent="0.25">
      <c r="A4915" s="6" t="s">
        <v>12</v>
      </c>
      <c r="B4915" s="6" t="s">
        <v>18</v>
      </c>
      <c r="C4915" s="6" t="s">
        <v>19</v>
      </c>
      <c r="D4915" s="14" t="s">
        <v>20</v>
      </c>
      <c r="E4915" s="14" t="s">
        <v>21</v>
      </c>
      <c r="F4915" s="6" t="s">
        <v>22</v>
      </c>
      <c r="G4915" s="6" t="s">
        <v>23</v>
      </c>
      <c r="M4915" s="6" t="s">
        <v>12</v>
      </c>
      <c r="N4915" s="6" t="s">
        <v>18</v>
      </c>
      <c r="O4915" s="6" t="s">
        <v>19</v>
      </c>
      <c r="P4915" s="14" t="s">
        <v>20</v>
      </c>
      <c r="Q4915" s="14" t="s">
        <v>21</v>
      </c>
      <c r="R4915" s="6" t="s">
        <v>22</v>
      </c>
      <c r="S4915" s="6" t="s">
        <v>23</v>
      </c>
      <c r="Y4915" s="6" t="s">
        <v>12</v>
      </c>
      <c r="Z4915" s="6" t="s">
        <v>18</v>
      </c>
      <c r="AA4915" s="6" t="s">
        <v>19</v>
      </c>
      <c r="AB4915" s="14" t="s">
        <v>20</v>
      </c>
      <c r="AC4915" s="14" t="s">
        <v>21</v>
      </c>
      <c r="AD4915" s="6" t="s">
        <v>22</v>
      </c>
      <c r="AE4915" s="6" t="s">
        <v>23</v>
      </c>
    </row>
    <row r="4916" spans="1:33" x14ac:dyDescent="0.25">
      <c r="A4916" s="7" t="str">
        <f>Premissas!$E$2</f>
        <v>outubro/19</v>
      </c>
      <c r="B4916" s="29">
        <f>B4902+1</f>
        <v>352</v>
      </c>
      <c r="C4916" s="15">
        <f>LARGE(Premissas!$H$2:$I$2,1)</f>
        <v>63.39</v>
      </c>
      <c r="D4916" s="16">
        <f t="shared" ref="D4916:D4927" si="7527">IF(C4916&gt;105%*B4916,(C4916-B4916),0)</f>
        <v>0</v>
      </c>
      <c r="E4916" s="17">
        <f>D4916*Premissas!$C$6</f>
        <v>0</v>
      </c>
      <c r="F4916" s="15">
        <f t="shared" ref="F4916:F4927" si="7528">IF(C4916&gt;B4916,C4916,B4916)</f>
        <v>352</v>
      </c>
      <c r="G4916" s="18">
        <f>F4916*Premissas!$C$5</f>
        <v>11347.295159759569</v>
      </c>
      <c r="M4916" s="7" t="str">
        <f>Premissas!$E$2</f>
        <v>outubro/19</v>
      </c>
      <c r="N4916" s="29">
        <f t="shared" ref="N4916" si="7529">N4902+1</f>
        <v>352</v>
      </c>
      <c r="O4916" s="15">
        <f>Premissas!$I$2</f>
        <v>63.39</v>
      </c>
      <c r="P4916" s="16">
        <f t="shared" ref="P4916:P4927" si="7530">IF(O4916&gt;105%*N4916,(O4916-N4916),0)</f>
        <v>0</v>
      </c>
      <c r="Q4916" s="17">
        <f>P4916*Premissas!$C$13</f>
        <v>0</v>
      </c>
      <c r="R4916" s="15">
        <f t="shared" ref="R4916:R4927" si="7531">IF(O4916&gt;N4916,O4916,N4916)</f>
        <v>352</v>
      </c>
      <c r="S4916" s="18">
        <f>R4916*Premissas!$C$11</f>
        <v>16954.128440366971</v>
      </c>
      <c r="Y4916" s="7" t="str">
        <f>Premissas!$E$2</f>
        <v>outubro/19</v>
      </c>
      <c r="Z4916" s="29">
        <f t="shared" ref="Z4916" si="7532">Z4902+1</f>
        <v>352</v>
      </c>
      <c r="AA4916" s="15">
        <f>Premissas!$H$2</f>
        <v>58.8</v>
      </c>
      <c r="AB4916" s="16">
        <f t="shared" ref="AB4916:AB4927" si="7533">IF(AA4916&gt;105%*Z4916,(AA4916-Z4916),0)</f>
        <v>0</v>
      </c>
      <c r="AC4916" s="17">
        <f>AB4916*Premissas!$C$6</f>
        <v>0</v>
      </c>
      <c r="AD4916" s="15">
        <f t="shared" ref="AD4916:AD4927" si="7534">IF(AA4916&gt;Z4916,AA4916,Z4916)</f>
        <v>352</v>
      </c>
      <c r="AE4916" s="18">
        <f>AD4916*Premissas!$C$12</f>
        <v>11347.295159759569</v>
      </c>
    </row>
    <row r="4917" spans="1:33" x14ac:dyDescent="0.25">
      <c r="A4917" s="7" t="str">
        <f>Premissas!$E$3</f>
        <v>setembro/19</v>
      </c>
      <c r="B4917" s="29">
        <f>B4916</f>
        <v>352</v>
      </c>
      <c r="C4917" s="15">
        <f>LARGE(Premissas!$H$3:$I$3,1)</f>
        <v>58.91</v>
      </c>
      <c r="D4917" s="16">
        <f t="shared" si="7527"/>
        <v>0</v>
      </c>
      <c r="E4917" s="17">
        <f>D4917*Premissas!$C$6</f>
        <v>0</v>
      </c>
      <c r="F4917" s="15">
        <f t="shared" si="7528"/>
        <v>352</v>
      </c>
      <c r="G4917" s="18">
        <f>F4917*Premissas!$C$5</f>
        <v>11347.295159759569</v>
      </c>
      <c r="M4917" s="7" t="str">
        <f>Premissas!$E$3</f>
        <v>setembro/19</v>
      </c>
      <c r="N4917" s="29">
        <f t="shared" ref="N4917:N4927" si="7535">N4916</f>
        <v>352</v>
      </c>
      <c r="O4917" s="15">
        <f>Premissas!$I$3</f>
        <v>52.19</v>
      </c>
      <c r="P4917" s="16">
        <f t="shared" si="7530"/>
        <v>0</v>
      </c>
      <c r="Q4917" s="17">
        <f>P4917*Premissas!$C$13</f>
        <v>0</v>
      </c>
      <c r="R4917" s="15">
        <f t="shared" si="7531"/>
        <v>352</v>
      </c>
      <c r="S4917" s="18">
        <f>R4917*Premissas!$C$11</f>
        <v>16954.128440366971</v>
      </c>
      <c r="Y4917" s="7" t="str">
        <f>Premissas!$E$3</f>
        <v>setembro/19</v>
      </c>
      <c r="Z4917" s="29">
        <f t="shared" ref="Z4917:Z4927" si="7536">Z4916</f>
        <v>352</v>
      </c>
      <c r="AA4917" s="15">
        <f>Premissas!$H$3</f>
        <v>58.91</v>
      </c>
      <c r="AB4917" s="16">
        <f t="shared" si="7533"/>
        <v>0</v>
      </c>
      <c r="AC4917" s="17">
        <f>AB4917*Premissas!$C$6</f>
        <v>0</v>
      </c>
      <c r="AD4917" s="15">
        <f t="shared" si="7534"/>
        <v>352</v>
      </c>
      <c r="AE4917" s="18">
        <f>AD4917*Premissas!$C$12</f>
        <v>11347.295159759569</v>
      </c>
    </row>
    <row r="4918" spans="1:33" x14ac:dyDescent="0.25">
      <c r="A4918" s="7" t="str">
        <f>Premissas!$E$4</f>
        <v>agosto/19</v>
      </c>
      <c r="B4918" s="29">
        <f t="shared" ref="B4918:B4927" si="7537">B4917</f>
        <v>352</v>
      </c>
      <c r="C4918" s="15">
        <f>LARGE(Premissas!$H$4:$I$4,1)</f>
        <v>46.48</v>
      </c>
      <c r="D4918" s="16">
        <f t="shared" si="7527"/>
        <v>0</v>
      </c>
      <c r="E4918" s="17">
        <f>D4918*Premissas!$C$6</f>
        <v>0</v>
      </c>
      <c r="F4918" s="15">
        <f t="shared" si="7528"/>
        <v>352</v>
      </c>
      <c r="G4918" s="18">
        <f>F4918*Premissas!$C$5</f>
        <v>11347.295159759569</v>
      </c>
      <c r="M4918" s="7" t="str">
        <f>Premissas!$E$4</f>
        <v>agosto/19</v>
      </c>
      <c r="N4918" s="29">
        <f t="shared" si="7535"/>
        <v>352</v>
      </c>
      <c r="O4918" s="15">
        <f>Premissas!$I$4</f>
        <v>20.16</v>
      </c>
      <c r="P4918" s="16">
        <f t="shared" si="7530"/>
        <v>0</v>
      </c>
      <c r="Q4918" s="17">
        <f>P4918*Premissas!$C$13</f>
        <v>0</v>
      </c>
      <c r="R4918" s="15">
        <f t="shared" si="7531"/>
        <v>352</v>
      </c>
      <c r="S4918" s="18">
        <f>R4918*Premissas!$C$11</f>
        <v>16954.128440366971</v>
      </c>
      <c r="Y4918" s="7" t="str">
        <f>Premissas!$E$4</f>
        <v>agosto/19</v>
      </c>
      <c r="Z4918" s="29">
        <f t="shared" si="7536"/>
        <v>352</v>
      </c>
      <c r="AA4918" s="15">
        <f>Premissas!$H$4</f>
        <v>46.48</v>
      </c>
      <c r="AB4918" s="16">
        <f t="shared" si="7533"/>
        <v>0</v>
      </c>
      <c r="AC4918" s="17">
        <f>AB4918*Premissas!$C$6</f>
        <v>0</v>
      </c>
      <c r="AD4918" s="15">
        <f t="shared" si="7534"/>
        <v>352</v>
      </c>
      <c r="AE4918" s="18">
        <f>AD4918*Premissas!$C$12</f>
        <v>11347.295159759569</v>
      </c>
    </row>
    <row r="4919" spans="1:33" x14ac:dyDescent="0.25">
      <c r="A4919" s="7" t="str">
        <f>Premissas!$E$5</f>
        <v>julho/19</v>
      </c>
      <c r="B4919" s="29">
        <f t="shared" si="7537"/>
        <v>352</v>
      </c>
      <c r="C4919" s="15">
        <f>LARGE(Premissas!$H$5:$I$5,1)</f>
        <v>63.17</v>
      </c>
      <c r="D4919" s="16">
        <f t="shared" si="7527"/>
        <v>0</v>
      </c>
      <c r="E4919" s="17">
        <f>D4919*Premissas!$C$6</f>
        <v>0</v>
      </c>
      <c r="F4919" s="15">
        <f t="shared" si="7528"/>
        <v>352</v>
      </c>
      <c r="G4919" s="18">
        <f>F4919*Premissas!$C$5</f>
        <v>11347.295159759569</v>
      </c>
      <c r="M4919" s="7" t="str">
        <f>Premissas!$E$5</f>
        <v>julho/19</v>
      </c>
      <c r="N4919" s="29">
        <f t="shared" si="7535"/>
        <v>352</v>
      </c>
      <c r="O4919" s="15">
        <f>Premissas!$I$5</f>
        <v>39.979999999999997</v>
      </c>
      <c r="P4919" s="16">
        <f t="shared" si="7530"/>
        <v>0</v>
      </c>
      <c r="Q4919" s="17">
        <f>P4919*Premissas!$C$13</f>
        <v>0</v>
      </c>
      <c r="R4919" s="15">
        <f t="shared" si="7531"/>
        <v>352</v>
      </c>
      <c r="S4919" s="18">
        <f>R4919*Premissas!$C$11</f>
        <v>16954.128440366971</v>
      </c>
      <c r="Y4919" s="7" t="str">
        <f>Premissas!$E$5</f>
        <v>julho/19</v>
      </c>
      <c r="Z4919" s="29">
        <f t="shared" si="7536"/>
        <v>352</v>
      </c>
      <c r="AA4919" s="15">
        <f>Premissas!$H$5</f>
        <v>63.17</v>
      </c>
      <c r="AB4919" s="16">
        <f t="shared" si="7533"/>
        <v>0</v>
      </c>
      <c r="AC4919" s="17">
        <f>AB4919*Premissas!$C$6</f>
        <v>0</v>
      </c>
      <c r="AD4919" s="15">
        <f t="shared" si="7534"/>
        <v>352</v>
      </c>
      <c r="AE4919" s="18">
        <f>AD4919*Premissas!$C$12</f>
        <v>11347.295159759569</v>
      </c>
    </row>
    <row r="4920" spans="1:33" x14ac:dyDescent="0.25">
      <c r="A4920" s="7" t="str">
        <f>Premissas!$E$6</f>
        <v>junho/19</v>
      </c>
      <c r="B4920" s="29">
        <f t="shared" si="7537"/>
        <v>352</v>
      </c>
      <c r="C4920" s="15">
        <f>LARGE(Premissas!$H$6:$I$6,1)</f>
        <v>59.47</v>
      </c>
      <c r="D4920" s="16">
        <f t="shared" si="7527"/>
        <v>0</v>
      </c>
      <c r="E4920" s="17">
        <f>D4920*Premissas!$C$6</f>
        <v>0</v>
      </c>
      <c r="F4920" s="15">
        <f t="shared" si="7528"/>
        <v>352</v>
      </c>
      <c r="G4920" s="18">
        <f>F4920*Premissas!$C$5</f>
        <v>11347.295159759569</v>
      </c>
      <c r="M4920" s="7" t="str">
        <f>Premissas!$E$6</f>
        <v>junho/19</v>
      </c>
      <c r="N4920" s="29">
        <f t="shared" si="7535"/>
        <v>352</v>
      </c>
      <c r="O4920" s="15">
        <f>Premissas!$I$6</f>
        <v>47.71</v>
      </c>
      <c r="P4920" s="16">
        <f t="shared" si="7530"/>
        <v>0</v>
      </c>
      <c r="Q4920" s="17">
        <f>P4920*Premissas!$C$13</f>
        <v>0</v>
      </c>
      <c r="R4920" s="15">
        <f t="shared" si="7531"/>
        <v>352</v>
      </c>
      <c r="S4920" s="18">
        <f>R4920*Premissas!$C$11</f>
        <v>16954.128440366971</v>
      </c>
      <c r="Y4920" s="7" t="str">
        <f>Premissas!$E$6</f>
        <v>junho/19</v>
      </c>
      <c r="Z4920" s="29">
        <f t="shared" si="7536"/>
        <v>352</v>
      </c>
      <c r="AA4920" s="15">
        <f>Premissas!$H$6</f>
        <v>59.47</v>
      </c>
      <c r="AB4920" s="16">
        <f t="shared" si="7533"/>
        <v>0</v>
      </c>
      <c r="AC4920" s="17">
        <f>AB4920*Premissas!$C$6</f>
        <v>0</v>
      </c>
      <c r="AD4920" s="15">
        <f t="shared" si="7534"/>
        <v>352</v>
      </c>
      <c r="AE4920" s="18">
        <f>AD4920*Premissas!$C$12</f>
        <v>11347.295159759569</v>
      </c>
    </row>
    <row r="4921" spans="1:33" x14ac:dyDescent="0.25">
      <c r="A4921" s="7" t="str">
        <f>Premissas!$E$7</f>
        <v>maio/19</v>
      </c>
      <c r="B4921" s="29">
        <f t="shared" si="7537"/>
        <v>352</v>
      </c>
      <c r="C4921" s="15">
        <f>LARGE(Premissas!$H$7:$I$7,1)</f>
        <v>61.04</v>
      </c>
      <c r="D4921" s="20">
        <f t="shared" si="7527"/>
        <v>0</v>
      </c>
      <c r="E4921" s="17">
        <f>D4921*Premissas!$C$6</f>
        <v>0</v>
      </c>
      <c r="F4921" s="15">
        <f t="shared" si="7528"/>
        <v>352</v>
      </c>
      <c r="G4921" s="18">
        <f>F4921*Premissas!$C$5</f>
        <v>11347.295159759569</v>
      </c>
      <c r="M4921" s="7" t="str">
        <f>Premissas!$E$7</f>
        <v>maio/19</v>
      </c>
      <c r="N4921" s="29">
        <f t="shared" si="7535"/>
        <v>352</v>
      </c>
      <c r="O4921" s="15">
        <f>Premissas!$I$7</f>
        <v>46.37</v>
      </c>
      <c r="P4921" s="20">
        <f t="shared" si="7530"/>
        <v>0</v>
      </c>
      <c r="Q4921" s="17">
        <f>P4921*Premissas!$C$13</f>
        <v>0</v>
      </c>
      <c r="R4921" s="15">
        <f t="shared" si="7531"/>
        <v>352</v>
      </c>
      <c r="S4921" s="18">
        <f>R4921*Premissas!$C$11</f>
        <v>16954.128440366971</v>
      </c>
      <c r="Y4921" s="7" t="str">
        <f>Premissas!$E$7</f>
        <v>maio/19</v>
      </c>
      <c r="Z4921" s="29">
        <f t="shared" si="7536"/>
        <v>352</v>
      </c>
      <c r="AA4921" s="15">
        <f>Premissas!$H$7</f>
        <v>61.04</v>
      </c>
      <c r="AB4921" s="20">
        <f t="shared" si="7533"/>
        <v>0</v>
      </c>
      <c r="AC4921" s="17">
        <f>AB4921*Premissas!$C$6</f>
        <v>0</v>
      </c>
      <c r="AD4921" s="15">
        <f t="shared" si="7534"/>
        <v>352</v>
      </c>
      <c r="AE4921" s="18">
        <f>AD4921*Premissas!$C$12</f>
        <v>11347.295159759569</v>
      </c>
    </row>
    <row r="4922" spans="1:33" x14ac:dyDescent="0.25">
      <c r="A4922" s="7" t="str">
        <f>Premissas!$E$8</f>
        <v>abril/19</v>
      </c>
      <c r="B4922" s="29">
        <f t="shared" si="7537"/>
        <v>352</v>
      </c>
      <c r="C4922" s="15">
        <f>LARGE(Premissas!$H$8:$I$8,1)</f>
        <v>81.98</v>
      </c>
      <c r="D4922" s="20">
        <f t="shared" si="7527"/>
        <v>0</v>
      </c>
      <c r="E4922" s="17">
        <f>D4922*Premissas!$C$6</f>
        <v>0</v>
      </c>
      <c r="F4922" s="15">
        <f t="shared" si="7528"/>
        <v>352</v>
      </c>
      <c r="G4922" s="18">
        <f>F4922*Premissas!$C$5</f>
        <v>11347.295159759569</v>
      </c>
      <c r="M4922" s="7" t="str">
        <f>Premissas!$E$8</f>
        <v>abril/19</v>
      </c>
      <c r="N4922" s="29">
        <f t="shared" si="7535"/>
        <v>352</v>
      </c>
      <c r="O4922" s="15">
        <f>Premissas!$I$8</f>
        <v>53.09</v>
      </c>
      <c r="P4922" s="20">
        <f t="shared" si="7530"/>
        <v>0</v>
      </c>
      <c r="Q4922" s="17">
        <f>P4922*Premissas!$C$13</f>
        <v>0</v>
      </c>
      <c r="R4922" s="15">
        <f t="shared" si="7531"/>
        <v>352</v>
      </c>
      <c r="S4922" s="18">
        <f>R4922*Premissas!$C$11</f>
        <v>16954.128440366971</v>
      </c>
      <c r="Y4922" s="7" t="str">
        <f>Premissas!$E$8</f>
        <v>abril/19</v>
      </c>
      <c r="Z4922" s="29">
        <f t="shared" si="7536"/>
        <v>352</v>
      </c>
      <c r="AA4922" s="15">
        <f>Premissas!$H$8</f>
        <v>81.98</v>
      </c>
      <c r="AB4922" s="20">
        <f t="shared" si="7533"/>
        <v>0</v>
      </c>
      <c r="AC4922" s="17">
        <f>AB4922*Premissas!$C$6</f>
        <v>0</v>
      </c>
      <c r="AD4922" s="15">
        <f t="shared" si="7534"/>
        <v>352</v>
      </c>
      <c r="AE4922" s="18">
        <f>AD4922*Premissas!$C$12</f>
        <v>11347.295159759569</v>
      </c>
    </row>
    <row r="4923" spans="1:33" x14ac:dyDescent="0.25">
      <c r="A4923" s="7" t="str">
        <f>Premissas!$E$9</f>
        <v>março/19</v>
      </c>
      <c r="B4923" s="29">
        <f t="shared" si="7537"/>
        <v>352</v>
      </c>
      <c r="C4923" s="15">
        <f>LARGE(Premissas!$H$9:$I$9,1)</f>
        <v>77.73</v>
      </c>
      <c r="D4923" s="20">
        <f t="shared" si="7527"/>
        <v>0</v>
      </c>
      <c r="E4923" s="17">
        <f>D4923*Premissas!$C$6</f>
        <v>0</v>
      </c>
      <c r="F4923" s="15">
        <f t="shared" si="7528"/>
        <v>352</v>
      </c>
      <c r="G4923" s="18">
        <f>F4923*Premissas!$C$5</f>
        <v>11347.295159759569</v>
      </c>
      <c r="M4923" s="7" t="str">
        <f>Premissas!$E$9</f>
        <v>março/19</v>
      </c>
      <c r="N4923" s="29">
        <f t="shared" si="7535"/>
        <v>352</v>
      </c>
      <c r="O4923" s="15">
        <f>Premissas!$I$9</f>
        <v>77.73</v>
      </c>
      <c r="P4923" s="20">
        <f t="shared" si="7530"/>
        <v>0</v>
      </c>
      <c r="Q4923" s="17">
        <f>P4923*Premissas!$C$13</f>
        <v>0</v>
      </c>
      <c r="R4923" s="15">
        <f t="shared" si="7531"/>
        <v>352</v>
      </c>
      <c r="S4923" s="18">
        <f>R4923*Premissas!$C$11</f>
        <v>16954.128440366971</v>
      </c>
      <c r="Y4923" s="7" t="str">
        <f>Premissas!$E$9</f>
        <v>março/19</v>
      </c>
      <c r="Z4923" s="29">
        <f t="shared" si="7536"/>
        <v>352</v>
      </c>
      <c r="AA4923" s="15">
        <f>Premissas!$H$9</f>
        <v>77.62</v>
      </c>
      <c r="AB4923" s="20">
        <f t="shared" si="7533"/>
        <v>0</v>
      </c>
      <c r="AC4923" s="17">
        <f>AB4923*Premissas!$C$6</f>
        <v>0</v>
      </c>
      <c r="AD4923" s="15">
        <f t="shared" si="7534"/>
        <v>352</v>
      </c>
      <c r="AE4923" s="18">
        <f>AD4923*Premissas!$C$12</f>
        <v>11347.295159759569</v>
      </c>
    </row>
    <row r="4924" spans="1:33" x14ac:dyDescent="0.25">
      <c r="A4924" s="7" t="str">
        <f>Premissas!$E$10</f>
        <v>fevereiro/19</v>
      </c>
      <c r="B4924" s="29">
        <f t="shared" si="7537"/>
        <v>352</v>
      </c>
      <c r="C4924" s="15">
        <f>LARGE(Premissas!$H$10:$I$10,1)</f>
        <v>89.49</v>
      </c>
      <c r="D4924" s="20">
        <f t="shared" si="7527"/>
        <v>0</v>
      </c>
      <c r="E4924" s="17">
        <f>D4924*Premissas!$C$6</f>
        <v>0</v>
      </c>
      <c r="F4924" s="15">
        <f t="shared" si="7528"/>
        <v>352</v>
      </c>
      <c r="G4924" s="18">
        <f>F4924*Premissas!$C$5</f>
        <v>11347.295159759569</v>
      </c>
      <c r="M4924" s="7" t="str">
        <f>Premissas!$E$10</f>
        <v>fevereiro/19</v>
      </c>
      <c r="N4924" s="29">
        <f t="shared" si="7535"/>
        <v>352</v>
      </c>
      <c r="O4924" s="15">
        <f>Premissas!$I$10</f>
        <v>61.82</v>
      </c>
      <c r="P4924" s="20">
        <f t="shared" si="7530"/>
        <v>0</v>
      </c>
      <c r="Q4924" s="17">
        <f>P4924*Premissas!$C$13</f>
        <v>0</v>
      </c>
      <c r="R4924" s="15">
        <f t="shared" si="7531"/>
        <v>352</v>
      </c>
      <c r="S4924" s="18">
        <f>R4924*Premissas!$C$11</f>
        <v>16954.128440366971</v>
      </c>
      <c r="Y4924" s="7" t="str">
        <f>Premissas!$E$10</f>
        <v>fevereiro/19</v>
      </c>
      <c r="Z4924" s="29">
        <f t="shared" si="7536"/>
        <v>352</v>
      </c>
      <c r="AA4924" s="15">
        <f>Premissas!$H$10</f>
        <v>89.49</v>
      </c>
      <c r="AB4924" s="20">
        <f t="shared" si="7533"/>
        <v>0</v>
      </c>
      <c r="AC4924" s="17">
        <f>AB4924*Premissas!$C$6</f>
        <v>0</v>
      </c>
      <c r="AD4924" s="15">
        <f t="shared" si="7534"/>
        <v>352</v>
      </c>
      <c r="AE4924" s="18">
        <f>AD4924*Premissas!$C$12</f>
        <v>11347.295159759569</v>
      </c>
    </row>
    <row r="4925" spans="1:33" x14ac:dyDescent="0.25">
      <c r="A4925" s="7" t="str">
        <f>Premissas!$E$11</f>
        <v>janeiro/19</v>
      </c>
      <c r="B4925" s="29">
        <f t="shared" si="7537"/>
        <v>352</v>
      </c>
      <c r="C4925" s="15">
        <f>LARGE(Premissas!$H$11:$I$11,1)</f>
        <v>81.09</v>
      </c>
      <c r="D4925" s="16">
        <f t="shared" si="7527"/>
        <v>0</v>
      </c>
      <c r="E4925" s="17">
        <f>D4925*Premissas!$C$6</f>
        <v>0</v>
      </c>
      <c r="F4925" s="15">
        <f t="shared" si="7528"/>
        <v>352</v>
      </c>
      <c r="G4925" s="18">
        <f>F4925*Premissas!$C$5</f>
        <v>11347.295159759569</v>
      </c>
      <c r="M4925" s="7" t="str">
        <f>Premissas!$E$11</f>
        <v>janeiro/19</v>
      </c>
      <c r="N4925" s="29">
        <f t="shared" si="7535"/>
        <v>352</v>
      </c>
      <c r="O4925" s="15">
        <f>Premissas!$I$11</f>
        <v>57.12</v>
      </c>
      <c r="P4925" s="16">
        <f t="shared" si="7530"/>
        <v>0</v>
      </c>
      <c r="Q4925" s="17">
        <f>P4925*Premissas!$C$13</f>
        <v>0</v>
      </c>
      <c r="R4925" s="15">
        <f t="shared" si="7531"/>
        <v>352</v>
      </c>
      <c r="S4925" s="18">
        <f>R4925*Premissas!$C$11</f>
        <v>16954.128440366971</v>
      </c>
      <c r="Y4925" s="7" t="str">
        <f>Premissas!$E$11</f>
        <v>janeiro/19</v>
      </c>
      <c r="Z4925" s="29">
        <f t="shared" si="7536"/>
        <v>352</v>
      </c>
      <c r="AA4925" s="15">
        <f>Premissas!$H$11</f>
        <v>81.09</v>
      </c>
      <c r="AB4925" s="16">
        <f t="shared" si="7533"/>
        <v>0</v>
      </c>
      <c r="AC4925" s="17">
        <f>AB4925*Premissas!$C$6</f>
        <v>0</v>
      </c>
      <c r="AD4925" s="15">
        <f t="shared" si="7534"/>
        <v>352</v>
      </c>
      <c r="AE4925" s="18">
        <f>AD4925*Premissas!$C$12</f>
        <v>11347.295159759569</v>
      </c>
    </row>
    <row r="4926" spans="1:33" x14ac:dyDescent="0.25">
      <c r="A4926" s="7" t="str">
        <f>Premissas!$E$12</f>
        <v>dezembro/18</v>
      </c>
      <c r="B4926" s="29">
        <f t="shared" si="7537"/>
        <v>352</v>
      </c>
      <c r="C4926" s="15">
        <f>LARGE(Premissas!$H$12:$I$12,1)</f>
        <v>66.98</v>
      </c>
      <c r="D4926" s="16">
        <f t="shared" si="7527"/>
        <v>0</v>
      </c>
      <c r="E4926" s="17">
        <f>D4926*Premissas!$C$6</f>
        <v>0</v>
      </c>
      <c r="F4926" s="15">
        <f t="shared" si="7528"/>
        <v>352</v>
      </c>
      <c r="G4926" s="18">
        <f>F4926*Premissas!$C$5</f>
        <v>11347.295159759569</v>
      </c>
      <c r="M4926" s="7" t="str">
        <f>Premissas!$E$12</f>
        <v>dezembro/18</v>
      </c>
      <c r="N4926" s="29">
        <f t="shared" si="7535"/>
        <v>352</v>
      </c>
      <c r="O4926" s="15">
        <f>Premissas!$I$12</f>
        <v>56.9</v>
      </c>
      <c r="P4926" s="16">
        <f t="shared" si="7530"/>
        <v>0</v>
      </c>
      <c r="Q4926" s="17">
        <f>P4926*Premissas!$C$13</f>
        <v>0</v>
      </c>
      <c r="R4926" s="15">
        <f t="shared" si="7531"/>
        <v>352</v>
      </c>
      <c r="S4926" s="18">
        <f>R4926*Premissas!$C$11</f>
        <v>16954.128440366971</v>
      </c>
      <c r="Y4926" s="7" t="str">
        <f>Premissas!$E$12</f>
        <v>dezembro/18</v>
      </c>
      <c r="Z4926" s="29">
        <f t="shared" si="7536"/>
        <v>352</v>
      </c>
      <c r="AA4926" s="15">
        <f>Premissas!$H$12</f>
        <v>66.98</v>
      </c>
      <c r="AB4926" s="16">
        <f t="shared" si="7533"/>
        <v>0</v>
      </c>
      <c r="AC4926" s="17">
        <f>AB4926*Premissas!$C$6</f>
        <v>0</v>
      </c>
      <c r="AD4926" s="15">
        <f t="shared" si="7534"/>
        <v>352</v>
      </c>
      <c r="AE4926" s="18">
        <f>AD4926*Premissas!$C$12</f>
        <v>11347.295159759569</v>
      </c>
    </row>
    <row r="4927" spans="1:33" x14ac:dyDescent="0.25">
      <c r="A4927" s="7" t="str">
        <f>Premissas!$E$13</f>
        <v>novembro/18</v>
      </c>
      <c r="B4927" s="29">
        <f t="shared" si="7537"/>
        <v>352</v>
      </c>
      <c r="C4927" s="15">
        <f>LARGE(Premissas!$H$13:$I$13,1)</f>
        <v>66.42</v>
      </c>
      <c r="D4927" s="16">
        <f t="shared" si="7527"/>
        <v>0</v>
      </c>
      <c r="E4927" s="17">
        <f>D4927*Premissas!$C$6</f>
        <v>0</v>
      </c>
      <c r="F4927" s="15">
        <f t="shared" si="7528"/>
        <v>352</v>
      </c>
      <c r="G4927" s="18">
        <f>F4927*Premissas!$C$5</f>
        <v>11347.295159759569</v>
      </c>
      <c r="M4927" s="7" t="str">
        <f>Premissas!$E$13</f>
        <v>novembro/18</v>
      </c>
      <c r="N4927" s="29">
        <f t="shared" si="7535"/>
        <v>352</v>
      </c>
      <c r="O4927" s="15">
        <f>Premissas!$I$13</f>
        <v>40.659999999999997</v>
      </c>
      <c r="P4927" s="16">
        <f t="shared" si="7530"/>
        <v>0</v>
      </c>
      <c r="Q4927" s="17">
        <f>P4927*Premissas!$C$13</f>
        <v>0</v>
      </c>
      <c r="R4927" s="15">
        <f t="shared" si="7531"/>
        <v>352</v>
      </c>
      <c r="S4927" s="18">
        <f>R4927*Premissas!$C$11</f>
        <v>16954.128440366971</v>
      </c>
      <c r="Y4927" s="7" t="str">
        <f>Premissas!$E$13</f>
        <v>novembro/18</v>
      </c>
      <c r="Z4927" s="29">
        <f t="shared" si="7536"/>
        <v>352</v>
      </c>
      <c r="AA4927" s="15">
        <f>Premissas!$H$13</f>
        <v>66.42</v>
      </c>
      <c r="AB4927" s="16">
        <f t="shared" si="7533"/>
        <v>0</v>
      </c>
      <c r="AC4927" s="17">
        <f>AB4927*Premissas!$C$6</f>
        <v>0</v>
      </c>
      <c r="AD4927" s="15">
        <f t="shared" si="7534"/>
        <v>352</v>
      </c>
      <c r="AE4927" s="18">
        <f>AD4927*Premissas!$C$12</f>
        <v>11347.295159759569</v>
      </c>
    </row>
    <row r="4928" spans="1:33" x14ac:dyDescent="0.25">
      <c r="A4928" s="26" t="s">
        <v>35</v>
      </c>
      <c r="B4928" s="5"/>
      <c r="C4928" s="5">
        <f>LARGE(C4915:C4927,1)</f>
        <v>89.49</v>
      </c>
      <c r="D4928" s="5">
        <f>LARGE(D4915:D4927,1)</f>
        <v>0</v>
      </c>
      <c r="E4928" s="27">
        <f>SUM(E4916:E4927)</f>
        <v>0</v>
      </c>
      <c r="F4928" s="5">
        <f>LARGE(F4915:F4927,1)</f>
        <v>352</v>
      </c>
      <c r="G4928" s="27">
        <f t="shared" ref="G4928:G4984" si="7538">SUM(G4916:G4927)</f>
        <v>136167.54191711484</v>
      </c>
      <c r="H4928" s="50">
        <f>E4928+G4928</f>
        <v>136167.54191711484</v>
      </c>
      <c r="I4928">
        <f>B4916</f>
        <v>352</v>
      </c>
      <c r="M4928" s="26" t="s">
        <v>35</v>
      </c>
      <c r="N4928" s="5"/>
      <c r="O4928" s="5">
        <f t="shared" ref="O4928:P4928" si="7539">LARGE(O4915:O4927,1)</f>
        <v>77.73</v>
      </c>
      <c r="P4928" s="5">
        <f t="shared" si="7539"/>
        <v>0</v>
      </c>
      <c r="Q4928" s="27">
        <f t="shared" ref="Q4928" si="7540">SUM(Q4916:Q4927)</f>
        <v>0</v>
      </c>
      <c r="R4928" s="5">
        <f t="shared" ref="R4928" si="7541">LARGE(R4915:R4927,1)</f>
        <v>352</v>
      </c>
      <c r="S4928" s="27">
        <f t="shared" ref="S4928:S4984" si="7542">SUM(S4916:S4927)</f>
        <v>203449.54128440365</v>
      </c>
      <c r="T4928" s="50">
        <f t="shared" ref="T4928" si="7543">Q4928+S4928</f>
        <v>203449.54128440365</v>
      </c>
      <c r="U4928">
        <f t="shared" ref="U4928" si="7544">N4916</f>
        <v>352</v>
      </c>
      <c r="Y4928" s="26" t="s">
        <v>35</v>
      </c>
      <c r="Z4928" s="5"/>
      <c r="AA4928" s="5">
        <f t="shared" ref="AA4928:AB4928" si="7545">LARGE(AA4915:AA4927,1)</f>
        <v>89.49</v>
      </c>
      <c r="AB4928" s="5">
        <f t="shared" si="7545"/>
        <v>0</v>
      </c>
      <c r="AC4928" s="27">
        <f t="shared" ref="AC4928" si="7546">SUM(AC4916:AC4927)</f>
        <v>0</v>
      </c>
      <c r="AD4928" s="5">
        <f t="shared" ref="AD4928" si="7547">LARGE(AD4915:AD4927,1)</f>
        <v>352</v>
      </c>
      <c r="AE4928" s="27">
        <f t="shared" ref="AE4928:AE4984" si="7548">SUM(AE4916:AE4927)</f>
        <v>136167.54191711484</v>
      </c>
      <c r="AF4928" s="50">
        <f t="shared" ref="AF4928" si="7549">AC4928+AE4928</f>
        <v>136167.54191711484</v>
      </c>
      <c r="AG4928">
        <f t="shared" ref="AG4928" si="7550">Z4916</f>
        <v>352</v>
      </c>
    </row>
    <row r="4929" spans="1:33" x14ac:dyDescent="0.25">
      <c r="A4929" s="6" t="s">
        <v>12</v>
      </c>
      <c r="B4929" s="6" t="s">
        <v>18</v>
      </c>
      <c r="C4929" s="6" t="s">
        <v>19</v>
      </c>
      <c r="D4929" s="14" t="s">
        <v>20</v>
      </c>
      <c r="E4929" s="14" t="s">
        <v>21</v>
      </c>
      <c r="F4929" s="6" t="s">
        <v>22</v>
      </c>
      <c r="G4929" s="6" t="s">
        <v>23</v>
      </c>
      <c r="M4929" s="6" t="s">
        <v>12</v>
      </c>
      <c r="N4929" s="6" t="s">
        <v>18</v>
      </c>
      <c r="O4929" s="6" t="s">
        <v>19</v>
      </c>
      <c r="P4929" s="14" t="s">
        <v>20</v>
      </c>
      <c r="Q4929" s="14" t="s">
        <v>21</v>
      </c>
      <c r="R4929" s="6" t="s">
        <v>22</v>
      </c>
      <c r="S4929" s="6" t="s">
        <v>23</v>
      </c>
      <c r="Y4929" s="6" t="s">
        <v>12</v>
      </c>
      <c r="Z4929" s="6" t="s">
        <v>18</v>
      </c>
      <c r="AA4929" s="6" t="s">
        <v>19</v>
      </c>
      <c r="AB4929" s="14" t="s">
        <v>20</v>
      </c>
      <c r="AC4929" s="14" t="s">
        <v>21</v>
      </c>
      <c r="AD4929" s="6" t="s">
        <v>22</v>
      </c>
      <c r="AE4929" s="6" t="s">
        <v>23</v>
      </c>
    </row>
    <row r="4930" spans="1:33" x14ac:dyDescent="0.25">
      <c r="A4930" s="7" t="str">
        <f>Premissas!$E$2</f>
        <v>outubro/19</v>
      </c>
      <c r="B4930" s="29">
        <f>B4916+1</f>
        <v>353</v>
      </c>
      <c r="C4930" s="15">
        <f>LARGE(Premissas!$H$2:$I$2,1)</f>
        <v>63.39</v>
      </c>
      <c r="D4930" s="16">
        <f t="shared" ref="D4930:D4941" si="7551">IF(C4930&gt;105%*B4930,(C4930-B4930),0)</f>
        <v>0</v>
      </c>
      <c r="E4930" s="17">
        <f>D4930*Premissas!$C$6</f>
        <v>0</v>
      </c>
      <c r="F4930" s="15">
        <f t="shared" ref="F4930:F4941" si="7552">IF(C4930&gt;B4930,C4930,B4930)</f>
        <v>353</v>
      </c>
      <c r="G4930" s="18">
        <f>F4930*Premissas!$C$5</f>
        <v>11379.53179373616</v>
      </c>
      <c r="M4930" s="7" t="str">
        <f>Premissas!$E$2</f>
        <v>outubro/19</v>
      </c>
      <c r="N4930" s="29">
        <f t="shared" ref="N4930" si="7553">N4916+1</f>
        <v>353</v>
      </c>
      <c r="O4930" s="15">
        <f>Premissas!$I$2</f>
        <v>63.39</v>
      </c>
      <c r="P4930" s="16">
        <f t="shared" ref="P4930:P4941" si="7554">IF(O4930&gt;105%*N4930,(O4930-N4930),0)</f>
        <v>0</v>
      </c>
      <c r="Q4930" s="17">
        <f>P4930*Premissas!$C$13</f>
        <v>0</v>
      </c>
      <c r="R4930" s="15">
        <f t="shared" ref="R4930:R4941" si="7555">IF(O4930&gt;N4930,O4930,N4930)</f>
        <v>353</v>
      </c>
      <c r="S4930" s="18">
        <f>R4930*Premissas!$C$11</f>
        <v>17002.293577981651</v>
      </c>
      <c r="Y4930" s="7" t="str">
        <f>Premissas!$E$2</f>
        <v>outubro/19</v>
      </c>
      <c r="Z4930" s="29">
        <f t="shared" ref="Z4930" si="7556">Z4916+1</f>
        <v>353</v>
      </c>
      <c r="AA4930" s="15">
        <f>Premissas!$H$2</f>
        <v>58.8</v>
      </c>
      <c r="AB4930" s="16">
        <f t="shared" ref="AB4930:AB4941" si="7557">IF(AA4930&gt;105%*Z4930,(AA4930-Z4930),0)</f>
        <v>0</v>
      </c>
      <c r="AC4930" s="17">
        <f>AB4930*Premissas!$C$6</f>
        <v>0</v>
      </c>
      <c r="AD4930" s="15">
        <f t="shared" ref="AD4930:AD4941" si="7558">IF(AA4930&gt;Z4930,AA4930,Z4930)</f>
        <v>353</v>
      </c>
      <c r="AE4930" s="18">
        <f>AD4930*Premissas!$C$12</f>
        <v>11379.53179373616</v>
      </c>
    </row>
    <row r="4931" spans="1:33" x14ac:dyDescent="0.25">
      <c r="A4931" s="7" t="str">
        <f>Premissas!$E$3</f>
        <v>setembro/19</v>
      </c>
      <c r="B4931" s="29">
        <f>B4930</f>
        <v>353</v>
      </c>
      <c r="C4931" s="15">
        <f>LARGE(Premissas!$H$3:$I$3,1)</f>
        <v>58.91</v>
      </c>
      <c r="D4931" s="16">
        <f t="shared" si="7551"/>
        <v>0</v>
      </c>
      <c r="E4931" s="17">
        <f>D4931*Premissas!$C$6</f>
        <v>0</v>
      </c>
      <c r="F4931" s="15">
        <f t="shared" si="7552"/>
        <v>353</v>
      </c>
      <c r="G4931" s="18">
        <f>F4931*Premissas!$C$5</f>
        <v>11379.53179373616</v>
      </c>
      <c r="M4931" s="7" t="str">
        <f>Premissas!$E$3</f>
        <v>setembro/19</v>
      </c>
      <c r="N4931" s="29">
        <f t="shared" ref="N4931:N4941" si="7559">N4930</f>
        <v>353</v>
      </c>
      <c r="O4931" s="15">
        <f>Premissas!$I$3</f>
        <v>52.19</v>
      </c>
      <c r="P4931" s="16">
        <f t="shared" si="7554"/>
        <v>0</v>
      </c>
      <c r="Q4931" s="17">
        <f>P4931*Premissas!$C$13</f>
        <v>0</v>
      </c>
      <c r="R4931" s="15">
        <f t="shared" si="7555"/>
        <v>353</v>
      </c>
      <c r="S4931" s="18">
        <f>R4931*Premissas!$C$11</f>
        <v>17002.293577981651</v>
      </c>
      <c r="Y4931" s="7" t="str">
        <f>Premissas!$E$3</f>
        <v>setembro/19</v>
      </c>
      <c r="Z4931" s="29">
        <f t="shared" ref="Z4931:Z4941" si="7560">Z4930</f>
        <v>353</v>
      </c>
      <c r="AA4931" s="15">
        <f>Premissas!$H$3</f>
        <v>58.91</v>
      </c>
      <c r="AB4931" s="16">
        <f t="shared" si="7557"/>
        <v>0</v>
      </c>
      <c r="AC4931" s="17">
        <f>AB4931*Premissas!$C$6</f>
        <v>0</v>
      </c>
      <c r="AD4931" s="15">
        <f t="shared" si="7558"/>
        <v>353</v>
      </c>
      <c r="AE4931" s="18">
        <f>AD4931*Premissas!$C$12</f>
        <v>11379.53179373616</v>
      </c>
    </row>
    <row r="4932" spans="1:33" x14ac:dyDescent="0.25">
      <c r="A4932" s="7" t="str">
        <f>Premissas!$E$4</f>
        <v>agosto/19</v>
      </c>
      <c r="B4932" s="29">
        <f t="shared" ref="B4932:B4941" si="7561">B4931</f>
        <v>353</v>
      </c>
      <c r="C4932" s="15">
        <f>LARGE(Premissas!$H$4:$I$4,1)</f>
        <v>46.48</v>
      </c>
      <c r="D4932" s="16">
        <f t="shared" si="7551"/>
        <v>0</v>
      </c>
      <c r="E4932" s="17">
        <f>D4932*Premissas!$C$6</f>
        <v>0</v>
      </c>
      <c r="F4932" s="15">
        <f t="shared" si="7552"/>
        <v>353</v>
      </c>
      <c r="G4932" s="18">
        <f>F4932*Premissas!$C$5</f>
        <v>11379.53179373616</v>
      </c>
      <c r="M4932" s="7" t="str">
        <f>Premissas!$E$4</f>
        <v>agosto/19</v>
      </c>
      <c r="N4932" s="29">
        <f t="shared" si="7559"/>
        <v>353</v>
      </c>
      <c r="O4932" s="15">
        <f>Premissas!$I$4</f>
        <v>20.16</v>
      </c>
      <c r="P4932" s="16">
        <f t="shared" si="7554"/>
        <v>0</v>
      </c>
      <c r="Q4932" s="17">
        <f>P4932*Premissas!$C$13</f>
        <v>0</v>
      </c>
      <c r="R4932" s="15">
        <f t="shared" si="7555"/>
        <v>353</v>
      </c>
      <c r="S4932" s="18">
        <f>R4932*Premissas!$C$11</f>
        <v>17002.293577981651</v>
      </c>
      <c r="Y4932" s="7" t="str">
        <f>Premissas!$E$4</f>
        <v>agosto/19</v>
      </c>
      <c r="Z4932" s="29">
        <f t="shared" si="7560"/>
        <v>353</v>
      </c>
      <c r="AA4932" s="15">
        <f>Premissas!$H$4</f>
        <v>46.48</v>
      </c>
      <c r="AB4932" s="16">
        <f t="shared" si="7557"/>
        <v>0</v>
      </c>
      <c r="AC4932" s="17">
        <f>AB4932*Premissas!$C$6</f>
        <v>0</v>
      </c>
      <c r="AD4932" s="15">
        <f t="shared" si="7558"/>
        <v>353</v>
      </c>
      <c r="AE4932" s="18">
        <f>AD4932*Premissas!$C$12</f>
        <v>11379.53179373616</v>
      </c>
    </row>
    <row r="4933" spans="1:33" x14ac:dyDescent="0.25">
      <c r="A4933" s="7" t="str">
        <f>Premissas!$E$5</f>
        <v>julho/19</v>
      </c>
      <c r="B4933" s="29">
        <f t="shared" si="7561"/>
        <v>353</v>
      </c>
      <c r="C4933" s="15">
        <f>LARGE(Premissas!$H$5:$I$5,1)</f>
        <v>63.17</v>
      </c>
      <c r="D4933" s="16">
        <f t="shared" si="7551"/>
        <v>0</v>
      </c>
      <c r="E4933" s="17">
        <f>D4933*Premissas!$C$6</f>
        <v>0</v>
      </c>
      <c r="F4933" s="15">
        <f t="shared" si="7552"/>
        <v>353</v>
      </c>
      <c r="G4933" s="18">
        <f>F4933*Premissas!$C$5</f>
        <v>11379.53179373616</v>
      </c>
      <c r="M4933" s="7" t="str">
        <f>Premissas!$E$5</f>
        <v>julho/19</v>
      </c>
      <c r="N4933" s="29">
        <f t="shared" si="7559"/>
        <v>353</v>
      </c>
      <c r="O4933" s="15">
        <f>Premissas!$I$5</f>
        <v>39.979999999999997</v>
      </c>
      <c r="P4933" s="16">
        <f t="shared" si="7554"/>
        <v>0</v>
      </c>
      <c r="Q4933" s="17">
        <f>P4933*Premissas!$C$13</f>
        <v>0</v>
      </c>
      <c r="R4933" s="15">
        <f t="shared" si="7555"/>
        <v>353</v>
      </c>
      <c r="S4933" s="18">
        <f>R4933*Premissas!$C$11</f>
        <v>17002.293577981651</v>
      </c>
      <c r="Y4933" s="7" t="str">
        <f>Premissas!$E$5</f>
        <v>julho/19</v>
      </c>
      <c r="Z4933" s="29">
        <f t="shared" si="7560"/>
        <v>353</v>
      </c>
      <c r="AA4933" s="15">
        <f>Premissas!$H$5</f>
        <v>63.17</v>
      </c>
      <c r="AB4933" s="16">
        <f t="shared" si="7557"/>
        <v>0</v>
      </c>
      <c r="AC4933" s="17">
        <f>AB4933*Premissas!$C$6</f>
        <v>0</v>
      </c>
      <c r="AD4933" s="15">
        <f t="shared" si="7558"/>
        <v>353</v>
      </c>
      <c r="AE4933" s="18">
        <f>AD4933*Premissas!$C$12</f>
        <v>11379.53179373616</v>
      </c>
    </row>
    <row r="4934" spans="1:33" x14ac:dyDescent="0.25">
      <c r="A4934" s="7" t="str">
        <f>Premissas!$E$6</f>
        <v>junho/19</v>
      </c>
      <c r="B4934" s="29">
        <f t="shared" si="7561"/>
        <v>353</v>
      </c>
      <c r="C4934" s="15">
        <f>LARGE(Premissas!$H$6:$I$6,1)</f>
        <v>59.47</v>
      </c>
      <c r="D4934" s="16">
        <f t="shared" si="7551"/>
        <v>0</v>
      </c>
      <c r="E4934" s="17">
        <f>D4934*Premissas!$C$6</f>
        <v>0</v>
      </c>
      <c r="F4934" s="15">
        <f t="shared" si="7552"/>
        <v>353</v>
      </c>
      <c r="G4934" s="18">
        <f>F4934*Premissas!$C$5</f>
        <v>11379.53179373616</v>
      </c>
      <c r="M4934" s="7" t="str">
        <f>Premissas!$E$6</f>
        <v>junho/19</v>
      </c>
      <c r="N4934" s="29">
        <f t="shared" si="7559"/>
        <v>353</v>
      </c>
      <c r="O4934" s="15">
        <f>Premissas!$I$6</f>
        <v>47.71</v>
      </c>
      <c r="P4934" s="16">
        <f t="shared" si="7554"/>
        <v>0</v>
      </c>
      <c r="Q4934" s="17">
        <f>P4934*Premissas!$C$13</f>
        <v>0</v>
      </c>
      <c r="R4934" s="15">
        <f t="shared" si="7555"/>
        <v>353</v>
      </c>
      <c r="S4934" s="18">
        <f>R4934*Premissas!$C$11</f>
        <v>17002.293577981651</v>
      </c>
      <c r="Y4934" s="7" t="str">
        <f>Premissas!$E$6</f>
        <v>junho/19</v>
      </c>
      <c r="Z4934" s="29">
        <f t="shared" si="7560"/>
        <v>353</v>
      </c>
      <c r="AA4934" s="15">
        <f>Premissas!$H$6</f>
        <v>59.47</v>
      </c>
      <c r="AB4934" s="16">
        <f t="shared" si="7557"/>
        <v>0</v>
      </c>
      <c r="AC4934" s="17">
        <f>AB4934*Premissas!$C$6</f>
        <v>0</v>
      </c>
      <c r="AD4934" s="15">
        <f t="shared" si="7558"/>
        <v>353</v>
      </c>
      <c r="AE4934" s="18">
        <f>AD4934*Premissas!$C$12</f>
        <v>11379.53179373616</v>
      </c>
    </row>
    <row r="4935" spans="1:33" x14ac:dyDescent="0.25">
      <c r="A4935" s="7" t="str">
        <f>Premissas!$E$7</f>
        <v>maio/19</v>
      </c>
      <c r="B4935" s="29">
        <f t="shared" si="7561"/>
        <v>353</v>
      </c>
      <c r="C4935" s="15">
        <f>LARGE(Premissas!$H$7:$I$7,1)</f>
        <v>61.04</v>
      </c>
      <c r="D4935" s="20">
        <f t="shared" si="7551"/>
        <v>0</v>
      </c>
      <c r="E4935" s="17">
        <f>D4935*Premissas!$C$6</f>
        <v>0</v>
      </c>
      <c r="F4935" s="15">
        <f t="shared" si="7552"/>
        <v>353</v>
      </c>
      <c r="G4935" s="18">
        <f>F4935*Premissas!$C$5</f>
        <v>11379.53179373616</v>
      </c>
      <c r="M4935" s="7" t="str">
        <f>Premissas!$E$7</f>
        <v>maio/19</v>
      </c>
      <c r="N4935" s="29">
        <f t="shared" si="7559"/>
        <v>353</v>
      </c>
      <c r="O4935" s="15">
        <f>Premissas!$I$7</f>
        <v>46.37</v>
      </c>
      <c r="P4935" s="20">
        <f t="shared" si="7554"/>
        <v>0</v>
      </c>
      <c r="Q4935" s="17">
        <f>P4935*Premissas!$C$13</f>
        <v>0</v>
      </c>
      <c r="R4935" s="15">
        <f t="shared" si="7555"/>
        <v>353</v>
      </c>
      <c r="S4935" s="18">
        <f>R4935*Premissas!$C$11</f>
        <v>17002.293577981651</v>
      </c>
      <c r="Y4935" s="7" t="str">
        <f>Premissas!$E$7</f>
        <v>maio/19</v>
      </c>
      <c r="Z4935" s="29">
        <f t="shared" si="7560"/>
        <v>353</v>
      </c>
      <c r="AA4935" s="15">
        <f>Premissas!$H$7</f>
        <v>61.04</v>
      </c>
      <c r="AB4935" s="20">
        <f t="shared" si="7557"/>
        <v>0</v>
      </c>
      <c r="AC4935" s="17">
        <f>AB4935*Premissas!$C$6</f>
        <v>0</v>
      </c>
      <c r="AD4935" s="15">
        <f t="shared" si="7558"/>
        <v>353</v>
      </c>
      <c r="AE4935" s="18">
        <f>AD4935*Premissas!$C$12</f>
        <v>11379.53179373616</v>
      </c>
    </row>
    <row r="4936" spans="1:33" x14ac:dyDescent="0.25">
      <c r="A4936" s="7" t="str">
        <f>Premissas!$E$8</f>
        <v>abril/19</v>
      </c>
      <c r="B4936" s="29">
        <f t="shared" si="7561"/>
        <v>353</v>
      </c>
      <c r="C4936" s="15">
        <f>LARGE(Premissas!$H$8:$I$8,1)</f>
        <v>81.98</v>
      </c>
      <c r="D4936" s="20">
        <f t="shared" si="7551"/>
        <v>0</v>
      </c>
      <c r="E4936" s="17">
        <f>D4936*Premissas!$C$6</f>
        <v>0</v>
      </c>
      <c r="F4936" s="15">
        <f t="shared" si="7552"/>
        <v>353</v>
      </c>
      <c r="G4936" s="18">
        <f>F4936*Premissas!$C$5</f>
        <v>11379.53179373616</v>
      </c>
      <c r="M4936" s="7" t="str">
        <f>Premissas!$E$8</f>
        <v>abril/19</v>
      </c>
      <c r="N4936" s="29">
        <f t="shared" si="7559"/>
        <v>353</v>
      </c>
      <c r="O4936" s="15">
        <f>Premissas!$I$8</f>
        <v>53.09</v>
      </c>
      <c r="P4936" s="20">
        <f t="shared" si="7554"/>
        <v>0</v>
      </c>
      <c r="Q4936" s="17">
        <f>P4936*Premissas!$C$13</f>
        <v>0</v>
      </c>
      <c r="R4936" s="15">
        <f t="shared" si="7555"/>
        <v>353</v>
      </c>
      <c r="S4936" s="18">
        <f>R4936*Premissas!$C$11</f>
        <v>17002.293577981651</v>
      </c>
      <c r="Y4936" s="7" t="str">
        <f>Premissas!$E$8</f>
        <v>abril/19</v>
      </c>
      <c r="Z4936" s="29">
        <f t="shared" si="7560"/>
        <v>353</v>
      </c>
      <c r="AA4936" s="15">
        <f>Premissas!$H$8</f>
        <v>81.98</v>
      </c>
      <c r="AB4936" s="20">
        <f t="shared" si="7557"/>
        <v>0</v>
      </c>
      <c r="AC4936" s="17">
        <f>AB4936*Premissas!$C$6</f>
        <v>0</v>
      </c>
      <c r="AD4936" s="15">
        <f t="shared" si="7558"/>
        <v>353</v>
      </c>
      <c r="AE4936" s="18">
        <f>AD4936*Premissas!$C$12</f>
        <v>11379.53179373616</v>
      </c>
    </row>
    <row r="4937" spans="1:33" x14ac:dyDescent="0.25">
      <c r="A4937" s="7" t="str">
        <f>Premissas!$E$9</f>
        <v>março/19</v>
      </c>
      <c r="B4937" s="29">
        <f t="shared" si="7561"/>
        <v>353</v>
      </c>
      <c r="C4937" s="15">
        <f>LARGE(Premissas!$H$9:$I$9,1)</f>
        <v>77.73</v>
      </c>
      <c r="D4937" s="20">
        <f t="shared" si="7551"/>
        <v>0</v>
      </c>
      <c r="E4937" s="17">
        <f>D4937*Premissas!$C$6</f>
        <v>0</v>
      </c>
      <c r="F4937" s="15">
        <f t="shared" si="7552"/>
        <v>353</v>
      </c>
      <c r="G4937" s="18">
        <f>F4937*Premissas!$C$5</f>
        <v>11379.53179373616</v>
      </c>
      <c r="M4937" s="7" t="str">
        <f>Premissas!$E$9</f>
        <v>março/19</v>
      </c>
      <c r="N4937" s="29">
        <f t="shared" si="7559"/>
        <v>353</v>
      </c>
      <c r="O4937" s="15">
        <f>Premissas!$I$9</f>
        <v>77.73</v>
      </c>
      <c r="P4937" s="20">
        <f t="shared" si="7554"/>
        <v>0</v>
      </c>
      <c r="Q4937" s="17">
        <f>P4937*Premissas!$C$13</f>
        <v>0</v>
      </c>
      <c r="R4937" s="15">
        <f t="shared" si="7555"/>
        <v>353</v>
      </c>
      <c r="S4937" s="18">
        <f>R4937*Premissas!$C$11</f>
        <v>17002.293577981651</v>
      </c>
      <c r="Y4937" s="7" t="str">
        <f>Premissas!$E$9</f>
        <v>março/19</v>
      </c>
      <c r="Z4937" s="29">
        <f t="shared" si="7560"/>
        <v>353</v>
      </c>
      <c r="AA4937" s="15">
        <f>Premissas!$H$9</f>
        <v>77.62</v>
      </c>
      <c r="AB4937" s="20">
        <f t="shared" si="7557"/>
        <v>0</v>
      </c>
      <c r="AC4937" s="17">
        <f>AB4937*Premissas!$C$6</f>
        <v>0</v>
      </c>
      <c r="AD4937" s="15">
        <f t="shared" si="7558"/>
        <v>353</v>
      </c>
      <c r="AE4937" s="18">
        <f>AD4937*Premissas!$C$12</f>
        <v>11379.53179373616</v>
      </c>
    </row>
    <row r="4938" spans="1:33" x14ac:dyDescent="0.25">
      <c r="A4938" s="7" t="str">
        <f>Premissas!$E$10</f>
        <v>fevereiro/19</v>
      </c>
      <c r="B4938" s="29">
        <f t="shared" si="7561"/>
        <v>353</v>
      </c>
      <c r="C4938" s="15">
        <f>LARGE(Premissas!$H$10:$I$10,1)</f>
        <v>89.49</v>
      </c>
      <c r="D4938" s="20">
        <f t="shared" si="7551"/>
        <v>0</v>
      </c>
      <c r="E4938" s="17">
        <f>D4938*Premissas!$C$6</f>
        <v>0</v>
      </c>
      <c r="F4938" s="15">
        <f t="shared" si="7552"/>
        <v>353</v>
      </c>
      <c r="G4938" s="18">
        <f>F4938*Premissas!$C$5</f>
        <v>11379.53179373616</v>
      </c>
      <c r="M4938" s="7" t="str">
        <f>Premissas!$E$10</f>
        <v>fevereiro/19</v>
      </c>
      <c r="N4938" s="29">
        <f t="shared" si="7559"/>
        <v>353</v>
      </c>
      <c r="O4938" s="15">
        <f>Premissas!$I$10</f>
        <v>61.82</v>
      </c>
      <c r="P4938" s="20">
        <f t="shared" si="7554"/>
        <v>0</v>
      </c>
      <c r="Q4938" s="17">
        <f>P4938*Premissas!$C$13</f>
        <v>0</v>
      </c>
      <c r="R4938" s="15">
        <f t="shared" si="7555"/>
        <v>353</v>
      </c>
      <c r="S4938" s="18">
        <f>R4938*Premissas!$C$11</f>
        <v>17002.293577981651</v>
      </c>
      <c r="Y4938" s="7" t="str">
        <f>Premissas!$E$10</f>
        <v>fevereiro/19</v>
      </c>
      <c r="Z4938" s="29">
        <f t="shared" si="7560"/>
        <v>353</v>
      </c>
      <c r="AA4938" s="15">
        <f>Premissas!$H$10</f>
        <v>89.49</v>
      </c>
      <c r="AB4938" s="20">
        <f t="shared" si="7557"/>
        <v>0</v>
      </c>
      <c r="AC4938" s="17">
        <f>AB4938*Premissas!$C$6</f>
        <v>0</v>
      </c>
      <c r="AD4938" s="15">
        <f t="shared" si="7558"/>
        <v>353</v>
      </c>
      <c r="AE4938" s="18">
        <f>AD4938*Premissas!$C$12</f>
        <v>11379.53179373616</v>
      </c>
    </row>
    <row r="4939" spans="1:33" x14ac:dyDescent="0.25">
      <c r="A4939" s="7" t="str">
        <f>Premissas!$E$11</f>
        <v>janeiro/19</v>
      </c>
      <c r="B4939" s="29">
        <f t="shared" si="7561"/>
        <v>353</v>
      </c>
      <c r="C4939" s="15">
        <f>LARGE(Premissas!$H$11:$I$11,1)</f>
        <v>81.09</v>
      </c>
      <c r="D4939" s="16">
        <f t="shared" si="7551"/>
        <v>0</v>
      </c>
      <c r="E4939" s="17">
        <f>D4939*Premissas!$C$6</f>
        <v>0</v>
      </c>
      <c r="F4939" s="15">
        <f t="shared" si="7552"/>
        <v>353</v>
      </c>
      <c r="G4939" s="18">
        <f>F4939*Premissas!$C$5</f>
        <v>11379.53179373616</v>
      </c>
      <c r="M4939" s="7" t="str">
        <f>Premissas!$E$11</f>
        <v>janeiro/19</v>
      </c>
      <c r="N4939" s="29">
        <f t="shared" si="7559"/>
        <v>353</v>
      </c>
      <c r="O4939" s="15">
        <f>Premissas!$I$11</f>
        <v>57.12</v>
      </c>
      <c r="P4939" s="16">
        <f t="shared" si="7554"/>
        <v>0</v>
      </c>
      <c r="Q4939" s="17">
        <f>P4939*Premissas!$C$13</f>
        <v>0</v>
      </c>
      <c r="R4939" s="15">
        <f t="shared" si="7555"/>
        <v>353</v>
      </c>
      <c r="S4939" s="18">
        <f>R4939*Premissas!$C$11</f>
        <v>17002.293577981651</v>
      </c>
      <c r="Y4939" s="7" t="str">
        <f>Premissas!$E$11</f>
        <v>janeiro/19</v>
      </c>
      <c r="Z4939" s="29">
        <f t="shared" si="7560"/>
        <v>353</v>
      </c>
      <c r="AA4939" s="15">
        <f>Premissas!$H$11</f>
        <v>81.09</v>
      </c>
      <c r="AB4939" s="16">
        <f t="shared" si="7557"/>
        <v>0</v>
      </c>
      <c r="AC4939" s="17">
        <f>AB4939*Premissas!$C$6</f>
        <v>0</v>
      </c>
      <c r="AD4939" s="15">
        <f t="shared" si="7558"/>
        <v>353</v>
      </c>
      <c r="AE4939" s="18">
        <f>AD4939*Premissas!$C$12</f>
        <v>11379.53179373616</v>
      </c>
    </row>
    <row r="4940" spans="1:33" x14ac:dyDescent="0.25">
      <c r="A4940" s="7" t="str">
        <f>Premissas!$E$12</f>
        <v>dezembro/18</v>
      </c>
      <c r="B4940" s="29">
        <f t="shared" si="7561"/>
        <v>353</v>
      </c>
      <c r="C4940" s="15">
        <f>LARGE(Premissas!$H$12:$I$12,1)</f>
        <v>66.98</v>
      </c>
      <c r="D4940" s="16">
        <f t="shared" si="7551"/>
        <v>0</v>
      </c>
      <c r="E4940" s="17">
        <f>D4940*Premissas!$C$6</f>
        <v>0</v>
      </c>
      <c r="F4940" s="15">
        <f t="shared" si="7552"/>
        <v>353</v>
      </c>
      <c r="G4940" s="18">
        <f>F4940*Premissas!$C$5</f>
        <v>11379.53179373616</v>
      </c>
      <c r="M4940" s="7" t="str">
        <f>Premissas!$E$12</f>
        <v>dezembro/18</v>
      </c>
      <c r="N4940" s="29">
        <f t="shared" si="7559"/>
        <v>353</v>
      </c>
      <c r="O4940" s="15">
        <f>Premissas!$I$12</f>
        <v>56.9</v>
      </c>
      <c r="P4940" s="16">
        <f t="shared" si="7554"/>
        <v>0</v>
      </c>
      <c r="Q4940" s="17">
        <f>P4940*Premissas!$C$13</f>
        <v>0</v>
      </c>
      <c r="R4940" s="15">
        <f t="shared" si="7555"/>
        <v>353</v>
      </c>
      <c r="S4940" s="18">
        <f>R4940*Premissas!$C$11</f>
        <v>17002.293577981651</v>
      </c>
      <c r="Y4940" s="7" t="str">
        <f>Premissas!$E$12</f>
        <v>dezembro/18</v>
      </c>
      <c r="Z4940" s="29">
        <f t="shared" si="7560"/>
        <v>353</v>
      </c>
      <c r="AA4940" s="15">
        <f>Premissas!$H$12</f>
        <v>66.98</v>
      </c>
      <c r="AB4940" s="16">
        <f t="shared" si="7557"/>
        <v>0</v>
      </c>
      <c r="AC4940" s="17">
        <f>AB4940*Premissas!$C$6</f>
        <v>0</v>
      </c>
      <c r="AD4940" s="15">
        <f t="shared" si="7558"/>
        <v>353</v>
      </c>
      <c r="AE4940" s="18">
        <f>AD4940*Premissas!$C$12</f>
        <v>11379.53179373616</v>
      </c>
    </row>
    <row r="4941" spans="1:33" x14ac:dyDescent="0.25">
      <c r="A4941" s="7" t="str">
        <f>Premissas!$E$13</f>
        <v>novembro/18</v>
      </c>
      <c r="B4941" s="29">
        <f t="shared" si="7561"/>
        <v>353</v>
      </c>
      <c r="C4941" s="15">
        <f>LARGE(Premissas!$H$13:$I$13,1)</f>
        <v>66.42</v>
      </c>
      <c r="D4941" s="16">
        <f t="shared" si="7551"/>
        <v>0</v>
      </c>
      <c r="E4941" s="17">
        <f>D4941*Premissas!$C$6</f>
        <v>0</v>
      </c>
      <c r="F4941" s="15">
        <f t="shared" si="7552"/>
        <v>353</v>
      </c>
      <c r="G4941" s="18">
        <f>F4941*Premissas!$C$5</f>
        <v>11379.53179373616</v>
      </c>
      <c r="M4941" s="7" t="str">
        <f>Premissas!$E$13</f>
        <v>novembro/18</v>
      </c>
      <c r="N4941" s="29">
        <f t="shared" si="7559"/>
        <v>353</v>
      </c>
      <c r="O4941" s="15">
        <f>Premissas!$I$13</f>
        <v>40.659999999999997</v>
      </c>
      <c r="P4941" s="16">
        <f t="shared" si="7554"/>
        <v>0</v>
      </c>
      <c r="Q4941" s="17">
        <f>P4941*Premissas!$C$13</f>
        <v>0</v>
      </c>
      <c r="R4941" s="15">
        <f t="shared" si="7555"/>
        <v>353</v>
      </c>
      <c r="S4941" s="18">
        <f>R4941*Premissas!$C$11</f>
        <v>17002.293577981651</v>
      </c>
      <c r="Y4941" s="7" t="str">
        <f>Premissas!$E$13</f>
        <v>novembro/18</v>
      </c>
      <c r="Z4941" s="29">
        <f t="shared" si="7560"/>
        <v>353</v>
      </c>
      <c r="AA4941" s="15">
        <f>Premissas!$H$13</f>
        <v>66.42</v>
      </c>
      <c r="AB4941" s="16">
        <f t="shared" si="7557"/>
        <v>0</v>
      </c>
      <c r="AC4941" s="17">
        <f>AB4941*Premissas!$C$6</f>
        <v>0</v>
      </c>
      <c r="AD4941" s="15">
        <f t="shared" si="7558"/>
        <v>353</v>
      </c>
      <c r="AE4941" s="18">
        <f>AD4941*Premissas!$C$12</f>
        <v>11379.53179373616</v>
      </c>
    </row>
    <row r="4942" spans="1:33" x14ac:dyDescent="0.25">
      <c r="A4942" s="26" t="s">
        <v>35</v>
      </c>
      <c r="B4942" s="5"/>
      <c r="C4942" s="5">
        <f>LARGE(C4929:C4941,1)</f>
        <v>89.49</v>
      </c>
      <c r="D4942" s="5">
        <f>LARGE(D4929:D4941,1)</f>
        <v>0</v>
      </c>
      <c r="E4942" s="27">
        <f>SUM(E4930:E4941)</f>
        <v>0</v>
      </c>
      <c r="F4942" s="5">
        <f>LARGE(F4929:F4941,1)</f>
        <v>353</v>
      </c>
      <c r="G4942" s="27">
        <f t="shared" si="7538"/>
        <v>136554.38152483388</v>
      </c>
      <c r="H4942" s="50">
        <f>E4942+G4942</f>
        <v>136554.38152483388</v>
      </c>
      <c r="I4942">
        <f>B4930</f>
        <v>353</v>
      </c>
      <c r="M4942" s="26" t="s">
        <v>35</v>
      </c>
      <c r="N4942" s="5"/>
      <c r="O4942" s="5">
        <f t="shared" ref="O4942:P4942" si="7562">LARGE(O4929:O4941,1)</f>
        <v>77.73</v>
      </c>
      <c r="P4942" s="5">
        <f t="shared" si="7562"/>
        <v>0</v>
      </c>
      <c r="Q4942" s="27">
        <f t="shared" ref="Q4942" si="7563">SUM(Q4930:Q4941)</f>
        <v>0</v>
      </c>
      <c r="R4942" s="5">
        <f t="shared" ref="R4942" si="7564">LARGE(R4929:R4941,1)</f>
        <v>353</v>
      </c>
      <c r="S4942" s="27">
        <f t="shared" si="7542"/>
        <v>204027.52293577979</v>
      </c>
      <c r="T4942" s="50">
        <f t="shared" ref="T4942" si="7565">Q4942+S4942</f>
        <v>204027.52293577979</v>
      </c>
      <c r="U4942">
        <f t="shared" ref="U4942" si="7566">N4930</f>
        <v>353</v>
      </c>
      <c r="Y4942" s="26" t="s">
        <v>35</v>
      </c>
      <c r="Z4942" s="5"/>
      <c r="AA4942" s="5">
        <f t="shared" ref="AA4942:AB4942" si="7567">LARGE(AA4929:AA4941,1)</f>
        <v>89.49</v>
      </c>
      <c r="AB4942" s="5">
        <f t="shared" si="7567"/>
        <v>0</v>
      </c>
      <c r="AC4942" s="27">
        <f t="shared" ref="AC4942" si="7568">SUM(AC4930:AC4941)</f>
        <v>0</v>
      </c>
      <c r="AD4942" s="5">
        <f t="shared" ref="AD4942" si="7569">LARGE(AD4929:AD4941,1)</f>
        <v>353</v>
      </c>
      <c r="AE4942" s="27">
        <f t="shared" si="7548"/>
        <v>136554.38152483388</v>
      </c>
      <c r="AF4942" s="50">
        <f t="shared" ref="AF4942" si="7570">AC4942+AE4942</f>
        <v>136554.38152483388</v>
      </c>
      <c r="AG4942">
        <f t="shared" ref="AG4942" si="7571">Z4930</f>
        <v>353</v>
      </c>
    </row>
    <row r="4943" spans="1:33" x14ac:dyDescent="0.25">
      <c r="A4943" s="6" t="s">
        <v>12</v>
      </c>
      <c r="B4943" s="6" t="s">
        <v>18</v>
      </c>
      <c r="C4943" s="6" t="s">
        <v>19</v>
      </c>
      <c r="D4943" s="14" t="s">
        <v>20</v>
      </c>
      <c r="E4943" s="14" t="s">
        <v>21</v>
      </c>
      <c r="F4943" s="6" t="s">
        <v>22</v>
      </c>
      <c r="G4943" s="6" t="s">
        <v>23</v>
      </c>
      <c r="M4943" s="6" t="s">
        <v>12</v>
      </c>
      <c r="N4943" s="6" t="s">
        <v>18</v>
      </c>
      <c r="O4943" s="6" t="s">
        <v>19</v>
      </c>
      <c r="P4943" s="14" t="s">
        <v>20</v>
      </c>
      <c r="Q4943" s="14" t="s">
        <v>21</v>
      </c>
      <c r="R4943" s="6" t="s">
        <v>22</v>
      </c>
      <c r="S4943" s="6" t="s">
        <v>23</v>
      </c>
      <c r="Y4943" s="6" t="s">
        <v>12</v>
      </c>
      <c r="Z4943" s="6" t="s">
        <v>18</v>
      </c>
      <c r="AA4943" s="6" t="s">
        <v>19</v>
      </c>
      <c r="AB4943" s="14" t="s">
        <v>20</v>
      </c>
      <c r="AC4943" s="14" t="s">
        <v>21</v>
      </c>
      <c r="AD4943" s="6" t="s">
        <v>22</v>
      </c>
      <c r="AE4943" s="6" t="s">
        <v>23</v>
      </c>
    </row>
    <row r="4944" spans="1:33" x14ac:dyDescent="0.25">
      <c r="A4944" s="7" t="str">
        <f>Premissas!$E$2</f>
        <v>outubro/19</v>
      </c>
      <c r="B4944" s="29">
        <f>B4930+1</f>
        <v>354</v>
      </c>
      <c r="C4944" s="15">
        <f>LARGE(Premissas!$H$2:$I$2,1)</f>
        <v>63.39</v>
      </c>
      <c r="D4944" s="16">
        <f t="shared" ref="D4944:D4955" si="7572">IF(C4944&gt;105%*B4944,(C4944-B4944),0)</f>
        <v>0</v>
      </c>
      <c r="E4944" s="17">
        <f>D4944*Premissas!$C$6</f>
        <v>0</v>
      </c>
      <c r="F4944" s="15">
        <f t="shared" ref="F4944:F4955" si="7573">IF(C4944&gt;B4944,C4944,B4944)</f>
        <v>354</v>
      </c>
      <c r="G4944" s="18">
        <f>F4944*Premissas!$C$5</f>
        <v>11411.768427712748</v>
      </c>
      <c r="M4944" s="7" t="str">
        <f>Premissas!$E$2</f>
        <v>outubro/19</v>
      </c>
      <c r="N4944" s="29">
        <f t="shared" ref="N4944" si="7574">N4930+1</f>
        <v>354</v>
      </c>
      <c r="O4944" s="15">
        <f>Premissas!$I$2</f>
        <v>63.39</v>
      </c>
      <c r="P4944" s="16">
        <f t="shared" ref="P4944:P4955" si="7575">IF(O4944&gt;105%*N4944,(O4944-N4944),0)</f>
        <v>0</v>
      </c>
      <c r="Q4944" s="17">
        <f>P4944*Premissas!$C$13</f>
        <v>0</v>
      </c>
      <c r="R4944" s="15">
        <f t="shared" ref="R4944:R4955" si="7576">IF(O4944&gt;N4944,O4944,N4944)</f>
        <v>354</v>
      </c>
      <c r="S4944" s="18">
        <f>R4944*Premissas!$C$11</f>
        <v>17050.458715596331</v>
      </c>
      <c r="Y4944" s="7" t="str">
        <f>Premissas!$E$2</f>
        <v>outubro/19</v>
      </c>
      <c r="Z4944" s="29">
        <f t="shared" ref="Z4944" si="7577">Z4930+1</f>
        <v>354</v>
      </c>
      <c r="AA4944" s="15">
        <f>Premissas!$H$2</f>
        <v>58.8</v>
      </c>
      <c r="AB4944" s="16">
        <f t="shared" ref="AB4944:AB4955" si="7578">IF(AA4944&gt;105%*Z4944,(AA4944-Z4944),0)</f>
        <v>0</v>
      </c>
      <c r="AC4944" s="17">
        <f>AB4944*Premissas!$C$6</f>
        <v>0</v>
      </c>
      <c r="AD4944" s="15">
        <f t="shared" ref="AD4944:AD4955" si="7579">IF(AA4944&gt;Z4944,AA4944,Z4944)</f>
        <v>354</v>
      </c>
      <c r="AE4944" s="18">
        <f>AD4944*Premissas!$C$12</f>
        <v>11411.768427712748</v>
      </c>
    </row>
    <row r="4945" spans="1:33" x14ac:dyDescent="0.25">
      <c r="A4945" s="7" t="str">
        <f>Premissas!$E$3</f>
        <v>setembro/19</v>
      </c>
      <c r="B4945" s="29">
        <f>B4944</f>
        <v>354</v>
      </c>
      <c r="C4945" s="15">
        <f>LARGE(Premissas!$H$3:$I$3,1)</f>
        <v>58.91</v>
      </c>
      <c r="D4945" s="16">
        <f t="shared" si="7572"/>
        <v>0</v>
      </c>
      <c r="E4945" s="17">
        <f>D4945*Premissas!$C$6</f>
        <v>0</v>
      </c>
      <c r="F4945" s="15">
        <f t="shared" si="7573"/>
        <v>354</v>
      </c>
      <c r="G4945" s="18">
        <f>F4945*Premissas!$C$5</f>
        <v>11411.768427712748</v>
      </c>
      <c r="M4945" s="7" t="str">
        <f>Premissas!$E$3</f>
        <v>setembro/19</v>
      </c>
      <c r="N4945" s="29">
        <f t="shared" ref="N4945:N4955" si="7580">N4944</f>
        <v>354</v>
      </c>
      <c r="O4945" s="15">
        <f>Premissas!$I$3</f>
        <v>52.19</v>
      </c>
      <c r="P4945" s="16">
        <f t="shared" si="7575"/>
        <v>0</v>
      </c>
      <c r="Q4945" s="17">
        <f>P4945*Premissas!$C$13</f>
        <v>0</v>
      </c>
      <c r="R4945" s="15">
        <f t="shared" si="7576"/>
        <v>354</v>
      </c>
      <c r="S4945" s="18">
        <f>R4945*Premissas!$C$11</f>
        <v>17050.458715596331</v>
      </c>
      <c r="Y4945" s="7" t="str">
        <f>Premissas!$E$3</f>
        <v>setembro/19</v>
      </c>
      <c r="Z4945" s="29">
        <f t="shared" ref="Z4945:Z4955" si="7581">Z4944</f>
        <v>354</v>
      </c>
      <c r="AA4945" s="15">
        <f>Premissas!$H$3</f>
        <v>58.91</v>
      </c>
      <c r="AB4945" s="16">
        <f t="shared" si="7578"/>
        <v>0</v>
      </c>
      <c r="AC4945" s="17">
        <f>AB4945*Premissas!$C$6</f>
        <v>0</v>
      </c>
      <c r="AD4945" s="15">
        <f t="shared" si="7579"/>
        <v>354</v>
      </c>
      <c r="AE4945" s="18">
        <f>AD4945*Premissas!$C$12</f>
        <v>11411.768427712748</v>
      </c>
    </row>
    <row r="4946" spans="1:33" x14ac:dyDescent="0.25">
      <c r="A4946" s="7" t="str">
        <f>Premissas!$E$4</f>
        <v>agosto/19</v>
      </c>
      <c r="B4946" s="29">
        <f t="shared" ref="B4946:B4955" si="7582">B4945</f>
        <v>354</v>
      </c>
      <c r="C4946" s="15">
        <f>LARGE(Premissas!$H$4:$I$4,1)</f>
        <v>46.48</v>
      </c>
      <c r="D4946" s="16">
        <f t="shared" si="7572"/>
        <v>0</v>
      </c>
      <c r="E4946" s="17">
        <f>D4946*Premissas!$C$6</f>
        <v>0</v>
      </c>
      <c r="F4946" s="15">
        <f t="shared" si="7573"/>
        <v>354</v>
      </c>
      <c r="G4946" s="18">
        <f>F4946*Premissas!$C$5</f>
        <v>11411.768427712748</v>
      </c>
      <c r="M4946" s="7" t="str">
        <f>Premissas!$E$4</f>
        <v>agosto/19</v>
      </c>
      <c r="N4946" s="29">
        <f t="shared" si="7580"/>
        <v>354</v>
      </c>
      <c r="O4946" s="15">
        <f>Premissas!$I$4</f>
        <v>20.16</v>
      </c>
      <c r="P4946" s="16">
        <f t="shared" si="7575"/>
        <v>0</v>
      </c>
      <c r="Q4946" s="17">
        <f>P4946*Premissas!$C$13</f>
        <v>0</v>
      </c>
      <c r="R4946" s="15">
        <f t="shared" si="7576"/>
        <v>354</v>
      </c>
      <c r="S4946" s="18">
        <f>R4946*Premissas!$C$11</f>
        <v>17050.458715596331</v>
      </c>
      <c r="Y4946" s="7" t="str">
        <f>Premissas!$E$4</f>
        <v>agosto/19</v>
      </c>
      <c r="Z4946" s="29">
        <f t="shared" si="7581"/>
        <v>354</v>
      </c>
      <c r="AA4946" s="15">
        <f>Premissas!$H$4</f>
        <v>46.48</v>
      </c>
      <c r="AB4946" s="16">
        <f t="shared" si="7578"/>
        <v>0</v>
      </c>
      <c r="AC4946" s="17">
        <f>AB4946*Premissas!$C$6</f>
        <v>0</v>
      </c>
      <c r="AD4946" s="15">
        <f t="shared" si="7579"/>
        <v>354</v>
      </c>
      <c r="AE4946" s="18">
        <f>AD4946*Premissas!$C$12</f>
        <v>11411.768427712748</v>
      </c>
    </row>
    <row r="4947" spans="1:33" x14ac:dyDescent="0.25">
      <c r="A4947" s="7" t="str">
        <f>Premissas!$E$5</f>
        <v>julho/19</v>
      </c>
      <c r="B4947" s="29">
        <f t="shared" si="7582"/>
        <v>354</v>
      </c>
      <c r="C4947" s="15">
        <f>LARGE(Premissas!$H$5:$I$5,1)</f>
        <v>63.17</v>
      </c>
      <c r="D4947" s="16">
        <f t="shared" si="7572"/>
        <v>0</v>
      </c>
      <c r="E4947" s="17">
        <f>D4947*Premissas!$C$6</f>
        <v>0</v>
      </c>
      <c r="F4947" s="15">
        <f t="shared" si="7573"/>
        <v>354</v>
      </c>
      <c r="G4947" s="18">
        <f>F4947*Premissas!$C$5</f>
        <v>11411.768427712748</v>
      </c>
      <c r="M4947" s="7" t="str">
        <f>Premissas!$E$5</f>
        <v>julho/19</v>
      </c>
      <c r="N4947" s="29">
        <f t="shared" si="7580"/>
        <v>354</v>
      </c>
      <c r="O4947" s="15">
        <f>Premissas!$I$5</f>
        <v>39.979999999999997</v>
      </c>
      <c r="P4947" s="16">
        <f t="shared" si="7575"/>
        <v>0</v>
      </c>
      <c r="Q4947" s="17">
        <f>P4947*Premissas!$C$13</f>
        <v>0</v>
      </c>
      <c r="R4947" s="15">
        <f t="shared" si="7576"/>
        <v>354</v>
      </c>
      <c r="S4947" s="18">
        <f>R4947*Premissas!$C$11</f>
        <v>17050.458715596331</v>
      </c>
      <c r="Y4947" s="7" t="str">
        <f>Premissas!$E$5</f>
        <v>julho/19</v>
      </c>
      <c r="Z4947" s="29">
        <f t="shared" si="7581"/>
        <v>354</v>
      </c>
      <c r="AA4947" s="15">
        <f>Premissas!$H$5</f>
        <v>63.17</v>
      </c>
      <c r="AB4947" s="16">
        <f t="shared" si="7578"/>
        <v>0</v>
      </c>
      <c r="AC4947" s="17">
        <f>AB4947*Premissas!$C$6</f>
        <v>0</v>
      </c>
      <c r="AD4947" s="15">
        <f t="shared" si="7579"/>
        <v>354</v>
      </c>
      <c r="AE4947" s="18">
        <f>AD4947*Premissas!$C$12</f>
        <v>11411.768427712748</v>
      </c>
    </row>
    <row r="4948" spans="1:33" x14ac:dyDescent="0.25">
      <c r="A4948" s="7" t="str">
        <f>Premissas!$E$6</f>
        <v>junho/19</v>
      </c>
      <c r="B4948" s="29">
        <f t="shared" si="7582"/>
        <v>354</v>
      </c>
      <c r="C4948" s="15">
        <f>LARGE(Premissas!$H$6:$I$6,1)</f>
        <v>59.47</v>
      </c>
      <c r="D4948" s="16">
        <f t="shared" si="7572"/>
        <v>0</v>
      </c>
      <c r="E4948" s="17">
        <f>D4948*Premissas!$C$6</f>
        <v>0</v>
      </c>
      <c r="F4948" s="15">
        <f t="shared" si="7573"/>
        <v>354</v>
      </c>
      <c r="G4948" s="18">
        <f>F4948*Premissas!$C$5</f>
        <v>11411.768427712748</v>
      </c>
      <c r="M4948" s="7" t="str">
        <f>Premissas!$E$6</f>
        <v>junho/19</v>
      </c>
      <c r="N4948" s="29">
        <f t="shared" si="7580"/>
        <v>354</v>
      </c>
      <c r="O4948" s="15">
        <f>Premissas!$I$6</f>
        <v>47.71</v>
      </c>
      <c r="P4948" s="16">
        <f t="shared" si="7575"/>
        <v>0</v>
      </c>
      <c r="Q4948" s="17">
        <f>P4948*Premissas!$C$13</f>
        <v>0</v>
      </c>
      <c r="R4948" s="15">
        <f t="shared" si="7576"/>
        <v>354</v>
      </c>
      <c r="S4948" s="18">
        <f>R4948*Premissas!$C$11</f>
        <v>17050.458715596331</v>
      </c>
      <c r="Y4948" s="7" t="str">
        <f>Premissas!$E$6</f>
        <v>junho/19</v>
      </c>
      <c r="Z4948" s="29">
        <f t="shared" si="7581"/>
        <v>354</v>
      </c>
      <c r="AA4948" s="15">
        <f>Premissas!$H$6</f>
        <v>59.47</v>
      </c>
      <c r="AB4948" s="16">
        <f t="shared" si="7578"/>
        <v>0</v>
      </c>
      <c r="AC4948" s="17">
        <f>AB4948*Premissas!$C$6</f>
        <v>0</v>
      </c>
      <c r="AD4948" s="15">
        <f t="shared" si="7579"/>
        <v>354</v>
      </c>
      <c r="AE4948" s="18">
        <f>AD4948*Premissas!$C$12</f>
        <v>11411.768427712748</v>
      </c>
    </row>
    <row r="4949" spans="1:33" x14ac:dyDescent="0.25">
      <c r="A4949" s="7" t="str">
        <f>Premissas!$E$7</f>
        <v>maio/19</v>
      </c>
      <c r="B4949" s="29">
        <f t="shared" si="7582"/>
        <v>354</v>
      </c>
      <c r="C4949" s="15">
        <f>LARGE(Premissas!$H$7:$I$7,1)</f>
        <v>61.04</v>
      </c>
      <c r="D4949" s="20">
        <f t="shared" si="7572"/>
        <v>0</v>
      </c>
      <c r="E4949" s="17">
        <f>D4949*Premissas!$C$6</f>
        <v>0</v>
      </c>
      <c r="F4949" s="15">
        <f t="shared" si="7573"/>
        <v>354</v>
      </c>
      <c r="G4949" s="18">
        <f>F4949*Premissas!$C$5</f>
        <v>11411.768427712748</v>
      </c>
      <c r="M4949" s="7" t="str">
        <f>Premissas!$E$7</f>
        <v>maio/19</v>
      </c>
      <c r="N4949" s="29">
        <f t="shared" si="7580"/>
        <v>354</v>
      </c>
      <c r="O4949" s="15">
        <f>Premissas!$I$7</f>
        <v>46.37</v>
      </c>
      <c r="P4949" s="20">
        <f t="shared" si="7575"/>
        <v>0</v>
      </c>
      <c r="Q4949" s="17">
        <f>P4949*Premissas!$C$13</f>
        <v>0</v>
      </c>
      <c r="R4949" s="15">
        <f t="shared" si="7576"/>
        <v>354</v>
      </c>
      <c r="S4949" s="18">
        <f>R4949*Premissas!$C$11</f>
        <v>17050.458715596331</v>
      </c>
      <c r="Y4949" s="7" t="str">
        <f>Premissas!$E$7</f>
        <v>maio/19</v>
      </c>
      <c r="Z4949" s="29">
        <f t="shared" si="7581"/>
        <v>354</v>
      </c>
      <c r="AA4949" s="15">
        <f>Premissas!$H$7</f>
        <v>61.04</v>
      </c>
      <c r="AB4949" s="20">
        <f t="shared" si="7578"/>
        <v>0</v>
      </c>
      <c r="AC4949" s="17">
        <f>AB4949*Premissas!$C$6</f>
        <v>0</v>
      </c>
      <c r="AD4949" s="15">
        <f t="shared" si="7579"/>
        <v>354</v>
      </c>
      <c r="AE4949" s="18">
        <f>AD4949*Premissas!$C$12</f>
        <v>11411.768427712748</v>
      </c>
    </row>
    <row r="4950" spans="1:33" x14ac:dyDescent="0.25">
      <c r="A4950" s="7" t="str">
        <f>Premissas!$E$8</f>
        <v>abril/19</v>
      </c>
      <c r="B4950" s="29">
        <f t="shared" si="7582"/>
        <v>354</v>
      </c>
      <c r="C4950" s="15">
        <f>LARGE(Premissas!$H$8:$I$8,1)</f>
        <v>81.98</v>
      </c>
      <c r="D4950" s="20">
        <f t="shared" si="7572"/>
        <v>0</v>
      </c>
      <c r="E4950" s="17">
        <f>D4950*Premissas!$C$6</f>
        <v>0</v>
      </c>
      <c r="F4950" s="15">
        <f t="shared" si="7573"/>
        <v>354</v>
      </c>
      <c r="G4950" s="18">
        <f>F4950*Premissas!$C$5</f>
        <v>11411.768427712748</v>
      </c>
      <c r="M4950" s="7" t="str">
        <f>Premissas!$E$8</f>
        <v>abril/19</v>
      </c>
      <c r="N4950" s="29">
        <f t="shared" si="7580"/>
        <v>354</v>
      </c>
      <c r="O4950" s="15">
        <f>Premissas!$I$8</f>
        <v>53.09</v>
      </c>
      <c r="P4950" s="20">
        <f t="shared" si="7575"/>
        <v>0</v>
      </c>
      <c r="Q4950" s="17">
        <f>P4950*Premissas!$C$13</f>
        <v>0</v>
      </c>
      <c r="R4950" s="15">
        <f t="shared" si="7576"/>
        <v>354</v>
      </c>
      <c r="S4950" s="18">
        <f>R4950*Premissas!$C$11</f>
        <v>17050.458715596331</v>
      </c>
      <c r="Y4950" s="7" t="str">
        <f>Premissas!$E$8</f>
        <v>abril/19</v>
      </c>
      <c r="Z4950" s="29">
        <f t="shared" si="7581"/>
        <v>354</v>
      </c>
      <c r="AA4950" s="15">
        <f>Premissas!$H$8</f>
        <v>81.98</v>
      </c>
      <c r="AB4950" s="20">
        <f t="shared" si="7578"/>
        <v>0</v>
      </c>
      <c r="AC4950" s="17">
        <f>AB4950*Premissas!$C$6</f>
        <v>0</v>
      </c>
      <c r="AD4950" s="15">
        <f t="shared" si="7579"/>
        <v>354</v>
      </c>
      <c r="AE4950" s="18">
        <f>AD4950*Premissas!$C$12</f>
        <v>11411.768427712748</v>
      </c>
    </row>
    <row r="4951" spans="1:33" x14ac:dyDescent="0.25">
      <c r="A4951" s="7" t="str">
        <f>Premissas!$E$9</f>
        <v>março/19</v>
      </c>
      <c r="B4951" s="29">
        <f t="shared" si="7582"/>
        <v>354</v>
      </c>
      <c r="C4951" s="15">
        <f>LARGE(Premissas!$H$9:$I$9,1)</f>
        <v>77.73</v>
      </c>
      <c r="D4951" s="20">
        <f t="shared" si="7572"/>
        <v>0</v>
      </c>
      <c r="E4951" s="17">
        <f>D4951*Premissas!$C$6</f>
        <v>0</v>
      </c>
      <c r="F4951" s="15">
        <f t="shared" si="7573"/>
        <v>354</v>
      </c>
      <c r="G4951" s="18">
        <f>F4951*Premissas!$C$5</f>
        <v>11411.768427712748</v>
      </c>
      <c r="M4951" s="7" t="str">
        <f>Premissas!$E$9</f>
        <v>março/19</v>
      </c>
      <c r="N4951" s="29">
        <f t="shared" si="7580"/>
        <v>354</v>
      </c>
      <c r="O4951" s="15">
        <f>Premissas!$I$9</f>
        <v>77.73</v>
      </c>
      <c r="P4951" s="20">
        <f t="shared" si="7575"/>
        <v>0</v>
      </c>
      <c r="Q4951" s="17">
        <f>P4951*Premissas!$C$13</f>
        <v>0</v>
      </c>
      <c r="R4951" s="15">
        <f t="shared" si="7576"/>
        <v>354</v>
      </c>
      <c r="S4951" s="18">
        <f>R4951*Premissas!$C$11</f>
        <v>17050.458715596331</v>
      </c>
      <c r="Y4951" s="7" t="str">
        <f>Premissas!$E$9</f>
        <v>março/19</v>
      </c>
      <c r="Z4951" s="29">
        <f t="shared" si="7581"/>
        <v>354</v>
      </c>
      <c r="AA4951" s="15">
        <f>Premissas!$H$9</f>
        <v>77.62</v>
      </c>
      <c r="AB4951" s="20">
        <f t="shared" si="7578"/>
        <v>0</v>
      </c>
      <c r="AC4951" s="17">
        <f>AB4951*Premissas!$C$6</f>
        <v>0</v>
      </c>
      <c r="AD4951" s="15">
        <f t="shared" si="7579"/>
        <v>354</v>
      </c>
      <c r="AE4951" s="18">
        <f>AD4951*Premissas!$C$12</f>
        <v>11411.768427712748</v>
      </c>
    </row>
    <row r="4952" spans="1:33" x14ac:dyDescent="0.25">
      <c r="A4952" s="7" t="str">
        <f>Premissas!$E$10</f>
        <v>fevereiro/19</v>
      </c>
      <c r="B4952" s="29">
        <f t="shared" si="7582"/>
        <v>354</v>
      </c>
      <c r="C4952" s="15">
        <f>LARGE(Premissas!$H$10:$I$10,1)</f>
        <v>89.49</v>
      </c>
      <c r="D4952" s="20">
        <f t="shared" si="7572"/>
        <v>0</v>
      </c>
      <c r="E4952" s="17">
        <f>D4952*Premissas!$C$6</f>
        <v>0</v>
      </c>
      <c r="F4952" s="15">
        <f t="shared" si="7573"/>
        <v>354</v>
      </c>
      <c r="G4952" s="18">
        <f>F4952*Premissas!$C$5</f>
        <v>11411.768427712748</v>
      </c>
      <c r="M4952" s="7" t="str">
        <f>Premissas!$E$10</f>
        <v>fevereiro/19</v>
      </c>
      <c r="N4952" s="29">
        <f t="shared" si="7580"/>
        <v>354</v>
      </c>
      <c r="O4952" s="15">
        <f>Premissas!$I$10</f>
        <v>61.82</v>
      </c>
      <c r="P4952" s="20">
        <f t="shared" si="7575"/>
        <v>0</v>
      </c>
      <c r="Q4952" s="17">
        <f>P4952*Premissas!$C$13</f>
        <v>0</v>
      </c>
      <c r="R4952" s="15">
        <f t="shared" si="7576"/>
        <v>354</v>
      </c>
      <c r="S4952" s="18">
        <f>R4952*Premissas!$C$11</f>
        <v>17050.458715596331</v>
      </c>
      <c r="Y4952" s="7" t="str">
        <f>Premissas!$E$10</f>
        <v>fevereiro/19</v>
      </c>
      <c r="Z4952" s="29">
        <f t="shared" si="7581"/>
        <v>354</v>
      </c>
      <c r="AA4952" s="15">
        <f>Premissas!$H$10</f>
        <v>89.49</v>
      </c>
      <c r="AB4952" s="20">
        <f t="shared" si="7578"/>
        <v>0</v>
      </c>
      <c r="AC4952" s="17">
        <f>AB4952*Premissas!$C$6</f>
        <v>0</v>
      </c>
      <c r="AD4952" s="15">
        <f t="shared" si="7579"/>
        <v>354</v>
      </c>
      <c r="AE4952" s="18">
        <f>AD4952*Premissas!$C$12</f>
        <v>11411.768427712748</v>
      </c>
    </row>
    <row r="4953" spans="1:33" x14ac:dyDescent="0.25">
      <c r="A4953" s="7" t="str">
        <f>Premissas!$E$11</f>
        <v>janeiro/19</v>
      </c>
      <c r="B4953" s="29">
        <f t="shared" si="7582"/>
        <v>354</v>
      </c>
      <c r="C4953" s="15">
        <f>LARGE(Premissas!$H$11:$I$11,1)</f>
        <v>81.09</v>
      </c>
      <c r="D4953" s="16">
        <f t="shared" si="7572"/>
        <v>0</v>
      </c>
      <c r="E4953" s="17">
        <f>D4953*Premissas!$C$6</f>
        <v>0</v>
      </c>
      <c r="F4953" s="15">
        <f t="shared" si="7573"/>
        <v>354</v>
      </c>
      <c r="G4953" s="18">
        <f>F4953*Premissas!$C$5</f>
        <v>11411.768427712748</v>
      </c>
      <c r="M4953" s="7" t="str">
        <f>Premissas!$E$11</f>
        <v>janeiro/19</v>
      </c>
      <c r="N4953" s="29">
        <f t="shared" si="7580"/>
        <v>354</v>
      </c>
      <c r="O4953" s="15">
        <f>Premissas!$I$11</f>
        <v>57.12</v>
      </c>
      <c r="P4953" s="16">
        <f t="shared" si="7575"/>
        <v>0</v>
      </c>
      <c r="Q4953" s="17">
        <f>P4953*Premissas!$C$13</f>
        <v>0</v>
      </c>
      <c r="R4953" s="15">
        <f t="shared" si="7576"/>
        <v>354</v>
      </c>
      <c r="S4953" s="18">
        <f>R4953*Premissas!$C$11</f>
        <v>17050.458715596331</v>
      </c>
      <c r="Y4953" s="7" t="str">
        <f>Premissas!$E$11</f>
        <v>janeiro/19</v>
      </c>
      <c r="Z4953" s="29">
        <f t="shared" si="7581"/>
        <v>354</v>
      </c>
      <c r="AA4953" s="15">
        <f>Premissas!$H$11</f>
        <v>81.09</v>
      </c>
      <c r="AB4953" s="16">
        <f t="shared" si="7578"/>
        <v>0</v>
      </c>
      <c r="AC4953" s="17">
        <f>AB4953*Premissas!$C$6</f>
        <v>0</v>
      </c>
      <c r="AD4953" s="15">
        <f t="shared" si="7579"/>
        <v>354</v>
      </c>
      <c r="AE4953" s="18">
        <f>AD4953*Premissas!$C$12</f>
        <v>11411.768427712748</v>
      </c>
    </row>
    <row r="4954" spans="1:33" x14ac:dyDescent="0.25">
      <c r="A4954" s="7" t="str">
        <f>Premissas!$E$12</f>
        <v>dezembro/18</v>
      </c>
      <c r="B4954" s="29">
        <f t="shared" si="7582"/>
        <v>354</v>
      </c>
      <c r="C4954" s="15">
        <f>LARGE(Premissas!$H$12:$I$12,1)</f>
        <v>66.98</v>
      </c>
      <c r="D4954" s="16">
        <f t="shared" si="7572"/>
        <v>0</v>
      </c>
      <c r="E4954" s="17">
        <f>D4954*Premissas!$C$6</f>
        <v>0</v>
      </c>
      <c r="F4954" s="15">
        <f t="shared" si="7573"/>
        <v>354</v>
      </c>
      <c r="G4954" s="18">
        <f>F4954*Premissas!$C$5</f>
        <v>11411.768427712748</v>
      </c>
      <c r="M4954" s="7" t="str">
        <f>Premissas!$E$12</f>
        <v>dezembro/18</v>
      </c>
      <c r="N4954" s="29">
        <f t="shared" si="7580"/>
        <v>354</v>
      </c>
      <c r="O4954" s="15">
        <f>Premissas!$I$12</f>
        <v>56.9</v>
      </c>
      <c r="P4954" s="16">
        <f t="shared" si="7575"/>
        <v>0</v>
      </c>
      <c r="Q4954" s="17">
        <f>P4954*Premissas!$C$13</f>
        <v>0</v>
      </c>
      <c r="R4954" s="15">
        <f t="shared" si="7576"/>
        <v>354</v>
      </c>
      <c r="S4954" s="18">
        <f>R4954*Premissas!$C$11</f>
        <v>17050.458715596331</v>
      </c>
      <c r="Y4954" s="7" t="str">
        <f>Premissas!$E$12</f>
        <v>dezembro/18</v>
      </c>
      <c r="Z4954" s="29">
        <f t="shared" si="7581"/>
        <v>354</v>
      </c>
      <c r="AA4954" s="15">
        <f>Premissas!$H$12</f>
        <v>66.98</v>
      </c>
      <c r="AB4954" s="16">
        <f t="shared" si="7578"/>
        <v>0</v>
      </c>
      <c r="AC4954" s="17">
        <f>AB4954*Premissas!$C$6</f>
        <v>0</v>
      </c>
      <c r="AD4954" s="15">
        <f t="shared" si="7579"/>
        <v>354</v>
      </c>
      <c r="AE4954" s="18">
        <f>AD4954*Premissas!$C$12</f>
        <v>11411.768427712748</v>
      </c>
    </row>
    <row r="4955" spans="1:33" x14ac:dyDescent="0.25">
      <c r="A4955" s="7" t="str">
        <f>Premissas!$E$13</f>
        <v>novembro/18</v>
      </c>
      <c r="B4955" s="29">
        <f t="shared" si="7582"/>
        <v>354</v>
      </c>
      <c r="C4955" s="15">
        <f>LARGE(Premissas!$H$13:$I$13,1)</f>
        <v>66.42</v>
      </c>
      <c r="D4955" s="16">
        <f t="shared" si="7572"/>
        <v>0</v>
      </c>
      <c r="E4955" s="17">
        <f>D4955*Premissas!$C$6</f>
        <v>0</v>
      </c>
      <c r="F4955" s="15">
        <f t="shared" si="7573"/>
        <v>354</v>
      </c>
      <c r="G4955" s="18">
        <f>F4955*Premissas!$C$5</f>
        <v>11411.768427712748</v>
      </c>
      <c r="M4955" s="7" t="str">
        <f>Premissas!$E$13</f>
        <v>novembro/18</v>
      </c>
      <c r="N4955" s="29">
        <f t="shared" si="7580"/>
        <v>354</v>
      </c>
      <c r="O4955" s="15">
        <f>Premissas!$I$13</f>
        <v>40.659999999999997</v>
      </c>
      <c r="P4955" s="16">
        <f t="shared" si="7575"/>
        <v>0</v>
      </c>
      <c r="Q4955" s="17">
        <f>P4955*Premissas!$C$13</f>
        <v>0</v>
      </c>
      <c r="R4955" s="15">
        <f t="shared" si="7576"/>
        <v>354</v>
      </c>
      <c r="S4955" s="18">
        <f>R4955*Premissas!$C$11</f>
        <v>17050.458715596331</v>
      </c>
      <c r="Y4955" s="7" t="str">
        <f>Premissas!$E$13</f>
        <v>novembro/18</v>
      </c>
      <c r="Z4955" s="29">
        <f t="shared" si="7581"/>
        <v>354</v>
      </c>
      <c r="AA4955" s="15">
        <f>Premissas!$H$13</f>
        <v>66.42</v>
      </c>
      <c r="AB4955" s="16">
        <f t="shared" si="7578"/>
        <v>0</v>
      </c>
      <c r="AC4955" s="17">
        <f>AB4955*Premissas!$C$6</f>
        <v>0</v>
      </c>
      <c r="AD4955" s="15">
        <f t="shared" si="7579"/>
        <v>354</v>
      </c>
      <c r="AE4955" s="18">
        <f>AD4955*Premissas!$C$12</f>
        <v>11411.768427712748</v>
      </c>
    </row>
    <row r="4956" spans="1:33" x14ac:dyDescent="0.25">
      <c r="A4956" s="26" t="s">
        <v>35</v>
      </c>
      <c r="B4956" s="5"/>
      <c r="C4956" s="5">
        <f>LARGE(C4943:C4955,1)</f>
        <v>89.49</v>
      </c>
      <c r="D4956" s="5">
        <f>LARGE(D4943:D4955,1)</f>
        <v>0</v>
      </c>
      <c r="E4956" s="27">
        <f>SUM(E4944:E4955)</f>
        <v>0</v>
      </c>
      <c r="F4956" s="5">
        <f>LARGE(F4943:F4955,1)</f>
        <v>354</v>
      </c>
      <c r="G4956" s="27">
        <f t="shared" si="7538"/>
        <v>136941.22113255301</v>
      </c>
      <c r="H4956" s="50">
        <f>E4956+G4956</f>
        <v>136941.22113255301</v>
      </c>
      <c r="I4956">
        <f>B4944</f>
        <v>354</v>
      </c>
      <c r="M4956" s="26" t="s">
        <v>35</v>
      </c>
      <c r="N4956" s="5"/>
      <c r="O4956" s="5">
        <f t="shared" ref="O4956:P4956" si="7583">LARGE(O4943:O4955,1)</f>
        <v>77.73</v>
      </c>
      <c r="P4956" s="5">
        <f t="shared" si="7583"/>
        <v>0</v>
      </c>
      <c r="Q4956" s="27">
        <f t="shared" ref="Q4956" si="7584">SUM(Q4944:Q4955)</f>
        <v>0</v>
      </c>
      <c r="R4956" s="5">
        <f t="shared" ref="R4956" si="7585">LARGE(R4943:R4955,1)</f>
        <v>354</v>
      </c>
      <c r="S4956" s="27">
        <f t="shared" si="7542"/>
        <v>204605.50458715591</v>
      </c>
      <c r="T4956" s="50">
        <f t="shared" ref="T4956" si="7586">Q4956+S4956</f>
        <v>204605.50458715591</v>
      </c>
      <c r="U4956">
        <f t="shared" ref="U4956" si="7587">N4944</f>
        <v>354</v>
      </c>
      <c r="Y4956" s="26" t="s">
        <v>35</v>
      </c>
      <c r="Z4956" s="5"/>
      <c r="AA4956" s="5">
        <f t="shared" ref="AA4956:AB4956" si="7588">LARGE(AA4943:AA4955,1)</f>
        <v>89.49</v>
      </c>
      <c r="AB4956" s="5">
        <f t="shared" si="7588"/>
        <v>0</v>
      </c>
      <c r="AC4956" s="27">
        <f t="shared" ref="AC4956" si="7589">SUM(AC4944:AC4955)</f>
        <v>0</v>
      </c>
      <c r="AD4956" s="5">
        <f t="shared" ref="AD4956" si="7590">LARGE(AD4943:AD4955,1)</f>
        <v>354</v>
      </c>
      <c r="AE4956" s="27">
        <f t="shared" si="7548"/>
        <v>136941.22113255301</v>
      </c>
      <c r="AF4956" s="50">
        <f t="shared" ref="AF4956" si="7591">AC4956+AE4956</f>
        <v>136941.22113255301</v>
      </c>
      <c r="AG4956">
        <f t="shared" ref="AG4956" si="7592">Z4944</f>
        <v>354</v>
      </c>
    </row>
    <row r="4957" spans="1:33" x14ac:dyDescent="0.25">
      <c r="A4957" s="6" t="s">
        <v>12</v>
      </c>
      <c r="B4957" s="6" t="s">
        <v>18</v>
      </c>
      <c r="C4957" s="6" t="s">
        <v>19</v>
      </c>
      <c r="D4957" s="14" t="s">
        <v>20</v>
      </c>
      <c r="E4957" s="14" t="s">
        <v>21</v>
      </c>
      <c r="F4957" s="6" t="s">
        <v>22</v>
      </c>
      <c r="G4957" s="6" t="s">
        <v>23</v>
      </c>
      <c r="M4957" s="6" t="s">
        <v>12</v>
      </c>
      <c r="N4957" s="6" t="s">
        <v>18</v>
      </c>
      <c r="O4957" s="6" t="s">
        <v>19</v>
      </c>
      <c r="P4957" s="14" t="s">
        <v>20</v>
      </c>
      <c r="Q4957" s="14" t="s">
        <v>21</v>
      </c>
      <c r="R4957" s="6" t="s">
        <v>22</v>
      </c>
      <c r="S4957" s="6" t="s">
        <v>23</v>
      </c>
      <c r="Y4957" s="6" t="s">
        <v>12</v>
      </c>
      <c r="Z4957" s="6" t="s">
        <v>18</v>
      </c>
      <c r="AA4957" s="6" t="s">
        <v>19</v>
      </c>
      <c r="AB4957" s="14" t="s">
        <v>20</v>
      </c>
      <c r="AC4957" s="14" t="s">
        <v>21</v>
      </c>
      <c r="AD4957" s="6" t="s">
        <v>22</v>
      </c>
      <c r="AE4957" s="6" t="s">
        <v>23</v>
      </c>
    </row>
    <row r="4958" spans="1:33" x14ac:dyDescent="0.25">
      <c r="A4958" s="7" t="str">
        <f>Premissas!$E$2</f>
        <v>outubro/19</v>
      </c>
      <c r="B4958" s="29">
        <f>B4944+1</f>
        <v>355</v>
      </c>
      <c r="C4958" s="15">
        <f>LARGE(Premissas!$H$2:$I$2,1)</f>
        <v>63.39</v>
      </c>
      <c r="D4958" s="16">
        <f t="shared" ref="D4958:D4969" si="7593">IF(C4958&gt;105%*B4958,(C4958-B4958),0)</f>
        <v>0</v>
      </c>
      <c r="E4958" s="17">
        <f>D4958*Premissas!$C$6</f>
        <v>0</v>
      </c>
      <c r="F4958" s="15">
        <f t="shared" ref="F4958:F4969" si="7594">IF(C4958&gt;B4958,C4958,B4958)</f>
        <v>355</v>
      </c>
      <c r="G4958" s="18">
        <f>F4958*Premissas!$C$5</f>
        <v>11444.005061689339</v>
      </c>
      <c r="M4958" s="7" t="str">
        <f>Premissas!$E$2</f>
        <v>outubro/19</v>
      </c>
      <c r="N4958" s="29">
        <f t="shared" ref="N4958" si="7595">N4944+1</f>
        <v>355</v>
      </c>
      <c r="O4958" s="15">
        <f>Premissas!$I$2</f>
        <v>63.39</v>
      </c>
      <c r="P4958" s="16">
        <f t="shared" ref="P4958:P4969" si="7596">IF(O4958&gt;105%*N4958,(O4958-N4958),0)</f>
        <v>0</v>
      </c>
      <c r="Q4958" s="17">
        <f>P4958*Premissas!$C$13</f>
        <v>0</v>
      </c>
      <c r="R4958" s="15">
        <f t="shared" ref="R4958:R4969" si="7597">IF(O4958&gt;N4958,O4958,N4958)</f>
        <v>355</v>
      </c>
      <c r="S4958" s="18">
        <f>R4958*Premissas!$C$11</f>
        <v>17098.623853211007</v>
      </c>
      <c r="Y4958" s="7" t="str">
        <f>Premissas!$E$2</f>
        <v>outubro/19</v>
      </c>
      <c r="Z4958" s="29">
        <f t="shared" ref="Z4958" si="7598">Z4944+1</f>
        <v>355</v>
      </c>
      <c r="AA4958" s="15">
        <f>Premissas!$H$2</f>
        <v>58.8</v>
      </c>
      <c r="AB4958" s="16">
        <f t="shared" ref="AB4958:AB4969" si="7599">IF(AA4958&gt;105%*Z4958,(AA4958-Z4958),0)</f>
        <v>0</v>
      </c>
      <c r="AC4958" s="17">
        <f>AB4958*Premissas!$C$6</f>
        <v>0</v>
      </c>
      <c r="AD4958" s="15">
        <f t="shared" ref="AD4958:AD4969" si="7600">IF(AA4958&gt;Z4958,AA4958,Z4958)</f>
        <v>355</v>
      </c>
      <c r="AE4958" s="18">
        <f>AD4958*Premissas!$C$12</f>
        <v>11444.005061689339</v>
      </c>
    </row>
    <row r="4959" spans="1:33" x14ac:dyDescent="0.25">
      <c r="A4959" s="7" t="str">
        <f>Premissas!$E$3</f>
        <v>setembro/19</v>
      </c>
      <c r="B4959" s="29">
        <f>B4958</f>
        <v>355</v>
      </c>
      <c r="C4959" s="15">
        <f>LARGE(Premissas!$H$3:$I$3,1)</f>
        <v>58.91</v>
      </c>
      <c r="D4959" s="16">
        <f t="shared" si="7593"/>
        <v>0</v>
      </c>
      <c r="E4959" s="17">
        <f>D4959*Premissas!$C$6</f>
        <v>0</v>
      </c>
      <c r="F4959" s="15">
        <f t="shared" si="7594"/>
        <v>355</v>
      </c>
      <c r="G4959" s="18">
        <f>F4959*Premissas!$C$5</f>
        <v>11444.005061689339</v>
      </c>
      <c r="M4959" s="7" t="str">
        <f>Premissas!$E$3</f>
        <v>setembro/19</v>
      </c>
      <c r="N4959" s="29">
        <f t="shared" ref="N4959:N4969" si="7601">N4958</f>
        <v>355</v>
      </c>
      <c r="O4959" s="15">
        <f>Premissas!$I$3</f>
        <v>52.19</v>
      </c>
      <c r="P4959" s="16">
        <f t="shared" si="7596"/>
        <v>0</v>
      </c>
      <c r="Q4959" s="17">
        <f>P4959*Premissas!$C$13</f>
        <v>0</v>
      </c>
      <c r="R4959" s="15">
        <f t="shared" si="7597"/>
        <v>355</v>
      </c>
      <c r="S4959" s="18">
        <f>R4959*Premissas!$C$11</f>
        <v>17098.623853211007</v>
      </c>
      <c r="Y4959" s="7" t="str">
        <f>Premissas!$E$3</f>
        <v>setembro/19</v>
      </c>
      <c r="Z4959" s="29">
        <f t="shared" ref="Z4959:Z4969" si="7602">Z4958</f>
        <v>355</v>
      </c>
      <c r="AA4959" s="15">
        <f>Premissas!$H$3</f>
        <v>58.91</v>
      </c>
      <c r="AB4959" s="16">
        <f t="shared" si="7599"/>
        <v>0</v>
      </c>
      <c r="AC4959" s="17">
        <f>AB4959*Premissas!$C$6</f>
        <v>0</v>
      </c>
      <c r="AD4959" s="15">
        <f t="shared" si="7600"/>
        <v>355</v>
      </c>
      <c r="AE4959" s="18">
        <f>AD4959*Premissas!$C$12</f>
        <v>11444.005061689339</v>
      </c>
    </row>
    <row r="4960" spans="1:33" x14ac:dyDescent="0.25">
      <c r="A4960" s="7" t="str">
        <f>Premissas!$E$4</f>
        <v>agosto/19</v>
      </c>
      <c r="B4960" s="29">
        <f t="shared" ref="B4960:B4969" si="7603">B4959</f>
        <v>355</v>
      </c>
      <c r="C4960" s="15">
        <f>LARGE(Premissas!$H$4:$I$4,1)</f>
        <v>46.48</v>
      </c>
      <c r="D4960" s="16">
        <f t="shared" si="7593"/>
        <v>0</v>
      </c>
      <c r="E4960" s="17">
        <f>D4960*Premissas!$C$6</f>
        <v>0</v>
      </c>
      <c r="F4960" s="15">
        <f t="shared" si="7594"/>
        <v>355</v>
      </c>
      <c r="G4960" s="18">
        <f>F4960*Premissas!$C$5</f>
        <v>11444.005061689339</v>
      </c>
      <c r="M4960" s="7" t="str">
        <f>Premissas!$E$4</f>
        <v>agosto/19</v>
      </c>
      <c r="N4960" s="29">
        <f t="shared" si="7601"/>
        <v>355</v>
      </c>
      <c r="O4960" s="15">
        <f>Premissas!$I$4</f>
        <v>20.16</v>
      </c>
      <c r="P4960" s="16">
        <f t="shared" si="7596"/>
        <v>0</v>
      </c>
      <c r="Q4960" s="17">
        <f>P4960*Premissas!$C$13</f>
        <v>0</v>
      </c>
      <c r="R4960" s="15">
        <f t="shared" si="7597"/>
        <v>355</v>
      </c>
      <c r="S4960" s="18">
        <f>R4960*Premissas!$C$11</f>
        <v>17098.623853211007</v>
      </c>
      <c r="Y4960" s="7" t="str">
        <f>Premissas!$E$4</f>
        <v>agosto/19</v>
      </c>
      <c r="Z4960" s="29">
        <f t="shared" si="7602"/>
        <v>355</v>
      </c>
      <c r="AA4960" s="15">
        <f>Premissas!$H$4</f>
        <v>46.48</v>
      </c>
      <c r="AB4960" s="16">
        <f t="shared" si="7599"/>
        <v>0</v>
      </c>
      <c r="AC4960" s="17">
        <f>AB4960*Premissas!$C$6</f>
        <v>0</v>
      </c>
      <c r="AD4960" s="15">
        <f t="shared" si="7600"/>
        <v>355</v>
      </c>
      <c r="AE4960" s="18">
        <f>AD4960*Premissas!$C$12</f>
        <v>11444.005061689339</v>
      </c>
    </row>
    <row r="4961" spans="1:33" x14ac:dyDescent="0.25">
      <c r="A4961" s="7" t="str">
        <f>Premissas!$E$5</f>
        <v>julho/19</v>
      </c>
      <c r="B4961" s="29">
        <f t="shared" si="7603"/>
        <v>355</v>
      </c>
      <c r="C4961" s="15">
        <f>LARGE(Premissas!$H$5:$I$5,1)</f>
        <v>63.17</v>
      </c>
      <c r="D4961" s="16">
        <f t="shared" si="7593"/>
        <v>0</v>
      </c>
      <c r="E4961" s="17">
        <f>D4961*Premissas!$C$6</f>
        <v>0</v>
      </c>
      <c r="F4961" s="15">
        <f t="shared" si="7594"/>
        <v>355</v>
      </c>
      <c r="G4961" s="18">
        <f>F4961*Premissas!$C$5</f>
        <v>11444.005061689339</v>
      </c>
      <c r="M4961" s="7" t="str">
        <f>Premissas!$E$5</f>
        <v>julho/19</v>
      </c>
      <c r="N4961" s="29">
        <f t="shared" si="7601"/>
        <v>355</v>
      </c>
      <c r="O4961" s="15">
        <f>Premissas!$I$5</f>
        <v>39.979999999999997</v>
      </c>
      <c r="P4961" s="16">
        <f t="shared" si="7596"/>
        <v>0</v>
      </c>
      <c r="Q4961" s="17">
        <f>P4961*Premissas!$C$13</f>
        <v>0</v>
      </c>
      <c r="R4961" s="15">
        <f t="shared" si="7597"/>
        <v>355</v>
      </c>
      <c r="S4961" s="18">
        <f>R4961*Premissas!$C$11</f>
        <v>17098.623853211007</v>
      </c>
      <c r="Y4961" s="7" t="str">
        <f>Premissas!$E$5</f>
        <v>julho/19</v>
      </c>
      <c r="Z4961" s="29">
        <f t="shared" si="7602"/>
        <v>355</v>
      </c>
      <c r="AA4961" s="15">
        <f>Premissas!$H$5</f>
        <v>63.17</v>
      </c>
      <c r="AB4961" s="16">
        <f t="shared" si="7599"/>
        <v>0</v>
      </c>
      <c r="AC4961" s="17">
        <f>AB4961*Premissas!$C$6</f>
        <v>0</v>
      </c>
      <c r="AD4961" s="15">
        <f t="shared" si="7600"/>
        <v>355</v>
      </c>
      <c r="AE4961" s="18">
        <f>AD4961*Premissas!$C$12</f>
        <v>11444.005061689339</v>
      </c>
    </row>
    <row r="4962" spans="1:33" x14ac:dyDescent="0.25">
      <c r="A4962" s="7" t="str">
        <f>Premissas!$E$6</f>
        <v>junho/19</v>
      </c>
      <c r="B4962" s="29">
        <f t="shared" si="7603"/>
        <v>355</v>
      </c>
      <c r="C4962" s="15">
        <f>LARGE(Premissas!$H$6:$I$6,1)</f>
        <v>59.47</v>
      </c>
      <c r="D4962" s="16">
        <f t="shared" si="7593"/>
        <v>0</v>
      </c>
      <c r="E4962" s="17">
        <f>D4962*Premissas!$C$6</f>
        <v>0</v>
      </c>
      <c r="F4962" s="15">
        <f t="shared" si="7594"/>
        <v>355</v>
      </c>
      <c r="G4962" s="18">
        <f>F4962*Premissas!$C$5</f>
        <v>11444.005061689339</v>
      </c>
      <c r="M4962" s="7" t="str">
        <f>Premissas!$E$6</f>
        <v>junho/19</v>
      </c>
      <c r="N4962" s="29">
        <f t="shared" si="7601"/>
        <v>355</v>
      </c>
      <c r="O4962" s="15">
        <f>Premissas!$I$6</f>
        <v>47.71</v>
      </c>
      <c r="P4962" s="16">
        <f t="shared" si="7596"/>
        <v>0</v>
      </c>
      <c r="Q4962" s="17">
        <f>P4962*Premissas!$C$13</f>
        <v>0</v>
      </c>
      <c r="R4962" s="15">
        <f t="shared" si="7597"/>
        <v>355</v>
      </c>
      <c r="S4962" s="18">
        <f>R4962*Premissas!$C$11</f>
        <v>17098.623853211007</v>
      </c>
      <c r="Y4962" s="7" t="str">
        <f>Premissas!$E$6</f>
        <v>junho/19</v>
      </c>
      <c r="Z4962" s="29">
        <f t="shared" si="7602"/>
        <v>355</v>
      </c>
      <c r="AA4962" s="15">
        <f>Premissas!$H$6</f>
        <v>59.47</v>
      </c>
      <c r="AB4962" s="16">
        <f t="shared" si="7599"/>
        <v>0</v>
      </c>
      <c r="AC4962" s="17">
        <f>AB4962*Premissas!$C$6</f>
        <v>0</v>
      </c>
      <c r="AD4962" s="15">
        <f t="shared" si="7600"/>
        <v>355</v>
      </c>
      <c r="AE4962" s="18">
        <f>AD4962*Premissas!$C$12</f>
        <v>11444.005061689339</v>
      </c>
    </row>
    <row r="4963" spans="1:33" x14ac:dyDescent="0.25">
      <c r="A4963" s="7" t="str">
        <f>Premissas!$E$7</f>
        <v>maio/19</v>
      </c>
      <c r="B4963" s="29">
        <f t="shared" si="7603"/>
        <v>355</v>
      </c>
      <c r="C4963" s="15">
        <f>LARGE(Premissas!$H$7:$I$7,1)</f>
        <v>61.04</v>
      </c>
      <c r="D4963" s="20">
        <f t="shared" si="7593"/>
        <v>0</v>
      </c>
      <c r="E4963" s="17">
        <f>D4963*Premissas!$C$6</f>
        <v>0</v>
      </c>
      <c r="F4963" s="15">
        <f t="shared" si="7594"/>
        <v>355</v>
      </c>
      <c r="G4963" s="18">
        <f>F4963*Premissas!$C$5</f>
        <v>11444.005061689339</v>
      </c>
      <c r="M4963" s="7" t="str">
        <f>Premissas!$E$7</f>
        <v>maio/19</v>
      </c>
      <c r="N4963" s="29">
        <f t="shared" si="7601"/>
        <v>355</v>
      </c>
      <c r="O4963" s="15">
        <f>Premissas!$I$7</f>
        <v>46.37</v>
      </c>
      <c r="P4963" s="20">
        <f t="shared" si="7596"/>
        <v>0</v>
      </c>
      <c r="Q4963" s="17">
        <f>P4963*Premissas!$C$13</f>
        <v>0</v>
      </c>
      <c r="R4963" s="15">
        <f t="shared" si="7597"/>
        <v>355</v>
      </c>
      <c r="S4963" s="18">
        <f>R4963*Premissas!$C$11</f>
        <v>17098.623853211007</v>
      </c>
      <c r="Y4963" s="7" t="str">
        <f>Premissas!$E$7</f>
        <v>maio/19</v>
      </c>
      <c r="Z4963" s="29">
        <f t="shared" si="7602"/>
        <v>355</v>
      </c>
      <c r="AA4963" s="15">
        <f>Premissas!$H$7</f>
        <v>61.04</v>
      </c>
      <c r="AB4963" s="20">
        <f t="shared" si="7599"/>
        <v>0</v>
      </c>
      <c r="AC4963" s="17">
        <f>AB4963*Premissas!$C$6</f>
        <v>0</v>
      </c>
      <c r="AD4963" s="15">
        <f t="shared" si="7600"/>
        <v>355</v>
      </c>
      <c r="AE4963" s="18">
        <f>AD4963*Premissas!$C$12</f>
        <v>11444.005061689339</v>
      </c>
    </row>
    <row r="4964" spans="1:33" x14ac:dyDescent="0.25">
      <c r="A4964" s="7" t="str">
        <f>Premissas!$E$8</f>
        <v>abril/19</v>
      </c>
      <c r="B4964" s="29">
        <f t="shared" si="7603"/>
        <v>355</v>
      </c>
      <c r="C4964" s="15">
        <f>LARGE(Premissas!$H$8:$I$8,1)</f>
        <v>81.98</v>
      </c>
      <c r="D4964" s="20">
        <f t="shared" si="7593"/>
        <v>0</v>
      </c>
      <c r="E4964" s="17">
        <f>D4964*Premissas!$C$6</f>
        <v>0</v>
      </c>
      <c r="F4964" s="15">
        <f t="shared" si="7594"/>
        <v>355</v>
      </c>
      <c r="G4964" s="18">
        <f>F4964*Premissas!$C$5</f>
        <v>11444.005061689339</v>
      </c>
      <c r="M4964" s="7" t="str">
        <f>Premissas!$E$8</f>
        <v>abril/19</v>
      </c>
      <c r="N4964" s="29">
        <f t="shared" si="7601"/>
        <v>355</v>
      </c>
      <c r="O4964" s="15">
        <f>Premissas!$I$8</f>
        <v>53.09</v>
      </c>
      <c r="P4964" s="20">
        <f t="shared" si="7596"/>
        <v>0</v>
      </c>
      <c r="Q4964" s="17">
        <f>P4964*Premissas!$C$13</f>
        <v>0</v>
      </c>
      <c r="R4964" s="15">
        <f t="shared" si="7597"/>
        <v>355</v>
      </c>
      <c r="S4964" s="18">
        <f>R4964*Premissas!$C$11</f>
        <v>17098.623853211007</v>
      </c>
      <c r="Y4964" s="7" t="str">
        <f>Premissas!$E$8</f>
        <v>abril/19</v>
      </c>
      <c r="Z4964" s="29">
        <f t="shared" si="7602"/>
        <v>355</v>
      </c>
      <c r="AA4964" s="15">
        <f>Premissas!$H$8</f>
        <v>81.98</v>
      </c>
      <c r="AB4964" s="20">
        <f t="shared" si="7599"/>
        <v>0</v>
      </c>
      <c r="AC4964" s="17">
        <f>AB4964*Premissas!$C$6</f>
        <v>0</v>
      </c>
      <c r="AD4964" s="15">
        <f t="shared" si="7600"/>
        <v>355</v>
      </c>
      <c r="AE4964" s="18">
        <f>AD4964*Premissas!$C$12</f>
        <v>11444.005061689339</v>
      </c>
    </row>
    <row r="4965" spans="1:33" x14ac:dyDescent="0.25">
      <c r="A4965" s="7" t="str">
        <f>Premissas!$E$9</f>
        <v>março/19</v>
      </c>
      <c r="B4965" s="29">
        <f t="shared" si="7603"/>
        <v>355</v>
      </c>
      <c r="C4965" s="15">
        <f>LARGE(Premissas!$H$9:$I$9,1)</f>
        <v>77.73</v>
      </c>
      <c r="D4965" s="20">
        <f t="shared" si="7593"/>
        <v>0</v>
      </c>
      <c r="E4965" s="17">
        <f>D4965*Premissas!$C$6</f>
        <v>0</v>
      </c>
      <c r="F4965" s="15">
        <f t="shared" si="7594"/>
        <v>355</v>
      </c>
      <c r="G4965" s="18">
        <f>F4965*Premissas!$C$5</f>
        <v>11444.005061689339</v>
      </c>
      <c r="M4965" s="7" t="str">
        <f>Premissas!$E$9</f>
        <v>março/19</v>
      </c>
      <c r="N4965" s="29">
        <f t="shared" si="7601"/>
        <v>355</v>
      </c>
      <c r="O4965" s="15">
        <f>Premissas!$I$9</f>
        <v>77.73</v>
      </c>
      <c r="P4965" s="20">
        <f t="shared" si="7596"/>
        <v>0</v>
      </c>
      <c r="Q4965" s="17">
        <f>P4965*Premissas!$C$13</f>
        <v>0</v>
      </c>
      <c r="R4965" s="15">
        <f t="shared" si="7597"/>
        <v>355</v>
      </c>
      <c r="S4965" s="18">
        <f>R4965*Premissas!$C$11</f>
        <v>17098.623853211007</v>
      </c>
      <c r="Y4965" s="7" t="str">
        <f>Premissas!$E$9</f>
        <v>março/19</v>
      </c>
      <c r="Z4965" s="29">
        <f t="shared" si="7602"/>
        <v>355</v>
      </c>
      <c r="AA4965" s="15">
        <f>Premissas!$H$9</f>
        <v>77.62</v>
      </c>
      <c r="AB4965" s="20">
        <f t="shared" si="7599"/>
        <v>0</v>
      </c>
      <c r="AC4965" s="17">
        <f>AB4965*Premissas!$C$6</f>
        <v>0</v>
      </c>
      <c r="AD4965" s="15">
        <f t="shared" si="7600"/>
        <v>355</v>
      </c>
      <c r="AE4965" s="18">
        <f>AD4965*Premissas!$C$12</f>
        <v>11444.005061689339</v>
      </c>
    </row>
    <row r="4966" spans="1:33" x14ac:dyDescent="0.25">
      <c r="A4966" s="7" t="str">
        <f>Premissas!$E$10</f>
        <v>fevereiro/19</v>
      </c>
      <c r="B4966" s="29">
        <f t="shared" si="7603"/>
        <v>355</v>
      </c>
      <c r="C4966" s="15">
        <f>LARGE(Premissas!$H$10:$I$10,1)</f>
        <v>89.49</v>
      </c>
      <c r="D4966" s="20">
        <f t="shared" si="7593"/>
        <v>0</v>
      </c>
      <c r="E4966" s="17">
        <f>D4966*Premissas!$C$6</f>
        <v>0</v>
      </c>
      <c r="F4966" s="15">
        <f t="shared" si="7594"/>
        <v>355</v>
      </c>
      <c r="G4966" s="18">
        <f>F4966*Premissas!$C$5</f>
        <v>11444.005061689339</v>
      </c>
      <c r="M4966" s="7" t="str">
        <f>Premissas!$E$10</f>
        <v>fevereiro/19</v>
      </c>
      <c r="N4966" s="29">
        <f t="shared" si="7601"/>
        <v>355</v>
      </c>
      <c r="O4966" s="15">
        <f>Premissas!$I$10</f>
        <v>61.82</v>
      </c>
      <c r="P4966" s="20">
        <f t="shared" si="7596"/>
        <v>0</v>
      </c>
      <c r="Q4966" s="17">
        <f>P4966*Premissas!$C$13</f>
        <v>0</v>
      </c>
      <c r="R4966" s="15">
        <f t="shared" si="7597"/>
        <v>355</v>
      </c>
      <c r="S4966" s="18">
        <f>R4966*Premissas!$C$11</f>
        <v>17098.623853211007</v>
      </c>
      <c r="Y4966" s="7" t="str">
        <f>Premissas!$E$10</f>
        <v>fevereiro/19</v>
      </c>
      <c r="Z4966" s="29">
        <f t="shared" si="7602"/>
        <v>355</v>
      </c>
      <c r="AA4966" s="15">
        <f>Premissas!$H$10</f>
        <v>89.49</v>
      </c>
      <c r="AB4966" s="20">
        <f t="shared" si="7599"/>
        <v>0</v>
      </c>
      <c r="AC4966" s="17">
        <f>AB4966*Premissas!$C$6</f>
        <v>0</v>
      </c>
      <c r="AD4966" s="15">
        <f t="shared" si="7600"/>
        <v>355</v>
      </c>
      <c r="AE4966" s="18">
        <f>AD4966*Premissas!$C$12</f>
        <v>11444.005061689339</v>
      </c>
    </row>
    <row r="4967" spans="1:33" x14ac:dyDescent="0.25">
      <c r="A4967" s="7" t="str">
        <f>Premissas!$E$11</f>
        <v>janeiro/19</v>
      </c>
      <c r="B4967" s="29">
        <f t="shared" si="7603"/>
        <v>355</v>
      </c>
      <c r="C4967" s="15">
        <f>LARGE(Premissas!$H$11:$I$11,1)</f>
        <v>81.09</v>
      </c>
      <c r="D4967" s="16">
        <f t="shared" si="7593"/>
        <v>0</v>
      </c>
      <c r="E4967" s="17">
        <f>D4967*Premissas!$C$6</f>
        <v>0</v>
      </c>
      <c r="F4967" s="15">
        <f t="shared" si="7594"/>
        <v>355</v>
      </c>
      <c r="G4967" s="18">
        <f>F4967*Premissas!$C$5</f>
        <v>11444.005061689339</v>
      </c>
      <c r="M4967" s="7" t="str">
        <f>Premissas!$E$11</f>
        <v>janeiro/19</v>
      </c>
      <c r="N4967" s="29">
        <f t="shared" si="7601"/>
        <v>355</v>
      </c>
      <c r="O4967" s="15">
        <f>Premissas!$I$11</f>
        <v>57.12</v>
      </c>
      <c r="P4967" s="16">
        <f t="shared" si="7596"/>
        <v>0</v>
      </c>
      <c r="Q4967" s="17">
        <f>P4967*Premissas!$C$13</f>
        <v>0</v>
      </c>
      <c r="R4967" s="15">
        <f t="shared" si="7597"/>
        <v>355</v>
      </c>
      <c r="S4967" s="18">
        <f>R4967*Premissas!$C$11</f>
        <v>17098.623853211007</v>
      </c>
      <c r="Y4967" s="7" t="str">
        <f>Premissas!$E$11</f>
        <v>janeiro/19</v>
      </c>
      <c r="Z4967" s="29">
        <f t="shared" si="7602"/>
        <v>355</v>
      </c>
      <c r="AA4967" s="15">
        <f>Premissas!$H$11</f>
        <v>81.09</v>
      </c>
      <c r="AB4967" s="16">
        <f t="shared" si="7599"/>
        <v>0</v>
      </c>
      <c r="AC4967" s="17">
        <f>AB4967*Premissas!$C$6</f>
        <v>0</v>
      </c>
      <c r="AD4967" s="15">
        <f t="shared" si="7600"/>
        <v>355</v>
      </c>
      <c r="AE4967" s="18">
        <f>AD4967*Premissas!$C$12</f>
        <v>11444.005061689339</v>
      </c>
    </row>
    <row r="4968" spans="1:33" x14ac:dyDescent="0.25">
      <c r="A4968" s="7" t="str">
        <f>Premissas!$E$12</f>
        <v>dezembro/18</v>
      </c>
      <c r="B4968" s="29">
        <f t="shared" si="7603"/>
        <v>355</v>
      </c>
      <c r="C4968" s="15">
        <f>LARGE(Premissas!$H$12:$I$12,1)</f>
        <v>66.98</v>
      </c>
      <c r="D4968" s="16">
        <f t="shared" si="7593"/>
        <v>0</v>
      </c>
      <c r="E4968" s="17">
        <f>D4968*Premissas!$C$6</f>
        <v>0</v>
      </c>
      <c r="F4968" s="15">
        <f t="shared" si="7594"/>
        <v>355</v>
      </c>
      <c r="G4968" s="18">
        <f>F4968*Premissas!$C$5</f>
        <v>11444.005061689339</v>
      </c>
      <c r="M4968" s="7" t="str">
        <f>Premissas!$E$12</f>
        <v>dezembro/18</v>
      </c>
      <c r="N4968" s="29">
        <f t="shared" si="7601"/>
        <v>355</v>
      </c>
      <c r="O4968" s="15">
        <f>Premissas!$I$12</f>
        <v>56.9</v>
      </c>
      <c r="P4968" s="16">
        <f t="shared" si="7596"/>
        <v>0</v>
      </c>
      <c r="Q4968" s="17">
        <f>P4968*Premissas!$C$13</f>
        <v>0</v>
      </c>
      <c r="R4968" s="15">
        <f t="shared" si="7597"/>
        <v>355</v>
      </c>
      <c r="S4968" s="18">
        <f>R4968*Premissas!$C$11</f>
        <v>17098.623853211007</v>
      </c>
      <c r="Y4968" s="7" t="str">
        <f>Premissas!$E$12</f>
        <v>dezembro/18</v>
      </c>
      <c r="Z4968" s="29">
        <f t="shared" si="7602"/>
        <v>355</v>
      </c>
      <c r="AA4968" s="15">
        <f>Premissas!$H$12</f>
        <v>66.98</v>
      </c>
      <c r="AB4968" s="16">
        <f t="shared" si="7599"/>
        <v>0</v>
      </c>
      <c r="AC4968" s="17">
        <f>AB4968*Premissas!$C$6</f>
        <v>0</v>
      </c>
      <c r="AD4968" s="15">
        <f t="shared" si="7600"/>
        <v>355</v>
      </c>
      <c r="AE4968" s="18">
        <f>AD4968*Premissas!$C$12</f>
        <v>11444.005061689339</v>
      </c>
    </row>
    <row r="4969" spans="1:33" x14ac:dyDescent="0.25">
      <c r="A4969" s="7" t="str">
        <f>Premissas!$E$13</f>
        <v>novembro/18</v>
      </c>
      <c r="B4969" s="29">
        <f t="shared" si="7603"/>
        <v>355</v>
      </c>
      <c r="C4969" s="15">
        <f>LARGE(Premissas!$H$13:$I$13,1)</f>
        <v>66.42</v>
      </c>
      <c r="D4969" s="16">
        <f t="shared" si="7593"/>
        <v>0</v>
      </c>
      <c r="E4969" s="17">
        <f>D4969*Premissas!$C$6</f>
        <v>0</v>
      </c>
      <c r="F4969" s="15">
        <f t="shared" si="7594"/>
        <v>355</v>
      </c>
      <c r="G4969" s="18">
        <f>F4969*Premissas!$C$5</f>
        <v>11444.005061689339</v>
      </c>
      <c r="M4969" s="7" t="str">
        <f>Premissas!$E$13</f>
        <v>novembro/18</v>
      </c>
      <c r="N4969" s="29">
        <f t="shared" si="7601"/>
        <v>355</v>
      </c>
      <c r="O4969" s="15">
        <f>Premissas!$I$13</f>
        <v>40.659999999999997</v>
      </c>
      <c r="P4969" s="16">
        <f t="shared" si="7596"/>
        <v>0</v>
      </c>
      <c r="Q4969" s="17">
        <f>P4969*Premissas!$C$13</f>
        <v>0</v>
      </c>
      <c r="R4969" s="15">
        <f t="shared" si="7597"/>
        <v>355</v>
      </c>
      <c r="S4969" s="18">
        <f>R4969*Premissas!$C$11</f>
        <v>17098.623853211007</v>
      </c>
      <c r="Y4969" s="7" t="str">
        <f>Premissas!$E$13</f>
        <v>novembro/18</v>
      </c>
      <c r="Z4969" s="29">
        <f t="shared" si="7602"/>
        <v>355</v>
      </c>
      <c r="AA4969" s="15">
        <f>Premissas!$H$13</f>
        <v>66.42</v>
      </c>
      <c r="AB4969" s="16">
        <f t="shared" si="7599"/>
        <v>0</v>
      </c>
      <c r="AC4969" s="17">
        <f>AB4969*Premissas!$C$6</f>
        <v>0</v>
      </c>
      <c r="AD4969" s="15">
        <f t="shared" si="7600"/>
        <v>355</v>
      </c>
      <c r="AE4969" s="18">
        <f>AD4969*Premissas!$C$12</f>
        <v>11444.005061689339</v>
      </c>
    </row>
    <row r="4970" spans="1:33" x14ac:dyDescent="0.25">
      <c r="A4970" s="26" t="s">
        <v>35</v>
      </c>
      <c r="B4970" s="5"/>
      <c r="C4970" s="5">
        <f>LARGE(C4957:C4969,1)</f>
        <v>89.49</v>
      </c>
      <c r="D4970" s="5">
        <f>LARGE(D4957:D4969,1)</f>
        <v>0</v>
      </c>
      <c r="E4970" s="27">
        <f>SUM(E4958:E4969)</f>
        <v>0</v>
      </c>
      <c r="F4970" s="5">
        <f>LARGE(F4957:F4969,1)</f>
        <v>355</v>
      </c>
      <c r="G4970" s="27">
        <f t="shared" si="7538"/>
        <v>137328.06074027208</v>
      </c>
      <c r="H4970" s="50">
        <f>E4970+G4970</f>
        <v>137328.06074027208</v>
      </c>
      <c r="I4970">
        <f>B4958</f>
        <v>355</v>
      </c>
      <c r="M4970" s="26" t="s">
        <v>35</v>
      </c>
      <c r="N4970" s="5"/>
      <c r="O4970" s="5">
        <f t="shared" ref="O4970:P4970" si="7604">LARGE(O4957:O4969,1)</f>
        <v>77.73</v>
      </c>
      <c r="P4970" s="5">
        <f t="shared" si="7604"/>
        <v>0</v>
      </c>
      <c r="Q4970" s="27">
        <f t="shared" ref="Q4970" si="7605">SUM(Q4958:Q4969)</f>
        <v>0</v>
      </c>
      <c r="R4970" s="5">
        <f t="shared" ref="R4970" si="7606">LARGE(R4957:R4969,1)</f>
        <v>355</v>
      </c>
      <c r="S4970" s="27">
        <f t="shared" si="7542"/>
        <v>205183.48623853203</v>
      </c>
      <c r="T4970" s="50">
        <f t="shared" ref="T4970" si="7607">Q4970+S4970</f>
        <v>205183.48623853203</v>
      </c>
      <c r="U4970">
        <f t="shared" ref="U4970" si="7608">N4958</f>
        <v>355</v>
      </c>
      <c r="Y4970" s="26" t="s">
        <v>35</v>
      </c>
      <c r="Z4970" s="5"/>
      <c r="AA4970" s="5">
        <f t="shared" ref="AA4970:AB4970" si="7609">LARGE(AA4957:AA4969,1)</f>
        <v>89.49</v>
      </c>
      <c r="AB4970" s="5">
        <f t="shared" si="7609"/>
        <v>0</v>
      </c>
      <c r="AC4970" s="27">
        <f t="shared" ref="AC4970" si="7610">SUM(AC4958:AC4969)</f>
        <v>0</v>
      </c>
      <c r="AD4970" s="5">
        <f t="shared" ref="AD4970" si="7611">LARGE(AD4957:AD4969,1)</f>
        <v>355</v>
      </c>
      <c r="AE4970" s="27">
        <f t="shared" si="7548"/>
        <v>137328.06074027208</v>
      </c>
      <c r="AF4970" s="50">
        <f t="shared" ref="AF4970" si="7612">AC4970+AE4970</f>
        <v>137328.06074027208</v>
      </c>
      <c r="AG4970">
        <f t="shared" ref="AG4970" si="7613">Z4958</f>
        <v>355</v>
      </c>
    </row>
    <row r="4971" spans="1:33" x14ac:dyDescent="0.25">
      <c r="A4971" s="6" t="s">
        <v>12</v>
      </c>
      <c r="B4971" s="6" t="s">
        <v>18</v>
      </c>
      <c r="C4971" s="6" t="s">
        <v>19</v>
      </c>
      <c r="D4971" s="14" t="s">
        <v>20</v>
      </c>
      <c r="E4971" s="14" t="s">
        <v>21</v>
      </c>
      <c r="F4971" s="6" t="s">
        <v>22</v>
      </c>
      <c r="G4971" s="6" t="s">
        <v>23</v>
      </c>
      <c r="M4971" s="6" t="s">
        <v>12</v>
      </c>
      <c r="N4971" s="6" t="s">
        <v>18</v>
      </c>
      <c r="O4971" s="6" t="s">
        <v>19</v>
      </c>
      <c r="P4971" s="14" t="s">
        <v>20</v>
      </c>
      <c r="Q4971" s="14" t="s">
        <v>21</v>
      </c>
      <c r="R4971" s="6" t="s">
        <v>22</v>
      </c>
      <c r="S4971" s="6" t="s">
        <v>23</v>
      </c>
      <c r="Y4971" s="6" t="s">
        <v>12</v>
      </c>
      <c r="Z4971" s="6" t="s">
        <v>18</v>
      </c>
      <c r="AA4971" s="6" t="s">
        <v>19</v>
      </c>
      <c r="AB4971" s="14" t="s">
        <v>20</v>
      </c>
      <c r="AC4971" s="14" t="s">
        <v>21</v>
      </c>
      <c r="AD4971" s="6" t="s">
        <v>22</v>
      </c>
      <c r="AE4971" s="6" t="s">
        <v>23</v>
      </c>
    </row>
    <row r="4972" spans="1:33" x14ac:dyDescent="0.25">
      <c r="A4972" s="7" t="str">
        <f>Premissas!$E$2</f>
        <v>outubro/19</v>
      </c>
      <c r="B4972" s="29">
        <f>B4958+1</f>
        <v>356</v>
      </c>
      <c r="C4972" s="15">
        <f>LARGE(Premissas!$H$2:$I$2,1)</f>
        <v>63.39</v>
      </c>
      <c r="D4972" s="16">
        <f t="shared" ref="D4972:D4983" si="7614">IF(C4972&gt;105%*B4972,(C4972-B4972),0)</f>
        <v>0</v>
      </c>
      <c r="E4972" s="17">
        <f>D4972*Premissas!$C$6</f>
        <v>0</v>
      </c>
      <c r="F4972" s="15">
        <f t="shared" ref="F4972:F4983" si="7615">IF(C4972&gt;B4972,C4972,B4972)</f>
        <v>356</v>
      </c>
      <c r="G4972" s="18">
        <f>F4972*Premissas!$C$5</f>
        <v>11476.241695665929</v>
      </c>
      <c r="M4972" s="7" t="str">
        <f>Premissas!$E$2</f>
        <v>outubro/19</v>
      </c>
      <c r="N4972" s="29">
        <f t="shared" ref="N4972" si="7616">N4958+1</f>
        <v>356</v>
      </c>
      <c r="O4972" s="15">
        <f>Premissas!$I$2</f>
        <v>63.39</v>
      </c>
      <c r="P4972" s="16">
        <f t="shared" ref="P4972:P4983" si="7617">IF(O4972&gt;105%*N4972,(O4972-N4972),0)</f>
        <v>0</v>
      </c>
      <c r="Q4972" s="17">
        <f>P4972*Premissas!$C$13</f>
        <v>0</v>
      </c>
      <c r="R4972" s="15">
        <f t="shared" ref="R4972:R4983" si="7618">IF(O4972&gt;N4972,O4972,N4972)</f>
        <v>356</v>
      </c>
      <c r="S4972" s="18">
        <f>R4972*Premissas!$C$11</f>
        <v>17146.788990825688</v>
      </c>
      <c r="Y4972" s="7" t="str">
        <f>Premissas!$E$2</f>
        <v>outubro/19</v>
      </c>
      <c r="Z4972" s="29">
        <f t="shared" ref="Z4972" si="7619">Z4958+1</f>
        <v>356</v>
      </c>
      <c r="AA4972" s="15">
        <f>Premissas!$H$2</f>
        <v>58.8</v>
      </c>
      <c r="AB4972" s="16">
        <f t="shared" ref="AB4972:AB4983" si="7620">IF(AA4972&gt;105%*Z4972,(AA4972-Z4972),0)</f>
        <v>0</v>
      </c>
      <c r="AC4972" s="17">
        <f>AB4972*Premissas!$C$6</f>
        <v>0</v>
      </c>
      <c r="AD4972" s="15">
        <f t="shared" ref="AD4972:AD4983" si="7621">IF(AA4972&gt;Z4972,AA4972,Z4972)</f>
        <v>356</v>
      </c>
      <c r="AE4972" s="18">
        <f>AD4972*Premissas!$C$12</f>
        <v>11476.241695665929</v>
      </c>
    </row>
    <row r="4973" spans="1:33" x14ac:dyDescent="0.25">
      <c r="A4973" s="7" t="str">
        <f>Premissas!$E$3</f>
        <v>setembro/19</v>
      </c>
      <c r="B4973" s="29">
        <f>B4972</f>
        <v>356</v>
      </c>
      <c r="C4973" s="15">
        <f>LARGE(Premissas!$H$3:$I$3,1)</f>
        <v>58.91</v>
      </c>
      <c r="D4973" s="16">
        <f t="shared" si="7614"/>
        <v>0</v>
      </c>
      <c r="E4973" s="17">
        <f>D4973*Premissas!$C$6</f>
        <v>0</v>
      </c>
      <c r="F4973" s="15">
        <f t="shared" si="7615"/>
        <v>356</v>
      </c>
      <c r="G4973" s="18">
        <f>F4973*Premissas!$C$5</f>
        <v>11476.241695665929</v>
      </c>
      <c r="M4973" s="7" t="str">
        <f>Premissas!$E$3</f>
        <v>setembro/19</v>
      </c>
      <c r="N4973" s="29">
        <f t="shared" ref="N4973:N4983" si="7622">N4972</f>
        <v>356</v>
      </c>
      <c r="O4973" s="15">
        <f>Premissas!$I$3</f>
        <v>52.19</v>
      </c>
      <c r="P4973" s="16">
        <f t="shared" si="7617"/>
        <v>0</v>
      </c>
      <c r="Q4973" s="17">
        <f>P4973*Premissas!$C$13</f>
        <v>0</v>
      </c>
      <c r="R4973" s="15">
        <f t="shared" si="7618"/>
        <v>356</v>
      </c>
      <c r="S4973" s="18">
        <f>R4973*Premissas!$C$11</f>
        <v>17146.788990825688</v>
      </c>
      <c r="Y4973" s="7" t="str">
        <f>Premissas!$E$3</f>
        <v>setembro/19</v>
      </c>
      <c r="Z4973" s="29">
        <f t="shared" ref="Z4973:Z4983" si="7623">Z4972</f>
        <v>356</v>
      </c>
      <c r="AA4973" s="15">
        <f>Premissas!$H$3</f>
        <v>58.91</v>
      </c>
      <c r="AB4973" s="16">
        <f t="shared" si="7620"/>
        <v>0</v>
      </c>
      <c r="AC4973" s="17">
        <f>AB4973*Premissas!$C$6</f>
        <v>0</v>
      </c>
      <c r="AD4973" s="15">
        <f t="shared" si="7621"/>
        <v>356</v>
      </c>
      <c r="AE4973" s="18">
        <f>AD4973*Premissas!$C$12</f>
        <v>11476.241695665929</v>
      </c>
    </row>
    <row r="4974" spans="1:33" x14ac:dyDescent="0.25">
      <c r="A4974" s="7" t="str">
        <f>Premissas!$E$4</f>
        <v>agosto/19</v>
      </c>
      <c r="B4974" s="29">
        <f t="shared" ref="B4974:B4983" si="7624">B4973</f>
        <v>356</v>
      </c>
      <c r="C4974" s="15">
        <f>LARGE(Premissas!$H$4:$I$4,1)</f>
        <v>46.48</v>
      </c>
      <c r="D4974" s="16">
        <f t="shared" si="7614"/>
        <v>0</v>
      </c>
      <c r="E4974" s="17">
        <f>D4974*Premissas!$C$6</f>
        <v>0</v>
      </c>
      <c r="F4974" s="15">
        <f t="shared" si="7615"/>
        <v>356</v>
      </c>
      <c r="G4974" s="18">
        <f>F4974*Premissas!$C$5</f>
        <v>11476.241695665929</v>
      </c>
      <c r="M4974" s="7" t="str">
        <f>Premissas!$E$4</f>
        <v>agosto/19</v>
      </c>
      <c r="N4974" s="29">
        <f t="shared" si="7622"/>
        <v>356</v>
      </c>
      <c r="O4974" s="15">
        <f>Premissas!$I$4</f>
        <v>20.16</v>
      </c>
      <c r="P4974" s="16">
        <f t="shared" si="7617"/>
        <v>0</v>
      </c>
      <c r="Q4974" s="17">
        <f>P4974*Premissas!$C$13</f>
        <v>0</v>
      </c>
      <c r="R4974" s="15">
        <f t="shared" si="7618"/>
        <v>356</v>
      </c>
      <c r="S4974" s="18">
        <f>R4974*Premissas!$C$11</f>
        <v>17146.788990825688</v>
      </c>
      <c r="Y4974" s="7" t="str">
        <f>Premissas!$E$4</f>
        <v>agosto/19</v>
      </c>
      <c r="Z4974" s="29">
        <f t="shared" si="7623"/>
        <v>356</v>
      </c>
      <c r="AA4974" s="15">
        <f>Premissas!$H$4</f>
        <v>46.48</v>
      </c>
      <c r="AB4974" s="16">
        <f t="shared" si="7620"/>
        <v>0</v>
      </c>
      <c r="AC4974" s="17">
        <f>AB4974*Premissas!$C$6</f>
        <v>0</v>
      </c>
      <c r="AD4974" s="15">
        <f t="shared" si="7621"/>
        <v>356</v>
      </c>
      <c r="AE4974" s="18">
        <f>AD4974*Premissas!$C$12</f>
        <v>11476.241695665929</v>
      </c>
    </row>
    <row r="4975" spans="1:33" x14ac:dyDescent="0.25">
      <c r="A4975" s="7" t="str">
        <f>Premissas!$E$5</f>
        <v>julho/19</v>
      </c>
      <c r="B4975" s="29">
        <f t="shared" si="7624"/>
        <v>356</v>
      </c>
      <c r="C4975" s="15">
        <f>LARGE(Premissas!$H$5:$I$5,1)</f>
        <v>63.17</v>
      </c>
      <c r="D4975" s="16">
        <f t="shared" si="7614"/>
        <v>0</v>
      </c>
      <c r="E4975" s="17">
        <f>D4975*Premissas!$C$6</f>
        <v>0</v>
      </c>
      <c r="F4975" s="15">
        <f t="shared" si="7615"/>
        <v>356</v>
      </c>
      <c r="G4975" s="18">
        <f>F4975*Premissas!$C$5</f>
        <v>11476.241695665929</v>
      </c>
      <c r="M4975" s="7" t="str">
        <f>Premissas!$E$5</f>
        <v>julho/19</v>
      </c>
      <c r="N4975" s="29">
        <f t="shared" si="7622"/>
        <v>356</v>
      </c>
      <c r="O4975" s="15">
        <f>Premissas!$I$5</f>
        <v>39.979999999999997</v>
      </c>
      <c r="P4975" s="16">
        <f t="shared" si="7617"/>
        <v>0</v>
      </c>
      <c r="Q4975" s="17">
        <f>P4975*Premissas!$C$13</f>
        <v>0</v>
      </c>
      <c r="R4975" s="15">
        <f t="shared" si="7618"/>
        <v>356</v>
      </c>
      <c r="S4975" s="18">
        <f>R4975*Premissas!$C$11</f>
        <v>17146.788990825688</v>
      </c>
      <c r="Y4975" s="7" t="str">
        <f>Premissas!$E$5</f>
        <v>julho/19</v>
      </c>
      <c r="Z4975" s="29">
        <f t="shared" si="7623"/>
        <v>356</v>
      </c>
      <c r="AA4975" s="15">
        <f>Premissas!$H$5</f>
        <v>63.17</v>
      </c>
      <c r="AB4975" s="16">
        <f t="shared" si="7620"/>
        <v>0</v>
      </c>
      <c r="AC4975" s="17">
        <f>AB4975*Premissas!$C$6</f>
        <v>0</v>
      </c>
      <c r="AD4975" s="15">
        <f t="shared" si="7621"/>
        <v>356</v>
      </c>
      <c r="AE4975" s="18">
        <f>AD4975*Premissas!$C$12</f>
        <v>11476.241695665929</v>
      </c>
    </row>
    <row r="4976" spans="1:33" x14ac:dyDescent="0.25">
      <c r="A4976" s="7" t="str">
        <f>Premissas!$E$6</f>
        <v>junho/19</v>
      </c>
      <c r="B4976" s="29">
        <f t="shared" si="7624"/>
        <v>356</v>
      </c>
      <c r="C4976" s="15">
        <f>LARGE(Premissas!$H$6:$I$6,1)</f>
        <v>59.47</v>
      </c>
      <c r="D4976" s="16">
        <f t="shared" si="7614"/>
        <v>0</v>
      </c>
      <c r="E4976" s="17">
        <f>D4976*Premissas!$C$6</f>
        <v>0</v>
      </c>
      <c r="F4976" s="15">
        <f t="shared" si="7615"/>
        <v>356</v>
      </c>
      <c r="G4976" s="18">
        <f>F4976*Premissas!$C$5</f>
        <v>11476.241695665929</v>
      </c>
      <c r="M4976" s="7" t="str">
        <f>Premissas!$E$6</f>
        <v>junho/19</v>
      </c>
      <c r="N4976" s="29">
        <f t="shared" si="7622"/>
        <v>356</v>
      </c>
      <c r="O4976" s="15">
        <f>Premissas!$I$6</f>
        <v>47.71</v>
      </c>
      <c r="P4976" s="16">
        <f t="shared" si="7617"/>
        <v>0</v>
      </c>
      <c r="Q4976" s="17">
        <f>P4976*Premissas!$C$13</f>
        <v>0</v>
      </c>
      <c r="R4976" s="15">
        <f t="shared" si="7618"/>
        <v>356</v>
      </c>
      <c r="S4976" s="18">
        <f>R4976*Premissas!$C$11</f>
        <v>17146.788990825688</v>
      </c>
      <c r="Y4976" s="7" t="str">
        <f>Premissas!$E$6</f>
        <v>junho/19</v>
      </c>
      <c r="Z4976" s="29">
        <f t="shared" si="7623"/>
        <v>356</v>
      </c>
      <c r="AA4976" s="15">
        <f>Premissas!$H$6</f>
        <v>59.47</v>
      </c>
      <c r="AB4976" s="16">
        <f t="shared" si="7620"/>
        <v>0</v>
      </c>
      <c r="AC4976" s="17">
        <f>AB4976*Premissas!$C$6</f>
        <v>0</v>
      </c>
      <c r="AD4976" s="15">
        <f t="shared" si="7621"/>
        <v>356</v>
      </c>
      <c r="AE4976" s="18">
        <f>AD4976*Premissas!$C$12</f>
        <v>11476.241695665929</v>
      </c>
    </row>
    <row r="4977" spans="1:33" x14ac:dyDescent="0.25">
      <c r="A4977" s="7" t="str">
        <f>Premissas!$E$7</f>
        <v>maio/19</v>
      </c>
      <c r="B4977" s="29">
        <f t="shared" si="7624"/>
        <v>356</v>
      </c>
      <c r="C4977" s="15">
        <f>LARGE(Premissas!$H$7:$I$7,1)</f>
        <v>61.04</v>
      </c>
      <c r="D4977" s="20">
        <f t="shared" si="7614"/>
        <v>0</v>
      </c>
      <c r="E4977" s="17">
        <f>D4977*Premissas!$C$6</f>
        <v>0</v>
      </c>
      <c r="F4977" s="15">
        <f t="shared" si="7615"/>
        <v>356</v>
      </c>
      <c r="G4977" s="18">
        <f>F4977*Premissas!$C$5</f>
        <v>11476.241695665929</v>
      </c>
      <c r="M4977" s="7" t="str">
        <f>Premissas!$E$7</f>
        <v>maio/19</v>
      </c>
      <c r="N4977" s="29">
        <f t="shared" si="7622"/>
        <v>356</v>
      </c>
      <c r="O4977" s="15">
        <f>Premissas!$I$7</f>
        <v>46.37</v>
      </c>
      <c r="P4977" s="20">
        <f t="shared" si="7617"/>
        <v>0</v>
      </c>
      <c r="Q4977" s="17">
        <f>P4977*Premissas!$C$13</f>
        <v>0</v>
      </c>
      <c r="R4977" s="15">
        <f t="shared" si="7618"/>
        <v>356</v>
      </c>
      <c r="S4977" s="18">
        <f>R4977*Premissas!$C$11</f>
        <v>17146.788990825688</v>
      </c>
      <c r="Y4977" s="7" t="str">
        <f>Premissas!$E$7</f>
        <v>maio/19</v>
      </c>
      <c r="Z4977" s="29">
        <f t="shared" si="7623"/>
        <v>356</v>
      </c>
      <c r="AA4977" s="15">
        <f>Premissas!$H$7</f>
        <v>61.04</v>
      </c>
      <c r="AB4977" s="20">
        <f t="shared" si="7620"/>
        <v>0</v>
      </c>
      <c r="AC4977" s="17">
        <f>AB4977*Premissas!$C$6</f>
        <v>0</v>
      </c>
      <c r="AD4977" s="15">
        <f t="shared" si="7621"/>
        <v>356</v>
      </c>
      <c r="AE4977" s="18">
        <f>AD4977*Premissas!$C$12</f>
        <v>11476.241695665929</v>
      </c>
    </row>
    <row r="4978" spans="1:33" x14ac:dyDescent="0.25">
      <c r="A4978" s="7" t="str">
        <f>Premissas!$E$8</f>
        <v>abril/19</v>
      </c>
      <c r="B4978" s="29">
        <f t="shared" si="7624"/>
        <v>356</v>
      </c>
      <c r="C4978" s="15">
        <f>LARGE(Premissas!$H$8:$I$8,1)</f>
        <v>81.98</v>
      </c>
      <c r="D4978" s="20">
        <f t="shared" si="7614"/>
        <v>0</v>
      </c>
      <c r="E4978" s="17">
        <f>D4978*Premissas!$C$6</f>
        <v>0</v>
      </c>
      <c r="F4978" s="15">
        <f t="shared" si="7615"/>
        <v>356</v>
      </c>
      <c r="G4978" s="18">
        <f>F4978*Premissas!$C$5</f>
        <v>11476.241695665929</v>
      </c>
      <c r="M4978" s="7" t="str">
        <f>Premissas!$E$8</f>
        <v>abril/19</v>
      </c>
      <c r="N4978" s="29">
        <f t="shared" si="7622"/>
        <v>356</v>
      </c>
      <c r="O4978" s="15">
        <f>Premissas!$I$8</f>
        <v>53.09</v>
      </c>
      <c r="P4978" s="20">
        <f t="shared" si="7617"/>
        <v>0</v>
      </c>
      <c r="Q4978" s="17">
        <f>P4978*Premissas!$C$13</f>
        <v>0</v>
      </c>
      <c r="R4978" s="15">
        <f t="shared" si="7618"/>
        <v>356</v>
      </c>
      <c r="S4978" s="18">
        <f>R4978*Premissas!$C$11</f>
        <v>17146.788990825688</v>
      </c>
      <c r="Y4978" s="7" t="str">
        <f>Premissas!$E$8</f>
        <v>abril/19</v>
      </c>
      <c r="Z4978" s="29">
        <f t="shared" si="7623"/>
        <v>356</v>
      </c>
      <c r="AA4978" s="15">
        <f>Premissas!$H$8</f>
        <v>81.98</v>
      </c>
      <c r="AB4978" s="20">
        <f t="shared" si="7620"/>
        <v>0</v>
      </c>
      <c r="AC4978" s="17">
        <f>AB4978*Premissas!$C$6</f>
        <v>0</v>
      </c>
      <c r="AD4978" s="15">
        <f t="shared" si="7621"/>
        <v>356</v>
      </c>
      <c r="AE4978" s="18">
        <f>AD4978*Premissas!$C$12</f>
        <v>11476.241695665929</v>
      </c>
    </row>
    <row r="4979" spans="1:33" x14ac:dyDescent="0.25">
      <c r="A4979" s="7" t="str">
        <f>Premissas!$E$9</f>
        <v>março/19</v>
      </c>
      <c r="B4979" s="29">
        <f t="shared" si="7624"/>
        <v>356</v>
      </c>
      <c r="C4979" s="15">
        <f>LARGE(Premissas!$H$9:$I$9,1)</f>
        <v>77.73</v>
      </c>
      <c r="D4979" s="20">
        <f t="shared" si="7614"/>
        <v>0</v>
      </c>
      <c r="E4979" s="17">
        <f>D4979*Premissas!$C$6</f>
        <v>0</v>
      </c>
      <c r="F4979" s="15">
        <f t="shared" si="7615"/>
        <v>356</v>
      </c>
      <c r="G4979" s="18">
        <f>F4979*Premissas!$C$5</f>
        <v>11476.241695665929</v>
      </c>
      <c r="M4979" s="7" t="str">
        <f>Premissas!$E$9</f>
        <v>março/19</v>
      </c>
      <c r="N4979" s="29">
        <f t="shared" si="7622"/>
        <v>356</v>
      </c>
      <c r="O4979" s="15">
        <f>Premissas!$I$9</f>
        <v>77.73</v>
      </c>
      <c r="P4979" s="20">
        <f t="shared" si="7617"/>
        <v>0</v>
      </c>
      <c r="Q4979" s="17">
        <f>P4979*Premissas!$C$13</f>
        <v>0</v>
      </c>
      <c r="R4979" s="15">
        <f t="shared" si="7618"/>
        <v>356</v>
      </c>
      <c r="S4979" s="18">
        <f>R4979*Premissas!$C$11</f>
        <v>17146.788990825688</v>
      </c>
      <c r="Y4979" s="7" t="str">
        <f>Premissas!$E$9</f>
        <v>março/19</v>
      </c>
      <c r="Z4979" s="29">
        <f t="shared" si="7623"/>
        <v>356</v>
      </c>
      <c r="AA4979" s="15">
        <f>Premissas!$H$9</f>
        <v>77.62</v>
      </c>
      <c r="AB4979" s="20">
        <f t="shared" si="7620"/>
        <v>0</v>
      </c>
      <c r="AC4979" s="17">
        <f>AB4979*Premissas!$C$6</f>
        <v>0</v>
      </c>
      <c r="AD4979" s="15">
        <f t="shared" si="7621"/>
        <v>356</v>
      </c>
      <c r="AE4979" s="18">
        <f>AD4979*Premissas!$C$12</f>
        <v>11476.241695665929</v>
      </c>
    </row>
    <row r="4980" spans="1:33" x14ac:dyDescent="0.25">
      <c r="A4980" s="7" t="str">
        <f>Premissas!$E$10</f>
        <v>fevereiro/19</v>
      </c>
      <c r="B4980" s="29">
        <f t="shared" si="7624"/>
        <v>356</v>
      </c>
      <c r="C4980" s="15">
        <f>LARGE(Premissas!$H$10:$I$10,1)</f>
        <v>89.49</v>
      </c>
      <c r="D4980" s="20">
        <f t="shared" si="7614"/>
        <v>0</v>
      </c>
      <c r="E4980" s="17">
        <f>D4980*Premissas!$C$6</f>
        <v>0</v>
      </c>
      <c r="F4980" s="15">
        <f t="shared" si="7615"/>
        <v>356</v>
      </c>
      <c r="G4980" s="18">
        <f>F4980*Premissas!$C$5</f>
        <v>11476.241695665929</v>
      </c>
      <c r="M4980" s="7" t="str">
        <f>Premissas!$E$10</f>
        <v>fevereiro/19</v>
      </c>
      <c r="N4980" s="29">
        <f t="shared" si="7622"/>
        <v>356</v>
      </c>
      <c r="O4980" s="15">
        <f>Premissas!$I$10</f>
        <v>61.82</v>
      </c>
      <c r="P4980" s="20">
        <f t="shared" si="7617"/>
        <v>0</v>
      </c>
      <c r="Q4980" s="17">
        <f>P4980*Premissas!$C$13</f>
        <v>0</v>
      </c>
      <c r="R4980" s="15">
        <f t="shared" si="7618"/>
        <v>356</v>
      </c>
      <c r="S4980" s="18">
        <f>R4980*Premissas!$C$11</f>
        <v>17146.788990825688</v>
      </c>
      <c r="Y4980" s="7" t="str">
        <f>Premissas!$E$10</f>
        <v>fevereiro/19</v>
      </c>
      <c r="Z4980" s="29">
        <f t="shared" si="7623"/>
        <v>356</v>
      </c>
      <c r="AA4980" s="15">
        <f>Premissas!$H$10</f>
        <v>89.49</v>
      </c>
      <c r="AB4980" s="20">
        <f t="shared" si="7620"/>
        <v>0</v>
      </c>
      <c r="AC4980" s="17">
        <f>AB4980*Premissas!$C$6</f>
        <v>0</v>
      </c>
      <c r="AD4980" s="15">
        <f t="shared" si="7621"/>
        <v>356</v>
      </c>
      <c r="AE4980" s="18">
        <f>AD4980*Premissas!$C$12</f>
        <v>11476.241695665929</v>
      </c>
    </row>
    <row r="4981" spans="1:33" x14ac:dyDescent="0.25">
      <c r="A4981" s="7" t="str">
        <f>Premissas!$E$11</f>
        <v>janeiro/19</v>
      </c>
      <c r="B4981" s="29">
        <f t="shared" si="7624"/>
        <v>356</v>
      </c>
      <c r="C4981" s="15">
        <f>LARGE(Premissas!$H$11:$I$11,1)</f>
        <v>81.09</v>
      </c>
      <c r="D4981" s="16">
        <f t="shared" si="7614"/>
        <v>0</v>
      </c>
      <c r="E4981" s="17">
        <f>D4981*Premissas!$C$6</f>
        <v>0</v>
      </c>
      <c r="F4981" s="15">
        <f t="shared" si="7615"/>
        <v>356</v>
      </c>
      <c r="G4981" s="18">
        <f>F4981*Premissas!$C$5</f>
        <v>11476.241695665929</v>
      </c>
      <c r="M4981" s="7" t="str">
        <f>Premissas!$E$11</f>
        <v>janeiro/19</v>
      </c>
      <c r="N4981" s="29">
        <f t="shared" si="7622"/>
        <v>356</v>
      </c>
      <c r="O4981" s="15">
        <f>Premissas!$I$11</f>
        <v>57.12</v>
      </c>
      <c r="P4981" s="16">
        <f t="shared" si="7617"/>
        <v>0</v>
      </c>
      <c r="Q4981" s="17">
        <f>P4981*Premissas!$C$13</f>
        <v>0</v>
      </c>
      <c r="R4981" s="15">
        <f t="shared" si="7618"/>
        <v>356</v>
      </c>
      <c r="S4981" s="18">
        <f>R4981*Premissas!$C$11</f>
        <v>17146.788990825688</v>
      </c>
      <c r="Y4981" s="7" t="str">
        <f>Premissas!$E$11</f>
        <v>janeiro/19</v>
      </c>
      <c r="Z4981" s="29">
        <f t="shared" si="7623"/>
        <v>356</v>
      </c>
      <c r="AA4981" s="15">
        <f>Premissas!$H$11</f>
        <v>81.09</v>
      </c>
      <c r="AB4981" s="16">
        <f t="shared" si="7620"/>
        <v>0</v>
      </c>
      <c r="AC4981" s="17">
        <f>AB4981*Premissas!$C$6</f>
        <v>0</v>
      </c>
      <c r="AD4981" s="15">
        <f t="shared" si="7621"/>
        <v>356</v>
      </c>
      <c r="AE4981" s="18">
        <f>AD4981*Premissas!$C$12</f>
        <v>11476.241695665929</v>
      </c>
    </row>
    <row r="4982" spans="1:33" x14ac:dyDescent="0.25">
      <c r="A4982" s="7" t="str">
        <f>Premissas!$E$12</f>
        <v>dezembro/18</v>
      </c>
      <c r="B4982" s="29">
        <f t="shared" si="7624"/>
        <v>356</v>
      </c>
      <c r="C4982" s="15">
        <f>LARGE(Premissas!$H$12:$I$12,1)</f>
        <v>66.98</v>
      </c>
      <c r="D4982" s="16">
        <f t="shared" si="7614"/>
        <v>0</v>
      </c>
      <c r="E4982" s="17">
        <f>D4982*Premissas!$C$6</f>
        <v>0</v>
      </c>
      <c r="F4982" s="15">
        <f t="shared" si="7615"/>
        <v>356</v>
      </c>
      <c r="G4982" s="18">
        <f>F4982*Premissas!$C$5</f>
        <v>11476.241695665929</v>
      </c>
      <c r="M4982" s="7" t="str">
        <f>Premissas!$E$12</f>
        <v>dezembro/18</v>
      </c>
      <c r="N4982" s="29">
        <f t="shared" si="7622"/>
        <v>356</v>
      </c>
      <c r="O4982" s="15">
        <f>Premissas!$I$12</f>
        <v>56.9</v>
      </c>
      <c r="P4982" s="16">
        <f t="shared" si="7617"/>
        <v>0</v>
      </c>
      <c r="Q4982" s="17">
        <f>P4982*Premissas!$C$13</f>
        <v>0</v>
      </c>
      <c r="R4982" s="15">
        <f t="shared" si="7618"/>
        <v>356</v>
      </c>
      <c r="S4982" s="18">
        <f>R4982*Premissas!$C$11</f>
        <v>17146.788990825688</v>
      </c>
      <c r="Y4982" s="7" t="str">
        <f>Premissas!$E$12</f>
        <v>dezembro/18</v>
      </c>
      <c r="Z4982" s="29">
        <f t="shared" si="7623"/>
        <v>356</v>
      </c>
      <c r="AA4982" s="15">
        <f>Premissas!$H$12</f>
        <v>66.98</v>
      </c>
      <c r="AB4982" s="16">
        <f t="shared" si="7620"/>
        <v>0</v>
      </c>
      <c r="AC4982" s="17">
        <f>AB4982*Premissas!$C$6</f>
        <v>0</v>
      </c>
      <c r="AD4982" s="15">
        <f t="shared" si="7621"/>
        <v>356</v>
      </c>
      <c r="AE4982" s="18">
        <f>AD4982*Premissas!$C$12</f>
        <v>11476.241695665929</v>
      </c>
    </row>
    <row r="4983" spans="1:33" x14ac:dyDescent="0.25">
      <c r="A4983" s="7" t="str">
        <f>Premissas!$E$13</f>
        <v>novembro/18</v>
      </c>
      <c r="B4983" s="29">
        <f t="shared" si="7624"/>
        <v>356</v>
      </c>
      <c r="C4983" s="15">
        <f>LARGE(Premissas!$H$13:$I$13,1)</f>
        <v>66.42</v>
      </c>
      <c r="D4983" s="16">
        <f t="shared" si="7614"/>
        <v>0</v>
      </c>
      <c r="E4983" s="17">
        <f>D4983*Premissas!$C$6</f>
        <v>0</v>
      </c>
      <c r="F4983" s="15">
        <f t="shared" si="7615"/>
        <v>356</v>
      </c>
      <c r="G4983" s="18">
        <f>F4983*Premissas!$C$5</f>
        <v>11476.241695665929</v>
      </c>
      <c r="M4983" s="7" t="str">
        <f>Premissas!$E$13</f>
        <v>novembro/18</v>
      </c>
      <c r="N4983" s="29">
        <f t="shared" si="7622"/>
        <v>356</v>
      </c>
      <c r="O4983" s="15">
        <f>Premissas!$I$13</f>
        <v>40.659999999999997</v>
      </c>
      <c r="P4983" s="16">
        <f t="shared" si="7617"/>
        <v>0</v>
      </c>
      <c r="Q4983" s="17">
        <f>P4983*Premissas!$C$13</f>
        <v>0</v>
      </c>
      <c r="R4983" s="15">
        <f t="shared" si="7618"/>
        <v>356</v>
      </c>
      <c r="S4983" s="18">
        <f>R4983*Premissas!$C$11</f>
        <v>17146.788990825688</v>
      </c>
      <c r="Y4983" s="7" t="str">
        <f>Premissas!$E$13</f>
        <v>novembro/18</v>
      </c>
      <c r="Z4983" s="29">
        <f t="shared" si="7623"/>
        <v>356</v>
      </c>
      <c r="AA4983" s="15">
        <f>Premissas!$H$13</f>
        <v>66.42</v>
      </c>
      <c r="AB4983" s="16">
        <f t="shared" si="7620"/>
        <v>0</v>
      </c>
      <c r="AC4983" s="17">
        <f>AB4983*Premissas!$C$6</f>
        <v>0</v>
      </c>
      <c r="AD4983" s="15">
        <f t="shared" si="7621"/>
        <v>356</v>
      </c>
      <c r="AE4983" s="18">
        <f>AD4983*Premissas!$C$12</f>
        <v>11476.241695665929</v>
      </c>
    </row>
    <row r="4984" spans="1:33" x14ac:dyDescent="0.25">
      <c r="A4984" s="26" t="s">
        <v>35</v>
      </c>
      <c r="B4984" s="5"/>
      <c r="C4984" s="5">
        <f>LARGE(C4971:C4983,1)</f>
        <v>89.49</v>
      </c>
      <c r="D4984" s="5">
        <f>LARGE(D4971:D4983,1)</f>
        <v>0</v>
      </c>
      <c r="E4984" s="27">
        <f>SUM(E4972:E4983)</f>
        <v>0</v>
      </c>
      <c r="F4984" s="5">
        <f>LARGE(F4971:F4983,1)</f>
        <v>356</v>
      </c>
      <c r="G4984" s="27">
        <f t="shared" si="7538"/>
        <v>137714.90034799115</v>
      </c>
      <c r="H4984" s="50">
        <f>E4984+G4984</f>
        <v>137714.90034799115</v>
      </c>
      <c r="I4984">
        <f>B4972</f>
        <v>356</v>
      </c>
      <c r="M4984" s="26" t="s">
        <v>35</v>
      </c>
      <c r="N4984" s="5"/>
      <c r="O4984" s="5">
        <f t="shared" ref="O4984:P4984" si="7625">LARGE(O4971:O4983,1)</f>
        <v>77.73</v>
      </c>
      <c r="P4984" s="5">
        <f t="shared" si="7625"/>
        <v>0</v>
      </c>
      <c r="Q4984" s="27">
        <f t="shared" ref="Q4984" si="7626">SUM(Q4972:Q4983)</f>
        <v>0</v>
      </c>
      <c r="R4984" s="5">
        <f t="shared" ref="R4984" si="7627">LARGE(R4971:R4983,1)</f>
        <v>356</v>
      </c>
      <c r="S4984" s="27">
        <f t="shared" si="7542"/>
        <v>205761.46788990821</v>
      </c>
      <c r="T4984" s="50">
        <f t="shared" ref="T4984" si="7628">Q4984+S4984</f>
        <v>205761.46788990821</v>
      </c>
      <c r="U4984">
        <f t="shared" ref="U4984" si="7629">N4972</f>
        <v>356</v>
      </c>
      <c r="Y4984" s="26" t="s">
        <v>35</v>
      </c>
      <c r="Z4984" s="5"/>
      <c r="AA4984" s="5">
        <f t="shared" ref="AA4984:AB4984" si="7630">LARGE(AA4971:AA4983,1)</f>
        <v>89.49</v>
      </c>
      <c r="AB4984" s="5">
        <f t="shared" si="7630"/>
        <v>0</v>
      </c>
      <c r="AC4984" s="27">
        <f t="shared" ref="AC4984" si="7631">SUM(AC4972:AC4983)</f>
        <v>0</v>
      </c>
      <c r="AD4984" s="5">
        <f t="shared" ref="AD4984" si="7632">LARGE(AD4971:AD4983,1)</f>
        <v>356</v>
      </c>
      <c r="AE4984" s="27">
        <f t="shared" si="7548"/>
        <v>137714.90034799115</v>
      </c>
      <c r="AF4984" s="50">
        <f t="shared" ref="AF4984" si="7633">AC4984+AE4984</f>
        <v>137714.90034799115</v>
      </c>
      <c r="AG4984">
        <f t="shared" ref="AG4984" si="7634">Z4972</f>
        <v>356</v>
      </c>
    </row>
    <row r="4985" spans="1:33" x14ac:dyDescent="0.25">
      <c r="A4985" s="6" t="s">
        <v>12</v>
      </c>
      <c r="B4985" s="6" t="s">
        <v>18</v>
      </c>
      <c r="C4985" s="6" t="s">
        <v>19</v>
      </c>
      <c r="D4985" s="14" t="s">
        <v>20</v>
      </c>
      <c r="E4985" s="14" t="s">
        <v>21</v>
      </c>
      <c r="F4985" s="6" t="s">
        <v>22</v>
      </c>
      <c r="G4985" s="6" t="s">
        <v>23</v>
      </c>
      <c r="M4985" s="6" t="s">
        <v>12</v>
      </c>
      <c r="N4985" s="6" t="s">
        <v>18</v>
      </c>
      <c r="O4985" s="6" t="s">
        <v>19</v>
      </c>
      <c r="P4985" s="14" t="s">
        <v>20</v>
      </c>
      <c r="Q4985" s="14" t="s">
        <v>21</v>
      </c>
      <c r="R4985" s="6" t="s">
        <v>22</v>
      </c>
      <c r="S4985" s="6" t="s">
        <v>23</v>
      </c>
      <c r="Y4985" s="6" t="s">
        <v>12</v>
      </c>
      <c r="Z4985" s="6" t="s">
        <v>18</v>
      </c>
      <c r="AA4985" s="6" t="s">
        <v>19</v>
      </c>
      <c r="AB4985" s="14" t="s">
        <v>20</v>
      </c>
      <c r="AC4985" s="14" t="s">
        <v>21</v>
      </c>
      <c r="AD4985" s="6" t="s">
        <v>22</v>
      </c>
      <c r="AE4985" s="6" t="s">
        <v>23</v>
      </c>
    </row>
    <row r="4986" spans="1:33" x14ac:dyDescent="0.25">
      <c r="A4986" s="7" t="str">
        <f>Premissas!$E$2</f>
        <v>outubro/19</v>
      </c>
      <c r="B4986" s="29">
        <f>B4972+1</f>
        <v>357</v>
      </c>
      <c r="C4986" s="15">
        <f>LARGE(Premissas!$H$2:$I$2,1)</f>
        <v>63.39</v>
      </c>
      <c r="D4986" s="16">
        <f t="shared" ref="D4986:D4997" si="7635">IF(C4986&gt;105%*B4986,(C4986-B4986),0)</f>
        <v>0</v>
      </c>
      <c r="E4986" s="17">
        <f>D4986*Premissas!$C$6</f>
        <v>0</v>
      </c>
      <c r="F4986" s="15">
        <f t="shared" ref="F4986:F4997" si="7636">IF(C4986&gt;B4986,C4986,B4986)</f>
        <v>357</v>
      </c>
      <c r="G4986" s="18">
        <f>F4986*Premissas!$C$5</f>
        <v>11508.478329642518</v>
      </c>
      <c r="M4986" s="7" t="str">
        <f>Premissas!$E$2</f>
        <v>outubro/19</v>
      </c>
      <c r="N4986" s="29">
        <f t="shared" ref="N4986" si="7637">N4972+1</f>
        <v>357</v>
      </c>
      <c r="O4986" s="15">
        <f>Premissas!$I$2</f>
        <v>63.39</v>
      </c>
      <c r="P4986" s="16">
        <f t="shared" ref="P4986:P4997" si="7638">IF(O4986&gt;105%*N4986,(O4986-N4986),0)</f>
        <v>0</v>
      </c>
      <c r="Q4986" s="17">
        <f>P4986*Premissas!$C$13</f>
        <v>0</v>
      </c>
      <c r="R4986" s="15">
        <f t="shared" ref="R4986:R4997" si="7639">IF(O4986&gt;N4986,O4986,N4986)</f>
        <v>357</v>
      </c>
      <c r="S4986" s="18">
        <f>R4986*Premissas!$C$11</f>
        <v>17194.954128440368</v>
      </c>
      <c r="Y4986" s="7" t="str">
        <f>Premissas!$E$2</f>
        <v>outubro/19</v>
      </c>
      <c r="Z4986" s="29">
        <f t="shared" ref="Z4986" si="7640">Z4972+1</f>
        <v>357</v>
      </c>
      <c r="AA4986" s="15">
        <f>Premissas!$H$2</f>
        <v>58.8</v>
      </c>
      <c r="AB4986" s="16">
        <f t="shared" ref="AB4986:AB4997" si="7641">IF(AA4986&gt;105%*Z4986,(AA4986-Z4986),0)</f>
        <v>0</v>
      </c>
      <c r="AC4986" s="17">
        <f>AB4986*Premissas!$C$6</f>
        <v>0</v>
      </c>
      <c r="AD4986" s="15">
        <f t="shared" ref="AD4986:AD4997" si="7642">IF(AA4986&gt;Z4986,AA4986,Z4986)</f>
        <v>357</v>
      </c>
      <c r="AE4986" s="18">
        <f>AD4986*Premissas!$C$12</f>
        <v>11508.478329642518</v>
      </c>
    </row>
    <row r="4987" spans="1:33" x14ac:dyDescent="0.25">
      <c r="A4987" s="7" t="str">
        <f>Premissas!$E$3</f>
        <v>setembro/19</v>
      </c>
      <c r="B4987" s="29">
        <f>B4986</f>
        <v>357</v>
      </c>
      <c r="C4987" s="15">
        <f>LARGE(Premissas!$H$3:$I$3,1)</f>
        <v>58.91</v>
      </c>
      <c r="D4987" s="16">
        <f t="shared" si="7635"/>
        <v>0</v>
      </c>
      <c r="E4987" s="17">
        <f>D4987*Premissas!$C$6</f>
        <v>0</v>
      </c>
      <c r="F4987" s="15">
        <f t="shared" si="7636"/>
        <v>357</v>
      </c>
      <c r="G4987" s="18">
        <f>F4987*Premissas!$C$5</f>
        <v>11508.478329642518</v>
      </c>
      <c r="M4987" s="7" t="str">
        <f>Premissas!$E$3</f>
        <v>setembro/19</v>
      </c>
      <c r="N4987" s="29">
        <f t="shared" ref="N4987:N4997" si="7643">N4986</f>
        <v>357</v>
      </c>
      <c r="O4987" s="15">
        <f>Premissas!$I$3</f>
        <v>52.19</v>
      </c>
      <c r="P4987" s="16">
        <f t="shared" si="7638"/>
        <v>0</v>
      </c>
      <c r="Q4987" s="17">
        <f>P4987*Premissas!$C$13</f>
        <v>0</v>
      </c>
      <c r="R4987" s="15">
        <f t="shared" si="7639"/>
        <v>357</v>
      </c>
      <c r="S4987" s="18">
        <f>R4987*Premissas!$C$11</f>
        <v>17194.954128440368</v>
      </c>
      <c r="Y4987" s="7" t="str">
        <f>Premissas!$E$3</f>
        <v>setembro/19</v>
      </c>
      <c r="Z4987" s="29">
        <f t="shared" ref="Z4987:Z4997" si="7644">Z4986</f>
        <v>357</v>
      </c>
      <c r="AA4987" s="15">
        <f>Premissas!$H$3</f>
        <v>58.91</v>
      </c>
      <c r="AB4987" s="16">
        <f t="shared" si="7641"/>
        <v>0</v>
      </c>
      <c r="AC4987" s="17">
        <f>AB4987*Premissas!$C$6</f>
        <v>0</v>
      </c>
      <c r="AD4987" s="15">
        <f t="shared" si="7642"/>
        <v>357</v>
      </c>
      <c r="AE4987" s="18">
        <f>AD4987*Premissas!$C$12</f>
        <v>11508.478329642518</v>
      </c>
    </row>
    <row r="4988" spans="1:33" x14ac:dyDescent="0.25">
      <c r="A4988" s="7" t="str">
        <f>Premissas!$E$4</f>
        <v>agosto/19</v>
      </c>
      <c r="B4988" s="29">
        <f t="shared" ref="B4988:B4997" si="7645">B4987</f>
        <v>357</v>
      </c>
      <c r="C4988" s="15">
        <f>LARGE(Premissas!$H$4:$I$4,1)</f>
        <v>46.48</v>
      </c>
      <c r="D4988" s="16">
        <f t="shared" si="7635"/>
        <v>0</v>
      </c>
      <c r="E4988" s="17">
        <f>D4988*Premissas!$C$6</f>
        <v>0</v>
      </c>
      <c r="F4988" s="15">
        <f t="shared" si="7636"/>
        <v>357</v>
      </c>
      <c r="G4988" s="18">
        <f>F4988*Premissas!$C$5</f>
        <v>11508.478329642518</v>
      </c>
      <c r="M4988" s="7" t="str">
        <f>Premissas!$E$4</f>
        <v>agosto/19</v>
      </c>
      <c r="N4988" s="29">
        <f t="shared" si="7643"/>
        <v>357</v>
      </c>
      <c r="O4988" s="15">
        <f>Premissas!$I$4</f>
        <v>20.16</v>
      </c>
      <c r="P4988" s="16">
        <f t="shared" si="7638"/>
        <v>0</v>
      </c>
      <c r="Q4988" s="17">
        <f>P4988*Premissas!$C$13</f>
        <v>0</v>
      </c>
      <c r="R4988" s="15">
        <f t="shared" si="7639"/>
        <v>357</v>
      </c>
      <c r="S4988" s="18">
        <f>R4988*Premissas!$C$11</f>
        <v>17194.954128440368</v>
      </c>
      <c r="Y4988" s="7" t="str">
        <f>Premissas!$E$4</f>
        <v>agosto/19</v>
      </c>
      <c r="Z4988" s="29">
        <f t="shared" si="7644"/>
        <v>357</v>
      </c>
      <c r="AA4988" s="15">
        <f>Premissas!$H$4</f>
        <v>46.48</v>
      </c>
      <c r="AB4988" s="16">
        <f t="shared" si="7641"/>
        <v>0</v>
      </c>
      <c r="AC4988" s="17">
        <f>AB4988*Premissas!$C$6</f>
        <v>0</v>
      </c>
      <c r="AD4988" s="15">
        <f t="shared" si="7642"/>
        <v>357</v>
      </c>
      <c r="AE4988" s="18">
        <f>AD4988*Premissas!$C$12</f>
        <v>11508.478329642518</v>
      </c>
    </row>
    <row r="4989" spans="1:33" x14ac:dyDescent="0.25">
      <c r="A4989" s="7" t="str">
        <f>Premissas!$E$5</f>
        <v>julho/19</v>
      </c>
      <c r="B4989" s="29">
        <f t="shared" si="7645"/>
        <v>357</v>
      </c>
      <c r="C4989" s="15">
        <f>LARGE(Premissas!$H$5:$I$5,1)</f>
        <v>63.17</v>
      </c>
      <c r="D4989" s="16">
        <f t="shared" si="7635"/>
        <v>0</v>
      </c>
      <c r="E4989" s="17">
        <f>D4989*Premissas!$C$6</f>
        <v>0</v>
      </c>
      <c r="F4989" s="15">
        <f t="shared" si="7636"/>
        <v>357</v>
      </c>
      <c r="G4989" s="18">
        <f>F4989*Premissas!$C$5</f>
        <v>11508.478329642518</v>
      </c>
      <c r="M4989" s="7" t="str">
        <f>Premissas!$E$5</f>
        <v>julho/19</v>
      </c>
      <c r="N4989" s="29">
        <f t="shared" si="7643"/>
        <v>357</v>
      </c>
      <c r="O4989" s="15">
        <f>Premissas!$I$5</f>
        <v>39.979999999999997</v>
      </c>
      <c r="P4989" s="16">
        <f t="shared" si="7638"/>
        <v>0</v>
      </c>
      <c r="Q4989" s="17">
        <f>P4989*Premissas!$C$13</f>
        <v>0</v>
      </c>
      <c r="R4989" s="15">
        <f t="shared" si="7639"/>
        <v>357</v>
      </c>
      <c r="S4989" s="18">
        <f>R4989*Premissas!$C$11</f>
        <v>17194.954128440368</v>
      </c>
      <c r="Y4989" s="7" t="str">
        <f>Premissas!$E$5</f>
        <v>julho/19</v>
      </c>
      <c r="Z4989" s="29">
        <f t="shared" si="7644"/>
        <v>357</v>
      </c>
      <c r="AA4989" s="15">
        <f>Premissas!$H$5</f>
        <v>63.17</v>
      </c>
      <c r="AB4989" s="16">
        <f t="shared" si="7641"/>
        <v>0</v>
      </c>
      <c r="AC4989" s="17">
        <f>AB4989*Premissas!$C$6</f>
        <v>0</v>
      </c>
      <c r="AD4989" s="15">
        <f t="shared" si="7642"/>
        <v>357</v>
      </c>
      <c r="AE4989" s="18">
        <f>AD4989*Premissas!$C$12</f>
        <v>11508.478329642518</v>
      </c>
    </row>
    <row r="4990" spans="1:33" x14ac:dyDescent="0.25">
      <c r="A4990" s="7" t="str">
        <f>Premissas!$E$6</f>
        <v>junho/19</v>
      </c>
      <c r="B4990" s="29">
        <f t="shared" si="7645"/>
        <v>357</v>
      </c>
      <c r="C4990" s="15">
        <f>LARGE(Premissas!$H$6:$I$6,1)</f>
        <v>59.47</v>
      </c>
      <c r="D4990" s="16">
        <f t="shared" si="7635"/>
        <v>0</v>
      </c>
      <c r="E4990" s="17">
        <f>D4990*Premissas!$C$6</f>
        <v>0</v>
      </c>
      <c r="F4990" s="15">
        <f t="shared" si="7636"/>
        <v>357</v>
      </c>
      <c r="G4990" s="18">
        <f>F4990*Premissas!$C$5</f>
        <v>11508.478329642518</v>
      </c>
      <c r="M4990" s="7" t="str">
        <f>Premissas!$E$6</f>
        <v>junho/19</v>
      </c>
      <c r="N4990" s="29">
        <f t="shared" si="7643"/>
        <v>357</v>
      </c>
      <c r="O4990" s="15">
        <f>Premissas!$I$6</f>
        <v>47.71</v>
      </c>
      <c r="P4990" s="16">
        <f t="shared" si="7638"/>
        <v>0</v>
      </c>
      <c r="Q4990" s="17">
        <f>P4990*Premissas!$C$13</f>
        <v>0</v>
      </c>
      <c r="R4990" s="15">
        <f t="shared" si="7639"/>
        <v>357</v>
      </c>
      <c r="S4990" s="18">
        <f>R4990*Premissas!$C$11</f>
        <v>17194.954128440368</v>
      </c>
      <c r="Y4990" s="7" t="str">
        <f>Premissas!$E$6</f>
        <v>junho/19</v>
      </c>
      <c r="Z4990" s="29">
        <f t="shared" si="7644"/>
        <v>357</v>
      </c>
      <c r="AA4990" s="15">
        <f>Premissas!$H$6</f>
        <v>59.47</v>
      </c>
      <c r="AB4990" s="16">
        <f t="shared" si="7641"/>
        <v>0</v>
      </c>
      <c r="AC4990" s="17">
        <f>AB4990*Premissas!$C$6</f>
        <v>0</v>
      </c>
      <c r="AD4990" s="15">
        <f t="shared" si="7642"/>
        <v>357</v>
      </c>
      <c r="AE4990" s="18">
        <f>AD4990*Premissas!$C$12</f>
        <v>11508.478329642518</v>
      </c>
    </row>
    <row r="4991" spans="1:33" x14ac:dyDescent="0.25">
      <c r="A4991" s="7" t="str">
        <f>Premissas!$E$7</f>
        <v>maio/19</v>
      </c>
      <c r="B4991" s="29">
        <f t="shared" si="7645"/>
        <v>357</v>
      </c>
      <c r="C4991" s="15">
        <f>LARGE(Premissas!$H$7:$I$7,1)</f>
        <v>61.04</v>
      </c>
      <c r="D4991" s="20">
        <f t="shared" si="7635"/>
        <v>0</v>
      </c>
      <c r="E4991" s="17">
        <f>D4991*Premissas!$C$6</f>
        <v>0</v>
      </c>
      <c r="F4991" s="15">
        <f t="shared" si="7636"/>
        <v>357</v>
      </c>
      <c r="G4991" s="18">
        <f>F4991*Premissas!$C$5</f>
        <v>11508.478329642518</v>
      </c>
      <c r="M4991" s="7" t="str">
        <f>Premissas!$E$7</f>
        <v>maio/19</v>
      </c>
      <c r="N4991" s="29">
        <f t="shared" si="7643"/>
        <v>357</v>
      </c>
      <c r="O4991" s="15">
        <f>Premissas!$I$7</f>
        <v>46.37</v>
      </c>
      <c r="P4991" s="20">
        <f t="shared" si="7638"/>
        <v>0</v>
      </c>
      <c r="Q4991" s="17">
        <f>P4991*Premissas!$C$13</f>
        <v>0</v>
      </c>
      <c r="R4991" s="15">
        <f t="shared" si="7639"/>
        <v>357</v>
      </c>
      <c r="S4991" s="18">
        <f>R4991*Premissas!$C$11</f>
        <v>17194.954128440368</v>
      </c>
      <c r="Y4991" s="7" t="str">
        <f>Premissas!$E$7</f>
        <v>maio/19</v>
      </c>
      <c r="Z4991" s="29">
        <f t="shared" si="7644"/>
        <v>357</v>
      </c>
      <c r="AA4991" s="15">
        <f>Premissas!$H$7</f>
        <v>61.04</v>
      </c>
      <c r="AB4991" s="20">
        <f t="shared" si="7641"/>
        <v>0</v>
      </c>
      <c r="AC4991" s="17">
        <f>AB4991*Premissas!$C$6</f>
        <v>0</v>
      </c>
      <c r="AD4991" s="15">
        <f t="shared" si="7642"/>
        <v>357</v>
      </c>
      <c r="AE4991" s="18">
        <f>AD4991*Premissas!$C$12</f>
        <v>11508.478329642518</v>
      </c>
    </row>
    <row r="4992" spans="1:33" x14ac:dyDescent="0.25">
      <c r="A4992" s="7" t="str">
        <f>Premissas!$E$8</f>
        <v>abril/19</v>
      </c>
      <c r="B4992" s="29">
        <f t="shared" si="7645"/>
        <v>357</v>
      </c>
      <c r="C4992" s="15">
        <f>LARGE(Premissas!$H$8:$I$8,1)</f>
        <v>81.98</v>
      </c>
      <c r="D4992" s="20">
        <f t="shared" si="7635"/>
        <v>0</v>
      </c>
      <c r="E4992" s="17">
        <f>D4992*Premissas!$C$6</f>
        <v>0</v>
      </c>
      <c r="F4992" s="15">
        <f t="shared" si="7636"/>
        <v>357</v>
      </c>
      <c r="G4992" s="18">
        <f>F4992*Premissas!$C$5</f>
        <v>11508.478329642518</v>
      </c>
      <c r="M4992" s="7" t="str">
        <f>Premissas!$E$8</f>
        <v>abril/19</v>
      </c>
      <c r="N4992" s="29">
        <f t="shared" si="7643"/>
        <v>357</v>
      </c>
      <c r="O4992" s="15">
        <f>Premissas!$I$8</f>
        <v>53.09</v>
      </c>
      <c r="P4992" s="20">
        <f t="shared" si="7638"/>
        <v>0</v>
      </c>
      <c r="Q4992" s="17">
        <f>P4992*Premissas!$C$13</f>
        <v>0</v>
      </c>
      <c r="R4992" s="15">
        <f t="shared" si="7639"/>
        <v>357</v>
      </c>
      <c r="S4992" s="18">
        <f>R4992*Premissas!$C$11</f>
        <v>17194.954128440368</v>
      </c>
      <c r="Y4992" s="7" t="str">
        <f>Premissas!$E$8</f>
        <v>abril/19</v>
      </c>
      <c r="Z4992" s="29">
        <f t="shared" si="7644"/>
        <v>357</v>
      </c>
      <c r="AA4992" s="15">
        <f>Premissas!$H$8</f>
        <v>81.98</v>
      </c>
      <c r="AB4992" s="20">
        <f t="shared" si="7641"/>
        <v>0</v>
      </c>
      <c r="AC4992" s="17">
        <f>AB4992*Premissas!$C$6</f>
        <v>0</v>
      </c>
      <c r="AD4992" s="15">
        <f t="shared" si="7642"/>
        <v>357</v>
      </c>
      <c r="AE4992" s="18">
        <f>AD4992*Premissas!$C$12</f>
        <v>11508.478329642518</v>
      </c>
    </row>
    <row r="4993" spans="1:33" x14ac:dyDescent="0.25">
      <c r="A4993" s="7" t="str">
        <f>Premissas!$E$9</f>
        <v>março/19</v>
      </c>
      <c r="B4993" s="29">
        <f t="shared" si="7645"/>
        <v>357</v>
      </c>
      <c r="C4993" s="15">
        <f>LARGE(Premissas!$H$9:$I$9,1)</f>
        <v>77.73</v>
      </c>
      <c r="D4993" s="20">
        <f t="shared" si="7635"/>
        <v>0</v>
      </c>
      <c r="E4993" s="17">
        <f>D4993*Premissas!$C$6</f>
        <v>0</v>
      </c>
      <c r="F4993" s="15">
        <f t="shared" si="7636"/>
        <v>357</v>
      </c>
      <c r="G4993" s="18">
        <f>F4993*Premissas!$C$5</f>
        <v>11508.478329642518</v>
      </c>
      <c r="M4993" s="7" t="str">
        <f>Premissas!$E$9</f>
        <v>março/19</v>
      </c>
      <c r="N4993" s="29">
        <f t="shared" si="7643"/>
        <v>357</v>
      </c>
      <c r="O4993" s="15">
        <f>Premissas!$I$9</f>
        <v>77.73</v>
      </c>
      <c r="P4993" s="20">
        <f t="shared" si="7638"/>
        <v>0</v>
      </c>
      <c r="Q4993" s="17">
        <f>P4993*Premissas!$C$13</f>
        <v>0</v>
      </c>
      <c r="R4993" s="15">
        <f t="shared" si="7639"/>
        <v>357</v>
      </c>
      <c r="S4993" s="18">
        <f>R4993*Premissas!$C$11</f>
        <v>17194.954128440368</v>
      </c>
      <c r="Y4993" s="7" t="str">
        <f>Premissas!$E$9</f>
        <v>março/19</v>
      </c>
      <c r="Z4993" s="29">
        <f t="shared" si="7644"/>
        <v>357</v>
      </c>
      <c r="AA4993" s="15">
        <f>Premissas!$H$9</f>
        <v>77.62</v>
      </c>
      <c r="AB4993" s="20">
        <f t="shared" si="7641"/>
        <v>0</v>
      </c>
      <c r="AC4993" s="17">
        <f>AB4993*Premissas!$C$6</f>
        <v>0</v>
      </c>
      <c r="AD4993" s="15">
        <f t="shared" si="7642"/>
        <v>357</v>
      </c>
      <c r="AE4993" s="18">
        <f>AD4993*Premissas!$C$12</f>
        <v>11508.478329642518</v>
      </c>
    </row>
    <row r="4994" spans="1:33" x14ac:dyDescent="0.25">
      <c r="A4994" s="7" t="str">
        <f>Premissas!$E$10</f>
        <v>fevereiro/19</v>
      </c>
      <c r="B4994" s="29">
        <f t="shared" si="7645"/>
        <v>357</v>
      </c>
      <c r="C4994" s="15">
        <f>LARGE(Premissas!$H$10:$I$10,1)</f>
        <v>89.49</v>
      </c>
      <c r="D4994" s="20">
        <f t="shared" si="7635"/>
        <v>0</v>
      </c>
      <c r="E4994" s="17">
        <f>D4994*Premissas!$C$6</f>
        <v>0</v>
      </c>
      <c r="F4994" s="15">
        <f t="shared" si="7636"/>
        <v>357</v>
      </c>
      <c r="G4994" s="18">
        <f>F4994*Premissas!$C$5</f>
        <v>11508.478329642518</v>
      </c>
      <c r="M4994" s="7" t="str">
        <f>Premissas!$E$10</f>
        <v>fevereiro/19</v>
      </c>
      <c r="N4994" s="29">
        <f t="shared" si="7643"/>
        <v>357</v>
      </c>
      <c r="O4994" s="15">
        <f>Premissas!$I$10</f>
        <v>61.82</v>
      </c>
      <c r="P4994" s="20">
        <f t="shared" si="7638"/>
        <v>0</v>
      </c>
      <c r="Q4994" s="17">
        <f>P4994*Premissas!$C$13</f>
        <v>0</v>
      </c>
      <c r="R4994" s="15">
        <f t="shared" si="7639"/>
        <v>357</v>
      </c>
      <c r="S4994" s="18">
        <f>R4994*Premissas!$C$11</f>
        <v>17194.954128440368</v>
      </c>
      <c r="Y4994" s="7" t="str">
        <f>Premissas!$E$10</f>
        <v>fevereiro/19</v>
      </c>
      <c r="Z4994" s="29">
        <f t="shared" si="7644"/>
        <v>357</v>
      </c>
      <c r="AA4994" s="15">
        <f>Premissas!$H$10</f>
        <v>89.49</v>
      </c>
      <c r="AB4994" s="20">
        <f t="shared" si="7641"/>
        <v>0</v>
      </c>
      <c r="AC4994" s="17">
        <f>AB4994*Premissas!$C$6</f>
        <v>0</v>
      </c>
      <c r="AD4994" s="15">
        <f t="shared" si="7642"/>
        <v>357</v>
      </c>
      <c r="AE4994" s="18">
        <f>AD4994*Premissas!$C$12</f>
        <v>11508.478329642518</v>
      </c>
    </row>
    <row r="4995" spans="1:33" x14ac:dyDescent="0.25">
      <c r="A4995" s="7" t="str">
        <f>Premissas!$E$11</f>
        <v>janeiro/19</v>
      </c>
      <c r="B4995" s="29">
        <f t="shared" si="7645"/>
        <v>357</v>
      </c>
      <c r="C4995" s="15">
        <f>LARGE(Premissas!$H$11:$I$11,1)</f>
        <v>81.09</v>
      </c>
      <c r="D4995" s="16">
        <f t="shared" si="7635"/>
        <v>0</v>
      </c>
      <c r="E4995" s="17">
        <f>D4995*Premissas!$C$6</f>
        <v>0</v>
      </c>
      <c r="F4995" s="15">
        <f t="shared" si="7636"/>
        <v>357</v>
      </c>
      <c r="G4995" s="18">
        <f>F4995*Premissas!$C$5</f>
        <v>11508.478329642518</v>
      </c>
      <c r="M4995" s="7" t="str">
        <f>Premissas!$E$11</f>
        <v>janeiro/19</v>
      </c>
      <c r="N4995" s="29">
        <f t="shared" si="7643"/>
        <v>357</v>
      </c>
      <c r="O4995" s="15">
        <f>Premissas!$I$11</f>
        <v>57.12</v>
      </c>
      <c r="P4995" s="16">
        <f t="shared" si="7638"/>
        <v>0</v>
      </c>
      <c r="Q4995" s="17">
        <f>P4995*Premissas!$C$13</f>
        <v>0</v>
      </c>
      <c r="R4995" s="15">
        <f t="shared" si="7639"/>
        <v>357</v>
      </c>
      <c r="S4995" s="18">
        <f>R4995*Premissas!$C$11</f>
        <v>17194.954128440368</v>
      </c>
      <c r="Y4995" s="7" t="str">
        <f>Premissas!$E$11</f>
        <v>janeiro/19</v>
      </c>
      <c r="Z4995" s="29">
        <f t="shared" si="7644"/>
        <v>357</v>
      </c>
      <c r="AA4995" s="15">
        <f>Premissas!$H$11</f>
        <v>81.09</v>
      </c>
      <c r="AB4995" s="16">
        <f t="shared" si="7641"/>
        <v>0</v>
      </c>
      <c r="AC4995" s="17">
        <f>AB4995*Premissas!$C$6</f>
        <v>0</v>
      </c>
      <c r="AD4995" s="15">
        <f t="shared" si="7642"/>
        <v>357</v>
      </c>
      <c r="AE4995" s="18">
        <f>AD4995*Premissas!$C$12</f>
        <v>11508.478329642518</v>
      </c>
    </row>
    <row r="4996" spans="1:33" x14ac:dyDescent="0.25">
      <c r="A4996" s="7" t="str">
        <f>Premissas!$E$12</f>
        <v>dezembro/18</v>
      </c>
      <c r="B4996" s="29">
        <f t="shared" si="7645"/>
        <v>357</v>
      </c>
      <c r="C4996" s="15">
        <f>LARGE(Premissas!$H$12:$I$12,1)</f>
        <v>66.98</v>
      </c>
      <c r="D4996" s="16">
        <f t="shared" si="7635"/>
        <v>0</v>
      </c>
      <c r="E4996" s="17">
        <f>D4996*Premissas!$C$6</f>
        <v>0</v>
      </c>
      <c r="F4996" s="15">
        <f t="shared" si="7636"/>
        <v>357</v>
      </c>
      <c r="G4996" s="18">
        <f>F4996*Premissas!$C$5</f>
        <v>11508.478329642518</v>
      </c>
      <c r="M4996" s="7" t="str">
        <f>Premissas!$E$12</f>
        <v>dezembro/18</v>
      </c>
      <c r="N4996" s="29">
        <f t="shared" si="7643"/>
        <v>357</v>
      </c>
      <c r="O4996" s="15">
        <f>Premissas!$I$12</f>
        <v>56.9</v>
      </c>
      <c r="P4996" s="16">
        <f t="shared" si="7638"/>
        <v>0</v>
      </c>
      <c r="Q4996" s="17">
        <f>P4996*Premissas!$C$13</f>
        <v>0</v>
      </c>
      <c r="R4996" s="15">
        <f t="shared" si="7639"/>
        <v>357</v>
      </c>
      <c r="S4996" s="18">
        <f>R4996*Premissas!$C$11</f>
        <v>17194.954128440368</v>
      </c>
      <c r="Y4996" s="7" t="str">
        <f>Premissas!$E$12</f>
        <v>dezembro/18</v>
      </c>
      <c r="Z4996" s="29">
        <f t="shared" si="7644"/>
        <v>357</v>
      </c>
      <c r="AA4996" s="15">
        <f>Premissas!$H$12</f>
        <v>66.98</v>
      </c>
      <c r="AB4996" s="16">
        <f t="shared" si="7641"/>
        <v>0</v>
      </c>
      <c r="AC4996" s="17">
        <f>AB4996*Premissas!$C$6</f>
        <v>0</v>
      </c>
      <c r="AD4996" s="15">
        <f t="shared" si="7642"/>
        <v>357</v>
      </c>
      <c r="AE4996" s="18">
        <f>AD4996*Premissas!$C$12</f>
        <v>11508.478329642518</v>
      </c>
    </row>
    <row r="4997" spans="1:33" x14ac:dyDescent="0.25">
      <c r="A4997" s="7" t="str">
        <f>Premissas!$E$13</f>
        <v>novembro/18</v>
      </c>
      <c r="B4997" s="29">
        <f t="shared" si="7645"/>
        <v>357</v>
      </c>
      <c r="C4997" s="15">
        <f>LARGE(Premissas!$H$13:$I$13,1)</f>
        <v>66.42</v>
      </c>
      <c r="D4997" s="16">
        <f t="shared" si="7635"/>
        <v>0</v>
      </c>
      <c r="E4997" s="17">
        <f>D4997*Premissas!$C$6</f>
        <v>0</v>
      </c>
      <c r="F4997" s="15">
        <f t="shared" si="7636"/>
        <v>357</v>
      </c>
      <c r="G4997" s="18">
        <f>F4997*Premissas!$C$5</f>
        <v>11508.478329642518</v>
      </c>
      <c r="M4997" s="7" t="str">
        <f>Premissas!$E$13</f>
        <v>novembro/18</v>
      </c>
      <c r="N4997" s="29">
        <f t="shared" si="7643"/>
        <v>357</v>
      </c>
      <c r="O4997" s="15">
        <f>Premissas!$I$13</f>
        <v>40.659999999999997</v>
      </c>
      <c r="P4997" s="16">
        <f t="shared" si="7638"/>
        <v>0</v>
      </c>
      <c r="Q4997" s="17">
        <f>P4997*Premissas!$C$13</f>
        <v>0</v>
      </c>
      <c r="R4997" s="15">
        <f t="shared" si="7639"/>
        <v>357</v>
      </c>
      <c r="S4997" s="18">
        <f>R4997*Premissas!$C$11</f>
        <v>17194.954128440368</v>
      </c>
      <c r="Y4997" s="7" t="str">
        <f>Premissas!$E$13</f>
        <v>novembro/18</v>
      </c>
      <c r="Z4997" s="29">
        <f t="shared" si="7644"/>
        <v>357</v>
      </c>
      <c r="AA4997" s="15">
        <f>Premissas!$H$13</f>
        <v>66.42</v>
      </c>
      <c r="AB4997" s="16">
        <f t="shared" si="7641"/>
        <v>0</v>
      </c>
      <c r="AC4997" s="17">
        <f>AB4997*Premissas!$C$6</f>
        <v>0</v>
      </c>
      <c r="AD4997" s="15">
        <f t="shared" si="7642"/>
        <v>357</v>
      </c>
      <c r="AE4997" s="18">
        <f>AD4997*Premissas!$C$12</f>
        <v>11508.478329642518</v>
      </c>
    </row>
    <row r="4998" spans="1:33" x14ac:dyDescent="0.25">
      <c r="A4998" s="26" t="s">
        <v>35</v>
      </c>
      <c r="B4998" s="5"/>
      <c r="C4998" s="5">
        <f>LARGE(C4985:C4997,1)</f>
        <v>89.49</v>
      </c>
      <c r="D4998" s="5">
        <f>LARGE(D4985:D4997,1)</f>
        <v>0</v>
      </c>
      <c r="E4998" s="27">
        <f>SUM(E4986:E4997)</f>
        <v>0</v>
      </c>
      <c r="F4998" s="5">
        <f>LARGE(F4985:F4997,1)</f>
        <v>357</v>
      </c>
      <c r="G4998" s="27">
        <f t="shared" ref="G4998:G5054" si="7646">SUM(G4986:G4997)</f>
        <v>138101.73995571022</v>
      </c>
      <c r="H4998" s="50">
        <f>E4998+G4998</f>
        <v>138101.73995571022</v>
      </c>
      <c r="I4998">
        <f>B4986</f>
        <v>357</v>
      </c>
      <c r="M4998" s="26" t="s">
        <v>35</v>
      </c>
      <c r="N4998" s="5"/>
      <c r="O4998" s="5">
        <f t="shared" ref="O4998:P4998" si="7647">LARGE(O4985:O4997,1)</f>
        <v>77.73</v>
      </c>
      <c r="P4998" s="5">
        <f t="shared" si="7647"/>
        <v>0</v>
      </c>
      <c r="Q4998" s="27">
        <f t="shared" ref="Q4998" si="7648">SUM(Q4986:Q4997)</f>
        <v>0</v>
      </c>
      <c r="R4998" s="5">
        <f t="shared" ref="R4998" si="7649">LARGE(R4985:R4997,1)</f>
        <v>357</v>
      </c>
      <c r="S4998" s="27">
        <f t="shared" ref="S4998:S5054" si="7650">SUM(S4986:S4997)</f>
        <v>206339.44954128435</v>
      </c>
      <c r="T4998" s="50">
        <f t="shared" ref="T4998" si="7651">Q4998+S4998</f>
        <v>206339.44954128435</v>
      </c>
      <c r="U4998">
        <f t="shared" ref="U4998" si="7652">N4986</f>
        <v>357</v>
      </c>
      <c r="Y4998" s="26" t="s">
        <v>35</v>
      </c>
      <c r="Z4998" s="5"/>
      <c r="AA4998" s="5">
        <f t="shared" ref="AA4998:AB4998" si="7653">LARGE(AA4985:AA4997,1)</f>
        <v>89.49</v>
      </c>
      <c r="AB4998" s="5">
        <f t="shared" si="7653"/>
        <v>0</v>
      </c>
      <c r="AC4998" s="27">
        <f t="shared" ref="AC4998" si="7654">SUM(AC4986:AC4997)</f>
        <v>0</v>
      </c>
      <c r="AD4998" s="5">
        <f t="shared" ref="AD4998" si="7655">LARGE(AD4985:AD4997,1)</f>
        <v>357</v>
      </c>
      <c r="AE4998" s="27">
        <f t="shared" ref="AE4998:AE5054" si="7656">SUM(AE4986:AE4997)</f>
        <v>138101.73995571022</v>
      </c>
      <c r="AF4998" s="50">
        <f t="shared" ref="AF4998" si="7657">AC4998+AE4998</f>
        <v>138101.73995571022</v>
      </c>
      <c r="AG4998">
        <f t="shared" ref="AG4998" si="7658">Z4986</f>
        <v>357</v>
      </c>
    </row>
    <row r="4999" spans="1:33" x14ac:dyDescent="0.25">
      <c r="A4999" s="6" t="s">
        <v>12</v>
      </c>
      <c r="B4999" s="6" t="s">
        <v>18</v>
      </c>
      <c r="C4999" s="6" t="s">
        <v>19</v>
      </c>
      <c r="D4999" s="14" t="s">
        <v>20</v>
      </c>
      <c r="E4999" s="14" t="s">
        <v>21</v>
      </c>
      <c r="F4999" s="6" t="s">
        <v>22</v>
      </c>
      <c r="G4999" s="6" t="s">
        <v>23</v>
      </c>
      <c r="M4999" s="6" t="s">
        <v>12</v>
      </c>
      <c r="N4999" s="6" t="s">
        <v>18</v>
      </c>
      <c r="O4999" s="6" t="s">
        <v>19</v>
      </c>
      <c r="P4999" s="14" t="s">
        <v>20</v>
      </c>
      <c r="Q4999" s="14" t="s">
        <v>21</v>
      </c>
      <c r="R4999" s="6" t="s">
        <v>22</v>
      </c>
      <c r="S4999" s="6" t="s">
        <v>23</v>
      </c>
      <c r="Y4999" s="6" t="s">
        <v>12</v>
      </c>
      <c r="Z4999" s="6" t="s">
        <v>18</v>
      </c>
      <c r="AA4999" s="6" t="s">
        <v>19</v>
      </c>
      <c r="AB4999" s="14" t="s">
        <v>20</v>
      </c>
      <c r="AC4999" s="14" t="s">
        <v>21</v>
      </c>
      <c r="AD4999" s="6" t="s">
        <v>22</v>
      </c>
      <c r="AE4999" s="6" t="s">
        <v>23</v>
      </c>
    </row>
    <row r="5000" spans="1:33" x14ac:dyDescent="0.25">
      <c r="A5000" s="7" t="str">
        <f>Premissas!$E$2</f>
        <v>outubro/19</v>
      </c>
      <c r="B5000" s="29">
        <f>B4986+1</f>
        <v>358</v>
      </c>
      <c r="C5000" s="15">
        <f>LARGE(Premissas!$H$2:$I$2,1)</f>
        <v>63.39</v>
      </c>
      <c r="D5000" s="16">
        <f t="shared" ref="D5000:D5011" si="7659">IF(C5000&gt;105%*B5000,(C5000-B5000),0)</f>
        <v>0</v>
      </c>
      <c r="E5000" s="17">
        <f>D5000*Premissas!$C$6</f>
        <v>0</v>
      </c>
      <c r="F5000" s="15">
        <f t="shared" ref="F5000:F5011" si="7660">IF(C5000&gt;B5000,C5000,B5000)</f>
        <v>358</v>
      </c>
      <c r="G5000" s="18">
        <f>F5000*Premissas!$C$5</f>
        <v>11540.714963619108</v>
      </c>
      <c r="M5000" s="7" t="str">
        <f>Premissas!$E$2</f>
        <v>outubro/19</v>
      </c>
      <c r="N5000" s="29">
        <f t="shared" ref="N5000" si="7661">N4986+1</f>
        <v>358</v>
      </c>
      <c r="O5000" s="15">
        <f>Premissas!$I$2</f>
        <v>63.39</v>
      </c>
      <c r="P5000" s="16">
        <f t="shared" ref="P5000:P5011" si="7662">IF(O5000&gt;105%*N5000,(O5000-N5000),0)</f>
        <v>0</v>
      </c>
      <c r="Q5000" s="17">
        <f>P5000*Premissas!$C$13</f>
        <v>0</v>
      </c>
      <c r="R5000" s="15">
        <f t="shared" ref="R5000:R5011" si="7663">IF(O5000&gt;N5000,O5000,N5000)</f>
        <v>358</v>
      </c>
      <c r="S5000" s="18">
        <f>R5000*Premissas!$C$11</f>
        <v>17243.119266055044</v>
      </c>
      <c r="Y5000" s="7" t="str">
        <f>Premissas!$E$2</f>
        <v>outubro/19</v>
      </c>
      <c r="Z5000" s="29">
        <f t="shared" ref="Z5000" si="7664">Z4986+1</f>
        <v>358</v>
      </c>
      <c r="AA5000" s="15">
        <f>Premissas!$H$2</f>
        <v>58.8</v>
      </c>
      <c r="AB5000" s="16">
        <f t="shared" ref="AB5000:AB5011" si="7665">IF(AA5000&gt;105%*Z5000,(AA5000-Z5000),0)</f>
        <v>0</v>
      </c>
      <c r="AC5000" s="17">
        <f>AB5000*Premissas!$C$6</f>
        <v>0</v>
      </c>
      <c r="AD5000" s="15">
        <f t="shared" ref="AD5000:AD5011" si="7666">IF(AA5000&gt;Z5000,AA5000,Z5000)</f>
        <v>358</v>
      </c>
      <c r="AE5000" s="18">
        <f>AD5000*Premissas!$C$12</f>
        <v>11540.714963619108</v>
      </c>
    </row>
    <row r="5001" spans="1:33" x14ac:dyDescent="0.25">
      <c r="A5001" s="7" t="str">
        <f>Premissas!$E$3</f>
        <v>setembro/19</v>
      </c>
      <c r="B5001" s="29">
        <f>B5000</f>
        <v>358</v>
      </c>
      <c r="C5001" s="15">
        <f>LARGE(Premissas!$H$3:$I$3,1)</f>
        <v>58.91</v>
      </c>
      <c r="D5001" s="16">
        <f t="shared" si="7659"/>
        <v>0</v>
      </c>
      <c r="E5001" s="17">
        <f>D5001*Premissas!$C$6</f>
        <v>0</v>
      </c>
      <c r="F5001" s="15">
        <f t="shared" si="7660"/>
        <v>358</v>
      </c>
      <c r="G5001" s="18">
        <f>F5001*Premissas!$C$5</f>
        <v>11540.714963619108</v>
      </c>
      <c r="M5001" s="7" t="str">
        <f>Premissas!$E$3</f>
        <v>setembro/19</v>
      </c>
      <c r="N5001" s="29">
        <f t="shared" ref="N5001:N5011" si="7667">N5000</f>
        <v>358</v>
      </c>
      <c r="O5001" s="15">
        <f>Premissas!$I$3</f>
        <v>52.19</v>
      </c>
      <c r="P5001" s="16">
        <f t="shared" si="7662"/>
        <v>0</v>
      </c>
      <c r="Q5001" s="17">
        <f>P5001*Premissas!$C$13</f>
        <v>0</v>
      </c>
      <c r="R5001" s="15">
        <f t="shared" si="7663"/>
        <v>358</v>
      </c>
      <c r="S5001" s="18">
        <f>R5001*Premissas!$C$11</f>
        <v>17243.119266055044</v>
      </c>
      <c r="Y5001" s="7" t="str">
        <f>Premissas!$E$3</f>
        <v>setembro/19</v>
      </c>
      <c r="Z5001" s="29">
        <f t="shared" ref="Z5001:Z5011" si="7668">Z5000</f>
        <v>358</v>
      </c>
      <c r="AA5001" s="15">
        <f>Premissas!$H$3</f>
        <v>58.91</v>
      </c>
      <c r="AB5001" s="16">
        <f t="shared" si="7665"/>
        <v>0</v>
      </c>
      <c r="AC5001" s="17">
        <f>AB5001*Premissas!$C$6</f>
        <v>0</v>
      </c>
      <c r="AD5001" s="15">
        <f t="shared" si="7666"/>
        <v>358</v>
      </c>
      <c r="AE5001" s="18">
        <f>AD5001*Premissas!$C$12</f>
        <v>11540.714963619108</v>
      </c>
    </row>
    <row r="5002" spans="1:33" x14ac:dyDescent="0.25">
      <c r="A5002" s="7" t="str">
        <f>Premissas!$E$4</f>
        <v>agosto/19</v>
      </c>
      <c r="B5002" s="29">
        <f t="shared" ref="B5002:B5011" si="7669">B5001</f>
        <v>358</v>
      </c>
      <c r="C5002" s="15">
        <f>LARGE(Premissas!$H$4:$I$4,1)</f>
        <v>46.48</v>
      </c>
      <c r="D5002" s="16">
        <f t="shared" si="7659"/>
        <v>0</v>
      </c>
      <c r="E5002" s="17">
        <f>D5002*Premissas!$C$6</f>
        <v>0</v>
      </c>
      <c r="F5002" s="15">
        <f t="shared" si="7660"/>
        <v>358</v>
      </c>
      <c r="G5002" s="18">
        <f>F5002*Premissas!$C$5</f>
        <v>11540.714963619108</v>
      </c>
      <c r="M5002" s="7" t="str">
        <f>Premissas!$E$4</f>
        <v>agosto/19</v>
      </c>
      <c r="N5002" s="29">
        <f t="shared" si="7667"/>
        <v>358</v>
      </c>
      <c r="O5002" s="15">
        <f>Premissas!$I$4</f>
        <v>20.16</v>
      </c>
      <c r="P5002" s="16">
        <f t="shared" si="7662"/>
        <v>0</v>
      </c>
      <c r="Q5002" s="17">
        <f>P5002*Premissas!$C$13</f>
        <v>0</v>
      </c>
      <c r="R5002" s="15">
        <f t="shared" si="7663"/>
        <v>358</v>
      </c>
      <c r="S5002" s="18">
        <f>R5002*Premissas!$C$11</f>
        <v>17243.119266055044</v>
      </c>
      <c r="Y5002" s="7" t="str">
        <f>Premissas!$E$4</f>
        <v>agosto/19</v>
      </c>
      <c r="Z5002" s="29">
        <f t="shared" si="7668"/>
        <v>358</v>
      </c>
      <c r="AA5002" s="15">
        <f>Premissas!$H$4</f>
        <v>46.48</v>
      </c>
      <c r="AB5002" s="16">
        <f t="shared" si="7665"/>
        <v>0</v>
      </c>
      <c r="AC5002" s="17">
        <f>AB5002*Premissas!$C$6</f>
        <v>0</v>
      </c>
      <c r="AD5002" s="15">
        <f t="shared" si="7666"/>
        <v>358</v>
      </c>
      <c r="AE5002" s="18">
        <f>AD5002*Premissas!$C$12</f>
        <v>11540.714963619108</v>
      </c>
    </row>
    <row r="5003" spans="1:33" x14ac:dyDescent="0.25">
      <c r="A5003" s="7" t="str">
        <f>Premissas!$E$5</f>
        <v>julho/19</v>
      </c>
      <c r="B5003" s="29">
        <f t="shared" si="7669"/>
        <v>358</v>
      </c>
      <c r="C5003" s="15">
        <f>LARGE(Premissas!$H$5:$I$5,1)</f>
        <v>63.17</v>
      </c>
      <c r="D5003" s="16">
        <f t="shared" si="7659"/>
        <v>0</v>
      </c>
      <c r="E5003" s="17">
        <f>D5003*Premissas!$C$6</f>
        <v>0</v>
      </c>
      <c r="F5003" s="15">
        <f t="shared" si="7660"/>
        <v>358</v>
      </c>
      <c r="G5003" s="18">
        <f>F5003*Premissas!$C$5</f>
        <v>11540.714963619108</v>
      </c>
      <c r="M5003" s="7" t="str">
        <f>Premissas!$E$5</f>
        <v>julho/19</v>
      </c>
      <c r="N5003" s="29">
        <f t="shared" si="7667"/>
        <v>358</v>
      </c>
      <c r="O5003" s="15">
        <f>Premissas!$I$5</f>
        <v>39.979999999999997</v>
      </c>
      <c r="P5003" s="16">
        <f t="shared" si="7662"/>
        <v>0</v>
      </c>
      <c r="Q5003" s="17">
        <f>P5003*Premissas!$C$13</f>
        <v>0</v>
      </c>
      <c r="R5003" s="15">
        <f t="shared" si="7663"/>
        <v>358</v>
      </c>
      <c r="S5003" s="18">
        <f>R5003*Premissas!$C$11</f>
        <v>17243.119266055044</v>
      </c>
      <c r="Y5003" s="7" t="str">
        <f>Premissas!$E$5</f>
        <v>julho/19</v>
      </c>
      <c r="Z5003" s="29">
        <f t="shared" si="7668"/>
        <v>358</v>
      </c>
      <c r="AA5003" s="15">
        <f>Premissas!$H$5</f>
        <v>63.17</v>
      </c>
      <c r="AB5003" s="16">
        <f t="shared" si="7665"/>
        <v>0</v>
      </c>
      <c r="AC5003" s="17">
        <f>AB5003*Premissas!$C$6</f>
        <v>0</v>
      </c>
      <c r="AD5003" s="15">
        <f t="shared" si="7666"/>
        <v>358</v>
      </c>
      <c r="AE5003" s="18">
        <f>AD5003*Premissas!$C$12</f>
        <v>11540.714963619108</v>
      </c>
    </row>
    <row r="5004" spans="1:33" x14ac:dyDescent="0.25">
      <c r="A5004" s="7" t="str">
        <f>Premissas!$E$6</f>
        <v>junho/19</v>
      </c>
      <c r="B5004" s="29">
        <f t="shared" si="7669"/>
        <v>358</v>
      </c>
      <c r="C5004" s="15">
        <f>LARGE(Premissas!$H$6:$I$6,1)</f>
        <v>59.47</v>
      </c>
      <c r="D5004" s="16">
        <f t="shared" si="7659"/>
        <v>0</v>
      </c>
      <c r="E5004" s="17">
        <f>D5004*Premissas!$C$6</f>
        <v>0</v>
      </c>
      <c r="F5004" s="15">
        <f t="shared" si="7660"/>
        <v>358</v>
      </c>
      <c r="G5004" s="18">
        <f>F5004*Premissas!$C$5</f>
        <v>11540.714963619108</v>
      </c>
      <c r="M5004" s="7" t="str">
        <f>Premissas!$E$6</f>
        <v>junho/19</v>
      </c>
      <c r="N5004" s="29">
        <f t="shared" si="7667"/>
        <v>358</v>
      </c>
      <c r="O5004" s="15">
        <f>Premissas!$I$6</f>
        <v>47.71</v>
      </c>
      <c r="P5004" s="16">
        <f t="shared" si="7662"/>
        <v>0</v>
      </c>
      <c r="Q5004" s="17">
        <f>P5004*Premissas!$C$13</f>
        <v>0</v>
      </c>
      <c r="R5004" s="15">
        <f t="shared" si="7663"/>
        <v>358</v>
      </c>
      <c r="S5004" s="18">
        <f>R5004*Premissas!$C$11</f>
        <v>17243.119266055044</v>
      </c>
      <c r="Y5004" s="7" t="str">
        <f>Premissas!$E$6</f>
        <v>junho/19</v>
      </c>
      <c r="Z5004" s="29">
        <f t="shared" si="7668"/>
        <v>358</v>
      </c>
      <c r="AA5004" s="15">
        <f>Premissas!$H$6</f>
        <v>59.47</v>
      </c>
      <c r="AB5004" s="16">
        <f t="shared" si="7665"/>
        <v>0</v>
      </c>
      <c r="AC5004" s="17">
        <f>AB5004*Premissas!$C$6</f>
        <v>0</v>
      </c>
      <c r="AD5004" s="15">
        <f t="shared" si="7666"/>
        <v>358</v>
      </c>
      <c r="AE5004" s="18">
        <f>AD5004*Premissas!$C$12</f>
        <v>11540.714963619108</v>
      </c>
    </row>
    <row r="5005" spans="1:33" x14ac:dyDescent="0.25">
      <c r="A5005" s="7" t="str">
        <f>Premissas!$E$7</f>
        <v>maio/19</v>
      </c>
      <c r="B5005" s="29">
        <f t="shared" si="7669"/>
        <v>358</v>
      </c>
      <c r="C5005" s="15">
        <f>LARGE(Premissas!$H$7:$I$7,1)</f>
        <v>61.04</v>
      </c>
      <c r="D5005" s="20">
        <f t="shared" si="7659"/>
        <v>0</v>
      </c>
      <c r="E5005" s="17">
        <f>D5005*Premissas!$C$6</f>
        <v>0</v>
      </c>
      <c r="F5005" s="15">
        <f t="shared" si="7660"/>
        <v>358</v>
      </c>
      <c r="G5005" s="18">
        <f>F5005*Premissas!$C$5</f>
        <v>11540.714963619108</v>
      </c>
      <c r="M5005" s="7" t="str">
        <f>Premissas!$E$7</f>
        <v>maio/19</v>
      </c>
      <c r="N5005" s="29">
        <f t="shared" si="7667"/>
        <v>358</v>
      </c>
      <c r="O5005" s="15">
        <f>Premissas!$I$7</f>
        <v>46.37</v>
      </c>
      <c r="P5005" s="20">
        <f t="shared" si="7662"/>
        <v>0</v>
      </c>
      <c r="Q5005" s="17">
        <f>P5005*Premissas!$C$13</f>
        <v>0</v>
      </c>
      <c r="R5005" s="15">
        <f t="shared" si="7663"/>
        <v>358</v>
      </c>
      <c r="S5005" s="18">
        <f>R5005*Premissas!$C$11</f>
        <v>17243.119266055044</v>
      </c>
      <c r="Y5005" s="7" t="str">
        <f>Premissas!$E$7</f>
        <v>maio/19</v>
      </c>
      <c r="Z5005" s="29">
        <f t="shared" si="7668"/>
        <v>358</v>
      </c>
      <c r="AA5005" s="15">
        <f>Premissas!$H$7</f>
        <v>61.04</v>
      </c>
      <c r="AB5005" s="20">
        <f t="shared" si="7665"/>
        <v>0</v>
      </c>
      <c r="AC5005" s="17">
        <f>AB5005*Premissas!$C$6</f>
        <v>0</v>
      </c>
      <c r="AD5005" s="15">
        <f t="shared" si="7666"/>
        <v>358</v>
      </c>
      <c r="AE5005" s="18">
        <f>AD5005*Premissas!$C$12</f>
        <v>11540.714963619108</v>
      </c>
    </row>
    <row r="5006" spans="1:33" x14ac:dyDescent="0.25">
      <c r="A5006" s="7" t="str">
        <f>Premissas!$E$8</f>
        <v>abril/19</v>
      </c>
      <c r="B5006" s="29">
        <f t="shared" si="7669"/>
        <v>358</v>
      </c>
      <c r="C5006" s="15">
        <f>LARGE(Premissas!$H$8:$I$8,1)</f>
        <v>81.98</v>
      </c>
      <c r="D5006" s="20">
        <f t="shared" si="7659"/>
        <v>0</v>
      </c>
      <c r="E5006" s="17">
        <f>D5006*Premissas!$C$6</f>
        <v>0</v>
      </c>
      <c r="F5006" s="15">
        <f t="shared" si="7660"/>
        <v>358</v>
      </c>
      <c r="G5006" s="18">
        <f>F5006*Premissas!$C$5</f>
        <v>11540.714963619108</v>
      </c>
      <c r="M5006" s="7" t="str">
        <f>Premissas!$E$8</f>
        <v>abril/19</v>
      </c>
      <c r="N5006" s="29">
        <f t="shared" si="7667"/>
        <v>358</v>
      </c>
      <c r="O5006" s="15">
        <f>Premissas!$I$8</f>
        <v>53.09</v>
      </c>
      <c r="P5006" s="20">
        <f t="shared" si="7662"/>
        <v>0</v>
      </c>
      <c r="Q5006" s="17">
        <f>P5006*Premissas!$C$13</f>
        <v>0</v>
      </c>
      <c r="R5006" s="15">
        <f t="shared" si="7663"/>
        <v>358</v>
      </c>
      <c r="S5006" s="18">
        <f>R5006*Premissas!$C$11</f>
        <v>17243.119266055044</v>
      </c>
      <c r="Y5006" s="7" t="str">
        <f>Premissas!$E$8</f>
        <v>abril/19</v>
      </c>
      <c r="Z5006" s="29">
        <f t="shared" si="7668"/>
        <v>358</v>
      </c>
      <c r="AA5006" s="15">
        <f>Premissas!$H$8</f>
        <v>81.98</v>
      </c>
      <c r="AB5006" s="20">
        <f t="shared" si="7665"/>
        <v>0</v>
      </c>
      <c r="AC5006" s="17">
        <f>AB5006*Premissas!$C$6</f>
        <v>0</v>
      </c>
      <c r="AD5006" s="15">
        <f t="shared" si="7666"/>
        <v>358</v>
      </c>
      <c r="AE5006" s="18">
        <f>AD5006*Premissas!$C$12</f>
        <v>11540.714963619108</v>
      </c>
    </row>
    <row r="5007" spans="1:33" x14ac:dyDescent="0.25">
      <c r="A5007" s="7" t="str">
        <f>Premissas!$E$9</f>
        <v>março/19</v>
      </c>
      <c r="B5007" s="29">
        <f t="shared" si="7669"/>
        <v>358</v>
      </c>
      <c r="C5007" s="15">
        <f>LARGE(Premissas!$H$9:$I$9,1)</f>
        <v>77.73</v>
      </c>
      <c r="D5007" s="20">
        <f t="shared" si="7659"/>
        <v>0</v>
      </c>
      <c r="E5007" s="17">
        <f>D5007*Premissas!$C$6</f>
        <v>0</v>
      </c>
      <c r="F5007" s="15">
        <f t="shared" si="7660"/>
        <v>358</v>
      </c>
      <c r="G5007" s="18">
        <f>F5007*Premissas!$C$5</f>
        <v>11540.714963619108</v>
      </c>
      <c r="M5007" s="7" t="str">
        <f>Premissas!$E$9</f>
        <v>março/19</v>
      </c>
      <c r="N5007" s="29">
        <f t="shared" si="7667"/>
        <v>358</v>
      </c>
      <c r="O5007" s="15">
        <f>Premissas!$I$9</f>
        <v>77.73</v>
      </c>
      <c r="P5007" s="20">
        <f t="shared" si="7662"/>
        <v>0</v>
      </c>
      <c r="Q5007" s="17">
        <f>P5007*Premissas!$C$13</f>
        <v>0</v>
      </c>
      <c r="R5007" s="15">
        <f t="shared" si="7663"/>
        <v>358</v>
      </c>
      <c r="S5007" s="18">
        <f>R5007*Premissas!$C$11</f>
        <v>17243.119266055044</v>
      </c>
      <c r="Y5007" s="7" t="str">
        <f>Premissas!$E$9</f>
        <v>março/19</v>
      </c>
      <c r="Z5007" s="29">
        <f t="shared" si="7668"/>
        <v>358</v>
      </c>
      <c r="AA5007" s="15">
        <f>Premissas!$H$9</f>
        <v>77.62</v>
      </c>
      <c r="AB5007" s="20">
        <f t="shared" si="7665"/>
        <v>0</v>
      </c>
      <c r="AC5007" s="17">
        <f>AB5007*Premissas!$C$6</f>
        <v>0</v>
      </c>
      <c r="AD5007" s="15">
        <f t="shared" si="7666"/>
        <v>358</v>
      </c>
      <c r="AE5007" s="18">
        <f>AD5007*Premissas!$C$12</f>
        <v>11540.714963619108</v>
      </c>
    </row>
    <row r="5008" spans="1:33" x14ac:dyDescent="0.25">
      <c r="A5008" s="7" t="str">
        <f>Premissas!$E$10</f>
        <v>fevereiro/19</v>
      </c>
      <c r="B5008" s="29">
        <f t="shared" si="7669"/>
        <v>358</v>
      </c>
      <c r="C5008" s="15">
        <f>LARGE(Premissas!$H$10:$I$10,1)</f>
        <v>89.49</v>
      </c>
      <c r="D5008" s="20">
        <f t="shared" si="7659"/>
        <v>0</v>
      </c>
      <c r="E5008" s="17">
        <f>D5008*Premissas!$C$6</f>
        <v>0</v>
      </c>
      <c r="F5008" s="15">
        <f t="shared" si="7660"/>
        <v>358</v>
      </c>
      <c r="G5008" s="18">
        <f>F5008*Premissas!$C$5</f>
        <v>11540.714963619108</v>
      </c>
      <c r="M5008" s="7" t="str">
        <f>Premissas!$E$10</f>
        <v>fevereiro/19</v>
      </c>
      <c r="N5008" s="29">
        <f t="shared" si="7667"/>
        <v>358</v>
      </c>
      <c r="O5008" s="15">
        <f>Premissas!$I$10</f>
        <v>61.82</v>
      </c>
      <c r="P5008" s="20">
        <f t="shared" si="7662"/>
        <v>0</v>
      </c>
      <c r="Q5008" s="17">
        <f>P5008*Premissas!$C$13</f>
        <v>0</v>
      </c>
      <c r="R5008" s="15">
        <f t="shared" si="7663"/>
        <v>358</v>
      </c>
      <c r="S5008" s="18">
        <f>R5008*Premissas!$C$11</f>
        <v>17243.119266055044</v>
      </c>
      <c r="Y5008" s="7" t="str">
        <f>Premissas!$E$10</f>
        <v>fevereiro/19</v>
      </c>
      <c r="Z5008" s="29">
        <f t="shared" si="7668"/>
        <v>358</v>
      </c>
      <c r="AA5008" s="15">
        <f>Premissas!$H$10</f>
        <v>89.49</v>
      </c>
      <c r="AB5008" s="20">
        <f t="shared" si="7665"/>
        <v>0</v>
      </c>
      <c r="AC5008" s="17">
        <f>AB5008*Premissas!$C$6</f>
        <v>0</v>
      </c>
      <c r="AD5008" s="15">
        <f t="shared" si="7666"/>
        <v>358</v>
      </c>
      <c r="AE5008" s="18">
        <f>AD5008*Premissas!$C$12</f>
        <v>11540.714963619108</v>
      </c>
    </row>
    <row r="5009" spans="1:33" x14ac:dyDescent="0.25">
      <c r="A5009" s="7" t="str">
        <f>Premissas!$E$11</f>
        <v>janeiro/19</v>
      </c>
      <c r="B5009" s="29">
        <f t="shared" si="7669"/>
        <v>358</v>
      </c>
      <c r="C5009" s="15">
        <f>LARGE(Premissas!$H$11:$I$11,1)</f>
        <v>81.09</v>
      </c>
      <c r="D5009" s="16">
        <f t="shared" si="7659"/>
        <v>0</v>
      </c>
      <c r="E5009" s="17">
        <f>D5009*Premissas!$C$6</f>
        <v>0</v>
      </c>
      <c r="F5009" s="15">
        <f t="shared" si="7660"/>
        <v>358</v>
      </c>
      <c r="G5009" s="18">
        <f>F5009*Premissas!$C$5</f>
        <v>11540.714963619108</v>
      </c>
      <c r="M5009" s="7" t="str">
        <f>Premissas!$E$11</f>
        <v>janeiro/19</v>
      </c>
      <c r="N5009" s="29">
        <f t="shared" si="7667"/>
        <v>358</v>
      </c>
      <c r="O5009" s="15">
        <f>Premissas!$I$11</f>
        <v>57.12</v>
      </c>
      <c r="P5009" s="16">
        <f t="shared" si="7662"/>
        <v>0</v>
      </c>
      <c r="Q5009" s="17">
        <f>P5009*Premissas!$C$13</f>
        <v>0</v>
      </c>
      <c r="R5009" s="15">
        <f t="shared" si="7663"/>
        <v>358</v>
      </c>
      <c r="S5009" s="18">
        <f>R5009*Premissas!$C$11</f>
        <v>17243.119266055044</v>
      </c>
      <c r="Y5009" s="7" t="str">
        <f>Premissas!$E$11</f>
        <v>janeiro/19</v>
      </c>
      <c r="Z5009" s="29">
        <f t="shared" si="7668"/>
        <v>358</v>
      </c>
      <c r="AA5009" s="15">
        <f>Premissas!$H$11</f>
        <v>81.09</v>
      </c>
      <c r="AB5009" s="16">
        <f t="shared" si="7665"/>
        <v>0</v>
      </c>
      <c r="AC5009" s="17">
        <f>AB5009*Premissas!$C$6</f>
        <v>0</v>
      </c>
      <c r="AD5009" s="15">
        <f t="shared" si="7666"/>
        <v>358</v>
      </c>
      <c r="AE5009" s="18">
        <f>AD5009*Premissas!$C$12</f>
        <v>11540.714963619108</v>
      </c>
    </row>
    <row r="5010" spans="1:33" x14ac:dyDescent="0.25">
      <c r="A5010" s="7" t="str">
        <f>Premissas!$E$12</f>
        <v>dezembro/18</v>
      </c>
      <c r="B5010" s="29">
        <f t="shared" si="7669"/>
        <v>358</v>
      </c>
      <c r="C5010" s="15">
        <f>LARGE(Premissas!$H$12:$I$12,1)</f>
        <v>66.98</v>
      </c>
      <c r="D5010" s="16">
        <f t="shared" si="7659"/>
        <v>0</v>
      </c>
      <c r="E5010" s="17">
        <f>D5010*Premissas!$C$6</f>
        <v>0</v>
      </c>
      <c r="F5010" s="15">
        <f t="shared" si="7660"/>
        <v>358</v>
      </c>
      <c r="G5010" s="18">
        <f>F5010*Premissas!$C$5</f>
        <v>11540.714963619108</v>
      </c>
      <c r="M5010" s="7" t="str">
        <f>Premissas!$E$12</f>
        <v>dezembro/18</v>
      </c>
      <c r="N5010" s="29">
        <f t="shared" si="7667"/>
        <v>358</v>
      </c>
      <c r="O5010" s="15">
        <f>Premissas!$I$12</f>
        <v>56.9</v>
      </c>
      <c r="P5010" s="16">
        <f t="shared" si="7662"/>
        <v>0</v>
      </c>
      <c r="Q5010" s="17">
        <f>P5010*Premissas!$C$13</f>
        <v>0</v>
      </c>
      <c r="R5010" s="15">
        <f t="shared" si="7663"/>
        <v>358</v>
      </c>
      <c r="S5010" s="18">
        <f>R5010*Premissas!$C$11</f>
        <v>17243.119266055044</v>
      </c>
      <c r="Y5010" s="7" t="str">
        <f>Premissas!$E$12</f>
        <v>dezembro/18</v>
      </c>
      <c r="Z5010" s="29">
        <f t="shared" si="7668"/>
        <v>358</v>
      </c>
      <c r="AA5010" s="15">
        <f>Premissas!$H$12</f>
        <v>66.98</v>
      </c>
      <c r="AB5010" s="16">
        <f t="shared" si="7665"/>
        <v>0</v>
      </c>
      <c r="AC5010" s="17">
        <f>AB5010*Premissas!$C$6</f>
        <v>0</v>
      </c>
      <c r="AD5010" s="15">
        <f t="shared" si="7666"/>
        <v>358</v>
      </c>
      <c r="AE5010" s="18">
        <f>AD5010*Premissas!$C$12</f>
        <v>11540.714963619108</v>
      </c>
    </row>
    <row r="5011" spans="1:33" x14ac:dyDescent="0.25">
      <c r="A5011" s="7" t="str">
        <f>Premissas!$E$13</f>
        <v>novembro/18</v>
      </c>
      <c r="B5011" s="29">
        <f t="shared" si="7669"/>
        <v>358</v>
      </c>
      <c r="C5011" s="15">
        <f>LARGE(Premissas!$H$13:$I$13,1)</f>
        <v>66.42</v>
      </c>
      <c r="D5011" s="16">
        <f t="shared" si="7659"/>
        <v>0</v>
      </c>
      <c r="E5011" s="17">
        <f>D5011*Premissas!$C$6</f>
        <v>0</v>
      </c>
      <c r="F5011" s="15">
        <f t="shared" si="7660"/>
        <v>358</v>
      </c>
      <c r="G5011" s="18">
        <f>F5011*Premissas!$C$5</f>
        <v>11540.714963619108</v>
      </c>
      <c r="M5011" s="7" t="str">
        <f>Premissas!$E$13</f>
        <v>novembro/18</v>
      </c>
      <c r="N5011" s="29">
        <f t="shared" si="7667"/>
        <v>358</v>
      </c>
      <c r="O5011" s="15">
        <f>Premissas!$I$13</f>
        <v>40.659999999999997</v>
      </c>
      <c r="P5011" s="16">
        <f t="shared" si="7662"/>
        <v>0</v>
      </c>
      <c r="Q5011" s="17">
        <f>P5011*Premissas!$C$13</f>
        <v>0</v>
      </c>
      <c r="R5011" s="15">
        <f t="shared" si="7663"/>
        <v>358</v>
      </c>
      <c r="S5011" s="18">
        <f>R5011*Premissas!$C$11</f>
        <v>17243.119266055044</v>
      </c>
      <c r="Y5011" s="7" t="str">
        <f>Premissas!$E$13</f>
        <v>novembro/18</v>
      </c>
      <c r="Z5011" s="29">
        <f t="shared" si="7668"/>
        <v>358</v>
      </c>
      <c r="AA5011" s="15">
        <f>Premissas!$H$13</f>
        <v>66.42</v>
      </c>
      <c r="AB5011" s="16">
        <f t="shared" si="7665"/>
        <v>0</v>
      </c>
      <c r="AC5011" s="17">
        <f>AB5011*Premissas!$C$6</f>
        <v>0</v>
      </c>
      <c r="AD5011" s="15">
        <f t="shared" si="7666"/>
        <v>358</v>
      </c>
      <c r="AE5011" s="18">
        <f>AD5011*Premissas!$C$12</f>
        <v>11540.714963619108</v>
      </c>
    </row>
    <row r="5012" spans="1:33" x14ac:dyDescent="0.25">
      <c r="A5012" s="26" t="s">
        <v>35</v>
      </c>
      <c r="B5012" s="5"/>
      <c r="C5012" s="5">
        <f>LARGE(C4999:C5011,1)</f>
        <v>89.49</v>
      </c>
      <c r="D5012" s="5">
        <f>LARGE(D4999:D5011,1)</f>
        <v>0</v>
      </c>
      <c r="E5012" s="27">
        <f>SUM(E5000:E5011)</f>
        <v>0</v>
      </c>
      <c r="F5012" s="5">
        <f>LARGE(F4999:F5011,1)</f>
        <v>358</v>
      </c>
      <c r="G5012" s="27">
        <f t="shared" si="7646"/>
        <v>138488.57956342926</v>
      </c>
      <c r="H5012" s="50">
        <f>E5012+G5012</f>
        <v>138488.57956342926</v>
      </c>
      <c r="I5012">
        <f>B5000</f>
        <v>358</v>
      </c>
      <c r="M5012" s="26" t="s">
        <v>35</v>
      </c>
      <c r="N5012" s="5"/>
      <c r="O5012" s="5">
        <f t="shared" ref="O5012:P5012" si="7670">LARGE(O4999:O5011,1)</f>
        <v>77.73</v>
      </c>
      <c r="P5012" s="5">
        <f t="shared" si="7670"/>
        <v>0</v>
      </c>
      <c r="Q5012" s="27">
        <f t="shared" ref="Q5012" si="7671">SUM(Q5000:Q5011)</f>
        <v>0</v>
      </c>
      <c r="R5012" s="5">
        <f t="shared" ref="R5012" si="7672">LARGE(R4999:R5011,1)</f>
        <v>358</v>
      </c>
      <c r="S5012" s="27">
        <f t="shared" si="7650"/>
        <v>206917.43119266059</v>
      </c>
      <c r="T5012" s="50">
        <f t="shared" ref="T5012" si="7673">Q5012+S5012</f>
        <v>206917.43119266059</v>
      </c>
      <c r="U5012">
        <f t="shared" ref="U5012" si="7674">N5000</f>
        <v>358</v>
      </c>
      <c r="Y5012" s="26" t="s">
        <v>35</v>
      </c>
      <c r="Z5012" s="5"/>
      <c r="AA5012" s="5">
        <f t="shared" ref="AA5012:AB5012" si="7675">LARGE(AA4999:AA5011,1)</f>
        <v>89.49</v>
      </c>
      <c r="AB5012" s="5">
        <f t="shared" si="7675"/>
        <v>0</v>
      </c>
      <c r="AC5012" s="27">
        <f t="shared" ref="AC5012" si="7676">SUM(AC5000:AC5011)</f>
        <v>0</v>
      </c>
      <c r="AD5012" s="5">
        <f t="shared" ref="AD5012" si="7677">LARGE(AD4999:AD5011,1)</f>
        <v>358</v>
      </c>
      <c r="AE5012" s="27">
        <f t="shared" si="7656"/>
        <v>138488.57956342926</v>
      </c>
      <c r="AF5012" s="50">
        <f t="shared" ref="AF5012" si="7678">AC5012+AE5012</f>
        <v>138488.57956342926</v>
      </c>
      <c r="AG5012">
        <f t="shared" ref="AG5012" si="7679">Z5000</f>
        <v>358</v>
      </c>
    </row>
    <row r="5013" spans="1:33" x14ac:dyDescent="0.25">
      <c r="A5013" s="6" t="s">
        <v>12</v>
      </c>
      <c r="B5013" s="6" t="s">
        <v>18</v>
      </c>
      <c r="C5013" s="6" t="s">
        <v>19</v>
      </c>
      <c r="D5013" s="14" t="s">
        <v>20</v>
      </c>
      <c r="E5013" s="14" t="s">
        <v>21</v>
      </c>
      <c r="F5013" s="6" t="s">
        <v>22</v>
      </c>
      <c r="G5013" s="6" t="s">
        <v>23</v>
      </c>
      <c r="M5013" s="6" t="s">
        <v>12</v>
      </c>
      <c r="N5013" s="6" t="s">
        <v>18</v>
      </c>
      <c r="O5013" s="6" t="s">
        <v>19</v>
      </c>
      <c r="P5013" s="14" t="s">
        <v>20</v>
      </c>
      <c r="Q5013" s="14" t="s">
        <v>21</v>
      </c>
      <c r="R5013" s="6" t="s">
        <v>22</v>
      </c>
      <c r="S5013" s="6" t="s">
        <v>23</v>
      </c>
      <c r="Y5013" s="6" t="s">
        <v>12</v>
      </c>
      <c r="Z5013" s="6" t="s">
        <v>18</v>
      </c>
      <c r="AA5013" s="6" t="s">
        <v>19</v>
      </c>
      <c r="AB5013" s="14" t="s">
        <v>20</v>
      </c>
      <c r="AC5013" s="14" t="s">
        <v>21</v>
      </c>
      <c r="AD5013" s="6" t="s">
        <v>22</v>
      </c>
      <c r="AE5013" s="6" t="s">
        <v>23</v>
      </c>
    </row>
    <row r="5014" spans="1:33" x14ac:dyDescent="0.25">
      <c r="A5014" s="7" t="str">
        <f>Premissas!$E$2</f>
        <v>outubro/19</v>
      </c>
      <c r="B5014" s="29">
        <f>B5000+1</f>
        <v>359</v>
      </c>
      <c r="C5014" s="15">
        <f>LARGE(Premissas!$H$2:$I$2,1)</f>
        <v>63.39</v>
      </c>
      <c r="D5014" s="16">
        <f t="shared" ref="D5014:D5025" si="7680">IF(C5014&gt;105%*B5014,(C5014-B5014),0)</f>
        <v>0</v>
      </c>
      <c r="E5014" s="17">
        <f>D5014*Premissas!$C$6</f>
        <v>0</v>
      </c>
      <c r="F5014" s="15">
        <f t="shared" ref="F5014:F5025" si="7681">IF(C5014&gt;B5014,C5014,B5014)</f>
        <v>359</v>
      </c>
      <c r="G5014" s="18">
        <f>F5014*Premissas!$C$5</f>
        <v>11572.951597595698</v>
      </c>
      <c r="M5014" s="7" t="str">
        <f>Premissas!$E$2</f>
        <v>outubro/19</v>
      </c>
      <c r="N5014" s="29">
        <f t="shared" ref="N5014" si="7682">N5000+1</f>
        <v>359</v>
      </c>
      <c r="O5014" s="15">
        <f>Premissas!$I$2</f>
        <v>63.39</v>
      </c>
      <c r="P5014" s="16">
        <f t="shared" ref="P5014:P5025" si="7683">IF(O5014&gt;105%*N5014,(O5014-N5014),0)</f>
        <v>0</v>
      </c>
      <c r="Q5014" s="17">
        <f>P5014*Premissas!$C$13</f>
        <v>0</v>
      </c>
      <c r="R5014" s="15">
        <f t="shared" ref="R5014:R5025" si="7684">IF(O5014&gt;N5014,O5014,N5014)</f>
        <v>359</v>
      </c>
      <c r="S5014" s="18">
        <f>R5014*Premissas!$C$11</f>
        <v>17291.284403669724</v>
      </c>
      <c r="Y5014" s="7" t="str">
        <f>Premissas!$E$2</f>
        <v>outubro/19</v>
      </c>
      <c r="Z5014" s="29">
        <f t="shared" ref="Z5014" si="7685">Z5000+1</f>
        <v>359</v>
      </c>
      <c r="AA5014" s="15">
        <f>Premissas!$H$2</f>
        <v>58.8</v>
      </c>
      <c r="AB5014" s="16">
        <f t="shared" ref="AB5014:AB5025" si="7686">IF(AA5014&gt;105%*Z5014,(AA5014-Z5014),0)</f>
        <v>0</v>
      </c>
      <c r="AC5014" s="17">
        <f>AB5014*Premissas!$C$6</f>
        <v>0</v>
      </c>
      <c r="AD5014" s="15">
        <f t="shared" ref="AD5014:AD5025" si="7687">IF(AA5014&gt;Z5014,AA5014,Z5014)</f>
        <v>359</v>
      </c>
      <c r="AE5014" s="18">
        <f>AD5014*Premissas!$C$12</f>
        <v>11572.951597595698</v>
      </c>
    </row>
    <row r="5015" spans="1:33" x14ac:dyDescent="0.25">
      <c r="A5015" s="7" t="str">
        <f>Premissas!$E$3</f>
        <v>setembro/19</v>
      </c>
      <c r="B5015" s="29">
        <f>B5014</f>
        <v>359</v>
      </c>
      <c r="C5015" s="15">
        <f>LARGE(Premissas!$H$3:$I$3,1)</f>
        <v>58.91</v>
      </c>
      <c r="D5015" s="16">
        <f t="shared" si="7680"/>
        <v>0</v>
      </c>
      <c r="E5015" s="17">
        <f>D5015*Premissas!$C$6</f>
        <v>0</v>
      </c>
      <c r="F5015" s="15">
        <f t="shared" si="7681"/>
        <v>359</v>
      </c>
      <c r="G5015" s="18">
        <f>F5015*Premissas!$C$5</f>
        <v>11572.951597595698</v>
      </c>
      <c r="M5015" s="7" t="str">
        <f>Premissas!$E$3</f>
        <v>setembro/19</v>
      </c>
      <c r="N5015" s="29">
        <f t="shared" ref="N5015:N5025" si="7688">N5014</f>
        <v>359</v>
      </c>
      <c r="O5015" s="15">
        <f>Premissas!$I$3</f>
        <v>52.19</v>
      </c>
      <c r="P5015" s="16">
        <f t="shared" si="7683"/>
        <v>0</v>
      </c>
      <c r="Q5015" s="17">
        <f>P5015*Premissas!$C$13</f>
        <v>0</v>
      </c>
      <c r="R5015" s="15">
        <f t="shared" si="7684"/>
        <v>359</v>
      </c>
      <c r="S5015" s="18">
        <f>R5015*Premissas!$C$11</f>
        <v>17291.284403669724</v>
      </c>
      <c r="Y5015" s="7" t="str">
        <f>Premissas!$E$3</f>
        <v>setembro/19</v>
      </c>
      <c r="Z5015" s="29">
        <f t="shared" ref="Z5015:Z5025" si="7689">Z5014</f>
        <v>359</v>
      </c>
      <c r="AA5015" s="15">
        <f>Premissas!$H$3</f>
        <v>58.91</v>
      </c>
      <c r="AB5015" s="16">
        <f t="shared" si="7686"/>
        <v>0</v>
      </c>
      <c r="AC5015" s="17">
        <f>AB5015*Premissas!$C$6</f>
        <v>0</v>
      </c>
      <c r="AD5015" s="15">
        <f t="shared" si="7687"/>
        <v>359</v>
      </c>
      <c r="AE5015" s="18">
        <f>AD5015*Premissas!$C$12</f>
        <v>11572.951597595698</v>
      </c>
    </row>
    <row r="5016" spans="1:33" x14ac:dyDescent="0.25">
      <c r="A5016" s="7" t="str">
        <f>Premissas!$E$4</f>
        <v>agosto/19</v>
      </c>
      <c r="B5016" s="29">
        <f t="shared" ref="B5016:B5025" si="7690">B5015</f>
        <v>359</v>
      </c>
      <c r="C5016" s="15">
        <f>LARGE(Premissas!$H$4:$I$4,1)</f>
        <v>46.48</v>
      </c>
      <c r="D5016" s="16">
        <f t="shared" si="7680"/>
        <v>0</v>
      </c>
      <c r="E5016" s="17">
        <f>D5016*Premissas!$C$6</f>
        <v>0</v>
      </c>
      <c r="F5016" s="15">
        <f t="shared" si="7681"/>
        <v>359</v>
      </c>
      <c r="G5016" s="18">
        <f>F5016*Premissas!$C$5</f>
        <v>11572.951597595698</v>
      </c>
      <c r="M5016" s="7" t="str">
        <f>Premissas!$E$4</f>
        <v>agosto/19</v>
      </c>
      <c r="N5016" s="29">
        <f t="shared" si="7688"/>
        <v>359</v>
      </c>
      <c r="O5016" s="15">
        <f>Premissas!$I$4</f>
        <v>20.16</v>
      </c>
      <c r="P5016" s="16">
        <f t="shared" si="7683"/>
        <v>0</v>
      </c>
      <c r="Q5016" s="17">
        <f>P5016*Premissas!$C$13</f>
        <v>0</v>
      </c>
      <c r="R5016" s="15">
        <f t="shared" si="7684"/>
        <v>359</v>
      </c>
      <c r="S5016" s="18">
        <f>R5016*Premissas!$C$11</f>
        <v>17291.284403669724</v>
      </c>
      <c r="Y5016" s="7" t="str">
        <f>Premissas!$E$4</f>
        <v>agosto/19</v>
      </c>
      <c r="Z5016" s="29">
        <f t="shared" si="7689"/>
        <v>359</v>
      </c>
      <c r="AA5016" s="15">
        <f>Premissas!$H$4</f>
        <v>46.48</v>
      </c>
      <c r="AB5016" s="16">
        <f t="shared" si="7686"/>
        <v>0</v>
      </c>
      <c r="AC5016" s="17">
        <f>AB5016*Premissas!$C$6</f>
        <v>0</v>
      </c>
      <c r="AD5016" s="15">
        <f t="shared" si="7687"/>
        <v>359</v>
      </c>
      <c r="AE5016" s="18">
        <f>AD5016*Premissas!$C$12</f>
        <v>11572.951597595698</v>
      </c>
    </row>
    <row r="5017" spans="1:33" x14ac:dyDescent="0.25">
      <c r="A5017" s="7" t="str">
        <f>Premissas!$E$5</f>
        <v>julho/19</v>
      </c>
      <c r="B5017" s="29">
        <f t="shared" si="7690"/>
        <v>359</v>
      </c>
      <c r="C5017" s="15">
        <f>LARGE(Premissas!$H$5:$I$5,1)</f>
        <v>63.17</v>
      </c>
      <c r="D5017" s="16">
        <f t="shared" si="7680"/>
        <v>0</v>
      </c>
      <c r="E5017" s="17">
        <f>D5017*Premissas!$C$6</f>
        <v>0</v>
      </c>
      <c r="F5017" s="15">
        <f t="shared" si="7681"/>
        <v>359</v>
      </c>
      <c r="G5017" s="18">
        <f>F5017*Premissas!$C$5</f>
        <v>11572.951597595698</v>
      </c>
      <c r="M5017" s="7" t="str">
        <f>Premissas!$E$5</f>
        <v>julho/19</v>
      </c>
      <c r="N5017" s="29">
        <f t="shared" si="7688"/>
        <v>359</v>
      </c>
      <c r="O5017" s="15">
        <f>Premissas!$I$5</f>
        <v>39.979999999999997</v>
      </c>
      <c r="P5017" s="16">
        <f t="shared" si="7683"/>
        <v>0</v>
      </c>
      <c r="Q5017" s="17">
        <f>P5017*Premissas!$C$13</f>
        <v>0</v>
      </c>
      <c r="R5017" s="15">
        <f t="shared" si="7684"/>
        <v>359</v>
      </c>
      <c r="S5017" s="18">
        <f>R5017*Premissas!$C$11</f>
        <v>17291.284403669724</v>
      </c>
      <c r="Y5017" s="7" t="str">
        <f>Premissas!$E$5</f>
        <v>julho/19</v>
      </c>
      <c r="Z5017" s="29">
        <f t="shared" si="7689"/>
        <v>359</v>
      </c>
      <c r="AA5017" s="15">
        <f>Premissas!$H$5</f>
        <v>63.17</v>
      </c>
      <c r="AB5017" s="16">
        <f t="shared" si="7686"/>
        <v>0</v>
      </c>
      <c r="AC5017" s="17">
        <f>AB5017*Premissas!$C$6</f>
        <v>0</v>
      </c>
      <c r="AD5017" s="15">
        <f t="shared" si="7687"/>
        <v>359</v>
      </c>
      <c r="AE5017" s="18">
        <f>AD5017*Premissas!$C$12</f>
        <v>11572.951597595698</v>
      </c>
    </row>
    <row r="5018" spans="1:33" x14ac:dyDescent="0.25">
      <c r="A5018" s="7" t="str">
        <f>Premissas!$E$6</f>
        <v>junho/19</v>
      </c>
      <c r="B5018" s="29">
        <f t="shared" si="7690"/>
        <v>359</v>
      </c>
      <c r="C5018" s="15">
        <f>LARGE(Premissas!$H$6:$I$6,1)</f>
        <v>59.47</v>
      </c>
      <c r="D5018" s="16">
        <f t="shared" si="7680"/>
        <v>0</v>
      </c>
      <c r="E5018" s="17">
        <f>D5018*Premissas!$C$6</f>
        <v>0</v>
      </c>
      <c r="F5018" s="15">
        <f t="shared" si="7681"/>
        <v>359</v>
      </c>
      <c r="G5018" s="18">
        <f>F5018*Premissas!$C$5</f>
        <v>11572.951597595698</v>
      </c>
      <c r="M5018" s="7" t="str">
        <f>Premissas!$E$6</f>
        <v>junho/19</v>
      </c>
      <c r="N5018" s="29">
        <f t="shared" si="7688"/>
        <v>359</v>
      </c>
      <c r="O5018" s="15">
        <f>Premissas!$I$6</f>
        <v>47.71</v>
      </c>
      <c r="P5018" s="16">
        <f t="shared" si="7683"/>
        <v>0</v>
      </c>
      <c r="Q5018" s="17">
        <f>P5018*Premissas!$C$13</f>
        <v>0</v>
      </c>
      <c r="R5018" s="15">
        <f t="shared" si="7684"/>
        <v>359</v>
      </c>
      <c r="S5018" s="18">
        <f>R5018*Premissas!$C$11</f>
        <v>17291.284403669724</v>
      </c>
      <c r="Y5018" s="7" t="str">
        <f>Premissas!$E$6</f>
        <v>junho/19</v>
      </c>
      <c r="Z5018" s="29">
        <f t="shared" si="7689"/>
        <v>359</v>
      </c>
      <c r="AA5018" s="15">
        <f>Premissas!$H$6</f>
        <v>59.47</v>
      </c>
      <c r="AB5018" s="16">
        <f t="shared" si="7686"/>
        <v>0</v>
      </c>
      <c r="AC5018" s="17">
        <f>AB5018*Premissas!$C$6</f>
        <v>0</v>
      </c>
      <c r="AD5018" s="15">
        <f t="shared" si="7687"/>
        <v>359</v>
      </c>
      <c r="AE5018" s="18">
        <f>AD5018*Premissas!$C$12</f>
        <v>11572.951597595698</v>
      </c>
    </row>
    <row r="5019" spans="1:33" x14ac:dyDescent="0.25">
      <c r="A5019" s="7" t="str">
        <f>Premissas!$E$7</f>
        <v>maio/19</v>
      </c>
      <c r="B5019" s="29">
        <f t="shared" si="7690"/>
        <v>359</v>
      </c>
      <c r="C5019" s="15">
        <f>LARGE(Premissas!$H$7:$I$7,1)</f>
        <v>61.04</v>
      </c>
      <c r="D5019" s="20">
        <f t="shared" si="7680"/>
        <v>0</v>
      </c>
      <c r="E5019" s="17">
        <f>D5019*Premissas!$C$6</f>
        <v>0</v>
      </c>
      <c r="F5019" s="15">
        <f t="shared" si="7681"/>
        <v>359</v>
      </c>
      <c r="G5019" s="18">
        <f>F5019*Premissas!$C$5</f>
        <v>11572.951597595698</v>
      </c>
      <c r="M5019" s="7" t="str">
        <f>Premissas!$E$7</f>
        <v>maio/19</v>
      </c>
      <c r="N5019" s="29">
        <f t="shared" si="7688"/>
        <v>359</v>
      </c>
      <c r="O5019" s="15">
        <f>Premissas!$I$7</f>
        <v>46.37</v>
      </c>
      <c r="P5019" s="20">
        <f t="shared" si="7683"/>
        <v>0</v>
      </c>
      <c r="Q5019" s="17">
        <f>P5019*Premissas!$C$13</f>
        <v>0</v>
      </c>
      <c r="R5019" s="15">
        <f t="shared" si="7684"/>
        <v>359</v>
      </c>
      <c r="S5019" s="18">
        <f>R5019*Premissas!$C$11</f>
        <v>17291.284403669724</v>
      </c>
      <c r="Y5019" s="7" t="str">
        <f>Premissas!$E$7</f>
        <v>maio/19</v>
      </c>
      <c r="Z5019" s="29">
        <f t="shared" si="7689"/>
        <v>359</v>
      </c>
      <c r="AA5019" s="15">
        <f>Premissas!$H$7</f>
        <v>61.04</v>
      </c>
      <c r="AB5019" s="20">
        <f t="shared" si="7686"/>
        <v>0</v>
      </c>
      <c r="AC5019" s="17">
        <f>AB5019*Premissas!$C$6</f>
        <v>0</v>
      </c>
      <c r="AD5019" s="15">
        <f t="shared" si="7687"/>
        <v>359</v>
      </c>
      <c r="AE5019" s="18">
        <f>AD5019*Premissas!$C$12</f>
        <v>11572.951597595698</v>
      </c>
    </row>
    <row r="5020" spans="1:33" x14ac:dyDescent="0.25">
      <c r="A5020" s="7" t="str">
        <f>Premissas!$E$8</f>
        <v>abril/19</v>
      </c>
      <c r="B5020" s="29">
        <f t="shared" si="7690"/>
        <v>359</v>
      </c>
      <c r="C5020" s="15">
        <f>LARGE(Premissas!$H$8:$I$8,1)</f>
        <v>81.98</v>
      </c>
      <c r="D5020" s="20">
        <f t="shared" si="7680"/>
        <v>0</v>
      </c>
      <c r="E5020" s="17">
        <f>D5020*Premissas!$C$6</f>
        <v>0</v>
      </c>
      <c r="F5020" s="15">
        <f t="shared" si="7681"/>
        <v>359</v>
      </c>
      <c r="G5020" s="18">
        <f>F5020*Premissas!$C$5</f>
        <v>11572.951597595698</v>
      </c>
      <c r="M5020" s="7" t="str">
        <f>Premissas!$E$8</f>
        <v>abril/19</v>
      </c>
      <c r="N5020" s="29">
        <f t="shared" si="7688"/>
        <v>359</v>
      </c>
      <c r="O5020" s="15">
        <f>Premissas!$I$8</f>
        <v>53.09</v>
      </c>
      <c r="P5020" s="20">
        <f t="shared" si="7683"/>
        <v>0</v>
      </c>
      <c r="Q5020" s="17">
        <f>P5020*Premissas!$C$13</f>
        <v>0</v>
      </c>
      <c r="R5020" s="15">
        <f t="shared" si="7684"/>
        <v>359</v>
      </c>
      <c r="S5020" s="18">
        <f>R5020*Premissas!$C$11</f>
        <v>17291.284403669724</v>
      </c>
      <c r="Y5020" s="7" t="str">
        <f>Premissas!$E$8</f>
        <v>abril/19</v>
      </c>
      <c r="Z5020" s="29">
        <f t="shared" si="7689"/>
        <v>359</v>
      </c>
      <c r="AA5020" s="15">
        <f>Premissas!$H$8</f>
        <v>81.98</v>
      </c>
      <c r="AB5020" s="20">
        <f t="shared" si="7686"/>
        <v>0</v>
      </c>
      <c r="AC5020" s="17">
        <f>AB5020*Premissas!$C$6</f>
        <v>0</v>
      </c>
      <c r="AD5020" s="15">
        <f t="shared" si="7687"/>
        <v>359</v>
      </c>
      <c r="AE5020" s="18">
        <f>AD5020*Premissas!$C$12</f>
        <v>11572.951597595698</v>
      </c>
    </row>
    <row r="5021" spans="1:33" x14ac:dyDescent="0.25">
      <c r="A5021" s="7" t="str">
        <f>Premissas!$E$9</f>
        <v>março/19</v>
      </c>
      <c r="B5021" s="29">
        <f t="shared" si="7690"/>
        <v>359</v>
      </c>
      <c r="C5021" s="15">
        <f>LARGE(Premissas!$H$9:$I$9,1)</f>
        <v>77.73</v>
      </c>
      <c r="D5021" s="20">
        <f t="shared" si="7680"/>
        <v>0</v>
      </c>
      <c r="E5021" s="17">
        <f>D5021*Premissas!$C$6</f>
        <v>0</v>
      </c>
      <c r="F5021" s="15">
        <f t="shared" si="7681"/>
        <v>359</v>
      </c>
      <c r="G5021" s="18">
        <f>F5021*Premissas!$C$5</f>
        <v>11572.951597595698</v>
      </c>
      <c r="M5021" s="7" t="str">
        <f>Premissas!$E$9</f>
        <v>março/19</v>
      </c>
      <c r="N5021" s="29">
        <f t="shared" si="7688"/>
        <v>359</v>
      </c>
      <c r="O5021" s="15">
        <f>Premissas!$I$9</f>
        <v>77.73</v>
      </c>
      <c r="P5021" s="20">
        <f t="shared" si="7683"/>
        <v>0</v>
      </c>
      <c r="Q5021" s="17">
        <f>P5021*Premissas!$C$13</f>
        <v>0</v>
      </c>
      <c r="R5021" s="15">
        <f t="shared" si="7684"/>
        <v>359</v>
      </c>
      <c r="S5021" s="18">
        <f>R5021*Premissas!$C$11</f>
        <v>17291.284403669724</v>
      </c>
      <c r="Y5021" s="7" t="str">
        <f>Premissas!$E$9</f>
        <v>março/19</v>
      </c>
      <c r="Z5021" s="29">
        <f t="shared" si="7689"/>
        <v>359</v>
      </c>
      <c r="AA5021" s="15">
        <f>Premissas!$H$9</f>
        <v>77.62</v>
      </c>
      <c r="AB5021" s="20">
        <f t="shared" si="7686"/>
        <v>0</v>
      </c>
      <c r="AC5021" s="17">
        <f>AB5021*Premissas!$C$6</f>
        <v>0</v>
      </c>
      <c r="AD5021" s="15">
        <f t="shared" si="7687"/>
        <v>359</v>
      </c>
      <c r="AE5021" s="18">
        <f>AD5021*Premissas!$C$12</f>
        <v>11572.951597595698</v>
      </c>
    </row>
    <row r="5022" spans="1:33" x14ac:dyDescent="0.25">
      <c r="A5022" s="7" t="str">
        <f>Premissas!$E$10</f>
        <v>fevereiro/19</v>
      </c>
      <c r="B5022" s="29">
        <f t="shared" si="7690"/>
        <v>359</v>
      </c>
      <c r="C5022" s="15">
        <f>LARGE(Premissas!$H$10:$I$10,1)</f>
        <v>89.49</v>
      </c>
      <c r="D5022" s="20">
        <f t="shared" si="7680"/>
        <v>0</v>
      </c>
      <c r="E5022" s="17">
        <f>D5022*Premissas!$C$6</f>
        <v>0</v>
      </c>
      <c r="F5022" s="15">
        <f t="shared" si="7681"/>
        <v>359</v>
      </c>
      <c r="G5022" s="18">
        <f>F5022*Premissas!$C$5</f>
        <v>11572.951597595698</v>
      </c>
      <c r="M5022" s="7" t="str">
        <f>Premissas!$E$10</f>
        <v>fevereiro/19</v>
      </c>
      <c r="N5022" s="29">
        <f t="shared" si="7688"/>
        <v>359</v>
      </c>
      <c r="O5022" s="15">
        <f>Premissas!$I$10</f>
        <v>61.82</v>
      </c>
      <c r="P5022" s="20">
        <f t="shared" si="7683"/>
        <v>0</v>
      </c>
      <c r="Q5022" s="17">
        <f>P5022*Premissas!$C$13</f>
        <v>0</v>
      </c>
      <c r="R5022" s="15">
        <f t="shared" si="7684"/>
        <v>359</v>
      </c>
      <c r="S5022" s="18">
        <f>R5022*Premissas!$C$11</f>
        <v>17291.284403669724</v>
      </c>
      <c r="Y5022" s="7" t="str">
        <f>Premissas!$E$10</f>
        <v>fevereiro/19</v>
      </c>
      <c r="Z5022" s="29">
        <f t="shared" si="7689"/>
        <v>359</v>
      </c>
      <c r="AA5022" s="15">
        <f>Premissas!$H$10</f>
        <v>89.49</v>
      </c>
      <c r="AB5022" s="20">
        <f t="shared" si="7686"/>
        <v>0</v>
      </c>
      <c r="AC5022" s="17">
        <f>AB5022*Premissas!$C$6</f>
        <v>0</v>
      </c>
      <c r="AD5022" s="15">
        <f t="shared" si="7687"/>
        <v>359</v>
      </c>
      <c r="AE5022" s="18">
        <f>AD5022*Premissas!$C$12</f>
        <v>11572.951597595698</v>
      </c>
    </row>
    <row r="5023" spans="1:33" x14ac:dyDescent="0.25">
      <c r="A5023" s="7" t="str">
        <f>Premissas!$E$11</f>
        <v>janeiro/19</v>
      </c>
      <c r="B5023" s="29">
        <f t="shared" si="7690"/>
        <v>359</v>
      </c>
      <c r="C5023" s="15">
        <f>LARGE(Premissas!$H$11:$I$11,1)</f>
        <v>81.09</v>
      </c>
      <c r="D5023" s="16">
        <f t="shared" si="7680"/>
        <v>0</v>
      </c>
      <c r="E5023" s="17">
        <f>D5023*Premissas!$C$6</f>
        <v>0</v>
      </c>
      <c r="F5023" s="15">
        <f t="shared" si="7681"/>
        <v>359</v>
      </c>
      <c r="G5023" s="18">
        <f>F5023*Premissas!$C$5</f>
        <v>11572.951597595698</v>
      </c>
      <c r="M5023" s="7" t="str">
        <f>Premissas!$E$11</f>
        <v>janeiro/19</v>
      </c>
      <c r="N5023" s="29">
        <f t="shared" si="7688"/>
        <v>359</v>
      </c>
      <c r="O5023" s="15">
        <f>Premissas!$I$11</f>
        <v>57.12</v>
      </c>
      <c r="P5023" s="16">
        <f t="shared" si="7683"/>
        <v>0</v>
      </c>
      <c r="Q5023" s="17">
        <f>P5023*Premissas!$C$13</f>
        <v>0</v>
      </c>
      <c r="R5023" s="15">
        <f t="shared" si="7684"/>
        <v>359</v>
      </c>
      <c r="S5023" s="18">
        <f>R5023*Premissas!$C$11</f>
        <v>17291.284403669724</v>
      </c>
      <c r="Y5023" s="7" t="str">
        <f>Premissas!$E$11</f>
        <v>janeiro/19</v>
      </c>
      <c r="Z5023" s="29">
        <f t="shared" si="7689"/>
        <v>359</v>
      </c>
      <c r="AA5023" s="15">
        <f>Premissas!$H$11</f>
        <v>81.09</v>
      </c>
      <c r="AB5023" s="16">
        <f t="shared" si="7686"/>
        <v>0</v>
      </c>
      <c r="AC5023" s="17">
        <f>AB5023*Premissas!$C$6</f>
        <v>0</v>
      </c>
      <c r="AD5023" s="15">
        <f t="shared" si="7687"/>
        <v>359</v>
      </c>
      <c r="AE5023" s="18">
        <f>AD5023*Premissas!$C$12</f>
        <v>11572.951597595698</v>
      </c>
    </row>
    <row r="5024" spans="1:33" x14ac:dyDescent="0.25">
      <c r="A5024" s="7" t="str">
        <f>Premissas!$E$12</f>
        <v>dezembro/18</v>
      </c>
      <c r="B5024" s="29">
        <f t="shared" si="7690"/>
        <v>359</v>
      </c>
      <c r="C5024" s="15">
        <f>LARGE(Premissas!$H$12:$I$12,1)</f>
        <v>66.98</v>
      </c>
      <c r="D5024" s="16">
        <f t="shared" si="7680"/>
        <v>0</v>
      </c>
      <c r="E5024" s="17">
        <f>D5024*Premissas!$C$6</f>
        <v>0</v>
      </c>
      <c r="F5024" s="15">
        <f t="shared" si="7681"/>
        <v>359</v>
      </c>
      <c r="G5024" s="18">
        <f>F5024*Premissas!$C$5</f>
        <v>11572.951597595698</v>
      </c>
      <c r="M5024" s="7" t="str">
        <f>Premissas!$E$12</f>
        <v>dezembro/18</v>
      </c>
      <c r="N5024" s="29">
        <f t="shared" si="7688"/>
        <v>359</v>
      </c>
      <c r="O5024" s="15">
        <f>Premissas!$I$12</f>
        <v>56.9</v>
      </c>
      <c r="P5024" s="16">
        <f t="shared" si="7683"/>
        <v>0</v>
      </c>
      <c r="Q5024" s="17">
        <f>P5024*Premissas!$C$13</f>
        <v>0</v>
      </c>
      <c r="R5024" s="15">
        <f t="shared" si="7684"/>
        <v>359</v>
      </c>
      <c r="S5024" s="18">
        <f>R5024*Premissas!$C$11</f>
        <v>17291.284403669724</v>
      </c>
      <c r="Y5024" s="7" t="str">
        <f>Premissas!$E$12</f>
        <v>dezembro/18</v>
      </c>
      <c r="Z5024" s="29">
        <f t="shared" si="7689"/>
        <v>359</v>
      </c>
      <c r="AA5024" s="15">
        <f>Premissas!$H$12</f>
        <v>66.98</v>
      </c>
      <c r="AB5024" s="16">
        <f t="shared" si="7686"/>
        <v>0</v>
      </c>
      <c r="AC5024" s="17">
        <f>AB5024*Premissas!$C$6</f>
        <v>0</v>
      </c>
      <c r="AD5024" s="15">
        <f t="shared" si="7687"/>
        <v>359</v>
      </c>
      <c r="AE5024" s="18">
        <f>AD5024*Premissas!$C$12</f>
        <v>11572.951597595698</v>
      </c>
    </row>
    <row r="5025" spans="1:33" x14ac:dyDescent="0.25">
      <c r="A5025" s="7" t="str">
        <f>Premissas!$E$13</f>
        <v>novembro/18</v>
      </c>
      <c r="B5025" s="29">
        <f t="shared" si="7690"/>
        <v>359</v>
      </c>
      <c r="C5025" s="15">
        <f>LARGE(Premissas!$H$13:$I$13,1)</f>
        <v>66.42</v>
      </c>
      <c r="D5025" s="16">
        <f t="shared" si="7680"/>
        <v>0</v>
      </c>
      <c r="E5025" s="17">
        <f>D5025*Premissas!$C$6</f>
        <v>0</v>
      </c>
      <c r="F5025" s="15">
        <f t="shared" si="7681"/>
        <v>359</v>
      </c>
      <c r="G5025" s="18">
        <f>F5025*Premissas!$C$5</f>
        <v>11572.951597595698</v>
      </c>
      <c r="M5025" s="7" t="str">
        <f>Premissas!$E$13</f>
        <v>novembro/18</v>
      </c>
      <c r="N5025" s="29">
        <f t="shared" si="7688"/>
        <v>359</v>
      </c>
      <c r="O5025" s="15">
        <f>Premissas!$I$13</f>
        <v>40.659999999999997</v>
      </c>
      <c r="P5025" s="16">
        <f t="shared" si="7683"/>
        <v>0</v>
      </c>
      <c r="Q5025" s="17">
        <f>P5025*Premissas!$C$13</f>
        <v>0</v>
      </c>
      <c r="R5025" s="15">
        <f t="shared" si="7684"/>
        <v>359</v>
      </c>
      <c r="S5025" s="18">
        <f>R5025*Premissas!$C$11</f>
        <v>17291.284403669724</v>
      </c>
      <c r="Y5025" s="7" t="str">
        <f>Premissas!$E$13</f>
        <v>novembro/18</v>
      </c>
      <c r="Z5025" s="29">
        <f t="shared" si="7689"/>
        <v>359</v>
      </c>
      <c r="AA5025" s="15">
        <f>Premissas!$H$13</f>
        <v>66.42</v>
      </c>
      <c r="AB5025" s="16">
        <f t="shared" si="7686"/>
        <v>0</v>
      </c>
      <c r="AC5025" s="17">
        <f>AB5025*Premissas!$C$6</f>
        <v>0</v>
      </c>
      <c r="AD5025" s="15">
        <f t="shared" si="7687"/>
        <v>359</v>
      </c>
      <c r="AE5025" s="18">
        <f>AD5025*Premissas!$C$12</f>
        <v>11572.951597595698</v>
      </c>
    </row>
    <row r="5026" spans="1:33" x14ac:dyDescent="0.25">
      <c r="A5026" s="26" t="s">
        <v>35</v>
      </c>
      <c r="B5026" s="5"/>
      <c r="C5026" s="5">
        <f>LARGE(C5013:C5025,1)</f>
        <v>89.49</v>
      </c>
      <c r="D5026" s="5">
        <f>LARGE(D5013:D5025,1)</f>
        <v>0</v>
      </c>
      <c r="E5026" s="27">
        <f>SUM(E5014:E5025)</f>
        <v>0</v>
      </c>
      <c r="F5026" s="5">
        <f>LARGE(F5013:F5025,1)</f>
        <v>359</v>
      </c>
      <c r="G5026" s="27">
        <f t="shared" si="7646"/>
        <v>138875.41917114842</v>
      </c>
      <c r="H5026" s="50">
        <f>E5026+G5026</f>
        <v>138875.41917114842</v>
      </c>
      <c r="I5026">
        <f>B5014</f>
        <v>359</v>
      </c>
      <c r="M5026" s="26" t="s">
        <v>35</v>
      </c>
      <c r="N5026" s="5"/>
      <c r="O5026" s="5">
        <f t="shared" ref="O5026:P5026" si="7691">LARGE(O5013:O5025,1)</f>
        <v>77.73</v>
      </c>
      <c r="P5026" s="5">
        <f t="shared" si="7691"/>
        <v>0</v>
      </c>
      <c r="Q5026" s="27">
        <f t="shared" ref="Q5026" si="7692">SUM(Q5014:Q5025)</f>
        <v>0</v>
      </c>
      <c r="R5026" s="5">
        <f t="shared" ref="R5026" si="7693">LARGE(R5013:R5025,1)</f>
        <v>359</v>
      </c>
      <c r="S5026" s="27">
        <f t="shared" si="7650"/>
        <v>207495.41284403673</v>
      </c>
      <c r="T5026" s="50">
        <f t="shared" ref="T5026" si="7694">Q5026+S5026</f>
        <v>207495.41284403673</v>
      </c>
      <c r="U5026">
        <f t="shared" ref="U5026" si="7695">N5014</f>
        <v>359</v>
      </c>
      <c r="Y5026" s="26" t="s">
        <v>35</v>
      </c>
      <c r="Z5026" s="5"/>
      <c r="AA5026" s="5">
        <f t="shared" ref="AA5026:AB5026" si="7696">LARGE(AA5013:AA5025,1)</f>
        <v>89.49</v>
      </c>
      <c r="AB5026" s="5">
        <f t="shared" si="7696"/>
        <v>0</v>
      </c>
      <c r="AC5026" s="27">
        <f t="shared" ref="AC5026" si="7697">SUM(AC5014:AC5025)</f>
        <v>0</v>
      </c>
      <c r="AD5026" s="5">
        <f t="shared" ref="AD5026" si="7698">LARGE(AD5013:AD5025,1)</f>
        <v>359</v>
      </c>
      <c r="AE5026" s="27">
        <f t="shared" si="7656"/>
        <v>138875.41917114842</v>
      </c>
      <c r="AF5026" s="50">
        <f t="shared" ref="AF5026" si="7699">AC5026+AE5026</f>
        <v>138875.41917114842</v>
      </c>
      <c r="AG5026">
        <f t="shared" ref="AG5026" si="7700">Z5014</f>
        <v>359</v>
      </c>
    </row>
    <row r="5027" spans="1:33" x14ac:dyDescent="0.25">
      <c r="A5027" s="6" t="s">
        <v>12</v>
      </c>
      <c r="B5027" s="6" t="s">
        <v>18</v>
      </c>
      <c r="C5027" s="6" t="s">
        <v>19</v>
      </c>
      <c r="D5027" s="14" t="s">
        <v>20</v>
      </c>
      <c r="E5027" s="14" t="s">
        <v>21</v>
      </c>
      <c r="F5027" s="6" t="s">
        <v>22</v>
      </c>
      <c r="G5027" s="6" t="s">
        <v>23</v>
      </c>
      <c r="M5027" s="6" t="s">
        <v>12</v>
      </c>
      <c r="N5027" s="6" t="s">
        <v>18</v>
      </c>
      <c r="O5027" s="6" t="s">
        <v>19</v>
      </c>
      <c r="P5027" s="14" t="s">
        <v>20</v>
      </c>
      <c r="Q5027" s="14" t="s">
        <v>21</v>
      </c>
      <c r="R5027" s="6" t="s">
        <v>22</v>
      </c>
      <c r="S5027" s="6" t="s">
        <v>23</v>
      </c>
      <c r="Y5027" s="6" t="s">
        <v>12</v>
      </c>
      <c r="Z5027" s="6" t="s">
        <v>18</v>
      </c>
      <c r="AA5027" s="6" t="s">
        <v>19</v>
      </c>
      <c r="AB5027" s="14" t="s">
        <v>20</v>
      </c>
      <c r="AC5027" s="14" t="s">
        <v>21</v>
      </c>
      <c r="AD5027" s="6" t="s">
        <v>22</v>
      </c>
      <c r="AE5027" s="6" t="s">
        <v>23</v>
      </c>
    </row>
    <row r="5028" spans="1:33" x14ac:dyDescent="0.25">
      <c r="A5028" s="7" t="str">
        <f>Premissas!$E$2</f>
        <v>outubro/19</v>
      </c>
      <c r="B5028" s="29">
        <f>B5014+1</f>
        <v>360</v>
      </c>
      <c r="C5028" s="15">
        <f>LARGE(Premissas!$H$2:$I$2,1)</f>
        <v>63.39</v>
      </c>
      <c r="D5028" s="16">
        <f t="shared" ref="D5028:D5039" si="7701">IF(C5028&gt;105%*B5028,(C5028-B5028),0)</f>
        <v>0</v>
      </c>
      <c r="E5028" s="17">
        <f>D5028*Premissas!$C$6</f>
        <v>0</v>
      </c>
      <c r="F5028" s="15">
        <f t="shared" ref="F5028:F5039" si="7702">IF(C5028&gt;B5028,C5028,B5028)</f>
        <v>360</v>
      </c>
      <c r="G5028" s="18">
        <f>F5028*Premissas!$C$5</f>
        <v>11605.188231572287</v>
      </c>
      <c r="M5028" s="7" t="str">
        <f>Premissas!$E$2</f>
        <v>outubro/19</v>
      </c>
      <c r="N5028" s="29">
        <f t="shared" ref="N5028" si="7703">N5014+1</f>
        <v>360</v>
      </c>
      <c r="O5028" s="15">
        <f>Premissas!$I$2</f>
        <v>63.39</v>
      </c>
      <c r="P5028" s="16">
        <f t="shared" ref="P5028:P5039" si="7704">IF(O5028&gt;105%*N5028,(O5028-N5028),0)</f>
        <v>0</v>
      </c>
      <c r="Q5028" s="17">
        <f>P5028*Premissas!$C$13</f>
        <v>0</v>
      </c>
      <c r="R5028" s="15">
        <f t="shared" ref="R5028:R5039" si="7705">IF(O5028&gt;N5028,O5028,N5028)</f>
        <v>360</v>
      </c>
      <c r="S5028" s="18">
        <f>R5028*Premissas!$C$11</f>
        <v>17339.449541284404</v>
      </c>
      <c r="Y5028" s="7" t="str">
        <f>Premissas!$E$2</f>
        <v>outubro/19</v>
      </c>
      <c r="Z5028" s="29">
        <f t="shared" ref="Z5028" si="7706">Z5014+1</f>
        <v>360</v>
      </c>
      <c r="AA5028" s="15">
        <f>Premissas!$H$2</f>
        <v>58.8</v>
      </c>
      <c r="AB5028" s="16">
        <f t="shared" ref="AB5028:AB5039" si="7707">IF(AA5028&gt;105%*Z5028,(AA5028-Z5028),0)</f>
        <v>0</v>
      </c>
      <c r="AC5028" s="17">
        <f>AB5028*Premissas!$C$6</f>
        <v>0</v>
      </c>
      <c r="AD5028" s="15">
        <f t="shared" ref="AD5028:AD5039" si="7708">IF(AA5028&gt;Z5028,AA5028,Z5028)</f>
        <v>360</v>
      </c>
      <c r="AE5028" s="18">
        <f>AD5028*Premissas!$C$12</f>
        <v>11605.188231572287</v>
      </c>
    </row>
    <row r="5029" spans="1:33" x14ac:dyDescent="0.25">
      <c r="A5029" s="7" t="str">
        <f>Premissas!$E$3</f>
        <v>setembro/19</v>
      </c>
      <c r="B5029" s="29">
        <f>B5028</f>
        <v>360</v>
      </c>
      <c r="C5029" s="15">
        <f>LARGE(Premissas!$H$3:$I$3,1)</f>
        <v>58.91</v>
      </c>
      <c r="D5029" s="16">
        <f t="shared" si="7701"/>
        <v>0</v>
      </c>
      <c r="E5029" s="17">
        <f>D5029*Premissas!$C$6</f>
        <v>0</v>
      </c>
      <c r="F5029" s="15">
        <f t="shared" si="7702"/>
        <v>360</v>
      </c>
      <c r="G5029" s="18">
        <f>F5029*Premissas!$C$5</f>
        <v>11605.188231572287</v>
      </c>
      <c r="M5029" s="7" t="str">
        <f>Premissas!$E$3</f>
        <v>setembro/19</v>
      </c>
      <c r="N5029" s="29">
        <f t="shared" ref="N5029:N5039" si="7709">N5028</f>
        <v>360</v>
      </c>
      <c r="O5029" s="15">
        <f>Premissas!$I$3</f>
        <v>52.19</v>
      </c>
      <c r="P5029" s="16">
        <f t="shared" si="7704"/>
        <v>0</v>
      </c>
      <c r="Q5029" s="17">
        <f>P5029*Premissas!$C$13</f>
        <v>0</v>
      </c>
      <c r="R5029" s="15">
        <f t="shared" si="7705"/>
        <v>360</v>
      </c>
      <c r="S5029" s="18">
        <f>R5029*Premissas!$C$11</f>
        <v>17339.449541284404</v>
      </c>
      <c r="Y5029" s="7" t="str">
        <f>Premissas!$E$3</f>
        <v>setembro/19</v>
      </c>
      <c r="Z5029" s="29">
        <f t="shared" ref="Z5029:Z5039" si="7710">Z5028</f>
        <v>360</v>
      </c>
      <c r="AA5029" s="15">
        <f>Premissas!$H$3</f>
        <v>58.91</v>
      </c>
      <c r="AB5029" s="16">
        <f t="shared" si="7707"/>
        <v>0</v>
      </c>
      <c r="AC5029" s="17">
        <f>AB5029*Premissas!$C$6</f>
        <v>0</v>
      </c>
      <c r="AD5029" s="15">
        <f t="shared" si="7708"/>
        <v>360</v>
      </c>
      <c r="AE5029" s="18">
        <f>AD5029*Premissas!$C$12</f>
        <v>11605.188231572287</v>
      </c>
    </row>
    <row r="5030" spans="1:33" x14ac:dyDescent="0.25">
      <c r="A5030" s="7" t="str">
        <f>Premissas!$E$4</f>
        <v>agosto/19</v>
      </c>
      <c r="B5030" s="29">
        <f t="shared" ref="B5030:B5039" si="7711">B5029</f>
        <v>360</v>
      </c>
      <c r="C5030" s="15">
        <f>LARGE(Premissas!$H$4:$I$4,1)</f>
        <v>46.48</v>
      </c>
      <c r="D5030" s="16">
        <f t="shared" si="7701"/>
        <v>0</v>
      </c>
      <c r="E5030" s="17">
        <f>D5030*Premissas!$C$6</f>
        <v>0</v>
      </c>
      <c r="F5030" s="15">
        <f t="shared" si="7702"/>
        <v>360</v>
      </c>
      <c r="G5030" s="18">
        <f>F5030*Premissas!$C$5</f>
        <v>11605.188231572287</v>
      </c>
      <c r="M5030" s="7" t="str">
        <f>Premissas!$E$4</f>
        <v>agosto/19</v>
      </c>
      <c r="N5030" s="29">
        <f t="shared" si="7709"/>
        <v>360</v>
      </c>
      <c r="O5030" s="15">
        <f>Premissas!$I$4</f>
        <v>20.16</v>
      </c>
      <c r="P5030" s="16">
        <f t="shared" si="7704"/>
        <v>0</v>
      </c>
      <c r="Q5030" s="17">
        <f>P5030*Premissas!$C$13</f>
        <v>0</v>
      </c>
      <c r="R5030" s="15">
        <f t="shared" si="7705"/>
        <v>360</v>
      </c>
      <c r="S5030" s="18">
        <f>R5030*Premissas!$C$11</f>
        <v>17339.449541284404</v>
      </c>
      <c r="Y5030" s="7" t="str">
        <f>Premissas!$E$4</f>
        <v>agosto/19</v>
      </c>
      <c r="Z5030" s="29">
        <f t="shared" si="7710"/>
        <v>360</v>
      </c>
      <c r="AA5030" s="15">
        <f>Premissas!$H$4</f>
        <v>46.48</v>
      </c>
      <c r="AB5030" s="16">
        <f t="shared" si="7707"/>
        <v>0</v>
      </c>
      <c r="AC5030" s="17">
        <f>AB5030*Premissas!$C$6</f>
        <v>0</v>
      </c>
      <c r="AD5030" s="15">
        <f t="shared" si="7708"/>
        <v>360</v>
      </c>
      <c r="AE5030" s="18">
        <f>AD5030*Premissas!$C$12</f>
        <v>11605.188231572287</v>
      </c>
    </row>
    <row r="5031" spans="1:33" x14ac:dyDescent="0.25">
      <c r="A5031" s="7" t="str">
        <f>Premissas!$E$5</f>
        <v>julho/19</v>
      </c>
      <c r="B5031" s="29">
        <f t="shared" si="7711"/>
        <v>360</v>
      </c>
      <c r="C5031" s="15">
        <f>LARGE(Premissas!$H$5:$I$5,1)</f>
        <v>63.17</v>
      </c>
      <c r="D5031" s="16">
        <f t="shared" si="7701"/>
        <v>0</v>
      </c>
      <c r="E5031" s="17">
        <f>D5031*Premissas!$C$6</f>
        <v>0</v>
      </c>
      <c r="F5031" s="15">
        <f t="shared" si="7702"/>
        <v>360</v>
      </c>
      <c r="G5031" s="18">
        <f>F5031*Premissas!$C$5</f>
        <v>11605.188231572287</v>
      </c>
      <c r="M5031" s="7" t="str">
        <f>Premissas!$E$5</f>
        <v>julho/19</v>
      </c>
      <c r="N5031" s="29">
        <f t="shared" si="7709"/>
        <v>360</v>
      </c>
      <c r="O5031" s="15">
        <f>Premissas!$I$5</f>
        <v>39.979999999999997</v>
      </c>
      <c r="P5031" s="16">
        <f t="shared" si="7704"/>
        <v>0</v>
      </c>
      <c r="Q5031" s="17">
        <f>P5031*Premissas!$C$13</f>
        <v>0</v>
      </c>
      <c r="R5031" s="15">
        <f t="shared" si="7705"/>
        <v>360</v>
      </c>
      <c r="S5031" s="18">
        <f>R5031*Premissas!$C$11</f>
        <v>17339.449541284404</v>
      </c>
      <c r="Y5031" s="7" t="str">
        <f>Premissas!$E$5</f>
        <v>julho/19</v>
      </c>
      <c r="Z5031" s="29">
        <f t="shared" si="7710"/>
        <v>360</v>
      </c>
      <c r="AA5031" s="15">
        <f>Premissas!$H$5</f>
        <v>63.17</v>
      </c>
      <c r="AB5031" s="16">
        <f t="shared" si="7707"/>
        <v>0</v>
      </c>
      <c r="AC5031" s="17">
        <f>AB5031*Premissas!$C$6</f>
        <v>0</v>
      </c>
      <c r="AD5031" s="15">
        <f t="shared" si="7708"/>
        <v>360</v>
      </c>
      <c r="AE5031" s="18">
        <f>AD5031*Premissas!$C$12</f>
        <v>11605.188231572287</v>
      </c>
    </row>
    <row r="5032" spans="1:33" x14ac:dyDescent="0.25">
      <c r="A5032" s="7" t="str">
        <f>Premissas!$E$6</f>
        <v>junho/19</v>
      </c>
      <c r="B5032" s="29">
        <f t="shared" si="7711"/>
        <v>360</v>
      </c>
      <c r="C5032" s="15">
        <f>LARGE(Premissas!$H$6:$I$6,1)</f>
        <v>59.47</v>
      </c>
      <c r="D5032" s="16">
        <f t="shared" si="7701"/>
        <v>0</v>
      </c>
      <c r="E5032" s="17">
        <f>D5032*Premissas!$C$6</f>
        <v>0</v>
      </c>
      <c r="F5032" s="15">
        <f t="shared" si="7702"/>
        <v>360</v>
      </c>
      <c r="G5032" s="18">
        <f>F5032*Premissas!$C$5</f>
        <v>11605.188231572287</v>
      </c>
      <c r="M5032" s="7" t="str">
        <f>Premissas!$E$6</f>
        <v>junho/19</v>
      </c>
      <c r="N5032" s="29">
        <f t="shared" si="7709"/>
        <v>360</v>
      </c>
      <c r="O5032" s="15">
        <f>Premissas!$I$6</f>
        <v>47.71</v>
      </c>
      <c r="P5032" s="16">
        <f t="shared" si="7704"/>
        <v>0</v>
      </c>
      <c r="Q5032" s="17">
        <f>P5032*Premissas!$C$13</f>
        <v>0</v>
      </c>
      <c r="R5032" s="15">
        <f t="shared" si="7705"/>
        <v>360</v>
      </c>
      <c r="S5032" s="18">
        <f>R5032*Premissas!$C$11</f>
        <v>17339.449541284404</v>
      </c>
      <c r="Y5032" s="7" t="str">
        <f>Premissas!$E$6</f>
        <v>junho/19</v>
      </c>
      <c r="Z5032" s="29">
        <f t="shared" si="7710"/>
        <v>360</v>
      </c>
      <c r="AA5032" s="15">
        <f>Premissas!$H$6</f>
        <v>59.47</v>
      </c>
      <c r="AB5032" s="16">
        <f t="shared" si="7707"/>
        <v>0</v>
      </c>
      <c r="AC5032" s="17">
        <f>AB5032*Premissas!$C$6</f>
        <v>0</v>
      </c>
      <c r="AD5032" s="15">
        <f t="shared" si="7708"/>
        <v>360</v>
      </c>
      <c r="AE5032" s="18">
        <f>AD5032*Premissas!$C$12</f>
        <v>11605.188231572287</v>
      </c>
    </row>
    <row r="5033" spans="1:33" x14ac:dyDescent="0.25">
      <c r="A5033" s="7" t="str">
        <f>Premissas!$E$7</f>
        <v>maio/19</v>
      </c>
      <c r="B5033" s="29">
        <f t="shared" si="7711"/>
        <v>360</v>
      </c>
      <c r="C5033" s="15">
        <f>LARGE(Premissas!$H$7:$I$7,1)</f>
        <v>61.04</v>
      </c>
      <c r="D5033" s="20">
        <f t="shared" si="7701"/>
        <v>0</v>
      </c>
      <c r="E5033" s="17">
        <f>D5033*Premissas!$C$6</f>
        <v>0</v>
      </c>
      <c r="F5033" s="15">
        <f t="shared" si="7702"/>
        <v>360</v>
      </c>
      <c r="G5033" s="18">
        <f>F5033*Premissas!$C$5</f>
        <v>11605.188231572287</v>
      </c>
      <c r="M5033" s="7" t="str">
        <f>Premissas!$E$7</f>
        <v>maio/19</v>
      </c>
      <c r="N5033" s="29">
        <f t="shared" si="7709"/>
        <v>360</v>
      </c>
      <c r="O5033" s="15">
        <f>Premissas!$I$7</f>
        <v>46.37</v>
      </c>
      <c r="P5033" s="20">
        <f t="shared" si="7704"/>
        <v>0</v>
      </c>
      <c r="Q5033" s="17">
        <f>P5033*Premissas!$C$13</f>
        <v>0</v>
      </c>
      <c r="R5033" s="15">
        <f t="shared" si="7705"/>
        <v>360</v>
      </c>
      <c r="S5033" s="18">
        <f>R5033*Premissas!$C$11</f>
        <v>17339.449541284404</v>
      </c>
      <c r="Y5033" s="7" t="str">
        <f>Premissas!$E$7</f>
        <v>maio/19</v>
      </c>
      <c r="Z5033" s="29">
        <f t="shared" si="7710"/>
        <v>360</v>
      </c>
      <c r="AA5033" s="15">
        <f>Premissas!$H$7</f>
        <v>61.04</v>
      </c>
      <c r="AB5033" s="20">
        <f t="shared" si="7707"/>
        <v>0</v>
      </c>
      <c r="AC5033" s="17">
        <f>AB5033*Premissas!$C$6</f>
        <v>0</v>
      </c>
      <c r="AD5033" s="15">
        <f t="shared" si="7708"/>
        <v>360</v>
      </c>
      <c r="AE5033" s="18">
        <f>AD5033*Premissas!$C$12</f>
        <v>11605.188231572287</v>
      </c>
    </row>
    <row r="5034" spans="1:33" x14ac:dyDescent="0.25">
      <c r="A5034" s="7" t="str">
        <f>Premissas!$E$8</f>
        <v>abril/19</v>
      </c>
      <c r="B5034" s="29">
        <f t="shared" si="7711"/>
        <v>360</v>
      </c>
      <c r="C5034" s="15">
        <f>LARGE(Premissas!$H$8:$I$8,1)</f>
        <v>81.98</v>
      </c>
      <c r="D5034" s="20">
        <f t="shared" si="7701"/>
        <v>0</v>
      </c>
      <c r="E5034" s="17">
        <f>D5034*Premissas!$C$6</f>
        <v>0</v>
      </c>
      <c r="F5034" s="15">
        <f t="shared" si="7702"/>
        <v>360</v>
      </c>
      <c r="G5034" s="18">
        <f>F5034*Premissas!$C$5</f>
        <v>11605.188231572287</v>
      </c>
      <c r="M5034" s="7" t="str">
        <f>Premissas!$E$8</f>
        <v>abril/19</v>
      </c>
      <c r="N5034" s="29">
        <f t="shared" si="7709"/>
        <v>360</v>
      </c>
      <c r="O5034" s="15">
        <f>Premissas!$I$8</f>
        <v>53.09</v>
      </c>
      <c r="P5034" s="20">
        <f t="shared" si="7704"/>
        <v>0</v>
      </c>
      <c r="Q5034" s="17">
        <f>P5034*Premissas!$C$13</f>
        <v>0</v>
      </c>
      <c r="R5034" s="15">
        <f t="shared" si="7705"/>
        <v>360</v>
      </c>
      <c r="S5034" s="18">
        <f>R5034*Premissas!$C$11</f>
        <v>17339.449541284404</v>
      </c>
      <c r="Y5034" s="7" t="str">
        <f>Premissas!$E$8</f>
        <v>abril/19</v>
      </c>
      <c r="Z5034" s="29">
        <f t="shared" si="7710"/>
        <v>360</v>
      </c>
      <c r="AA5034" s="15">
        <f>Premissas!$H$8</f>
        <v>81.98</v>
      </c>
      <c r="AB5034" s="20">
        <f t="shared" si="7707"/>
        <v>0</v>
      </c>
      <c r="AC5034" s="17">
        <f>AB5034*Premissas!$C$6</f>
        <v>0</v>
      </c>
      <c r="AD5034" s="15">
        <f t="shared" si="7708"/>
        <v>360</v>
      </c>
      <c r="AE5034" s="18">
        <f>AD5034*Premissas!$C$12</f>
        <v>11605.188231572287</v>
      </c>
    </row>
    <row r="5035" spans="1:33" x14ac:dyDescent="0.25">
      <c r="A5035" s="7" t="str">
        <f>Premissas!$E$9</f>
        <v>março/19</v>
      </c>
      <c r="B5035" s="29">
        <f t="shared" si="7711"/>
        <v>360</v>
      </c>
      <c r="C5035" s="15">
        <f>LARGE(Premissas!$H$9:$I$9,1)</f>
        <v>77.73</v>
      </c>
      <c r="D5035" s="20">
        <f t="shared" si="7701"/>
        <v>0</v>
      </c>
      <c r="E5035" s="17">
        <f>D5035*Premissas!$C$6</f>
        <v>0</v>
      </c>
      <c r="F5035" s="15">
        <f t="shared" si="7702"/>
        <v>360</v>
      </c>
      <c r="G5035" s="18">
        <f>F5035*Premissas!$C$5</f>
        <v>11605.188231572287</v>
      </c>
      <c r="M5035" s="7" t="str">
        <f>Premissas!$E$9</f>
        <v>março/19</v>
      </c>
      <c r="N5035" s="29">
        <f t="shared" si="7709"/>
        <v>360</v>
      </c>
      <c r="O5035" s="15">
        <f>Premissas!$I$9</f>
        <v>77.73</v>
      </c>
      <c r="P5035" s="20">
        <f t="shared" si="7704"/>
        <v>0</v>
      </c>
      <c r="Q5035" s="17">
        <f>P5035*Premissas!$C$13</f>
        <v>0</v>
      </c>
      <c r="R5035" s="15">
        <f t="shared" si="7705"/>
        <v>360</v>
      </c>
      <c r="S5035" s="18">
        <f>R5035*Premissas!$C$11</f>
        <v>17339.449541284404</v>
      </c>
      <c r="Y5035" s="7" t="str">
        <f>Premissas!$E$9</f>
        <v>março/19</v>
      </c>
      <c r="Z5035" s="29">
        <f t="shared" si="7710"/>
        <v>360</v>
      </c>
      <c r="AA5035" s="15">
        <f>Premissas!$H$9</f>
        <v>77.62</v>
      </c>
      <c r="AB5035" s="20">
        <f t="shared" si="7707"/>
        <v>0</v>
      </c>
      <c r="AC5035" s="17">
        <f>AB5035*Premissas!$C$6</f>
        <v>0</v>
      </c>
      <c r="AD5035" s="15">
        <f t="shared" si="7708"/>
        <v>360</v>
      </c>
      <c r="AE5035" s="18">
        <f>AD5035*Premissas!$C$12</f>
        <v>11605.188231572287</v>
      </c>
    </row>
    <row r="5036" spans="1:33" x14ac:dyDescent="0.25">
      <c r="A5036" s="7" t="str">
        <f>Premissas!$E$10</f>
        <v>fevereiro/19</v>
      </c>
      <c r="B5036" s="29">
        <f t="shared" si="7711"/>
        <v>360</v>
      </c>
      <c r="C5036" s="15">
        <f>LARGE(Premissas!$H$10:$I$10,1)</f>
        <v>89.49</v>
      </c>
      <c r="D5036" s="20">
        <f t="shared" si="7701"/>
        <v>0</v>
      </c>
      <c r="E5036" s="17">
        <f>D5036*Premissas!$C$6</f>
        <v>0</v>
      </c>
      <c r="F5036" s="15">
        <f t="shared" si="7702"/>
        <v>360</v>
      </c>
      <c r="G5036" s="18">
        <f>F5036*Premissas!$C$5</f>
        <v>11605.188231572287</v>
      </c>
      <c r="M5036" s="7" t="str">
        <f>Premissas!$E$10</f>
        <v>fevereiro/19</v>
      </c>
      <c r="N5036" s="29">
        <f t="shared" si="7709"/>
        <v>360</v>
      </c>
      <c r="O5036" s="15">
        <f>Premissas!$I$10</f>
        <v>61.82</v>
      </c>
      <c r="P5036" s="20">
        <f t="shared" si="7704"/>
        <v>0</v>
      </c>
      <c r="Q5036" s="17">
        <f>P5036*Premissas!$C$13</f>
        <v>0</v>
      </c>
      <c r="R5036" s="15">
        <f t="shared" si="7705"/>
        <v>360</v>
      </c>
      <c r="S5036" s="18">
        <f>R5036*Premissas!$C$11</f>
        <v>17339.449541284404</v>
      </c>
      <c r="Y5036" s="7" t="str">
        <f>Premissas!$E$10</f>
        <v>fevereiro/19</v>
      </c>
      <c r="Z5036" s="29">
        <f t="shared" si="7710"/>
        <v>360</v>
      </c>
      <c r="AA5036" s="15">
        <f>Premissas!$H$10</f>
        <v>89.49</v>
      </c>
      <c r="AB5036" s="20">
        <f t="shared" si="7707"/>
        <v>0</v>
      </c>
      <c r="AC5036" s="17">
        <f>AB5036*Premissas!$C$6</f>
        <v>0</v>
      </c>
      <c r="AD5036" s="15">
        <f t="shared" si="7708"/>
        <v>360</v>
      </c>
      <c r="AE5036" s="18">
        <f>AD5036*Premissas!$C$12</f>
        <v>11605.188231572287</v>
      </c>
    </row>
    <row r="5037" spans="1:33" x14ac:dyDescent="0.25">
      <c r="A5037" s="7" t="str">
        <f>Premissas!$E$11</f>
        <v>janeiro/19</v>
      </c>
      <c r="B5037" s="29">
        <f t="shared" si="7711"/>
        <v>360</v>
      </c>
      <c r="C5037" s="15">
        <f>LARGE(Premissas!$H$11:$I$11,1)</f>
        <v>81.09</v>
      </c>
      <c r="D5037" s="16">
        <f t="shared" si="7701"/>
        <v>0</v>
      </c>
      <c r="E5037" s="17">
        <f>D5037*Premissas!$C$6</f>
        <v>0</v>
      </c>
      <c r="F5037" s="15">
        <f t="shared" si="7702"/>
        <v>360</v>
      </c>
      <c r="G5037" s="18">
        <f>F5037*Premissas!$C$5</f>
        <v>11605.188231572287</v>
      </c>
      <c r="M5037" s="7" t="str">
        <f>Premissas!$E$11</f>
        <v>janeiro/19</v>
      </c>
      <c r="N5037" s="29">
        <f t="shared" si="7709"/>
        <v>360</v>
      </c>
      <c r="O5037" s="15">
        <f>Premissas!$I$11</f>
        <v>57.12</v>
      </c>
      <c r="P5037" s="16">
        <f t="shared" si="7704"/>
        <v>0</v>
      </c>
      <c r="Q5037" s="17">
        <f>P5037*Premissas!$C$13</f>
        <v>0</v>
      </c>
      <c r="R5037" s="15">
        <f t="shared" si="7705"/>
        <v>360</v>
      </c>
      <c r="S5037" s="18">
        <f>R5037*Premissas!$C$11</f>
        <v>17339.449541284404</v>
      </c>
      <c r="Y5037" s="7" t="str">
        <f>Premissas!$E$11</f>
        <v>janeiro/19</v>
      </c>
      <c r="Z5037" s="29">
        <f t="shared" si="7710"/>
        <v>360</v>
      </c>
      <c r="AA5037" s="15">
        <f>Premissas!$H$11</f>
        <v>81.09</v>
      </c>
      <c r="AB5037" s="16">
        <f t="shared" si="7707"/>
        <v>0</v>
      </c>
      <c r="AC5037" s="17">
        <f>AB5037*Premissas!$C$6</f>
        <v>0</v>
      </c>
      <c r="AD5037" s="15">
        <f t="shared" si="7708"/>
        <v>360</v>
      </c>
      <c r="AE5037" s="18">
        <f>AD5037*Premissas!$C$12</f>
        <v>11605.188231572287</v>
      </c>
    </row>
    <row r="5038" spans="1:33" x14ac:dyDescent="0.25">
      <c r="A5038" s="7" t="str">
        <f>Premissas!$E$12</f>
        <v>dezembro/18</v>
      </c>
      <c r="B5038" s="29">
        <f t="shared" si="7711"/>
        <v>360</v>
      </c>
      <c r="C5038" s="15">
        <f>LARGE(Premissas!$H$12:$I$12,1)</f>
        <v>66.98</v>
      </c>
      <c r="D5038" s="16">
        <f t="shared" si="7701"/>
        <v>0</v>
      </c>
      <c r="E5038" s="17">
        <f>D5038*Premissas!$C$6</f>
        <v>0</v>
      </c>
      <c r="F5038" s="15">
        <f t="shared" si="7702"/>
        <v>360</v>
      </c>
      <c r="G5038" s="18">
        <f>F5038*Premissas!$C$5</f>
        <v>11605.188231572287</v>
      </c>
      <c r="M5038" s="7" t="str">
        <f>Premissas!$E$12</f>
        <v>dezembro/18</v>
      </c>
      <c r="N5038" s="29">
        <f t="shared" si="7709"/>
        <v>360</v>
      </c>
      <c r="O5038" s="15">
        <f>Premissas!$I$12</f>
        <v>56.9</v>
      </c>
      <c r="P5038" s="16">
        <f t="shared" si="7704"/>
        <v>0</v>
      </c>
      <c r="Q5038" s="17">
        <f>P5038*Premissas!$C$13</f>
        <v>0</v>
      </c>
      <c r="R5038" s="15">
        <f t="shared" si="7705"/>
        <v>360</v>
      </c>
      <c r="S5038" s="18">
        <f>R5038*Premissas!$C$11</f>
        <v>17339.449541284404</v>
      </c>
      <c r="Y5038" s="7" t="str">
        <f>Premissas!$E$12</f>
        <v>dezembro/18</v>
      </c>
      <c r="Z5038" s="29">
        <f t="shared" si="7710"/>
        <v>360</v>
      </c>
      <c r="AA5038" s="15">
        <f>Premissas!$H$12</f>
        <v>66.98</v>
      </c>
      <c r="AB5038" s="16">
        <f t="shared" si="7707"/>
        <v>0</v>
      </c>
      <c r="AC5038" s="17">
        <f>AB5038*Premissas!$C$6</f>
        <v>0</v>
      </c>
      <c r="AD5038" s="15">
        <f t="shared" si="7708"/>
        <v>360</v>
      </c>
      <c r="AE5038" s="18">
        <f>AD5038*Premissas!$C$12</f>
        <v>11605.188231572287</v>
      </c>
    </row>
    <row r="5039" spans="1:33" x14ac:dyDescent="0.25">
      <c r="A5039" s="7" t="str">
        <f>Premissas!$E$13</f>
        <v>novembro/18</v>
      </c>
      <c r="B5039" s="29">
        <f t="shared" si="7711"/>
        <v>360</v>
      </c>
      <c r="C5039" s="15">
        <f>LARGE(Premissas!$H$13:$I$13,1)</f>
        <v>66.42</v>
      </c>
      <c r="D5039" s="16">
        <f t="shared" si="7701"/>
        <v>0</v>
      </c>
      <c r="E5039" s="17">
        <f>D5039*Premissas!$C$6</f>
        <v>0</v>
      </c>
      <c r="F5039" s="15">
        <f t="shared" si="7702"/>
        <v>360</v>
      </c>
      <c r="G5039" s="18">
        <f>F5039*Premissas!$C$5</f>
        <v>11605.188231572287</v>
      </c>
      <c r="M5039" s="7" t="str">
        <f>Premissas!$E$13</f>
        <v>novembro/18</v>
      </c>
      <c r="N5039" s="29">
        <f t="shared" si="7709"/>
        <v>360</v>
      </c>
      <c r="O5039" s="15">
        <f>Premissas!$I$13</f>
        <v>40.659999999999997</v>
      </c>
      <c r="P5039" s="16">
        <f t="shared" si="7704"/>
        <v>0</v>
      </c>
      <c r="Q5039" s="17">
        <f>P5039*Premissas!$C$13</f>
        <v>0</v>
      </c>
      <c r="R5039" s="15">
        <f t="shared" si="7705"/>
        <v>360</v>
      </c>
      <c r="S5039" s="18">
        <f>R5039*Premissas!$C$11</f>
        <v>17339.449541284404</v>
      </c>
      <c r="Y5039" s="7" t="str">
        <f>Premissas!$E$13</f>
        <v>novembro/18</v>
      </c>
      <c r="Z5039" s="29">
        <f t="shared" si="7710"/>
        <v>360</v>
      </c>
      <c r="AA5039" s="15">
        <f>Premissas!$H$13</f>
        <v>66.42</v>
      </c>
      <c r="AB5039" s="16">
        <f t="shared" si="7707"/>
        <v>0</v>
      </c>
      <c r="AC5039" s="17">
        <f>AB5039*Premissas!$C$6</f>
        <v>0</v>
      </c>
      <c r="AD5039" s="15">
        <f t="shared" si="7708"/>
        <v>360</v>
      </c>
      <c r="AE5039" s="18">
        <f>AD5039*Premissas!$C$12</f>
        <v>11605.188231572287</v>
      </c>
    </row>
    <row r="5040" spans="1:33" x14ac:dyDescent="0.25">
      <c r="A5040" s="26" t="s">
        <v>35</v>
      </c>
      <c r="B5040" s="5"/>
      <c r="C5040" s="5">
        <f>LARGE(C5027:C5039,1)</f>
        <v>89.49</v>
      </c>
      <c r="D5040" s="5">
        <f>LARGE(D5027:D5039,1)</f>
        <v>0</v>
      </c>
      <c r="E5040" s="27">
        <f>SUM(E5028:E5039)</f>
        <v>0</v>
      </c>
      <c r="F5040" s="5">
        <f>LARGE(F5027:F5039,1)</f>
        <v>360</v>
      </c>
      <c r="G5040" s="27">
        <f t="shared" si="7646"/>
        <v>139262.25877886746</v>
      </c>
      <c r="H5040" s="50">
        <f>E5040+G5040</f>
        <v>139262.25877886746</v>
      </c>
      <c r="I5040">
        <f>B5028</f>
        <v>360</v>
      </c>
      <c r="M5040" s="26" t="s">
        <v>35</v>
      </c>
      <c r="N5040" s="5"/>
      <c r="O5040" s="5">
        <f t="shared" ref="O5040:P5040" si="7712">LARGE(O5027:O5039,1)</f>
        <v>77.73</v>
      </c>
      <c r="P5040" s="5">
        <f t="shared" si="7712"/>
        <v>0</v>
      </c>
      <c r="Q5040" s="27">
        <f t="shared" ref="Q5040" si="7713">SUM(Q5028:Q5039)</f>
        <v>0</v>
      </c>
      <c r="R5040" s="5">
        <f t="shared" ref="R5040" si="7714">LARGE(R5027:R5039,1)</f>
        <v>360</v>
      </c>
      <c r="S5040" s="27">
        <f t="shared" si="7650"/>
        <v>208073.39449541291</v>
      </c>
      <c r="T5040" s="50">
        <f t="shared" ref="T5040" si="7715">Q5040+S5040</f>
        <v>208073.39449541291</v>
      </c>
      <c r="U5040">
        <f t="shared" ref="U5040" si="7716">N5028</f>
        <v>360</v>
      </c>
      <c r="Y5040" s="26" t="s">
        <v>35</v>
      </c>
      <c r="Z5040" s="5"/>
      <c r="AA5040" s="5">
        <f t="shared" ref="AA5040:AB5040" si="7717">LARGE(AA5027:AA5039,1)</f>
        <v>89.49</v>
      </c>
      <c r="AB5040" s="5">
        <f t="shared" si="7717"/>
        <v>0</v>
      </c>
      <c r="AC5040" s="27">
        <f t="shared" ref="AC5040" si="7718">SUM(AC5028:AC5039)</f>
        <v>0</v>
      </c>
      <c r="AD5040" s="5">
        <f t="shared" ref="AD5040" si="7719">LARGE(AD5027:AD5039,1)</f>
        <v>360</v>
      </c>
      <c r="AE5040" s="27">
        <f t="shared" si="7656"/>
        <v>139262.25877886746</v>
      </c>
      <c r="AF5040" s="50">
        <f t="shared" ref="AF5040" si="7720">AC5040+AE5040</f>
        <v>139262.25877886746</v>
      </c>
      <c r="AG5040">
        <f t="shared" ref="AG5040" si="7721">Z5028</f>
        <v>360</v>
      </c>
    </row>
    <row r="5041" spans="1:33" x14ac:dyDescent="0.25">
      <c r="A5041" s="6" t="s">
        <v>12</v>
      </c>
      <c r="B5041" s="6" t="s">
        <v>18</v>
      </c>
      <c r="C5041" s="6" t="s">
        <v>19</v>
      </c>
      <c r="D5041" s="14" t="s">
        <v>20</v>
      </c>
      <c r="E5041" s="14" t="s">
        <v>21</v>
      </c>
      <c r="F5041" s="6" t="s">
        <v>22</v>
      </c>
      <c r="G5041" s="6" t="s">
        <v>23</v>
      </c>
      <c r="M5041" s="6" t="s">
        <v>12</v>
      </c>
      <c r="N5041" s="6" t="s">
        <v>18</v>
      </c>
      <c r="O5041" s="6" t="s">
        <v>19</v>
      </c>
      <c r="P5041" s="14" t="s">
        <v>20</v>
      </c>
      <c r="Q5041" s="14" t="s">
        <v>21</v>
      </c>
      <c r="R5041" s="6" t="s">
        <v>22</v>
      </c>
      <c r="S5041" s="6" t="s">
        <v>23</v>
      </c>
      <c r="Y5041" s="6" t="s">
        <v>12</v>
      </c>
      <c r="Z5041" s="6" t="s">
        <v>18</v>
      </c>
      <c r="AA5041" s="6" t="s">
        <v>19</v>
      </c>
      <c r="AB5041" s="14" t="s">
        <v>20</v>
      </c>
      <c r="AC5041" s="14" t="s">
        <v>21</v>
      </c>
      <c r="AD5041" s="6" t="s">
        <v>22</v>
      </c>
      <c r="AE5041" s="6" t="s">
        <v>23</v>
      </c>
    </row>
    <row r="5042" spans="1:33" x14ac:dyDescent="0.25">
      <c r="A5042" s="7" t="str">
        <f>Premissas!$E$2</f>
        <v>outubro/19</v>
      </c>
      <c r="B5042" s="29">
        <f>B5028+1</f>
        <v>361</v>
      </c>
      <c r="C5042" s="15">
        <f>LARGE(Premissas!$H$2:$I$2,1)</f>
        <v>63.39</v>
      </c>
      <c r="D5042" s="16">
        <f t="shared" ref="D5042:D5053" si="7722">IF(C5042&gt;105%*B5042,(C5042-B5042),0)</f>
        <v>0</v>
      </c>
      <c r="E5042" s="17">
        <f>D5042*Premissas!$C$6</f>
        <v>0</v>
      </c>
      <c r="F5042" s="15">
        <f t="shared" ref="F5042:F5053" si="7723">IF(C5042&gt;B5042,C5042,B5042)</f>
        <v>361</v>
      </c>
      <c r="G5042" s="18">
        <f>F5042*Premissas!$C$5</f>
        <v>11637.424865548877</v>
      </c>
      <c r="M5042" s="7" t="str">
        <f>Premissas!$E$2</f>
        <v>outubro/19</v>
      </c>
      <c r="N5042" s="29">
        <f t="shared" ref="N5042" si="7724">N5028+1</f>
        <v>361</v>
      </c>
      <c r="O5042" s="15">
        <f>Premissas!$I$2</f>
        <v>63.39</v>
      </c>
      <c r="P5042" s="16">
        <f t="shared" ref="P5042:P5053" si="7725">IF(O5042&gt;105%*N5042,(O5042-N5042),0)</f>
        <v>0</v>
      </c>
      <c r="Q5042" s="17">
        <f>P5042*Premissas!$C$13</f>
        <v>0</v>
      </c>
      <c r="R5042" s="15">
        <f t="shared" ref="R5042:R5053" si="7726">IF(O5042&gt;N5042,O5042,N5042)</f>
        <v>361</v>
      </c>
      <c r="S5042" s="18">
        <f>R5042*Premissas!$C$11</f>
        <v>17387.614678899081</v>
      </c>
      <c r="Y5042" s="7" t="str">
        <f>Premissas!$E$2</f>
        <v>outubro/19</v>
      </c>
      <c r="Z5042" s="29">
        <f t="shared" ref="Z5042" si="7727">Z5028+1</f>
        <v>361</v>
      </c>
      <c r="AA5042" s="15">
        <f>Premissas!$H$2</f>
        <v>58.8</v>
      </c>
      <c r="AB5042" s="16">
        <f t="shared" ref="AB5042:AB5053" si="7728">IF(AA5042&gt;105%*Z5042,(AA5042-Z5042),0)</f>
        <v>0</v>
      </c>
      <c r="AC5042" s="17">
        <f>AB5042*Premissas!$C$6</f>
        <v>0</v>
      </c>
      <c r="AD5042" s="15">
        <f t="shared" ref="AD5042:AD5053" si="7729">IF(AA5042&gt;Z5042,AA5042,Z5042)</f>
        <v>361</v>
      </c>
      <c r="AE5042" s="18">
        <f>AD5042*Premissas!$C$12</f>
        <v>11637.424865548877</v>
      </c>
    </row>
    <row r="5043" spans="1:33" x14ac:dyDescent="0.25">
      <c r="A5043" s="7" t="str">
        <f>Premissas!$E$3</f>
        <v>setembro/19</v>
      </c>
      <c r="B5043" s="29">
        <f>B5042</f>
        <v>361</v>
      </c>
      <c r="C5043" s="15">
        <f>LARGE(Premissas!$H$3:$I$3,1)</f>
        <v>58.91</v>
      </c>
      <c r="D5043" s="16">
        <f t="shared" si="7722"/>
        <v>0</v>
      </c>
      <c r="E5043" s="17">
        <f>D5043*Premissas!$C$6</f>
        <v>0</v>
      </c>
      <c r="F5043" s="15">
        <f t="shared" si="7723"/>
        <v>361</v>
      </c>
      <c r="G5043" s="18">
        <f>F5043*Premissas!$C$5</f>
        <v>11637.424865548877</v>
      </c>
      <c r="M5043" s="7" t="str">
        <f>Premissas!$E$3</f>
        <v>setembro/19</v>
      </c>
      <c r="N5043" s="29">
        <f t="shared" ref="N5043:N5053" si="7730">N5042</f>
        <v>361</v>
      </c>
      <c r="O5043" s="15">
        <f>Premissas!$I$3</f>
        <v>52.19</v>
      </c>
      <c r="P5043" s="16">
        <f t="shared" si="7725"/>
        <v>0</v>
      </c>
      <c r="Q5043" s="17">
        <f>P5043*Premissas!$C$13</f>
        <v>0</v>
      </c>
      <c r="R5043" s="15">
        <f t="shared" si="7726"/>
        <v>361</v>
      </c>
      <c r="S5043" s="18">
        <f>R5043*Premissas!$C$11</f>
        <v>17387.614678899081</v>
      </c>
      <c r="Y5043" s="7" t="str">
        <f>Premissas!$E$3</f>
        <v>setembro/19</v>
      </c>
      <c r="Z5043" s="29">
        <f t="shared" ref="Z5043:Z5053" si="7731">Z5042</f>
        <v>361</v>
      </c>
      <c r="AA5043" s="15">
        <f>Premissas!$H$3</f>
        <v>58.91</v>
      </c>
      <c r="AB5043" s="16">
        <f t="shared" si="7728"/>
        <v>0</v>
      </c>
      <c r="AC5043" s="17">
        <f>AB5043*Premissas!$C$6</f>
        <v>0</v>
      </c>
      <c r="AD5043" s="15">
        <f t="shared" si="7729"/>
        <v>361</v>
      </c>
      <c r="AE5043" s="18">
        <f>AD5043*Premissas!$C$12</f>
        <v>11637.424865548877</v>
      </c>
    </row>
    <row r="5044" spans="1:33" x14ac:dyDescent="0.25">
      <c r="A5044" s="7" t="str">
        <f>Premissas!$E$4</f>
        <v>agosto/19</v>
      </c>
      <c r="B5044" s="29">
        <f t="shared" ref="B5044:B5053" si="7732">B5043</f>
        <v>361</v>
      </c>
      <c r="C5044" s="15">
        <f>LARGE(Premissas!$H$4:$I$4,1)</f>
        <v>46.48</v>
      </c>
      <c r="D5044" s="16">
        <f t="shared" si="7722"/>
        <v>0</v>
      </c>
      <c r="E5044" s="17">
        <f>D5044*Premissas!$C$6</f>
        <v>0</v>
      </c>
      <c r="F5044" s="15">
        <f t="shared" si="7723"/>
        <v>361</v>
      </c>
      <c r="G5044" s="18">
        <f>F5044*Premissas!$C$5</f>
        <v>11637.424865548877</v>
      </c>
      <c r="M5044" s="7" t="str">
        <f>Premissas!$E$4</f>
        <v>agosto/19</v>
      </c>
      <c r="N5044" s="29">
        <f t="shared" si="7730"/>
        <v>361</v>
      </c>
      <c r="O5044" s="15">
        <f>Premissas!$I$4</f>
        <v>20.16</v>
      </c>
      <c r="P5044" s="16">
        <f t="shared" si="7725"/>
        <v>0</v>
      </c>
      <c r="Q5044" s="17">
        <f>P5044*Premissas!$C$13</f>
        <v>0</v>
      </c>
      <c r="R5044" s="15">
        <f t="shared" si="7726"/>
        <v>361</v>
      </c>
      <c r="S5044" s="18">
        <f>R5044*Premissas!$C$11</f>
        <v>17387.614678899081</v>
      </c>
      <c r="Y5044" s="7" t="str">
        <f>Premissas!$E$4</f>
        <v>agosto/19</v>
      </c>
      <c r="Z5044" s="29">
        <f t="shared" si="7731"/>
        <v>361</v>
      </c>
      <c r="AA5044" s="15">
        <f>Premissas!$H$4</f>
        <v>46.48</v>
      </c>
      <c r="AB5044" s="16">
        <f t="shared" si="7728"/>
        <v>0</v>
      </c>
      <c r="AC5044" s="17">
        <f>AB5044*Premissas!$C$6</f>
        <v>0</v>
      </c>
      <c r="AD5044" s="15">
        <f t="shared" si="7729"/>
        <v>361</v>
      </c>
      <c r="AE5044" s="18">
        <f>AD5044*Premissas!$C$12</f>
        <v>11637.424865548877</v>
      </c>
    </row>
    <row r="5045" spans="1:33" x14ac:dyDescent="0.25">
      <c r="A5045" s="7" t="str">
        <f>Premissas!$E$5</f>
        <v>julho/19</v>
      </c>
      <c r="B5045" s="29">
        <f t="shared" si="7732"/>
        <v>361</v>
      </c>
      <c r="C5045" s="15">
        <f>LARGE(Premissas!$H$5:$I$5,1)</f>
        <v>63.17</v>
      </c>
      <c r="D5045" s="16">
        <f t="shared" si="7722"/>
        <v>0</v>
      </c>
      <c r="E5045" s="17">
        <f>D5045*Premissas!$C$6</f>
        <v>0</v>
      </c>
      <c r="F5045" s="15">
        <f t="shared" si="7723"/>
        <v>361</v>
      </c>
      <c r="G5045" s="18">
        <f>F5045*Premissas!$C$5</f>
        <v>11637.424865548877</v>
      </c>
      <c r="M5045" s="7" t="str">
        <f>Premissas!$E$5</f>
        <v>julho/19</v>
      </c>
      <c r="N5045" s="29">
        <f t="shared" si="7730"/>
        <v>361</v>
      </c>
      <c r="O5045" s="15">
        <f>Premissas!$I$5</f>
        <v>39.979999999999997</v>
      </c>
      <c r="P5045" s="16">
        <f t="shared" si="7725"/>
        <v>0</v>
      </c>
      <c r="Q5045" s="17">
        <f>P5045*Premissas!$C$13</f>
        <v>0</v>
      </c>
      <c r="R5045" s="15">
        <f t="shared" si="7726"/>
        <v>361</v>
      </c>
      <c r="S5045" s="18">
        <f>R5045*Premissas!$C$11</f>
        <v>17387.614678899081</v>
      </c>
      <c r="Y5045" s="7" t="str">
        <f>Premissas!$E$5</f>
        <v>julho/19</v>
      </c>
      <c r="Z5045" s="29">
        <f t="shared" si="7731"/>
        <v>361</v>
      </c>
      <c r="AA5045" s="15">
        <f>Premissas!$H$5</f>
        <v>63.17</v>
      </c>
      <c r="AB5045" s="16">
        <f t="shared" si="7728"/>
        <v>0</v>
      </c>
      <c r="AC5045" s="17">
        <f>AB5045*Premissas!$C$6</f>
        <v>0</v>
      </c>
      <c r="AD5045" s="15">
        <f t="shared" si="7729"/>
        <v>361</v>
      </c>
      <c r="AE5045" s="18">
        <f>AD5045*Premissas!$C$12</f>
        <v>11637.424865548877</v>
      </c>
    </row>
    <row r="5046" spans="1:33" x14ac:dyDescent="0.25">
      <c r="A5046" s="7" t="str">
        <f>Premissas!$E$6</f>
        <v>junho/19</v>
      </c>
      <c r="B5046" s="29">
        <f t="shared" si="7732"/>
        <v>361</v>
      </c>
      <c r="C5046" s="15">
        <f>LARGE(Premissas!$H$6:$I$6,1)</f>
        <v>59.47</v>
      </c>
      <c r="D5046" s="16">
        <f t="shared" si="7722"/>
        <v>0</v>
      </c>
      <c r="E5046" s="17">
        <f>D5046*Premissas!$C$6</f>
        <v>0</v>
      </c>
      <c r="F5046" s="15">
        <f t="shared" si="7723"/>
        <v>361</v>
      </c>
      <c r="G5046" s="18">
        <f>F5046*Premissas!$C$5</f>
        <v>11637.424865548877</v>
      </c>
      <c r="M5046" s="7" t="str">
        <f>Premissas!$E$6</f>
        <v>junho/19</v>
      </c>
      <c r="N5046" s="29">
        <f t="shared" si="7730"/>
        <v>361</v>
      </c>
      <c r="O5046" s="15">
        <f>Premissas!$I$6</f>
        <v>47.71</v>
      </c>
      <c r="P5046" s="16">
        <f t="shared" si="7725"/>
        <v>0</v>
      </c>
      <c r="Q5046" s="17">
        <f>P5046*Premissas!$C$13</f>
        <v>0</v>
      </c>
      <c r="R5046" s="15">
        <f t="shared" si="7726"/>
        <v>361</v>
      </c>
      <c r="S5046" s="18">
        <f>R5046*Premissas!$C$11</f>
        <v>17387.614678899081</v>
      </c>
      <c r="Y5046" s="7" t="str">
        <f>Premissas!$E$6</f>
        <v>junho/19</v>
      </c>
      <c r="Z5046" s="29">
        <f t="shared" si="7731"/>
        <v>361</v>
      </c>
      <c r="AA5046" s="15">
        <f>Premissas!$H$6</f>
        <v>59.47</v>
      </c>
      <c r="AB5046" s="16">
        <f t="shared" si="7728"/>
        <v>0</v>
      </c>
      <c r="AC5046" s="17">
        <f>AB5046*Premissas!$C$6</f>
        <v>0</v>
      </c>
      <c r="AD5046" s="15">
        <f t="shared" si="7729"/>
        <v>361</v>
      </c>
      <c r="AE5046" s="18">
        <f>AD5046*Premissas!$C$12</f>
        <v>11637.424865548877</v>
      </c>
    </row>
    <row r="5047" spans="1:33" x14ac:dyDescent="0.25">
      <c r="A5047" s="7" t="str">
        <f>Premissas!$E$7</f>
        <v>maio/19</v>
      </c>
      <c r="B5047" s="29">
        <f t="shared" si="7732"/>
        <v>361</v>
      </c>
      <c r="C5047" s="15">
        <f>LARGE(Premissas!$H$7:$I$7,1)</f>
        <v>61.04</v>
      </c>
      <c r="D5047" s="20">
        <f t="shared" si="7722"/>
        <v>0</v>
      </c>
      <c r="E5047" s="17">
        <f>D5047*Premissas!$C$6</f>
        <v>0</v>
      </c>
      <c r="F5047" s="15">
        <f t="shared" si="7723"/>
        <v>361</v>
      </c>
      <c r="G5047" s="18">
        <f>F5047*Premissas!$C$5</f>
        <v>11637.424865548877</v>
      </c>
      <c r="M5047" s="7" t="str">
        <f>Premissas!$E$7</f>
        <v>maio/19</v>
      </c>
      <c r="N5047" s="29">
        <f t="shared" si="7730"/>
        <v>361</v>
      </c>
      <c r="O5047" s="15">
        <f>Premissas!$I$7</f>
        <v>46.37</v>
      </c>
      <c r="P5047" s="20">
        <f t="shared" si="7725"/>
        <v>0</v>
      </c>
      <c r="Q5047" s="17">
        <f>P5047*Premissas!$C$13</f>
        <v>0</v>
      </c>
      <c r="R5047" s="15">
        <f t="shared" si="7726"/>
        <v>361</v>
      </c>
      <c r="S5047" s="18">
        <f>R5047*Premissas!$C$11</f>
        <v>17387.614678899081</v>
      </c>
      <c r="Y5047" s="7" t="str">
        <f>Premissas!$E$7</f>
        <v>maio/19</v>
      </c>
      <c r="Z5047" s="29">
        <f t="shared" si="7731"/>
        <v>361</v>
      </c>
      <c r="AA5047" s="15">
        <f>Premissas!$H$7</f>
        <v>61.04</v>
      </c>
      <c r="AB5047" s="20">
        <f t="shared" si="7728"/>
        <v>0</v>
      </c>
      <c r="AC5047" s="17">
        <f>AB5047*Premissas!$C$6</f>
        <v>0</v>
      </c>
      <c r="AD5047" s="15">
        <f t="shared" si="7729"/>
        <v>361</v>
      </c>
      <c r="AE5047" s="18">
        <f>AD5047*Premissas!$C$12</f>
        <v>11637.424865548877</v>
      </c>
    </row>
    <row r="5048" spans="1:33" x14ac:dyDescent="0.25">
      <c r="A5048" s="7" t="str">
        <f>Premissas!$E$8</f>
        <v>abril/19</v>
      </c>
      <c r="B5048" s="29">
        <f t="shared" si="7732"/>
        <v>361</v>
      </c>
      <c r="C5048" s="15">
        <f>LARGE(Premissas!$H$8:$I$8,1)</f>
        <v>81.98</v>
      </c>
      <c r="D5048" s="20">
        <f t="shared" si="7722"/>
        <v>0</v>
      </c>
      <c r="E5048" s="17">
        <f>D5048*Premissas!$C$6</f>
        <v>0</v>
      </c>
      <c r="F5048" s="15">
        <f t="shared" si="7723"/>
        <v>361</v>
      </c>
      <c r="G5048" s="18">
        <f>F5048*Premissas!$C$5</f>
        <v>11637.424865548877</v>
      </c>
      <c r="M5048" s="7" t="str">
        <f>Premissas!$E$8</f>
        <v>abril/19</v>
      </c>
      <c r="N5048" s="29">
        <f t="shared" si="7730"/>
        <v>361</v>
      </c>
      <c r="O5048" s="15">
        <f>Premissas!$I$8</f>
        <v>53.09</v>
      </c>
      <c r="P5048" s="20">
        <f t="shared" si="7725"/>
        <v>0</v>
      </c>
      <c r="Q5048" s="17">
        <f>P5048*Premissas!$C$13</f>
        <v>0</v>
      </c>
      <c r="R5048" s="15">
        <f t="shared" si="7726"/>
        <v>361</v>
      </c>
      <c r="S5048" s="18">
        <f>R5048*Premissas!$C$11</f>
        <v>17387.614678899081</v>
      </c>
      <c r="Y5048" s="7" t="str">
        <f>Premissas!$E$8</f>
        <v>abril/19</v>
      </c>
      <c r="Z5048" s="29">
        <f t="shared" si="7731"/>
        <v>361</v>
      </c>
      <c r="AA5048" s="15">
        <f>Premissas!$H$8</f>
        <v>81.98</v>
      </c>
      <c r="AB5048" s="20">
        <f t="shared" si="7728"/>
        <v>0</v>
      </c>
      <c r="AC5048" s="17">
        <f>AB5048*Premissas!$C$6</f>
        <v>0</v>
      </c>
      <c r="AD5048" s="15">
        <f t="shared" si="7729"/>
        <v>361</v>
      </c>
      <c r="AE5048" s="18">
        <f>AD5048*Premissas!$C$12</f>
        <v>11637.424865548877</v>
      </c>
    </row>
    <row r="5049" spans="1:33" x14ac:dyDescent="0.25">
      <c r="A5049" s="7" t="str">
        <f>Premissas!$E$9</f>
        <v>março/19</v>
      </c>
      <c r="B5049" s="29">
        <f t="shared" si="7732"/>
        <v>361</v>
      </c>
      <c r="C5049" s="15">
        <f>LARGE(Premissas!$H$9:$I$9,1)</f>
        <v>77.73</v>
      </c>
      <c r="D5049" s="20">
        <f t="shared" si="7722"/>
        <v>0</v>
      </c>
      <c r="E5049" s="17">
        <f>D5049*Premissas!$C$6</f>
        <v>0</v>
      </c>
      <c r="F5049" s="15">
        <f t="shared" si="7723"/>
        <v>361</v>
      </c>
      <c r="G5049" s="18">
        <f>F5049*Premissas!$C$5</f>
        <v>11637.424865548877</v>
      </c>
      <c r="M5049" s="7" t="str">
        <f>Premissas!$E$9</f>
        <v>março/19</v>
      </c>
      <c r="N5049" s="29">
        <f t="shared" si="7730"/>
        <v>361</v>
      </c>
      <c r="O5049" s="15">
        <f>Premissas!$I$9</f>
        <v>77.73</v>
      </c>
      <c r="P5049" s="20">
        <f t="shared" si="7725"/>
        <v>0</v>
      </c>
      <c r="Q5049" s="17">
        <f>P5049*Premissas!$C$13</f>
        <v>0</v>
      </c>
      <c r="R5049" s="15">
        <f t="shared" si="7726"/>
        <v>361</v>
      </c>
      <c r="S5049" s="18">
        <f>R5049*Premissas!$C$11</f>
        <v>17387.614678899081</v>
      </c>
      <c r="Y5049" s="7" t="str">
        <f>Premissas!$E$9</f>
        <v>março/19</v>
      </c>
      <c r="Z5049" s="29">
        <f t="shared" si="7731"/>
        <v>361</v>
      </c>
      <c r="AA5049" s="15">
        <f>Premissas!$H$9</f>
        <v>77.62</v>
      </c>
      <c r="AB5049" s="20">
        <f t="shared" si="7728"/>
        <v>0</v>
      </c>
      <c r="AC5049" s="17">
        <f>AB5049*Premissas!$C$6</f>
        <v>0</v>
      </c>
      <c r="AD5049" s="15">
        <f t="shared" si="7729"/>
        <v>361</v>
      </c>
      <c r="AE5049" s="18">
        <f>AD5049*Premissas!$C$12</f>
        <v>11637.424865548877</v>
      </c>
    </row>
    <row r="5050" spans="1:33" x14ac:dyDescent="0.25">
      <c r="A5050" s="7" t="str">
        <f>Premissas!$E$10</f>
        <v>fevereiro/19</v>
      </c>
      <c r="B5050" s="29">
        <f t="shared" si="7732"/>
        <v>361</v>
      </c>
      <c r="C5050" s="15">
        <f>LARGE(Premissas!$H$10:$I$10,1)</f>
        <v>89.49</v>
      </c>
      <c r="D5050" s="20">
        <f t="shared" si="7722"/>
        <v>0</v>
      </c>
      <c r="E5050" s="17">
        <f>D5050*Premissas!$C$6</f>
        <v>0</v>
      </c>
      <c r="F5050" s="15">
        <f t="shared" si="7723"/>
        <v>361</v>
      </c>
      <c r="G5050" s="18">
        <f>F5050*Premissas!$C$5</f>
        <v>11637.424865548877</v>
      </c>
      <c r="M5050" s="7" t="str">
        <f>Premissas!$E$10</f>
        <v>fevereiro/19</v>
      </c>
      <c r="N5050" s="29">
        <f t="shared" si="7730"/>
        <v>361</v>
      </c>
      <c r="O5050" s="15">
        <f>Premissas!$I$10</f>
        <v>61.82</v>
      </c>
      <c r="P5050" s="20">
        <f t="shared" si="7725"/>
        <v>0</v>
      </c>
      <c r="Q5050" s="17">
        <f>P5050*Premissas!$C$13</f>
        <v>0</v>
      </c>
      <c r="R5050" s="15">
        <f t="shared" si="7726"/>
        <v>361</v>
      </c>
      <c r="S5050" s="18">
        <f>R5050*Premissas!$C$11</f>
        <v>17387.614678899081</v>
      </c>
      <c r="Y5050" s="7" t="str">
        <f>Premissas!$E$10</f>
        <v>fevereiro/19</v>
      </c>
      <c r="Z5050" s="29">
        <f t="shared" si="7731"/>
        <v>361</v>
      </c>
      <c r="AA5050" s="15">
        <f>Premissas!$H$10</f>
        <v>89.49</v>
      </c>
      <c r="AB5050" s="20">
        <f t="shared" si="7728"/>
        <v>0</v>
      </c>
      <c r="AC5050" s="17">
        <f>AB5050*Premissas!$C$6</f>
        <v>0</v>
      </c>
      <c r="AD5050" s="15">
        <f t="shared" si="7729"/>
        <v>361</v>
      </c>
      <c r="AE5050" s="18">
        <f>AD5050*Premissas!$C$12</f>
        <v>11637.424865548877</v>
      </c>
    </row>
    <row r="5051" spans="1:33" x14ac:dyDescent="0.25">
      <c r="A5051" s="7" t="str">
        <f>Premissas!$E$11</f>
        <v>janeiro/19</v>
      </c>
      <c r="B5051" s="29">
        <f t="shared" si="7732"/>
        <v>361</v>
      </c>
      <c r="C5051" s="15">
        <f>LARGE(Premissas!$H$11:$I$11,1)</f>
        <v>81.09</v>
      </c>
      <c r="D5051" s="16">
        <f t="shared" si="7722"/>
        <v>0</v>
      </c>
      <c r="E5051" s="17">
        <f>D5051*Premissas!$C$6</f>
        <v>0</v>
      </c>
      <c r="F5051" s="15">
        <f t="shared" si="7723"/>
        <v>361</v>
      </c>
      <c r="G5051" s="18">
        <f>F5051*Premissas!$C$5</f>
        <v>11637.424865548877</v>
      </c>
      <c r="M5051" s="7" t="str">
        <f>Premissas!$E$11</f>
        <v>janeiro/19</v>
      </c>
      <c r="N5051" s="29">
        <f t="shared" si="7730"/>
        <v>361</v>
      </c>
      <c r="O5051" s="15">
        <f>Premissas!$I$11</f>
        <v>57.12</v>
      </c>
      <c r="P5051" s="16">
        <f t="shared" si="7725"/>
        <v>0</v>
      </c>
      <c r="Q5051" s="17">
        <f>P5051*Premissas!$C$13</f>
        <v>0</v>
      </c>
      <c r="R5051" s="15">
        <f t="shared" si="7726"/>
        <v>361</v>
      </c>
      <c r="S5051" s="18">
        <f>R5051*Premissas!$C$11</f>
        <v>17387.614678899081</v>
      </c>
      <c r="Y5051" s="7" t="str">
        <f>Premissas!$E$11</f>
        <v>janeiro/19</v>
      </c>
      <c r="Z5051" s="29">
        <f t="shared" si="7731"/>
        <v>361</v>
      </c>
      <c r="AA5051" s="15">
        <f>Premissas!$H$11</f>
        <v>81.09</v>
      </c>
      <c r="AB5051" s="16">
        <f t="shared" si="7728"/>
        <v>0</v>
      </c>
      <c r="AC5051" s="17">
        <f>AB5051*Premissas!$C$6</f>
        <v>0</v>
      </c>
      <c r="AD5051" s="15">
        <f t="shared" si="7729"/>
        <v>361</v>
      </c>
      <c r="AE5051" s="18">
        <f>AD5051*Premissas!$C$12</f>
        <v>11637.424865548877</v>
      </c>
    </row>
    <row r="5052" spans="1:33" x14ac:dyDescent="0.25">
      <c r="A5052" s="7" t="str">
        <f>Premissas!$E$12</f>
        <v>dezembro/18</v>
      </c>
      <c r="B5052" s="29">
        <f t="shared" si="7732"/>
        <v>361</v>
      </c>
      <c r="C5052" s="15">
        <f>LARGE(Premissas!$H$12:$I$12,1)</f>
        <v>66.98</v>
      </c>
      <c r="D5052" s="16">
        <f t="shared" si="7722"/>
        <v>0</v>
      </c>
      <c r="E5052" s="17">
        <f>D5052*Premissas!$C$6</f>
        <v>0</v>
      </c>
      <c r="F5052" s="15">
        <f t="shared" si="7723"/>
        <v>361</v>
      </c>
      <c r="G5052" s="18">
        <f>F5052*Premissas!$C$5</f>
        <v>11637.424865548877</v>
      </c>
      <c r="M5052" s="7" t="str">
        <f>Premissas!$E$12</f>
        <v>dezembro/18</v>
      </c>
      <c r="N5052" s="29">
        <f t="shared" si="7730"/>
        <v>361</v>
      </c>
      <c r="O5052" s="15">
        <f>Premissas!$I$12</f>
        <v>56.9</v>
      </c>
      <c r="P5052" s="16">
        <f t="shared" si="7725"/>
        <v>0</v>
      </c>
      <c r="Q5052" s="17">
        <f>P5052*Premissas!$C$13</f>
        <v>0</v>
      </c>
      <c r="R5052" s="15">
        <f t="shared" si="7726"/>
        <v>361</v>
      </c>
      <c r="S5052" s="18">
        <f>R5052*Premissas!$C$11</f>
        <v>17387.614678899081</v>
      </c>
      <c r="Y5052" s="7" t="str">
        <f>Premissas!$E$12</f>
        <v>dezembro/18</v>
      </c>
      <c r="Z5052" s="29">
        <f t="shared" si="7731"/>
        <v>361</v>
      </c>
      <c r="AA5052" s="15">
        <f>Premissas!$H$12</f>
        <v>66.98</v>
      </c>
      <c r="AB5052" s="16">
        <f t="shared" si="7728"/>
        <v>0</v>
      </c>
      <c r="AC5052" s="17">
        <f>AB5052*Premissas!$C$6</f>
        <v>0</v>
      </c>
      <c r="AD5052" s="15">
        <f t="shared" si="7729"/>
        <v>361</v>
      </c>
      <c r="AE5052" s="18">
        <f>AD5052*Premissas!$C$12</f>
        <v>11637.424865548877</v>
      </c>
    </row>
    <row r="5053" spans="1:33" x14ac:dyDescent="0.25">
      <c r="A5053" s="7" t="str">
        <f>Premissas!$E$13</f>
        <v>novembro/18</v>
      </c>
      <c r="B5053" s="29">
        <f t="shared" si="7732"/>
        <v>361</v>
      </c>
      <c r="C5053" s="15">
        <f>LARGE(Premissas!$H$13:$I$13,1)</f>
        <v>66.42</v>
      </c>
      <c r="D5053" s="16">
        <f t="shared" si="7722"/>
        <v>0</v>
      </c>
      <c r="E5053" s="17">
        <f>D5053*Premissas!$C$6</f>
        <v>0</v>
      </c>
      <c r="F5053" s="15">
        <f t="shared" si="7723"/>
        <v>361</v>
      </c>
      <c r="G5053" s="18">
        <f>F5053*Premissas!$C$5</f>
        <v>11637.424865548877</v>
      </c>
      <c r="M5053" s="7" t="str">
        <f>Premissas!$E$13</f>
        <v>novembro/18</v>
      </c>
      <c r="N5053" s="29">
        <f t="shared" si="7730"/>
        <v>361</v>
      </c>
      <c r="O5053" s="15">
        <f>Premissas!$I$13</f>
        <v>40.659999999999997</v>
      </c>
      <c r="P5053" s="16">
        <f t="shared" si="7725"/>
        <v>0</v>
      </c>
      <c r="Q5053" s="17">
        <f>P5053*Premissas!$C$13</f>
        <v>0</v>
      </c>
      <c r="R5053" s="15">
        <f t="shared" si="7726"/>
        <v>361</v>
      </c>
      <c r="S5053" s="18">
        <f>R5053*Premissas!$C$11</f>
        <v>17387.614678899081</v>
      </c>
      <c r="Y5053" s="7" t="str">
        <f>Premissas!$E$13</f>
        <v>novembro/18</v>
      </c>
      <c r="Z5053" s="29">
        <f t="shared" si="7731"/>
        <v>361</v>
      </c>
      <c r="AA5053" s="15">
        <f>Premissas!$H$13</f>
        <v>66.42</v>
      </c>
      <c r="AB5053" s="16">
        <f t="shared" si="7728"/>
        <v>0</v>
      </c>
      <c r="AC5053" s="17">
        <f>AB5053*Premissas!$C$6</f>
        <v>0</v>
      </c>
      <c r="AD5053" s="15">
        <f t="shared" si="7729"/>
        <v>361</v>
      </c>
      <c r="AE5053" s="18">
        <f>AD5053*Premissas!$C$12</f>
        <v>11637.424865548877</v>
      </c>
    </row>
    <row r="5054" spans="1:33" x14ac:dyDescent="0.25">
      <c r="A5054" s="26" t="s">
        <v>35</v>
      </c>
      <c r="B5054" s="5"/>
      <c r="C5054" s="5">
        <f>LARGE(C5041:C5053,1)</f>
        <v>89.49</v>
      </c>
      <c r="D5054" s="5">
        <f>LARGE(D5041:D5053,1)</f>
        <v>0</v>
      </c>
      <c r="E5054" s="27">
        <f>SUM(E5042:E5053)</f>
        <v>0</v>
      </c>
      <c r="F5054" s="5">
        <f>LARGE(F5041:F5053,1)</f>
        <v>361</v>
      </c>
      <c r="G5054" s="27">
        <f t="shared" si="7646"/>
        <v>139649.09838658653</v>
      </c>
      <c r="H5054" s="50">
        <f>E5054+G5054</f>
        <v>139649.09838658653</v>
      </c>
      <c r="I5054">
        <f>B5042</f>
        <v>361</v>
      </c>
      <c r="M5054" s="26" t="s">
        <v>35</v>
      </c>
      <c r="N5054" s="5"/>
      <c r="O5054" s="5">
        <f t="shared" ref="O5054:P5054" si="7733">LARGE(O5041:O5053,1)</f>
        <v>77.73</v>
      </c>
      <c r="P5054" s="5">
        <f t="shared" si="7733"/>
        <v>0</v>
      </c>
      <c r="Q5054" s="27">
        <f t="shared" ref="Q5054" si="7734">SUM(Q5042:Q5053)</f>
        <v>0</v>
      </c>
      <c r="R5054" s="5">
        <f t="shared" ref="R5054" si="7735">LARGE(R5041:R5053,1)</f>
        <v>361</v>
      </c>
      <c r="S5054" s="27">
        <f t="shared" si="7650"/>
        <v>208651.37614678903</v>
      </c>
      <c r="T5054" s="50">
        <f t="shared" ref="T5054" si="7736">Q5054+S5054</f>
        <v>208651.37614678903</v>
      </c>
      <c r="U5054">
        <f t="shared" ref="U5054" si="7737">N5042</f>
        <v>361</v>
      </c>
      <c r="Y5054" s="26" t="s">
        <v>35</v>
      </c>
      <c r="Z5054" s="5"/>
      <c r="AA5054" s="5">
        <f t="shared" ref="AA5054:AB5054" si="7738">LARGE(AA5041:AA5053,1)</f>
        <v>89.49</v>
      </c>
      <c r="AB5054" s="5">
        <f t="shared" si="7738"/>
        <v>0</v>
      </c>
      <c r="AC5054" s="27">
        <f t="shared" ref="AC5054" si="7739">SUM(AC5042:AC5053)</f>
        <v>0</v>
      </c>
      <c r="AD5054" s="5">
        <f t="shared" ref="AD5054" si="7740">LARGE(AD5041:AD5053,1)</f>
        <v>361</v>
      </c>
      <c r="AE5054" s="27">
        <f t="shared" si="7656"/>
        <v>139649.09838658653</v>
      </c>
      <c r="AF5054" s="50">
        <f t="shared" ref="AF5054" si="7741">AC5054+AE5054</f>
        <v>139649.09838658653</v>
      </c>
      <c r="AG5054">
        <f t="shared" ref="AG5054" si="7742">Z5042</f>
        <v>361</v>
      </c>
    </row>
    <row r="5055" spans="1:33" x14ac:dyDescent="0.25">
      <c r="A5055" s="6" t="s">
        <v>12</v>
      </c>
      <c r="B5055" s="6" t="s">
        <v>18</v>
      </c>
      <c r="C5055" s="6" t="s">
        <v>19</v>
      </c>
      <c r="D5055" s="14" t="s">
        <v>20</v>
      </c>
      <c r="E5055" s="14" t="s">
        <v>21</v>
      </c>
      <c r="F5055" s="6" t="s">
        <v>22</v>
      </c>
      <c r="G5055" s="6" t="s">
        <v>23</v>
      </c>
      <c r="M5055" s="6" t="s">
        <v>12</v>
      </c>
      <c r="N5055" s="6" t="s">
        <v>18</v>
      </c>
      <c r="O5055" s="6" t="s">
        <v>19</v>
      </c>
      <c r="P5055" s="14" t="s">
        <v>20</v>
      </c>
      <c r="Q5055" s="14" t="s">
        <v>21</v>
      </c>
      <c r="R5055" s="6" t="s">
        <v>22</v>
      </c>
      <c r="S5055" s="6" t="s">
        <v>23</v>
      </c>
      <c r="Y5055" s="6" t="s">
        <v>12</v>
      </c>
      <c r="Z5055" s="6" t="s">
        <v>18</v>
      </c>
      <c r="AA5055" s="6" t="s">
        <v>19</v>
      </c>
      <c r="AB5055" s="14" t="s">
        <v>20</v>
      </c>
      <c r="AC5055" s="14" t="s">
        <v>21</v>
      </c>
      <c r="AD5055" s="6" t="s">
        <v>22</v>
      </c>
      <c r="AE5055" s="6" t="s">
        <v>23</v>
      </c>
    </row>
    <row r="5056" spans="1:33" x14ac:dyDescent="0.25">
      <c r="A5056" s="7" t="str">
        <f>Premissas!$E$2</f>
        <v>outubro/19</v>
      </c>
      <c r="B5056" s="29">
        <f>B5042+1</f>
        <v>362</v>
      </c>
      <c r="C5056" s="15">
        <f>LARGE(Premissas!$H$2:$I$2,1)</f>
        <v>63.39</v>
      </c>
      <c r="D5056" s="16">
        <f t="shared" ref="D5056:D5067" si="7743">IF(C5056&gt;105%*B5056,(C5056-B5056),0)</f>
        <v>0</v>
      </c>
      <c r="E5056" s="17">
        <f>D5056*Premissas!$C$6</f>
        <v>0</v>
      </c>
      <c r="F5056" s="15">
        <f t="shared" ref="F5056:F5067" si="7744">IF(C5056&gt;B5056,C5056,B5056)</f>
        <v>362</v>
      </c>
      <c r="G5056" s="18">
        <f>F5056*Premissas!$C$5</f>
        <v>11669.661499525466</v>
      </c>
      <c r="M5056" s="7" t="str">
        <f>Premissas!$E$2</f>
        <v>outubro/19</v>
      </c>
      <c r="N5056" s="29">
        <f t="shared" ref="N5056" si="7745">N5042+1</f>
        <v>362</v>
      </c>
      <c r="O5056" s="15">
        <f>Premissas!$I$2</f>
        <v>63.39</v>
      </c>
      <c r="P5056" s="16">
        <f t="shared" ref="P5056:P5067" si="7746">IF(O5056&gt;105%*N5056,(O5056-N5056),0)</f>
        <v>0</v>
      </c>
      <c r="Q5056" s="17">
        <f>P5056*Premissas!$C$13</f>
        <v>0</v>
      </c>
      <c r="R5056" s="15">
        <f t="shared" ref="R5056:R5067" si="7747">IF(O5056&gt;N5056,O5056,N5056)</f>
        <v>362</v>
      </c>
      <c r="S5056" s="18">
        <f>R5056*Premissas!$C$11</f>
        <v>17435.779816513761</v>
      </c>
      <c r="Y5056" s="7" t="str">
        <f>Premissas!$E$2</f>
        <v>outubro/19</v>
      </c>
      <c r="Z5056" s="29">
        <f t="shared" ref="Z5056" si="7748">Z5042+1</f>
        <v>362</v>
      </c>
      <c r="AA5056" s="15">
        <f>Premissas!$H$2</f>
        <v>58.8</v>
      </c>
      <c r="AB5056" s="16">
        <f t="shared" ref="AB5056:AB5067" si="7749">IF(AA5056&gt;105%*Z5056,(AA5056-Z5056),0)</f>
        <v>0</v>
      </c>
      <c r="AC5056" s="17">
        <f>AB5056*Premissas!$C$6</f>
        <v>0</v>
      </c>
      <c r="AD5056" s="15">
        <f t="shared" ref="AD5056:AD5067" si="7750">IF(AA5056&gt;Z5056,AA5056,Z5056)</f>
        <v>362</v>
      </c>
      <c r="AE5056" s="18">
        <f>AD5056*Premissas!$C$12</f>
        <v>11669.661499525466</v>
      </c>
    </row>
    <row r="5057" spans="1:33" x14ac:dyDescent="0.25">
      <c r="A5057" s="7" t="str">
        <f>Premissas!$E$3</f>
        <v>setembro/19</v>
      </c>
      <c r="B5057" s="29">
        <f>B5056</f>
        <v>362</v>
      </c>
      <c r="C5057" s="15">
        <f>LARGE(Premissas!$H$3:$I$3,1)</f>
        <v>58.91</v>
      </c>
      <c r="D5057" s="16">
        <f t="shared" si="7743"/>
        <v>0</v>
      </c>
      <c r="E5057" s="17">
        <f>D5057*Premissas!$C$6</f>
        <v>0</v>
      </c>
      <c r="F5057" s="15">
        <f t="shared" si="7744"/>
        <v>362</v>
      </c>
      <c r="G5057" s="18">
        <f>F5057*Premissas!$C$5</f>
        <v>11669.661499525466</v>
      </c>
      <c r="M5057" s="7" t="str">
        <f>Premissas!$E$3</f>
        <v>setembro/19</v>
      </c>
      <c r="N5057" s="29">
        <f t="shared" ref="N5057:N5067" si="7751">N5056</f>
        <v>362</v>
      </c>
      <c r="O5057" s="15">
        <f>Premissas!$I$3</f>
        <v>52.19</v>
      </c>
      <c r="P5057" s="16">
        <f t="shared" si="7746"/>
        <v>0</v>
      </c>
      <c r="Q5057" s="17">
        <f>P5057*Premissas!$C$13</f>
        <v>0</v>
      </c>
      <c r="R5057" s="15">
        <f t="shared" si="7747"/>
        <v>362</v>
      </c>
      <c r="S5057" s="18">
        <f>R5057*Premissas!$C$11</f>
        <v>17435.779816513761</v>
      </c>
      <c r="Y5057" s="7" t="str">
        <f>Premissas!$E$3</f>
        <v>setembro/19</v>
      </c>
      <c r="Z5057" s="29">
        <f t="shared" ref="Z5057:Z5067" si="7752">Z5056</f>
        <v>362</v>
      </c>
      <c r="AA5057" s="15">
        <f>Premissas!$H$3</f>
        <v>58.91</v>
      </c>
      <c r="AB5057" s="16">
        <f t="shared" si="7749"/>
        <v>0</v>
      </c>
      <c r="AC5057" s="17">
        <f>AB5057*Premissas!$C$6</f>
        <v>0</v>
      </c>
      <c r="AD5057" s="15">
        <f t="shared" si="7750"/>
        <v>362</v>
      </c>
      <c r="AE5057" s="18">
        <f>AD5057*Premissas!$C$12</f>
        <v>11669.661499525466</v>
      </c>
    </row>
    <row r="5058" spans="1:33" x14ac:dyDescent="0.25">
      <c r="A5058" s="7" t="str">
        <f>Premissas!$E$4</f>
        <v>agosto/19</v>
      </c>
      <c r="B5058" s="29">
        <f t="shared" ref="B5058:B5067" si="7753">B5057</f>
        <v>362</v>
      </c>
      <c r="C5058" s="15">
        <f>LARGE(Premissas!$H$4:$I$4,1)</f>
        <v>46.48</v>
      </c>
      <c r="D5058" s="16">
        <f t="shared" si="7743"/>
        <v>0</v>
      </c>
      <c r="E5058" s="17">
        <f>D5058*Premissas!$C$6</f>
        <v>0</v>
      </c>
      <c r="F5058" s="15">
        <f t="shared" si="7744"/>
        <v>362</v>
      </c>
      <c r="G5058" s="18">
        <f>F5058*Premissas!$C$5</f>
        <v>11669.661499525466</v>
      </c>
      <c r="M5058" s="7" t="str">
        <f>Premissas!$E$4</f>
        <v>agosto/19</v>
      </c>
      <c r="N5058" s="29">
        <f t="shared" si="7751"/>
        <v>362</v>
      </c>
      <c r="O5058" s="15">
        <f>Premissas!$I$4</f>
        <v>20.16</v>
      </c>
      <c r="P5058" s="16">
        <f t="shared" si="7746"/>
        <v>0</v>
      </c>
      <c r="Q5058" s="17">
        <f>P5058*Premissas!$C$13</f>
        <v>0</v>
      </c>
      <c r="R5058" s="15">
        <f t="shared" si="7747"/>
        <v>362</v>
      </c>
      <c r="S5058" s="18">
        <f>R5058*Premissas!$C$11</f>
        <v>17435.779816513761</v>
      </c>
      <c r="Y5058" s="7" t="str">
        <f>Premissas!$E$4</f>
        <v>agosto/19</v>
      </c>
      <c r="Z5058" s="29">
        <f t="shared" si="7752"/>
        <v>362</v>
      </c>
      <c r="AA5058" s="15">
        <f>Premissas!$H$4</f>
        <v>46.48</v>
      </c>
      <c r="AB5058" s="16">
        <f t="shared" si="7749"/>
        <v>0</v>
      </c>
      <c r="AC5058" s="17">
        <f>AB5058*Premissas!$C$6</f>
        <v>0</v>
      </c>
      <c r="AD5058" s="15">
        <f t="shared" si="7750"/>
        <v>362</v>
      </c>
      <c r="AE5058" s="18">
        <f>AD5058*Premissas!$C$12</f>
        <v>11669.661499525466</v>
      </c>
    </row>
    <row r="5059" spans="1:33" x14ac:dyDescent="0.25">
      <c r="A5059" s="7" t="str">
        <f>Premissas!$E$5</f>
        <v>julho/19</v>
      </c>
      <c r="B5059" s="29">
        <f t="shared" si="7753"/>
        <v>362</v>
      </c>
      <c r="C5059" s="15">
        <f>LARGE(Premissas!$H$5:$I$5,1)</f>
        <v>63.17</v>
      </c>
      <c r="D5059" s="16">
        <f t="shared" si="7743"/>
        <v>0</v>
      </c>
      <c r="E5059" s="17">
        <f>D5059*Premissas!$C$6</f>
        <v>0</v>
      </c>
      <c r="F5059" s="15">
        <f t="shared" si="7744"/>
        <v>362</v>
      </c>
      <c r="G5059" s="18">
        <f>F5059*Premissas!$C$5</f>
        <v>11669.661499525466</v>
      </c>
      <c r="M5059" s="7" t="str">
        <f>Premissas!$E$5</f>
        <v>julho/19</v>
      </c>
      <c r="N5059" s="29">
        <f t="shared" si="7751"/>
        <v>362</v>
      </c>
      <c r="O5059" s="15">
        <f>Premissas!$I$5</f>
        <v>39.979999999999997</v>
      </c>
      <c r="P5059" s="16">
        <f t="shared" si="7746"/>
        <v>0</v>
      </c>
      <c r="Q5059" s="17">
        <f>P5059*Premissas!$C$13</f>
        <v>0</v>
      </c>
      <c r="R5059" s="15">
        <f t="shared" si="7747"/>
        <v>362</v>
      </c>
      <c r="S5059" s="18">
        <f>R5059*Premissas!$C$11</f>
        <v>17435.779816513761</v>
      </c>
      <c r="Y5059" s="7" t="str">
        <f>Premissas!$E$5</f>
        <v>julho/19</v>
      </c>
      <c r="Z5059" s="29">
        <f t="shared" si="7752"/>
        <v>362</v>
      </c>
      <c r="AA5059" s="15">
        <f>Premissas!$H$5</f>
        <v>63.17</v>
      </c>
      <c r="AB5059" s="16">
        <f t="shared" si="7749"/>
        <v>0</v>
      </c>
      <c r="AC5059" s="17">
        <f>AB5059*Premissas!$C$6</f>
        <v>0</v>
      </c>
      <c r="AD5059" s="15">
        <f t="shared" si="7750"/>
        <v>362</v>
      </c>
      <c r="AE5059" s="18">
        <f>AD5059*Premissas!$C$12</f>
        <v>11669.661499525466</v>
      </c>
    </row>
    <row r="5060" spans="1:33" x14ac:dyDescent="0.25">
      <c r="A5060" s="7" t="str">
        <f>Premissas!$E$6</f>
        <v>junho/19</v>
      </c>
      <c r="B5060" s="29">
        <f t="shared" si="7753"/>
        <v>362</v>
      </c>
      <c r="C5060" s="15">
        <f>LARGE(Premissas!$H$6:$I$6,1)</f>
        <v>59.47</v>
      </c>
      <c r="D5060" s="16">
        <f t="shared" si="7743"/>
        <v>0</v>
      </c>
      <c r="E5060" s="17">
        <f>D5060*Premissas!$C$6</f>
        <v>0</v>
      </c>
      <c r="F5060" s="15">
        <f t="shared" si="7744"/>
        <v>362</v>
      </c>
      <c r="G5060" s="18">
        <f>F5060*Premissas!$C$5</f>
        <v>11669.661499525466</v>
      </c>
      <c r="M5060" s="7" t="str">
        <f>Premissas!$E$6</f>
        <v>junho/19</v>
      </c>
      <c r="N5060" s="29">
        <f t="shared" si="7751"/>
        <v>362</v>
      </c>
      <c r="O5060" s="15">
        <f>Premissas!$I$6</f>
        <v>47.71</v>
      </c>
      <c r="P5060" s="16">
        <f t="shared" si="7746"/>
        <v>0</v>
      </c>
      <c r="Q5060" s="17">
        <f>P5060*Premissas!$C$13</f>
        <v>0</v>
      </c>
      <c r="R5060" s="15">
        <f t="shared" si="7747"/>
        <v>362</v>
      </c>
      <c r="S5060" s="18">
        <f>R5060*Premissas!$C$11</f>
        <v>17435.779816513761</v>
      </c>
      <c r="Y5060" s="7" t="str">
        <f>Premissas!$E$6</f>
        <v>junho/19</v>
      </c>
      <c r="Z5060" s="29">
        <f t="shared" si="7752"/>
        <v>362</v>
      </c>
      <c r="AA5060" s="15">
        <f>Premissas!$H$6</f>
        <v>59.47</v>
      </c>
      <c r="AB5060" s="16">
        <f t="shared" si="7749"/>
        <v>0</v>
      </c>
      <c r="AC5060" s="17">
        <f>AB5060*Premissas!$C$6</f>
        <v>0</v>
      </c>
      <c r="AD5060" s="15">
        <f t="shared" si="7750"/>
        <v>362</v>
      </c>
      <c r="AE5060" s="18">
        <f>AD5060*Premissas!$C$12</f>
        <v>11669.661499525466</v>
      </c>
    </row>
    <row r="5061" spans="1:33" x14ac:dyDescent="0.25">
      <c r="A5061" s="7" t="str">
        <f>Premissas!$E$7</f>
        <v>maio/19</v>
      </c>
      <c r="B5061" s="29">
        <f t="shared" si="7753"/>
        <v>362</v>
      </c>
      <c r="C5061" s="15">
        <f>LARGE(Premissas!$H$7:$I$7,1)</f>
        <v>61.04</v>
      </c>
      <c r="D5061" s="20">
        <f t="shared" si="7743"/>
        <v>0</v>
      </c>
      <c r="E5061" s="17">
        <f>D5061*Premissas!$C$6</f>
        <v>0</v>
      </c>
      <c r="F5061" s="15">
        <f t="shared" si="7744"/>
        <v>362</v>
      </c>
      <c r="G5061" s="18">
        <f>F5061*Premissas!$C$5</f>
        <v>11669.661499525466</v>
      </c>
      <c r="M5061" s="7" t="str">
        <f>Premissas!$E$7</f>
        <v>maio/19</v>
      </c>
      <c r="N5061" s="29">
        <f t="shared" si="7751"/>
        <v>362</v>
      </c>
      <c r="O5061" s="15">
        <f>Premissas!$I$7</f>
        <v>46.37</v>
      </c>
      <c r="P5061" s="20">
        <f t="shared" si="7746"/>
        <v>0</v>
      </c>
      <c r="Q5061" s="17">
        <f>P5061*Premissas!$C$13</f>
        <v>0</v>
      </c>
      <c r="R5061" s="15">
        <f t="shared" si="7747"/>
        <v>362</v>
      </c>
      <c r="S5061" s="18">
        <f>R5061*Premissas!$C$11</f>
        <v>17435.779816513761</v>
      </c>
      <c r="Y5061" s="7" t="str">
        <f>Premissas!$E$7</f>
        <v>maio/19</v>
      </c>
      <c r="Z5061" s="29">
        <f t="shared" si="7752"/>
        <v>362</v>
      </c>
      <c r="AA5061" s="15">
        <f>Premissas!$H$7</f>
        <v>61.04</v>
      </c>
      <c r="AB5061" s="20">
        <f t="shared" si="7749"/>
        <v>0</v>
      </c>
      <c r="AC5061" s="17">
        <f>AB5061*Premissas!$C$6</f>
        <v>0</v>
      </c>
      <c r="AD5061" s="15">
        <f t="shared" si="7750"/>
        <v>362</v>
      </c>
      <c r="AE5061" s="18">
        <f>AD5061*Premissas!$C$12</f>
        <v>11669.661499525466</v>
      </c>
    </row>
    <row r="5062" spans="1:33" x14ac:dyDescent="0.25">
      <c r="A5062" s="7" t="str">
        <f>Premissas!$E$8</f>
        <v>abril/19</v>
      </c>
      <c r="B5062" s="29">
        <f t="shared" si="7753"/>
        <v>362</v>
      </c>
      <c r="C5062" s="15">
        <f>LARGE(Premissas!$H$8:$I$8,1)</f>
        <v>81.98</v>
      </c>
      <c r="D5062" s="20">
        <f t="shared" si="7743"/>
        <v>0</v>
      </c>
      <c r="E5062" s="17">
        <f>D5062*Premissas!$C$6</f>
        <v>0</v>
      </c>
      <c r="F5062" s="15">
        <f t="shared" si="7744"/>
        <v>362</v>
      </c>
      <c r="G5062" s="18">
        <f>F5062*Premissas!$C$5</f>
        <v>11669.661499525466</v>
      </c>
      <c r="M5062" s="7" t="str">
        <f>Premissas!$E$8</f>
        <v>abril/19</v>
      </c>
      <c r="N5062" s="29">
        <f t="shared" si="7751"/>
        <v>362</v>
      </c>
      <c r="O5062" s="15">
        <f>Premissas!$I$8</f>
        <v>53.09</v>
      </c>
      <c r="P5062" s="20">
        <f t="shared" si="7746"/>
        <v>0</v>
      </c>
      <c r="Q5062" s="17">
        <f>P5062*Premissas!$C$13</f>
        <v>0</v>
      </c>
      <c r="R5062" s="15">
        <f t="shared" si="7747"/>
        <v>362</v>
      </c>
      <c r="S5062" s="18">
        <f>R5062*Premissas!$C$11</f>
        <v>17435.779816513761</v>
      </c>
      <c r="Y5062" s="7" t="str">
        <f>Premissas!$E$8</f>
        <v>abril/19</v>
      </c>
      <c r="Z5062" s="29">
        <f t="shared" si="7752"/>
        <v>362</v>
      </c>
      <c r="AA5062" s="15">
        <f>Premissas!$H$8</f>
        <v>81.98</v>
      </c>
      <c r="AB5062" s="20">
        <f t="shared" si="7749"/>
        <v>0</v>
      </c>
      <c r="AC5062" s="17">
        <f>AB5062*Premissas!$C$6</f>
        <v>0</v>
      </c>
      <c r="AD5062" s="15">
        <f t="shared" si="7750"/>
        <v>362</v>
      </c>
      <c r="AE5062" s="18">
        <f>AD5062*Premissas!$C$12</f>
        <v>11669.661499525466</v>
      </c>
    </row>
    <row r="5063" spans="1:33" x14ac:dyDescent="0.25">
      <c r="A5063" s="7" t="str">
        <f>Premissas!$E$9</f>
        <v>março/19</v>
      </c>
      <c r="B5063" s="29">
        <f t="shared" si="7753"/>
        <v>362</v>
      </c>
      <c r="C5063" s="15">
        <f>LARGE(Premissas!$H$9:$I$9,1)</f>
        <v>77.73</v>
      </c>
      <c r="D5063" s="20">
        <f t="shared" si="7743"/>
        <v>0</v>
      </c>
      <c r="E5063" s="17">
        <f>D5063*Premissas!$C$6</f>
        <v>0</v>
      </c>
      <c r="F5063" s="15">
        <f t="shared" si="7744"/>
        <v>362</v>
      </c>
      <c r="G5063" s="18">
        <f>F5063*Premissas!$C$5</f>
        <v>11669.661499525466</v>
      </c>
      <c r="M5063" s="7" t="str">
        <f>Premissas!$E$9</f>
        <v>março/19</v>
      </c>
      <c r="N5063" s="29">
        <f t="shared" si="7751"/>
        <v>362</v>
      </c>
      <c r="O5063" s="15">
        <f>Premissas!$I$9</f>
        <v>77.73</v>
      </c>
      <c r="P5063" s="20">
        <f t="shared" si="7746"/>
        <v>0</v>
      </c>
      <c r="Q5063" s="17">
        <f>P5063*Premissas!$C$13</f>
        <v>0</v>
      </c>
      <c r="R5063" s="15">
        <f t="shared" si="7747"/>
        <v>362</v>
      </c>
      <c r="S5063" s="18">
        <f>R5063*Premissas!$C$11</f>
        <v>17435.779816513761</v>
      </c>
      <c r="Y5063" s="7" t="str">
        <f>Premissas!$E$9</f>
        <v>março/19</v>
      </c>
      <c r="Z5063" s="29">
        <f t="shared" si="7752"/>
        <v>362</v>
      </c>
      <c r="AA5063" s="15">
        <f>Premissas!$H$9</f>
        <v>77.62</v>
      </c>
      <c r="AB5063" s="20">
        <f t="shared" si="7749"/>
        <v>0</v>
      </c>
      <c r="AC5063" s="17">
        <f>AB5063*Premissas!$C$6</f>
        <v>0</v>
      </c>
      <c r="AD5063" s="15">
        <f t="shared" si="7750"/>
        <v>362</v>
      </c>
      <c r="AE5063" s="18">
        <f>AD5063*Premissas!$C$12</f>
        <v>11669.661499525466</v>
      </c>
    </row>
    <row r="5064" spans="1:33" x14ac:dyDescent="0.25">
      <c r="A5064" s="7" t="str">
        <f>Premissas!$E$10</f>
        <v>fevereiro/19</v>
      </c>
      <c r="B5064" s="29">
        <f t="shared" si="7753"/>
        <v>362</v>
      </c>
      <c r="C5064" s="15">
        <f>LARGE(Premissas!$H$10:$I$10,1)</f>
        <v>89.49</v>
      </c>
      <c r="D5064" s="20">
        <f t="shared" si="7743"/>
        <v>0</v>
      </c>
      <c r="E5064" s="17">
        <f>D5064*Premissas!$C$6</f>
        <v>0</v>
      </c>
      <c r="F5064" s="15">
        <f t="shared" si="7744"/>
        <v>362</v>
      </c>
      <c r="G5064" s="18">
        <f>F5064*Premissas!$C$5</f>
        <v>11669.661499525466</v>
      </c>
      <c r="M5064" s="7" t="str">
        <f>Premissas!$E$10</f>
        <v>fevereiro/19</v>
      </c>
      <c r="N5064" s="29">
        <f t="shared" si="7751"/>
        <v>362</v>
      </c>
      <c r="O5064" s="15">
        <f>Premissas!$I$10</f>
        <v>61.82</v>
      </c>
      <c r="P5064" s="20">
        <f t="shared" si="7746"/>
        <v>0</v>
      </c>
      <c r="Q5064" s="17">
        <f>P5064*Premissas!$C$13</f>
        <v>0</v>
      </c>
      <c r="R5064" s="15">
        <f t="shared" si="7747"/>
        <v>362</v>
      </c>
      <c r="S5064" s="18">
        <f>R5064*Premissas!$C$11</f>
        <v>17435.779816513761</v>
      </c>
      <c r="Y5064" s="7" t="str">
        <f>Premissas!$E$10</f>
        <v>fevereiro/19</v>
      </c>
      <c r="Z5064" s="29">
        <f t="shared" si="7752"/>
        <v>362</v>
      </c>
      <c r="AA5064" s="15">
        <f>Premissas!$H$10</f>
        <v>89.49</v>
      </c>
      <c r="AB5064" s="20">
        <f t="shared" si="7749"/>
        <v>0</v>
      </c>
      <c r="AC5064" s="17">
        <f>AB5064*Premissas!$C$6</f>
        <v>0</v>
      </c>
      <c r="AD5064" s="15">
        <f t="shared" si="7750"/>
        <v>362</v>
      </c>
      <c r="AE5064" s="18">
        <f>AD5064*Premissas!$C$12</f>
        <v>11669.661499525466</v>
      </c>
    </row>
    <row r="5065" spans="1:33" x14ac:dyDescent="0.25">
      <c r="A5065" s="7" t="str">
        <f>Premissas!$E$11</f>
        <v>janeiro/19</v>
      </c>
      <c r="B5065" s="29">
        <f t="shared" si="7753"/>
        <v>362</v>
      </c>
      <c r="C5065" s="15">
        <f>LARGE(Premissas!$H$11:$I$11,1)</f>
        <v>81.09</v>
      </c>
      <c r="D5065" s="16">
        <f t="shared" si="7743"/>
        <v>0</v>
      </c>
      <c r="E5065" s="17">
        <f>D5065*Premissas!$C$6</f>
        <v>0</v>
      </c>
      <c r="F5065" s="15">
        <f t="shared" si="7744"/>
        <v>362</v>
      </c>
      <c r="G5065" s="18">
        <f>F5065*Premissas!$C$5</f>
        <v>11669.661499525466</v>
      </c>
      <c r="M5065" s="7" t="str">
        <f>Premissas!$E$11</f>
        <v>janeiro/19</v>
      </c>
      <c r="N5065" s="29">
        <f t="shared" si="7751"/>
        <v>362</v>
      </c>
      <c r="O5065" s="15">
        <f>Premissas!$I$11</f>
        <v>57.12</v>
      </c>
      <c r="P5065" s="16">
        <f t="shared" si="7746"/>
        <v>0</v>
      </c>
      <c r="Q5065" s="17">
        <f>P5065*Premissas!$C$13</f>
        <v>0</v>
      </c>
      <c r="R5065" s="15">
        <f t="shared" si="7747"/>
        <v>362</v>
      </c>
      <c r="S5065" s="18">
        <f>R5065*Premissas!$C$11</f>
        <v>17435.779816513761</v>
      </c>
      <c r="Y5065" s="7" t="str">
        <f>Premissas!$E$11</f>
        <v>janeiro/19</v>
      </c>
      <c r="Z5065" s="29">
        <f t="shared" si="7752"/>
        <v>362</v>
      </c>
      <c r="AA5065" s="15">
        <f>Premissas!$H$11</f>
        <v>81.09</v>
      </c>
      <c r="AB5065" s="16">
        <f t="shared" si="7749"/>
        <v>0</v>
      </c>
      <c r="AC5065" s="17">
        <f>AB5065*Premissas!$C$6</f>
        <v>0</v>
      </c>
      <c r="AD5065" s="15">
        <f t="shared" si="7750"/>
        <v>362</v>
      </c>
      <c r="AE5065" s="18">
        <f>AD5065*Premissas!$C$12</f>
        <v>11669.661499525466</v>
      </c>
    </row>
    <row r="5066" spans="1:33" x14ac:dyDescent="0.25">
      <c r="A5066" s="7" t="str">
        <f>Premissas!$E$12</f>
        <v>dezembro/18</v>
      </c>
      <c r="B5066" s="29">
        <f t="shared" si="7753"/>
        <v>362</v>
      </c>
      <c r="C5066" s="15">
        <f>LARGE(Premissas!$H$12:$I$12,1)</f>
        <v>66.98</v>
      </c>
      <c r="D5066" s="16">
        <f t="shared" si="7743"/>
        <v>0</v>
      </c>
      <c r="E5066" s="17">
        <f>D5066*Premissas!$C$6</f>
        <v>0</v>
      </c>
      <c r="F5066" s="15">
        <f t="shared" si="7744"/>
        <v>362</v>
      </c>
      <c r="G5066" s="18">
        <f>F5066*Premissas!$C$5</f>
        <v>11669.661499525466</v>
      </c>
      <c r="M5066" s="7" t="str">
        <f>Premissas!$E$12</f>
        <v>dezembro/18</v>
      </c>
      <c r="N5066" s="29">
        <f t="shared" si="7751"/>
        <v>362</v>
      </c>
      <c r="O5066" s="15">
        <f>Premissas!$I$12</f>
        <v>56.9</v>
      </c>
      <c r="P5066" s="16">
        <f t="shared" si="7746"/>
        <v>0</v>
      </c>
      <c r="Q5066" s="17">
        <f>P5066*Premissas!$C$13</f>
        <v>0</v>
      </c>
      <c r="R5066" s="15">
        <f t="shared" si="7747"/>
        <v>362</v>
      </c>
      <c r="S5066" s="18">
        <f>R5066*Premissas!$C$11</f>
        <v>17435.779816513761</v>
      </c>
      <c r="Y5066" s="7" t="str">
        <f>Premissas!$E$12</f>
        <v>dezembro/18</v>
      </c>
      <c r="Z5066" s="29">
        <f t="shared" si="7752"/>
        <v>362</v>
      </c>
      <c r="AA5066" s="15">
        <f>Premissas!$H$12</f>
        <v>66.98</v>
      </c>
      <c r="AB5066" s="16">
        <f t="shared" si="7749"/>
        <v>0</v>
      </c>
      <c r="AC5066" s="17">
        <f>AB5066*Premissas!$C$6</f>
        <v>0</v>
      </c>
      <c r="AD5066" s="15">
        <f t="shared" si="7750"/>
        <v>362</v>
      </c>
      <c r="AE5066" s="18">
        <f>AD5066*Premissas!$C$12</f>
        <v>11669.661499525466</v>
      </c>
    </row>
    <row r="5067" spans="1:33" x14ac:dyDescent="0.25">
      <c r="A5067" s="7" t="str">
        <f>Premissas!$E$13</f>
        <v>novembro/18</v>
      </c>
      <c r="B5067" s="29">
        <f t="shared" si="7753"/>
        <v>362</v>
      </c>
      <c r="C5067" s="15">
        <f>LARGE(Premissas!$H$13:$I$13,1)</f>
        <v>66.42</v>
      </c>
      <c r="D5067" s="16">
        <f t="shared" si="7743"/>
        <v>0</v>
      </c>
      <c r="E5067" s="17">
        <f>D5067*Premissas!$C$6</f>
        <v>0</v>
      </c>
      <c r="F5067" s="15">
        <f t="shared" si="7744"/>
        <v>362</v>
      </c>
      <c r="G5067" s="18">
        <f>F5067*Premissas!$C$5</f>
        <v>11669.661499525466</v>
      </c>
      <c r="M5067" s="7" t="str">
        <f>Premissas!$E$13</f>
        <v>novembro/18</v>
      </c>
      <c r="N5067" s="29">
        <f t="shared" si="7751"/>
        <v>362</v>
      </c>
      <c r="O5067" s="15">
        <f>Premissas!$I$13</f>
        <v>40.659999999999997</v>
      </c>
      <c r="P5067" s="16">
        <f t="shared" si="7746"/>
        <v>0</v>
      </c>
      <c r="Q5067" s="17">
        <f>P5067*Premissas!$C$13</f>
        <v>0</v>
      </c>
      <c r="R5067" s="15">
        <f t="shared" si="7747"/>
        <v>362</v>
      </c>
      <c r="S5067" s="18">
        <f>R5067*Premissas!$C$11</f>
        <v>17435.779816513761</v>
      </c>
      <c r="Y5067" s="7" t="str">
        <f>Premissas!$E$13</f>
        <v>novembro/18</v>
      </c>
      <c r="Z5067" s="29">
        <f t="shared" si="7752"/>
        <v>362</v>
      </c>
      <c r="AA5067" s="15">
        <f>Premissas!$H$13</f>
        <v>66.42</v>
      </c>
      <c r="AB5067" s="16">
        <f t="shared" si="7749"/>
        <v>0</v>
      </c>
      <c r="AC5067" s="17">
        <f>AB5067*Premissas!$C$6</f>
        <v>0</v>
      </c>
      <c r="AD5067" s="15">
        <f t="shared" si="7750"/>
        <v>362</v>
      </c>
      <c r="AE5067" s="18">
        <f>AD5067*Premissas!$C$12</f>
        <v>11669.661499525466</v>
      </c>
    </row>
    <row r="5068" spans="1:33" x14ac:dyDescent="0.25">
      <c r="A5068" s="26" t="s">
        <v>35</v>
      </c>
      <c r="B5068" s="5"/>
      <c r="C5068" s="5">
        <f>LARGE(C5055:C5067,1)</f>
        <v>89.49</v>
      </c>
      <c r="D5068" s="5">
        <f>LARGE(D5055:D5067,1)</f>
        <v>0</v>
      </c>
      <c r="E5068" s="27">
        <f>SUM(E5056:E5067)</f>
        <v>0</v>
      </c>
      <c r="F5068" s="5">
        <f>LARGE(F5055:F5067,1)</f>
        <v>362</v>
      </c>
      <c r="G5068" s="27">
        <f t="shared" ref="G5068:G5124" si="7754">SUM(G5056:G5067)</f>
        <v>140035.9379943056</v>
      </c>
      <c r="H5068" s="50">
        <f>E5068+G5068</f>
        <v>140035.9379943056</v>
      </c>
      <c r="I5068">
        <f>B5056</f>
        <v>362</v>
      </c>
      <c r="M5068" s="26" t="s">
        <v>35</v>
      </c>
      <c r="N5068" s="5"/>
      <c r="O5068" s="5">
        <f t="shared" ref="O5068:P5068" si="7755">LARGE(O5055:O5067,1)</f>
        <v>77.73</v>
      </c>
      <c r="P5068" s="5">
        <f t="shared" si="7755"/>
        <v>0</v>
      </c>
      <c r="Q5068" s="27">
        <f t="shared" ref="Q5068" si="7756">SUM(Q5056:Q5067)</f>
        <v>0</v>
      </c>
      <c r="R5068" s="5">
        <f t="shared" ref="R5068" si="7757">LARGE(R5055:R5067,1)</f>
        <v>362</v>
      </c>
      <c r="S5068" s="27">
        <f t="shared" ref="S5068:S5124" si="7758">SUM(S5056:S5067)</f>
        <v>209229.35779816515</v>
      </c>
      <c r="T5068" s="50">
        <f t="shared" ref="T5068" si="7759">Q5068+S5068</f>
        <v>209229.35779816515</v>
      </c>
      <c r="U5068">
        <f t="shared" ref="U5068" si="7760">N5056</f>
        <v>362</v>
      </c>
      <c r="Y5068" s="26" t="s">
        <v>35</v>
      </c>
      <c r="Z5068" s="5"/>
      <c r="AA5068" s="5">
        <f t="shared" ref="AA5068:AB5068" si="7761">LARGE(AA5055:AA5067,1)</f>
        <v>89.49</v>
      </c>
      <c r="AB5068" s="5">
        <f t="shared" si="7761"/>
        <v>0</v>
      </c>
      <c r="AC5068" s="27">
        <f t="shared" ref="AC5068" si="7762">SUM(AC5056:AC5067)</f>
        <v>0</v>
      </c>
      <c r="AD5068" s="5">
        <f t="shared" ref="AD5068" si="7763">LARGE(AD5055:AD5067,1)</f>
        <v>362</v>
      </c>
      <c r="AE5068" s="27">
        <f t="shared" ref="AE5068:AE5124" si="7764">SUM(AE5056:AE5067)</f>
        <v>140035.9379943056</v>
      </c>
      <c r="AF5068" s="50">
        <f t="shared" ref="AF5068" si="7765">AC5068+AE5068</f>
        <v>140035.9379943056</v>
      </c>
      <c r="AG5068">
        <f t="shared" ref="AG5068" si="7766">Z5056</f>
        <v>362</v>
      </c>
    </row>
    <row r="5069" spans="1:33" x14ac:dyDescent="0.25">
      <c r="A5069" s="6" t="s">
        <v>12</v>
      </c>
      <c r="B5069" s="6" t="s">
        <v>18</v>
      </c>
      <c r="C5069" s="6" t="s">
        <v>19</v>
      </c>
      <c r="D5069" s="14" t="s">
        <v>20</v>
      </c>
      <c r="E5069" s="14" t="s">
        <v>21</v>
      </c>
      <c r="F5069" s="6" t="s">
        <v>22</v>
      </c>
      <c r="G5069" s="6" t="s">
        <v>23</v>
      </c>
      <c r="M5069" s="6" t="s">
        <v>12</v>
      </c>
      <c r="N5069" s="6" t="s">
        <v>18</v>
      </c>
      <c r="O5069" s="6" t="s">
        <v>19</v>
      </c>
      <c r="P5069" s="14" t="s">
        <v>20</v>
      </c>
      <c r="Q5069" s="14" t="s">
        <v>21</v>
      </c>
      <c r="R5069" s="6" t="s">
        <v>22</v>
      </c>
      <c r="S5069" s="6" t="s">
        <v>23</v>
      </c>
      <c r="Y5069" s="6" t="s">
        <v>12</v>
      </c>
      <c r="Z5069" s="6" t="s">
        <v>18</v>
      </c>
      <c r="AA5069" s="6" t="s">
        <v>19</v>
      </c>
      <c r="AB5069" s="14" t="s">
        <v>20</v>
      </c>
      <c r="AC5069" s="14" t="s">
        <v>21</v>
      </c>
      <c r="AD5069" s="6" t="s">
        <v>22</v>
      </c>
      <c r="AE5069" s="6" t="s">
        <v>23</v>
      </c>
    </row>
    <row r="5070" spans="1:33" x14ac:dyDescent="0.25">
      <c r="A5070" s="7" t="str">
        <f>Premissas!$E$2</f>
        <v>outubro/19</v>
      </c>
      <c r="B5070" s="29">
        <f>B5056+1</f>
        <v>363</v>
      </c>
      <c r="C5070" s="15">
        <f>LARGE(Premissas!$H$2:$I$2,1)</f>
        <v>63.39</v>
      </c>
      <c r="D5070" s="16">
        <f t="shared" ref="D5070:D5081" si="7767">IF(C5070&gt;105%*B5070,(C5070-B5070),0)</f>
        <v>0</v>
      </c>
      <c r="E5070" s="17">
        <f>D5070*Premissas!$C$6</f>
        <v>0</v>
      </c>
      <c r="F5070" s="15">
        <f t="shared" ref="F5070:F5081" si="7768">IF(C5070&gt;B5070,C5070,B5070)</f>
        <v>363</v>
      </c>
      <c r="G5070" s="18">
        <f>F5070*Premissas!$C$5</f>
        <v>11701.898133502056</v>
      </c>
      <c r="M5070" s="7" t="str">
        <f>Premissas!$E$2</f>
        <v>outubro/19</v>
      </c>
      <c r="N5070" s="29">
        <f t="shared" ref="N5070" si="7769">N5056+1</f>
        <v>363</v>
      </c>
      <c r="O5070" s="15">
        <f>Premissas!$I$2</f>
        <v>63.39</v>
      </c>
      <c r="P5070" s="16">
        <f t="shared" ref="P5070:P5081" si="7770">IF(O5070&gt;105%*N5070,(O5070-N5070),0)</f>
        <v>0</v>
      </c>
      <c r="Q5070" s="17">
        <f>P5070*Premissas!$C$13</f>
        <v>0</v>
      </c>
      <c r="R5070" s="15">
        <f t="shared" ref="R5070:R5081" si="7771">IF(O5070&gt;N5070,O5070,N5070)</f>
        <v>363</v>
      </c>
      <c r="S5070" s="18">
        <f>R5070*Premissas!$C$11</f>
        <v>17483.944954128441</v>
      </c>
      <c r="Y5070" s="7" t="str">
        <f>Premissas!$E$2</f>
        <v>outubro/19</v>
      </c>
      <c r="Z5070" s="29">
        <f t="shared" ref="Z5070" si="7772">Z5056+1</f>
        <v>363</v>
      </c>
      <c r="AA5070" s="15">
        <f>Premissas!$H$2</f>
        <v>58.8</v>
      </c>
      <c r="AB5070" s="16">
        <f t="shared" ref="AB5070:AB5081" si="7773">IF(AA5070&gt;105%*Z5070,(AA5070-Z5070),0)</f>
        <v>0</v>
      </c>
      <c r="AC5070" s="17">
        <f>AB5070*Premissas!$C$6</f>
        <v>0</v>
      </c>
      <c r="AD5070" s="15">
        <f t="shared" ref="AD5070:AD5081" si="7774">IF(AA5070&gt;Z5070,AA5070,Z5070)</f>
        <v>363</v>
      </c>
      <c r="AE5070" s="18">
        <f>AD5070*Premissas!$C$12</f>
        <v>11701.898133502056</v>
      </c>
    </row>
    <row r="5071" spans="1:33" x14ac:dyDescent="0.25">
      <c r="A5071" s="7" t="str">
        <f>Premissas!$E$3</f>
        <v>setembro/19</v>
      </c>
      <c r="B5071" s="29">
        <f>B5070</f>
        <v>363</v>
      </c>
      <c r="C5071" s="15">
        <f>LARGE(Premissas!$H$3:$I$3,1)</f>
        <v>58.91</v>
      </c>
      <c r="D5071" s="16">
        <f t="shared" si="7767"/>
        <v>0</v>
      </c>
      <c r="E5071" s="17">
        <f>D5071*Premissas!$C$6</f>
        <v>0</v>
      </c>
      <c r="F5071" s="15">
        <f t="shared" si="7768"/>
        <v>363</v>
      </c>
      <c r="G5071" s="18">
        <f>F5071*Premissas!$C$5</f>
        <v>11701.898133502056</v>
      </c>
      <c r="M5071" s="7" t="str">
        <f>Premissas!$E$3</f>
        <v>setembro/19</v>
      </c>
      <c r="N5071" s="29">
        <f t="shared" ref="N5071:N5081" si="7775">N5070</f>
        <v>363</v>
      </c>
      <c r="O5071" s="15">
        <f>Premissas!$I$3</f>
        <v>52.19</v>
      </c>
      <c r="P5071" s="16">
        <f t="shared" si="7770"/>
        <v>0</v>
      </c>
      <c r="Q5071" s="17">
        <f>P5071*Premissas!$C$13</f>
        <v>0</v>
      </c>
      <c r="R5071" s="15">
        <f t="shared" si="7771"/>
        <v>363</v>
      </c>
      <c r="S5071" s="18">
        <f>R5071*Premissas!$C$11</f>
        <v>17483.944954128441</v>
      </c>
      <c r="Y5071" s="7" t="str">
        <f>Premissas!$E$3</f>
        <v>setembro/19</v>
      </c>
      <c r="Z5071" s="29">
        <f t="shared" ref="Z5071:Z5081" si="7776">Z5070</f>
        <v>363</v>
      </c>
      <c r="AA5071" s="15">
        <f>Premissas!$H$3</f>
        <v>58.91</v>
      </c>
      <c r="AB5071" s="16">
        <f t="shared" si="7773"/>
        <v>0</v>
      </c>
      <c r="AC5071" s="17">
        <f>AB5071*Premissas!$C$6</f>
        <v>0</v>
      </c>
      <c r="AD5071" s="15">
        <f t="shared" si="7774"/>
        <v>363</v>
      </c>
      <c r="AE5071" s="18">
        <f>AD5071*Premissas!$C$12</f>
        <v>11701.898133502056</v>
      </c>
    </row>
    <row r="5072" spans="1:33" x14ac:dyDescent="0.25">
      <c r="A5072" s="7" t="str">
        <f>Premissas!$E$4</f>
        <v>agosto/19</v>
      </c>
      <c r="B5072" s="29">
        <f t="shared" ref="B5072:B5081" si="7777">B5071</f>
        <v>363</v>
      </c>
      <c r="C5072" s="15">
        <f>LARGE(Premissas!$H$4:$I$4,1)</f>
        <v>46.48</v>
      </c>
      <c r="D5072" s="16">
        <f t="shared" si="7767"/>
        <v>0</v>
      </c>
      <c r="E5072" s="17">
        <f>D5072*Premissas!$C$6</f>
        <v>0</v>
      </c>
      <c r="F5072" s="15">
        <f t="shared" si="7768"/>
        <v>363</v>
      </c>
      <c r="G5072" s="18">
        <f>F5072*Premissas!$C$5</f>
        <v>11701.898133502056</v>
      </c>
      <c r="M5072" s="7" t="str">
        <f>Premissas!$E$4</f>
        <v>agosto/19</v>
      </c>
      <c r="N5072" s="29">
        <f t="shared" si="7775"/>
        <v>363</v>
      </c>
      <c r="O5072" s="15">
        <f>Premissas!$I$4</f>
        <v>20.16</v>
      </c>
      <c r="P5072" s="16">
        <f t="shared" si="7770"/>
        <v>0</v>
      </c>
      <c r="Q5072" s="17">
        <f>P5072*Premissas!$C$13</f>
        <v>0</v>
      </c>
      <c r="R5072" s="15">
        <f t="shared" si="7771"/>
        <v>363</v>
      </c>
      <c r="S5072" s="18">
        <f>R5072*Premissas!$C$11</f>
        <v>17483.944954128441</v>
      </c>
      <c r="Y5072" s="7" t="str">
        <f>Premissas!$E$4</f>
        <v>agosto/19</v>
      </c>
      <c r="Z5072" s="29">
        <f t="shared" si="7776"/>
        <v>363</v>
      </c>
      <c r="AA5072" s="15">
        <f>Premissas!$H$4</f>
        <v>46.48</v>
      </c>
      <c r="AB5072" s="16">
        <f t="shared" si="7773"/>
        <v>0</v>
      </c>
      <c r="AC5072" s="17">
        <f>AB5072*Premissas!$C$6</f>
        <v>0</v>
      </c>
      <c r="AD5072" s="15">
        <f t="shared" si="7774"/>
        <v>363</v>
      </c>
      <c r="AE5072" s="18">
        <f>AD5072*Premissas!$C$12</f>
        <v>11701.898133502056</v>
      </c>
    </row>
    <row r="5073" spans="1:33" x14ac:dyDescent="0.25">
      <c r="A5073" s="7" t="str">
        <f>Premissas!$E$5</f>
        <v>julho/19</v>
      </c>
      <c r="B5073" s="29">
        <f t="shared" si="7777"/>
        <v>363</v>
      </c>
      <c r="C5073" s="15">
        <f>LARGE(Premissas!$H$5:$I$5,1)</f>
        <v>63.17</v>
      </c>
      <c r="D5073" s="16">
        <f t="shared" si="7767"/>
        <v>0</v>
      </c>
      <c r="E5073" s="17">
        <f>D5073*Premissas!$C$6</f>
        <v>0</v>
      </c>
      <c r="F5073" s="15">
        <f t="shared" si="7768"/>
        <v>363</v>
      </c>
      <c r="G5073" s="18">
        <f>F5073*Premissas!$C$5</f>
        <v>11701.898133502056</v>
      </c>
      <c r="M5073" s="7" t="str">
        <f>Premissas!$E$5</f>
        <v>julho/19</v>
      </c>
      <c r="N5073" s="29">
        <f t="shared" si="7775"/>
        <v>363</v>
      </c>
      <c r="O5073" s="15">
        <f>Premissas!$I$5</f>
        <v>39.979999999999997</v>
      </c>
      <c r="P5073" s="16">
        <f t="shared" si="7770"/>
        <v>0</v>
      </c>
      <c r="Q5073" s="17">
        <f>P5073*Premissas!$C$13</f>
        <v>0</v>
      </c>
      <c r="R5073" s="15">
        <f t="shared" si="7771"/>
        <v>363</v>
      </c>
      <c r="S5073" s="18">
        <f>R5073*Premissas!$C$11</f>
        <v>17483.944954128441</v>
      </c>
      <c r="Y5073" s="7" t="str">
        <f>Premissas!$E$5</f>
        <v>julho/19</v>
      </c>
      <c r="Z5073" s="29">
        <f t="shared" si="7776"/>
        <v>363</v>
      </c>
      <c r="AA5073" s="15">
        <f>Premissas!$H$5</f>
        <v>63.17</v>
      </c>
      <c r="AB5073" s="16">
        <f t="shared" si="7773"/>
        <v>0</v>
      </c>
      <c r="AC5073" s="17">
        <f>AB5073*Premissas!$C$6</f>
        <v>0</v>
      </c>
      <c r="AD5073" s="15">
        <f t="shared" si="7774"/>
        <v>363</v>
      </c>
      <c r="AE5073" s="18">
        <f>AD5073*Premissas!$C$12</f>
        <v>11701.898133502056</v>
      </c>
    </row>
    <row r="5074" spans="1:33" x14ac:dyDescent="0.25">
      <c r="A5074" s="7" t="str">
        <f>Premissas!$E$6</f>
        <v>junho/19</v>
      </c>
      <c r="B5074" s="29">
        <f t="shared" si="7777"/>
        <v>363</v>
      </c>
      <c r="C5074" s="15">
        <f>LARGE(Premissas!$H$6:$I$6,1)</f>
        <v>59.47</v>
      </c>
      <c r="D5074" s="16">
        <f t="shared" si="7767"/>
        <v>0</v>
      </c>
      <c r="E5074" s="17">
        <f>D5074*Premissas!$C$6</f>
        <v>0</v>
      </c>
      <c r="F5074" s="15">
        <f t="shared" si="7768"/>
        <v>363</v>
      </c>
      <c r="G5074" s="18">
        <f>F5074*Premissas!$C$5</f>
        <v>11701.898133502056</v>
      </c>
      <c r="M5074" s="7" t="str">
        <f>Premissas!$E$6</f>
        <v>junho/19</v>
      </c>
      <c r="N5074" s="29">
        <f t="shared" si="7775"/>
        <v>363</v>
      </c>
      <c r="O5074" s="15">
        <f>Premissas!$I$6</f>
        <v>47.71</v>
      </c>
      <c r="P5074" s="16">
        <f t="shared" si="7770"/>
        <v>0</v>
      </c>
      <c r="Q5074" s="17">
        <f>P5074*Premissas!$C$13</f>
        <v>0</v>
      </c>
      <c r="R5074" s="15">
        <f t="shared" si="7771"/>
        <v>363</v>
      </c>
      <c r="S5074" s="18">
        <f>R5074*Premissas!$C$11</f>
        <v>17483.944954128441</v>
      </c>
      <c r="Y5074" s="7" t="str">
        <f>Premissas!$E$6</f>
        <v>junho/19</v>
      </c>
      <c r="Z5074" s="29">
        <f t="shared" si="7776"/>
        <v>363</v>
      </c>
      <c r="AA5074" s="15">
        <f>Premissas!$H$6</f>
        <v>59.47</v>
      </c>
      <c r="AB5074" s="16">
        <f t="shared" si="7773"/>
        <v>0</v>
      </c>
      <c r="AC5074" s="17">
        <f>AB5074*Premissas!$C$6</f>
        <v>0</v>
      </c>
      <c r="AD5074" s="15">
        <f t="shared" si="7774"/>
        <v>363</v>
      </c>
      <c r="AE5074" s="18">
        <f>AD5074*Premissas!$C$12</f>
        <v>11701.898133502056</v>
      </c>
    </row>
    <row r="5075" spans="1:33" x14ac:dyDescent="0.25">
      <c r="A5075" s="7" t="str">
        <f>Premissas!$E$7</f>
        <v>maio/19</v>
      </c>
      <c r="B5075" s="29">
        <f t="shared" si="7777"/>
        <v>363</v>
      </c>
      <c r="C5075" s="15">
        <f>LARGE(Premissas!$H$7:$I$7,1)</f>
        <v>61.04</v>
      </c>
      <c r="D5075" s="20">
        <f t="shared" si="7767"/>
        <v>0</v>
      </c>
      <c r="E5075" s="17">
        <f>D5075*Premissas!$C$6</f>
        <v>0</v>
      </c>
      <c r="F5075" s="15">
        <f t="shared" si="7768"/>
        <v>363</v>
      </c>
      <c r="G5075" s="18">
        <f>F5075*Premissas!$C$5</f>
        <v>11701.898133502056</v>
      </c>
      <c r="M5075" s="7" t="str">
        <f>Premissas!$E$7</f>
        <v>maio/19</v>
      </c>
      <c r="N5075" s="29">
        <f t="shared" si="7775"/>
        <v>363</v>
      </c>
      <c r="O5075" s="15">
        <f>Premissas!$I$7</f>
        <v>46.37</v>
      </c>
      <c r="P5075" s="20">
        <f t="shared" si="7770"/>
        <v>0</v>
      </c>
      <c r="Q5075" s="17">
        <f>P5075*Premissas!$C$13</f>
        <v>0</v>
      </c>
      <c r="R5075" s="15">
        <f t="shared" si="7771"/>
        <v>363</v>
      </c>
      <c r="S5075" s="18">
        <f>R5075*Premissas!$C$11</f>
        <v>17483.944954128441</v>
      </c>
      <c r="Y5075" s="7" t="str">
        <f>Premissas!$E$7</f>
        <v>maio/19</v>
      </c>
      <c r="Z5075" s="29">
        <f t="shared" si="7776"/>
        <v>363</v>
      </c>
      <c r="AA5075" s="15">
        <f>Premissas!$H$7</f>
        <v>61.04</v>
      </c>
      <c r="AB5075" s="20">
        <f t="shared" si="7773"/>
        <v>0</v>
      </c>
      <c r="AC5075" s="17">
        <f>AB5075*Premissas!$C$6</f>
        <v>0</v>
      </c>
      <c r="AD5075" s="15">
        <f t="shared" si="7774"/>
        <v>363</v>
      </c>
      <c r="AE5075" s="18">
        <f>AD5075*Premissas!$C$12</f>
        <v>11701.898133502056</v>
      </c>
    </row>
    <row r="5076" spans="1:33" x14ac:dyDescent="0.25">
      <c r="A5076" s="7" t="str">
        <f>Premissas!$E$8</f>
        <v>abril/19</v>
      </c>
      <c r="B5076" s="29">
        <f t="shared" si="7777"/>
        <v>363</v>
      </c>
      <c r="C5076" s="15">
        <f>LARGE(Premissas!$H$8:$I$8,1)</f>
        <v>81.98</v>
      </c>
      <c r="D5076" s="20">
        <f t="shared" si="7767"/>
        <v>0</v>
      </c>
      <c r="E5076" s="17">
        <f>D5076*Premissas!$C$6</f>
        <v>0</v>
      </c>
      <c r="F5076" s="15">
        <f t="shared" si="7768"/>
        <v>363</v>
      </c>
      <c r="G5076" s="18">
        <f>F5076*Premissas!$C$5</f>
        <v>11701.898133502056</v>
      </c>
      <c r="M5076" s="7" t="str">
        <f>Premissas!$E$8</f>
        <v>abril/19</v>
      </c>
      <c r="N5076" s="29">
        <f t="shared" si="7775"/>
        <v>363</v>
      </c>
      <c r="O5076" s="15">
        <f>Premissas!$I$8</f>
        <v>53.09</v>
      </c>
      <c r="P5076" s="20">
        <f t="shared" si="7770"/>
        <v>0</v>
      </c>
      <c r="Q5076" s="17">
        <f>P5076*Premissas!$C$13</f>
        <v>0</v>
      </c>
      <c r="R5076" s="15">
        <f t="shared" si="7771"/>
        <v>363</v>
      </c>
      <c r="S5076" s="18">
        <f>R5076*Premissas!$C$11</f>
        <v>17483.944954128441</v>
      </c>
      <c r="Y5076" s="7" t="str">
        <f>Premissas!$E$8</f>
        <v>abril/19</v>
      </c>
      <c r="Z5076" s="29">
        <f t="shared" si="7776"/>
        <v>363</v>
      </c>
      <c r="AA5076" s="15">
        <f>Premissas!$H$8</f>
        <v>81.98</v>
      </c>
      <c r="AB5076" s="20">
        <f t="shared" si="7773"/>
        <v>0</v>
      </c>
      <c r="AC5076" s="17">
        <f>AB5076*Premissas!$C$6</f>
        <v>0</v>
      </c>
      <c r="AD5076" s="15">
        <f t="shared" si="7774"/>
        <v>363</v>
      </c>
      <c r="AE5076" s="18">
        <f>AD5076*Premissas!$C$12</f>
        <v>11701.898133502056</v>
      </c>
    </row>
    <row r="5077" spans="1:33" x14ac:dyDescent="0.25">
      <c r="A5077" s="7" t="str">
        <f>Premissas!$E$9</f>
        <v>março/19</v>
      </c>
      <c r="B5077" s="29">
        <f t="shared" si="7777"/>
        <v>363</v>
      </c>
      <c r="C5077" s="15">
        <f>LARGE(Premissas!$H$9:$I$9,1)</f>
        <v>77.73</v>
      </c>
      <c r="D5077" s="20">
        <f t="shared" si="7767"/>
        <v>0</v>
      </c>
      <c r="E5077" s="17">
        <f>D5077*Premissas!$C$6</f>
        <v>0</v>
      </c>
      <c r="F5077" s="15">
        <f t="shared" si="7768"/>
        <v>363</v>
      </c>
      <c r="G5077" s="18">
        <f>F5077*Premissas!$C$5</f>
        <v>11701.898133502056</v>
      </c>
      <c r="M5077" s="7" t="str">
        <f>Premissas!$E$9</f>
        <v>março/19</v>
      </c>
      <c r="N5077" s="29">
        <f t="shared" si="7775"/>
        <v>363</v>
      </c>
      <c r="O5077" s="15">
        <f>Premissas!$I$9</f>
        <v>77.73</v>
      </c>
      <c r="P5077" s="20">
        <f t="shared" si="7770"/>
        <v>0</v>
      </c>
      <c r="Q5077" s="17">
        <f>P5077*Premissas!$C$13</f>
        <v>0</v>
      </c>
      <c r="R5077" s="15">
        <f t="shared" si="7771"/>
        <v>363</v>
      </c>
      <c r="S5077" s="18">
        <f>R5077*Premissas!$C$11</f>
        <v>17483.944954128441</v>
      </c>
      <c r="Y5077" s="7" t="str">
        <f>Premissas!$E$9</f>
        <v>março/19</v>
      </c>
      <c r="Z5077" s="29">
        <f t="shared" si="7776"/>
        <v>363</v>
      </c>
      <c r="AA5077" s="15">
        <f>Premissas!$H$9</f>
        <v>77.62</v>
      </c>
      <c r="AB5077" s="20">
        <f t="shared" si="7773"/>
        <v>0</v>
      </c>
      <c r="AC5077" s="17">
        <f>AB5077*Premissas!$C$6</f>
        <v>0</v>
      </c>
      <c r="AD5077" s="15">
        <f t="shared" si="7774"/>
        <v>363</v>
      </c>
      <c r="AE5077" s="18">
        <f>AD5077*Premissas!$C$12</f>
        <v>11701.898133502056</v>
      </c>
    </row>
    <row r="5078" spans="1:33" x14ac:dyDescent="0.25">
      <c r="A5078" s="7" t="str">
        <f>Premissas!$E$10</f>
        <v>fevereiro/19</v>
      </c>
      <c r="B5078" s="29">
        <f t="shared" si="7777"/>
        <v>363</v>
      </c>
      <c r="C5078" s="15">
        <f>LARGE(Premissas!$H$10:$I$10,1)</f>
        <v>89.49</v>
      </c>
      <c r="D5078" s="20">
        <f t="shared" si="7767"/>
        <v>0</v>
      </c>
      <c r="E5078" s="17">
        <f>D5078*Premissas!$C$6</f>
        <v>0</v>
      </c>
      <c r="F5078" s="15">
        <f t="shared" si="7768"/>
        <v>363</v>
      </c>
      <c r="G5078" s="18">
        <f>F5078*Premissas!$C$5</f>
        <v>11701.898133502056</v>
      </c>
      <c r="M5078" s="7" t="str">
        <f>Premissas!$E$10</f>
        <v>fevereiro/19</v>
      </c>
      <c r="N5078" s="29">
        <f t="shared" si="7775"/>
        <v>363</v>
      </c>
      <c r="O5078" s="15">
        <f>Premissas!$I$10</f>
        <v>61.82</v>
      </c>
      <c r="P5078" s="20">
        <f t="shared" si="7770"/>
        <v>0</v>
      </c>
      <c r="Q5078" s="17">
        <f>P5078*Premissas!$C$13</f>
        <v>0</v>
      </c>
      <c r="R5078" s="15">
        <f t="shared" si="7771"/>
        <v>363</v>
      </c>
      <c r="S5078" s="18">
        <f>R5078*Premissas!$C$11</f>
        <v>17483.944954128441</v>
      </c>
      <c r="Y5078" s="7" t="str">
        <f>Premissas!$E$10</f>
        <v>fevereiro/19</v>
      </c>
      <c r="Z5078" s="29">
        <f t="shared" si="7776"/>
        <v>363</v>
      </c>
      <c r="AA5078" s="15">
        <f>Premissas!$H$10</f>
        <v>89.49</v>
      </c>
      <c r="AB5078" s="20">
        <f t="shared" si="7773"/>
        <v>0</v>
      </c>
      <c r="AC5078" s="17">
        <f>AB5078*Premissas!$C$6</f>
        <v>0</v>
      </c>
      <c r="AD5078" s="15">
        <f t="shared" si="7774"/>
        <v>363</v>
      </c>
      <c r="AE5078" s="18">
        <f>AD5078*Premissas!$C$12</f>
        <v>11701.898133502056</v>
      </c>
    </row>
    <row r="5079" spans="1:33" x14ac:dyDescent="0.25">
      <c r="A5079" s="7" t="str">
        <f>Premissas!$E$11</f>
        <v>janeiro/19</v>
      </c>
      <c r="B5079" s="29">
        <f t="shared" si="7777"/>
        <v>363</v>
      </c>
      <c r="C5079" s="15">
        <f>LARGE(Premissas!$H$11:$I$11,1)</f>
        <v>81.09</v>
      </c>
      <c r="D5079" s="16">
        <f t="shared" si="7767"/>
        <v>0</v>
      </c>
      <c r="E5079" s="17">
        <f>D5079*Premissas!$C$6</f>
        <v>0</v>
      </c>
      <c r="F5079" s="15">
        <f t="shared" si="7768"/>
        <v>363</v>
      </c>
      <c r="G5079" s="18">
        <f>F5079*Premissas!$C$5</f>
        <v>11701.898133502056</v>
      </c>
      <c r="M5079" s="7" t="str">
        <f>Premissas!$E$11</f>
        <v>janeiro/19</v>
      </c>
      <c r="N5079" s="29">
        <f t="shared" si="7775"/>
        <v>363</v>
      </c>
      <c r="O5079" s="15">
        <f>Premissas!$I$11</f>
        <v>57.12</v>
      </c>
      <c r="P5079" s="16">
        <f t="shared" si="7770"/>
        <v>0</v>
      </c>
      <c r="Q5079" s="17">
        <f>P5079*Premissas!$C$13</f>
        <v>0</v>
      </c>
      <c r="R5079" s="15">
        <f t="shared" si="7771"/>
        <v>363</v>
      </c>
      <c r="S5079" s="18">
        <f>R5079*Premissas!$C$11</f>
        <v>17483.944954128441</v>
      </c>
      <c r="Y5079" s="7" t="str">
        <f>Premissas!$E$11</f>
        <v>janeiro/19</v>
      </c>
      <c r="Z5079" s="29">
        <f t="shared" si="7776"/>
        <v>363</v>
      </c>
      <c r="AA5079" s="15">
        <f>Premissas!$H$11</f>
        <v>81.09</v>
      </c>
      <c r="AB5079" s="16">
        <f t="shared" si="7773"/>
        <v>0</v>
      </c>
      <c r="AC5079" s="17">
        <f>AB5079*Premissas!$C$6</f>
        <v>0</v>
      </c>
      <c r="AD5079" s="15">
        <f t="shared" si="7774"/>
        <v>363</v>
      </c>
      <c r="AE5079" s="18">
        <f>AD5079*Premissas!$C$12</f>
        <v>11701.898133502056</v>
      </c>
    </row>
    <row r="5080" spans="1:33" x14ac:dyDescent="0.25">
      <c r="A5080" s="7" t="str">
        <f>Premissas!$E$12</f>
        <v>dezembro/18</v>
      </c>
      <c r="B5080" s="29">
        <f t="shared" si="7777"/>
        <v>363</v>
      </c>
      <c r="C5080" s="15">
        <f>LARGE(Premissas!$H$12:$I$12,1)</f>
        <v>66.98</v>
      </c>
      <c r="D5080" s="16">
        <f t="shared" si="7767"/>
        <v>0</v>
      </c>
      <c r="E5080" s="17">
        <f>D5080*Premissas!$C$6</f>
        <v>0</v>
      </c>
      <c r="F5080" s="15">
        <f t="shared" si="7768"/>
        <v>363</v>
      </c>
      <c r="G5080" s="18">
        <f>F5080*Premissas!$C$5</f>
        <v>11701.898133502056</v>
      </c>
      <c r="M5080" s="7" t="str">
        <f>Premissas!$E$12</f>
        <v>dezembro/18</v>
      </c>
      <c r="N5080" s="29">
        <f t="shared" si="7775"/>
        <v>363</v>
      </c>
      <c r="O5080" s="15">
        <f>Premissas!$I$12</f>
        <v>56.9</v>
      </c>
      <c r="P5080" s="16">
        <f t="shared" si="7770"/>
        <v>0</v>
      </c>
      <c r="Q5080" s="17">
        <f>P5080*Premissas!$C$13</f>
        <v>0</v>
      </c>
      <c r="R5080" s="15">
        <f t="shared" si="7771"/>
        <v>363</v>
      </c>
      <c r="S5080" s="18">
        <f>R5080*Premissas!$C$11</f>
        <v>17483.944954128441</v>
      </c>
      <c r="Y5080" s="7" t="str">
        <f>Premissas!$E$12</f>
        <v>dezembro/18</v>
      </c>
      <c r="Z5080" s="29">
        <f t="shared" si="7776"/>
        <v>363</v>
      </c>
      <c r="AA5080" s="15">
        <f>Premissas!$H$12</f>
        <v>66.98</v>
      </c>
      <c r="AB5080" s="16">
        <f t="shared" si="7773"/>
        <v>0</v>
      </c>
      <c r="AC5080" s="17">
        <f>AB5080*Premissas!$C$6</f>
        <v>0</v>
      </c>
      <c r="AD5080" s="15">
        <f t="shared" si="7774"/>
        <v>363</v>
      </c>
      <c r="AE5080" s="18">
        <f>AD5080*Premissas!$C$12</f>
        <v>11701.898133502056</v>
      </c>
    </row>
    <row r="5081" spans="1:33" x14ac:dyDescent="0.25">
      <c r="A5081" s="7" t="str">
        <f>Premissas!$E$13</f>
        <v>novembro/18</v>
      </c>
      <c r="B5081" s="29">
        <f t="shared" si="7777"/>
        <v>363</v>
      </c>
      <c r="C5081" s="15">
        <f>LARGE(Premissas!$H$13:$I$13,1)</f>
        <v>66.42</v>
      </c>
      <c r="D5081" s="16">
        <f t="shared" si="7767"/>
        <v>0</v>
      </c>
      <c r="E5081" s="17">
        <f>D5081*Premissas!$C$6</f>
        <v>0</v>
      </c>
      <c r="F5081" s="15">
        <f t="shared" si="7768"/>
        <v>363</v>
      </c>
      <c r="G5081" s="18">
        <f>F5081*Premissas!$C$5</f>
        <v>11701.898133502056</v>
      </c>
      <c r="M5081" s="7" t="str">
        <f>Premissas!$E$13</f>
        <v>novembro/18</v>
      </c>
      <c r="N5081" s="29">
        <f t="shared" si="7775"/>
        <v>363</v>
      </c>
      <c r="O5081" s="15">
        <f>Premissas!$I$13</f>
        <v>40.659999999999997</v>
      </c>
      <c r="P5081" s="16">
        <f t="shared" si="7770"/>
        <v>0</v>
      </c>
      <c r="Q5081" s="17">
        <f>P5081*Premissas!$C$13</f>
        <v>0</v>
      </c>
      <c r="R5081" s="15">
        <f t="shared" si="7771"/>
        <v>363</v>
      </c>
      <c r="S5081" s="18">
        <f>R5081*Premissas!$C$11</f>
        <v>17483.944954128441</v>
      </c>
      <c r="Y5081" s="7" t="str">
        <f>Premissas!$E$13</f>
        <v>novembro/18</v>
      </c>
      <c r="Z5081" s="29">
        <f t="shared" si="7776"/>
        <v>363</v>
      </c>
      <c r="AA5081" s="15">
        <f>Premissas!$H$13</f>
        <v>66.42</v>
      </c>
      <c r="AB5081" s="16">
        <f t="shared" si="7773"/>
        <v>0</v>
      </c>
      <c r="AC5081" s="17">
        <f>AB5081*Premissas!$C$6</f>
        <v>0</v>
      </c>
      <c r="AD5081" s="15">
        <f t="shared" si="7774"/>
        <v>363</v>
      </c>
      <c r="AE5081" s="18">
        <f>AD5081*Premissas!$C$12</f>
        <v>11701.898133502056</v>
      </c>
    </row>
    <row r="5082" spans="1:33" x14ac:dyDescent="0.25">
      <c r="A5082" s="26" t="s">
        <v>35</v>
      </c>
      <c r="B5082" s="5"/>
      <c r="C5082" s="5">
        <f>LARGE(C5069:C5081,1)</f>
        <v>89.49</v>
      </c>
      <c r="D5082" s="5">
        <f>LARGE(D5069:D5081,1)</f>
        <v>0</v>
      </c>
      <c r="E5082" s="27">
        <f>SUM(E5070:E5081)</f>
        <v>0</v>
      </c>
      <c r="F5082" s="5">
        <f>LARGE(F5069:F5081,1)</f>
        <v>363</v>
      </c>
      <c r="G5082" s="27">
        <f t="shared" si="7754"/>
        <v>140422.77760202464</v>
      </c>
      <c r="H5082" s="50">
        <f>E5082+G5082</f>
        <v>140422.77760202464</v>
      </c>
      <c r="I5082">
        <f>B5070</f>
        <v>363</v>
      </c>
      <c r="M5082" s="26" t="s">
        <v>35</v>
      </c>
      <c r="N5082" s="5"/>
      <c r="O5082" s="5">
        <f t="shared" ref="O5082:P5082" si="7778">LARGE(O5069:O5081,1)</f>
        <v>77.73</v>
      </c>
      <c r="P5082" s="5">
        <f t="shared" si="7778"/>
        <v>0</v>
      </c>
      <c r="Q5082" s="27">
        <f t="shared" ref="Q5082" si="7779">SUM(Q5070:Q5081)</f>
        <v>0</v>
      </c>
      <c r="R5082" s="5">
        <f t="shared" ref="R5082" si="7780">LARGE(R5069:R5081,1)</f>
        <v>363</v>
      </c>
      <c r="S5082" s="27">
        <f t="shared" si="7758"/>
        <v>209807.33944954129</v>
      </c>
      <c r="T5082" s="50">
        <f t="shared" ref="T5082" si="7781">Q5082+S5082</f>
        <v>209807.33944954129</v>
      </c>
      <c r="U5082">
        <f t="shared" ref="U5082" si="7782">N5070</f>
        <v>363</v>
      </c>
      <c r="Y5082" s="26" t="s">
        <v>35</v>
      </c>
      <c r="Z5082" s="5"/>
      <c r="AA5082" s="5">
        <f t="shared" ref="AA5082:AB5082" si="7783">LARGE(AA5069:AA5081,1)</f>
        <v>89.49</v>
      </c>
      <c r="AB5082" s="5">
        <f t="shared" si="7783"/>
        <v>0</v>
      </c>
      <c r="AC5082" s="27">
        <f t="shared" ref="AC5082" si="7784">SUM(AC5070:AC5081)</f>
        <v>0</v>
      </c>
      <c r="AD5082" s="5">
        <f t="shared" ref="AD5082" si="7785">LARGE(AD5069:AD5081,1)</f>
        <v>363</v>
      </c>
      <c r="AE5082" s="27">
        <f t="shared" si="7764"/>
        <v>140422.77760202464</v>
      </c>
      <c r="AF5082" s="50">
        <f t="shared" ref="AF5082" si="7786">AC5082+AE5082</f>
        <v>140422.77760202464</v>
      </c>
      <c r="AG5082">
        <f t="shared" ref="AG5082" si="7787">Z5070</f>
        <v>363</v>
      </c>
    </row>
    <row r="5083" spans="1:33" x14ac:dyDescent="0.25">
      <c r="A5083" s="6" t="s">
        <v>12</v>
      </c>
      <c r="B5083" s="6" t="s">
        <v>18</v>
      </c>
      <c r="C5083" s="6" t="s">
        <v>19</v>
      </c>
      <c r="D5083" s="14" t="s">
        <v>20</v>
      </c>
      <c r="E5083" s="14" t="s">
        <v>21</v>
      </c>
      <c r="F5083" s="6" t="s">
        <v>22</v>
      </c>
      <c r="G5083" s="6" t="s">
        <v>23</v>
      </c>
      <c r="M5083" s="6" t="s">
        <v>12</v>
      </c>
      <c r="N5083" s="6" t="s">
        <v>18</v>
      </c>
      <c r="O5083" s="6" t="s">
        <v>19</v>
      </c>
      <c r="P5083" s="14" t="s">
        <v>20</v>
      </c>
      <c r="Q5083" s="14" t="s">
        <v>21</v>
      </c>
      <c r="R5083" s="6" t="s">
        <v>22</v>
      </c>
      <c r="S5083" s="6" t="s">
        <v>23</v>
      </c>
      <c r="Y5083" s="6" t="s">
        <v>12</v>
      </c>
      <c r="Z5083" s="6" t="s">
        <v>18</v>
      </c>
      <c r="AA5083" s="6" t="s">
        <v>19</v>
      </c>
      <c r="AB5083" s="14" t="s">
        <v>20</v>
      </c>
      <c r="AC5083" s="14" t="s">
        <v>21</v>
      </c>
      <c r="AD5083" s="6" t="s">
        <v>22</v>
      </c>
      <c r="AE5083" s="6" t="s">
        <v>23</v>
      </c>
    </row>
    <row r="5084" spans="1:33" x14ac:dyDescent="0.25">
      <c r="A5084" s="7" t="str">
        <f>Premissas!$E$2</f>
        <v>outubro/19</v>
      </c>
      <c r="B5084" s="29">
        <f>B5070+1</f>
        <v>364</v>
      </c>
      <c r="C5084" s="15">
        <f>LARGE(Premissas!$H$2:$I$2,1)</f>
        <v>63.39</v>
      </c>
      <c r="D5084" s="16">
        <f t="shared" ref="D5084:D5095" si="7788">IF(C5084&gt;105%*B5084,(C5084-B5084),0)</f>
        <v>0</v>
      </c>
      <c r="E5084" s="17">
        <f>D5084*Premissas!$C$6</f>
        <v>0</v>
      </c>
      <c r="F5084" s="15">
        <f t="shared" ref="F5084:F5095" si="7789">IF(C5084&gt;B5084,C5084,B5084)</f>
        <v>364</v>
      </c>
      <c r="G5084" s="18">
        <f>F5084*Premissas!$C$5</f>
        <v>11734.134767478647</v>
      </c>
      <c r="M5084" s="7" t="str">
        <f>Premissas!$E$2</f>
        <v>outubro/19</v>
      </c>
      <c r="N5084" s="29">
        <f t="shared" ref="N5084" si="7790">N5070+1</f>
        <v>364</v>
      </c>
      <c r="O5084" s="15">
        <f>Premissas!$I$2</f>
        <v>63.39</v>
      </c>
      <c r="P5084" s="16">
        <f t="shared" ref="P5084:P5095" si="7791">IF(O5084&gt;105%*N5084,(O5084-N5084),0)</f>
        <v>0</v>
      </c>
      <c r="Q5084" s="17">
        <f>P5084*Premissas!$C$13</f>
        <v>0</v>
      </c>
      <c r="R5084" s="15">
        <f t="shared" ref="R5084:R5095" si="7792">IF(O5084&gt;N5084,O5084,N5084)</f>
        <v>364</v>
      </c>
      <c r="S5084" s="18">
        <f>R5084*Premissas!$C$11</f>
        <v>17532.110091743118</v>
      </c>
      <c r="Y5084" s="7" t="str">
        <f>Premissas!$E$2</f>
        <v>outubro/19</v>
      </c>
      <c r="Z5084" s="29">
        <f t="shared" ref="Z5084" si="7793">Z5070+1</f>
        <v>364</v>
      </c>
      <c r="AA5084" s="15">
        <f>Premissas!$H$2</f>
        <v>58.8</v>
      </c>
      <c r="AB5084" s="16">
        <f t="shared" ref="AB5084:AB5095" si="7794">IF(AA5084&gt;105%*Z5084,(AA5084-Z5084),0)</f>
        <v>0</v>
      </c>
      <c r="AC5084" s="17">
        <f>AB5084*Premissas!$C$6</f>
        <v>0</v>
      </c>
      <c r="AD5084" s="15">
        <f t="shared" ref="AD5084:AD5095" si="7795">IF(AA5084&gt;Z5084,AA5084,Z5084)</f>
        <v>364</v>
      </c>
      <c r="AE5084" s="18">
        <f>AD5084*Premissas!$C$12</f>
        <v>11734.134767478647</v>
      </c>
    </row>
    <row r="5085" spans="1:33" x14ac:dyDescent="0.25">
      <c r="A5085" s="7" t="str">
        <f>Premissas!$E$3</f>
        <v>setembro/19</v>
      </c>
      <c r="B5085" s="29">
        <f>B5084</f>
        <v>364</v>
      </c>
      <c r="C5085" s="15">
        <f>LARGE(Premissas!$H$3:$I$3,1)</f>
        <v>58.91</v>
      </c>
      <c r="D5085" s="16">
        <f t="shared" si="7788"/>
        <v>0</v>
      </c>
      <c r="E5085" s="17">
        <f>D5085*Premissas!$C$6</f>
        <v>0</v>
      </c>
      <c r="F5085" s="15">
        <f t="shared" si="7789"/>
        <v>364</v>
      </c>
      <c r="G5085" s="18">
        <f>F5085*Premissas!$C$5</f>
        <v>11734.134767478647</v>
      </c>
      <c r="M5085" s="7" t="str">
        <f>Premissas!$E$3</f>
        <v>setembro/19</v>
      </c>
      <c r="N5085" s="29">
        <f t="shared" ref="N5085:N5095" si="7796">N5084</f>
        <v>364</v>
      </c>
      <c r="O5085" s="15">
        <f>Premissas!$I$3</f>
        <v>52.19</v>
      </c>
      <c r="P5085" s="16">
        <f t="shared" si="7791"/>
        <v>0</v>
      </c>
      <c r="Q5085" s="17">
        <f>P5085*Premissas!$C$13</f>
        <v>0</v>
      </c>
      <c r="R5085" s="15">
        <f t="shared" si="7792"/>
        <v>364</v>
      </c>
      <c r="S5085" s="18">
        <f>R5085*Premissas!$C$11</f>
        <v>17532.110091743118</v>
      </c>
      <c r="Y5085" s="7" t="str">
        <f>Premissas!$E$3</f>
        <v>setembro/19</v>
      </c>
      <c r="Z5085" s="29">
        <f t="shared" ref="Z5085:Z5095" si="7797">Z5084</f>
        <v>364</v>
      </c>
      <c r="AA5085" s="15">
        <f>Premissas!$H$3</f>
        <v>58.91</v>
      </c>
      <c r="AB5085" s="16">
        <f t="shared" si="7794"/>
        <v>0</v>
      </c>
      <c r="AC5085" s="17">
        <f>AB5085*Premissas!$C$6</f>
        <v>0</v>
      </c>
      <c r="AD5085" s="15">
        <f t="shared" si="7795"/>
        <v>364</v>
      </c>
      <c r="AE5085" s="18">
        <f>AD5085*Premissas!$C$12</f>
        <v>11734.134767478647</v>
      </c>
    </row>
    <row r="5086" spans="1:33" x14ac:dyDescent="0.25">
      <c r="A5086" s="7" t="str">
        <f>Premissas!$E$4</f>
        <v>agosto/19</v>
      </c>
      <c r="B5086" s="29">
        <f t="shared" ref="B5086:B5095" si="7798">B5085</f>
        <v>364</v>
      </c>
      <c r="C5086" s="15">
        <f>LARGE(Premissas!$H$4:$I$4,1)</f>
        <v>46.48</v>
      </c>
      <c r="D5086" s="16">
        <f t="shared" si="7788"/>
        <v>0</v>
      </c>
      <c r="E5086" s="17">
        <f>D5086*Premissas!$C$6</f>
        <v>0</v>
      </c>
      <c r="F5086" s="15">
        <f t="shared" si="7789"/>
        <v>364</v>
      </c>
      <c r="G5086" s="18">
        <f>F5086*Premissas!$C$5</f>
        <v>11734.134767478647</v>
      </c>
      <c r="M5086" s="7" t="str">
        <f>Premissas!$E$4</f>
        <v>agosto/19</v>
      </c>
      <c r="N5086" s="29">
        <f t="shared" si="7796"/>
        <v>364</v>
      </c>
      <c r="O5086" s="15">
        <f>Premissas!$I$4</f>
        <v>20.16</v>
      </c>
      <c r="P5086" s="16">
        <f t="shared" si="7791"/>
        <v>0</v>
      </c>
      <c r="Q5086" s="17">
        <f>P5086*Premissas!$C$13</f>
        <v>0</v>
      </c>
      <c r="R5086" s="15">
        <f t="shared" si="7792"/>
        <v>364</v>
      </c>
      <c r="S5086" s="18">
        <f>R5086*Premissas!$C$11</f>
        <v>17532.110091743118</v>
      </c>
      <c r="Y5086" s="7" t="str">
        <f>Premissas!$E$4</f>
        <v>agosto/19</v>
      </c>
      <c r="Z5086" s="29">
        <f t="shared" si="7797"/>
        <v>364</v>
      </c>
      <c r="AA5086" s="15">
        <f>Premissas!$H$4</f>
        <v>46.48</v>
      </c>
      <c r="AB5086" s="16">
        <f t="shared" si="7794"/>
        <v>0</v>
      </c>
      <c r="AC5086" s="17">
        <f>AB5086*Premissas!$C$6</f>
        <v>0</v>
      </c>
      <c r="AD5086" s="15">
        <f t="shared" si="7795"/>
        <v>364</v>
      </c>
      <c r="AE5086" s="18">
        <f>AD5086*Premissas!$C$12</f>
        <v>11734.134767478647</v>
      </c>
    </row>
    <row r="5087" spans="1:33" x14ac:dyDescent="0.25">
      <c r="A5087" s="7" t="str">
        <f>Premissas!$E$5</f>
        <v>julho/19</v>
      </c>
      <c r="B5087" s="29">
        <f t="shared" si="7798"/>
        <v>364</v>
      </c>
      <c r="C5087" s="15">
        <f>LARGE(Premissas!$H$5:$I$5,1)</f>
        <v>63.17</v>
      </c>
      <c r="D5087" s="16">
        <f t="shared" si="7788"/>
        <v>0</v>
      </c>
      <c r="E5087" s="17">
        <f>D5087*Premissas!$C$6</f>
        <v>0</v>
      </c>
      <c r="F5087" s="15">
        <f t="shared" si="7789"/>
        <v>364</v>
      </c>
      <c r="G5087" s="18">
        <f>F5087*Premissas!$C$5</f>
        <v>11734.134767478647</v>
      </c>
      <c r="M5087" s="7" t="str">
        <f>Premissas!$E$5</f>
        <v>julho/19</v>
      </c>
      <c r="N5087" s="29">
        <f t="shared" si="7796"/>
        <v>364</v>
      </c>
      <c r="O5087" s="15">
        <f>Premissas!$I$5</f>
        <v>39.979999999999997</v>
      </c>
      <c r="P5087" s="16">
        <f t="shared" si="7791"/>
        <v>0</v>
      </c>
      <c r="Q5087" s="17">
        <f>P5087*Premissas!$C$13</f>
        <v>0</v>
      </c>
      <c r="R5087" s="15">
        <f t="shared" si="7792"/>
        <v>364</v>
      </c>
      <c r="S5087" s="18">
        <f>R5087*Premissas!$C$11</f>
        <v>17532.110091743118</v>
      </c>
      <c r="Y5087" s="7" t="str">
        <f>Premissas!$E$5</f>
        <v>julho/19</v>
      </c>
      <c r="Z5087" s="29">
        <f t="shared" si="7797"/>
        <v>364</v>
      </c>
      <c r="AA5087" s="15">
        <f>Premissas!$H$5</f>
        <v>63.17</v>
      </c>
      <c r="AB5087" s="16">
        <f t="shared" si="7794"/>
        <v>0</v>
      </c>
      <c r="AC5087" s="17">
        <f>AB5087*Premissas!$C$6</f>
        <v>0</v>
      </c>
      <c r="AD5087" s="15">
        <f t="shared" si="7795"/>
        <v>364</v>
      </c>
      <c r="AE5087" s="18">
        <f>AD5087*Premissas!$C$12</f>
        <v>11734.134767478647</v>
      </c>
    </row>
    <row r="5088" spans="1:33" x14ac:dyDescent="0.25">
      <c r="A5088" s="7" t="str">
        <f>Premissas!$E$6</f>
        <v>junho/19</v>
      </c>
      <c r="B5088" s="29">
        <f t="shared" si="7798"/>
        <v>364</v>
      </c>
      <c r="C5088" s="15">
        <f>LARGE(Premissas!$H$6:$I$6,1)</f>
        <v>59.47</v>
      </c>
      <c r="D5088" s="16">
        <f t="shared" si="7788"/>
        <v>0</v>
      </c>
      <c r="E5088" s="17">
        <f>D5088*Premissas!$C$6</f>
        <v>0</v>
      </c>
      <c r="F5088" s="15">
        <f t="shared" si="7789"/>
        <v>364</v>
      </c>
      <c r="G5088" s="18">
        <f>F5088*Premissas!$C$5</f>
        <v>11734.134767478647</v>
      </c>
      <c r="M5088" s="7" t="str">
        <f>Premissas!$E$6</f>
        <v>junho/19</v>
      </c>
      <c r="N5088" s="29">
        <f t="shared" si="7796"/>
        <v>364</v>
      </c>
      <c r="O5088" s="15">
        <f>Premissas!$I$6</f>
        <v>47.71</v>
      </c>
      <c r="P5088" s="16">
        <f t="shared" si="7791"/>
        <v>0</v>
      </c>
      <c r="Q5088" s="17">
        <f>P5088*Premissas!$C$13</f>
        <v>0</v>
      </c>
      <c r="R5088" s="15">
        <f t="shared" si="7792"/>
        <v>364</v>
      </c>
      <c r="S5088" s="18">
        <f>R5088*Premissas!$C$11</f>
        <v>17532.110091743118</v>
      </c>
      <c r="Y5088" s="7" t="str">
        <f>Premissas!$E$6</f>
        <v>junho/19</v>
      </c>
      <c r="Z5088" s="29">
        <f t="shared" si="7797"/>
        <v>364</v>
      </c>
      <c r="AA5088" s="15">
        <f>Premissas!$H$6</f>
        <v>59.47</v>
      </c>
      <c r="AB5088" s="16">
        <f t="shared" si="7794"/>
        <v>0</v>
      </c>
      <c r="AC5088" s="17">
        <f>AB5088*Premissas!$C$6</f>
        <v>0</v>
      </c>
      <c r="AD5088" s="15">
        <f t="shared" si="7795"/>
        <v>364</v>
      </c>
      <c r="AE5088" s="18">
        <f>AD5088*Premissas!$C$12</f>
        <v>11734.134767478647</v>
      </c>
    </row>
    <row r="5089" spans="1:33" x14ac:dyDescent="0.25">
      <c r="A5089" s="7" t="str">
        <f>Premissas!$E$7</f>
        <v>maio/19</v>
      </c>
      <c r="B5089" s="29">
        <f t="shared" si="7798"/>
        <v>364</v>
      </c>
      <c r="C5089" s="15">
        <f>LARGE(Premissas!$H$7:$I$7,1)</f>
        <v>61.04</v>
      </c>
      <c r="D5089" s="20">
        <f t="shared" si="7788"/>
        <v>0</v>
      </c>
      <c r="E5089" s="17">
        <f>D5089*Premissas!$C$6</f>
        <v>0</v>
      </c>
      <c r="F5089" s="15">
        <f t="shared" si="7789"/>
        <v>364</v>
      </c>
      <c r="G5089" s="18">
        <f>F5089*Premissas!$C$5</f>
        <v>11734.134767478647</v>
      </c>
      <c r="M5089" s="7" t="str">
        <f>Premissas!$E$7</f>
        <v>maio/19</v>
      </c>
      <c r="N5089" s="29">
        <f t="shared" si="7796"/>
        <v>364</v>
      </c>
      <c r="O5089" s="15">
        <f>Premissas!$I$7</f>
        <v>46.37</v>
      </c>
      <c r="P5089" s="20">
        <f t="shared" si="7791"/>
        <v>0</v>
      </c>
      <c r="Q5089" s="17">
        <f>P5089*Premissas!$C$13</f>
        <v>0</v>
      </c>
      <c r="R5089" s="15">
        <f t="shared" si="7792"/>
        <v>364</v>
      </c>
      <c r="S5089" s="18">
        <f>R5089*Premissas!$C$11</f>
        <v>17532.110091743118</v>
      </c>
      <c r="Y5089" s="7" t="str">
        <f>Premissas!$E$7</f>
        <v>maio/19</v>
      </c>
      <c r="Z5089" s="29">
        <f t="shared" si="7797"/>
        <v>364</v>
      </c>
      <c r="AA5089" s="15">
        <f>Premissas!$H$7</f>
        <v>61.04</v>
      </c>
      <c r="AB5089" s="20">
        <f t="shared" si="7794"/>
        <v>0</v>
      </c>
      <c r="AC5089" s="17">
        <f>AB5089*Premissas!$C$6</f>
        <v>0</v>
      </c>
      <c r="AD5089" s="15">
        <f t="shared" si="7795"/>
        <v>364</v>
      </c>
      <c r="AE5089" s="18">
        <f>AD5089*Premissas!$C$12</f>
        <v>11734.134767478647</v>
      </c>
    </row>
    <row r="5090" spans="1:33" x14ac:dyDescent="0.25">
      <c r="A5090" s="7" t="str">
        <f>Premissas!$E$8</f>
        <v>abril/19</v>
      </c>
      <c r="B5090" s="29">
        <f t="shared" si="7798"/>
        <v>364</v>
      </c>
      <c r="C5090" s="15">
        <f>LARGE(Premissas!$H$8:$I$8,1)</f>
        <v>81.98</v>
      </c>
      <c r="D5090" s="20">
        <f t="shared" si="7788"/>
        <v>0</v>
      </c>
      <c r="E5090" s="17">
        <f>D5090*Premissas!$C$6</f>
        <v>0</v>
      </c>
      <c r="F5090" s="15">
        <f t="shared" si="7789"/>
        <v>364</v>
      </c>
      <c r="G5090" s="18">
        <f>F5090*Premissas!$C$5</f>
        <v>11734.134767478647</v>
      </c>
      <c r="M5090" s="7" t="str">
        <f>Premissas!$E$8</f>
        <v>abril/19</v>
      </c>
      <c r="N5090" s="29">
        <f t="shared" si="7796"/>
        <v>364</v>
      </c>
      <c r="O5090" s="15">
        <f>Premissas!$I$8</f>
        <v>53.09</v>
      </c>
      <c r="P5090" s="20">
        <f t="shared" si="7791"/>
        <v>0</v>
      </c>
      <c r="Q5090" s="17">
        <f>P5090*Premissas!$C$13</f>
        <v>0</v>
      </c>
      <c r="R5090" s="15">
        <f t="shared" si="7792"/>
        <v>364</v>
      </c>
      <c r="S5090" s="18">
        <f>R5090*Premissas!$C$11</f>
        <v>17532.110091743118</v>
      </c>
      <c r="Y5090" s="7" t="str">
        <f>Premissas!$E$8</f>
        <v>abril/19</v>
      </c>
      <c r="Z5090" s="29">
        <f t="shared" si="7797"/>
        <v>364</v>
      </c>
      <c r="AA5090" s="15">
        <f>Premissas!$H$8</f>
        <v>81.98</v>
      </c>
      <c r="AB5090" s="20">
        <f t="shared" si="7794"/>
        <v>0</v>
      </c>
      <c r="AC5090" s="17">
        <f>AB5090*Premissas!$C$6</f>
        <v>0</v>
      </c>
      <c r="AD5090" s="15">
        <f t="shared" si="7795"/>
        <v>364</v>
      </c>
      <c r="AE5090" s="18">
        <f>AD5090*Premissas!$C$12</f>
        <v>11734.134767478647</v>
      </c>
    </row>
    <row r="5091" spans="1:33" x14ac:dyDescent="0.25">
      <c r="A5091" s="7" t="str">
        <f>Premissas!$E$9</f>
        <v>março/19</v>
      </c>
      <c r="B5091" s="29">
        <f t="shared" si="7798"/>
        <v>364</v>
      </c>
      <c r="C5091" s="15">
        <f>LARGE(Premissas!$H$9:$I$9,1)</f>
        <v>77.73</v>
      </c>
      <c r="D5091" s="20">
        <f t="shared" si="7788"/>
        <v>0</v>
      </c>
      <c r="E5091" s="17">
        <f>D5091*Premissas!$C$6</f>
        <v>0</v>
      </c>
      <c r="F5091" s="15">
        <f t="shared" si="7789"/>
        <v>364</v>
      </c>
      <c r="G5091" s="18">
        <f>F5091*Premissas!$C$5</f>
        <v>11734.134767478647</v>
      </c>
      <c r="M5091" s="7" t="str">
        <f>Premissas!$E$9</f>
        <v>março/19</v>
      </c>
      <c r="N5091" s="29">
        <f t="shared" si="7796"/>
        <v>364</v>
      </c>
      <c r="O5091" s="15">
        <f>Premissas!$I$9</f>
        <v>77.73</v>
      </c>
      <c r="P5091" s="20">
        <f t="shared" si="7791"/>
        <v>0</v>
      </c>
      <c r="Q5091" s="17">
        <f>P5091*Premissas!$C$13</f>
        <v>0</v>
      </c>
      <c r="R5091" s="15">
        <f t="shared" si="7792"/>
        <v>364</v>
      </c>
      <c r="S5091" s="18">
        <f>R5091*Premissas!$C$11</f>
        <v>17532.110091743118</v>
      </c>
      <c r="Y5091" s="7" t="str">
        <f>Premissas!$E$9</f>
        <v>março/19</v>
      </c>
      <c r="Z5091" s="29">
        <f t="shared" si="7797"/>
        <v>364</v>
      </c>
      <c r="AA5091" s="15">
        <f>Premissas!$H$9</f>
        <v>77.62</v>
      </c>
      <c r="AB5091" s="20">
        <f t="shared" si="7794"/>
        <v>0</v>
      </c>
      <c r="AC5091" s="17">
        <f>AB5091*Premissas!$C$6</f>
        <v>0</v>
      </c>
      <c r="AD5091" s="15">
        <f t="shared" si="7795"/>
        <v>364</v>
      </c>
      <c r="AE5091" s="18">
        <f>AD5091*Premissas!$C$12</f>
        <v>11734.134767478647</v>
      </c>
    </row>
    <row r="5092" spans="1:33" x14ac:dyDescent="0.25">
      <c r="A5092" s="7" t="str">
        <f>Premissas!$E$10</f>
        <v>fevereiro/19</v>
      </c>
      <c r="B5092" s="29">
        <f t="shared" si="7798"/>
        <v>364</v>
      </c>
      <c r="C5092" s="15">
        <f>LARGE(Premissas!$H$10:$I$10,1)</f>
        <v>89.49</v>
      </c>
      <c r="D5092" s="20">
        <f t="shared" si="7788"/>
        <v>0</v>
      </c>
      <c r="E5092" s="17">
        <f>D5092*Premissas!$C$6</f>
        <v>0</v>
      </c>
      <c r="F5092" s="15">
        <f t="shared" si="7789"/>
        <v>364</v>
      </c>
      <c r="G5092" s="18">
        <f>F5092*Premissas!$C$5</f>
        <v>11734.134767478647</v>
      </c>
      <c r="M5092" s="7" t="str">
        <f>Premissas!$E$10</f>
        <v>fevereiro/19</v>
      </c>
      <c r="N5092" s="29">
        <f t="shared" si="7796"/>
        <v>364</v>
      </c>
      <c r="O5092" s="15">
        <f>Premissas!$I$10</f>
        <v>61.82</v>
      </c>
      <c r="P5092" s="20">
        <f t="shared" si="7791"/>
        <v>0</v>
      </c>
      <c r="Q5092" s="17">
        <f>P5092*Premissas!$C$13</f>
        <v>0</v>
      </c>
      <c r="R5092" s="15">
        <f t="shared" si="7792"/>
        <v>364</v>
      </c>
      <c r="S5092" s="18">
        <f>R5092*Premissas!$C$11</f>
        <v>17532.110091743118</v>
      </c>
      <c r="Y5092" s="7" t="str">
        <f>Premissas!$E$10</f>
        <v>fevereiro/19</v>
      </c>
      <c r="Z5092" s="29">
        <f t="shared" si="7797"/>
        <v>364</v>
      </c>
      <c r="AA5092" s="15">
        <f>Premissas!$H$10</f>
        <v>89.49</v>
      </c>
      <c r="AB5092" s="20">
        <f t="shared" si="7794"/>
        <v>0</v>
      </c>
      <c r="AC5092" s="17">
        <f>AB5092*Premissas!$C$6</f>
        <v>0</v>
      </c>
      <c r="AD5092" s="15">
        <f t="shared" si="7795"/>
        <v>364</v>
      </c>
      <c r="AE5092" s="18">
        <f>AD5092*Premissas!$C$12</f>
        <v>11734.134767478647</v>
      </c>
    </row>
    <row r="5093" spans="1:33" x14ac:dyDescent="0.25">
      <c r="A5093" s="7" t="str">
        <f>Premissas!$E$11</f>
        <v>janeiro/19</v>
      </c>
      <c r="B5093" s="29">
        <f t="shared" si="7798"/>
        <v>364</v>
      </c>
      <c r="C5093" s="15">
        <f>LARGE(Premissas!$H$11:$I$11,1)</f>
        <v>81.09</v>
      </c>
      <c r="D5093" s="16">
        <f t="shared" si="7788"/>
        <v>0</v>
      </c>
      <c r="E5093" s="17">
        <f>D5093*Premissas!$C$6</f>
        <v>0</v>
      </c>
      <c r="F5093" s="15">
        <f t="shared" si="7789"/>
        <v>364</v>
      </c>
      <c r="G5093" s="18">
        <f>F5093*Premissas!$C$5</f>
        <v>11734.134767478647</v>
      </c>
      <c r="M5093" s="7" t="str">
        <f>Premissas!$E$11</f>
        <v>janeiro/19</v>
      </c>
      <c r="N5093" s="29">
        <f t="shared" si="7796"/>
        <v>364</v>
      </c>
      <c r="O5093" s="15">
        <f>Premissas!$I$11</f>
        <v>57.12</v>
      </c>
      <c r="P5093" s="16">
        <f t="shared" si="7791"/>
        <v>0</v>
      </c>
      <c r="Q5093" s="17">
        <f>P5093*Premissas!$C$13</f>
        <v>0</v>
      </c>
      <c r="R5093" s="15">
        <f t="shared" si="7792"/>
        <v>364</v>
      </c>
      <c r="S5093" s="18">
        <f>R5093*Premissas!$C$11</f>
        <v>17532.110091743118</v>
      </c>
      <c r="Y5093" s="7" t="str">
        <f>Premissas!$E$11</f>
        <v>janeiro/19</v>
      </c>
      <c r="Z5093" s="29">
        <f t="shared" si="7797"/>
        <v>364</v>
      </c>
      <c r="AA5093" s="15">
        <f>Premissas!$H$11</f>
        <v>81.09</v>
      </c>
      <c r="AB5093" s="16">
        <f t="shared" si="7794"/>
        <v>0</v>
      </c>
      <c r="AC5093" s="17">
        <f>AB5093*Premissas!$C$6</f>
        <v>0</v>
      </c>
      <c r="AD5093" s="15">
        <f t="shared" si="7795"/>
        <v>364</v>
      </c>
      <c r="AE5093" s="18">
        <f>AD5093*Premissas!$C$12</f>
        <v>11734.134767478647</v>
      </c>
    </row>
    <row r="5094" spans="1:33" x14ac:dyDescent="0.25">
      <c r="A5094" s="7" t="str">
        <f>Premissas!$E$12</f>
        <v>dezembro/18</v>
      </c>
      <c r="B5094" s="29">
        <f t="shared" si="7798"/>
        <v>364</v>
      </c>
      <c r="C5094" s="15">
        <f>LARGE(Premissas!$H$12:$I$12,1)</f>
        <v>66.98</v>
      </c>
      <c r="D5094" s="16">
        <f t="shared" si="7788"/>
        <v>0</v>
      </c>
      <c r="E5094" s="17">
        <f>D5094*Premissas!$C$6</f>
        <v>0</v>
      </c>
      <c r="F5094" s="15">
        <f t="shared" si="7789"/>
        <v>364</v>
      </c>
      <c r="G5094" s="18">
        <f>F5094*Premissas!$C$5</f>
        <v>11734.134767478647</v>
      </c>
      <c r="M5094" s="7" t="str">
        <f>Premissas!$E$12</f>
        <v>dezembro/18</v>
      </c>
      <c r="N5094" s="29">
        <f t="shared" si="7796"/>
        <v>364</v>
      </c>
      <c r="O5094" s="15">
        <f>Premissas!$I$12</f>
        <v>56.9</v>
      </c>
      <c r="P5094" s="16">
        <f t="shared" si="7791"/>
        <v>0</v>
      </c>
      <c r="Q5094" s="17">
        <f>P5094*Premissas!$C$13</f>
        <v>0</v>
      </c>
      <c r="R5094" s="15">
        <f t="shared" si="7792"/>
        <v>364</v>
      </c>
      <c r="S5094" s="18">
        <f>R5094*Premissas!$C$11</f>
        <v>17532.110091743118</v>
      </c>
      <c r="Y5094" s="7" t="str">
        <f>Premissas!$E$12</f>
        <v>dezembro/18</v>
      </c>
      <c r="Z5094" s="29">
        <f t="shared" si="7797"/>
        <v>364</v>
      </c>
      <c r="AA5094" s="15">
        <f>Premissas!$H$12</f>
        <v>66.98</v>
      </c>
      <c r="AB5094" s="16">
        <f t="shared" si="7794"/>
        <v>0</v>
      </c>
      <c r="AC5094" s="17">
        <f>AB5094*Premissas!$C$6</f>
        <v>0</v>
      </c>
      <c r="AD5094" s="15">
        <f t="shared" si="7795"/>
        <v>364</v>
      </c>
      <c r="AE5094" s="18">
        <f>AD5094*Premissas!$C$12</f>
        <v>11734.134767478647</v>
      </c>
    </row>
    <row r="5095" spans="1:33" x14ac:dyDescent="0.25">
      <c r="A5095" s="7" t="str">
        <f>Premissas!$E$13</f>
        <v>novembro/18</v>
      </c>
      <c r="B5095" s="29">
        <f t="shared" si="7798"/>
        <v>364</v>
      </c>
      <c r="C5095" s="15">
        <f>LARGE(Premissas!$H$13:$I$13,1)</f>
        <v>66.42</v>
      </c>
      <c r="D5095" s="16">
        <f t="shared" si="7788"/>
        <v>0</v>
      </c>
      <c r="E5095" s="17">
        <f>D5095*Premissas!$C$6</f>
        <v>0</v>
      </c>
      <c r="F5095" s="15">
        <f t="shared" si="7789"/>
        <v>364</v>
      </c>
      <c r="G5095" s="18">
        <f>F5095*Premissas!$C$5</f>
        <v>11734.134767478647</v>
      </c>
      <c r="M5095" s="7" t="str">
        <f>Premissas!$E$13</f>
        <v>novembro/18</v>
      </c>
      <c r="N5095" s="29">
        <f t="shared" si="7796"/>
        <v>364</v>
      </c>
      <c r="O5095" s="15">
        <f>Premissas!$I$13</f>
        <v>40.659999999999997</v>
      </c>
      <c r="P5095" s="16">
        <f t="shared" si="7791"/>
        <v>0</v>
      </c>
      <c r="Q5095" s="17">
        <f>P5095*Premissas!$C$13</f>
        <v>0</v>
      </c>
      <c r="R5095" s="15">
        <f t="shared" si="7792"/>
        <v>364</v>
      </c>
      <c r="S5095" s="18">
        <f>R5095*Premissas!$C$11</f>
        <v>17532.110091743118</v>
      </c>
      <c r="Y5095" s="7" t="str">
        <f>Premissas!$E$13</f>
        <v>novembro/18</v>
      </c>
      <c r="Z5095" s="29">
        <f t="shared" si="7797"/>
        <v>364</v>
      </c>
      <c r="AA5095" s="15">
        <f>Premissas!$H$13</f>
        <v>66.42</v>
      </c>
      <c r="AB5095" s="16">
        <f t="shared" si="7794"/>
        <v>0</v>
      </c>
      <c r="AC5095" s="17">
        <f>AB5095*Premissas!$C$6</f>
        <v>0</v>
      </c>
      <c r="AD5095" s="15">
        <f t="shared" si="7795"/>
        <v>364</v>
      </c>
      <c r="AE5095" s="18">
        <f>AD5095*Premissas!$C$12</f>
        <v>11734.134767478647</v>
      </c>
    </row>
    <row r="5096" spans="1:33" x14ac:dyDescent="0.25">
      <c r="A5096" s="26" t="s">
        <v>35</v>
      </c>
      <c r="B5096" s="5"/>
      <c r="C5096" s="5">
        <f>LARGE(C5083:C5095,1)</f>
        <v>89.49</v>
      </c>
      <c r="D5096" s="5">
        <f>LARGE(D5083:D5095,1)</f>
        <v>0</v>
      </c>
      <c r="E5096" s="27">
        <f>SUM(E5084:E5095)</f>
        <v>0</v>
      </c>
      <c r="F5096" s="5">
        <f>LARGE(F5083:F5095,1)</f>
        <v>364</v>
      </c>
      <c r="G5096" s="27">
        <f t="shared" si="7754"/>
        <v>140809.6172097438</v>
      </c>
      <c r="H5096" s="50">
        <f>E5096+G5096</f>
        <v>140809.6172097438</v>
      </c>
      <c r="I5096">
        <f>B5084</f>
        <v>364</v>
      </c>
      <c r="M5096" s="26" t="s">
        <v>35</v>
      </c>
      <c r="N5096" s="5"/>
      <c r="O5096" s="5">
        <f t="shared" ref="O5096:P5096" si="7799">LARGE(O5083:O5095,1)</f>
        <v>77.73</v>
      </c>
      <c r="P5096" s="5">
        <f t="shared" si="7799"/>
        <v>0</v>
      </c>
      <c r="Q5096" s="27">
        <f t="shared" ref="Q5096" si="7800">SUM(Q5084:Q5095)</f>
        <v>0</v>
      </c>
      <c r="R5096" s="5">
        <f t="shared" ref="R5096" si="7801">LARGE(R5083:R5095,1)</f>
        <v>364</v>
      </c>
      <c r="S5096" s="27">
        <f t="shared" si="7758"/>
        <v>210385.32110091741</v>
      </c>
      <c r="T5096" s="50">
        <f t="shared" ref="T5096" si="7802">Q5096+S5096</f>
        <v>210385.32110091741</v>
      </c>
      <c r="U5096">
        <f t="shared" ref="U5096" si="7803">N5084</f>
        <v>364</v>
      </c>
      <c r="Y5096" s="26" t="s">
        <v>35</v>
      </c>
      <c r="Z5096" s="5"/>
      <c r="AA5096" s="5">
        <f t="shared" ref="AA5096:AB5096" si="7804">LARGE(AA5083:AA5095,1)</f>
        <v>89.49</v>
      </c>
      <c r="AB5096" s="5">
        <f t="shared" si="7804"/>
        <v>0</v>
      </c>
      <c r="AC5096" s="27">
        <f t="shared" ref="AC5096" si="7805">SUM(AC5084:AC5095)</f>
        <v>0</v>
      </c>
      <c r="AD5096" s="5">
        <f t="shared" ref="AD5096" si="7806">LARGE(AD5083:AD5095,1)</f>
        <v>364</v>
      </c>
      <c r="AE5096" s="27">
        <f t="shared" si="7764"/>
        <v>140809.6172097438</v>
      </c>
      <c r="AF5096" s="50">
        <f t="shared" ref="AF5096" si="7807">AC5096+AE5096</f>
        <v>140809.6172097438</v>
      </c>
      <c r="AG5096">
        <f t="shared" ref="AG5096" si="7808">Z5084</f>
        <v>364</v>
      </c>
    </row>
    <row r="5097" spans="1:33" x14ac:dyDescent="0.25">
      <c r="A5097" s="6" t="s">
        <v>12</v>
      </c>
      <c r="B5097" s="6" t="s">
        <v>18</v>
      </c>
      <c r="C5097" s="6" t="s">
        <v>19</v>
      </c>
      <c r="D5097" s="14" t="s">
        <v>20</v>
      </c>
      <c r="E5097" s="14" t="s">
        <v>21</v>
      </c>
      <c r="F5097" s="6" t="s">
        <v>22</v>
      </c>
      <c r="G5097" s="6" t="s">
        <v>23</v>
      </c>
      <c r="M5097" s="6" t="s">
        <v>12</v>
      </c>
      <c r="N5097" s="6" t="s">
        <v>18</v>
      </c>
      <c r="O5097" s="6" t="s">
        <v>19</v>
      </c>
      <c r="P5097" s="14" t="s">
        <v>20</v>
      </c>
      <c r="Q5097" s="14" t="s">
        <v>21</v>
      </c>
      <c r="R5097" s="6" t="s">
        <v>22</v>
      </c>
      <c r="S5097" s="6" t="s">
        <v>23</v>
      </c>
      <c r="Y5097" s="6" t="s">
        <v>12</v>
      </c>
      <c r="Z5097" s="6" t="s">
        <v>18</v>
      </c>
      <c r="AA5097" s="6" t="s">
        <v>19</v>
      </c>
      <c r="AB5097" s="14" t="s">
        <v>20</v>
      </c>
      <c r="AC5097" s="14" t="s">
        <v>21</v>
      </c>
      <c r="AD5097" s="6" t="s">
        <v>22</v>
      </c>
      <c r="AE5097" s="6" t="s">
        <v>23</v>
      </c>
    </row>
    <row r="5098" spans="1:33" x14ac:dyDescent="0.25">
      <c r="A5098" s="7" t="str">
        <f>Premissas!$E$2</f>
        <v>outubro/19</v>
      </c>
      <c r="B5098" s="29">
        <f>B5084+1</f>
        <v>365</v>
      </c>
      <c r="C5098" s="15">
        <f>LARGE(Premissas!$H$2:$I$2,1)</f>
        <v>63.39</v>
      </c>
      <c r="D5098" s="16">
        <f t="shared" ref="D5098:D5109" si="7809">IF(C5098&gt;105%*B5098,(C5098-B5098),0)</f>
        <v>0</v>
      </c>
      <c r="E5098" s="17">
        <f>D5098*Premissas!$C$6</f>
        <v>0</v>
      </c>
      <c r="F5098" s="15">
        <f t="shared" ref="F5098:F5109" si="7810">IF(C5098&gt;B5098,C5098,B5098)</f>
        <v>365</v>
      </c>
      <c r="G5098" s="18">
        <f>F5098*Premissas!$C$5</f>
        <v>11766.371401455235</v>
      </c>
      <c r="M5098" s="7" t="str">
        <f>Premissas!$E$2</f>
        <v>outubro/19</v>
      </c>
      <c r="N5098" s="29">
        <f t="shared" ref="N5098" si="7811">N5084+1</f>
        <v>365</v>
      </c>
      <c r="O5098" s="15">
        <f>Premissas!$I$2</f>
        <v>63.39</v>
      </c>
      <c r="P5098" s="16">
        <f t="shared" ref="P5098:P5109" si="7812">IF(O5098&gt;105%*N5098,(O5098-N5098),0)</f>
        <v>0</v>
      </c>
      <c r="Q5098" s="17">
        <f>P5098*Premissas!$C$13</f>
        <v>0</v>
      </c>
      <c r="R5098" s="15">
        <f t="shared" ref="R5098:R5109" si="7813">IF(O5098&gt;N5098,O5098,N5098)</f>
        <v>365</v>
      </c>
      <c r="S5098" s="18">
        <f>R5098*Premissas!$C$11</f>
        <v>17580.275229357798</v>
      </c>
      <c r="Y5098" s="7" t="str">
        <f>Premissas!$E$2</f>
        <v>outubro/19</v>
      </c>
      <c r="Z5098" s="29">
        <f t="shared" ref="Z5098" si="7814">Z5084+1</f>
        <v>365</v>
      </c>
      <c r="AA5098" s="15">
        <f>Premissas!$H$2</f>
        <v>58.8</v>
      </c>
      <c r="AB5098" s="16">
        <f t="shared" ref="AB5098:AB5109" si="7815">IF(AA5098&gt;105%*Z5098,(AA5098-Z5098),0)</f>
        <v>0</v>
      </c>
      <c r="AC5098" s="17">
        <f>AB5098*Premissas!$C$6</f>
        <v>0</v>
      </c>
      <c r="AD5098" s="15">
        <f t="shared" ref="AD5098:AD5109" si="7816">IF(AA5098&gt;Z5098,AA5098,Z5098)</f>
        <v>365</v>
      </c>
      <c r="AE5098" s="18">
        <f>AD5098*Premissas!$C$12</f>
        <v>11766.371401455235</v>
      </c>
    </row>
    <row r="5099" spans="1:33" x14ac:dyDescent="0.25">
      <c r="A5099" s="7" t="str">
        <f>Premissas!$E$3</f>
        <v>setembro/19</v>
      </c>
      <c r="B5099" s="29">
        <f>B5098</f>
        <v>365</v>
      </c>
      <c r="C5099" s="15">
        <f>LARGE(Premissas!$H$3:$I$3,1)</f>
        <v>58.91</v>
      </c>
      <c r="D5099" s="16">
        <f t="shared" si="7809"/>
        <v>0</v>
      </c>
      <c r="E5099" s="17">
        <f>D5099*Premissas!$C$6</f>
        <v>0</v>
      </c>
      <c r="F5099" s="15">
        <f t="shared" si="7810"/>
        <v>365</v>
      </c>
      <c r="G5099" s="18">
        <f>F5099*Premissas!$C$5</f>
        <v>11766.371401455235</v>
      </c>
      <c r="M5099" s="7" t="str">
        <f>Premissas!$E$3</f>
        <v>setembro/19</v>
      </c>
      <c r="N5099" s="29">
        <f t="shared" ref="N5099:N5109" si="7817">N5098</f>
        <v>365</v>
      </c>
      <c r="O5099" s="15">
        <f>Premissas!$I$3</f>
        <v>52.19</v>
      </c>
      <c r="P5099" s="16">
        <f t="shared" si="7812"/>
        <v>0</v>
      </c>
      <c r="Q5099" s="17">
        <f>P5099*Premissas!$C$13</f>
        <v>0</v>
      </c>
      <c r="R5099" s="15">
        <f t="shared" si="7813"/>
        <v>365</v>
      </c>
      <c r="S5099" s="18">
        <f>R5099*Premissas!$C$11</f>
        <v>17580.275229357798</v>
      </c>
      <c r="Y5099" s="7" t="str">
        <f>Premissas!$E$3</f>
        <v>setembro/19</v>
      </c>
      <c r="Z5099" s="29">
        <f t="shared" ref="Z5099:Z5109" si="7818">Z5098</f>
        <v>365</v>
      </c>
      <c r="AA5099" s="15">
        <f>Premissas!$H$3</f>
        <v>58.91</v>
      </c>
      <c r="AB5099" s="16">
        <f t="shared" si="7815"/>
        <v>0</v>
      </c>
      <c r="AC5099" s="17">
        <f>AB5099*Premissas!$C$6</f>
        <v>0</v>
      </c>
      <c r="AD5099" s="15">
        <f t="shared" si="7816"/>
        <v>365</v>
      </c>
      <c r="AE5099" s="18">
        <f>AD5099*Premissas!$C$12</f>
        <v>11766.371401455235</v>
      </c>
    </row>
    <row r="5100" spans="1:33" x14ac:dyDescent="0.25">
      <c r="A5100" s="7" t="str">
        <f>Premissas!$E$4</f>
        <v>agosto/19</v>
      </c>
      <c r="B5100" s="29">
        <f t="shared" ref="B5100:B5109" si="7819">B5099</f>
        <v>365</v>
      </c>
      <c r="C5100" s="15">
        <f>LARGE(Premissas!$H$4:$I$4,1)</f>
        <v>46.48</v>
      </c>
      <c r="D5100" s="16">
        <f t="shared" si="7809"/>
        <v>0</v>
      </c>
      <c r="E5100" s="17">
        <f>D5100*Premissas!$C$6</f>
        <v>0</v>
      </c>
      <c r="F5100" s="15">
        <f t="shared" si="7810"/>
        <v>365</v>
      </c>
      <c r="G5100" s="18">
        <f>F5100*Premissas!$C$5</f>
        <v>11766.371401455235</v>
      </c>
      <c r="M5100" s="7" t="str">
        <f>Premissas!$E$4</f>
        <v>agosto/19</v>
      </c>
      <c r="N5100" s="29">
        <f t="shared" si="7817"/>
        <v>365</v>
      </c>
      <c r="O5100" s="15">
        <f>Premissas!$I$4</f>
        <v>20.16</v>
      </c>
      <c r="P5100" s="16">
        <f t="shared" si="7812"/>
        <v>0</v>
      </c>
      <c r="Q5100" s="17">
        <f>P5100*Premissas!$C$13</f>
        <v>0</v>
      </c>
      <c r="R5100" s="15">
        <f t="shared" si="7813"/>
        <v>365</v>
      </c>
      <c r="S5100" s="18">
        <f>R5100*Premissas!$C$11</f>
        <v>17580.275229357798</v>
      </c>
      <c r="Y5100" s="7" t="str">
        <f>Premissas!$E$4</f>
        <v>agosto/19</v>
      </c>
      <c r="Z5100" s="29">
        <f t="shared" si="7818"/>
        <v>365</v>
      </c>
      <c r="AA5100" s="15">
        <f>Premissas!$H$4</f>
        <v>46.48</v>
      </c>
      <c r="AB5100" s="16">
        <f t="shared" si="7815"/>
        <v>0</v>
      </c>
      <c r="AC5100" s="17">
        <f>AB5100*Premissas!$C$6</f>
        <v>0</v>
      </c>
      <c r="AD5100" s="15">
        <f t="shared" si="7816"/>
        <v>365</v>
      </c>
      <c r="AE5100" s="18">
        <f>AD5100*Premissas!$C$12</f>
        <v>11766.371401455235</v>
      </c>
    </row>
    <row r="5101" spans="1:33" x14ac:dyDescent="0.25">
      <c r="A5101" s="7" t="str">
        <f>Premissas!$E$5</f>
        <v>julho/19</v>
      </c>
      <c r="B5101" s="29">
        <f t="shared" si="7819"/>
        <v>365</v>
      </c>
      <c r="C5101" s="15">
        <f>LARGE(Premissas!$H$5:$I$5,1)</f>
        <v>63.17</v>
      </c>
      <c r="D5101" s="16">
        <f t="shared" si="7809"/>
        <v>0</v>
      </c>
      <c r="E5101" s="17">
        <f>D5101*Premissas!$C$6</f>
        <v>0</v>
      </c>
      <c r="F5101" s="15">
        <f t="shared" si="7810"/>
        <v>365</v>
      </c>
      <c r="G5101" s="18">
        <f>F5101*Premissas!$C$5</f>
        <v>11766.371401455235</v>
      </c>
      <c r="M5101" s="7" t="str">
        <f>Premissas!$E$5</f>
        <v>julho/19</v>
      </c>
      <c r="N5101" s="29">
        <f t="shared" si="7817"/>
        <v>365</v>
      </c>
      <c r="O5101" s="15">
        <f>Premissas!$I$5</f>
        <v>39.979999999999997</v>
      </c>
      <c r="P5101" s="16">
        <f t="shared" si="7812"/>
        <v>0</v>
      </c>
      <c r="Q5101" s="17">
        <f>P5101*Premissas!$C$13</f>
        <v>0</v>
      </c>
      <c r="R5101" s="15">
        <f t="shared" si="7813"/>
        <v>365</v>
      </c>
      <c r="S5101" s="18">
        <f>R5101*Premissas!$C$11</f>
        <v>17580.275229357798</v>
      </c>
      <c r="Y5101" s="7" t="str">
        <f>Premissas!$E$5</f>
        <v>julho/19</v>
      </c>
      <c r="Z5101" s="29">
        <f t="shared" si="7818"/>
        <v>365</v>
      </c>
      <c r="AA5101" s="15">
        <f>Premissas!$H$5</f>
        <v>63.17</v>
      </c>
      <c r="AB5101" s="16">
        <f t="shared" si="7815"/>
        <v>0</v>
      </c>
      <c r="AC5101" s="17">
        <f>AB5101*Premissas!$C$6</f>
        <v>0</v>
      </c>
      <c r="AD5101" s="15">
        <f t="shared" si="7816"/>
        <v>365</v>
      </c>
      <c r="AE5101" s="18">
        <f>AD5101*Premissas!$C$12</f>
        <v>11766.371401455235</v>
      </c>
    </row>
    <row r="5102" spans="1:33" x14ac:dyDescent="0.25">
      <c r="A5102" s="7" t="str">
        <f>Premissas!$E$6</f>
        <v>junho/19</v>
      </c>
      <c r="B5102" s="29">
        <f t="shared" si="7819"/>
        <v>365</v>
      </c>
      <c r="C5102" s="15">
        <f>LARGE(Premissas!$H$6:$I$6,1)</f>
        <v>59.47</v>
      </c>
      <c r="D5102" s="16">
        <f t="shared" si="7809"/>
        <v>0</v>
      </c>
      <c r="E5102" s="17">
        <f>D5102*Premissas!$C$6</f>
        <v>0</v>
      </c>
      <c r="F5102" s="15">
        <f t="shared" si="7810"/>
        <v>365</v>
      </c>
      <c r="G5102" s="18">
        <f>F5102*Premissas!$C$5</f>
        <v>11766.371401455235</v>
      </c>
      <c r="M5102" s="7" t="str">
        <f>Premissas!$E$6</f>
        <v>junho/19</v>
      </c>
      <c r="N5102" s="29">
        <f t="shared" si="7817"/>
        <v>365</v>
      </c>
      <c r="O5102" s="15">
        <f>Premissas!$I$6</f>
        <v>47.71</v>
      </c>
      <c r="P5102" s="16">
        <f t="shared" si="7812"/>
        <v>0</v>
      </c>
      <c r="Q5102" s="17">
        <f>P5102*Premissas!$C$13</f>
        <v>0</v>
      </c>
      <c r="R5102" s="15">
        <f t="shared" si="7813"/>
        <v>365</v>
      </c>
      <c r="S5102" s="18">
        <f>R5102*Premissas!$C$11</f>
        <v>17580.275229357798</v>
      </c>
      <c r="Y5102" s="7" t="str">
        <f>Premissas!$E$6</f>
        <v>junho/19</v>
      </c>
      <c r="Z5102" s="29">
        <f t="shared" si="7818"/>
        <v>365</v>
      </c>
      <c r="AA5102" s="15">
        <f>Premissas!$H$6</f>
        <v>59.47</v>
      </c>
      <c r="AB5102" s="16">
        <f t="shared" si="7815"/>
        <v>0</v>
      </c>
      <c r="AC5102" s="17">
        <f>AB5102*Premissas!$C$6</f>
        <v>0</v>
      </c>
      <c r="AD5102" s="15">
        <f t="shared" si="7816"/>
        <v>365</v>
      </c>
      <c r="AE5102" s="18">
        <f>AD5102*Premissas!$C$12</f>
        <v>11766.371401455235</v>
      </c>
    </row>
    <row r="5103" spans="1:33" x14ac:dyDescent="0.25">
      <c r="A5103" s="7" t="str">
        <f>Premissas!$E$7</f>
        <v>maio/19</v>
      </c>
      <c r="B5103" s="29">
        <f t="shared" si="7819"/>
        <v>365</v>
      </c>
      <c r="C5103" s="15">
        <f>LARGE(Premissas!$H$7:$I$7,1)</f>
        <v>61.04</v>
      </c>
      <c r="D5103" s="20">
        <f t="shared" si="7809"/>
        <v>0</v>
      </c>
      <c r="E5103" s="17">
        <f>D5103*Premissas!$C$6</f>
        <v>0</v>
      </c>
      <c r="F5103" s="15">
        <f t="shared" si="7810"/>
        <v>365</v>
      </c>
      <c r="G5103" s="18">
        <f>F5103*Premissas!$C$5</f>
        <v>11766.371401455235</v>
      </c>
      <c r="M5103" s="7" t="str">
        <f>Premissas!$E$7</f>
        <v>maio/19</v>
      </c>
      <c r="N5103" s="29">
        <f t="shared" si="7817"/>
        <v>365</v>
      </c>
      <c r="O5103" s="15">
        <f>Premissas!$I$7</f>
        <v>46.37</v>
      </c>
      <c r="P5103" s="20">
        <f t="shared" si="7812"/>
        <v>0</v>
      </c>
      <c r="Q5103" s="17">
        <f>P5103*Premissas!$C$13</f>
        <v>0</v>
      </c>
      <c r="R5103" s="15">
        <f t="shared" si="7813"/>
        <v>365</v>
      </c>
      <c r="S5103" s="18">
        <f>R5103*Premissas!$C$11</f>
        <v>17580.275229357798</v>
      </c>
      <c r="Y5103" s="7" t="str">
        <f>Premissas!$E$7</f>
        <v>maio/19</v>
      </c>
      <c r="Z5103" s="29">
        <f t="shared" si="7818"/>
        <v>365</v>
      </c>
      <c r="AA5103" s="15">
        <f>Premissas!$H$7</f>
        <v>61.04</v>
      </c>
      <c r="AB5103" s="20">
        <f t="shared" si="7815"/>
        <v>0</v>
      </c>
      <c r="AC5103" s="17">
        <f>AB5103*Premissas!$C$6</f>
        <v>0</v>
      </c>
      <c r="AD5103" s="15">
        <f t="shared" si="7816"/>
        <v>365</v>
      </c>
      <c r="AE5103" s="18">
        <f>AD5103*Premissas!$C$12</f>
        <v>11766.371401455235</v>
      </c>
    </row>
    <row r="5104" spans="1:33" x14ac:dyDescent="0.25">
      <c r="A5104" s="7" t="str">
        <f>Premissas!$E$8</f>
        <v>abril/19</v>
      </c>
      <c r="B5104" s="29">
        <f t="shared" si="7819"/>
        <v>365</v>
      </c>
      <c r="C5104" s="15">
        <f>LARGE(Premissas!$H$8:$I$8,1)</f>
        <v>81.98</v>
      </c>
      <c r="D5104" s="20">
        <f t="shared" si="7809"/>
        <v>0</v>
      </c>
      <c r="E5104" s="17">
        <f>D5104*Premissas!$C$6</f>
        <v>0</v>
      </c>
      <c r="F5104" s="15">
        <f t="shared" si="7810"/>
        <v>365</v>
      </c>
      <c r="G5104" s="18">
        <f>F5104*Premissas!$C$5</f>
        <v>11766.371401455235</v>
      </c>
      <c r="M5104" s="7" t="str">
        <f>Premissas!$E$8</f>
        <v>abril/19</v>
      </c>
      <c r="N5104" s="29">
        <f t="shared" si="7817"/>
        <v>365</v>
      </c>
      <c r="O5104" s="15">
        <f>Premissas!$I$8</f>
        <v>53.09</v>
      </c>
      <c r="P5104" s="20">
        <f t="shared" si="7812"/>
        <v>0</v>
      </c>
      <c r="Q5104" s="17">
        <f>P5104*Premissas!$C$13</f>
        <v>0</v>
      </c>
      <c r="R5104" s="15">
        <f t="shared" si="7813"/>
        <v>365</v>
      </c>
      <c r="S5104" s="18">
        <f>R5104*Premissas!$C$11</f>
        <v>17580.275229357798</v>
      </c>
      <c r="Y5104" s="7" t="str">
        <f>Premissas!$E$8</f>
        <v>abril/19</v>
      </c>
      <c r="Z5104" s="29">
        <f t="shared" si="7818"/>
        <v>365</v>
      </c>
      <c r="AA5104" s="15">
        <f>Premissas!$H$8</f>
        <v>81.98</v>
      </c>
      <c r="AB5104" s="20">
        <f t="shared" si="7815"/>
        <v>0</v>
      </c>
      <c r="AC5104" s="17">
        <f>AB5104*Premissas!$C$6</f>
        <v>0</v>
      </c>
      <c r="AD5104" s="15">
        <f t="shared" si="7816"/>
        <v>365</v>
      </c>
      <c r="AE5104" s="18">
        <f>AD5104*Premissas!$C$12</f>
        <v>11766.371401455235</v>
      </c>
    </row>
    <row r="5105" spans="1:33" x14ac:dyDescent="0.25">
      <c r="A5105" s="7" t="str">
        <f>Premissas!$E$9</f>
        <v>março/19</v>
      </c>
      <c r="B5105" s="29">
        <f t="shared" si="7819"/>
        <v>365</v>
      </c>
      <c r="C5105" s="15">
        <f>LARGE(Premissas!$H$9:$I$9,1)</f>
        <v>77.73</v>
      </c>
      <c r="D5105" s="20">
        <f t="shared" si="7809"/>
        <v>0</v>
      </c>
      <c r="E5105" s="17">
        <f>D5105*Premissas!$C$6</f>
        <v>0</v>
      </c>
      <c r="F5105" s="15">
        <f t="shared" si="7810"/>
        <v>365</v>
      </c>
      <c r="G5105" s="18">
        <f>F5105*Premissas!$C$5</f>
        <v>11766.371401455235</v>
      </c>
      <c r="M5105" s="7" t="str">
        <f>Premissas!$E$9</f>
        <v>março/19</v>
      </c>
      <c r="N5105" s="29">
        <f t="shared" si="7817"/>
        <v>365</v>
      </c>
      <c r="O5105" s="15">
        <f>Premissas!$I$9</f>
        <v>77.73</v>
      </c>
      <c r="P5105" s="20">
        <f t="shared" si="7812"/>
        <v>0</v>
      </c>
      <c r="Q5105" s="17">
        <f>P5105*Premissas!$C$13</f>
        <v>0</v>
      </c>
      <c r="R5105" s="15">
        <f t="shared" si="7813"/>
        <v>365</v>
      </c>
      <c r="S5105" s="18">
        <f>R5105*Premissas!$C$11</f>
        <v>17580.275229357798</v>
      </c>
      <c r="Y5105" s="7" t="str">
        <f>Premissas!$E$9</f>
        <v>março/19</v>
      </c>
      <c r="Z5105" s="29">
        <f t="shared" si="7818"/>
        <v>365</v>
      </c>
      <c r="AA5105" s="15">
        <f>Premissas!$H$9</f>
        <v>77.62</v>
      </c>
      <c r="AB5105" s="20">
        <f t="shared" si="7815"/>
        <v>0</v>
      </c>
      <c r="AC5105" s="17">
        <f>AB5105*Premissas!$C$6</f>
        <v>0</v>
      </c>
      <c r="AD5105" s="15">
        <f t="shared" si="7816"/>
        <v>365</v>
      </c>
      <c r="AE5105" s="18">
        <f>AD5105*Premissas!$C$12</f>
        <v>11766.371401455235</v>
      </c>
    </row>
    <row r="5106" spans="1:33" x14ac:dyDescent="0.25">
      <c r="A5106" s="7" t="str">
        <f>Premissas!$E$10</f>
        <v>fevereiro/19</v>
      </c>
      <c r="B5106" s="29">
        <f t="shared" si="7819"/>
        <v>365</v>
      </c>
      <c r="C5106" s="15">
        <f>LARGE(Premissas!$H$10:$I$10,1)</f>
        <v>89.49</v>
      </c>
      <c r="D5106" s="20">
        <f t="shared" si="7809"/>
        <v>0</v>
      </c>
      <c r="E5106" s="17">
        <f>D5106*Premissas!$C$6</f>
        <v>0</v>
      </c>
      <c r="F5106" s="15">
        <f t="shared" si="7810"/>
        <v>365</v>
      </c>
      <c r="G5106" s="18">
        <f>F5106*Premissas!$C$5</f>
        <v>11766.371401455235</v>
      </c>
      <c r="M5106" s="7" t="str">
        <f>Premissas!$E$10</f>
        <v>fevereiro/19</v>
      </c>
      <c r="N5106" s="29">
        <f t="shared" si="7817"/>
        <v>365</v>
      </c>
      <c r="O5106" s="15">
        <f>Premissas!$I$10</f>
        <v>61.82</v>
      </c>
      <c r="P5106" s="20">
        <f t="shared" si="7812"/>
        <v>0</v>
      </c>
      <c r="Q5106" s="17">
        <f>P5106*Premissas!$C$13</f>
        <v>0</v>
      </c>
      <c r="R5106" s="15">
        <f t="shared" si="7813"/>
        <v>365</v>
      </c>
      <c r="S5106" s="18">
        <f>R5106*Premissas!$C$11</f>
        <v>17580.275229357798</v>
      </c>
      <c r="Y5106" s="7" t="str">
        <f>Premissas!$E$10</f>
        <v>fevereiro/19</v>
      </c>
      <c r="Z5106" s="29">
        <f t="shared" si="7818"/>
        <v>365</v>
      </c>
      <c r="AA5106" s="15">
        <f>Premissas!$H$10</f>
        <v>89.49</v>
      </c>
      <c r="AB5106" s="20">
        <f t="shared" si="7815"/>
        <v>0</v>
      </c>
      <c r="AC5106" s="17">
        <f>AB5106*Premissas!$C$6</f>
        <v>0</v>
      </c>
      <c r="AD5106" s="15">
        <f t="shared" si="7816"/>
        <v>365</v>
      </c>
      <c r="AE5106" s="18">
        <f>AD5106*Premissas!$C$12</f>
        <v>11766.371401455235</v>
      </c>
    </row>
    <row r="5107" spans="1:33" x14ac:dyDescent="0.25">
      <c r="A5107" s="7" t="str">
        <f>Premissas!$E$11</f>
        <v>janeiro/19</v>
      </c>
      <c r="B5107" s="29">
        <f t="shared" si="7819"/>
        <v>365</v>
      </c>
      <c r="C5107" s="15">
        <f>LARGE(Premissas!$H$11:$I$11,1)</f>
        <v>81.09</v>
      </c>
      <c r="D5107" s="16">
        <f t="shared" si="7809"/>
        <v>0</v>
      </c>
      <c r="E5107" s="17">
        <f>D5107*Premissas!$C$6</f>
        <v>0</v>
      </c>
      <c r="F5107" s="15">
        <f t="shared" si="7810"/>
        <v>365</v>
      </c>
      <c r="G5107" s="18">
        <f>F5107*Premissas!$C$5</f>
        <v>11766.371401455235</v>
      </c>
      <c r="M5107" s="7" t="str">
        <f>Premissas!$E$11</f>
        <v>janeiro/19</v>
      </c>
      <c r="N5107" s="29">
        <f t="shared" si="7817"/>
        <v>365</v>
      </c>
      <c r="O5107" s="15">
        <f>Premissas!$I$11</f>
        <v>57.12</v>
      </c>
      <c r="P5107" s="16">
        <f t="shared" si="7812"/>
        <v>0</v>
      </c>
      <c r="Q5107" s="17">
        <f>P5107*Premissas!$C$13</f>
        <v>0</v>
      </c>
      <c r="R5107" s="15">
        <f t="shared" si="7813"/>
        <v>365</v>
      </c>
      <c r="S5107" s="18">
        <f>R5107*Premissas!$C$11</f>
        <v>17580.275229357798</v>
      </c>
      <c r="Y5107" s="7" t="str">
        <f>Premissas!$E$11</f>
        <v>janeiro/19</v>
      </c>
      <c r="Z5107" s="29">
        <f t="shared" si="7818"/>
        <v>365</v>
      </c>
      <c r="AA5107" s="15">
        <f>Premissas!$H$11</f>
        <v>81.09</v>
      </c>
      <c r="AB5107" s="16">
        <f t="shared" si="7815"/>
        <v>0</v>
      </c>
      <c r="AC5107" s="17">
        <f>AB5107*Premissas!$C$6</f>
        <v>0</v>
      </c>
      <c r="AD5107" s="15">
        <f t="shared" si="7816"/>
        <v>365</v>
      </c>
      <c r="AE5107" s="18">
        <f>AD5107*Premissas!$C$12</f>
        <v>11766.371401455235</v>
      </c>
    </row>
    <row r="5108" spans="1:33" x14ac:dyDescent="0.25">
      <c r="A5108" s="7" t="str">
        <f>Premissas!$E$12</f>
        <v>dezembro/18</v>
      </c>
      <c r="B5108" s="29">
        <f t="shared" si="7819"/>
        <v>365</v>
      </c>
      <c r="C5108" s="15">
        <f>LARGE(Premissas!$H$12:$I$12,1)</f>
        <v>66.98</v>
      </c>
      <c r="D5108" s="16">
        <f t="shared" si="7809"/>
        <v>0</v>
      </c>
      <c r="E5108" s="17">
        <f>D5108*Premissas!$C$6</f>
        <v>0</v>
      </c>
      <c r="F5108" s="15">
        <f t="shared" si="7810"/>
        <v>365</v>
      </c>
      <c r="G5108" s="18">
        <f>F5108*Premissas!$C$5</f>
        <v>11766.371401455235</v>
      </c>
      <c r="M5108" s="7" t="str">
        <f>Premissas!$E$12</f>
        <v>dezembro/18</v>
      </c>
      <c r="N5108" s="29">
        <f t="shared" si="7817"/>
        <v>365</v>
      </c>
      <c r="O5108" s="15">
        <f>Premissas!$I$12</f>
        <v>56.9</v>
      </c>
      <c r="P5108" s="16">
        <f t="shared" si="7812"/>
        <v>0</v>
      </c>
      <c r="Q5108" s="17">
        <f>P5108*Premissas!$C$13</f>
        <v>0</v>
      </c>
      <c r="R5108" s="15">
        <f t="shared" si="7813"/>
        <v>365</v>
      </c>
      <c r="S5108" s="18">
        <f>R5108*Premissas!$C$11</f>
        <v>17580.275229357798</v>
      </c>
      <c r="Y5108" s="7" t="str">
        <f>Premissas!$E$12</f>
        <v>dezembro/18</v>
      </c>
      <c r="Z5108" s="29">
        <f t="shared" si="7818"/>
        <v>365</v>
      </c>
      <c r="AA5108" s="15">
        <f>Premissas!$H$12</f>
        <v>66.98</v>
      </c>
      <c r="AB5108" s="16">
        <f t="shared" si="7815"/>
        <v>0</v>
      </c>
      <c r="AC5108" s="17">
        <f>AB5108*Premissas!$C$6</f>
        <v>0</v>
      </c>
      <c r="AD5108" s="15">
        <f t="shared" si="7816"/>
        <v>365</v>
      </c>
      <c r="AE5108" s="18">
        <f>AD5108*Premissas!$C$12</f>
        <v>11766.371401455235</v>
      </c>
    </row>
    <row r="5109" spans="1:33" x14ac:dyDescent="0.25">
      <c r="A5109" s="7" t="str">
        <f>Premissas!$E$13</f>
        <v>novembro/18</v>
      </c>
      <c r="B5109" s="29">
        <f t="shared" si="7819"/>
        <v>365</v>
      </c>
      <c r="C5109" s="15">
        <f>LARGE(Premissas!$H$13:$I$13,1)</f>
        <v>66.42</v>
      </c>
      <c r="D5109" s="16">
        <f t="shared" si="7809"/>
        <v>0</v>
      </c>
      <c r="E5109" s="17">
        <f>D5109*Premissas!$C$6</f>
        <v>0</v>
      </c>
      <c r="F5109" s="15">
        <f t="shared" si="7810"/>
        <v>365</v>
      </c>
      <c r="G5109" s="18">
        <f>F5109*Premissas!$C$5</f>
        <v>11766.371401455235</v>
      </c>
      <c r="M5109" s="7" t="str">
        <f>Premissas!$E$13</f>
        <v>novembro/18</v>
      </c>
      <c r="N5109" s="29">
        <f t="shared" si="7817"/>
        <v>365</v>
      </c>
      <c r="O5109" s="15">
        <f>Premissas!$I$13</f>
        <v>40.659999999999997</v>
      </c>
      <c r="P5109" s="16">
        <f t="shared" si="7812"/>
        <v>0</v>
      </c>
      <c r="Q5109" s="17">
        <f>P5109*Premissas!$C$13</f>
        <v>0</v>
      </c>
      <c r="R5109" s="15">
        <f t="shared" si="7813"/>
        <v>365</v>
      </c>
      <c r="S5109" s="18">
        <f>R5109*Premissas!$C$11</f>
        <v>17580.275229357798</v>
      </c>
      <c r="Y5109" s="7" t="str">
        <f>Premissas!$E$13</f>
        <v>novembro/18</v>
      </c>
      <c r="Z5109" s="29">
        <f t="shared" si="7818"/>
        <v>365</v>
      </c>
      <c r="AA5109" s="15">
        <f>Premissas!$H$13</f>
        <v>66.42</v>
      </c>
      <c r="AB5109" s="16">
        <f t="shared" si="7815"/>
        <v>0</v>
      </c>
      <c r="AC5109" s="17">
        <f>AB5109*Premissas!$C$6</f>
        <v>0</v>
      </c>
      <c r="AD5109" s="15">
        <f t="shared" si="7816"/>
        <v>365</v>
      </c>
      <c r="AE5109" s="18">
        <f>AD5109*Premissas!$C$12</f>
        <v>11766.371401455235</v>
      </c>
    </row>
    <row r="5110" spans="1:33" x14ac:dyDescent="0.25">
      <c r="A5110" s="26" t="s">
        <v>35</v>
      </c>
      <c r="B5110" s="5"/>
      <c r="C5110" s="5">
        <f>LARGE(C5097:C5109,1)</f>
        <v>89.49</v>
      </c>
      <c r="D5110" s="5">
        <f>LARGE(D5097:D5109,1)</f>
        <v>0</v>
      </c>
      <c r="E5110" s="27">
        <f>SUM(E5098:E5109)</f>
        <v>0</v>
      </c>
      <c r="F5110" s="5">
        <f>LARGE(F5097:F5109,1)</f>
        <v>365</v>
      </c>
      <c r="G5110" s="27">
        <f t="shared" si="7754"/>
        <v>141196.45681746284</v>
      </c>
      <c r="H5110" s="50">
        <f>E5110+G5110</f>
        <v>141196.45681746284</v>
      </c>
      <c r="I5110">
        <f>B5098</f>
        <v>365</v>
      </c>
      <c r="M5110" s="26" t="s">
        <v>35</v>
      </c>
      <c r="N5110" s="5"/>
      <c r="O5110" s="5">
        <f t="shared" ref="O5110:P5110" si="7820">LARGE(O5097:O5109,1)</f>
        <v>77.73</v>
      </c>
      <c r="P5110" s="5">
        <f t="shared" si="7820"/>
        <v>0</v>
      </c>
      <c r="Q5110" s="27">
        <f t="shared" ref="Q5110" si="7821">SUM(Q5098:Q5109)</f>
        <v>0</v>
      </c>
      <c r="R5110" s="5">
        <f t="shared" ref="R5110" si="7822">LARGE(R5097:R5109,1)</f>
        <v>365</v>
      </c>
      <c r="S5110" s="27">
        <f t="shared" si="7758"/>
        <v>210963.30275229356</v>
      </c>
      <c r="T5110" s="50">
        <f t="shared" ref="T5110" si="7823">Q5110+S5110</f>
        <v>210963.30275229356</v>
      </c>
      <c r="U5110">
        <f t="shared" ref="U5110" si="7824">N5098</f>
        <v>365</v>
      </c>
      <c r="Y5110" s="26" t="s">
        <v>35</v>
      </c>
      <c r="Z5110" s="5"/>
      <c r="AA5110" s="5">
        <f t="shared" ref="AA5110:AB5110" si="7825">LARGE(AA5097:AA5109,1)</f>
        <v>89.49</v>
      </c>
      <c r="AB5110" s="5">
        <f t="shared" si="7825"/>
        <v>0</v>
      </c>
      <c r="AC5110" s="27">
        <f t="shared" ref="AC5110" si="7826">SUM(AC5098:AC5109)</f>
        <v>0</v>
      </c>
      <c r="AD5110" s="5">
        <f t="shared" ref="AD5110" si="7827">LARGE(AD5097:AD5109,1)</f>
        <v>365</v>
      </c>
      <c r="AE5110" s="27">
        <f t="shared" si="7764"/>
        <v>141196.45681746284</v>
      </c>
      <c r="AF5110" s="50">
        <f t="shared" ref="AF5110" si="7828">AC5110+AE5110</f>
        <v>141196.45681746284</v>
      </c>
      <c r="AG5110">
        <f t="shared" ref="AG5110" si="7829">Z5098</f>
        <v>365</v>
      </c>
    </row>
    <row r="5111" spans="1:33" x14ac:dyDescent="0.25">
      <c r="A5111" s="6" t="s">
        <v>12</v>
      </c>
      <c r="B5111" s="6" t="s">
        <v>18</v>
      </c>
      <c r="C5111" s="6" t="s">
        <v>19</v>
      </c>
      <c r="D5111" s="14" t="s">
        <v>20</v>
      </c>
      <c r="E5111" s="14" t="s">
        <v>21</v>
      </c>
      <c r="F5111" s="6" t="s">
        <v>22</v>
      </c>
      <c r="G5111" s="6" t="s">
        <v>23</v>
      </c>
      <c r="M5111" s="6" t="s">
        <v>12</v>
      </c>
      <c r="N5111" s="6" t="s">
        <v>18</v>
      </c>
      <c r="O5111" s="6" t="s">
        <v>19</v>
      </c>
      <c r="P5111" s="14" t="s">
        <v>20</v>
      </c>
      <c r="Q5111" s="14" t="s">
        <v>21</v>
      </c>
      <c r="R5111" s="6" t="s">
        <v>22</v>
      </c>
      <c r="S5111" s="6" t="s">
        <v>23</v>
      </c>
      <c r="Y5111" s="6" t="s">
        <v>12</v>
      </c>
      <c r="Z5111" s="6" t="s">
        <v>18</v>
      </c>
      <c r="AA5111" s="6" t="s">
        <v>19</v>
      </c>
      <c r="AB5111" s="14" t="s">
        <v>20</v>
      </c>
      <c r="AC5111" s="14" t="s">
        <v>21</v>
      </c>
      <c r="AD5111" s="6" t="s">
        <v>22</v>
      </c>
      <c r="AE5111" s="6" t="s">
        <v>23</v>
      </c>
    </row>
    <row r="5112" spans="1:33" x14ac:dyDescent="0.25">
      <c r="A5112" s="7" t="str">
        <f>Premissas!$E$2</f>
        <v>outubro/19</v>
      </c>
      <c r="B5112" s="29">
        <f>B5098+1</f>
        <v>366</v>
      </c>
      <c r="C5112" s="15">
        <f>LARGE(Premissas!$H$2:$I$2,1)</f>
        <v>63.39</v>
      </c>
      <c r="D5112" s="16">
        <f t="shared" ref="D5112:D5123" si="7830">IF(C5112&gt;105%*B5112,(C5112-B5112),0)</f>
        <v>0</v>
      </c>
      <c r="E5112" s="17">
        <f>D5112*Premissas!$C$6</f>
        <v>0</v>
      </c>
      <c r="F5112" s="15">
        <f t="shared" ref="F5112:F5123" si="7831">IF(C5112&gt;B5112,C5112,B5112)</f>
        <v>366</v>
      </c>
      <c r="G5112" s="18">
        <f>F5112*Premissas!$C$5</f>
        <v>11798.608035431826</v>
      </c>
      <c r="M5112" s="7" t="str">
        <f>Premissas!$E$2</f>
        <v>outubro/19</v>
      </c>
      <c r="N5112" s="29">
        <f t="shared" ref="N5112" si="7832">N5098+1</f>
        <v>366</v>
      </c>
      <c r="O5112" s="15">
        <f>Premissas!$I$2</f>
        <v>63.39</v>
      </c>
      <c r="P5112" s="16">
        <f t="shared" ref="P5112:P5123" si="7833">IF(O5112&gt;105%*N5112,(O5112-N5112),0)</f>
        <v>0</v>
      </c>
      <c r="Q5112" s="17">
        <f>P5112*Premissas!$C$13</f>
        <v>0</v>
      </c>
      <c r="R5112" s="15">
        <f t="shared" ref="R5112:R5123" si="7834">IF(O5112&gt;N5112,O5112,N5112)</f>
        <v>366</v>
      </c>
      <c r="S5112" s="18">
        <f>R5112*Premissas!$C$11</f>
        <v>17628.440366972478</v>
      </c>
      <c r="Y5112" s="7" t="str">
        <f>Premissas!$E$2</f>
        <v>outubro/19</v>
      </c>
      <c r="Z5112" s="29">
        <f t="shared" ref="Z5112" si="7835">Z5098+1</f>
        <v>366</v>
      </c>
      <c r="AA5112" s="15">
        <f>Premissas!$H$2</f>
        <v>58.8</v>
      </c>
      <c r="AB5112" s="16">
        <f t="shared" ref="AB5112:AB5123" si="7836">IF(AA5112&gt;105%*Z5112,(AA5112-Z5112),0)</f>
        <v>0</v>
      </c>
      <c r="AC5112" s="17">
        <f>AB5112*Premissas!$C$6</f>
        <v>0</v>
      </c>
      <c r="AD5112" s="15">
        <f t="shared" ref="AD5112:AD5123" si="7837">IF(AA5112&gt;Z5112,AA5112,Z5112)</f>
        <v>366</v>
      </c>
      <c r="AE5112" s="18">
        <f>AD5112*Premissas!$C$12</f>
        <v>11798.608035431826</v>
      </c>
    </row>
    <row r="5113" spans="1:33" x14ac:dyDescent="0.25">
      <c r="A5113" s="7" t="str">
        <f>Premissas!$E$3</f>
        <v>setembro/19</v>
      </c>
      <c r="B5113" s="29">
        <f>B5112</f>
        <v>366</v>
      </c>
      <c r="C5113" s="15">
        <f>LARGE(Premissas!$H$3:$I$3,1)</f>
        <v>58.91</v>
      </c>
      <c r="D5113" s="16">
        <f t="shared" si="7830"/>
        <v>0</v>
      </c>
      <c r="E5113" s="17">
        <f>D5113*Premissas!$C$6</f>
        <v>0</v>
      </c>
      <c r="F5113" s="15">
        <f t="shared" si="7831"/>
        <v>366</v>
      </c>
      <c r="G5113" s="18">
        <f>F5113*Premissas!$C$5</f>
        <v>11798.608035431826</v>
      </c>
      <c r="M5113" s="7" t="str">
        <f>Premissas!$E$3</f>
        <v>setembro/19</v>
      </c>
      <c r="N5113" s="29">
        <f t="shared" ref="N5113:N5123" si="7838">N5112</f>
        <v>366</v>
      </c>
      <c r="O5113" s="15">
        <f>Premissas!$I$3</f>
        <v>52.19</v>
      </c>
      <c r="P5113" s="16">
        <f t="shared" si="7833"/>
        <v>0</v>
      </c>
      <c r="Q5113" s="17">
        <f>P5113*Premissas!$C$13</f>
        <v>0</v>
      </c>
      <c r="R5113" s="15">
        <f t="shared" si="7834"/>
        <v>366</v>
      </c>
      <c r="S5113" s="18">
        <f>R5113*Premissas!$C$11</f>
        <v>17628.440366972478</v>
      </c>
      <c r="Y5113" s="7" t="str">
        <f>Premissas!$E$3</f>
        <v>setembro/19</v>
      </c>
      <c r="Z5113" s="29">
        <f t="shared" ref="Z5113:Z5123" si="7839">Z5112</f>
        <v>366</v>
      </c>
      <c r="AA5113" s="15">
        <f>Premissas!$H$3</f>
        <v>58.91</v>
      </c>
      <c r="AB5113" s="16">
        <f t="shared" si="7836"/>
        <v>0</v>
      </c>
      <c r="AC5113" s="17">
        <f>AB5113*Premissas!$C$6</f>
        <v>0</v>
      </c>
      <c r="AD5113" s="15">
        <f t="shared" si="7837"/>
        <v>366</v>
      </c>
      <c r="AE5113" s="18">
        <f>AD5113*Premissas!$C$12</f>
        <v>11798.608035431826</v>
      </c>
    </row>
    <row r="5114" spans="1:33" x14ac:dyDescent="0.25">
      <c r="A5114" s="7" t="str">
        <f>Premissas!$E$4</f>
        <v>agosto/19</v>
      </c>
      <c r="B5114" s="29">
        <f t="shared" ref="B5114:B5123" si="7840">B5113</f>
        <v>366</v>
      </c>
      <c r="C5114" s="15">
        <f>LARGE(Premissas!$H$4:$I$4,1)</f>
        <v>46.48</v>
      </c>
      <c r="D5114" s="16">
        <f t="shared" si="7830"/>
        <v>0</v>
      </c>
      <c r="E5114" s="17">
        <f>D5114*Premissas!$C$6</f>
        <v>0</v>
      </c>
      <c r="F5114" s="15">
        <f t="shared" si="7831"/>
        <v>366</v>
      </c>
      <c r="G5114" s="18">
        <f>F5114*Premissas!$C$5</f>
        <v>11798.608035431826</v>
      </c>
      <c r="M5114" s="7" t="str">
        <f>Premissas!$E$4</f>
        <v>agosto/19</v>
      </c>
      <c r="N5114" s="29">
        <f t="shared" si="7838"/>
        <v>366</v>
      </c>
      <c r="O5114" s="15">
        <f>Premissas!$I$4</f>
        <v>20.16</v>
      </c>
      <c r="P5114" s="16">
        <f t="shared" si="7833"/>
        <v>0</v>
      </c>
      <c r="Q5114" s="17">
        <f>P5114*Premissas!$C$13</f>
        <v>0</v>
      </c>
      <c r="R5114" s="15">
        <f t="shared" si="7834"/>
        <v>366</v>
      </c>
      <c r="S5114" s="18">
        <f>R5114*Premissas!$C$11</f>
        <v>17628.440366972478</v>
      </c>
      <c r="Y5114" s="7" t="str">
        <f>Premissas!$E$4</f>
        <v>agosto/19</v>
      </c>
      <c r="Z5114" s="29">
        <f t="shared" si="7839"/>
        <v>366</v>
      </c>
      <c r="AA5114" s="15">
        <f>Premissas!$H$4</f>
        <v>46.48</v>
      </c>
      <c r="AB5114" s="16">
        <f t="shared" si="7836"/>
        <v>0</v>
      </c>
      <c r="AC5114" s="17">
        <f>AB5114*Premissas!$C$6</f>
        <v>0</v>
      </c>
      <c r="AD5114" s="15">
        <f t="shared" si="7837"/>
        <v>366</v>
      </c>
      <c r="AE5114" s="18">
        <f>AD5114*Premissas!$C$12</f>
        <v>11798.608035431826</v>
      </c>
    </row>
    <row r="5115" spans="1:33" x14ac:dyDescent="0.25">
      <c r="A5115" s="7" t="str">
        <f>Premissas!$E$5</f>
        <v>julho/19</v>
      </c>
      <c r="B5115" s="29">
        <f t="shared" si="7840"/>
        <v>366</v>
      </c>
      <c r="C5115" s="15">
        <f>LARGE(Premissas!$H$5:$I$5,1)</f>
        <v>63.17</v>
      </c>
      <c r="D5115" s="16">
        <f t="shared" si="7830"/>
        <v>0</v>
      </c>
      <c r="E5115" s="17">
        <f>D5115*Premissas!$C$6</f>
        <v>0</v>
      </c>
      <c r="F5115" s="15">
        <f t="shared" si="7831"/>
        <v>366</v>
      </c>
      <c r="G5115" s="18">
        <f>F5115*Premissas!$C$5</f>
        <v>11798.608035431826</v>
      </c>
      <c r="M5115" s="7" t="str">
        <f>Premissas!$E$5</f>
        <v>julho/19</v>
      </c>
      <c r="N5115" s="29">
        <f t="shared" si="7838"/>
        <v>366</v>
      </c>
      <c r="O5115" s="15">
        <f>Premissas!$I$5</f>
        <v>39.979999999999997</v>
      </c>
      <c r="P5115" s="16">
        <f t="shared" si="7833"/>
        <v>0</v>
      </c>
      <c r="Q5115" s="17">
        <f>P5115*Premissas!$C$13</f>
        <v>0</v>
      </c>
      <c r="R5115" s="15">
        <f t="shared" si="7834"/>
        <v>366</v>
      </c>
      <c r="S5115" s="18">
        <f>R5115*Premissas!$C$11</f>
        <v>17628.440366972478</v>
      </c>
      <c r="Y5115" s="7" t="str">
        <f>Premissas!$E$5</f>
        <v>julho/19</v>
      </c>
      <c r="Z5115" s="29">
        <f t="shared" si="7839"/>
        <v>366</v>
      </c>
      <c r="AA5115" s="15">
        <f>Premissas!$H$5</f>
        <v>63.17</v>
      </c>
      <c r="AB5115" s="16">
        <f t="shared" si="7836"/>
        <v>0</v>
      </c>
      <c r="AC5115" s="17">
        <f>AB5115*Premissas!$C$6</f>
        <v>0</v>
      </c>
      <c r="AD5115" s="15">
        <f t="shared" si="7837"/>
        <v>366</v>
      </c>
      <c r="AE5115" s="18">
        <f>AD5115*Premissas!$C$12</f>
        <v>11798.608035431826</v>
      </c>
    </row>
    <row r="5116" spans="1:33" x14ac:dyDescent="0.25">
      <c r="A5116" s="7" t="str">
        <f>Premissas!$E$6</f>
        <v>junho/19</v>
      </c>
      <c r="B5116" s="29">
        <f t="shared" si="7840"/>
        <v>366</v>
      </c>
      <c r="C5116" s="15">
        <f>LARGE(Premissas!$H$6:$I$6,1)</f>
        <v>59.47</v>
      </c>
      <c r="D5116" s="16">
        <f t="shared" si="7830"/>
        <v>0</v>
      </c>
      <c r="E5116" s="17">
        <f>D5116*Premissas!$C$6</f>
        <v>0</v>
      </c>
      <c r="F5116" s="15">
        <f t="shared" si="7831"/>
        <v>366</v>
      </c>
      <c r="G5116" s="18">
        <f>F5116*Premissas!$C$5</f>
        <v>11798.608035431826</v>
      </c>
      <c r="M5116" s="7" t="str">
        <f>Premissas!$E$6</f>
        <v>junho/19</v>
      </c>
      <c r="N5116" s="29">
        <f t="shared" si="7838"/>
        <v>366</v>
      </c>
      <c r="O5116" s="15">
        <f>Premissas!$I$6</f>
        <v>47.71</v>
      </c>
      <c r="P5116" s="16">
        <f t="shared" si="7833"/>
        <v>0</v>
      </c>
      <c r="Q5116" s="17">
        <f>P5116*Premissas!$C$13</f>
        <v>0</v>
      </c>
      <c r="R5116" s="15">
        <f t="shared" si="7834"/>
        <v>366</v>
      </c>
      <c r="S5116" s="18">
        <f>R5116*Premissas!$C$11</f>
        <v>17628.440366972478</v>
      </c>
      <c r="Y5116" s="7" t="str">
        <f>Premissas!$E$6</f>
        <v>junho/19</v>
      </c>
      <c r="Z5116" s="29">
        <f t="shared" si="7839"/>
        <v>366</v>
      </c>
      <c r="AA5116" s="15">
        <f>Premissas!$H$6</f>
        <v>59.47</v>
      </c>
      <c r="AB5116" s="16">
        <f t="shared" si="7836"/>
        <v>0</v>
      </c>
      <c r="AC5116" s="17">
        <f>AB5116*Premissas!$C$6</f>
        <v>0</v>
      </c>
      <c r="AD5116" s="15">
        <f t="shared" si="7837"/>
        <v>366</v>
      </c>
      <c r="AE5116" s="18">
        <f>AD5116*Premissas!$C$12</f>
        <v>11798.608035431826</v>
      </c>
    </row>
    <row r="5117" spans="1:33" x14ac:dyDescent="0.25">
      <c r="A5117" s="7" t="str">
        <f>Premissas!$E$7</f>
        <v>maio/19</v>
      </c>
      <c r="B5117" s="29">
        <f t="shared" si="7840"/>
        <v>366</v>
      </c>
      <c r="C5117" s="15">
        <f>LARGE(Premissas!$H$7:$I$7,1)</f>
        <v>61.04</v>
      </c>
      <c r="D5117" s="20">
        <f t="shared" si="7830"/>
        <v>0</v>
      </c>
      <c r="E5117" s="17">
        <f>D5117*Premissas!$C$6</f>
        <v>0</v>
      </c>
      <c r="F5117" s="15">
        <f t="shared" si="7831"/>
        <v>366</v>
      </c>
      <c r="G5117" s="18">
        <f>F5117*Premissas!$C$5</f>
        <v>11798.608035431826</v>
      </c>
      <c r="M5117" s="7" t="str">
        <f>Premissas!$E$7</f>
        <v>maio/19</v>
      </c>
      <c r="N5117" s="29">
        <f t="shared" si="7838"/>
        <v>366</v>
      </c>
      <c r="O5117" s="15">
        <f>Premissas!$I$7</f>
        <v>46.37</v>
      </c>
      <c r="P5117" s="20">
        <f t="shared" si="7833"/>
        <v>0</v>
      </c>
      <c r="Q5117" s="17">
        <f>P5117*Premissas!$C$13</f>
        <v>0</v>
      </c>
      <c r="R5117" s="15">
        <f t="shared" si="7834"/>
        <v>366</v>
      </c>
      <c r="S5117" s="18">
        <f>R5117*Premissas!$C$11</f>
        <v>17628.440366972478</v>
      </c>
      <c r="Y5117" s="7" t="str">
        <f>Premissas!$E$7</f>
        <v>maio/19</v>
      </c>
      <c r="Z5117" s="29">
        <f t="shared" si="7839"/>
        <v>366</v>
      </c>
      <c r="AA5117" s="15">
        <f>Premissas!$H$7</f>
        <v>61.04</v>
      </c>
      <c r="AB5117" s="20">
        <f t="shared" si="7836"/>
        <v>0</v>
      </c>
      <c r="AC5117" s="17">
        <f>AB5117*Premissas!$C$6</f>
        <v>0</v>
      </c>
      <c r="AD5117" s="15">
        <f t="shared" si="7837"/>
        <v>366</v>
      </c>
      <c r="AE5117" s="18">
        <f>AD5117*Premissas!$C$12</f>
        <v>11798.608035431826</v>
      </c>
    </row>
    <row r="5118" spans="1:33" x14ac:dyDescent="0.25">
      <c r="A5118" s="7" t="str">
        <f>Premissas!$E$8</f>
        <v>abril/19</v>
      </c>
      <c r="B5118" s="29">
        <f t="shared" si="7840"/>
        <v>366</v>
      </c>
      <c r="C5118" s="15">
        <f>LARGE(Premissas!$H$8:$I$8,1)</f>
        <v>81.98</v>
      </c>
      <c r="D5118" s="20">
        <f t="shared" si="7830"/>
        <v>0</v>
      </c>
      <c r="E5118" s="17">
        <f>D5118*Premissas!$C$6</f>
        <v>0</v>
      </c>
      <c r="F5118" s="15">
        <f t="shared" si="7831"/>
        <v>366</v>
      </c>
      <c r="G5118" s="18">
        <f>F5118*Premissas!$C$5</f>
        <v>11798.608035431826</v>
      </c>
      <c r="M5118" s="7" t="str">
        <f>Premissas!$E$8</f>
        <v>abril/19</v>
      </c>
      <c r="N5118" s="29">
        <f t="shared" si="7838"/>
        <v>366</v>
      </c>
      <c r="O5118" s="15">
        <f>Premissas!$I$8</f>
        <v>53.09</v>
      </c>
      <c r="P5118" s="20">
        <f t="shared" si="7833"/>
        <v>0</v>
      </c>
      <c r="Q5118" s="17">
        <f>P5118*Premissas!$C$13</f>
        <v>0</v>
      </c>
      <c r="R5118" s="15">
        <f t="shared" si="7834"/>
        <v>366</v>
      </c>
      <c r="S5118" s="18">
        <f>R5118*Premissas!$C$11</f>
        <v>17628.440366972478</v>
      </c>
      <c r="Y5118" s="7" t="str">
        <f>Premissas!$E$8</f>
        <v>abril/19</v>
      </c>
      <c r="Z5118" s="29">
        <f t="shared" si="7839"/>
        <v>366</v>
      </c>
      <c r="AA5118" s="15">
        <f>Premissas!$H$8</f>
        <v>81.98</v>
      </c>
      <c r="AB5118" s="20">
        <f t="shared" si="7836"/>
        <v>0</v>
      </c>
      <c r="AC5118" s="17">
        <f>AB5118*Premissas!$C$6</f>
        <v>0</v>
      </c>
      <c r="AD5118" s="15">
        <f t="shared" si="7837"/>
        <v>366</v>
      </c>
      <c r="AE5118" s="18">
        <f>AD5118*Premissas!$C$12</f>
        <v>11798.608035431826</v>
      </c>
    </row>
    <row r="5119" spans="1:33" x14ac:dyDescent="0.25">
      <c r="A5119" s="7" t="str">
        <f>Premissas!$E$9</f>
        <v>março/19</v>
      </c>
      <c r="B5119" s="29">
        <f t="shared" si="7840"/>
        <v>366</v>
      </c>
      <c r="C5119" s="15">
        <f>LARGE(Premissas!$H$9:$I$9,1)</f>
        <v>77.73</v>
      </c>
      <c r="D5119" s="20">
        <f t="shared" si="7830"/>
        <v>0</v>
      </c>
      <c r="E5119" s="17">
        <f>D5119*Premissas!$C$6</f>
        <v>0</v>
      </c>
      <c r="F5119" s="15">
        <f t="shared" si="7831"/>
        <v>366</v>
      </c>
      <c r="G5119" s="18">
        <f>F5119*Premissas!$C$5</f>
        <v>11798.608035431826</v>
      </c>
      <c r="M5119" s="7" t="str">
        <f>Premissas!$E$9</f>
        <v>março/19</v>
      </c>
      <c r="N5119" s="29">
        <f t="shared" si="7838"/>
        <v>366</v>
      </c>
      <c r="O5119" s="15">
        <f>Premissas!$I$9</f>
        <v>77.73</v>
      </c>
      <c r="P5119" s="20">
        <f t="shared" si="7833"/>
        <v>0</v>
      </c>
      <c r="Q5119" s="17">
        <f>P5119*Premissas!$C$13</f>
        <v>0</v>
      </c>
      <c r="R5119" s="15">
        <f t="shared" si="7834"/>
        <v>366</v>
      </c>
      <c r="S5119" s="18">
        <f>R5119*Premissas!$C$11</f>
        <v>17628.440366972478</v>
      </c>
      <c r="Y5119" s="7" t="str">
        <f>Premissas!$E$9</f>
        <v>março/19</v>
      </c>
      <c r="Z5119" s="29">
        <f t="shared" si="7839"/>
        <v>366</v>
      </c>
      <c r="AA5119" s="15">
        <f>Premissas!$H$9</f>
        <v>77.62</v>
      </c>
      <c r="AB5119" s="20">
        <f t="shared" si="7836"/>
        <v>0</v>
      </c>
      <c r="AC5119" s="17">
        <f>AB5119*Premissas!$C$6</f>
        <v>0</v>
      </c>
      <c r="AD5119" s="15">
        <f t="shared" si="7837"/>
        <v>366</v>
      </c>
      <c r="AE5119" s="18">
        <f>AD5119*Premissas!$C$12</f>
        <v>11798.608035431826</v>
      </c>
    </row>
    <row r="5120" spans="1:33" x14ac:dyDescent="0.25">
      <c r="A5120" s="7" t="str">
        <f>Premissas!$E$10</f>
        <v>fevereiro/19</v>
      </c>
      <c r="B5120" s="29">
        <f t="shared" si="7840"/>
        <v>366</v>
      </c>
      <c r="C5120" s="15">
        <f>LARGE(Premissas!$H$10:$I$10,1)</f>
        <v>89.49</v>
      </c>
      <c r="D5120" s="20">
        <f t="shared" si="7830"/>
        <v>0</v>
      </c>
      <c r="E5120" s="17">
        <f>D5120*Premissas!$C$6</f>
        <v>0</v>
      </c>
      <c r="F5120" s="15">
        <f t="shared" si="7831"/>
        <v>366</v>
      </c>
      <c r="G5120" s="18">
        <f>F5120*Premissas!$C$5</f>
        <v>11798.608035431826</v>
      </c>
      <c r="M5120" s="7" t="str">
        <f>Premissas!$E$10</f>
        <v>fevereiro/19</v>
      </c>
      <c r="N5120" s="29">
        <f t="shared" si="7838"/>
        <v>366</v>
      </c>
      <c r="O5120" s="15">
        <f>Premissas!$I$10</f>
        <v>61.82</v>
      </c>
      <c r="P5120" s="20">
        <f t="shared" si="7833"/>
        <v>0</v>
      </c>
      <c r="Q5120" s="17">
        <f>P5120*Premissas!$C$13</f>
        <v>0</v>
      </c>
      <c r="R5120" s="15">
        <f t="shared" si="7834"/>
        <v>366</v>
      </c>
      <c r="S5120" s="18">
        <f>R5120*Premissas!$C$11</f>
        <v>17628.440366972478</v>
      </c>
      <c r="Y5120" s="7" t="str">
        <f>Premissas!$E$10</f>
        <v>fevereiro/19</v>
      </c>
      <c r="Z5120" s="29">
        <f t="shared" si="7839"/>
        <v>366</v>
      </c>
      <c r="AA5120" s="15">
        <f>Premissas!$H$10</f>
        <v>89.49</v>
      </c>
      <c r="AB5120" s="20">
        <f t="shared" si="7836"/>
        <v>0</v>
      </c>
      <c r="AC5120" s="17">
        <f>AB5120*Premissas!$C$6</f>
        <v>0</v>
      </c>
      <c r="AD5120" s="15">
        <f t="shared" si="7837"/>
        <v>366</v>
      </c>
      <c r="AE5120" s="18">
        <f>AD5120*Premissas!$C$12</f>
        <v>11798.608035431826</v>
      </c>
    </row>
    <row r="5121" spans="1:33" x14ac:dyDescent="0.25">
      <c r="A5121" s="7" t="str">
        <f>Premissas!$E$11</f>
        <v>janeiro/19</v>
      </c>
      <c r="B5121" s="29">
        <f t="shared" si="7840"/>
        <v>366</v>
      </c>
      <c r="C5121" s="15">
        <f>LARGE(Premissas!$H$11:$I$11,1)</f>
        <v>81.09</v>
      </c>
      <c r="D5121" s="16">
        <f t="shared" si="7830"/>
        <v>0</v>
      </c>
      <c r="E5121" s="17">
        <f>D5121*Premissas!$C$6</f>
        <v>0</v>
      </c>
      <c r="F5121" s="15">
        <f t="shared" si="7831"/>
        <v>366</v>
      </c>
      <c r="G5121" s="18">
        <f>F5121*Premissas!$C$5</f>
        <v>11798.608035431826</v>
      </c>
      <c r="M5121" s="7" t="str">
        <f>Premissas!$E$11</f>
        <v>janeiro/19</v>
      </c>
      <c r="N5121" s="29">
        <f t="shared" si="7838"/>
        <v>366</v>
      </c>
      <c r="O5121" s="15">
        <f>Premissas!$I$11</f>
        <v>57.12</v>
      </c>
      <c r="P5121" s="16">
        <f t="shared" si="7833"/>
        <v>0</v>
      </c>
      <c r="Q5121" s="17">
        <f>P5121*Premissas!$C$13</f>
        <v>0</v>
      </c>
      <c r="R5121" s="15">
        <f t="shared" si="7834"/>
        <v>366</v>
      </c>
      <c r="S5121" s="18">
        <f>R5121*Premissas!$C$11</f>
        <v>17628.440366972478</v>
      </c>
      <c r="Y5121" s="7" t="str">
        <f>Premissas!$E$11</f>
        <v>janeiro/19</v>
      </c>
      <c r="Z5121" s="29">
        <f t="shared" si="7839"/>
        <v>366</v>
      </c>
      <c r="AA5121" s="15">
        <f>Premissas!$H$11</f>
        <v>81.09</v>
      </c>
      <c r="AB5121" s="16">
        <f t="shared" si="7836"/>
        <v>0</v>
      </c>
      <c r="AC5121" s="17">
        <f>AB5121*Premissas!$C$6</f>
        <v>0</v>
      </c>
      <c r="AD5121" s="15">
        <f t="shared" si="7837"/>
        <v>366</v>
      </c>
      <c r="AE5121" s="18">
        <f>AD5121*Premissas!$C$12</f>
        <v>11798.608035431826</v>
      </c>
    </row>
    <row r="5122" spans="1:33" x14ac:dyDescent="0.25">
      <c r="A5122" s="7" t="str">
        <f>Premissas!$E$12</f>
        <v>dezembro/18</v>
      </c>
      <c r="B5122" s="29">
        <f t="shared" si="7840"/>
        <v>366</v>
      </c>
      <c r="C5122" s="15">
        <f>LARGE(Premissas!$H$12:$I$12,1)</f>
        <v>66.98</v>
      </c>
      <c r="D5122" s="16">
        <f t="shared" si="7830"/>
        <v>0</v>
      </c>
      <c r="E5122" s="17">
        <f>D5122*Premissas!$C$6</f>
        <v>0</v>
      </c>
      <c r="F5122" s="15">
        <f t="shared" si="7831"/>
        <v>366</v>
      </c>
      <c r="G5122" s="18">
        <f>F5122*Premissas!$C$5</f>
        <v>11798.608035431826</v>
      </c>
      <c r="M5122" s="7" t="str">
        <f>Premissas!$E$12</f>
        <v>dezembro/18</v>
      </c>
      <c r="N5122" s="29">
        <f t="shared" si="7838"/>
        <v>366</v>
      </c>
      <c r="O5122" s="15">
        <f>Premissas!$I$12</f>
        <v>56.9</v>
      </c>
      <c r="P5122" s="16">
        <f t="shared" si="7833"/>
        <v>0</v>
      </c>
      <c r="Q5122" s="17">
        <f>P5122*Premissas!$C$13</f>
        <v>0</v>
      </c>
      <c r="R5122" s="15">
        <f t="shared" si="7834"/>
        <v>366</v>
      </c>
      <c r="S5122" s="18">
        <f>R5122*Premissas!$C$11</f>
        <v>17628.440366972478</v>
      </c>
      <c r="Y5122" s="7" t="str">
        <f>Premissas!$E$12</f>
        <v>dezembro/18</v>
      </c>
      <c r="Z5122" s="29">
        <f t="shared" si="7839"/>
        <v>366</v>
      </c>
      <c r="AA5122" s="15">
        <f>Premissas!$H$12</f>
        <v>66.98</v>
      </c>
      <c r="AB5122" s="16">
        <f t="shared" si="7836"/>
        <v>0</v>
      </c>
      <c r="AC5122" s="17">
        <f>AB5122*Premissas!$C$6</f>
        <v>0</v>
      </c>
      <c r="AD5122" s="15">
        <f t="shared" si="7837"/>
        <v>366</v>
      </c>
      <c r="AE5122" s="18">
        <f>AD5122*Premissas!$C$12</f>
        <v>11798.608035431826</v>
      </c>
    </row>
    <row r="5123" spans="1:33" x14ac:dyDescent="0.25">
      <c r="A5123" s="7" t="str">
        <f>Premissas!$E$13</f>
        <v>novembro/18</v>
      </c>
      <c r="B5123" s="29">
        <f t="shared" si="7840"/>
        <v>366</v>
      </c>
      <c r="C5123" s="15">
        <f>LARGE(Premissas!$H$13:$I$13,1)</f>
        <v>66.42</v>
      </c>
      <c r="D5123" s="16">
        <f t="shared" si="7830"/>
        <v>0</v>
      </c>
      <c r="E5123" s="17">
        <f>D5123*Premissas!$C$6</f>
        <v>0</v>
      </c>
      <c r="F5123" s="15">
        <f t="shared" si="7831"/>
        <v>366</v>
      </c>
      <c r="G5123" s="18">
        <f>F5123*Premissas!$C$5</f>
        <v>11798.608035431826</v>
      </c>
      <c r="M5123" s="7" t="str">
        <f>Premissas!$E$13</f>
        <v>novembro/18</v>
      </c>
      <c r="N5123" s="29">
        <f t="shared" si="7838"/>
        <v>366</v>
      </c>
      <c r="O5123" s="15">
        <f>Premissas!$I$13</f>
        <v>40.659999999999997</v>
      </c>
      <c r="P5123" s="16">
        <f t="shared" si="7833"/>
        <v>0</v>
      </c>
      <c r="Q5123" s="17">
        <f>P5123*Premissas!$C$13</f>
        <v>0</v>
      </c>
      <c r="R5123" s="15">
        <f t="shared" si="7834"/>
        <v>366</v>
      </c>
      <c r="S5123" s="18">
        <f>R5123*Premissas!$C$11</f>
        <v>17628.440366972478</v>
      </c>
      <c r="Y5123" s="7" t="str">
        <f>Premissas!$E$13</f>
        <v>novembro/18</v>
      </c>
      <c r="Z5123" s="29">
        <f t="shared" si="7839"/>
        <v>366</v>
      </c>
      <c r="AA5123" s="15">
        <f>Premissas!$H$13</f>
        <v>66.42</v>
      </c>
      <c r="AB5123" s="16">
        <f t="shared" si="7836"/>
        <v>0</v>
      </c>
      <c r="AC5123" s="17">
        <f>AB5123*Premissas!$C$6</f>
        <v>0</v>
      </c>
      <c r="AD5123" s="15">
        <f t="shared" si="7837"/>
        <v>366</v>
      </c>
      <c r="AE5123" s="18">
        <f>AD5123*Premissas!$C$12</f>
        <v>11798.608035431826</v>
      </c>
    </row>
    <row r="5124" spans="1:33" x14ac:dyDescent="0.25">
      <c r="A5124" s="26" t="s">
        <v>35</v>
      </c>
      <c r="B5124" s="5"/>
      <c r="C5124" s="5">
        <f>LARGE(C5111:C5123,1)</f>
        <v>89.49</v>
      </c>
      <c r="D5124" s="5">
        <f>LARGE(D5111:D5123,1)</f>
        <v>0</v>
      </c>
      <c r="E5124" s="27">
        <f>SUM(E5112:E5123)</f>
        <v>0</v>
      </c>
      <c r="F5124" s="5">
        <f>LARGE(F5111:F5123,1)</f>
        <v>366</v>
      </c>
      <c r="G5124" s="27">
        <f t="shared" si="7754"/>
        <v>141583.29642518191</v>
      </c>
      <c r="H5124" s="50">
        <f>E5124+G5124</f>
        <v>141583.29642518191</v>
      </c>
      <c r="I5124">
        <f>B5112</f>
        <v>366</v>
      </c>
      <c r="M5124" s="26" t="s">
        <v>35</v>
      </c>
      <c r="N5124" s="5"/>
      <c r="O5124" s="5">
        <f t="shared" ref="O5124:P5124" si="7841">LARGE(O5111:O5123,1)</f>
        <v>77.73</v>
      </c>
      <c r="P5124" s="5">
        <f t="shared" si="7841"/>
        <v>0</v>
      </c>
      <c r="Q5124" s="27">
        <f t="shared" ref="Q5124" si="7842">SUM(Q5112:Q5123)</f>
        <v>0</v>
      </c>
      <c r="R5124" s="5">
        <f t="shared" ref="R5124" si="7843">LARGE(R5111:R5123,1)</f>
        <v>366</v>
      </c>
      <c r="S5124" s="27">
        <f t="shared" si="7758"/>
        <v>211541.28440366968</v>
      </c>
      <c r="T5124" s="50">
        <f t="shared" ref="T5124" si="7844">Q5124+S5124</f>
        <v>211541.28440366968</v>
      </c>
      <c r="U5124">
        <f t="shared" ref="U5124" si="7845">N5112</f>
        <v>366</v>
      </c>
      <c r="Y5124" s="26" t="s">
        <v>35</v>
      </c>
      <c r="Z5124" s="5"/>
      <c r="AA5124" s="5">
        <f t="shared" ref="AA5124:AB5124" si="7846">LARGE(AA5111:AA5123,1)</f>
        <v>89.49</v>
      </c>
      <c r="AB5124" s="5">
        <f t="shared" si="7846"/>
        <v>0</v>
      </c>
      <c r="AC5124" s="27">
        <f t="shared" ref="AC5124" si="7847">SUM(AC5112:AC5123)</f>
        <v>0</v>
      </c>
      <c r="AD5124" s="5">
        <f t="shared" ref="AD5124" si="7848">LARGE(AD5111:AD5123,1)</f>
        <v>366</v>
      </c>
      <c r="AE5124" s="27">
        <f t="shared" si="7764"/>
        <v>141583.29642518191</v>
      </c>
      <c r="AF5124" s="50">
        <f t="shared" ref="AF5124" si="7849">AC5124+AE5124</f>
        <v>141583.29642518191</v>
      </c>
      <c r="AG5124">
        <f t="shared" ref="AG5124" si="7850">Z5112</f>
        <v>366</v>
      </c>
    </row>
    <row r="5125" spans="1:33" x14ac:dyDescent="0.25">
      <c r="A5125" s="6" t="s">
        <v>12</v>
      </c>
      <c r="B5125" s="6" t="s">
        <v>18</v>
      </c>
      <c r="C5125" s="6" t="s">
        <v>19</v>
      </c>
      <c r="D5125" s="14" t="s">
        <v>20</v>
      </c>
      <c r="E5125" s="14" t="s">
        <v>21</v>
      </c>
      <c r="F5125" s="6" t="s">
        <v>22</v>
      </c>
      <c r="G5125" s="6" t="s">
        <v>23</v>
      </c>
      <c r="M5125" s="6" t="s">
        <v>12</v>
      </c>
      <c r="N5125" s="6" t="s">
        <v>18</v>
      </c>
      <c r="O5125" s="6" t="s">
        <v>19</v>
      </c>
      <c r="P5125" s="14" t="s">
        <v>20</v>
      </c>
      <c r="Q5125" s="14" t="s">
        <v>21</v>
      </c>
      <c r="R5125" s="6" t="s">
        <v>22</v>
      </c>
      <c r="S5125" s="6" t="s">
        <v>23</v>
      </c>
      <c r="Y5125" s="6" t="s">
        <v>12</v>
      </c>
      <c r="Z5125" s="6" t="s">
        <v>18</v>
      </c>
      <c r="AA5125" s="6" t="s">
        <v>19</v>
      </c>
      <c r="AB5125" s="14" t="s">
        <v>20</v>
      </c>
      <c r="AC5125" s="14" t="s">
        <v>21</v>
      </c>
      <c r="AD5125" s="6" t="s">
        <v>22</v>
      </c>
      <c r="AE5125" s="6" t="s">
        <v>23</v>
      </c>
    </row>
    <row r="5126" spans="1:33" x14ac:dyDescent="0.25">
      <c r="A5126" s="7" t="str">
        <f>Premissas!$E$2</f>
        <v>outubro/19</v>
      </c>
      <c r="B5126" s="29">
        <f>B5112+1</f>
        <v>367</v>
      </c>
      <c r="C5126" s="15">
        <f>LARGE(Premissas!$H$2:$I$2,1)</f>
        <v>63.39</v>
      </c>
      <c r="D5126" s="16">
        <f t="shared" ref="D5126:D5137" si="7851">IF(C5126&gt;105%*B5126,(C5126-B5126),0)</f>
        <v>0</v>
      </c>
      <c r="E5126" s="17">
        <f>D5126*Premissas!$C$6</f>
        <v>0</v>
      </c>
      <c r="F5126" s="15">
        <f t="shared" ref="F5126:F5137" si="7852">IF(C5126&gt;B5126,C5126,B5126)</f>
        <v>367</v>
      </c>
      <c r="G5126" s="18">
        <f>F5126*Premissas!$C$5</f>
        <v>11830.844669408416</v>
      </c>
      <c r="M5126" s="7" t="str">
        <f>Premissas!$E$2</f>
        <v>outubro/19</v>
      </c>
      <c r="N5126" s="29">
        <f t="shared" ref="N5126" si="7853">N5112+1</f>
        <v>367</v>
      </c>
      <c r="O5126" s="15">
        <f>Premissas!$I$2</f>
        <v>63.39</v>
      </c>
      <c r="P5126" s="16">
        <f t="shared" ref="P5126:P5137" si="7854">IF(O5126&gt;105%*N5126,(O5126-N5126),0)</f>
        <v>0</v>
      </c>
      <c r="Q5126" s="17">
        <f>P5126*Premissas!$C$13</f>
        <v>0</v>
      </c>
      <c r="R5126" s="15">
        <f t="shared" ref="R5126:R5137" si="7855">IF(O5126&gt;N5126,O5126,N5126)</f>
        <v>367</v>
      </c>
      <c r="S5126" s="18">
        <f>R5126*Premissas!$C$11</f>
        <v>17676.605504587154</v>
      </c>
      <c r="Y5126" s="7" t="str">
        <f>Premissas!$E$2</f>
        <v>outubro/19</v>
      </c>
      <c r="Z5126" s="29">
        <f t="shared" ref="Z5126" si="7856">Z5112+1</f>
        <v>367</v>
      </c>
      <c r="AA5126" s="15">
        <f>Premissas!$H$2</f>
        <v>58.8</v>
      </c>
      <c r="AB5126" s="16">
        <f t="shared" ref="AB5126:AB5137" si="7857">IF(AA5126&gt;105%*Z5126,(AA5126-Z5126),0)</f>
        <v>0</v>
      </c>
      <c r="AC5126" s="17">
        <f>AB5126*Premissas!$C$6</f>
        <v>0</v>
      </c>
      <c r="AD5126" s="15">
        <f t="shared" ref="AD5126:AD5137" si="7858">IF(AA5126&gt;Z5126,AA5126,Z5126)</f>
        <v>367</v>
      </c>
      <c r="AE5126" s="18">
        <f>AD5126*Premissas!$C$12</f>
        <v>11830.844669408416</v>
      </c>
    </row>
    <row r="5127" spans="1:33" x14ac:dyDescent="0.25">
      <c r="A5127" s="7" t="str">
        <f>Premissas!$E$3</f>
        <v>setembro/19</v>
      </c>
      <c r="B5127" s="29">
        <f>B5126</f>
        <v>367</v>
      </c>
      <c r="C5127" s="15">
        <f>LARGE(Premissas!$H$3:$I$3,1)</f>
        <v>58.91</v>
      </c>
      <c r="D5127" s="16">
        <f t="shared" si="7851"/>
        <v>0</v>
      </c>
      <c r="E5127" s="17">
        <f>D5127*Premissas!$C$6</f>
        <v>0</v>
      </c>
      <c r="F5127" s="15">
        <f t="shared" si="7852"/>
        <v>367</v>
      </c>
      <c r="G5127" s="18">
        <f>F5127*Premissas!$C$5</f>
        <v>11830.844669408416</v>
      </c>
      <c r="M5127" s="7" t="str">
        <f>Premissas!$E$3</f>
        <v>setembro/19</v>
      </c>
      <c r="N5127" s="29">
        <f t="shared" ref="N5127:N5137" si="7859">N5126</f>
        <v>367</v>
      </c>
      <c r="O5127" s="15">
        <f>Premissas!$I$3</f>
        <v>52.19</v>
      </c>
      <c r="P5127" s="16">
        <f t="shared" si="7854"/>
        <v>0</v>
      </c>
      <c r="Q5127" s="17">
        <f>P5127*Premissas!$C$13</f>
        <v>0</v>
      </c>
      <c r="R5127" s="15">
        <f t="shared" si="7855"/>
        <v>367</v>
      </c>
      <c r="S5127" s="18">
        <f>R5127*Premissas!$C$11</f>
        <v>17676.605504587154</v>
      </c>
      <c r="Y5127" s="7" t="str">
        <f>Premissas!$E$3</f>
        <v>setembro/19</v>
      </c>
      <c r="Z5127" s="29">
        <f t="shared" ref="Z5127:Z5137" si="7860">Z5126</f>
        <v>367</v>
      </c>
      <c r="AA5127" s="15">
        <f>Premissas!$H$3</f>
        <v>58.91</v>
      </c>
      <c r="AB5127" s="16">
        <f t="shared" si="7857"/>
        <v>0</v>
      </c>
      <c r="AC5127" s="17">
        <f>AB5127*Premissas!$C$6</f>
        <v>0</v>
      </c>
      <c r="AD5127" s="15">
        <f t="shared" si="7858"/>
        <v>367</v>
      </c>
      <c r="AE5127" s="18">
        <f>AD5127*Premissas!$C$12</f>
        <v>11830.844669408416</v>
      </c>
    </row>
    <row r="5128" spans="1:33" x14ac:dyDescent="0.25">
      <c r="A5128" s="7" t="str">
        <f>Premissas!$E$4</f>
        <v>agosto/19</v>
      </c>
      <c r="B5128" s="29">
        <f t="shared" ref="B5128:B5137" si="7861">B5127</f>
        <v>367</v>
      </c>
      <c r="C5128" s="15">
        <f>LARGE(Premissas!$H$4:$I$4,1)</f>
        <v>46.48</v>
      </c>
      <c r="D5128" s="16">
        <f t="shared" si="7851"/>
        <v>0</v>
      </c>
      <c r="E5128" s="17">
        <f>D5128*Premissas!$C$6</f>
        <v>0</v>
      </c>
      <c r="F5128" s="15">
        <f t="shared" si="7852"/>
        <v>367</v>
      </c>
      <c r="G5128" s="18">
        <f>F5128*Premissas!$C$5</f>
        <v>11830.844669408416</v>
      </c>
      <c r="M5128" s="7" t="str">
        <f>Premissas!$E$4</f>
        <v>agosto/19</v>
      </c>
      <c r="N5128" s="29">
        <f t="shared" si="7859"/>
        <v>367</v>
      </c>
      <c r="O5128" s="15">
        <f>Premissas!$I$4</f>
        <v>20.16</v>
      </c>
      <c r="P5128" s="16">
        <f t="shared" si="7854"/>
        <v>0</v>
      </c>
      <c r="Q5128" s="17">
        <f>P5128*Premissas!$C$13</f>
        <v>0</v>
      </c>
      <c r="R5128" s="15">
        <f t="shared" si="7855"/>
        <v>367</v>
      </c>
      <c r="S5128" s="18">
        <f>R5128*Premissas!$C$11</f>
        <v>17676.605504587154</v>
      </c>
      <c r="Y5128" s="7" t="str">
        <f>Premissas!$E$4</f>
        <v>agosto/19</v>
      </c>
      <c r="Z5128" s="29">
        <f t="shared" si="7860"/>
        <v>367</v>
      </c>
      <c r="AA5128" s="15">
        <f>Premissas!$H$4</f>
        <v>46.48</v>
      </c>
      <c r="AB5128" s="16">
        <f t="shared" si="7857"/>
        <v>0</v>
      </c>
      <c r="AC5128" s="17">
        <f>AB5128*Premissas!$C$6</f>
        <v>0</v>
      </c>
      <c r="AD5128" s="15">
        <f t="shared" si="7858"/>
        <v>367</v>
      </c>
      <c r="AE5128" s="18">
        <f>AD5128*Premissas!$C$12</f>
        <v>11830.844669408416</v>
      </c>
    </row>
    <row r="5129" spans="1:33" x14ac:dyDescent="0.25">
      <c r="A5129" s="7" t="str">
        <f>Premissas!$E$5</f>
        <v>julho/19</v>
      </c>
      <c r="B5129" s="29">
        <f t="shared" si="7861"/>
        <v>367</v>
      </c>
      <c r="C5129" s="15">
        <f>LARGE(Premissas!$H$5:$I$5,1)</f>
        <v>63.17</v>
      </c>
      <c r="D5129" s="16">
        <f t="shared" si="7851"/>
        <v>0</v>
      </c>
      <c r="E5129" s="17">
        <f>D5129*Premissas!$C$6</f>
        <v>0</v>
      </c>
      <c r="F5129" s="15">
        <f t="shared" si="7852"/>
        <v>367</v>
      </c>
      <c r="G5129" s="18">
        <f>F5129*Premissas!$C$5</f>
        <v>11830.844669408416</v>
      </c>
      <c r="M5129" s="7" t="str">
        <f>Premissas!$E$5</f>
        <v>julho/19</v>
      </c>
      <c r="N5129" s="29">
        <f t="shared" si="7859"/>
        <v>367</v>
      </c>
      <c r="O5129" s="15">
        <f>Premissas!$I$5</f>
        <v>39.979999999999997</v>
      </c>
      <c r="P5129" s="16">
        <f t="shared" si="7854"/>
        <v>0</v>
      </c>
      <c r="Q5129" s="17">
        <f>P5129*Premissas!$C$13</f>
        <v>0</v>
      </c>
      <c r="R5129" s="15">
        <f t="shared" si="7855"/>
        <v>367</v>
      </c>
      <c r="S5129" s="18">
        <f>R5129*Premissas!$C$11</f>
        <v>17676.605504587154</v>
      </c>
      <c r="Y5129" s="7" t="str">
        <f>Premissas!$E$5</f>
        <v>julho/19</v>
      </c>
      <c r="Z5129" s="29">
        <f t="shared" si="7860"/>
        <v>367</v>
      </c>
      <c r="AA5129" s="15">
        <f>Premissas!$H$5</f>
        <v>63.17</v>
      </c>
      <c r="AB5129" s="16">
        <f t="shared" si="7857"/>
        <v>0</v>
      </c>
      <c r="AC5129" s="17">
        <f>AB5129*Premissas!$C$6</f>
        <v>0</v>
      </c>
      <c r="AD5129" s="15">
        <f t="shared" si="7858"/>
        <v>367</v>
      </c>
      <c r="AE5129" s="18">
        <f>AD5129*Premissas!$C$12</f>
        <v>11830.844669408416</v>
      </c>
    </row>
    <row r="5130" spans="1:33" x14ac:dyDescent="0.25">
      <c r="A5130" s="7" t="str">
        <f>Premissas!$E$6</f>
        <v>junho/19</v>
      </c>
      <c r="B5130" s="29">
        <f t="shared" si="7861"/>
        <v>367</v>
      </c>
      <c r="C5130" s="15">
        <f>LARGE(Premissas!$H$6:$I$6,1)</f>
        <v>59.47</v>
      </c>
      <c r="D5130" s="16">
        <f t="shared" si="7851"/>
        <v>0</v>
      </c>
      <c r="E5130" s="17">
        <f>D5130*Premissas!$C$6</f>
        <v>0</v>
      </c>
      <c r="F5130" s="15">
        <f t="shared" si="7852"/>
        <v>367</v>
      </c>
      <c r="G5130" s="18">
        <f>F5130*Premissas!$C$5</f>
        <v>11830.844669408416</v>
      </c>
      <c r="M5130" s="7" t="str">
        <f>Premissas!$E$6</f>
        <v>junho/19</v>
      </c>
      <c r="N5130" s="29">
        <f t="shared" si="7859"/>
        <v>367</v>
      </c>
      <c r="O5130" s="15">
        <f>Premissas!$I$6</f>
        <v>47.71</v>
      </c>
      <c r="P5130" s="16">
        <f t="shared" si="7854"/>
        <v>0</v>
      </c>
      <c r="Q5130" s="17">
        <f>P5130*Premissas!$C$13</f>
        <v>0</v>
      </c>
      <c r="R5130" s="15">
        <f t="shared" si="7855"/>
        <v>367</v>
      </c>
      <c r="S5130" s="18">
        <f>R5130*Premissas!$C$11</f>
        <v>17676.605504587154</v>
      </c>
      <c r="Y5130" s="7" t="str">
        <f>Premissas!$E$6</f>
        <v>junho/19</v>
      </c>
      <c r="Z5130" s="29">
        <f t="shared" si="7860"/>
        <v>367</v>
      </c>
      <c r="AA5130" s="15">
        <f>Premissas!$H$6</f>
        <v>59.47</v>
      </c>
      <c r="AB5130" s="16">
        <f t="shared" si="7857"/>
        <v>0</v>
      </c>
      <c r="AC5130" s="17">
        <f>AB5130*Premissas!$C$6</f>
        <v>0</v>
      </c>
      <c r="AD5130" s="15">
        <f t="shared" si="7858"/>
        <v>367</v>
      </c>
      <c r="AE5130" s="18">
        <f>AD5130*Premissas!$C$12</f>
        <v>11830.844669408416</v>
      </c>
    </row>
    <row r="5131" spans="1:33" x14ac:dyDescent="0.25">
      <c r="A5131" s="7" t="str">
        <f>Premissas!$E$7</f>
        <v>maio/19</v>
      </c>
      <c r="B5131" s="29">
        <f t="shared" si="7861"/>
        <v>367</v>
      </c>
      <c r="C5131" s="15">
        <f>LARGE(Premissas!$H$7:$I$7,1)</f>
        <v>61.04</v>
      </c>
      <c r="D5131" s="20">
        <f t="shared" si="7851"/>
        <v>0</v>
      </c>
      <c r="E5131" s="17">
        <f>D5131*Premissas!$C$6</f>
        <v>0</v>
      </c>
      <c r="F5131" s="15">
        <f t="shared" si="7852"/>
        <v>367</v>
      </c>
      <c r="G5131" s="18">
        <f>F5131*Premissas!$C$5</f>
        <v>11830.844669408416</v>
      </c>
      <c r="M5131" s="7" t="str">
        <f>Premissas!$E$7</f>
        <v>maio/19</v>
      </c>
      <c r="N5131" s="29">
        <f t="shared" si="7859"/>
        <v>367</v>
      </c>
      <c r="O5131" s="15">
        <f>Premissas!$I$7</f>
        <v>46.37</v>
      </c>
      <c r="P5131" s="20">
        <f t="shared" si="7854"/>
        <v>0</v>
      </c>
      <c r="Q5131" s="17">
        <f>P5131*Premissas!$C$13</f>
        <v>0</v>
      </c>
      <c r="R5131" s="15">
        <f t="shared" si="7855"/>
        <v>367</v>
      </c>
      <c r="S5131" s="18">
        <f>R5131*Premissas!$C$11</f>
        <v>17676.605504587154</v>
      </c>
      <c r="Y5131" s="7" t="str">
        <f>Premissas!$E$7</f>
        <v>maio/19</v>
      </c>
      <c r="Z5131" s="29">
        <f t="shared" si="7860"/>
        <v>367</v>
      </c>
      <c r="AA5131" s="15">
        <f>Premissas!$H$7</f>
        <v>61.04</v>
      </c>
      <c r="AB5131" s="20">
        <f t="shared" si="7857"/>
        <v>0</v>
      </c>
      <c r="AC5131" s="17">
        <f>AB5131*Premissas!$C$6</f>
        <v>0</v>
      </c>
      <c r="AD5131" s="15">
        <f t="shared" si="7858"/>
        <v>367</v>
      </c>
      <c r="AE5131" s="18">
        <f>AD5131*Premissas!$C$12</f>
        <v>11830.844669408416</v>
      </c>
    </row>
    <row r="5132" spans="1:33" x14ac:dyDescent="0.25">
      <c r="A5132" s="7" t="str">
        <f>Premissas!$E$8</f>
        <v>abril/19</v>
      </c>
      <c r="B5132" s="29">
        <f t="shared" si="7861"/>
        <v>367</v>
      </c>
      <c r="C5132" s="15">
        <f>LARGE(Premissas!$H$8:$I$8,1)</f>
        <v>81.98</v>
      </c>
      <c r="D5132" s="20">
        <f t="shared" si="7851"/>
        <v>0</v>
      </c>
      <c r="E5132" s="17">
        <f>D5132*Premissas!$C$6</f>
        <v>0</v>
      </c>
      <c r="F5132" s="15">
        <f t="shared" si="7852"/>
        <v>367</v>
      </c>
      <c r="G5132" s="18">
        <f>F5132*Premissas!$C$5</f>
        <v>11830.844669408416</v>
      </c>
      <c r="M5132" s="7" t="str">
        <f>Premissas!$E$8</f>
        <v>abril/19</v>
      </c>
      <c r="N5132" s="29">
        <f t="shared" si="7859"/>
        <v>367</v>
      </c>
      <c r="O5132" s="15">
        <f>Premissas!$I$8</f>
        <v>53.09</v>
      </c>
      <c r="P5132" s="20">
        <f t="shared" si="7854"/>
        <v>0</v>
      </c>
      <c r="Q5132" s="17">
        <f>P5132*Premissas!$C$13</f>
        <v>0</v>
      </c>
      <c r="R5132" s="15">
        <f t="shared" si="7855"/>
        <v>367</v>
      </c>
      <c r="S5132" s="18">
        <f>R5132*Premissas!$C$11</f>
        <v>17676.605504587154</v>
      </c>
      <c r="Y5132" s="7" t="str">
        <f>Premissas!$E$8</f>
        <v>abril/19</v>
      </c>
      <c r="Z5132" s="29">
        <f t="shared" si="7860"/>
        <v>367</v>
      </c>
      <c r="AA5132" s="15">
        <f>Premissas!$H$8</f>
        <v>81.98</v>
      </c>
      <c r="AB5132" s="20">
        <f t="shared" si="7857"/>
        <v>0</v>
      </c>
      <c r="AC5132" s="17">
        <f>AB5132*Premissas!$C$6</f>
        <v>0</v>
      </c>
      <c r="AD5132" s="15">
        <f t="shared" si="7858"/>
        <v>367</v>
      </c>
      <c r="AE5132" s="18">
        <f>AD5132*Premissas!$C$12</f>
        <v>11830.844669408416</v>
      </c>
    </row>
    <row r="5133" spans="1:33" x14ac:dyDescent="0.25">
      <c r="A5133" s="7" t="str">
        <f>Premissas!$E$9</f>
        <v>março/19</v>
      </c>
      <c r="B5133" s="29">
        <f t="shared" si="7861"/>
        <v>367</v>
      </c>
      <c r="C5133" s="15">
        <f>LARGE(Premissas!$H$9:$I$9,1)</f>
        <v>77.73</v>
      </c>
      <c r="D5133" s="20">
        <f t="shared" si="7851"/>
        <v>0</v>
      </c>
      <c r="E5133" s="17">
        <f>D5133*Premissas!$C$6</f>
        <v>0</v>
      </c>
      <c r="F5133" s="15">
        <f t="shared" si="7852"/>
        <v>367</v>
      </c>
      <c r="G5133" s="18">
        <f>F5133*Premissas!$C$5</f>
        <v>11830.844669408416</v>
      </c>
      <c r="M5133" s="7" t="str">
        <f>Premissas!$E$9</f>
        <v>março/19</v>
      </c>
      <c r="N5133" s="29">
        <f t="shared" si="7859"/>
        <v>367</v>
      </c>
      <c r="O5133" s="15">
        <f>Premissas!$I$9</f>
        <v>77.73</v>
      </c>
      <c r="P5133" s="20">
        <f t="shared" si="7854"/>
        <v>0</v>
      </c>
      <c r="Q5133" s="17">
        <f>P5133*Premissas!$C$13</f>
        <v>0</v>
      </c>
      <c r="R5133" s="15">
        <f t="shared" si="7855"/>
        <v>367</v>
      </c>
      <c r="S5133" s="18">
        <f>R5133*Premissas!$C$11</f>
        <v>17676.605504587154</v>
      </c>
      <c r="Y5133" s="7" t="str">
        <f>Premissas!$E$9</f>
        <v>março/19</v>
      </c>
      <c r="Z5133" s="29">
        <f t="shared" si="7860"/>
        <v>367</v>
      </c>
      <c r="AA5133" s="15">
        <f>Premissas!$H$9</f>
        <v>77.62</v>
      </c>
      <c r="AB5133" s="20">
        <f t="shared" si="7857"/>
        <v>0</v>
      </c>
      <c r="AC5133" s="17">
        <f>AB5133*Premissas!$C$6</f>
        <v>0</v>
      </c>
      <c r="AD5133" s="15">
        <f t="shared" si="7858"/>
        <v>367</v>
      </c>
      <c r="AE5133" s="18">
        <f>AD5133*Premissas!$C$12</f>
        <v>11830.844669408416</v>
      </c>
    </row>
    <row r="5134" spans="1:33" x14ac:dyDescent="0.25">
      <c r="A5134" s="7" t="str">
        <f>Premissas!$E$10</f>
        <v>fevereiro/19</v>
      </c>
      <c r="B5134" s="29">
        <f t="shared" si="7861"/>
        <v>367</v>
      </c>
      <c r="C5134" s="15">
        <f>LARGE(Premissas!$H$10:$I$10,1)</f>
        <v>89.49</v>
      </c>
      <c r="D5134" s="20">
        <f t="shared" si="7851"/>
        <v>0</v>
      </c>
      <c r="E5134" s="17">
        <f>D5134*Premissas!$C$6</f>
        <v>0</v>
      </c>
      <c r="F5134" s="15">
        <f t="shared" si="7852"/>
        <v>367</v>
      </c>
      <c r="G5134" s="18">
        <f>F5134*Premissas!$C$5</f>
        <v>11830.844669408416</v>
      </c>
      <c r="M5134" s="7" t="str">
        <f>Premissas!$E$10</f>
        <v>fevereiro/19</v>
      </c>
      <c r="N5134" s="29">
        <f t="shared" si="7859"/>
        <v>367</v>
      </c>
      <c r="O5134" s="15">
        <f>Premissas!$I$10</f>
        <v>61.82</v>
      </c>
      <c r="P5134" s="20">
        <f t="shared" si="7854"/>
        <v>0</v>
      </c>
      <c r="Q5134" s="17">
        <f>P5134*Premissas!$C$13</f>
        <v>0</v>
      </c>
      <c r="R5134" s="15">
        <f t="shared" si="7855"/>
        <v>367</v>
      </c>
      <c r="S5134" s="18">
        <f>R5134*Premissas!$C$11</f>
        <v>17676.605504587154</v>
      </c>
      <c r="Y5134" s="7" t="str">
        <f>Premissas!$E$10</f>
        <v>fevereiro/19</v>
      </c>
      <c r="Z5134" s="29">
        <f t="shared" si="7860"/>
        <v>367</v>
      </c>
      <c r="AA5134" s="15">
        <f>Premissas!$H$10</f>
        <v>89.49</v>
      </c>
      <c r="AB5134" s="20">
        <f t="shared" si="7857"/>
        <v>0</v>
      </c>
      <c r="AC5134" s="17">
        <f>AB5134*Premissas!$C$6</f>
        <v>0</v>
      </c>
      <c r="AD5134" s="15">
        <f t="shared" si="7858"/>
        <v>367</v>
      </c>
      <c r="AE5134" s="18">
        <f>AD5134*Premissas!$C$12</f>
        <v>11830.844669408416</v>
      </c>
    </row>
    <row r="5135" spans="1:33" x14ac:dyDescent="0.25">
      <c r="A5135" s="7" t="str">
        <f>Premissas!$E$11</f>
        <v>janeiro/19</v>
      </c>
      <c r="B5135" s="29">
        <f t="shared" si="7861"/>
        <v>367</v>
      </c>
      <c r="C5135" s="15">
        <f>LARGE(Premissas!$H$11:$I$11,1)</f>
        <v>81.09</v>
      </c>
      <c r="D5135" s="16">
        <f t="shared" si="7851"/>
        <v>0</v>
      </c>
      <c r="E5135" s="17">
        <f>D5135*Premissas!$C$6</f>
        <v>0</v>
      </c>
      <c r="F5135" s="15">
        <f t="shared" si="7852"/>
        <v>367</v>
      </c>
      <c r="G5135" s="18">
        <f>F5135*Premissas!$C$5</f>
        <v>11830.844669408416</v>
      </c>
      <c r="M5135" s="7" t="str">
        <f>Premissas!$E$11</f>
        <v>janeiro/19</v>
      </c>
      <c r="N5135" s="29">
        <f t="shared" si="7859"/>
        <v>367</v>
      </c>
      <c r="O5135" s="15">
        <f>Premissas!$I$11</f>
        <v>57.12</v>
      </c>
      <c r="P5135" s="16">
        <f t="shared" si="7854"/>
        <v>0</v>
      </c>
      <c r="Q5135" s="17">
        <f>P5135*Premissas!$C$13</f>
        <v>0</v>
      </c>
      <c r="R5135" s="15">
        <f t="shared" si="7855"/>
        <v>367</v>
      </c>
      <c r="S5135" s="18">
        <f>R5135*Premissas!$C$11</f>
        <v>17676.605504587154</v>
      </c>
      <c r="Y5135" s="7" t="str">
        <f>Premissas!$E$11</f>
        <v>janeiro/19</v>
      </c>
      <c r="Z5135" s="29">
        <f t="shared" si="7860"/>
        <v>367</v>
      </c>
      <c r="AA5135" s="15">
        <f>Premissas!$H$11</f>
        <v>81.09</v>
      </c>
      <c r="AB5135" s="16">
        <f t="shared" si="7857"/>
        <v>0</v>
      </c>
      <c r="AC5135" s="17">
        <f>AB5135*Premissas!$C$6</f>
        <v>0</v>
      </c>
      <c r="AD5135" s="15">
        <f t="shared" si="7858"/>
        <v>367</v>
      </c>
      <c r="AE5135" s="18">
        <f>AD5135*Premissas!$C$12</f>
        <v>11830.844669408416</v>
      </c>
    </row>
    <row r="5136" spans="1:33" x14ac:dyDescent="0.25">
      <c r="A5136" s="7" t="str">
        <f>Premissas!$E$12</f>
        <v>dezembro/18</v>
      </c>
      <c r="B5136" s="29">
        <f t="shared" si="7861"/>
        <v>367</v>
      </c>
      <c r="C5136" s="15">
        <f>LARGE(Premissas!$H$12:$I$12,1)</f>
        <v>66.98</v>
      </c>
      <c r="D5136" s="16">
        <f t="shared" si="7851"/>
        <v>0</v>
      </c>
      <c r="E5136" s="17">
        <f>D5136*Premissas!$C$6</f>
        <v>0</v>
      </c>
      <c r="F5136" s="15">
        <f t="shared" si="7852"/>
        <v>367</v>
      </c>
      <c r="G5136" s="18">
        <f>F5136*Premissas!$C$5</f>
        <v>11830.844669408416</v>
      </c>
      <c r="M5136" s="7" t="str">
        <f>Premissas!$E$12</f>
        <v>dezembro/18</v>
      </c>
      <c r="N5136" s="29">
        <f t="shared" si="7859"/>
        <v>367</v>
      </c>
      <c r="O5136" s="15">
        <f>Premissas!$I$12</f>
        <v>56.9</v>
      </c>
      <c r="P5136" s="16">
        <f t="shared" si="7854"/>
        <v>0</v>
      </c>
      <c r="Q5136" s="17">
        <f>P5136*Premissas!$C$13</f>
        <v>0</v>
      </c>
      <c r="R5136" s="15">
        <f t="shared" si="7855"/>
        <v>367</v>
      </c>
      <c r="S5136" s="18">
        <f>R5136*Premissas!$C$11</f>
        <v>17676.605504587154</v>
      </c>
      <c r="Y5136" s="7" t="str">
        <f>Premissas!$E$12</f>
        <v>dezembro/18</v>
      </c>
      <c r="Z5136" s="29">
        <f t="shared" si="7860"/>
        <v>367</v>
      </c>
      <c r="AA5136" s="15">
        <f>Premissas!$H$12</f>
        <v>66.98</v>
      </c>
      <c r="AB5136" s="16">
        <f t="shared" si="7857"/>
        <v>0</v>
      </c>
      <c r="AC5136" s="17">
        <f>AB5136*Premissas!$C$6</f>
        <v>0</v>
      </c>
      <c r="AD5136" s="15">
        <f t="shared" si="7858"/>
        <v>367</v>
      </c>
      <c r="AE5136" s="18">
        <f>AD5136*Premissas!$C$12</f>
        <v>11830.844669408416</v>
      </c>
    </row>
    <row r="5137" spans="1:33" x14ac:dyDescent="0.25">
      <c r="A5137" s="7" t="str">
        <f>Premissas!$E$13</f>
        <v>novembro/18</v>
      </c>
      <c r="B5137" s="29">
        <f t="shared" si="7861"/>
        <v>367</v>
      </c>
      <c r="C5137" s="15">
        <f>LARGE(Premissas!$H$13:$I$13,1)</f>
        <v>66.42</v>
      </c>
      <c r="D5137" s="16">
        <f t="shared" si="7851"/>
        <v>0</v>
      </c>
      <c r="E5137" s="17">
        <f>D5137*Premissas!$C$6</f>
        <v>0</v>
      </c>
      <c r="F5137" s="15">
        <f t="shared" si="7852"/>
        <v>367</v>
      </c>
      <c r="G5137" s="18">
        <f>F5137*Premissas!$C$5</f>
        <v>11830.844669408416</v>
      </c>
      <c r="M5137" s="7" t="str">
        <f>Premissas!$E$13</f>
        <v>novembro/18</v>
      </c>
      <c r="N5137" s="29">
        <f t="shared" si="7859"/>
        <v>367</v>
      </c>
      <c r="O5137" s="15">
        <f>Premissas!$I$13</f>
        <v>40.659999999999997</v>
      </c>
      <c r="P5137" s="16">
        <f t="shared" si="7854"/>
        <v>0</v>
      </c>
      <c r="Q5137" s="17">
        <f>P5137*Premissas!$C$13</f>
        <v>0</v>
      </c>
      <c r="R5137" s="15">
        <f t="shared" si="7855"/>
        <v>367</v>
      </c>
      <c r="S5137" s="18">
        <f>R5137*Premissas!$C$11</f>
        <v>17676.605504587154</v>
      </c>
      <c r="Y5137" s="7" t="str">
        <f>Premissas!$E$13</f>
        <v>novembro/18</v>
      </c>
      <c r="Z5137" s="29">
        <f t="shared" si="7860"/>
        <v>367</v>
      </c>
      <c r="AA5137" s="15">
        <f>Premissas!$H$13</f>
        <v>66.42</v>
      </c>
      <c r="AB5137" s="16">
        <f t="shared" si="7857"/>
        <v>0</v>
      </c>
      <c r="AC5137" s="17">
        <f>AB5137*Premissas!$C$6</f>
        <v>0</v>
      </c>
      <c r="AD5137" s="15">
        <f t="shared" si="7858"/>
        <v>367</v>
      </c>
      <c r="AE5137" s="18">
        <f>AD5137*Premissas!$C$12</f>
        <v>11830.844669408416</v>
      </c>
    </row>
    <row r="5138" spans="1:33" x14ac:dyDescent="0.25">
      <c r="A5138" s="26" t="s">
        <v>35</v>
      </c>
      <c r="B5138" s="5"/>
      <c r="C5138" s="5">
        <f>LARGE(C5125:C5137,1)</f>
        <v>89.49</v>
      </c>
      <c r="D5138" s="5">
        <f>LARGE(D5125:D5137,1)</f>
        <v>0</v>
      </c>
      <c r="E5138" s="27">
        <f>SUM(E5126:E5137)</f>
        <v>0</v>
      </c>
      <c r="F5138" s="5">
        <f>LARGE(F5125:F5137,1)</f>
        <v>367</v>
      </c>
      <c r="G5138" s="27">
        <f t="shared" ref="G5138:G5180" si="7862">SUM(G5126:G5137)</f>
        <v>141970.13603290098</v>
      </c>
      <c r="H5138" s="50">
        <f>E5138+G5138</f>
        <v>141970.13603290098</v>
      </c>
      <c r="I5138">
        <f>B5126</f>
        <v>367</v>
      </c>
      <c r="M5138" s="26" t="s">
        <v>35</v>
      </c>
      <c r="N5138" s="5"/>
      <c r="O5138" s="5">
        <f t="shared" ref="O5138:P5138" si="7863">LARGE(O5125:O5137,1)</f>
        <v>77.73</v>
      </c>
      <c r="P5138" s="5">
        <f t="shared" si="7863"/>
        <v>0</v>
      </c>
      <c r="Q5138" s="27">
        <f t="shared" ref="Q5138" si="7864">SUM(Q5126:Q5137)</f>
        <v>0</v>
      </c>
      <c r="R5138" s="5">
        <f t="shared" ref="R5138" si="7865">LARGE(R5125:R5137,1)</f>
        <v>367</v>
      </c>
      <c r="S5138" s="27">
        <f t="shared" ref="S5138:S5180" si="7866">SUM(S5126:S5137)</f>
        <v>212119.26605504579</v>
      </c>
      <c r="T5138" s="50">
        <f t="shared" ref="T5138" si="7867">Q5138+S5138</f>
        <v>212119.26605504579</v>
      </c>
      <c r="U5138">
        <f t="shared" ref="U5138" si="7868">N5126</f>
        <v>367</v>
      </c>
      <c r="Y5138" s="26" t="s">
        <v>35</v>
      </c>
      <c r="Z5138" s="5"/>
      <c r="AA5138" s="5">
        <f t="shared" ref="AA5138:AB5138" si="7869">LARGE(AA5125:AA5137,1)</f>
        <v>89.49</v>
      </c>
      <c r="AB5138" s="5">
        <f t="shared" si="7869"/>
        <v>0</v>
      </c>
      <c r="AC5138" s="27">
        <f t="shared" ref="AC5138" si="7870">SUM(AC5126:AC5137)</f>
        <v>0</v>
      </c>
      <c r="AD5138" s="5">
        <f t="shared" ref="AD5138" si="7871">LARGE(AD5125:AD5137,1)</f>
        <v>367</v>
      </c>
      <c r="AE5138" s="27">
        <f t="shared" ref="AE5138:AE5180" si="7872">SUM(AE5126:AE5137)</f>
        <v>141970.13603290098</v>
      </c>
      <c r="AF5138" s="50">
        <f t="shared" ref="AF5138" si="7873">AC5138+AE5138</f>
        <v>141970.13603290098</v>
      </c>
      <c r="AG5138">
        <f t="shared" ref="AG5138" si="7874">Z5126</f>
        <v>367</v>
      </c>
    </row>
    <row r="5139" spans="1:33" x14ac:dyDescent="0.25">
      <c r="A5139" s="6" t="s">
        <v>12</v>
      </c>
      <c r="B5139" s="6" t="s">
        <v>18</v>
      </c>
      <c r="C5139" s="6" t="s">
        <v>19</v>
      </c>
      <c r="D5139" s="14" t="s">
        <v>20</v>
      </c>
      <c r="E5139" s="14" t="s">
        <v>21</v>
      </c>
      <c r="F5139" s="6" t="s">
        <v>22</v>
      </c>
      <c r="G5139" s="6" t="s">
        <v>23</v>
      </c>
      <c r="M5139" s="6" t="s">
        <v>12</v>
      </c>
      <c r="N5139" s="6" t="s">
        <v>18</v>
      </c>
      <c r="O5139" s="6" t="s">
        <v>19</v>
      </c>
      <c r="P5139" s="14" t="s">
        <v>20</v>
      </c>
      <c r="Q5139" s="14" t="s">
        <v>21</v>
      </c>
      <c r="R5139" s="6" t="s">
        <v>22</v>
      </c>
      <c r="S5139" s="6" t="s">
        <v>23</v>
      </c>
      <c r="Y5139" s="6" t="s">
        <v>12</v>
      </c>
      <c r="Z5139" s="6" t="s">
        <v>18</v>
      </c>
      <c r="AA5139" s="6" t="s">
        <v>19</v>
      </c>
      <c r="AB5139" s="14" t="s">
        <v>20</v>
      </c>
      <c r="AC5139" s="14" t="s">
        <v>21</v>
      </c>
      <c r="AD5139" s="6" t="s">
        <v>22</v>
      </c>
      <c r="AE5139" s="6" t="s">
        <v>23</v>
      </c>
    </row>
    <row r="5140" spans="1:33" x14ac:dyDescent="0.25">
      <c r="A5140" s="7" t="str">
        <f>Premissas!$E$2</f>
        <v>outubro/19</v>
      </c>
      <c r="B5140" s="29">
        <f>B5126+1</f>
        <v>368</v>
      </c>
      <c r="C5140" s="15">
        <f>LARGE(Premissas!$H$2:$I$2,1)</f>
        <v>63.39</v>
      </c>
      <c r="D5140" s="16">
        <f t="shared" ref="D5140:D5151" si="7875">IF(C5140&gt;105%*B5140,(C5140-B5140),0)</f>
        <v>0</v>
      </c>
      <c r="E5140" s="17">
        <f>D5140*Premissas!$C$6</f>
        <v>0</v>
      </c>
      <c r="F5140" s="15">
        <f t="shared" ref="F5140:F5151" si="7876">IF(C5140&gt;B5140,C5140,B5140)</f>
        <v>368</v>
      </c>
      <c r="G5140" s="18">
        <f>F5140*Premissas!$C$5</f>
        <v>11863.081303385005</v>
      </c>
      <c r="M5140" s="7" t="str">
        <f>Premissas!$E$2</f>
        <v>outubro/19</v>
      </c>
      <c r="N5140" s="29">
        <f t="shared" ref="N5140" si="7877">N5126+1</f>
        <v>368</v>
      </c>
      <c r="O5140" s="15">
        <f>Premissas!$I$2</f>
        <v>63.39</v>
      </c>
      <c r="P5140" s="16">
        <f t="shared" ref="P5140:P5151" si="7878">IF(O5140&gt;105%*N5140,(O5140-N5140),0)</f>
        <v>0</v>
      </c>
      <c r="Q5140" s="17">
        <f>P5140*Premissas!$C$13</f>
        <v>0</v>
      </c>
      <c r="R5140" s="15">
        <f t="shared" ref="R5140:R5151" si="7879">IF(O5140&gt;N5140,O5140,N5140)</f>
        <v>368</v>
      </c>
      <c r="S5140" s="18">
        <f>R5140*Premissas!$C$11</f>
        <v>17724.770642201835</v>
      </c>
      <c r="Y5140" s="7" t="str">
        <f>Premissas!$E$2</f>
        <v>outubro/19</v>
      </c>
      <c r="Z5140" s="29">
        <f t="shared" ref="Z5140" si="7880">Z5126+1</f>
        <v>368</v>
      </c>
      <c r="AA5140" s="15">
        <f>Premissas!$H$2</f>
        <v>58.8</v>
      </c>
      <c r="AB5140" s="16">
        <f t="shared" ref="AB5140:AB5151" si="7881">IF(AA5140&gt;105%*Z5140,(AA5140-Z5140),0)</f>
        <v>0</v>
      </c>
      <c r="AC5140" s="17">
        <f>AB5140*Premissas!$C$6</f>
        <v>0</v>
      </c>
      <c r="AD5140" s="15">
        <f t="shared" ref="AD5140:AD5151" si="7882">IF(AA5140&gt;Z5140,AA5140,Z5140)</f>
        <v>368</v>
      </c>
      <c r="AE5140" s="18">
        <f>AD5140*Premissas!$C$12</f>
        <v>11863.081303385005</v>
      </c>
    </row>
    <row r="5141" spans="1:33" x14ac:dyDescent="0.25">
      <c r="A5141" s="7" t="str">
        <f>Premissas!$E$3</f>
        <v>setembro/19</v>
      </c>
      <c r="B5141" s="29">
        <f>B5140</f>
        <v>368</v>
      </c>
      <c r="C5141" s="15">
        <f>LARGE(Premissas!$H$3:$I$3,1)</f>
        <v>58.91</v>
      </c>
      <c r="D5141" s="16">
        <f t="shared" si="7875"/>
        <v>0</v>
      </c>
      <c r="E5141" s="17">
        <f>D5141*Premissas!$C$6</f>
        <v>0</v>
      </c>
      <c r="F5141" s="15">
        <f t="shared" si="7876"/>
        <v>368</v>
      </c>
      <c r="G5141" s="18">
        <f>F5141*Premissas!$C$5</f>
        <v>11863.081303385005</v>
      </c>
      <c r="M5141" s="7" t="str">
        <f>Premissas!$E$3</f>
        <v>setembro/19</v>
      </c>
      <c r="N5141" s="29">
        <f t="shared" ref="N5141:N5151" si="7883">N5140</f>
        <v>368</v>
      </c>
      <c r="O5141" s="15">
        <f>Premissas!$I$3</f>
        <v>52.19</v>
      </c>
      <c r="P5141" s="16">
        <f t="shared" si="7878"/>
        <v>0</v>
      </c>
      <c r="Q5141" s="17">
        <f>P5141*Premissas!$C$13</f>
        <v>0</v>
      </c>
      <c r="R5141" s="15">
        <f t="shared" si="7879"/>
        <v>368</v>
      </c>
      <c r="S5141" s="18">
        <f>R5141*Premissas!$C$11</f>
        <v>17724.770642201835</v>
      </c>
      <c r="Y5141" s="7" t="str">
        <f>Premissas!$E$3</f>
        <v>setembro/19</v>
      </c>
      <c r="Z5141" s="29">
        <f t="shared" ref="Z5141:Z5151" si="7884">Z5140</f>
        <v>368</v>
      </c>
      <c r="AA5141" s="15">
        <f>Premissas!$H$3</f>
        <v>58.91</v>
      </c>
      <c r="AB5141" s="16">
        <f t="shared" si="7881"/>
        <v>0</v>
      </c>
      <c r="AC5141" s="17">
        <f>AB5141*Premissas!$C$6</f>
        <v>0</v>
      </c>
      <c r="AD5141" s="15">
        <f t="shared" si="7882"/>
        <v>368</v>
      </c>
      <c r="AE5141" s="18">
        <f>AD5141*Premissas!$C$12</f>
        <v>11863.081303385005</v>
      </c>
    </row>
    <row r="5142" spans="1:33" x14ac:dyDescent="0.25">
      <c r="A5142" s="7" t="str">
        <f>Premissas!$E$4</f>
        <v>agosto/19</v>
      </c>
      <c r="B5142" s="29">
        <f t="shared" ref="B5142:B5151" si="7885">B5141</f>
        <v>368</v>
      </c>
      <c r="C5142" s="15">
        <f>LARGE(Premissas!$H$4:$I$4,1)</f>
        <v>46.48</v>
      </c>
      <c r="D5142" s="16">
        <f t="shared" si="7875"/>
        <v>0</v>
      </c>
      <c r="E5142" s="17">
        <f>D5142*Premissas!$C$6</f>
        <v>0</v>
      </c>
      <c r="F5142" s="15">
        <f t="shared" si="7876"/>
        <v>368</v>
      </c>
      <c r="G5142" s="18">
        <f>F5142*Premissas!$C$5</f>
        <v>11863.081303385005</v>
      </c>
      <c r="M5142" s="7" t="str">
        <f>Premissas!$E$4</f>
        <v>agosto/19</v>
      </c>
      <c r="N5142" s="29">
        <f t="shared" si="7883"/>
        <v>368</v>
      </c>
      <c r="O5142" s="15">
        <f>Premissas!$I$4</f>
        <v>20.16</v>
      </c>
      <c r="P5142" s="16">
        <f t="shared" si="7878"/>
        <v>0</v>
      </c>
      <c r="Q5142" s="17">
        <f>P5142*Premissas!$C$13</f>
        <v>0</v>
      </c>
      <c r="R5142" s="15">
        <f t="shared" si="7879"/>
        <v>368</v>
      </c>
      <c r="S5142" s="18">
        <f>R5142*Premissas!$C$11</f>
        <v>17724.770642201835</v>
      </c>
      <c r="Y5142" s="7" t="str">
        <f>Premissas!$E$4</f>
        <v>agosto/19</v>
      </c>
      <c r="Z5142" s="29">
        <f t="shared" si="7884"/>
        <v>368</v>
      </c>
      <c r="AA5142" s="15">
        <f>Premissas!$H$4</f>
        <v>46.48</v>
      </c>
      <c r="AB5142" s="16">
        <f t="shared" si="7881"/>
        <v>0</v>
      </c>
      <c r="AC5142" s="17">
        <f>AB5142*Premissas!$C$6</f>
        <v>0</v>
      </c>
      <c r="AD5142" s="15">
        <f t="shared" si="7882"/>
        <v>368</v>
      </c>
      <c r="AE5142" s="18">
        <f>AD5142*Premissas!$C$12</f>
        <v>11863.081303385005</v>
      </c>
    </row>
    <row r="5143" spans="1:33" x14ac:dyDescent="0.25">
      <c r="A5143" s="7" t="str">
        <f>Premissas!$E$5</f>
        <v>julho/19</v>
      </c>
      <c r="B5143" s="29">
        <f t="shared" si="7885"/>
        <v>368</v>
      </c>
      <c r="C5143" s="15">
        <f>LARGE(Premissas!$H$5:$I$5,1)</f>
        <v>63.17</v>
      </c>
      <c r="D5143" s="16">
        <f t="shared" si="7875"/>
        <v>0</v>
      </c>
      <c r="E5143" s="17">
        <f>D5143*Premissas!$C$6</f>
        <v>0</v>
      </c>
      <c r="F5143" s="15">
        <f t="shared" si="7876"/>
        <v>368</v>
      </c>
      <c r="G5143" s="18">
        <f>F5143*Premissas!$C$5</f>
        <v>11863.081303385005</v>
      </c>
      <c r="M5143" s="7" t="str">
        <f>Premissas!$E$5</f>
        <v>julho/19</v>
      </c>
      <c r="N5143" s="29">
        <f t="shared" si="7883"/>
        <v>368</v>
      </c>
      <c r="O5143" s="15">
        <f>Premissas!$I$5</f>
        <v>39.979999999999997</v>
      </c>
      <c r="P5143" s="16">
        <f t="shared" si="7878"/>
        <v>0</v>
      </c>
      <c r="Q5143" s="17">
        <f>P5143*Premissas!$C$13</f>
        <v>0</v>
      </c>
      <c r="R5143" s="15">
        <f t="shared" si="7879"/>
        <v>368</v>
      </c>
      <c r="S5143" s="18">
        <f>R5143*Premissas!$C$11</f>
        <v>17724.770642201835</v>
      </c>
      <c r="Y5143" s="7" t="str">
        <f>Premissas!$E$5</f>
        <v>julho/19</v>
      </c>
      <c r="Z5143" s="29">
        <f t="shared" si="7884"/>
        <v>368</v>
      </c>
      <c r="AA5143" s="15">
        <f>Premissas!$H$5</f>
        <v>63.17</v>
      </c>
      <c r="AB5143" s="16">
        <f t="shared" si="7881"/>
        <v>0</v>
      </c>
      <c r="AC5143" s="17">
        <f>AB5143*Premissas!$C$6</f>
        <v>0</v>
      </c>
      <c r="AD5143" s="15">
        <f t="shared" si="7882"/>
        <v>368</v>
      </c>
      <c r="AE5143" s="18">
        <f>AD5143*Premissas!$C$12</f>
        <v>11863.081303385005</v>
      </c>
    </row>
    <row r="5144" spans="1:33" x14ac:dyDescent="0.25">
      <c r="A5144" s="7" t="str">
        <f>Premissas!$E$6</f>
        <v>junho/19</v>
      </c>
      <c r="B5144" s="29">
        <f t="shared" si="7885"/>
        <v>368</v>
      </c>
      <c r="C5144" s="15">
        <f>LARGE(Premissas!$H$6:$I$6,1)</f>
        <v>59.47</v>
      </c>
      <c r="D5144" s="16">
        <f t="shared" si="7875"/>
        <v>0</v>
      </c>
      <c r="E5144" s="17">
        <f>D5144*Premissas!$C$6</f>
        <v>0</v>
      </c>
      <c r="F5144" s="15">
        <f t="shared" si="7876"/>
        <v>368</v>
      </c>
      <c r="G5144" s="18">
        <f>F5144*Premissas!$C$5</f>
        <v>11863.081303385005</v>
      </c>
      <c r="M5144" s="7" t="str">
        <f>Premissas!$E$6</f>
        <v>junho/19</v>
      </c>
      <c r="N5144" s="29">
        <f t="shared" si="7883"/>
        <v>368</v>
      </c>
      <c r="O5144" s="15">
        <f>Premissas!$I$6</f>
        <v>47.71</v>
      </c>
      <c r="P5144" s="16">
        <f t="shared" si="7878"/>
        <v>0</v>
      </c>
      <c r="Q5144" s="17">
        <f>P5144*Premissas!$C$13</f>
        <v>0</v>
      </c>
      <c r="R5144" s="15">
        <f t="shared" si="7879"/>
        <v>368</v>
      </c>
      <c r="S5144" s="18">
        <f>R5144*Premissas!$C$11</f>
        <v>17724.770642201835</v>
      </c>
      <c r="Y5144" s="7" t="str">
        <f>Premissas!$E$6</f>
        <v>junho/19</v>
      </c>
      <c r="Z5144" s="29">
        <f t="shared" si="7884"/>
        <v>368</v>
      </c>
      <c r="AA5144" s="15">
        <f>Premissas!$H$6</f>
        <v>59.47</v>
      </c>
      <c r="AB5144" s="16">
        <f t="shared" si="7881"/>
        <v>0</v>
      </c>
      <c r="AC5144" s="17">
        <f>AB5144*Premissas!$C$6</f>
        <v>0</v>
      </c>
      <c r="AD5144" s="15">
        <f t="shared" si="7882"/>
        <v>368</v>
      </c>
      <c r="AE5144" s="18">
        <f>AD5144*Premissas!$C$12</f>
        <v>11863.081303385005</v>
      </c>
    </row>
    <row r="5145" spans="1:33" x14ac:dyDescent="0.25">
      <c r="A5145" s="7" t="str">
        <f>Premissas!$E$7</f>
        <v>maio/19</v>
      </c>
      <c r="B5145" s="29">
        <f t="shared" si="7885"/>
        <v>368</v>
      </c>
      <c r="C5145" s="15">
        <f>LARGE(Premissas!$H$7:$I$7,1)</f>
        <v>61.04</v>
      </c>
      <c r="D5145" s="20">
        <f t="shared" si="7875"/>
        <v>0</v>
      </c>
      <c r="E5145" s="17">
        <f>D5145*Premissas!$C$6</f>
        <v>0</v>
      </c>
      <c r="F5145" s="15">
        <f t="shared" si="7876"/>
        <v>368</v>
      </c>
      <c r="G5145" s="18">
        <f>F5145*Premissas!$C$5</f>
        <v>11863.081303385005</v>
      </c>
      <c r="M5145" s="7" t="str">
        <f>Premissas!$E$7</f>
        <v>maio/19</v>
      </c>
      <c r="N5145" s="29">
        <f t="shared" si="7883"/>
        <v>368</v>
      </c>
      <c r="O5145" s="15">
        <f>Premissas!$I$7</f>
        <v>46.37</v>
      </c>
      <c r="P5145" s="20">
        <f t="shared" si="7878"/>
        <v>0</v>
      </c>
      <c r="Q5145" s="17">
        <f>P5145*Premissas!$C$13</f>
        <v>0</v>
      </c>
      <c r="R5145" s="15">
        <f t="shared" si="7879"/>
        <v>368</v>
      </c>
      <c r="S5145" s="18">
        <f>R5145*Premissas!$C$11</f>
        <v>17724.770642201835</v>
      </c>
      <c r="Y5145" s="7" t="str">
        <f>Premissas!$E$7</f>
        <v>maio/19</v>
      </c>
      <c r="Z5145" s="29">
        <f t="shared" si="7884"/>
        <v>368</v>
      </c>
      <c r="AA5145" s="15">
        <f>Premissas!$H$7</f>
        <v>61.04</v>
      </c>
      <c r="AB5145" s="20">
        <f t="shared" si="7881"/>
        <v>0</v>
      </c>
      <c r="AC5145" s="17">
        <f>AB5145*Premissas!$C$6</f>
        <v>0</v>
      </c>
      <c r="AD5145" s="15">
        <f t="shared" si="7882"/>
        <v>368</v>
      </c>
      <c r="AE5145" s="18">
        <f>AD5145*Premissas!$C$12</f>
        <v>11863.081303385005</v>
      </c>
    </row>
    <row r="5146" spans="1:33" x14ac:dyDescent="0.25">
      <c r="A5146" s="7" t="str">
        <f>Premissas!$E$8</f>
        <v>abril/19</v>
      </c>
      <c r="B5146" s="29">
        <f t="shared" si="7885"/>
        <v>368</v>
      </c>
      <c r="C5146" s="15">
        <f>LARGE(Premissas!$H$8:$I$8,1)</f>
        <v>81.98</v>
      </c>
      <c r="D5146" s="20">
        <f t="shared" si="7875"/>
        <v>0</v>
      </c>
      <c r="E5146" s="17">
        <f>D5146*Premissas!$C$6</f>
        <v>0</v>
      </c>
      <c r="F5146" s="15">
        <f t="shared" si="7876"/>
        <v>368</v>
      </c>
      <c r="G5146" s="18">
        <f>F5146*Premissas!$C$5</f>
        <v>11863.081303385005</v>
      </c>
      <c r="M5146" s="7" t="str">
        <f>Premissas!$E$8</f>
        <v>abril/19</v>
      </c>
      <c r="N5146" s="29">
        <f t="shared" si="7883"/>
        <v>368</v>
      </c>
      <c r="O5146" s="15">
        <f>Premissas!$I$8</f>
        <v>53.09</v>
      </c>
      <c r="P5146" s="20">
        <f t="shared" si="7878"/>
        <v>0</v>
      </c>
      <c r="Q5146" s="17">
        <f>P5146*Premissas!$C$13</f>
        <v>0</v>
      </c>
      <c r="R5146" s="15">
        <f t="shared" si="7879"/>
        <v>368</v>
      </c>
      <c r="S5146" s="18">
        <f>R5146*Premissas!$C$11</f>
        <v>17724.770642201835</v>
      </c>
      <c r="Y5146" s="7" t="str">
        <f>Premissas!$E$8</f>
        <v>abril/19</v>
      </c>
      <c r="Z5146" s="29">
        <f t="shared" si="7884"/>
        <v>368</v>
      </c>
      <c r="AA5146" s="15">
        <f>Premissas!$H$8</f>
        <v>81.98</v>
      </c>
      <c r="AB5146" s="20">
        <f t="shared" si="7881"/>
        <v>0</v>
      </c>
      <c r="AC5146" s="17">
        <f>AB5146*Premissas!$C$6</f>
        <v>0</v>
      </c>
      <c r="AD5146" s="15">
        <f t="shared" si="7882"/>
        <v>368</v>
      </c>
      <c r="AE5146" s="18">
        <f>AD5146*Premissas!$C$12</f>
        <v>11863.081303385005</v>
      </c>
    </row>
    <row r="5147" spans="1:33" x14ac:dyDescent="0.25">
      <c r="A5147" s="7" t="str">
        <f>Premissas!$E$9</f>
        <v>março/19</v>
      </c>
      <c r="B5147" s="29">
        <f t="shared" si="7885"/>
        <v>368</v>
      </c>
      <c r="C5147" s="15">
        <f>LARGE(Premissas!$H$9:$I$9,1)</f>
        <v>77.73</v>
      </c>
      <c r="D5147" s="20">
        <f t="shared" si="7875"/>
        <v>0</v>
      </c>
      <c r="E5147" s="17">
        <f>D5147*Premissas!$C$6</f>
        <v>0</v>
      </c>
      <c r="F5147" s="15">
        <f t="shared" si="7876"/>
        <v>368</v>
      </c>
      <c r="G5147" s="18">
        <f>F5147*Premissas!$C$5</f>
        <v>11863.081303385005</v>
      </c>
      <c r="M5147" s="7" t="str">
        <f>Premissas!$E$9</f>
        <v>março/19</v>
      </c>
      <c r="N5147" s="29">
        <f t="shared" si="7883"/>
        <v>368</v>
      </c>
      <c r="O5147" s="15">
        <f>Premissas!$I$9</f>
        <v>77.73</v>
      </c>
      <c r="P5147" s="20">
        <f t="shared" si="7878"/>
        <v>0</v>
      </c>
      <c r="Q5147" s="17">
        <f>P5147*Premissas!$C$13</f>
        <v>0</v>
      </c>
      <c r="R5147" s="15">
        <f t="shared" si="7879"/>
        <v>368</v>
      </c>
      <c r="S5147" s="18">
        <f>R5147*Premissas!$C$11</f>
        <v>17724.770642201835</v>
      </c>
      <c r="Y5147" s="7" t="str">
        <f>Premissas!$E$9</f>
        <v>março/19</v>
      </c>
      <c r="Z5147" s="29">
        <f t="shared" si="7884"/>
        <v>368</v>
      </c>
      <c r="AA5147" s="15">
        <f>Premissas!$H$9</f>
        <v>77.62</v>
      </c>
      <c r="AB5147" s="20">
        <f t="shared" si="7881"/>
        <v>0</v>
      </c>
      <c r="AC5147" s="17">
        <f>AB5147*Premissas!$C$6</f>
        <v>0</v>
      </c>
      <c r="AD5147" s="15">
        <f t="shared" si="7882"/>
        <v>368</v>
      </c>
      <c r="AE5147" s="18">
        <f>AD5147*Premissas!$C$12</f>
        <v>11863.081303385005</v>
      </c>
    </row>
    <row r="5148" spans="1:33" x14ac:dyDescent="0.25">
      <c r="A5148" s="7" t="str">
        <f>Premissas!$E$10</f>
        <v>fevereiro/19</v>
      </c>
      <c r="B5148" s="29">
        <f t="shared" si="7885"/>
        <v>368</v>
      </c>
      <c r="C5148" s="15">
        <f>LARGE(Premissas!$H$10:$I$10,1)</f>
        <v>89.49</v>
      </c>
      <c r="D5148" s="20">
        <f t="shared" si="7875"/>
        <v>0</v>
      </c>
      <c r="E5148" s="17">
        <f>D5148*Premissas!$C$6</f>
        <v>0</v>
      </c>
      <c r="F5148" s="15">
        <f t="shared" si="7876"/>
        <v>368</v>
      </c>
      <c r="G5148" s="18">
        <f>F5148*Premissas!$C$5</f>
        <v>11863.081303385005</v>
      </c>
      <c r="M5148" s="7" t="str">
        <f>Premissas!$E$10</f>
        <v>fevereiro/19</v>
      </c>
      <c r="N5148" s="29">
        <f t="shared" si="7883"/>
        <v>368</v>
      </c>
      <c r="O5148" s="15">
        <f>Premissas!$I$10</f>
        <v>61.82</v>
      </c>
      <c r="P5148" s="20">
        <f t="shared" si="7878"/>
        <v>0</v>
      </c>
      <c r="Q5148" s="17">
        <f>P5148*Premissas!$C$13</f>
        <v>0</v>
      </c>
      <c r="R5148" s="15">
        <f t="shared" si="7879"/>
        <v>368</v>
      </c>
      <c r="S5148" s="18">
        <f>R5148*Premissas!$C$11</f>
        <v>17724.770642201835</v>
      </c>
      <c r="Y5148" s="7" t="str">
        <f>Premissas!$E$10</f>
        <v>fevereiro/19</v>
      </c>
      <c r="Z5148" s="29">
        <f t="shared" si="7884"/>
        <v>368</v>
      </c>
      <c r="AA5148" s="15">
        <f>Premissas!$H$10</f>
        <v>89.49</v>
      </c>
      <c r="AB5148" s="20">
        <f t="shared" si="7881"/>
        <v>0</v>
      </c>
      <c r="AC5148" s="17">
        <f>AB5148*Premissas!$C$6</f>
        <v>0</v>
      </c>
      <c r="AD5148" s="15">
        <f t="shared" si="7882"/>
        <v>368</v>
      </c>
      <c r="AE5148" s="18">
        <f>AD5148*Premissas!$C$12</f>
        <v>11863.081303385005</v>
      </c>
    </row>
    <row r="5149" spans="1:33" x14ac:dyDescent="0.25">
      <c r="A5149" s="7" t="str">
        <f>Premissas!$E$11</f>
        <v>janeiro/19</v>
      </c>
      <c r="B5149" s="29">
        <f t="shared" si="7885"/>
        <v>368</v>
      </c>
      <c r="C5149" s="15">
        <f>LARGE(Premissas!$H$11:$I$11,1)</f>
        <v>81.09</v>
      </c>
      <c r="D5149" s="16">
        <f t="shared" si="7875"/>
        <v>0</v>
      </c>
      <c r="E5149" s="17">
        <f>D5149*Premissas!$C$6</f>
        <v>0</v>
      </c>
      <c r="F5149" s="15">
        <f t="shared" si="7876"/>
        <v>368</v>
      </c>
      <c r="G5149" s="18">
        <f>F5149*Premissas!$C$5</f>
        <v>11863.081303385005</v>
      </c>
      <c r="M5149" s="7" t="str">
        <f>Premissas!$E$11</f>
        <v>janeiro/19</v>
      </c>
      <c r="N5149" s="29">
        <f t="shared" si="7883"/>
        <v>368</v>
      </c>
      <c r="O5149" s="15">
        <f>Premissas!$I$11</f>
        <v>57.12</v>
      </c>
      <c r="P5149" s="16">
        <f t="shared" si="7878"/>
        <v>0</v>
      </c>
      <c r="Q5149" s="17">
        <f>P5149*Premissas!$C$13</f>
        <v>0</v>
      </c>
      <c r="R5149" s="15">
        <f t="shared" si="7879"/>
        <v>368</v>
      </c>
      <c r="S5149" s="18">
        <f>R5149*Premissas!$C$11</f>
        <v>17724.770642201835</v>
      </c>
      <c r="Y5149" s="7" t="str">
        <f>Premissas!$E$11</f>
        <v>janeiro/19</v>
      </c>
      <c r="Z5149" s="29">
        <f t="shared" si="7884"/>
        <v>368</v>
      </c>
      <c r="AA5149" s="15">
        <f>Premissas!$H$11</f>
        <v>81.09</v>
      </c>
      <c r="AB5149" s="16">
        <f t="shared" si="7881"/>
        <v>0</v>
      </c>
      <c r="AC5149" s="17">
        <f>AB5149*Premissas!$C$6</f>
        <v>0</v>
      </c>
      <c r="AD5149" s="15">
        <f t="shared" si="7882"/>
        <v>368</v>
      </c>
      <c r="AE5149" s="18">
        <f>AD5149*Premissas!$C$12</f>
        <v>11863.081303385005</v>
      </c>
    </row>
    <row r="5150" spans="1:33" x14ac:dyDescent="0.25">
      <c r="A5150" s="7" t="str">
        <f>Premissas!$E$12</f>
        <v>dezembro/18</v>
      </c>
      <c r="B5150" s="29">
        <f t="shared" si="7885"/>
        <v>368</v>
      </c>
      <c r="C5150" s="15">
        <f>LARGE(Premissas!$H$12:$I$12,1)</f>
        <v>66.98</v>
      </c>
      <c r="D5150" s="16">
        <f t="shared" si="7875"/>
        <v>0</v>
      </c>
      <c r="E5150" s="17">
        <f>D5150*Premissas!$C$6</f>
        <v>0</v>
      </c>
      <c r="F5150" s="15">
        <f t="shared" si="7876"/>
        <v>368</v>
      </c>
      <c r="G5150" s="18">
        <f>F5150*Premissas!$C$5</f>
        <v>11863.081303385005</v>
      </c>
      <c r="M5150" s="7" t="str">
        <f>Premissas!$E$12</f>
        <v>dezembro/18</v>
      </c>
      <c r="N5150" s="29">
        <f t="shared" si="7883"/>
        <v>368</v>
      </c>
      <c r="O5150" s="15">
        <f>Premissas!$I$12</f>
        <v>56.9</v>
      </c>
      <c r="P5150" s="16">
        <f t="shared" si="7878"/>
        <v>0</v>
      </c>
      <c r="Q5150" s="17">
        <f>P5150*Premissas!$C$13</f>
        <v>0</v>
      </c>
      <c r="R5150" s="15">
        <f t="shared" si="7879"/>
        <v>368</v>
      </c>
      <c r="S5150" s="18">
        <f>R5150*Premissas!$C$11</f>
        <v>17724.770642201835</v>
      </c>
      <c r="Y5150" s="7" t="str">
        <f>Premissas!$E$12</f>
        <v>dezembro/18</v>
      </c>
      <c r="Z5150" s="29">
        <f t="shared" si="7884"/>
        <v>368</v>
      </c>
      <c r="AA5150" s="15">
        <f>Premissas!$H$12</f>
        <v>66.98</v>
      </c>
      <c r="AB5150" s="16">
        <f t="shared" si="7881"/>
        <v>0</v>
      </c>
      <c r="AC5150" s="17">
        <f>AB5150*Premissas!$C$6</f>
        <v>0</v>
      </c>
      <c r="AD5150" s="15">
        <f t="shared" si="7882"/>
        <v>368</v>
      </c>
      <c r="AE5150" s="18">
        <f>AD5150*Premissas!$C$12</f>
        <v>11863.081303385005</v>
      </c>
    </row>
    <row r="5151" spans="1:33" x14ac:dyDescent="0.25">
      <c r="A5151" s="7" t="str">
        <f>Premissas!$E$13</f>
        <v>novembro/18</v>
      </c>
      <c r="B5151" s="29">
        <f t="shared" si="7885"/>
        <v>368</v>
      </c>
      <c r="C5151" s="15">
        <f>LARGE(Premissas!$H$13:$I$13,1)</f>
        <v>66.42</v>
      </c>
      <c r="D5151" s="16">
        <f t="shared" si="7875"/>
        <v>0</v>
      </c>
      <c r="E5151" s="17">
        <f>D5151*Premissas!$C$6</f>
        <v>0</v>
      </c>
      <c r="F5151" s="15">
        <f t="shared" si="7876"/>
        <v>368</v>
      </c>
      <c r="G5151" s="18">
        <f>F5151*Premissas!$C$5</f>
        <v>11863.081303385005</v>
      </c>
      <c r="M5151" s="7" t="str">
        <f>Premissas!$E$13</f>
        <v>novembro/18</v>
      </c>
      <c r="N5151" s="29">
        <f t="shared" si="7883"/>
        <v>368</v>
      </c>
      <c r="O5151" s="15">
        <f>Premissas!$I$13</f>
        <v>40.659999999999997</v>
      </c>
      <c r="P5151" s="16">
        <f t="shared" si="7878"/>
        <v>0</v>
      </c>
      <c r="Q5151" s="17">
        <f>P5151*Premissas!$C$13</f>
        <v>0</v>
      </c>
      <c r="R5151" s="15">
        <f t="shared" si="7879"/>
        <v>368</v>
      </c>
      <c r="S5151" s="18">
        <f>R5151*Premissas!$C$11</f>
        <v>17724.770642201835</v>
      </c>
      <c r="Y5151" s="7" t="str">
        <f>Premissas!$E$13</f>
        <v>novembro/18</v>
      </c>
      <c r="Z5151" s="29">
        <f t="shared" si="7884"/>
        <v>368</v>
      </c>
      <c r="AA5151" s="15">
        <f>Premissas!$H$13</f>
        <v>66.42</v>
      </c>
      <c r="AB5151" s="16">
        <f t="shared" si="7881"/>
        <v>0</v>
      </c>
      <c r="AC5151" s="17">
        <f>AB5151*Premissas!$C$6</f>
        <v>0</v>
      </c>
      <c r="AD5151" s="15">
        <f t="shared" si="7882"/>
        <v>368</v>
      </c>
      <c r="AE5151" s="18">
        <f>AD5151*Premissas!$C$12</f>
        <v>11863.081303385005</v>
      </c>
    </row>
    <row r="5152" spans="1:33" x14ac:dyDescent="0.25">
      <c r="A5152" s="26" t="s">
        <v>35</v>
      </c>
      <c r="B5152" s="5"/>
      <c r="C5152" s="5">
        <f>LARGE(C5139:C5151,1)</f>
        <v>89.49</v>
      </c>
      <c r="D5152" s="5">
        <f>LARGE(D5139:D5151,1)</f>
        <v>0</v>
      </c>
      <c r="E5152" s="27">
        <f>SUM(E5140:E5151)</f>
        <v>0</v>
      </c>
      <c r="F5152" s="5">
        <f>LARGE(F5139:F5151,1)</f>
        <v>368</v>
      </c>
      <c r="G5152" s="27">
        <f t="shared" si="7862"/>
        <v>142356.97564062002</v>
      </c>
      <c r="H5152" s="50">
        <f>E5152+G5152</f>
        <v>142356.97564062002</v>
      </c>
      <c r="I5152">
        <f>B5140</f>
        <v>368</v>
      </c>
      <c r="M5152" s="26" t="s">
        <v>35</v>
      </c>
      <c r="N5152" s="5"/>
      <c r="O5152" s="5">
        <f t="shared" ref="O5152:P5152" si="7886">LARGE(O5139:O5151,1)</f>
        <v>77.73</v>
      </c>
      <c r="P5152" s="5">
        <f t="shared" si="7886"/>
        <v>0</v>
      </c>
      <c r="Q5152" s="27">
        <f t="shared" ref="Q5152" si="7887">SUM(Q5140:Q5151)</f>
        <v>0</v>
      </c>
      <c r="R5152" s="5">
        <f t="shared" ref="R5152" si="7888">LARGE(R5139:R5151,1)</f>
        <v>368</v>
      </c>
      <c r="S5152" s="27">
        <f t="shared" si="7866"/>
        <v>212697.24770642197</v>
      </c>
      <c r="T5152" s="50">
        <f t="shared" ref="T5152" si="7889">Q5152+S5152</f>
        <v>212697.24770642197</v>
      </c>
      <c r="U5152">
        <f t="shared" ref="U5152" si="7890">N5140</f>
        <v>368</v>
      </c>
      <c r="Y5152" s="26" t="s">
        <v>35</v>
      </c>
      <c r="Z5152" s="5"/>
      <c r="AA5152" s="5">
        <f t="shared" ref="AA5152:AB5152" si="7891">LARGE(AA5139:AA5151,1)</f>
        <v>89.49</v>
      </c>
      <c r="AB5152" s="5">
        <f t="shared" si="7891"/>
        <v>0</v>
      </c>
      <c r="AC5152" s="27">
        <f t="shared" ref="AC5152" si="7892">SUM(AC5140:AC5151)</f>
        <v>0</v>
      </c>
      <c r="AD5152" s="5">
        <f t="shared" ref="AD5152" si="7893">LARGE(AD5139:AD5151,1)</f>
        <v>368</v>
      </c>
      <c r="AE5152" s="27">
        <f t="shared" si="7872"/>
        <v>142356.97564062002</v>
      </c>
      <c r="AF5152" s="50">
        <f t="shared" ref="AF5152" si="7894">AC5152+AE5152</f>
        <v>142356.97564062002</v>
      </c>
      <c r="AG5152">
        <f t="shared" ref="AG5152" si="7895">Z5140</f>
        <v>368</v>
      </c>
    </row>
    <row r="5153" spans="1:33" x14ac:dyDescent="0.25">
      <c r="A5153" s="6" t="s">
        <v>12</v>
      </c>
      <c r="B5153" s="6" t="s">
        <v>18</v>
      </c>
      <c r="C5153" s="6" t="s">
        <v>19</v>
      </c>
      <c r="D5153" s="14" t="s">
        <v>20</v>
      </c>
      <c r="E5153" s="14" t="s">
        <v>21</v>
      </c>
      <c r="F5153" s="6" t="s">
        <v>22</v>
      </c>
      <c r="G5153" s="6" t="s">
        <v>23</v>
      </c>
      <c r="M5153" s="6" t="s">
        <v>12</v>
      </c>
      <c r="N5153" s="6" t="s">
        <v>18</v>
      </c>
      <c r="O5153" s="6" t="s">
        <v>19</v>
      </c>
      <c r="P5153" s="14" t="s">
        <v>20</v>
      </c>
      <c r="Q5153" s="14" t="s">
        <v>21</v>
      </c>
      <c r="R5153" s="6" t="s">
        <v>22</v>
      </c>
      <c r="S5153" s="6" t="s">
        <v>23</v>
      </c>
      <c r="Y5153" s="6" t="s">
        <v>12</v>
      </c>
      <c r="Z5153" s="6" t="s">
        <v>18</v>
      </c>
      <c r="AA5153" s="6" t="s">
        <v>19</v>
      </c>
      <c r="AB5153" s="14" t="s">
        <v>20</v>
      </c>
      <c r="AC5153" s="14" t="s">
        <v>21</v>
      </c>
      <c r="AD5153" s="6" t="s">
        <v>22</v>
      </c>
      <c r="AE5153" s="6" t="s">
        <v>23</v>
      </c>
    </row>
    <row r="5154" spans="1:33" x14ac:dyDescent="0.25">
      <c r="A5154" s="7" t="str">
        <f>Premissas!$E$2</f>
        <v>outubro/19</v>
      </c>
      <c r="B5154" s="29">
        <f>B5140+1</f>
        <v>369</v>
      </c>
      <c r="C5154" s="15">
        <f>LARGE(Premissas!$H$2:$I$2,1)</f>
        <v>63.39</v>
      </c>
      <c r="D5154" s="16">
        <f t="shared" ref="D5154:D5165" si="7896">IF(C5154&gt;105%*B5154,(C5154-B5154),0)</f>
        <v>0</v>
      </c>
      <c r="E5154" s="17">
        <f>D5154*Premissas!$C$6</f>
        <v>0</v>
      </c>
      <c r="F5154" s="15">
        <f t="shared" ref="F5154:F5165" si="7897">IF(C5154&gt;B5154,C5154,B5154)</f>
        <v>369</v>
      </c>
      <c r="G5154" s="18">
        <f>F5154*Premissas!$C$5</f>
        <v>11895.317937361595</v>
      </c>
      <c r="M5154" s="7" t="str">
        <f>Premissas!$E$2</f>
        <v>outubro/19</v>
      </c>
      <c r="N5154" s="29">
        <f t="shared" ref="N5154" si="7898">N5140+1</f>
        <v>369</v>
      </c>
      <c r="O5154" s="15">
        <f>Premissas!$I$2</f>
        <v>63.39</v>
      </c>
      <c r="P5154" s="16">
        <f t="shared" ref="P5154:P5165" si="7899">IF(O5154&gt;105%*N5154,(O5154-N5154),0)</f>
        <v>0</v>
      </c>
      <c r="Q5154" s="17">
        <f>P5154*Premissas!$C$13</f>
        <v>0</v>
      </c>
      <c r="R5154" s="15">
        <f t="shared" ref="R5154:R5165" si="7900">IF(O5154&gt;N5154,O5154,N5154)</f>
        <v>369</v>
      </c>
      <c r="S5154" s="18">
        <f>R5154*Premissas!$C$11</f>
        <v>17772.935779816515</v>
      </c>
      <c r="Y5154" s="7" t="str">
        <f>Premissas!$E$2</f>
        <v>outubro/19</v>
      </c>
      <c r="Z5154" s="29">
        <f t="shared" ref="Z5154" si="7901">Z5140+1</f>
        <v>369</v>
      </c>
      <c r="AA5154" s="15">
        <f>Premissas!$H$2</f>
        <v>58.8</v>
      </c>
      <c r="AB5154" s="16">
        <f t="shared" ref="AB5154:AB5165" si="7902">IF(AA5154&gt;105%*Z5154,(AA5154-Z5154),0)</f>
        <v>0</v>
      </c>
      <c r="AC5154" s="17">
        <f>AB5154*Premissas!$C$6</f>
        <v>0</v>
      </c>
      <c r="AD5154" s="15">
        <f t="shared" ref="AD5154:AD5165" si="7903">IF(AA5154&gt;Z5154,AA5154,Z5154)</f>
        <v>369</v>
      </c>
      <c r="AE5154" s="18">
        <f>AD5154*Premissas!$C$12</f>
        <v>11895.317937361595</v>
      </c>
    </row>
    <row r="5155" spans="1:33" x14ac:dyDescent="0.25">
      <c r="A5155" s="7" t="str">
        <f>Premissas!$E$3</f>
        <v>setembro/19</v>
      </c>
      <c r="B5155" s="29">
        <f>B5154</f>
        <v>369</v>
      </c>
      <c r="C5155" s="15">
        <f>LARGE(Premissas!$H$3:$I$3,1)</f>
        <v>58.91</v>
      </c>
      <c r="D5155" s="16">
        <f t="shared" si="7896"/>
        <v>0</v>
      </c>
      <c r="E5155" s="17">
        <f>D5155*Premissas!$C$6</f>
        <v>0</v>
      </c>
      <c r="F5155" s="15">
        <f t="shared" si="7897"/>
        <v>369</v>
      </c>
      <c r="G5155" s="18">
        <f>F5155*Premissas!$C$5</f>
        <v>11895.317937361595</v>
      </c>
      <c r="M5155" s="7" t="str">
        <f>Premissas!$E$3</f>
        <v>setembro/19</v>
      </c>
      <c r="N5155" s="29">
        <f t="shared" ref="N5155:N5165" si="7904">N5154</f>
        <v>369</v>
      </c>
      <c r="O5155" s="15">
        <f>Premissas!$I$3</f>
        <v>52.19</v>
      </c>
      <c r="P5155" s="16">
        <f t="shared" si="7899"/>
        <v>0</v>
      </c>
      <c r="Q5155" s="17">
        <f>P5155*Premissas!$C$13</f>
        <v>0</v>
      </c>
      <c r="R5155" s="15">
        <f t="shared" si="7900"/>
        <v>369</v>
      </c>
      <c r="S5155" s="18">
        <f>R5155*Premissas!$C$11</f>
        <v>17772.935779816515</v>
      </c>
      <c r="Y5155" s="7" t="str">
        <f>Premissas!$E$3</f>
        <v>setembro/19</v>
      </c>
      <c r="Z5155" s="29">
        <f t="shared" ref="Z5155:Z5165" si="7905">Z5154</f>
        <v>369</v>
      </c>
      <c r="AA5155" s="15">
        <f>Premissas!$H$3</f>
        <v>58.91</v>
      </c>
      <c r="AB5155" s="16">
        <f t="shared" si="7902"/>
        <v>0</v>
      </c>
      <c r="AC5155" s="17">
        <f>AB5155*Premissas!$C$6</f>
        <v>0</v>
      </c>
      <c r="AD5155" s="15">
        <f t="shared" si="7903"/>
        <v>369</v>
      </c>
      <c r="AE5155" s="18">
        <f>AD5155*Premissas!$C$12</f>
        <v>11895.317937361595</v>
      </c>
    </row>
    <row r="5156" spans="1:33" x14ac:dyDescent="0.25">
      <c r="A5156" s="7" t="str">
        <f>Premissas!$E$4</f>
        <v>agosto/19</v>
      </c>
      <c r="B5156" s="29">
        <f t="shared" ref="B5156:B5165" si="7906">B5155</f>
        <v>369</v>
      </c>
      <c r="C5156" s="15">
        <f>LARGE(Premissas!$H$4:$I$4,1)</f>
        <v>46.48</v>
      </c>
      <c r="D5156" s="16">
        <f t="shared" si="7896"/>
        <v>0</v>
      </c>
      <c r="E5156" s="17">
        <f>D5156*Premissas!$C$6</f>
        <v>0</v>
      </c>
      <c r="F5156" s="15">
        <f t="shared" si="7897"/>
        <v>369</v>
      </c>
      <c r="G5156" s="18">
        <f>F5156*Premissas!$C$5</f>
        <v>11895.317937361595</v>
      </c>
      <c r="M5156" s="7" t="str">
        <f>Premissas!$E$4</f>
        <v>agosto/19</v>
      </c>
      <c r="N5156" s="29">
        <f t="shared" si="7904"/>
        <v>369</v>
      </c>
      <c r="O5156" s="15">
        <f>Premissas!$I$4</f>
        <v>20.16</v>
      </c>
      <c r="P5156" s="16">
        <f t="shared" si="7899"/>
        <v>0</v>
      </c>
      <c r="Q5156" s="17">
        <f>P5156*Premissas!$C$13</f>
        <v>0</v>
      </c>
      <c r="R5156" s="15">
        <f t="shared" si="7900"/>
        <v>369</v>
      </c>
      <c r="S5156" s="18">
        <f>R5156*Premissas!$C$11</f>
        <v>17772.935779816515</v>
      </c>
      <c r="Y5156" s="7" t="str">
        <f>Premissas!$E$4</f>
        <v>agosto/19</v>
      </c>
      <c r="Z5156" s="29">
        <f t="shared" si="7905"/>
        <v>369</v>
      </c>
      <c r="AA5156" s="15">
        <f>Premissas!$H$4</f>
        <v>46.48</v>
      </c>
      <c r="AB5156" s="16">
        <f t="shared" si="7902"/>
        <v>0</v>
      </c>
      <c r="AC5156" s="17">
        <f>AB5156*Premissas!$C$6</f>
        <v>0</v>
      </c>
      <c r="AD5156" s="15">
        <f t="shared" si="7903"/>
        <v>369</v>
      </c>
      <c r="AE5156" s="18">
        <f>AD5156*Premissas!$C$12</f>
        <v>11895.317937361595</v>
      </c>
    </row>
    <row r="5157" spans="1:33" x14ac:dyDescent="0.25">
      <c r="A5157" s="7" t="str">
        <f>Premissas!$E$5</f>
        <v>julho/19</v>
      </c>
      <c r="B5157" s="29">
        <f t="shared" si="7906"/>
        <v>369</v>
      </c>
      <c r="C5157" s="15">
        <f>LARGE(Premissas!$H$5:$I$5,1)</f>
        <v>63.17</v>
      </c>
      <c r="D5157" s="16">
        <f t="shared" si="7896"/>
        <v>0</v>
      </c>
      <c r="E5157" s="17">
        <f>D5157*Premissas!$C$6</f>
        <v>0</v>
      </c>
      <c r="F5157" s="15">
        <f t="shared" si="7897"/>
        <v>369</v>
      </c>
      <c r="G5157" s="18">
        <f>F5157*Premissas!$C$5</f>
        <v>11895.317937361595</v>
      </c>
      <c r="M5157" s="7" t="str">
        <f>Premissas!$E$5</f>
        <v>julho/19</v>
      </c>
      <c r="N5157" s="29">
        <f t="shared" si="7904"/>
        <v>369</v>
      </c>
      <c r="O5157" s="15">
        <f>Premissas!$I$5</f>
        <v>39.979999999999997</v>
      </c>
      <c r="P5157" s="16">
        <f t="shared" si="7899"/>
        <v>0</v>
      </c>
      <c r="Q5157" s="17">
        <f>P5157*Premissas!$C$13</f>
        <v>0</v>
      </c>
      <c r="R5157" s="15">
        <f t="shared" si="7900"/>
        <v>369</v>
      </c>
      <c r="S5157" s="18">
        <f>R5157*Premissas!$C$11</f>
        <v>17772.935779816515</v>
      </c>
      <c r="Y5157" s="7" t="str">
        <f>Premissas!$E$5</f>
        <v>julho/19</v>
      </c>
      <c r="Z5157" s="29">
        <f t="shared" si="7905"/>
        <v>369</v>
      </c>
      <c r="AA5157" s="15">
        <f>Premissas!$H$5</f>
        <v>63.17</v>
      </c>
      <c r="AB5157" s="16">
        <f t="shared" si="7902"/>
        <v>0</v>
      </c>
      <c r="AC5157" s="17">
        <f>AB5157*Premissas!$C$6</f>
        <v>0</v>
      </c>
      <c r="AD5157" s="15">
        <f t="shared" si="7903"/>
        <v>369</v>
      </c>
      <c r="AE5157" s="18">
        <f>AD5157*Premissas!$C$12</f>
        <v>11895.317937361595</v>
      </c>
    </row>
    <row r="5158" spans="1:33" x14ac:dyDescent="0.25">
      <c r="A5158" s="7" t="str">
        <f>Premissas!$E$6</f>
        <v>junho/19</v>
      </c>
      <c r="B5158" s="29">
        <f t="shared" si="7906"/>
        <v>369</v>
      </c>
      <c r="C5158" s="15">
        <f>LARGE(Premissas!$H$6:$I$6,1)</f>
        <v>59.47</v>
      </c>
      <c r="D5158" s="16">
        <f t="shared" si="7896"/>
        <v>0</v>
      </c>
      <c r="E5158" s="17">
        <f>D5158*Premissas!$C$6</f>
        <v>0</v>
      </c>
      <c r="F5158" s="15">
        <f t="shared" si="7897"/>
        <v>369</v>
      </c>
      <c r="G5158" s="18">
        <f>F5158*Premissas!$C$5</f>
        <v>11895.317937361595</v>
      </c>
      <c r="M5158" s="7" t="str">
        <f>Premissas!$E$6</f>
        <v>junho/19</v>
      </c>
      <c r="N5158" s="29">
        <f t="shared" si="7904"/>
        <v>369</v>
      </c>
      <c r="O5158" s="15">
        <f>Premissas!$I$6</f>
        <v>47.71</v>
      </c>
      <c r="P5158" s="16">
        <f t="shared" si="7899"/>
        <v>0</v>
      </c>
      <c r="Q5158" s="17">
        <f>P5158*Premissas!$C$13</f>
        <v>0</v>
      </c>
      <c r="R5158" s="15">
        <f t="shared" si="7900"/>
        <v>369</v>
      </c>
      <c r="S5158" s="18">
        <f>R5158*Premissas!$C$11</f>
        <v>17772.935779816515</v>
      </c>
      <c r="Y5158" s="7" t="str">
        <f>Premissas!$E$6</f>
        <v>junho/19</v>
      </c>
      <c r="Z5158" s="29">
        <f t="shared" si="7905"/>
        <v>369</v>
      </c>
      <c r="AA5158" s="15">
        <f>Premissas!$H$6</f>
        <v>59.47</v>
      </c>
      <c r="AB5158" s="16">
        <f t="shared" si="7902"/>
        <v>0</v>
      </c>
      <c r="AC5158" s="17">
        <f>AB5158*Premissas!$C$6</f>
        <v>0</v>
      </c>
      <c r="AD5158" s="15">
        <f t="shared" si="7903"/>
        <v>369</v>
      </c>
      <c r="AE5158" s="18">
        <f>AD5158*Premissas!$C$12</f>
        <v>11895.317937361595</v>
      </c>
    </row>
    <row r="5159" spans="1:33" x14ac:dyDescent="0.25">
      <c r="A5159" s="7" t="str">
        <f>Premissas!$E$7</f>
        <v>maio/19</v>
      </c>
      <c r="B5159" s="29">
        <f t="shared" si="7906"/>
        <v>369</v>
      </c>
      <c r="C5159" s="15">
        <f>LARGE(Premissas!$H$7:$I$7,1)</f>
        <v>61.04</v>
      </c>
      <c r="D5159" s="20">
        <f t="shared" si="7896"/>
        <v>0</v>
      </c>
      <c r="E5159" s="17">
        <f>D5159*Premissas!$C$6</f>
        <v>0</v>
      </c>
      <c r="F5159" s="15">
        <f t="shared" si="7897"/>
        <v>369</v>
      </c>
      <c r="G5159" s="18">
        <f>F5159*Premissas!$C$5</f>
        <v>11895.317937361595</v>
      </c>
      <c r="M5159" s="7" t="str">
        <f>Premissas!$E$7</f>
        <v>maio/19</v>
      </c>
      <c r="N5159" s="29">
        <f t="shared" si="7904"/>
        <v>369</v>
      </c>
      <c r="O5159" s="15">
        <f>Premissas!$I$7</f>
        <v>46.37</v>
      </c>
      <c r="P5159" s="20">
        <f t="shared" si="7899"/>
        <v>0</v>
      </c>
      <c r="Q5159" s="17">
        <f>P5159*Premissas!$C$13</f>
        <v>0</v>
      </c>
      <c r="R5159" s="15">
        <f t="shared" si="7900"/>
        <v>369</v>
      </c>
      <c r="S5159" s="18">
        <f>R5159*Premissas!$C$11</f>
        <v>17772.935779816515</v>
      </c>
      <c r="Y5159" s="7" t="str">
        <f>Premissas!$E$7</f>
        <v>maio/19</v>
      </c>
      <c r="Z5159" s="29">
        <f t="shared" si="7905"/>
        <v>369</v>
      </c>
      <c r="AA5159" s="15">
        <f>Premissas!$H$7</f>
        <v>61.04</v>
      </c>
      <c r="AB5159" s="20">
        <f t="shared" si="7902"/>
        <v>0</v>
      </c>
      <c r="AC5159" s="17">
        <f>AB5159*Premissas!$C$6</f>
        <v>0</v>
      </c>
      <c r="AD5159" s="15">
        <f t="shared" si="7903"/>
        <v>369</v>
      </c>
      <c r="AE5159" s="18">
        <f>AD5159*Premissas!$C$12</f>
        <v>11895.317937361595</v>
      </c>
    </row>
    <row r="5160" spans="1:33" x14ac:dyDescent="0.25">
      <c r="A5160" s="7" t="str">
        <f>Premissas!$E$8</f>
        <v>abril/19</v>
      </c>
      <c r="B5160" s="29">
        <f t="shared" si="7906"/>
        <v>369</v>
      </c>
      <c r="C5160" s="15">
        <f>LARGE(Premissas!$H$8:$I$8,1)</f>
        <v>81.98</v>
      </c>
      <c r="D5160" s="20">
        <f t="shared" si="7896"/>
        <v>0</v>
      </c>
      <c r="E5160" s="17">
        <f>D5160*Premissas!$C$6</f>
        <v>0</v>
      </c>
      <c r="F5160" s="15">
        <f t="shared" si="7897"/>
        <v>369</v>
      </c>
      <c r="G5160" s="18">
        <f>F5160*Premissas!$C$5</f>
        <v>11895.317937361595</v>
      </c>
      <c r="M5160" s="7" t="str">
        <f>Premissas!$E$8</f>
        <v>abril/19</v>
      </c>
      <c r="N5160" s="29">
        <f t="shared" si="7904"/>
        <v>369</v>
      </c>
      <c r="O5160" s="15">
        <f>Premissas!$I$8</f>
        <v>53.09</v>
      </c>
      <c r="P5160" s="20">
        <f t="shared" si="7899"/>
        <v>0</v>
      </c>
      <c r="Q5160" s="17">
        <f>P5160*Premissas!$C$13</f>
        <v>0</v>
      </c>
      <c r="R5160" s="15">
        <f t="shared" si="7900"/>
        <v>369</v>
      </c>
      <c r="S5160" s="18">
        <f>R5160*Premissas!$C$11</f>
        <v>17772.935779816515</v>
      </c>
      <c r="Y5160" s="7" t="str">
        <f>Premissas!$E$8</f>
        <v>abril/19</v>
      </c>
      <c r="Z5160" s="29">
        <f t="shared" si="7905"/>
        <v>369</v>
      </c>
      <c r="AA5160" s="15">
        <f>Premissas!$H$8</f>
        <v>81.98</v>
      </c>
      <c r="AB5160" s="20">
        <f t="shared" si="7902"/>
        <v>0</v>
      </c>
      <c r="AC5160" s="17">
        <f>AB5160*Premissas!$C$6</f>
        <v>0</v>
      </c>
      <c r="AD5160" s="15">
        <f t="shared" si="7903"/>
        <v>369</v>
      </c>
      <c r="AE5160" s="18">
        <f>AD5160*Premissas!$C$12</f>
        <v>11895.317937361595</v>
      </c>
    </row>
    <row r="5161" spans="1:33" x14ac:dyDescent="0.25">
      <c r="A5161" s="7" t="str">
        <f>Premissas!$E$9</f>
        <v>março/19</v>
      </c>
      <c r="B5161" s="29">
        <f t="shared" si="7906"/>
        <v>369</v>
      </c>
      <c r="C5161" s="15">
        <f>LARGE(Premissas!$H$9:$I$9,1)</f>
        <v>77.73</v>
      </c>
      <c r="D5161" s="20">
        <f t="shared" si="7896"/>
        <v>0</v>
      </c>
      <c r="E5161" s="17">
        <f>D5161*Premissas!$C$6</f>
        <v>0</v>
      </c>
      <c r="F5161" s="15">
        <f t="shared" si="7897"/>
        <v>369</v>
      </c>
      <c r="G5161" s="18">
        <f>F5161*Premissas!$C$5</f>
        <v>11895.317937361595</v>
      </c>
      <c r="M5161" s="7" t="str">
        <f>Premissas!$E$9</f>
        <v>março/19</v>
      </c>
      <c r="N5161" s="29">
        <f t="shared" si="7904"/>
        <v>369</v>
      </c>
      <c r="O5161" s="15">
        <f>Premissas!$I$9</f>
        <v>77.73</v>
      </c>
      <c r="P5161" s="20">
        <f t="shared" si="7899"/>
        <v>0</v>
      </c>
      <c r="Q5161" s="17">
        <f>P5161*Premissas!$C$13</f>
        <v>0</v>
      </c>
      <c r="R5161" s="15">
        <f t="shared" si="7900"/>
        <v>369</v>
      </c>
      <c r="S5161" s="18">
        <f>R5161*Premissas!$C$11</f>
        <v>17772.935779816515</v>
      </c>
      <c r="Y5161" s="7" t="str">
        <f>Premissas!$E$9</f>
        <v>março/19</v>
      </c>
      <c r="Z5161" s="29">
        <f t="shared" si="7905"/>
        <v>369</v>
      </c>
      <c r="AA5161" s="15">
        <f>Premissas!$H$9</f>
        <v>77.62</v>
      </c>
      <c r="AB5161" s="20">
        <f t="shared" si="7902"/>
        <v>0</v>
      </c>
      <c r="AC5161" s="17">
        <f>AB5161*Premissas!$C$6</f>
        <v>0</v>
      </c>
      <c r="AD5161" s="15">
        <f t="shared" si="7903"/>
        <v>369</v>
      </c>
      <c r="AE5161" s="18">
        <f>AD5161*Premissas!$C$12</f>
        <v>11895.317937361595</v>
      </c>
    </row>
    <row r="5162" spans="1:33" x14ac:dyDescent="0.25">
      <c r="A5162" s="7" t="str">
        <f>Premissas!$E$10</f>
        <v>fevereiro/19</v>
      </c>
      <c r="B5162" s="29">
        <f t="shared" si="7906"/>
        <v>369</v>
      </c>
      <c r="C5162" s="15">
        <f>LARGE(Premissas!$H$10:$I$10,1)</f>
        <v>89.49</v>
      </c>
      <c r="D5162" s="20">
        <f t="shared" si="7896"/>
        <v>0</v>
      </c>
      <c r="E5162" s="17">
        <f>D5162*Premissas!$C$6</f>
        <v>0</v>
      </c>
      <c r="F5162" s="15">
        <f t="shared" si="7897"/>
        <v>369</v>
      </c>
      <c r="G5162" s="18">
        <f>F5162*Premissas!$C$5</f>
        <v>11895.317937361595</v>
      </c>
      <c r="M5162" s="7" t="str">
        <f>Premissas!$E$10</f>
        <v>fevereiro/19</v>
      </c>
      <c r="N5162" s="29">
        <f t="shared" si="7904"/>
        <v>369</v>
      </c>
      <c r="O5162" s="15">
        <f>Premissas!$I$10</f>
        <v>61.82</v>
      </c>
      <c r="P5162" s="20">
        <f t="shared" si="7899"/>
        <v>0</v>
      </c>
      <c r="Q5162" s="17">
        <f>P5162*Premissas!$C$13</f>
        <v>0</v>
      </c>
      <c r="R5162" s="15">
        <f t="shared" si="7900"/>
        <v>369</v>
      </c>
      <c r="S5162" s="18">
        <f>R5162*Premissas!$C$11</f>
        <v>17772.935779816515</v>
      </c>
      <c r="Y5162" s="7" t="str">
        <f>Premissas!$E$10</f>
        <v>fevereiro/19</v>
      </c>
      <c r="Z5162" s="29">
        <f t="shared" si="7905"/>
        <v>369</v>
      </c>
      <c r="AA5162" s="15">
        <f>Premissas!$H$10</f>
        <v>89.49</v>
      </c>
      <c r="AB5162" s="20">
        <f t="shared" si="7902"/>
        <v>0</v>
      </c>
      <c r="AC5162" s="17">
        <f>AB5162*Premissas!$C$6</f>
        <v>0</v>
      </c>
      <c r="AD5162" s="15">
        <f t="shared" si="7903"/>
        <v>369</v>
      </c>
      <c r="AE5162" s="18">
        <f>AD5162*Premissas!$C$12</f>
        <v>11895.317937361595</v>
      </c>
    </row>
    <row r="5163" spans="1:33" x14ac:dyDescent="0.25">
      <c r="A5163" s="7" t="str">
        <f>Premissas!$E$11</f>
        <v>janeiro/19</v>
      </c>
      <c r="B5163" s="29">
        <f t="shared" si="7906"/>
        <v>369</v>
      </c>
      <c r="C5163" s="15">
        <f>LARGE(Premissas!$H$11:$I$11,1)</f>
        <v>81.09</v>
      </c>
      <c r="D5163" s="16">
        <f t="shared" si="7896"/>
        <v>0</v>
      </c>
      <c r="E5163" s="17">
        <f>D5163*Premissas!$C$6</f>
        <v>0</v>
      </c>
      <c r="F5163" s="15">
        <f t="shared" si="7897"/>
        <v>369</v>
      </c>
      <c r="G5163" s="18">
        <f>F5163*Premissas!$C$5</f>
        <v>11895.317937361595</v>
      </c>
      <c r="M5163" s="7" t="str">
        <f>Premissas!$E$11</f>
        <v>janeiro/19</v>
      </c>
      <c r="N5163" s="29">
        <f t="shared" si="7904"/>
        <v>369</v>
      </c>
      <c r="O5163" s="15">
        <f>Premissas!$I$11</f>
        <v>57.12</v>
      </c>
      <c r="P5163" s="16">
        <f t="shared" si="7899"/>
        <v>0</v>
      </c>
      <c r="Q5163" s="17">
        <f>P5163*Premissas!$C$13</f>
        <v>0</v>
      </c>
      <c r="R5163" s="15">
        <f t="shared" si="7900"/>
        <v>369</v>
      </c>
      <c r="S5163" s="18">
        <f>R5163*Premissas!$C$11</f>
        <v>17772.935779816515</v>
      </c>
      <c r="Y5163" s="7" t="str">
        <f>Premissas!$E$11</f>
        <v>janeiro/19</v>
      </c>
      <c r="Z5163" s="29">
        <f t="shared" si="7905"/>
        <v>369</v>
      </c>
      <c r="AA5163" s="15">
        <f>Premissas!$H$11</f>
        <v>81.09</v>
      </c>
      <c r="AB5163" s="16">
        <f t="shared" si="7902"/>
        <v>0</v>
      </c>
      <c r="AC5163" s="17">
        <f>AB5163*Premissas!$C$6</f>
        <v>0</v>
      </c>
      <c r="AD5163" s="15">
        <f t="shared" si="7903"/>
        <v>369</v>
      </c>
      <c r="AE5163" s="18">
        <f>AD5163*Premissas!$C$12</f>
        <v>11895.317937361595</v>
      </c>
    </row>
    <row r="5164" spans="1:33" x14ac:dyDescent="0.25">
      <c r="A5164" s="7" t="str">
        <f>Premissas!$E$12</f>
        <v>dezembro/18</v>
      </c>
      <c r="B5164" s="29">
        <f t="shared" si="7906"/>
        <v>369</v>
      </c>
      <c r="C5164" s="15">
        <f>LARGE(Premissas!$H$12:$I$12,1)</f>
        <v>66.98</v>
      </c>
      <c r="D5164" s="16">
        <f t="shared" si="7896"/>
        <v>0</v>
      </c>
      <c r="E5164" s="17">
        <f>D5164*Premissas!$C$6</f>
        <v>0</v>
      </c>
      <c r="F5164" s="15">
        <f t="shared" si="7897"/>
        <v>369</v>
      </c>
      <c r="G5164" s="18">
        <f>F5164*Premissas!$C$5</f>
        <v>11895.317937361595</v>
      </c>
      <c r="M5164" s="7" t="str">
        <f>Premissas!$E$12</f>
        <v>dezembro/18</v>
      </c>
      <c r="N5164" s="29">
        <f t="shared" si="7904"/>
        <v>369</v>
      </c>
      <c r="O5164" s="15">
        <f>Premissas!$I$12</f>
        <v>56.9</v>
      </c>
      <c r="P5164" s="16">
        <f t="shared" si="7899"/>
        <v>0</v>
      </c>
      <c r="Q5164" s="17">
        <f>P5164*Premissas!$C$13</f>
        <v>0</v>
      </c>
      <c r="R5164" s="15">
        <f t="shared" si="7900"/>
        <v>369</v>
      </c>
      <c r="S5164" s="18">
        <f>R5164*Premissas!$C$11</f>
        <v>17772.935779816515</v>
      </c>
      <c r="Y5164" s="7" t="str">
        <f>Premissas!$E$12</f>
        <v>dezembro/18</v>
      </c>
      <c r="Z5164" s="29">
        <f t="shared" si="7905"/>
        <v>369</v>
      </c>
      <c r="AA5164" s="15">
        <f>Premissas!$H$12</f>
        <v>66.98</v>
      </c>
      <c r="AB5164" s="16">
        <f t="shared" si="7902"/>
        <v>0</v>
      </c>
      <c r="AC5164" s="17">
        <f>AB5164*Premissas!$C$6</f>
        <v>0</v>
      </c>
      <c r="AD5164" s="15">
        <f t="shared" si="7903"/>
        <v>369</v>
      </c>
      <c r="AE5164" s="18">
        <f>AD5164*Premissas!$C$12</f>
        <v>11895.317937361595</v>
      </c>
    </row>
    <row r="5165" spans="1:33" x14ac:dyDescent="0.25">
      <c r="A5165" s="7" t="str">
        <f>Premissas!$E$13</f>
        <v>novembro/18</v>
      </c>
      <c r="B5165" s="29">
        <f t="shared" si="7906"/>
        <v>369</v>
      </c>
      <c r="C5165" s="15">
        <f>LARGE(Premissas!$H$13:$I$13,1)</f>
        <v>66.42</v>
      </c>
      <c r="D5165" s="16">
        <f t="shared" si="7896"/>
        <v>0</v>
      </c>
      <c r="E5165" s="17">
        <f>D5165*Premissas!$C$6</f>
        <v>0</v>
      </c>
      <c r="F5165" s="15">
        <f t="shared" si="7897"/>
        <v>369</v>
      </c>
      <c r="G5165" s="18">
        <f>F5165*Premissas!$C$5</f>
        <v>11895.317937361595</v>
      </c>
      <c r="M5165" s="7" t="str">
        <f>Premissas!$E$13</f>
        <v>novembro/18</v>
      </c>
      <c r="N5165" s="29">
        <f t="shared" si="7904"/>
        <v>369</v>
      </c>
      <c r="O5165" s="15">
        <f>Premissas!$I$13</f>
        <v>40.659999999999997</v>
      </c>
      <c r="P5165" s="16">
        <f t="shared" si="7899"/>
        <v>0</v>
      </c>
      <c r="Q5165" s="17">
        <f>P5165*Premissas!$C$13</f>
        <v>0</v>
      </c>
      <c r="R5165" s="15">
        <f t="shared" si="7900"/>
        <v>369</v>
      </c>
      <c r="S5165" s="18">
        <f>R5165*Premissas!$C$11</f>
        <v>17772.935779816515</v>
      </c>
      <c r="Y5165" s="7" t="str">
        <f>Premissas!$E$13</f>
        <v>novembro/18</v>
      </c>
      <c r="Z5165" s="29">
        <f t="shared" si="7905"/>
        <v>369</v>
      </c>
      <c r="AA5165" s="15">
        <f>Premissas!$H$13</f>
        <v>66.42</v>
      </c>
      <c r="AB5165" s="16">
        <f t="shared" si="7902"/>
        <v>0</v>
      </c>
      <c r="AC5165" s="17">
        <f>AB5165*Premissas!$C$6</f>
        <v>0</v>
      </c>
      <c r="AD5165" s="15">
        <f t="shared" si="7903"/>
        <v>369</v>
      </c>
      <c r="AE5165" s="18">
        <f>AD5165*Premissas!$C$12</f>
        <v>11895.317937361595</v>
      </c>
    </row>
    <row r="5166" spans="1:33" x14ac:dyDescent="0.25">
      <c r="A5166" s="26" t="s">
        <v>35</v>
      </c>
      <c r="B5166" s="5"/>
      <c r="C5166" s="5">
        <f>LARGE(C5153:C5165,1)</f>
        <v>89.49</v>
      </c>
      <c r="D5166" s="5">
        <f>LARGE(D5153:D5165,1)</f>
        <v>0</v>
      </c>
      <c r="E5166" s="27">
        <f>SUM(E5154:E5165)</f>
        <v>0</v>
      </c>
      <c r="F5166" s="5">
        <f>LARGE(F5153:F5165,1)</f>
        <v>369</v>
      </c>
      <c r="G5166" s="27">
        <f t="shared" si="7862"/>
        <v>142743.81524833918</v>
      </c>
      <c r="H5166" s="50">
        <f>E5166+G5166</f>
        <v>142743.81524833918</v>
      </c>
      <c r="I5166">
        <f>B5154</f>
        <v>369</v>
      </c>
      <c r="M5166" s="26" t="s">
        <v>35</v>
      </c>
      <c r="N5166" s="5"/>
      <c r="O5166" s="5">
        <f t="shared" ref="O5166:P5166" si="7907">LARGE(O5153:O5165,1)</f>
        <v>77.73</v>
      </c>
      <c r="P5166" s="5">
        <f t="shared" si="7907"/>
        <v>0</v>
      </c>
      <c r="Q5166" s="27">
        <f t="shared" ref="Q5166" si="7908">SUM(Q5154:Q5165)</f>
        <v>0</v>
      </c>
      <c r="R5166" s="5">
        <f t="shared" ref="R5166" si="7909">LARGE(R5153:R5165,1)</f>
        <v>369</v>
      </c>
      <c r="S5166" s="27">
        <f t="shared" si="7866"/>
        <v>213275.22935779823</v>
      </c>
      <c r="T5166" s="50">
        <f t="shared" ref="T5166" si="7910">Q5166+S5166</f>
        <v>213275.22935779823</v>
      </c>
      <c r="U5166">
        <f t="shared" ref="U5166" si="7911">N5154</f>
        <v>369</v>
      </c>
      <c r="Y5166" s="26" t="s">
        <v>35</v>
      </c>
      <c r="Z5166" s="5"/>
      <c r="AA5166" s="5">
        <f t="shared" ref="AA5166:AB5166" si="7912">LARGE(AA5153:AA5165,1)</f>
        <v>89.49</v>
      </c>
      <c r="AB5166" s="5">
        <f t="shared" si="7912"/>
        <v>0</v>
      </c>
      <c r="AC5166" s="27">
        <f t="shared" ref="AC5166" si="7913">SUM(AC5154:AC5165)</f>
        <v>0</v>
      </c>
      <c r="AD5166" s="5">
        <f t="shared" ref="AD5166" si="7914">LARGE(AD5153:AD5165,1)</f>
        <v>369</v>
      </c>
      <c r="AE5166" s="27">
        <f t="shared" si="7872"/>
        <v>142743.81524833918</v>
      </c>
      <c r="AF5166" s="50">
        <f t="shared" ref="AF5166" si="7915">AC5166+AE5166</f>
        <v>142743.81524833918</v>
      </c>
      <c r="AG5166">
        <f t="shared" ref="AG5166" si="7916">Z5154</f>
        <v>369</v>
      </c>
    </row>
    <row r="5167" spans="1:33" x14ac:dyDescent="0.25">
      <c r="A5167" s="6" t="s">
        <v>12</v>
      </c>
      <c r="B5167" s="6" t="s">
        <v>18</v>
      </c>
      <c r="C5167" s="6" t="s">
        <v>19</v>
      </c>
      <c r="D5167" s="14" t="s">
        <v>20</v>
      </c>
      <c r="E5167" s="14" t="s">
        <v>21</v>
      </c>
      <c r="F5167" s="6" t="s">
        <v>22</v>
      </c>
      <c r="G5167" s="6" t="s">
        <v>23</v>
      </c>
      <c r="M5167" s="6" t="s">
        <v>12</v>
      </c>
      <c r="N5167" s="6" t="s">
        <v>18</v>
      </c>
      <c r="O5167" s="6" t="s">
        <v>19</v>
      </c>
      <c r="P5167" s="14" t="s">
        <v>20</v>
      </c>
      <c r="Q5167" s="14" t="s">
        <v>21</v>
      </c>
      <c r="R5167" s="6" t="s">
        <v>22</v>
      </c>
      <c r="S5167" s="6" t="s">
        <v>23</v>
      </c>
      <c r="Y5167" s="6" t="s">
        <v>12</v>
      </c>
      <c r="Z5167" s="6" t="s">
        <v>18</v>
      </c>
      <c r="AA5167" s="6" t="s">
        <v>19</v>
      </c>
      <c r="AB5167" s="14" t="s">
        <v>20</v>
      </c>
      <c r="AC5167" s="14" t="s">
        <v>21</v>
      </c>
      <c r="AD5167" s="6" t="s">
        <v>22</v>
      </c>
      <c r="AE5167" s="6" t="s">
        <v>23</v>
      </c>
    </row>
    <row r="5168" spans="1:33" x14ac:dyDescent="0.25">
      <c r="A5168" s="7" t="str">
        <f>Premissas!$E$2</f>
        <v>outubro/19</v>
      </c>
      <c r="B5168" s="29">
        <f>B5154+1</f>
        <v>370</v>
      </c>
      <c r="C5168" s="15">
        <f>LARGE(Premissas!$H$2:$I$2,1)</f>
        <v>63.39</v>
      </c>
      <c r="D5168" s="16">
        <f t="shared" ref="D5168:D5179" si="7917">IF(C5168&gt;105%*B5168,(C5168-B5168),0)</f>
        <v>0</v>
      </c>
      <c r="E5168" s="17">
        <f>D5168*Premissas!$C$6</f>
        <v>0</v>
      </c>
      <c r="F5168" s="15">
        <f t="shared" ref="F5168:F5179" si="7918">IF(C5168&gt;B5168,C5168,B5168)</f>
        <v>370</v>
      </c>
      <c r="G5168" s="18">
        <f>F5168*Premissas!$C$5</f>
        <v>11927.554571338183</v>
      </c>
      <c r="M5168" s="7" t="str">
        <f>Premissas!$E$2</f>
        <v>outubro/19</v>
      </c>
      <c r="N5168" s="29">
        <f t="shared" ref="N5168" si="7919">N5154+1</f>
        <v>370</v>
      </c>
      <c r="O5168" s="15">
        <f>Premissas!$I$2</f>
        <v>63.39</v>
      </c>
      <c r="P5168" s="16">
        <f t="shared" ref="P5168:P5179" si="7920">IF(O5168&gt;105%*N5168,(O5168-N5168),0)</f>
        <v>0</v>
      </c>
      <c r="Q5168" s="17">
        <f>P5168*Premissas!$C$13</f>
        <v>0</v>
      </c>
      <c r="R5168" s="15">
        <f t="shared" ref="R5168:R5179" si="7921">IF(O5168&gt;N5168,O5168,N5168)</f>
        <v>370</v>
      </c>
      <c r="S5168" s="18">
        <f>R5168*Premissas!$C$11</f>
        <v>17821.100917431191</v>
      </c>
      <c r="Y5168" s="7" t="str">
        <f>Premissas!$E$2</f>
        <v>outubro/19</v>
      </c>
      <c r="Z5168" s="29">
        <f t="shared" ref="Z5168" si="7922">Z5154+1</f>
        <v>370</v>
      </c>
      <c r="AA5168" s="15">
        <f>Premissas!$H$2</f>
        <v>58.8</v>
      </c>
      <c r="AB5168" s="16">
        <f t="shared" ref="AB5168:AB5179" si="7923">IF(AA5168&gt;105%*Z5168,(AA5168-Z5168),0)</f>
        <v>0</v>
      </c>
      <c r="AC5168" s="17">
        <f>AB5168*Premissas!$C$6</f>
        <v>0</v>
      </c>
      <c r="AD5168" s="15">
        <f t="shared" ref="AD5168:AD5179" si="7924">IF(AA5168&gt;Z5168,AA5168,Z5168)</f>
        <v>370</v>
      </c>
      <c r="AE5168" s="18">
        <f>AD5168*Premissas!$C$12</f>
        <v>11927.554571338183</v>
      </c>
    </row>
    <row r="5169" spans="1:33" x14ac:dyDescent="0.25">
      <c r="A5169" s="7" t="str">
        <f>Premissas!$E$3</f>
        <v>setembro/19</v>
      </c>
      <c r="B5169" s="29">
        <f>B5168</f>
        <v>370</v>
      </c>
      <c r="C5169" s="15">
        <f>LARGE(Premissas!$H$3:$I$3,1)</f>
        <v>58.91</v>
      </c>
      <c r="D5169" s="16">
        <f t="shared" si="7917"/>
        <v>0</v>
      </c>
      <c r="E5169" s="17">
        <f>D5169*Premissas!$C$6</f>
        <v>0</v>
      </c>
      <c r="F5169" s="15">
        <f t="shared" si="7918"/>
        <v>370</v>
      </c>
      <c r="G5169" s="18">
        <f>F5169*Premissas!$C$5</f>
        <v>11927.554571338183</v>
      </c>
      <c r="M5169" s="7" t="str">
        <f>Premissas!$E$3</f>
        <v>setembro/19</v>
      </c>
      <c r="N5169" s="29">
        <f t="shared" ref="N5169:N5179" si="7925">N5168</f>
        <v>370</v>
      </c>
      <c r="O5169" s="15">
        <f>Premissas!$I$3</f>
        <v>52.19</v>
      </c>
      <c r="P5169" s="16">
        <f t="shared" si="7920"/>
        <v>0</v>
      </c>
      <c r="Q5169" s="17">
        <f>P5169*Premissas!$C$13</f>
        <v>0</v>
      </c>
      <c r="R5169" s="15">
        <f t="shared" si="7921"/>
        <v>370</v>
      </c>
      <c r="S5169" s="18">
        <f>R5169*Premissas!$C$11</f>
        <v>17821.100917431191</v>
      </c>
      <c r="Y5169" s="7" t="str">
        <f>Premissas!$E$3</f>
        <v>setembro/19</v>
      </c>
      <c r="Z5169" s="29">
        <f t="shared" ref="Z5169:Z5179" si="7926">Z5168</f>
        <v>370</v>
      </c>
      <c r="AA5169" s="15">
        <f>Premissas!$H$3</f>
        <v>58.91</v>
      </c>
      <c r="AB5169" s="16">
        <f t="shared" si="7923"/>
        <v>0</v>
      </c>
      <c r="AC5169" s="17">
        <f>AB5169*Premissas!$C$6</f>
        <v>0</v>
      </c>
      <c r="AD5169" s="15">
        <f t="shared" si="7924"/>
        <v>370</v>
      </c>
      <c r="AE5169" s="18">
        <f>AD5169*Premissas!$C$12</f>
        <v>11927.554571338183</v>
      </c>
    </row>
    <row r="5170" spans="1:33" x14ac:dyDescent="0.25">
      <c r="A5170" s="7" t="str">
        <f>Premissas!$E$4</f>
        <v>agosto/19</v>
      </c>
      <c r="B5170" s="29">
        <f t="shared" ref="B5170:B5179" si="7927">B5169</f>
        <v>370</v>
      </c>
      <c r="C5170" s="15">
        <f>LARGE(Premissas!$H$4:$I$4,1)</f>
        <v>46.48</v>
      </c>
      <c r="D5170" s="16">
        <f t="shared" si="7917"/>
        <v>0</v>
      </c>
      <c r="E5170" s="17">
        <f>D5170*Premissas!$C$6</f>
        <v>0</v>
      </c>
      <c r="F5170" s="15">
        <f t="shared" si="7918"/>
        <v>370</v>
      </c>
      <c r="G5170" s="18">
        <f>F5170*Premissas!$C$5</f>
        <v>11927.554571338183</v>
      </c>
      <c r="M5170" s="7" t="str">
        <f>Premissas!$E$4</f>
        <v>agosto/19</v>
      </c>
      <c r="N5170" s="29">
        <f t="shared" si="7925"/>
        <v>370</v>
      </c>
      <c r="O5170" s="15">
        <f>Premissas!$I$4</f>
        <v>20.16</v>
      </c>
      <c r="P5170" s="16">
        <f t="shared" si="7920"/>
        <v>0</v>
      </c>
      <c r="Q5170" s="17">
        <f>P5170*Premissas!$C$13</f>
        <v>0</v>
      </c>
      <c r="R5170" s="15">
        <f t="shared" si="7921"/>
        <v>370</v>
      </c>
      <c r="S5170" s="18">
        <f>R5170*Premissas!$C$11</f>
        <v>17821.100917431191</v>
      </c>
      <c r="Y5170" s="7" t="str">
        <f>Premissas!$E$4</f>
        <v>agosto/19</v>
      </c>
      <c r="Z5170" s="29">
        <f t="shared" si="7926"/>
        <v>370</v>
      </c>
      <c r="AA5170" s="15">
        <f>Premissas!$H$4</f>
        <v>46.48</v>
      </c>
      <c r="AB5170" s="16">
        <f t="shared" si="7923"/>
        <v>0</v>
      </c>
      <c r="AC5170" s="17">
        <f>AB5170*Premissas!$C$6</f>
        <v>0</v>
      </c>
      <c r="AD5170" s="15">
        <f t="shared" si="7924"/>
        <v>370</v>
      </c>
      <c r="AE5170" s="18">
        <f>AD5170*Premissas!$C$12</f>
        <v>11927.554571338183</v>
      </c>
    </row>
    <row r="5171" spans="1:33" x14ac:dyDescent="0.25">
      <c r="A5171" s="7" t="str">
        <f>Premissas!$E$5</f>
        <v>julho/19</v>
      </c>
      <c r="B5171" s="29">
        <f t="shared" si="7927"/>
        <v>370</v>
      </c>
      <c r="C5171" s="15">
        <f>LARGE(Premissas!$H$5:$I$5,1)</f>
        <v>63.17</v>
      </c>
      <c r="D5171" s="16">
        <f t="shared" si="7917"/>
        <v>0</v>
      </c>
      <c r="E5171" s="17">
        <f>D5171*Premissas!$C$6</f>
        <v>0</v>
      </c>
      <c r="F5171" s="15">
        <f t="shared" si="7918"/>
        <v>370</v>
      </c>
      <c r="G5171" s="18">
        <f>F5171*Premissas!$C$5</f>
        <v>11927.554571338183</v>
      </c>
      <c r="M5171" s="7" t="str">
        <f>Premissas!$E$5</f>
        <v>julho/19</v>
      </c>
      <c r="N5171" s="29">
        <f t="shared" si="7925"/>
        <v>370</v>
      </c>
      <c r="O5171" s="15">
        <f>Premissas!$I$5</f>
        <v>39.979999999999997</v>
      </c>
      <c r="P5171" s="16">
        <f t="shared" si="7920"/>
        <v>0</v>
      </c>
      <c r="Q5171" s="17">
        <f>P5171*Premissas!$C$13</f>
        <v>0</v>
      </c>
      <c r="R5171" s="15">
        <f t="shared" si="7921"/>
        <v>370</v>
      </c>
      <c r="S5171" s="18">
        <f>R5171*Premissas!$C$11</f>
        <v>17821.100917431191</v>
      </c>
      <c r="Y5171" s="7" t="str">
        <f>Premissas!$E$5</f>
        <v>julho/19</v>
      </c>
      <c r="Z5171" s="29">
        <f t="shared" si="7926"/>
        <v>370</v>
      </c>
      <c r="AA5171" s="15">
        <f>Premissas!$H$5</f>
        <v>63.17</v>
      </c>
      <c r="AB5171" s="16">
        <f t="shared" si="7923"/>
        <v>0</v>
      </c>
      <c r="AC5171" s="17">
        <f>AB5171*Premissas!$C$6</f>
        <v>0</v>
      </c>
      <c r="AD5171" s="15">
        <f t="shared" si="7924"/>
        <v>370</v>
      </c>
      <c r="AE5171" s="18">
        <f>AD5171*Premissas!$C$12</f>
        <v>11927.554571338183</v>
      </c>
    </row>
    <row r="5172" spans="1:33" x14ac:dyDescent="0.25">
      <c r="A5172" s="7" t="str">
        <f>Premissas!$E$6</f>
        <v>junho/19</v>
      </c>
      <c r="B5172" s="29">
        <f t="shared" si="7927"/>
        <v>370</v>
      </c>
      <c r="C5172" s="15">
        <f>LARGE(Premissas!$H$6:$I$6,1)</f>
        <v>59.47</v>
      </c>
      <c r="D5172" s="16">
        <f t="shared" si="7917"/>
        <v>0</v>
      </c>
      <c r="E5172" s="17">
        <f>D5172*Premissas!$C$6</f>
        <v>0</v>
      </c>
      <c r="F5172" s="15">
        <f t="shared" si="7918"/>
        <v>370</v>
      </c>
      <c r="G5172" s="18">
        <f>F5172*Premissas!$C$5</f>
        <v>11927.554571338183</v>
      </c>
      <c r="M5172" s="7" t="str">
        <f>Premissas!$E$6</f>
        <v>junho/19</v>
      </c>
      <c r="N5172" s="29">
        <f t="shared" si="7925"/>
        <v>370</v>
      </c>
      <c r="O5172" s="15">
        <f>Premissas!$I$6</f>
        <v>47.71</v>
      </c>
      <c r="P5172" s="16">
        <f t="shared" si="7920"/>
        <v>0</v>
      </c>
      <c r="Q5172" s="17">
        <f>P5172*Premissas!$C$13</f>
        <v>0</v>
      </c>
      <c r="R5172" s="15">
        <f t="shared" si="7921"/>
        <v>370</v>
      </c>
      <c r="S5172" s="18">
        <f>R5172*Premissas!$C$11</f>
        <v>17821.100917431191</v>
      </c>
      <c r="Y5172" s="7" t="str">
        <f>Premissas!$E$6</f>
        <v>junho/19</v>
      </c>
      <c r="Z5172" s="29">
        <f t="shared" si="7926"/>
        <v>370</v>
      </c>
      <c r="AA5172" s="15">
        <f>Premissas!$H$6</f>
        <v>59.47</v>
      </c>
      <c r="AB5172" s="16">
        <f t="shared" si="7923"/>
        <v>0</v>
      </c>
      <c r="AC5172" s="17">
        <f>AB5172*Premissas!$C$6</f>
        <v>0</v>
      </c>
      <c r="AD5172" s="15">
        <f t="shared" si="7924"/>
        <v>370</v>
      </c>
      <c r="AE5172" s="18">
        <f>AD5172*Premissas!$C$12</f>
        <v>11927.554571338183</v>
      </c>
    </row>
    <row r="5173" spans="1:33" x14ac:dyDescent="0.25">
      <c r="A5173" s="7" t="str">
        <f>Premissas!$E$7</f>
        <v>maio/19</v>
      </c>
      <c r="B5173" s="29">
        <f t="shared" si="7927"/>
        <v>370</v>
      </c>
      <c r="C5173" s="15">
        <f>LARGE(Premissas!$H$7:$I$7,1)</f>
        <v>61.04</v>
      </c>
      <c r="D5173" s="20">
        <f t="shared" si="7917"/>
        <v>0</v>
      </c>
      <c r="E5173" s="17">
        <f>D5173*Premissas!$C$6</f>
        <v>0</v>
      </c>
      <c r="F5173" s="15">
        <f t="shared" si="7918"/>
        <v>370</v>
      </c>
      <c r="G5173" s="18">
        <f>F5173*Premissas!$C$5</f>
        <v>11927.554571338183</v>
      </c>
      <c r="M5173" s="7" t="str">
        <f>Premissas!$E$7</f>
        <v>maio/19</v>
      </c>
      <c r="N5173" s="29">
        <f t="shared" si="7925"/>
        <v>370</v>
      </c>
      <c r="O5173" s="15">
        <f>Premissas!$I$7</f>
        <v>46.37</v>
      </c>
      <c r="P5173" s="20">
        <f t="shared" si="7920"/>
        <v>0</v>
      </c>
      <c r="Q5173" s="17">
        <f>P5173*Premissas!$C$13</f>
        <v>0</v>
      </c>
      <c r="R5173" s="15">
        <f t="shared" si="7921"/>
        <v>370</v>
      </c>
      <c r="S5173" s="18">
        <f>R5173*Premissas!$C$11</f>
        <v>17821.100917431191</v>
      </c>
      <c r="Y5173" s="7" t="str">
        <f>Premissas!$E$7</f>
        <v>maio/19</v>
      </c>
      <c r="Z5173" s="29">
        <f t="shared" si="7926"/>
        <v>370</v>
      </c>
      <c r="AA5173" s="15">
        <f>Premissas!$H$7</f>
        <v>61.04</v>
      </c>
      <c r="AB5173" s="20">
        <f t="shared" si="7923"/>
        <v>0</v>
      </c>
      <c r="AC5173" s="17">
        <f>AB5173*Premissas!$C$6</f>
        <v>0</v>
      </c>
      <c r="AD5173" s="15">
        <f t="shared" si="7924"/>
        <v>370</v>
      </c>
      <c r="AE5173" s="18">
        <f>AD5173*Premissas!$C$12</f>
        <v>11927.554571338183</v>
      </c>
    </row>
    <row r="5174" spans="1:33" x14ac:dyDescent="0.25">
      <c r="A5174" s="7" t="str">
        <f>Premissas!$E$8</f>
        <v>abril/19</v>
      </c>
      <c r="B5174" s="29">
        <f t="shared" si="7927"/>
        <v>370</v>
      </c>
      <c r="C5174" s="15">
        <f>LARGE(Premissas!$H$8:$I$8,1)</f>
        <v>81.98</v>
      </c>
      <c r="D5174" s="20">
        <f t="shared" si="7917"/>
        <v>0</v>
      </c>
      <c r="E5174" s="17">
        <f>D5174*Premissas!$C$6</f>
        <v>0</v>
      </c>
      <c r="F5174" s="15">
        <f t="shared" si="7918"/>
        <v>370</v>
      </c>
      <c r="G5174" s="18">
        <f>F5174*Premissas!$C$5</f>
        <v>11927.554571338183</v>
      </c>
      <c r="M5174" s="7" t="str">
        <f>Premissas!$E$8</f>
        <v>abril/19</v>
      </c>
      <c r="N5174" s="29">
        <f t="shared" si="7925"/>
        <v>370</v>
      </c>
      <c r="O5174" s="15">
        <f>Premissas!$I$8</f>
        <v>53.09</v>
      </c>
      <c r="P5174" s="20">
        <f t="shared" si="7920"/>
        <v>0</v>
      </c>
      <c r="Q5174" s="17">
        <f>P5174*Premissas!$C$13</f>
        <v>0</v>
      </c>
      <c r="R5174" s="15">
        <f t="shared" si="7921"/>
        <v>370</v>
      </c>
      <c r="S5174" s="18">
        <f>R5174*Premissas!$C$11</f>
        <v>17821.100917431191</v>
      </c>
      <c r="Y5174" s="7" t="str">
        <f>Premissas!$E$8</f>
        <v>abril/19</v>
      </c>
      <c r="Z5174" s="29">
        <f t="shared" si="7926"/>
        <v>370</v>
      </c>
      <c r="AA5174" s="15">
        <f>Premissas!$H$8</f>
        <v>81.98</v>
      </c>
      <c r="AB5174" s="20">
        <f t="shared" si="7923"/>
        <v>0</v>
      </c>
      <c r="AC5174" s="17">
        <f>AB5174*Premissas!$C$6</f>
        <v>0</v>
      </c>
      <c r="AD5174" s="15">
        <f t="shared" si="7924"/>
        <v>370</v>
      </c>
      <c r="AE5174" s="18">
        <f>AD5174*Premissas!$C$12</f>
        <v>11927.554571338183</v>
      </c>
    </row>
    <row r="5175" spans="1:33" x14ac:dyDescent="0.25">
      <c r="A5175" s="7" t="str">
        <f>Premissas!$E$9</f>
        <v>março/19</v>
      </c>
      <c r="B5175" s="29">
        <f t="shared" si="7927"/>
        <v>370</v>
      </c>
      <c r="C5175" s="15">
        <f>LARGE(Premissas!$H$9:$I$9,1)</f>
        <v>77.73</v>
      </c>
      <c r="D5175" s="20">
        <f t="shared" si="7917"/>
        <v>0</v>
      </c>
      <c r="E5175" s="17">
        <f>D5175*Premissas!$C$6</f>
        <v>0</v>
      </c>
      <c r="F5175" s="15">
        <f t="shared" si="7918"/>
        <v>370</v>
      </c>
      <c r="G5175" s="18">
        <f>F5175*Premissas!$C$5</f>
        <v>11927.554571338183</v>
      </c>
      <c r="M5175" s="7" t="str">
        <f>Premissas!$E$9</f>
        <v>março/19</v>
      </c>
      <c r="N5175" s="29">
        <f t="shared" si="7925"/>
        <v>370</v>
      </c>
      <c r="O5175" s="15">
        <f>Premissas!$I$9</f>
        <v>77.73</v>
      </c>
      <c r="P5175" s="20">
        <f t="shared" si="7920"/>
        <v>0</v>
      </c>
      <c r="Q5175" s="17">
        <f>P5175*Premissas!$C$13</f>
        <v>0</v>
      </c>
      <c r="R5175" s="15">
        <f t="shared" si="7921"/>
        <v>370</v>
      </c>
      <c r="S5175" s="18">
        <f>R5175*Premissas!$C$11</f>
        <v>17821.100917431191</v>
      </c>
      <c r="Y5175" s="7" t="str">
        <f>Premissas!$E$9</f>
        <v>março/19</v>
      </c>
      <c r="Z5175" s="29">
        <f t="shared" si="7926"/>
        <v>370</v>
      </c>
      <c r="AA5175" s="15">
        <f>Premissas!$H$9</f>
        <v>77.62</v>
      </c>
      <c r="AB5175" s="20">
        <f t="shared" si="7923"/>
        <v>0</v>
      </c>
      <c r="AC5175" s="17">
        <f>AB5175*Premissas!$C$6</f>
        <v>0</v>
      </c>
      <c r="AD5175" s="15">
        <f t="shared" si="7924"/>
        <v>370</v>
      </c>
      <c r="AE5175" s="18">
        <f>AD5175*Premissas!$C$12</f>
        <v>11927.554571338183</v>
      </c>
    </row>
    <row r="5176" spans="1:33" x14ac:dyDescent="0.25">
      <c r="A5176" s="7" t="str">
        <f>Premissas!$E$10</f>
        <v>fevereiro/19</v>
      </c>
      <c r="B5176" s="29">
        <f t="shared" si="7927"/>
        <v>370</v>
      </c>
      <c r="C5176" s="15">
        <f>LARGE(Premissas!$H$10:$I$10,1)</f>
        <v>89.49</v>
      </c>
      <c r="D5176" s="20">
        <f t="shared" si="7917"/>
        <v>0</v>
      </c>
      <c r="E5176" s="17">
        <f>D5176*Premissas!$C$6</f>
        <v>0</v>
      </c>
      <c r="F5176" s="15">
        <f t="shared" si="7918"/>
        <v>370</v>
      </c>
      <c r="G5176" s="18">
        <f>F5176*Premissas!$C$5</f>
        <v>11927.554571338183</v>
      </c>
      <c r="M5176" s="7" t="str">
        <f>Premissas!$E$10</f>
        <v>fevereiro/19</v>
      </c>
      <c r="N5176" s="29">
        <f t="shared" si="7925"/>
        <v>370</v>
      </c>
      <c r="O5176" s="15">
        <f>Premissas!$I$10</f>
        <v>61.82</v>
      </c>
      <c r="P5176" s="20">
        <f t="shared" si="7920"/>
        <v>0</v>
      </c>
      <c r="Q5176" s="17">
        <f>P5176*Premissas!$C$13</f>
        <v>0</v>
      </c>
      <c r="R5176" s="15">
        <f t="shared" si="7921"/>
        <v>370</v>
      </c>
      <c r="S5176" s="18">
        <f>R5176*Premissas!$C$11</f>
        <v>17821.100917431191</v>
      </c>
      <c r="Y5176" s="7" t="str">
        <f>Premissas!$E$10</f>
        <v>fevereiro/19</v>
      </c>
      <c r="Z5176" s="29">
        <f t="shared" si="7926"/>
        <v>370</v>
      </c>
      <c r="AA5176" s="15">
        <f>Premissas!$H$10</f>
        <v>89.49</v>
      </c>
      <c r="AB5176" s="20">
        <f t="shared" si="7923"/>
        <v>0</v>
      </c>
      <c r="AC5176" s="17">
        <f>AB5176*Premissas!$C$6</f>
        <v>0</v>
      </c>
      <c r="AD5176" s="15">
        <f t="shared" si="7924"/>
        <v>370</v>
      </c>
      <c r="AE5176" s="18">
        <f>AD5176*Premissas!$C$12</f>
        <v>11927.554571338183</v>
      </c>
    </row>
    <row r="5177" spans="1:33" x14ac:dyDescent="0.25">
      <c r="A5177" s="7" t="str">
        <f>Premissas!$E$11</f>
        <v>janeiro/19</v>
      </c>
      <c r="B5177" s="29">
        <f t="shared" si="7927"/>
        <v>370</v>
      </c>
      <c r="C5177" s="15">
        <f>LARGE(Premissas!$H$11:$I$11,1)</f>
        <v>81.09</v>
      </c>
      <c r="D5177" s="16">
        <f t="shared" si="7917"/>
        <v>0</v>
      </c>
      <c r="E5177" s="17">
        <f>D5177*Premissas!$C$6</f>
        <v>0</v>
      </c>
      <c r="F5177" s="15">
        <f t="shared" si="7918"/>
        <v>370</v>
      </c>
      <c r="G5177" s="18">
        <f>F5177*Premissas!$C$5</f>
        <v>11927.554571338183</v>
      </c>
      <c r="M5177" s="7" t="str">
        <f>Premissas!$E$11</f>
        <v>janeiro/19</v>
      </c>
      <c r="N5177" s="29">
        <f t="shared" si="7925"/>
        <v>370</v>
      </c>
      <c r="O5177" s="15">
        <f>Premissas!$I$11</f>
        <v>57.12</v>
      </c>
      <c r="P5177" s="16">
        <f t="shared" si="7920"/>
        <v>0</v>
      </c>
      <c r="Q5177" s="17">
        <f>P5177*Premissas!$C$13</f>
        <v>0</v>
      </c>
      <c r="R5177" s="15">
        <f t="shared" si="7921"/>
        <v>370</v>
      </c>
      <c r="S5177" s="18">
        <f>R5177*Premissas!$C$11</f>
        <v>17821.100917431191</v>
      </c>
      <c r="Y5177" s="7" t="str">
        <f>Premissas!$E$11</f>
        <v>janeiro/19</v>
      </c>
      <c r="Z5177" s="29">
        <f t="shared" si="7926"/>
        <v>370</v>
      </c>
      <c r="AA5177" s="15">
        <f>Premissas!$H$11</f>
        <v>81.09</v>
      </c>
      <c r="AB5177" s="16">
        <f t="shared" si="7923"/>
        <v>0</v>
      </c>
      <c r="AC5177" s="17">
        <f>AB5177*Premissas!$C$6</f>
        <v>0</v>
      </c>
      <c r="AD5177" s="15">
        <f t="shared" si="7924"/>
        <v>370</v>
      </c>
      <c r="AE5177" s="18">
        <f>AD5177*Premissas!$C$12</f>
        <v>11927.554571338183</v>
      </c>
    </row>
    <row r="5178" spans="1:33" x14ac:dyDescent="0.25">
      <c r="A5178" s="7" t="str">
        <f>Premissas!$E$12</f>
        <v>dezembro/18</v>
      </c>
      <c r="B5178" s="29">
        <f t="shared" si="7927"/>
        <v>370</v>
      </c>
      <c r="C5178" s="15">
        <f>LARGE(Premissas!$H$12:$I$12,1)</f>
        <v>66.98</v>
      </c>
      <c r="D5178" s="16">
        <f t="shared" si="7917"/>
        <v>0</v>
      </c>
      <c r="E5178" s="17">
        <f>D5178*Premissas!$C$6</f>
        <v>0</v>
      </c>
      <c r="F5178" s="15">
        <f t="shared" si="7918"/>
        <v>370</v>
      </c>
      <c r="G5178" s="18">
        <f>F5178*Premissas!$C$5</f>
        <v>11927.554571338183</v>
      </c>
      <c r="M5178" s="7" t="str">
        <f>Premissas!$E$12</f>
        <v>dezembro/18</v>
      </c>
      <c r="N5178" s="29">
        <f t="shared" si="7925"/>
        <v>370</v>
      </c>
      <c r="O5178" s="15">
        <f>Premissas!$I$12</f>
        <v>56.9</v>
      </c>
      <c r="P5178" s="16">
        <f t="shared" si="7920"/>
        <v>0</v>
      </c>
      <c r="Q5178" s="17">
        <f>P5178*Premissas!$C$13</f>
        <v>0</v>
      </c>
      <c r="R5178" s="15">
        <f t="shared" si="7921"/>
        <v>370</v>
      </c>
      <c r="S5178" s="18">
        <f>R5178*Premissas!$C$11</f>
        <v>17821.100917431191</v>
      </c>
      <c r="Y5178" s="7" t="str">
        <f>Premissas!$E$12</f>
        <v>dezembro/18</v>
      </c>
      <c r="Z5178" s="29">
        <f t="shared" si="7926"/>
        <v>370</v>
      </c>
      <c r="AA5178" s="15">
        <f>Premissas!$H$12</f>
        <v>66.98</v>
      </c>
      <c r="AB5178" s="16">
        <f t="shared" si="7923"/>
        <v>0</v>
      </c>
      <c r="AC5178" s="17">
        <f>AB5178*Premissas!$C$6</f>
        <v>0</v>
      </c>
      <c r="AD5178" s="15">
        <f t="shared" si="7924"/>
        <v>370</v>
      </c>
      <c r="AE5178" s="18">
        <f>AD5178*Premissas!$C$12</f>
        <v>11927.554571338183</v>
      </c>
    </row>
    <row r="5179" spans="1:33" x14ac:dyDescent="0.25">
      <c r="A5179" s="7" t="str">
        <f>Premissas!$E$13</f>
        <v>novembro/18</v>
      </c>
      <c r="B5179" s="29">
        <f t="shared" si="7927"/>
        <v>370</v>
      </c>
      <c r="C5179" s="15">
        <f>LARGE(Premissas!$H$13:$I$13,1)</f>
        <v>66.42</v>
      </c>
      <c r="D5179" s="16">
        <f t="shared" si="7917"/>
        <v>0</v>
      </c>
      <c r="E5179" s="17">
        <f>D5179*Premissas!$C$6</f>
        <v>0</v>
      </c>
      <c r="F5179" s="15">
        <f t="shared" si="7918"/>
        <v>370</v>
      </c>
      <c r="G5179" s="18">
        <f>F5179*Premissas!$C$5</f>
        <v>11927.554571338183</v>
      </c>
      <c r="M5179" s="7" t="str">
        <f>Premissas!$E$13</f>
        <v>novembro/18</v>
      </c>
      <c r="N5179" s="29">
        <f t="shared" si="7925"/>
        <v>370</v>
      </c>
      <c r="O5179" s="15">
        <f>Premissas!$I$13</f>
        <v>40.659999999999997</v>
      </c>
      <c r="P5179" s="16">
        <f t="shared" si="7920"/>
        <v>0</v>
      </c>
      <c r="Q5179" s="17">
        <f>P5179*Premissas!$C$13</f>
        <v>0</v>
      </c>
      <c r="R5179" s="15">
        <f t="shared" si="7921"/>
        <v>370</v>
      </c>
      <c r="S5179" s="18">
        <f>R5179*Premissas!$C$11</f>
        <v>17821.100917431191</v>
      </c>
      <c r="Y5179" s="7" t="str">
        <f>Premissas!$E$13</f>
        <v>novembro/18</v>
      </c>
      <c r="Z5179" s="29">
        <f t="shared" si="7926"/>
        <v>370</v>
      </c>
      <c r="AA5179" s="15">
        <f>Premissas!$H$13</f>
        <v>66.42</v>
      </c>
      <c r="AB5179" s="16">
        <f t="shared" si="7923"/>
        <v>0</v>
      </c>
      <c r="AC5179" s="17">
        <f>AB5179*Premissas!$C$6</f>
        <v>0</v>
      </c>
      <c r="AD5179" s="15">
        <f t="shared" si="7924"/>
        <v>370</v>
      </c>
      <c r="AE5179" s="18">
        <f>AD5179*Premissas!$C$12</f>
        <v>11927.554571338183</v>
      </c>
    </row>
    <row r="5180" spans="1:33" x14ac:dyDescent="0.25">
      <c r="A5180" s="26" t="s">
        <v>35</v>
      </c>
      <c r="B5180" s="5"/>
      <c r="C5180" s="5">
        <f>LARGE(C5167:C5179,1)</f>
        <v>89.49</v>
      </c>
      <c r="D5180" s="5">
        <f>LARGE(D5167:D5179,1)</f>
        <v>0</v>
      </c>
      <c r="E5180" s="27">
        <f>SUM(E5168:E5179)</f>
        <v>0</v>
      </c>
      <c r="F5180" s="5">
        <f>LARGE(F5167:F5179,1)</f>
        <v>370</v>
      </c>
      <c r="G5180" s="27">
        <f t="shared" si="7862"/>
        <v>143130.65485605822</v>
      </c>
      <c r="H5180" s="50">
        <f>E5180+G5180</f>
        <v>143130.65485605822</v>
      </c>
      <c r="I5180">
        <f>B5168</f>
        <v>370</v>
      </c>
      <c r="M5180" s="26" t="s">
        <v>35</v>
      </c>
      <c r="N5180" s="5"/>
      <c r="O5180" s="5">
        <f t="shared" ref="O5180:P5180" si="7928">LARGE(O5167:O5179,1)</f>
        <v>77.73</v>
      </c>
      <c r="P5180" s="5">
        <f t="shared" si="7928"/>
        <v>0</v>
      </c>
      <c r="Q5180" s="27">
        <f t="shared" ref="Q5180" si="7929">SUM(Q5168:Q5179)</f>
        <v>0</v>
      </c>
      <c r="R5180" s="5">
        <f t="shared" ref="R5180" si="7930">LARGE(R5167:R5179,1)</f>
        <v>370</v>
      </c>
      <c r="S5180" s="27">
        <f t="shared" si="7866"/>
        <v>213853.21100917424</v>
      </c>
      <c r="T5180" s="50">
        <f t="shared" ref="T5180" si="7931">Q5180+S5180</f>
        <v>213853.21100917424</v>
      </c>
      <c r="U5180">
        <f t="shared" ref="U5180" si="7932">N5168</f>
        <v>370</v>
      </c>
      <c r="Y5180" s="26" t="s">
        <v>35</v>
      </c>
      <c r="Z5180" s="5"/>
      <c r="AA5180" s="5">
        <f t="shared" ref="AA5180:AB5180" si="7933">LARGE(AA5167:AA5179,1)</f>
        <v>89.49</v>
      </c>
      <c r="AB5180" s="5">
        <f t="shared" si="7933"/>
        <v>0</v>
      </c>
      <c r="AC5180" s="27">
        <f t="shared" ref="AC5180" si="7934">SUM(AC5168:AC5179)</f>
        <v>0</v>
      </c>
      <c r="AD5180" s="5">
        <f t="shared" ref="AD5180" si="7935">LARGE(AD5167:AD5179,1)</f>
        <v>370</v>
      </c>
      <c r="AE5180" s="27">
        <f t="shared" si="7872"/>
        <v>143130.65485605822</v>
      </c>
      <c r="AF5180" s="50">
        <f t="shared" ref="AF5180" si="7936">AC5180+AE5180</f>
        <v>143130.65485605822</v>
      </c>
      <c r="AG5180">
        <f t="shared" ref="AG5180" si="7937">Z5168</f>
        <v>370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FB35-D5BA-4FA8-A383-0C3DBAD1210C}">
  <dimension ref="A1:O1499"/>
  <sheetViews>
    <sheetView zoomScale="85" zoomScaleNormal="85" workbookViewId="0">
      <selection activeCell="P10" sqref="P10"/>
    </sheetView>
  </sheetViews>
  <sheetFormatPr defaultRowHeight="15" x14ac:dyDescent="0.25"/>
  <cols>
    <col min="1" max="1" width="13.140625" bestFit="1" customWidth="1"/>
    <col min="2" max="2" width="7.28515625" bestFit="1" customWidth="1"/>
    <col min="3" max="3" width="7.140625" bestFit="1" customWidth="1"/>
    <col min="4" max="4" width="7" bestFit="1" customWidth="1"/>
    <col min="5" max="5" width="10" bestFit="1" customWidth="1"/>
    <col min="6" max="6" width="7" bestFit="1" customWidth="1"/>
    <col min="7" max="7" width="12.28515625" bestFit="1" customWidth="1"/>
    <col min="8" max="8" width="11.7109375" bestFit="1" customWidth="1"/>
    <col min="10" max="10" width="15.28515625" bestFit="1" customWidth="1"/>
    <col min="12" max="12" width="14.28515625" bestFit="1" customWidth="1"/>
    <col min="14" max="14" width="10.5703125" bestFit="1" customWidth="1"/>
    <col min="15" max="15" width="13.42578125" bestFit="1" customWidth="1"/>
  </cols>
  <sheetData>
    <row r="1" spans="1:15" ht="15" customHeight="1" x14ac:dyDescent="0.25">
      <c r="A1" s="6" t="s">
        <v>12</v>
      </c>
      <c r="B1" s="6" t="s">
        <v>18</v>
      </c>
      <c r="C1" s="6" t="s">
        <v>19</v>
      </c>
      <c r="D1" s="14" t="s">
        <v>20</v>
      </c>
      <c r="E1" s="14" t="s">
        <v>21</v>
      </c>
      <c r="F1" s="6" t="s">
        <v>22</v>
      </c>
      <c r="G1" s="6" t="s">
        <v>23</v>
      </c>
      <c r="H1" s="14" t="s">
        <v>26</v>
      </c>
      <c r="J1" s="52" t="s">
        <v>161</v>
      </c>
      <c r="K1">
        <f>LARGE(C2:C13,1)</f>
        <v>89.49</v>
      </c>
      <c r="N1" s="109" t="s">
        <v>165</v>
      </c>
    </row>
    <row r="2" spans="1:15" ht="15.75" x14ac:dyDescent="0.25">
      <c r="A2" s="7" t="str">
        <f>Premissas!$E$2</f>
        <v>outubro/19</v>
      </c>
      <c r="B2" s="29">
        <f>IF(K3*1.05&lt;C2,K1,K3)</f>
        <v>89.49</v>
      </c>
      <c r="C2" s="15">
        <f>LARGE(Premissas!H2:I2,1)</f>
        <v>63.39</v>
      </c>
      <c r="D2" s="16">
        <f>IF(C2&gt;1.05*B2,C2-B2,0)</f>
        <v>0</v>
      </c>
      <c r="E2" s="17">
        <f>D2*Premissas!$C$6</f>
        <v>0</v>
      </c>
      <c r="F2" s="15">
        <f>LARGE(B2:C2,1)</f>
        <v>89.49</v>
      </c>
      <c r="G2" s="18">
        <f>F2*Premissas!$C$5</f>
        <v>2884.8563745650108</v>
      </c>
      <c r="H2" s="22">
        <f>G2+E2</f>
        <v>2884.8563745650108</v>
      </c>
      <c r="J2" t="s">
        <v>162</v>
      </c>
      <c r="K2">
        <f>SMALL(C2:C13,1)</f>
        <v>46.48</v>
      </c>
      <c r="N2" s="110" t="s">
        <v>166</v>
      </c>
      <c r="O2" s="110">
        <f>ROUNDUP(K1,0)</f>
        <v>90</v>
      </c>
    </row>
    <row r="3" spans="1:15" ht="15.75" x14ac:dyDescent="0.25">
      <c r="A3" s="7" t="str">
        <f>Premissas!$E$3</f>
        <v>setembro/19</v>
      </c>
      <c r="B3" s="29">
        <f>IF(K3*1.05&lt;C3,K1,K3)</f>
        <v>89.49</v>
      </c>
      <c r="C3" s="15">
        <f>LARGE(Premissas!H3:I3,1)</f>
        <v>58.91</v>
      </c>
      <c r="D3" s="16">
        <f t="shared" ref="D3:D13" si="0">IF(C3&gt;1.05*B3,C3-B3,0)</f>
        <v>0</v>
      </c>
      <c r="E3" s="17">
        <f>D3*Premissas!$C$6</f>
        <v>0</v>
      </c>
      <c r="F3" s="15">
        <f t="shared" ref="F3:F13" si="1">LARGE(B3:C3,1)</f>
        <v>89.49</v>
      </c>
      <c r="G3" s="18">
        <f>F3*Premissas!$C$5</f>
        <v>2884.8563745650108</v>
      </c>
      <c r="H3" s="22">
        <f t="shared" ref="H3:H13" si="2">G3+E3</f>
        <v>2884.8563745650108</v>
      </c>
      <c r="J3" t="s">
        <v>164</v>
      </c>
      <c r="K3">
        <f>ROUND(K2,0)</f>
        <v>46</v>
      </c>
      <c r="N3" s="110" t="s">
        <v>167</v>
      </c>
      <c r="O3" s="110">
        <f ca="1">OFFSET(K1,O6,0)</f>
        <v>64</v>
      </c>
    </row>
    <row r="4" spans="1:15" x14ac:dyDescent="0.25">
      <c r="A4" s="7" t="str">
        <f>Premissas!$E$4</f>
        <v>agosto/19</v>
      </c>
      <c r="B4" s="29">
        <f>IF(K3*1.05&lt;C4,K1,K3)</f>
        <v>46</v>
      </c>
      <c r="C4" s="15">
        <f>LARGE(Premissas!H4:I4,1)</f>
        <v>46.48</v>
      </c>
      <c r="D4" s="16">
        <f t="shared" si="0"/>
        <v>0</v>
      </c>
      <c r="E4" s="17">
        <f>D4*Premissas!$C$6</f>
        <v>0</v>
      </c>
      <c r="F4" s="15">
        <f t="shared" si="1"/>
        <v>46.48</v>
      </c>
      <c r="G4" s="18">
        <f>F4*Premissas!$C$5</f>
        <v>1498.3587472318886</v>
      </c>
      <c r="H4" s="22">
        <f t="shared" si="2"/>
        <v>1498.3587472318886</v>
      </c>
      <c r="J4" t="s">
        <v>163</v>
      </c>
      <c r="L4" s="108">
        <f>H14</f>
        <v>33231.778867446999</v>
      </c>
      <c r="N4" t="s">
        <v>168</v>
      </c>
      <c r="O4" s="111">
        <f>SMALL(L:L,1)</f>
        <v>28218.659917747544</v>
      </c>
    </row>
    <row r="5" spans="1:15" x14ac:dyDescent="0.25">
      <c r="A5" s="7" t="str">
        <f>Premissas!$E$5</f>
        <v>julho/19</v>
      </c>
      <c r="B5" s="29">
        <f>IF(K3*1.05&lt;C5,K1,K3)</f>
        <v>89.49</v>
      </c>
      <c r="C5" s="15">
        <f>LARGE(Premissas!H5:I5,1)</f>
        <v>63.17</v>
      </c>
      <c r="D5" s="16">
        <f t="shared" si="0"/>
        <v>0</v>
      </c>
      <c r="E5" s="17">
        <f>D5*Premissas!$C$6</f>
        <v>0</v>
      </c>
      <c r="F5" s="15">
        <f t="shared" si="1"/>
        <v>89.49</v>
      </c>
      <c r="G5" s="18">
        <f>F5*Premissas!$C$5</f>
        <v>2884.8563745650108</v>
      </c>
      <c r="H5" s="22">
        <f t="shared" si="2"/>
        <v>2884.8563745650108</v>
      </c>
    </row>
    <row r="6" spans="1:15" x14ac:dyDescent="0.25">
      <c r="A6" s="7" t="str">
        <f>Premissas!$E$6</f>
        <v>junho/19</v>
      </c>
      <c r="B6" s="29">
        <f>IF(K3*1.05&lt;C6,K1,K3)</f>
        <v>89.49</v>
      </c>
      <c r="C6" s="15">
        <f>LARGE(Premissas!H6:I6,1)</f>
        <v>59.47</v>
      </c>
      <c r="D6" s="16">
        <f t="shared" si="0"/>
        <v>0</v>
      </c>
      <c r="E6" s="17">
        <f>D6*Premissas!$C$6</f>
        <v>0</v>
      </c>
      <c r="F6" s="15">
        <f t="shared" si="1"/>
        <v>89.49</v>
      </c>
      <c r="G6" s="18">
        <f>F6*Premissas!$C$5</f>
        <v>2884.8563745650108</v>
      </c>
      <c r="H6" s="22">
        <f t="shared" si="2"/>
        <v>2884.8563745650108</v>
      </c>
      <c r="N6" t="s">
        <v>169</v>
      </c>
      <c r="O6">
        <f>MATCH(O4,L:L,0)-2</f>
        <v>272</v>
      </c>
    </row>
    <row r="7" spans="1:15" x14ac:dyDescent="0.25">
      <c r="A7" s="7" t="str">
        <f>Premissas!$E$7</f>
        <v>maio/19</v>
      </c>
      <c r="B7" s="29">
        <f>IF(K3*1.05&lt;C7,K1,K3)</f>
        <v>89.49</v>
      </c>
      <c r="C7" s="15">
        <f>LARGE(Premissas!H7:I7,1)</f>
        <v>61.04</v>
      </c>
      <c r="D7" s="16">
        <f t="shared" si="0"/>
        <v>0</v>
      </c>
      <c r="E7" s="17">
        <f>D7*Premissas!$C$6</f>
        <v>0</v>
      </c>
      <c r="F7" s="15">
        <f t="shared" si="1"/>
        <v>89.49</v>
      </c>
      <c r="G7" s="18">
        <f>F7*Premissas!$C$5</f>
        <v>2884.8563745650108</v>
      </c>
      <c r="H7" s="22">
        <f t="shared" si="2"/>
        <v>2884.8563745650108</v>
      </c>
    </row>
    <row r="8" spans="1:15" x14ac:dyDescent="0.25">
      <c r="A8" s="7" t="str">
        <f>Premissas!$E$8</f>
        <v>abril/19</v>
      </c>
      <c r="B8" s="29">
        <f>IF(K3*1.05&lt;C8,K1,K3)</f>
        <v>89.49</v>
      </c>
      <c r="C8" s="15">
        <f>LARGE(Premissas!H8:I8,1)</f>
        <v>81.98</v>
      </c>
      <c r="D8" s="16">
        <f t="shared" si="0"/>
        <v>0</v>
      </c>
      <c r="E8" s="17">
        <f>D8*Premissas!$C$6</f>
        <v>0</v>
      </c>
      <c r="F8" s="15">
        <f t="shared" si="1"/>
        <v>89.49</v>
      </c>
      <c r="G8" s="18">
        <f>F8*Premissas!$C$5</f>
        <v>2884.8563745650108</v>
      </c>
      <c r="H8" s="22">
        <f t="shared" si="2"/>
        <v>2884.8563745650108</v>
      </c>
    </row>
    <row r="9" spans="1:15" x14ac:dyDescent="0.25">
      <c r="A9" s="7" t="str">
        <f>Premissas!$E$9</f>
        <v>março/19</v>
      </c>
      <c r="B9" s="29">
        <f>IF(K3*1.05&lt;C9,K1,K3)</f>
        <v>89.49</v>
      </c>
      <c r="C9" s="15">
        <f>LARGE(Premissas!H9:I9,1)</f>
        <v>77.73</v>
      </c>
      <c r="D9" s="16">
        <f t="shared" si="0"/>
        <v>0</v>
      </c>
      <c r="E9" s="17">
        <f>D9*Premissas!$C$6</f>
        <v>0</v>
      </c>
      <c r="F9" s="15">
        <f t="shared" si="1"/>
        <v>89.49</v>
      </c>
      <c r="G9" s="18">
        <f>F9*Premissas!$C$5</f>
        <v>2884.8563745650108</v>
      </c>
      <c r="H9" s="22">
        <f t="shared" si="2"/>
        <v>2884.8563745650108</v>
      </c>
    </row>
    <row r="10" spans="1:15" x14ac:dyDescent="0.25">
      <c r="A10" s="7" t="str">
        <f>Premissas!$E$10</f>
        <v>fevereiro/19</v>
      </c>
      <c r="B10" s="29">
        <f>IF(K3*1.05&lt;C10,K1,K3)</f>
        <v>89.49</v>
      </c>
      <c r="C10" s="15">
        <f>LARGE(Premissas!H10:I10,1)</f>
        <v>89.49</v>
      </c>
      <c r="D10" s="16">
        <f t="shared" si="0"/>
        <v>0</v>
      </c>
      <c r="E10" s="17">
        <f>D10*Premissas!$C$6</f>
        <v>0</v>
      </c>
      <c r="F10" s="15">
        <f t="shared" si="1"/>
        <v>89.49</v>
      </c>
      <c r="G10" s="18">
        <f>F10*Premissas!$C$5</f>
        <v>2884.8563745650108</v>
      </c>
      <c r="H10" s="22">
        <f t="shared" si="2"/>
        <v>2884.8563745650108</v>
      </c>
    </row>
    <row r="11" spans="1:15" x14ac:dyDescent="0.25">
      <c r="A11" s="7" t="str">
        <f>Premissas!$E$11</f>
        <v>janeiro/19</v>
      </c>
      <c r="B11" s="29">
        <f>IF(K3*1.05&lt;C11,K1,K3)</f>
        <v>89.49</v>
      </c>
      <c r="C11" s="15">
        <f>LARGE(Premissas!H11:I11,1)</f>
        <v>81.09</v>
      </c>
      <c r="D11" s="16">
        <f t="shared" si="0"/>
        <v>0</v>
      </c>
      <c r="E11" s="17">
        <f>D11*Premissas!$C$6</f>
        <v>0</v>
      </c>
      <c r="F11" s="15">
        <f t="shared" si="1"/>
        <v>89.49</v>
      </c>
      <c r="G11" s="18">
        <f>F11*Premissas!$C$5</f>
        <v>2884.8563745650108</v>
      </c>
      <c r="H11" s="22">
        <f t="shared" si="2"/>
        <v>2884.8563745650108</v>
      </c>
    </row>
    <row r="12" spans="1:15" x14ac:dyDescent="0.25">
      <c r="A12" s="7" t="str">
        <f>Premissas!$E$12</f>
        <v>dezembro/18</v>
      </c>
      <c r="B12" s="29">
        <f>IF(K3*1.05&lt;C12,K1,K3)</f>
        <v>89.49</v>
      </c>
      <c r="C12" s="15">
        <f>LARGE(Premissas!H12:I12,1)</f>
        <v>66.98</v>
      </c>
      <c r="D12" s="16">
        <f t="shared" si="0"/>
        <v>0</v>
      </c>
      <c r="E12" s="17">
        <f>D12*Premissas!$C$6</f>
        <v>0</v>
      </c>
      <c r="F12" s="15">
        <f t="shared" si="1"/>
        <v>89.49</v>
      </c>
      <c r="G12" s="18">
        <f>F12*Premissas!$C$5</f>
        <v>2884.8563745650108</v>
      </c>
      <c r="H12" s="22">
        <f t="shared" si="2"/>
        <v>2884.8563745650108</v>
      </c>
    </row>
    <row r="13" spans="1:15" x14ac:dyDescent="0.25">
      <c r="A13" s="7" t="str">
        <f>Premissas!$E$13</f>
        <v>novembro/18</v>
      </c>
      <c r="B13" s="29">
        <f>IF(K3*1.05&lt;C13,K1,K3)</f>
        <v>89.49</v>
      </c>
      <c r="C13" s="15">
        <f>LARGE(Premissas!H13:I13,1)</f>
        <v>66.42</v>
      </c>
      <c r="D13" s="16">
        <f t="shared" si="0"/>
        <v>0</v>
      </c>
      <c r="E13" s="17">
        <f>D13*Premissas!$C$6</f>
        <v>0</v>
      </c>
      <c r="F13" s="15">
        <f t="shared" si="1"/>
        <v>89.49</v>
      </c>
      <c r="G13" s="18">
        <f>F13*Premissas!$C$5</f>
        <v>2884.8563745650108</v>
      </c>
      <c r="H13" s="22">
        <f t="shared" si="2"/>
        <v>2884.8563745650108</v>
      </c>
    </row>
    <row r="14" spans="1:15" x14ac:dyDescent="0.25">
      <c r="A14" s="38" t="s">
        <v>60</v>
      </c>
      <c r="B14" s="25"/>
      <c r="C14" s="5">
        <f>'Verde '!E50</f>
        <v>89.49</v>
      </c>
      <c r="D14" s="5"/>
      <c r="E14" s="27">
        <f>SUM(E2:E13)</f>
        <v>0</v>
      </c>
      <c r="F14" s="5"/>
      <c r="G14" s="27">
        <f>SUM(G2:G13)</f>
        <v>33231.778867446999</v>
      </c>
      <c r="H14" s="27">
        <f>SUM(H2:H13)</f>
        <v>33231.778867446999</v>
      </c>
    </row>
    <row r="16" spans="1:15" x14ac:dyDescent="0.25">
      <c r="A16" s="6" t="str">
        <f>A1</f>
        <v>Data</v>
      </c>
      <c r="B16" s="6" t="str">
        <f>B1</f>
        <v>kW (C)</v>
      </c>
      <c r="C16" s="6" t="str">
        <f>C1</f>
        <v>kW (L)</v>
      </c>
      <c r="D16" s="14" t="s">
        <v>20</v>
      </c>
      <c r="E16" s="14" t="s">
        <v>21</v>
      </c>
      <c r="F16" s="6" t="s">
        <v>22</v>
      </c>
      <c r="G16" s="6" t="s">
        <v>23</v>
      </c>
      <c r="H16" s="14" t="s">
        <v>26</v>
      </c>
      <c r="J16" s="52" t="s">
        <v>161</v>
      </c>
      <c r="K16">
        <f>K1</f>
        <v>89.49</v>
      </c>
    </row>
    <row r="17" spans="1:12" x14ac:dyDescent="0.25">
      <c r="A17" s="6" t="str">
        <f t="shared" ref="A17:C29" si="3">A2</f>
        <v>outubro/19</v>
      </c>
      <c r="B17" s="29">
        <f>IF(K18*1.05&lt;C17,K16,K18)</f>
        <v>89.49</v>
      </c>
      <c r="C17" s="6">
        <f t="shared" si="3"/>
        <v>63.39</v>
      </c>
      <c r="D17" s="16">
        <f>IF(C17&gt;1.05*B17,C17-B17,0)</f>
        <v>0</v>
      </c>
      <c r="E17" s="17">
        <f>D17*Premissas!$C$6</f>
        <v>0</v>
      </c>
      <c r="F17" s="15">
        <f>LARGE(B17:C17,1)</f>
        <v>89.49</v>
      </c>
      <c r="G17" s="18">
        <f>F17*Premissas!$C$5</f>
        <v>2884.8563745650108</v>
      </c>
      <c r="H17" s="22">
        <f>G17+E17</f>
        <v>2884.8563745650108</v>
      </c>
      <c r="J17" t="s">
        <v>162</v>
      </c>
      <c r="K17">
        <f>K2</f>
        <v>46.48</v>
      </c>
    </row>
    <row r="18" spans="1:12" x14ac:dyDescent="0.25">
      <c r="A18" s="6" t="str">
        <f t="shared" si="3"/>
        <v>setembro/19</v>
      </c>
      <c r="B18" s="29">
        <f>IF(K18*1.05&lt;C18,K16,K18)</f>
        <v>89.49</v>
      </c>
      <c r="C18" s="6">
        <f t="shared" si="3"/>
        <v>58.91</v>
      </c>
      <c r="D18" s="16">
        <f t="shared" ref="D18:D28" si="4">IF(C18&gt;1.05*B18,C18-B18,0)</f>
        <v>0</v>
      </c>
      <c r="E18" s="17">
        <f>D18*Premissas!$C$6</f>
        <v>0</v>
      </c>
      <c r="F18" s="15">
        <f t="shared" ref="F18:F28" si="5">LARGE(B18:C18,1)</f>
        <v>89.49</v>
      </c>
      <c r="G18" s="18">
        <f>F18*Premissas!$C$5</f>
        <v>2884.8563745650108</v>
      </c>
      <c r="H18" s="22">
        <f t="shared" ref="H18:H28" si="6">G18+E18</f>
        <v>2884.8563745650108</v>
      </c>
      <c r="J18" t="s">
        <v>164</v>
      </c>
      <c r="K18">
        <f>K3+1</f>
        <v>47</v>
      </c>
    </row>
    <row r="19" spans="1:12" x14ac:dyDescent="0.25">
      <c r="A19" s="6" t="str">
        <f t="shared" si="3"/>
        <v>agosto/19</v>
      </c>
      <c r="B19" s="29">
        <f>IF(K18*1.05&lt;C19,K16,K18)</f>
        <v>47</v>
      </c>
      <c r="C19" s="6">
        <f t="shared" si="3"/>
        <v>46.48</v>
      </c>
      <c r="D19" s="16">
        <f t="shared" si="4"/>
        <v>0</v>
      </c>
      <c r="E19" s="17">
        <f>D19*Premissas!$C$6</f>
        <v>0</v>
      </c>
      <c r="F19" s="15">
        <f t="shared" si="5"/>
        <v>47</v>
      </c>
      <c r="G19" s="18">
        <f>F19*Premissas!$C$5</f>
        <v>1515.1217968997153</v>
      </c>
      <c r="H19" s="22">
        <f t="shared" si="6"/>
        <v>1515.1217968997153</v>
      </c>
      <c r="J19" t="s">
        <v>163</v>
      </c>
      <c r="L19" s="108">
        <f>H29</f>
        <v>33248.541917114831</v>
      </c>
    </row>
    <row r="20" spans="1:12" x14ac:dyDescent="0.25">
      <c r="A20" s="6" t="str">
        <f t="shared" si="3"/>
        <v>julho/19</v>
      </c>
      <c r="B20" s="29">
        <f>IF(K18*1.05&lt;C20,K16,K18)</f>
        <v>89.49</v>
      </c>
      <c r="C20" s="6">
        <f t="shared" si="3"/>
        <v>63.17</v>
      </c>
      <c r="D20" s="16">
        <f t="shared" si="4"/>
        <v>0</v>
      </c>
      <c r="E20" s="17">
        <f>D20*Premissas!$C$6</f>
        <v>0</v>
      </c>
      <c r="F20" s="15">
        <f t="shared" si="5"/>
        <v>89.49</v>
      </c>
      <c r="G20" s="18">
        <f>F20*Premissas!$C$5</f>
        <v>2884.8563745650108</v>
      </c>
      <c r="H20" s="22">
        <f t="shared" si="6"/>
        <v>2884.8563745650108</v>
      </c>
    </row>
    <row r="21" spans="1:12" x14ac:dyDescent="0.25">
      <c r="A21" s="6" t="str">
        <f t="shared" si="3"/>
        <v>junho/19</v>
      </c>
      <c r="B21" s="29">
        <f>IF(K18*1.05&lt;C21,K16,K18)</f>
        <v>89.49</v>
      </c>
      <c r="C21" s="6">
        <f t="shared" si="3"/>
        <v>59.47</v>
      </c>
      <c r="D21" s="16">
        <f t="shared" si="4"/>
        <v>0</v>
      </c>
      <c r="E21" s="17">
        <f>D21*Premissas!$C$6</f>
        <v>0</v>
      </c>
      <c r="F21" s="15">
        <f t="shared" si="5"/>
        <v>89.49</v>
      </c>
      <c r="G21" s="18">
        <f>F21*Premissas!$C$5</f>
        <v>2884.8563745650108</v>
      </c>
      <c r="H21" s="22">
        <f t="shared" si="6"/>
        <v>2884.8563745650108</v>
      </c>
    </row>
    <row r="22" spans="1:12" x14ac:dyDescent="0.25">
      <c r="A22" s="6" t="str">
        <f t="shared" si="3"/>
        <v>maio/19</v>
      </c>
      <c r="B22" s="29">
        <f>IF(K18*1.05&lt;C22,K16,K18)</f>
        <v>89.49</v>
      </c>
      <c r="C22" s="6">
        <f t="shared" si="3"/>
        <v>61.04</v>
      </c>
      <c r="D22" s="16">
        <f t="shared" si="4"/>
        <v>0</v>
      </c>
      <c r="E22" s="17">
        <f>D22*Premissas!$C$6</f>
        <v>0</v>
      </c>
      <c r="F22" s="15">
        <f t="shared" si="5"/>
        <v>89.49</v>
      </c>
      <c r="G22" s="18">
        <f>F22*Premissas!$C$5</f>
        <v>2884.8563745650108</v>
      </c>
      <c r="H22" s="22">
        <f t="shared" si="6"/>
        <v>2884.8563745650108</v>
      </c>
    </row>
    <row r="23" spans="1:12" x14ac:dyDescent="0.25">
      <c r="A23" s="6" t="str">
        <f t="shared" si="3"/>
        <v>abril/19</v>
      </c>
      <c r="B23" s="29">
        <f>IF(K18*1.05&lt;C23,K16,K18)</f>
        <v>89.49</v>
      </c>
      <c r="C23" s="6">
        <f t="shared" si="3"/>
        <v>81.98</v>
      </c>
      <c r="D23" s="16">
        <f t="shared" si="4"/>
        <v>0</v>
      </c>
      <c r="E23" s="17">
        <f>D23*Premissas!$C$6</f>
        <v>0</v>
      </c>
      <c r="F23" s="15">
        <f t="shared" si="5"/>
        <v>89.49</v>
      </c>
      <c r="G23" s="18">
        <f>F23*Premissas!$C$5</f>
        <v>2884.8563745650108</v>
      </c>
      <c r="H23" s="22">
        <f t="shared" si="6"/>
        <v>2884.8563745650108</v>
      </c>
    </row>
    <row r="24" spans="1:12" x14ac:dyDescent="0.25">
      <c r="A24" s="6" t="str">
        <f t="shared" si="3"/>
        <v>março/19</v>
      </c>
      <c r="B24" s="29">
        <f>IF(K18*1.05&lt;C24,K16,K18)</f>
        <v>89.49</v>
      </c>
      <c r="C24" s="6">
        <f t="shared" si="3"/>
        <v>77.73</v>
      </c>
      <c r="D24" s="16">
        <f t="shared" si="4"/>
        <v>0</v>
      </c>
      <c r="E24" s="17">
        <f>D24*Premissas!$C$6</f>
        <v>0</v>
      </c>
      <c r="F24" s="15">
        <f t="shared" si="5"/>
        <v>89.49</v>
      </c>
      <c r="G24" s="18">
        <f>F24*Premissas!$C$5</f>
        <v>2884.8563745650108</v>
      </c>
      <c r="H24" s="22">
        <f t="shared" si="6"/>
        <v>2884.8563745650108</v>
      </c>
    </row>
    <row r="25" spans="1:12" x14ac:dyDescent="0.25">
      <c r="A25" s="6" t="str">
        <f t="shared" si="3"/>
        <v>fevereiro/19</v>
      </c>
      <c r="B25" s="29">
        <f>IF(K18*1.05&lt;C25,K16,K18)</f>
        <v>89.49</v>
      </c>
      <c r="C25" s="6">
        <f t="shared" si="3"/>
        <v>89.49</v>
      </c>
      <c r="D25" s="16">
        <f t="shared" si="4"/>
        <v>0</v>
      </c>
      <c r="E25" s="17">
        <f>D25*Premissas!$C$6</f>
        <v>0</v>
      </c>
      <c r="F25" s="15">
        <f t="shared" si="5"/>
        <v>89.49</v>
      </c>
      <c r="G25" s="18">
        <f>F25*Premissas!$C$5</f>
        <v>2884.8563745650108</v>
      </c>
      <c r="H25" s="22">
        <f t="shared" si="6"/>
        <v>2884.8563745650108</v>
      </c>
    </row>
    <row r="26" spans="1:12" x14ac:dyDescent="0.25">
      <c r="A26" s="6" t="str">
        <f t="shared" si="3"/>
        <v>janeiro/19</v>
      </c>
      <c r="B26" s="29">
        <f>IF(K18*1.05&lt;C26,K16,K18)</f>
        <v>89.49</v>
      </c>
      <c r="C26" s="6">
        <f t="shared" si="3"/>
        <v>81.09</v>
      </c>
      <c r="D26" s="16">
        <f t="shared" si="4"/>
        <v>0</v>
      </c>
      <c r="E26" s="17">
        <f>D26*Premissas!$C$6</f>
        <v>0</v>
      </c>
      <c r="F26" s="15">
        <f t="shared" si="5"/>
        <v>89.49</v>
      </c>
      <c r="G26" s="18">
        <f>F26*Premissas!$C$5</f>
        <v>2884.8563745650108</v>
      </c>
      <c r="H26" s="22">
        <f t="shared" si="6"/>
        <v>2884.8563745650108</v>
      </c>
    </row>
    <row r="27" spans="1:12" x14ac:dyDescent="0.25">
      <c r="A27" s="6" t="str">
        <f t="shared" si="3"/>
        <v>dezembro/18</v>
      </c>
      <c r="B27" s="29">
        <f>IF(K18*1.05&lt;C27,K16,K18)</f>
        <v>89.49</v>
      </c>
      <c r="C27" s="6">
        <f t="shared" si="3"/>
        <v>66.98</v>
      </c>
      <c r="D27" s="16">
        <f t="shared" si="4"/>
        <v>0</v>
      </c>
      <c r="E27" s="17">
        <f>D27*Premissas!$C$6</f>
        <v>0</v>
      </c>
      <c r="F27" s="15">
        <f t="shared" si="5"/>
        <v>89.49</v>
      </c>
      <c r="G27" s="18">
        <f>F27*Premissas!$C$5</f>
        <v>2884.8563745650108</v>
      </c>
      <c r="H27" s="22">
        <f t="shared" si="6"/>
        <v>2884.8563745650108</v>
      </c>
    </row>
    <row r="28" spans="1:12" x14ac:dyDescent="0.25">
      <c r="A28" s="6" t="str">
        <f t="shared" si="3"/>
        <v>novembro/18</v>
      </c>
      <c r="B28" s="29">
        <f>IF(K18*1.05&lt;C28,K16,K18)</f>
        <v>89.49</v>
      </c>
      <c r="C28" s="6">
        <f t="shared" si="3"/>
        <v>66.42</v>
      </c>
      <c r="D28" s="16">
        <f t="shared" si="4"/>
        <v>0</v>
      </c>
      <c r="E28" s="17">
        <f>D28*Premissas!$C$6</f>
        <v>0</v>
      </c>
      <c r="F28" s="15">
        <f t="shared" si="5"/>
        <v>89.49</v>
      </c>
      <c r="G28" s="18">
        <f>F28*Premissas!$C$5</f>
        <v>2884.8563745650108</v>
      </c>
      <c r="H28" s="22">
        <f t="shared" si="6"/>
        <v>2884.8563745650108</v>
      </c>
    </row>
    <row r="29" spans="1:12" x14ac:dyDescent="0.25">
      <c r="A29" s="6" t="str">
        <f t="shared" si="3"/>
        <v>Total/Média</v>
      </c>
      <c r="B29" s="6"/>
      <c r="C29" s="6">
        <f t="shared" ref="C29" si="7">C14</f>
        <v>89.49</v>
      </c>
      <c r="D29" s="5"/>
      <c r="E29" s="27">
        <f>SUM(E17:E28)</f>
        <v>0</v>
      </c>
      <c r="F29" s="5"/>
      <c r="G29" s="27">
        <f>SUM(G17:G28)</f>
        <v>33248.541917114831</v>
      </c>
      <c r="H29" s="27">
        <f>SUM(H17:H28)</f>
        <v>33248.541917114831</v>
      </c>
    </row>
    <row r="31" spans="1:12" x14ac:dyDescent="0.25">
      <c r="A31" s="6" t="str">
        <f t="shared" ref="A31:C31" si="8">A16</f>
        <v>Data</v>
      </c>
      <c r="B31" s="6" t="str">
        <f t="shared" si="8"/>
        <v>kW (C)</v>
      </c>
      <c r="C31" s="6" t="str">
        <f t="shared" si="8"/>
        <v>kW (L)</v>
      </c>
      <c r="D31" s="14" t="s">
        <v>20</v>
      </c>
      <c r="E31" s="14" t="s">
        <v>21</v>
      </c>
      <c r="F31" s="6" t="s">
        <v>22</v>
      </c>
      <c r="G31" s="6" t="s">
        <v>23</v>
      </c>
      <c r="H31" s="14" t="s">
        <v>26</v>
      </c>
      <c r="J31" s="52" t="s">
        <v>161</v>
      </c>
      <c r="K31">
        <f t="shared" ref="K31:K32" si="9">K16</f>
        <v>89.49</v>
      </c>
    </row>
    <row r="32" spans="1:12" x14ac:dyDescent="0.25">
      <c r="A32" s="6" t="str">
        <f t="shared" ref="A32:C32" si="10">A17</f>
        <v>outubro/19</v>
      </c>
      <c r="B32" s="29">
        <f t="shared" ref="B32" si="11">IF(K33*1.05&lt;C32,K31,K33)</f>
        <v>89.49</v>
      </c>
      <c r="C32" s="6">
        <f t="shared" ref="C32:E32" si="12">C17</f>
        <v>63.39</v>
      </c>
      <c r="D32" s="16">
        <f t="shared" ref="D32:D43" si="13">IF(C32&gt;1.05*B32,C32-B32,0)</f>
        <v>0</v>
      </c>
      <c r="E32" s="17">
        <f>D32*Premissas!$C$6</f>
        <v>0</v>
      </c>
      <c r="F32" s="15">
        <f t="shared" ref="F32:F95" si="14">LARGE(B32:C32,1)</f>
        <v>89.49</v>
      </c>
      <c r="G32" s="18">
        <f>F32*Premissas!$C$5</f>
        <v>2884.8563745650108</v>
      </c>
      <c r="H32" s="22">
        <f t="shared" ref="H32:H43" si="15">G32+E32</f>
        <v>2884.8563745650108</v>
      </c>
      <c r="J32" t="s">
        <v>162</v>
      </c>
      <c r="K32">
        <f t="shared" si="9"/>
        <v>46.48</v>
      </c>
    </row>
    <row r="33" spans="1:12" x14ac:dyDescent="0.25">
      <c r="A33" s="6" t="str">
        <f t="shared" ref="A33:C33" si="16">A18</f>
        <v>setembro/19</v>
      </c>
      <c r="B33" s="29">
        <f t="shared" ref="B33" si="17">IF(K33*1.05&lt;C33,K31,K33)</f>
        <v>89.49</v>
      </c>
      <c r="C33" s="6">
        <f t="shared" ref="C33:E33" si="18">C18</f>
        <v>58.91</v>
      </c>
      <c r="D33" s="16">
        <f t="shared" si="13"/>
        <v>0</v>
      </c>
      <c r="E33" s="17">
        <f>D33*Premissas!$C$6</f>
        <v>0</v>
      </c>
      <c r="F33" s="15">
        <f t="shared" si="14"/>
        <v>89.49</v>
      </c>
      <c r="G33" s="18">
        <f>F33*Premissas!$C$5</f>
        <v>2884.8563745650108</v>
      </c>
      <c r="H33" s="22">
        <f t="shared" si="15"/>
        <v>2884.8563745650108</v>
      </c>
      <c r="J33" t="s">
        <v>164</v>
      </c>
      <c r="K33">
        <f t="shared" ref="K33" si="19">K18+1</f>
        <v>48</v>
      </c>
    </row>
    <row r="34" spans="1:12" x14ac:dyDescent="0.25">
      <c r="A34" s="6" t="str">
        <f t="shared" ref="A34:C34" si="20">A19</f>
        <v>agosto/19</v>
      </c>
      <c r="B34" s="29">
        <f t="shared" ref="B34" si="21">IF(K33*1.05&lt;C34,K31,K33)</f>
        <v>48</v>
      </c>
      <c r="C34" s="6">
        <f t="shared" ref="C34:E34" si="22">C19</f>
        <v>46.48</v>
      </c>
      <c r="D34" s="16">
        <f t="shared" si="13"/>
        <v>0</v>
      </c>
      <c r="E34" s="17">
        <f>D34*Premissas!$C$6</f>
        <v>0</v>
      </c>
      <c r="F34" s="15">
        <f t="shared" si="14"/>
        <v>48</v>
      </c>
      <c r="G34" s="18">
        <f>F34*Premissas!$C$5</f>
        <v>1547.358430876305</v>
      </c>
      <c r="H34" s="22">
        <f t="shared" si="15"/>
        <v>1547.358430876305</v>
      </c>
      <c r="J34" t="s">
        <v>163</v>
      </c>
      <c r="L34" s="108">
        <f t="shared" ref="L34" si="23">H44</f>
        <v>33280.778551091418</v>
      </c>
    </row>
    <row r="35" spans="1:12" x14ac:dyDescent="0.25">
      <c r="A35" s="6" t="str">
        <f t="shared" ref="A35:C35" si="24">A20</f>
        <v>julho/19</v>
      </c>
      <c r="B35" s="29">
        <f t="shared" ref="B35" si="25">IF(K33*1.05&lt;C35,K31,K33)</f>
        <v>89.49</v>
      </c>
      <c r="C35" s="6">
        <f t="shared" ref="C35:E35" si="26">C20</f>
        <v>63.17</v>
      </c>
      <c r="D35" s="16">
        <f t="shared" si="13"/>
        <v>0</v>
      </c>
      <c r="E35" s="17">
        <f>D35*Premissas!$C$6</f>
        <v>0</v>
      </c>
      <c r="F35" s="15">
        <f t="shared" si="14"/>
        <v>89.49</v>
      </c>
      <c r="G35" s="18">
        <f>F35*Premissas!$C$5</f>
        <v>2884.8563745650108</v>
      </c>
      <c r="H35" s="22">
        <f t="shared" si="15"/>
        <v>2884.8563745650108</v>
      </c>
    </row>
    <row r="36" spans="1:12" x14ac:dyDescent="0.25">
      <c r="A36" s="6" t="str">
        <f t="shared" ref="A36:C36" si="27">A21</f>
        <v>junho/19</v>
      </c>
      <c r="B36" s="29">
        <f t="shared" ref="B36" si="28">IF(K33*1.05&lt;C36,K31,K33)</f>
        <v>89.49</v>
      </c>
      <c r="C36" s="6">
        <f t="shared" ref="C36:E36" si="29">C21</f>
        <v>59.47</v>
      </c>
      <c r="D36" s="16">
        <f t="shared" si="13"/>
        <v>0</v>
      </c>
      <c r="E36" s="17">
        <f>D36*Premissas!$C$6</f>
        <v>0</v>
      </c>
      <c r="F36" s="15">
        <f t="shared" si="14"/>
        <v>89.49</v>
      </c>
      <c r="G36" s="18">
        <f>F36*Premissas!$C$5</f>
        <v>2884.8563745650108</v>
      </c>
      <c r="H36" s="22">
        <f t="shared" si="15"/>
        <v>2884.8563745650108</v>
      </c>
    </row>
    <row r="37" spans="1:12" x14ac:dyDescent="0.25">
      <c r="A37" s="6" t="str">
        <f t="shared" ref="A37:C37" si="30">A22</f>
        <v>maio/19</v>
      </c>
      <c r="B37" s="29">
        <f t="shared" ref="B37" si="31">IF(K33*1.05&lt;C37,K31,K33)</f>
        <v>89.49</v>
      </c>
      <c r="C37" s="6">
        <f t="shared" ref="C37:E37" si="32">C22</f>
        <v>61.04</v>
      </c>
      <c r="D37" s="16">
        <f t="shared" si="13"/>
        <v>0</v>
      </c>
      <c r="E37" s="17">
        <f>D37*Premissas!$C$6</f>
        <v>0</v>
      </c>
      <c r="F37" s="15">
        <f t="shared" si="14"/>
        <v>89.49</v>
      </c>
      <c r="G37" s="18">
        <f>F37*Premissas!$C$5</f>
        <v>2884.8563745650108</v>
      </c>
      <c r="H37" s="22">
        <f t="shared" si="15"/>
        <v>2884.8563745650108</v>
      </c>
    </row>
    <row r="38" spans="1:12" x14ac:dyDescent="0.25">
      <c r="A38" s="6" t="str">
        <f t="shared" ref="A38:C38" si="33">A23</f>
        <v>abril/19</v>
      </c>
      <c r="B38" s="29">
        <f t="shared" ref="B38" si="34">IF(K33*1.05&lt;C38,K31,K33)</f>
        <v>89.49</v>
      </c>
      <c r="C38" s="6">
        <f t="shared" ref="C38:E38" si="35">C23</f>
        <v>81.98</v>
      </c>
      <c r="D38" s="16">
        <f t="shared" si="13"/>
        <v>0</v>
      </c>
      <c r="E38" s="17">
        <f>D38*Premissas!$C$6</f>
        <v>0</v>
      </c>
      <c r="F38" s="15">
        <f t="shared" si="14"/>
        <v>89.49</v>
      </c>
      <c r="G38" s="18">
        <f>F38*Premissas!$C$5</f>
        <v>2884.8563745650108</v>
      </c>
      <c r="H38" s="22">
        <f t="shared" si="15"/>
        <v>2884.8563745650108</v>
      </c>
    </row>
    <row r="39" spans="1:12" x14ac:dyDescent="0.25">
      <c r="A39" s="6" t="str">
        <f t="shared" ref="A39:C39" si="36">A24</f>
        <v>março/19</v>
      </c>
      <c r="B39" s="29">
        <f t="shared" ref="B39" si="37">IF(K33*1.05&lt;C39,K31,K33)</f>
        <v>89.49</v>
      </c>
      <c r="C39" s="6">
        <f t="shared" ref="C39:E39" si="38">C24</f>
        <v>77.73</v>
      </c>
      <c r="D39" s="16">
        <f t="shared" si="13"/>
        <v>0</v>
      </c>
      <c r="E39" s="17">
        <f>D39*Premissas!$C$6</f>
        <v>0</v>
      </c>
      <c r="F39" s="15">
        <f t="shared" si="14"/>
        <v>89.49</v>
      </c>
      <c r="G39" s="18">
        <f>F39*Premissas!$C$5</f>
        <v>2884.8563745650108</v>
      </c>
      <c r="H39" s="22">
        <f t="shared" si="15"/>
        <v>2884.8563745650108</v>
      </c>
    </row>
    <row r="40" spans="1:12" x14ac:dyDescent="0.25">
      <c r="A40" s="6" t="str">
        <f t="shared" ref="A40:C40" si="39">A25</f>
        <v>fevereiro/19</v>
      </c>
      <c r="B40" s="29">
        <f t="shared" ref="B40" si="40">IF(K33*1.05&lt;C40,K31,K33)</f>
        <v>89.49</v>
      </c>
      <c r="C40" s="6">
        <f t="shared" ref="C40:E40" si="41">C25</f>
        <v>89.49</v>
      </c>
      <c r="D40" s="16">
        <f t="shared" si="13"/>
        <v>0</v>
      </c>
      <c r="E40" s="17">
        <f>D40*Premissas!$C$6</f>
        <v>0</v>
      </c>
      <c r="F40" s="15">
        <f t="shared" si="14"/>
        <v>89.49</v>
      </c>
      <c r="G40" s="18">
        <f>F40*Premissas!$C$5</f>
        <v>2884.8563745650108</v>
      </c>
      <c r="H40" s="22">
        <f t="shared" si="15"/>
        <v>2884.8563745650108</v>
      </c>
    </row>
    <row r="41" spans="1:12" x14ac:dyDescent="0.25">
      <c r="A41" s="6" t="str">
        <f t="shared" ref="A41:C41" si="42">A26</f>
        <v>janeiro/19</v>
      </c>
      <c r="B41" s="29">
        <f t="shared" ref="B41" si="43">IF(K33*1.05&lt;C41,K31,K33)</f>
        <v>89.49</v>
      </c>
      <c r="C41" s="6">
        <f t="shared" ref="C41:E41" si="44">C26</f>
        <v>81.09</v>
      </c>
      <c r="D41" s="16">
        <f t="shared" si="13"/>
        <v>0</v>
      </c>
      <c r="E41" s="17">
        <f>D41*Premissas!$C$6</f>
        <v>0</v>
      </c>
      <c r="F41" s="15">
        <f t="shared" si="14"/>
        <v>89.49</v>
      </c>
      <c r="G41" s="18">
        <f>F41*Premissas!$C$5</f>
        <v>2884.8563745650108</v>
      </c>
      <c r="H41" s="22">
        <f t="shared" si="15"/>
        <v>2884.8563745650108</v>
      </c>
    </row>
    <row r="42" spans="1:12" x14ac:dyDescent="0.25">
      <c r="A42" s="6" t="str">
        <f t="shared" ref="A42:C42" si="45">A27</f>
        <v>dezembro/18</v>
      </c>
      <c r="B42" s="29">
        <f t="shared" ref="B42" si="46">IF(K33*1.05&lt;C42,K31,K33)</f>
        <v>89.49</v>
      </c>
      <c r="C42" s="6">
        <f t="shared" ref="C42:E42" si="47">C27</f>
        <v>66.98</v>
      </c>
      <c r="D42" s="16">
        <f t="shared" si="13"/>
        <v>0</v>
      </c>
      <c r="E42" s="17">
        <f>D42*Premissas!$C$6</f>
        <v>0</v>
      </c>
      <c r="F42" s="15">
        <f t="shared" si="14"/>
        <v>89.49</v>
      </c>
      <c r="G42" s="18">
        <f>F42*Premissas!$C$5</f>
        <v>2884.8563745650108</v>
      </c>
      <c r="H42" s="22">
        <f t="shared" si="15"/>
        <v>2884.8563745650108</v>
      </c>
    </row>
    <row r="43" spans="1:12" x14ac:dyDescent="0.25">
      <c r="A43" s="6" t="str">
        <f t="shared" ref="A43:C43" si="48">A28</f>
        <v>novembro/18</v>
      </c>
      <c r="B43" s="29">
        <f t="shared" ref="B43" si="49">IF(K33*1.05&lt;C43,K31,K33)</f>
        <v>89.49</v>
      </c>
      <c r="C43" s="6">
        <f t="shared" ref="C43:E44" si="50">C28</f>
        <v>66.42</v>
      </c>
      <c r="D43" s="16">
        <f t="shared" si="13"/>
        <v>0</v>
      </c>
      <c r="E43" s="17">
        <f>D43*Premissas!$C$6</f>
        <v>0</v>
      </c>
      <c r="F43" s="15">
        <f t="shared" si="14"/>
        <v>89.49</v>
      </c>
      <c r="G43" s="18">
        <f>F43*Premissas!$C$5</f>
        <v>2884.8563745650108</v>
      </c>
      <c r="H43" s="22">
        <f t="shared" si="15"/>
        <v>2884.8563745650108</v>
      </c>
    </row>
    <row r="44" spans="1:12" x14ac:dyDescent="0.25">
      <c r="A44" s="6" t="str">
        <f t="shared" ref="A44:C44" si="51">A29</f>
        <v>Total/Média</v>
      </c>
      <c r="B44" s="6"/>
      <c r="C44" s="6">
        <f t="shared" si="50"/>
        <v>89.49</v>
      </c>
      <c r="D44" s="5"/>
      <c r="E44" s="27">
        <f t="shared" ref="E44" si="52">SUM(E32:E43)</f>
        <v>0</v>
      </c>
      <c r="F44" s="5"/>
      <c r="G44" s="27">
        <f t="shared" ref="G44:H44" si="53">SUM(G32:G43)</f>
        <v>33280.778551091418</v>
      </c>
      <c r="H44" s="27">
        <f t="shared" si="53"/>
        <v>33280.778551091418</v>
      </c>
    </row>
    <row r="46" spans="1:12" x14ac:dyDescent="0.25">
      <c r="A46" s="6" t="str">
        <f t="shared" ref="A46:C46" si="54">A31</f>
        <v>Data</v>
      </c>
      <c r="B46" s="6" t="str">
        <f t="shared" si="54"/>
        <v>kW (C)</v>
      </c>
      <c r="C46" s="6" t="str">
        <f t="shared" si="54"/>
        <v>kW (L)</v>
      </c>
      <c r="D46" s="14" t="s">
        <v>20</v>
      </c>
      <c r="E46" s="14" t="s">
        <v>21</v>
      </c>
      <c r="F46" s="6" t="s">
        <v>22</v>
      </c>
      <c r="G46" s="6" t="s">
        <v>23</v>
      </c>
      <c r="H46" s="14" t="s">
        <v>26</v>
      </c>
      <c r="J46" s="52" t="s">
        <v>161</v>
      </c>
      <c r="K46">
        <f t="shared" ref="K46:K47" si="55">K31</f>
        <v>89.49</v>
      </c>
    </row>
    <row r="47" spans="1:12" x14ac:dyDescent="0.25">
      <c r="A47" s="6" t="str">
        <f t="shared" ref="A47:C47" si="56">A32</f>
        <v>outubro/19</v>
      </c>
      <c r="B47" s="29">
        <f t="shared" ref="B47" si="57">IF(K48*1.05&lt;C47,K46,K48)</f>
        <v>89.49</v>
      </c>
      <c r="C47" s="6">
        <f t="shared" ref="C47:E47" si="58">C32</f>
        <v>63.39</v>
      </c>
      <c r="D47" s="16">
        <f t="shared" ref="D47:D58" si="59">IF(C47&gt;1.05*B47,C47-B47,0)</f>
        <v>0</v>
      </c>
      <c r="E47" s="17">
        <f>D47*Premissas!$C$6</f>
        <v>0</v>
      </c>
      <c r="F47" s="15">
        <f t="shared" ref="F47:F110" si="60">LARGE(B47:C47,1)</f>
        <v>89.49</v>
      </c>
      <c r="G47" s="18">
        <f>F47*Premissas!$C$5</f>
        <v>2884.8563745650108</v>
      </c>
      <c r="H47" s="22">
        <f t="shared" ref="H47:H58" si="61">G47+E47</f>
        <v>2884.8563745650108</v>
      </c>
      <c r="J47" t="s">
        <v>162</v>
      </c>
      <c r="K47">
        <f t="shared" si="55"/>
        <v>46.48</v>
      </c>
    </row>
    <row r="48" spans="1:12" x14ac:dyDescent="0.25">
      <c r="A48" s="6" t="str">
        <f t="shared" ref="A48:C48" si="62">A33</f>
        <v>setembro/19</v>
      </c>
      <c r="B48" s="29">
        <f t="shared" ref="B48" si="63">IF(K48*1.05&lt;C48,K46,K48)</f>
        <v>89.49</v>
      </c>
      <c r="C48" s="6">
        <f t="shared" ref="C48:E48" si="64">C33</f>
        <v>58.91</v>
      </c>
      <c r="D48" s="16">
        <f t="shared" si="59"/>
        <v>0</v>
      </c>
      <c r="E48" s="17">
        <f>D48*Premissas!$C$6</f>
        <v>0</v>
      </c>
      <c r="F48" s="15">
        <f t="shared" si="60"/>
        <v>89.49</v>
      </c>
      <c r="G48" s="18">
        <f>F48*Premissas!$C$5</f>
        <v>2884.8563745650108</v>
      </c>
      <c r="H48" s="22">
        <f t="shared" si="61"/>
        <v>2884.8563745650108</v>
      </c>
      <c r="J48" t="s">
        <v>164</v>
      </c>
      <c r="K48">
        <f t="shared" ref="K48" si="65">K33+1</f>
        <v>49</v>
      </c>
    </row>
    <row r="49" spans="1:12" x14ac:dyDescent="0.25">
      <c r="A49" s="6" t="str">
        <f t="shared" ref="A49:C49" si="66">A34</f>
        <v>agosto/19</v>
      </c>
      <c r="B49" s="29">
        <f t="shared" ref="B49" si="67">IF(K48*1.05&lt;C49,K46,K48)</f>
        <v>49</v>
      </c>
      <c r="C49" s="6">
        <f t="shared" ref="C49:E49" si="68">C34</f>
        <v>46.48</v>
      </c>
      <c r="D49" s="16">
        <f t="shared" si="59"/>
        <v>0</v>
      </c>
      <c r="E49" s="17">
        <f>D49*Premissas!$C$6</f>
        <v>0</v>
      </c>
      <c r="F49" s="15">
        <f t="shared" si="60"/>
        <v>49</v>
      </c>
      <c r="G49" s="18">
        <f>F49*Premissas!$C$5</f>
        <v>1579.5950648528947</v>
      </c>
      <c r="H49" s="22">
        <f t="shared" si="61"/>
        <v>1579.5950648528947</v>
      </c>
      <c r="J49" t="s">
        <v>163</v>
      </c>
      <c r="L49" s="108">
        <f t="shared" ref="L49" si="69">H59</f>
        <v>33313.015185068005</v>
      </c>
    </row>
    <row r="50" spans="1:12" x14ac:dyDescent="0.25">
      <c r="A50" s="6" t="str">
        <f t="shared" ref="A50:C50" si="70">A35</f>
        <v>julho/19</v>
      </c>
      <c r="B50" s="29">
        <f t="shared" ref="B50" si="71">IF(K48*1.05&lt;C50,K46,K48)</f>
        <v>89.49</v>
      </c>
      <c r="C50" s="6">
        <f t="shared" ref="C50:E50" si="72">C35</f>
        <v>63.17</v>
      </c>
      <c r="D50" s="16">
        <f t="shared" si="59"/>
        <v>0</v>
      </c>
      <c r="E50" s="17">
        <f>D50*Premissas!$C$6</f>
        <v>0</v>
      </c>
      <c r="F50" s="15">
        <f t="shared" si="60"/>
        <v>89.49</v>
      </c>
      <c r="G50" s="18">
        <f>F50*Premissas!$C$5</f>
        <v>2884.8563745650108</v>
      </c>
      <c r="H50" s="22">
        <f t="shared" si="61"/>
        <v>2884.8563745650108</v>
      </c>
    </row>
    <row r="51" spans="1:12" x14ac:dyDescent="0.25">
      <c r="A51" s="6" t="str">
        <f t="shared" ref="A51:C51" si="73">A36</f>
        <v>junho/19</v>
      </c>
      <c r="B51" s="29">
        <f t="shared" ref="B51" si="74">IF(K48*1.05&lt;C51,K46,K48)</f>
        <v>89.49</v>
      </c>
      <c r="C51" s="6">
        <f t="shared" ref="C51:E51" si="75">C36</f>
        <v>59.47</v>
      </c>
      <c r="D51" s="16">
        <f t="shared" si="59"/>
        <v>0</v>
      </c>
      <c r="E51" s="17">
        <f>D51*Premissas!$C$6</f>
        <v>0</v>
      </c>
      <c r="F51" s="15">
        <f t="shared" si="60"/>
        <v>89.49</v>
      </c>
      <c r="G51" s="18">
        <f>F51*Premissas!$C$5</f>
        <v>2884.8563745650108</v>
      </c>
      <c r="H51" s="22">
        <f t="shared" si="61"/>
        <v>2884.8563745650108</v>
      </c>
    </row>
    <row r="52" spans="1:12" x14ac:dyDescent="0.25">
      <c r="A52" s="6" t="str">
        <f t="shared" ref="A52:C52" si="76">A37</f>
        <v>maio/19</v>
      </c>
      <c r="B52" s="29">
        <f t="shared" ref="B52" si="77">IF(K48*1.05&lt;C52,K46,K48)</f>
        <v>89.49</v>
      </c>
      <c r="C52" s="6">
        <f t="shared" ref="C52:E52" si="78">C37</f>
        <v>61.04</v>
      </c>
      <c r="D52" s="16">
        <f t="shared" si="59"/>
        <v>0</v>
      </c>
      <c r="E52" s="17">
        <f>D52*Premissas!$C$6</f>
        <v>0</v>
      </c>
      <c r="F52" s="15">
        <f t="shared" si="60"/>
        <v>89.49</v>
      </c>
      <c r="G52" s="18">
        <f>F52*Premissas!$C$5</f>
        <v>2884.8563745650108</v>
      </c>
      <c r="H52" s="22">
        <f t="shared" si="61"/>
        <v>2884.8563745650108</v>
      </c>
    </row>
    <row r="53" spans="1:12" x14ac:dyDescent="0.25">
      <c r="A53" s="6" t="str">
        <f t="shared" ref="A53:C53" si="79">A38</f>
        <v>abril/19</v>
      </c>
      <c r="B53" s="29">
        <f t="shared" ref="B53" si="80">IF(K48*1.05&lt;C53,K46,K48)</f>
        <v>89.49</v>
      </c>
      <c r="C53" s="6">
        <f t="shared" ref="C53:E53" si="81">C38</f>
        <v>81.98</v>
      </c>
      <c r="D53" s="16">
        <f t="shared" si="59"/>
        <v>0</v>
      </c>
      <c r="E53" s="17">
        <f>D53*Premissas!$C$6</f>
        <v>0</v>
      </c>
      <c r="F53" s="15">
        <f t="shared" si="60"/>
        <v>89.49</v>
      </c>
      <c r="G53" s="18">
        <f>F53*Premissas!$C$5</f>
        <v>2884.8563745650108</v>
      </c>
      <c r="H53" s="22">
        <f t="shared" si="61"/>
        <v>2884.8563745650108</v>
      </c>
    </row>
    <row r="54" spans="1:12" x14ac:dyDescent="0.25">
      <c r="A54" s="6" t="str">
        <f t="shared" ref="A54:C54" si="82">A39</f>
        <v>março/19</v>
      </c>
      <c r="B54" s="29">
        <f t="shared" ref="B54" si="83">IF(K48*1.05&lt;C54,K46,K48)</f>
        <v>89.49</v>
      </c>
      <c r="C54" s="6">
        <f t="shared" ref="C54:E54" si="84">C39</f>
        <v>77.73</v>
      </c>
      <c r="D54" s="16">
        <f t="shared" si="59"/>
        <v>0</v>
      </c>
      <c r="E54" s="17">
        <f>D54*Premissas!$C$6</f>
        <v>0</v>
      </c>
      <c r="F54" s="15">
        <f t="shared" si="60"/>
        <v>89.49</v>
      </c>
      <c r="G54" s="18">
        <f>F54*Premissas!$C$5</f>
        <v>2884.8563745650108</v>
      </c>
      <c r="H54" s="22">
        <f t="shared" si="61"/>
        <v>2884.8563745650108</v>
      </c>
    </row>
    <row r="55" spans="1:12" x14ac:dyDescent="0.25">
      <c r="A55" s="6" t="str">
        <f t="shared" ref="A55:C55" si="85">A40</f>
        <v>fevereiro/19</v>
      </c>
      <c r="B55" s="29">
        <f t="shared" ref="B55" si="86">IF(K48*1.05&lt;C55,K46,K48)</f>
        <v>89.49</v>
      </c>
      <c r="C55" s="6">
        <f t="shared" ref="C55:E55" si="87">C40</f>
        <v>89.49</v>
      </c>
      <c r="D55" s="16">
        <f t="shared" si="59"/>
        <v>0</v>
      </c>
      <c r="E55" s="17">
        <f>D55*Premissas!$C$6</f>
        <v>0</v>
      </c>
      <c r="F55" s="15">
        <f t="shared" si="60"/>
        <v>89.49</v>
      </c>
      <c r="G55" s="18">
        <f>F55*Premissas!$C$5</f>
        <v>2884.8563745650108</v>
      </c>
      <c r="H55" s="22">
        <f t="shared" si="61"/>
        <v>2884.8563745650108</v>
      </c>
    </row>
    <row r="56" spans="1:12" x14ac:dyDescent="0.25">
      <c r="A56" s="6" t="str">
        <f t="shared" ref="A56:C56" si="88">A41</f>
        <v>janeiro/19</v>
      </c>
      <c r="B56" s="29">
        <f t="shared" ref="B56" si="89">IF(K48*1.05&lt;C56,K46,K48)</f>
        <v>89.49</v>
      </c>
      <c r="C56" s="6">
        <f t="shared" ref="C56:E56" si="90">C41</f>
        <v>81.09</v>
      </c>
      <c r="D56" s="16">
        <f t="shared" si="59"/>
        <v>0</v>
      </c>
      <c r="E56" s="17">
        <f>D56*Premissas!$C$6</f>
        <v>0</v>
      </c>
      <c r="F56" s="15">
        <f t="shared" si="60"/>
        <v>89.49</v>
      </c>
      <c r="G56" s="18">
        <f>F56*Premissas!$C$5</f>
        <v>2884.8563745650108</v>
      </c>
      <c r="H56" s="22">
        <f t="shared" si="61"/>
        <v>2884.8563745650108</v>
      </c>
    </row>
    <row r="57" spans="1:12" x14ac:dyDescent="0.25">
      <c r="A57" s="6" t="str">
        <f t="shared" ref="A57:C57" si="91">A42</f>
        <v>dezembro/18</v>
      </c>
      <c r="B57" s="29">
        <f t="shared" ref="B57" si="92">IF(K48*1.05&lt;C57,K46,K48)</f>
        <v>89.49</v>
      </c>
      <c r="C57" s="6">
        <f t="shared" ref="C57:E57" si="93">C42</f>
        <v>66.98</v>
      </c>
      <c r="D57" s="16">
        <f t="shared" si="59"/>
        <v>0</v>
      </c>
      <c r="E57" s="17">
        <f>D57*Premissas!$C$6</f>
        <v>0</v>
      </c>
      <c r="F57" s="15">
        <f t="shared" si="60"/>
        <v>89.49</v>
      </c>
      <c r="G57" s="18">
        <f>F57*Premissas!$C$5</f>
        <v>2884.8563745650108</v>
      </c>
      <c r="H57" s="22">
        <f t="shared" si="61"/>
        <v>2884.8563745650108</v>
      </c>
    </row>
    <row r="58" spans="1:12" x14ac:dyDescent="0.25">
      <c r="A58" s="6" t="str">
        <f t="shared" ref="A58:C58" si="94">A43</f>
        <v>novembro/18</v>
      </c>
      <c r="B58" s="29">
        <f t="shared" ref="B58" si="95">IF(K48*1.05&lt;C58,K46,K48)</f>
        <v>89.49</v>
      </c>
      <c r="C58" s="6">
        <f t="shared" ref="C58:E59" si="96">C43</f>
        <v>66.42</v>
      </c>
      <c r="D58" s="16">
        <f t="shared" si="59"/>
        <v>0</v>
      </c>
      <c r="E58" s="17">
        <f>D58*Premissas!$C$6</f>
        <v>0</v>
      </c>
      <c r="F58" s="15">
        <f t="shared" si="60"/>
        <v>89.49</v>
      </c>
      <c r="G58" s="18">
        <f>F58*Premissas!$C$5</f>
        <v>2884.8563745650108</v>
      </c>
      <c r="H58" s="22">
        <f t="shared" si="61"/>
        <v>2884.8563745650108</v>
      </c>
    </row>
    <row r="59" spans="1:12" x14ac:dyDescent="0.25">
      <c r="A59" s="6" t="str">
        <f t="shared" ref="A59:C59" si="97">A44</f>
        <v>Total/Média</v>
      </c>
      <c r="B59" s="6"/>
      <c r="C59" s="6">
        <f t="shared" si="96"/>
        <v>89.49</v>
      </c>
      <c r="D59" s="5"/>
      <c r="E59" s="27">
        <f t="shared" ref="E59" si="98">SUM(E47:E58)</f>
        <v>0</v>
      </c>
      <c r="F59" s="5"/>
      <c r="G59" s="27">
        <f t="shared" ref="G59:H59" si="99">SUM(G47:G58)</f>
        <v>33313.015185068005</v>
      </c>
      <c r="H59" s="27">
        <f t="shared" si="99"/>
        <v>33313.015185068005</v>
      </c>
    </row>
    <row r="61" spans="1:12" x14ac:dyDescent="0.25">
      <c r="A61" s="6" t="str">
        <f t="shared" ref="A61:C61" si="100">A46</f>
        <v>Data</v>
      </c>
      <c r="B61" s="6" t="str">
        <f t="shared" si="100"/>
        <v>kW (C)</v>
      </c>
      <c r="C61" s="6" t="str">
        <f t="shared" si="100"/>
        <v>kW (L)</v>
      </c>
      <c r="D61" s="14" t="s">
        <v>20</v>
      </c>
      <c r="E61" s="14" t="s">
        <v>21</v>
      </c>
      <c r="F61" s="6" t="s">
        <v>22</v>
      </c>
      <c r="G61" s="6" t="s">
        <v>23</v>
      </c>
      <c r="H61" s="14" t="s">
        <v>26</v>
      </c>
      <c r="J61" s="52" t="s">
        <v>161</v>
      </c>
      <c r="K61">
        <f t="shared" ref="K61:K62" si="101">K46</f>
        <v>89.49</v>
      </c>
    </row>
    <row r="62" spans="1:12" x14ac:dyDescent="0.25">
      <c r="A62" s="6" t="str">
        <f t="shared" ref="A62:C62" si="102">A47</f>
        <v>outubro/19</v>
      </c>
      <c r="B62" s="29">
        <f t="shared" ref="B62" si="103">IF(K63*1.05&lt;C62,K61,K63)</f>
        <v>89.49</v>
      </c>
      <c r="C62" s="6">
        <f t="shared" ref="C62:E62" si="104">C47</f>
        <v>63.39</v>
      </c>
      <c r="D62" s="16">
        <f t="shared" ref="D62:D73" si="105">IF(C62&gt;1.05*B62,C62-B62,0)</f>
        <v>0</v>
      </c>
      <c r="E62" s="17">
        <f>D62*Premissas!$C$6</f>
        <v>0</v>
      </c>
      <c r="F62" s="15">
        <f t="shared" ref="F62:F125" si="106">LARGE(B62:C62,1)</f>
        <v>89.49</v>
      </c>
      <c r="G62" s="18">
        <f>F62*Premissas!$C$5</f>
        <v>2884.8563745650108</v>
      </c>
      <c r="H62" s="22">
        <f t="shared" ref="H62:H73" si="107">G62+E62</f>
        <v>2884.8563745650108</v>
      </c>
      <c r="J62" t="s">
        <v>162</v>
      </c>
      <c r="K62">
        <f t="shared" si="101"/>
        <v>46.48</v>
      </c>
    </row>
    <row r="63" spans="1:12" x14ac:dyDescent="0.25">
      <c r="A63" s="6" t="str">
        <f t="shared" ref="A63:C63" si="108">A48</f>
        <v>setembro/19</v>
      </c>
      <c r="B63" s="29">
        <f t="shared" ref="B63" si="109">IF(K63*1.05&lt;C63,K61,K63)</f>
        <v>89.49</v>
      </c>
      <c r="C63" s="6">
        <f t="shared" ref="C63:E63" si="110">C48</f>
        <v>58.91</v>
      </c>
      <c r="D63" s="16">
        <f t="shared" si="105"/>
        <v>0</v>
      </c>
      <c r="E63" s="17">
        <f>D63*Premissas!$C$6</f>
        <v>0</v>
      </c>
      <c r="F63" s="15">
        <f t="shared" si="106"/>
        <v>89.49</v>
      </c>
      <c r="G63" s="18">
        <f>F63*Premissas!$C$5</f>
        <v>2884.8563745650108</v>
      </c>
      <c r="H63" s="22">
        <f t="shared" si="107"/>
        <v>2884.8563745650108</v>
      </c>
      <c r="J63" t="s">
        <v>164</v>
      </c>
      <c r="K63">
        <f t="shared" ref="K63" si="111">K48+1</f>
        <v>50</v>
      </c>
    </row>
    <row r="64" spans="1:12" x14ac:dyDescent="0.25">
      <c r="A64" s="6" t="str">
        <f t="shared" ref="A64:C64" si="112">A49</f>
        <v>agosto/19</v>
      </c>
      <c r="B64" s="29">
        <f t="shared" ref="B64" si="113">IF(K63*1.05&lt;C64,K61,K63)</f>
        <v>50</v>
      </c>
      <c r="C64" s="6">
        <f t="shared" ref="C64:E64" si="114">C49</f>
        <v>46.48</v>
      </c>
      <c r="D64" s="16">
        <f t="shared" si="105"/>
        <v>0</v>
      </c>
      <c r="E64" s="17">
        <f>D64*Premissas!$C$6</f>
        <v>0</v>
      </c>
      <c r="F64" s="15">
        <f t="shared" si="106"/>
        <v>50</v>
      </c>
      <c r="G64" s="18">
        <f>F64*Premissas!$C$5</f>
        <v>1611.8316988294844</v>
      </c>
      <c r="H64" s="22">
        <f t="shared" si="107"/>
        <v>1611.8316988294844</v>
      </c>
      <c r="J64" t="s">
        <v>163</v>
      </c>
      <c r="L64" s="108">
        <f t="shared" ref="L64" si="115">H74</f>
        <v>33345.251819044599</v>
      </c>
    </row>
    <row r="65" spans="1:12" x14ac:dyDescent="0.25">
      <c r="A65" s="6" t="str">
        <f t="shared" ref="A65:C65" si="116">A50</f>
        <v>julho/19</v>
      </c>
      <c r="B65" s="29">
        <f t="shared" ref="B65" si="117">IF(K63*1.05&lt;C65,K61,K63)</f>
        <v>89.49</v>
      </c>
      <c r="C65" s="6">
        <f t="shared" ref="C65:E65" si="118">C50</f>
        <v>63.17</v>
      </c>
      <c r="D65" s="16">
        <f t="shared" si="105"/>
        <v>0</v>
      </c>
      <c r="E65" s="17">
        <f>D65*Premissas!$C$6</f>
        <v>0</v>
      </c>
      <c r="F65" s="15">
        <f t="shared" si="106"/>
        <v>89.49</v>
      </c>
      <c r="G65" s="18">
        <f>F65*Premissas!$C$5</f>
        <v>2884.8563745650108</v>
      </c>
      <c r="H65" s="22">
        <f t="shared" si="107"/>
        <v>2884.8563745650108</v>
      </c>
    </row>
    <row r="66" spans="1:12" x14ac:dyDescent="0.25">
      <c r="A66" s="6" t="str">
        <f t="shared" ref="A66:C66" si="119">A51</f>
        <v>junho/19</v>
      </c>
      <c r="B66" s="29">
        <f t="shared" ref="B66" si="120">IF(K63*1.05&lt;C66,K61,K63)</f>
        <v>89.49</v>
      </c>
      <c r="C66" s="6">
        <f t="shared" ref="C66:E66" si="121">C51</f>
        <v>59.47</v>
      </c>
      <c r="D66" s="16">
        <f t="shared" si="105"/>
        <v>0</v>
      </c>
      <c r="E66" s="17">
        <f>D66*Premissas!$C$6</f>
        <v>0</v>
      </c>
      <c r="F66" s="15">
        <f t="shared" si="106"/>
        <v>89.49</v>
      </c>
      <c r="G66" s="18">
        <f>F66*Premissas!$C$5</f>
        <v>2884.8563745650108</v>
      </c>
      <c r="H66" s="22">
        <f t="shared" si="107"/>
        <v>2884.8563745650108</v>
      </c>
    </row>
    <row r="67" spans="1:12" x14ac:dyDescent="0.25">
      <c r="A67" s="6" t="str">
        <f t="shared" ref="A67:C67" si="122">A52</f>
        <v>maio/19</v>
      </c>
      <c r="B67" s="29">
        <f t="shared" ref="B67" si="123">IF(K63*1.05&lt;C67,K61,K63)</f>
        <v>89.49</v>
      </c>
      <c r="C67" s="6">
        <f t="shared" ref="C67:E67" si="124">C52</f>
        <v>61.04</v>
      </c>
      <c r="D67" s="16">
        <f t="shared" si="105"/>
        <v>0</v>
      </c>
      <c r="E67" s="17">
        <f>D67*Premissas!$C$6</f>
        <v>0</v>
      </c>
      <c r="F67" s="15">
        <f t="shared" si="106"/>
        <v>89.49</v>
      </c>
      <c r="G67" s="18">
        <f>F67*Premissas!$C$5</f>
        <v>2884.8563745650108</v>
      </c>
      <c r="H67" s="22">
        <f t="shared" si="107"/>
        <v>2884.8563745650108</v>
      </c>
    </row>
    <row r="68" spans="1:12" x14ac:dyDescent="0.25">
      <c r="A68" s="6" t="str">
        <f t="shared" ref="A68:C68" si="125">A53</f>
        <v>abril/19</v>
      </c>
      <c r="B68" s="29">
        <f t="shared" ref="B68" si="126">IF(K63*1.05&lt;C68,K61,K63)</f>
        <v>89.49</v>
      </c>
      <c r="C68" s="6">
        <f t="shared" ref="C68:E68" si="127">C53</f>
        <v>81.98</v>
      </c>
      <c r="D68" s="16">
        <f t="shared" si="105"/>
        <v>0</v>
      </c>
      <c r="E68" s="17">
        <f>D68*Premissas!$C$6</f>
        <v>0</v>
      </c>
      <c r="F68" s="15">
        <f t="shared" si="106"/>
        <v>89.49</v>
      </c>
      <c r="G68" s="18">
        <f>F68*Premissas!$C$5</f>
        <v>2884.8563745650108</v>
      </c>
      <c r="H68" s="22">
        <f t="shared" si="107"/>
        <v>2884.8563745650108</v>
      </c>
    </row>
    <row r="69" spans="1:12" x14ac:dyDescent="0.25">
      <c r="A69" s="6" t="str">
        <f t="shared" ref="A69:C69" si="128">A54</f>
        <v>março/19</v>
      </c>
      <c r="B69" s="29">
        <f t="shared" ref="B69" si="129">IF(K63*1.05&lt;C69,K61,K63)</f>
        <v>89.49</v>
      </c>
      <c r="C69" s="6">
        <f t="shared" ref="C69:E69" si="130">C54</f>
        <v>77.73</v>
      </c>
      <c r="D69" s="16">
        <f t="shared" si="105"/>
        <v>0</v>
      </c>
      <c r="E69" s="17">
        <f>D69*Premissas!$C$6</f>
        <v>0</v>
      </c>
      <c r="F69" s="15">
        <f t="shared" si="106"/>
        <v>89.49</v>
      </c>
      <c r="G69" s="18">
        <f>F69*Premissas!$C$5</f>
        <v>2884.8563745650108</v>
      </c>
      <c r="H69" s="22">
        <f t="shared" si="107"/>
        <v>2884.8563745650108</v>
      </c>
    </row>
    <row r="70" spans="1:12" x14ac:dyDescent="0.25">
      <c r="A70" s="6" t="str">
        <f t="shared" ref="A70:C70" si="131">A55</f>
        <v>fevereiro/19</v>
      </c>
      <c r="B70" s="29">
        <f t="shared" ref="B70" si="132">IF(K63*1.05&lt;C70,K61,K63)</f>
        <v>89.49</v>
      </c>
      <c r="C70" s="6">
        <f t="shared" ref="C70:E70" si="133">C55</f>
        <v>89.49</v>
      </c>
      <c r="D70" s="16">
        <f t="shared" si="105"/>
        <v>0</v>
      </c>
      <c r="E70" s="17">
        <f>D70*Premissas!$C$6</f>
        <v>0</v>
      </c>
      <c r="F70" s="15">
        <f t="shared" si="106"/>
        <v>89.49</v>
      </c>
      <c r="G70" s="18">
        <f>F70*Premissas!$C$5</f>
        <v>2884.8563745650108</v>
      </c>
      <c r="H70" s="22">
        <f t="shared" si="107"/>
        <v>2884.8563745650108</v>
      </c>
    </row>
    <row r="71" spans="1:12" x14ac:dyDescent="0.25">
      <c r="A71" s="6" t="str">
        <f t="shared" ref="A71:C71" si="134">A56</f>
        <v>janeiro/19</v>
      </c>
      <c r="B71" s="29">
        <f t="shared" ref="B71" si="135">IF(K63*1.05&lt;C71,K61,K63)</f>
        <v>89.49</v>
      </c>
      <c r="C71" s="6">
        <f t="shared" ref="C71:E71" si="136">C56</f>
        <v>81.09</v>
      </c>
      <c r="D71" s="16">
        <f t="shared" si="105"/>
        <v>0</v>
      </c>
      <c r="E71" s="17">
        <f>D71*Premissas!$C$6</f>
        <v>0</v>
      </c>
      <c r="F71" s="15">
        <f t="shared" si="106"/>
        <v>89.49</v>
      </c>
      <c r="G71" s="18">
        <f>F71*Premissas!$C$5</f>
        <v>2884.8563745650108</v>
      </c>
      <c r="H71" s="22">
        <f t="shared" si="107"/>
        <v>2884.8563745650108</v>
      </c>
    </row>
    <row r="72" spans="1:12" x14ac:dyDescent="0.25">
      <c r="A72" s="6" t="str">
        <f t="shared" ref="A72:C72" si="137">A57</f>
        <v>dezembro/18</v>
      </c>
      <c r="B72" s="29">
        <f t="shared" ref="B72" si="138">IF(K63*1.05&lt;C72,K61,K63)</f>
        <v>89.49</v>
      </c>
      <c r="C72" s="6">
        <f t="shared" ref="C72:E72" si="139">C57</f>
        <v>66.98</v>
      </c>
      <c r="D72" s="16">
        <f t="shared" si="105"/>
        <v>0</v>
      </c>
      <c r="E72" s="17">
        <f>D72*Premissas!$C$6</f>
        <v>0</v>
      </c>
      <c r="F72" s="15">
        <f t="shared" si="106"/>
        <v>89.49</v>
      </c>
      <c r="G72" s="18">
        <f>F72*Premissas!$C$5</f>
        <v>2884.8563745650108</v>
      </c>
      <c r="H72" s="22">
        <f t="shared" si="107"/>
        <v>2884.8563745650108</v>
      </c>
    </row>
    <row r="73" spans="1:12" x14ac:dyDescent="0.25">
      <c r="A73" s="6" t="str">
        <f t="shared" ref="A73:C73" si="140">A58</f>
        <v>novembro/18</v>
      </c>
      <c r="B73" s="29">
        <f t="shared" ref="B73" si="141">IF(K63*1.05&lt;C73,K61,K63)</f>
        <v>89.49</v>
      </c>
      <c r="C73" s="6">
        <f t="shared" ref="C73:E74" si="142">C58</f>
        <v>66.42</v>
      </c>
      <c r="D73" s="16">
        <f t="shared" si="105"/>
        <v>0</v>
      </c>
      <c r="E73" s="17">
        <f>D73*Premissas!$C$6</f>
        <v>0</v>
      </c>
      <c r="F73" s="15">
        <f t="shared" si="106"/>
        <v>89.49</v>
      </c>
      <c r="G73" s="18">
        <f>F73*Premissas!$C$5</f>
        <v>2884.8563745650108</v>
      </c>
      <c r="H73" s="22">
        <f t="shared" si="107"/>
        <v>2884.8563745650108</v>
      </c>
    </row>
    <row r="74" spans="1:12" x14ac:dyDescent="0.25">
      <c r="A74" s="6" t="str">
        <f t="shared" ref="A74:C74" si="143">A59</f>
        <v>Total/Média</v>
      </c>
      <c r="B74" s="6"/>
      <c r="C74" s="6">
        <f t="shared" si="142"/>
        <v>89.49</v>
      </c>
      <c r="D74" s="5"/>
      <c r="E74" s="27">
        <f t="shared" ref="E74" si="144">SUM(E62:E73)</f>
        <v>0</v>
      </c>
      <c r="F74" s="5"/>
      <c r="G74" s="27">
        <f t="shared" ref="G74:H74" si="145">SUM(G62:G73)</f>
        <v>33345.251819044599</v>
      </c>
      <c r="H74" s="27">
        <f t="shared" si="145"/>
        <v>33345.251819044599</v>
      </c>
    </row>
    <row r="76" spans="1:12" x14ac:dyDescent="0.25">
      <c r="A76" s="6" t="str">
        <f t="shared" ref="A76:C76" si="146">A61</f>
        <v>Data</v>
      </c>
      <c r="B76" s="6" t="str">
        <f t="shared" si="146"/>
        <v>kW (C)</v>
      </c>
      <c r="C76" s="6" t="str">
        <f t="shared" si="146"/>
        <v>kW (L)</v>
      </c>
      <c r="D76" s="14" t="s">
        <v>20</v>
      </c>
      <c r="E76" s="14" t="s">
        <v>21</v>
      </c>
      <c r="F76" s="6" t="s">
        <v>22</v>
      </c>
      <c r="G76" s="6" t="s">
        <v>23</v>
      </c>
      <c r="H76" s="14" t="s">
        <v>26</v>
      </c>
      <c r="J76" s="52" t="s">
        <v>161</v>
      </c>
      <c r="K76">
        <f t="shared" ref="K76:K77" si="147">K61</f>
        <v>89.49</v>
      </c>
    </row>
    <row r="77" spans="1:12" x14ac:dyDescent="0.25">
      <c r="A77" s="6" t="str">
        <f t="shared" ref="A77:C77" si="148">A62</f>
        <v>outubro/19</v>
      </c>
      <c r="B77" s="29">
        <f t="shared" ref="B77" si="149">IF(K78*1.05&lt;C77,K76,K78)</f>
        <v>89.49</v>
      </c>
      <c r="C77" s="6">
        <f t="shared" ref="C77:E77" si="150">C62</f>
        <v>63.39</v>
      </c>
      <c r="D77" s="16">
        <f t="shared" ref="D77:D88" si="151">IF(C77&gt;1.05*B77,C77-B77,0)</f>
        <v>0</v>
      </c>
      <c r="E77" s="17">
        <f>D77*Premissas!$C$6</f>
        <v>0</v>
      </c>
      <c r="F77" s="15">
        <f t="shared" ref="F77:F140" si="152">LARGE(B77:C77,1)</f>
        <v>89.49</v>
      </c>
      <c r="G77" s="18">
        <f>F77*Premissas!$C$5</f>
        <v>2884.8563745650108</v>
      </c>
      <c r="H77" s="22">
        <f t="shared" ref="H77:H88" si="153">G77+E77</f>
        <v>2884.8563745650108</v>
      </c>
      <c r="J77" t="s">
        <v>162</v>
      </c>
      <c r="K77">
        <f t="shared" si="147"/>
        <v>46.48</v>
      </c>
    </row>
    <row r="78" spans="1:12" x14ac:dyDescent="0.25">
      <c r="A78" s="6" t="str">
        <f t="shared" ref="A78:C78" si="154">A63</f>
        <v>setembro/19</v>
      </c>
      <c r="B78" s="29">
        <f t="shared" ref="B78" si="155">IF(K78*1.05&lt;C78,K76,K78)</f>
        <v>89.49</v>
      </c>
      <c r="C78" s="6">
        <f t="shared" ref="C78:E78" si="156">C63</f>
        <v>58.91</v>
      </c>
      <c r="D78" s="16">
        <f t="shared" si="151"/>
        <v>0</v>
      </c>
      <c r="E78" s="17">
        <f>D78*Premissas!$C$6</f>
        <v>0</v>
      </c>
      <c r="F78" s="15">
        <f t="shared" si="152"/>
        <v>89.49</v>
      </c>
      <c r="G78" s="18">
        <f>F78*Premissas!$C$5</f>
        <v>2884.8563745650108</v>
      </c>
      <c r="H78" s="22">
        <f t="shared" si="153"/>
        <v>2884.8563745650108</v>
      </c>
      <c r="J78" t="s">
        <v>164</v>
      </c>
      <c r="K78">
        <f t="shared" ref="K78" si="157">K63+1</f>
        <v>51</v>
      </c>
    </row>
    <row r="79" spans="1:12" x14ac:dyDescent="0.25">
      <c r="A79" s="6" t="str">
        <f t="shared" ref="A79:C79" si="158">A64</f>
        <v>agosto/19</v>
      </c>
      <c r="B79" s="29">
        <f t="shared" ref="B79" si="159">IF(K78*1.05&lt;C79,K76,K78)</f>
        <v>51</v>
      </c>
      <c r="C79" s="6">
        <f t="shared" ref="C79:E79" si="160">C64</f>
        <v>46.48</v>
      </c>
      <c r="D79" s="16">
        <f t="shared" si="151"/>
        <v>0</v>
      </c>
      <c r="E79" s="17">
        <f>D79*Premissas!$C$6</f>
        <v>0</v>
      </c>
      <c r="F79" s="15">
        <f t="shared" si="152"/>
        <v>51</v>
      </c>
      <c r="G79" s="18">
        <f>F79*Premissas!$C$5</f>
        <v>1644.0683328060741</v>
      </c>
      <c r="H79" s="22">
        <f t="shared" si="153"/>
        <v>1644.0683328060741</v>
      </c>
      <c r="J79" t="s">
        <v>163</v>
      </c>
      <c r="L79" s="108">
        <f t="shared" ref="L79" si="161">H89</f>
        <v>33377.488453021186</v>
      </c>
    </row>
    <row r="80" spans="1:12" x14ac:dyDescent="0.25">
      <c r="A80" s="6" t="str">
        <f t="shared" ref="A80:C80" si="162">A65</f>
        <v>julho/19</v>
      </c>
      <c r="B80" s="29">
        <f t="shared" ref="B80" si="163">IF(K78*1.05&lt;C80,K76,K78)</f>
        <v>89.49</v>
      </c>
      <c r="C80" s="6">
        <f t="shared" ref="C80:E80" si="164">C65</f>
        <v>63.17</v>
      </c>
      <c r="D80" s="16">
        <f t="shared" si="151"/>
        <v>0</v>
      </c>
      <c r="E80" s="17">
        <f>D80*Premissas!$C$6</f>
        <v>0</v>
      </c>
      <c r="F80" s="15">
        <f t="shared" si="152"/>
        <v>89.49</v>
      </c>
      <c r="G80" s="18">
        <f>F80*Premissas!$C$5</f>
        <v>2884.8563745650108</v>
      </c>
      <c r="H80" s="22">
        <f t="shared" si="153"/>
        <v>2884.8563745650108</v>
      </c>
    </row>
    <row r="81" spans="1:12" x14ac:dyDescent="0.25">
      <c r="A81" s="6" t="str">
        <f t="shared" ref="A81:C81" si="165">A66</f>
        <v>junho/19</v>
      </c>
      <c r="B81" s="29">
        <f t="shared" ref="B81" si="166">IF(K78*1.05&lt;C81,K76,K78)</f>
        <v>89.49</v>
      </c>
      <c r="C81" s="6">
        <f t="shared" ref="C81:E81" si="167">C66</f>
        <v>59.47</v>
      </c>
      <c r="D81" s="16">
        <f t="shared" si="151"/>
        <v>0</v>
      </c>
      <c r="E81" s="17">
        <f>D81*Premissas!$C$6</f>
        <v>0</v>
      </c>
      <c r="F81" s="15">
        <f t="shared" si="152"/>
        <v>89.49</v>
      </c>
      <c r="G81" s="18">
        <f>F81*Premissas!$C$5</f>
        <v>2884.8563745650108</v>
      </c>
      <c r="H81" s="22">
        <f t="shared" si="153"/>
        <v>2884.8563745650108</v>
      </c>
    </row>
    <row r="82" spans="1:12" x14ac:dyDescent="0.25">
      <c r="A82" s="6" t="str">
        <f t="shared" ref="A82:C82" si="168">A67</f>
        <v>maio/19</v>
      </c>
      <c r="B82" s="29">
        <f t="shared" ref="B82" si="169">IF(K78*1.05&lt;C82,K76,K78)</f>
        <v>89.49</v>
      </c>
      <c r="C82" s="6">
        <f t="shared" ref="C82:E82" si="170">C67</f>
        <v>61.04</v>
      </c>
      <c r="D82" s="16">
        <f t="shared" si="151"/>
        <v>0</v>
      </c>
      <c r="E82" s="17">
        <f>D82*Premissas!$C$6</f>
        <v>0</v>
      </c>
      <c r="F82" s="15">
        <f t="shared" si="152"/>
        <v>89.49</v>
      </c>
      <c r="G82" s="18">
        <f>F82*Premissas!$C$5</f>
        <v>2884.8563745650108</v>
      </c>
      <c r="H82" s="22">
        <f t="shared" si="153"/>
        <v>2884.8563745650108</v>
      </c>
    </row>
    <row r="83" spans="1:12" x14ac:dyDescent="0.25">
      <c r="A83" s="6" t="str">
        <f t="shared" ref="A83:C83" si="171">A68</f>
        <v>abril/19</v>
      </c>
      <c r="B83" s="29">
        <f t="shared" ref="B83" si="172">IF(K78*1.05&lt;C83,K76,K78)</f>
        <v>89.49</v>
      </c>
      <c r="C83" s="6">
        <f t="shared" ref="C83:E83" si="173">C68</f>
        <v>81.98</v>
      </c>
      <c r="D83" s="16">
        <f t="shared" si="151"/>
        <v>0</v>
      </c>
      <c r="E83" s="17">
        <f>D83*Premissas!$C$6</f>
        <v>0</v>
      </c>
      <c r="F83" s="15">
        <f t="shared" si="152"/>
        <v>89.49</v>
      </c>
      <c r="G83" s="18">
        <f>F83*Premissas!$C$5</f>
        <v>2884.8563745650108</v>
      </c>
      <c r="H83" s="22">
        <f t="shared" si="153"/>
        <v>2884.8563745650108</v>
      </c>
    </row>
    <row r="84" spans="1:12" x14ac:dyDescent="0.25">
      <c r="A84" s="6" t="str">
        <f t="shared" ref="A84:C84" si="174">A69</f>
        <v>março/19</v>
      </c>
      <c r="B84" s="29">
        <f t="shared" ref="B84" si="175">IF(K78*1.05&lt;C84,K76,K78)</f>
        <v>89.49</v>
      </c>
      <c r="C84" s="6">
        <f t="shared" ref="C84:E84" si="176">C69</f>
        <v>77.73</v>
      </c>
      <c r="D84" s="16">
        <f t="shared" si="151"/>
        <v>0</v>
      </c>
      <c r="E84" s="17">
        <f>D84*Premissas!$C$6</f>
        <v>0</v>
      </c>
      <c r="F84" s="15">
        <f t="shared" si="152"/>
        <v>89.49</v>
      </c>
      <c r="G84" s="18">
        <f>F84*Premissas!$C$5</f>
        <v>2884.8563745650108</v>
      </c>
      <c r="H84" s="22">
        <f t="shared" si="153"/>
        <v>2884.8563745650108</v>
      </c>
    </row>
    <row r="85" spans="1:12" x14ac:dyDescent="0.25">
      <c r="A85" s="6" t="str">
        <f t="shared" ref="A85:C85" si="177">A70</f>
        <v>fevereiro/19</v>
      </c>
      <c r="B85" s="29">
        <f t="shared" ref="B85" si="178">IF(K78*1.05&lt;C85,K76,K78)</f>
        <v>89.49</v>
      </c>
      <c r="C85" s="6">
        <f t="shared" ref="C85:E85" si="179">C70</f>
        <v>89.49</v>
      </c>
      <c r="D85" s="16">
        <f t="shared" si="151"/>
        <v>0</v>
      </c>
      <c r="E85" s="17">
        <f>D85*Premissas!$C$6</f>
        <v>0</v>
      </c>
      <c r="F85" s="15">
        <f t="shared" si="152"/>
        <v>89.49</v>
      </c>
      <c r="G85" s="18">
        <f>F85*Premissas!$C$5</f>
        <v>2884.8563745650108</v>
      </c>
      <c r="H85" s="22">
        <f t="shared" si="153"/>
        <v>2884.8563745650108</v>
      </c>
    </row>
    <row r="86" spans="1:12" x14ac:dyDescent="0.25">
      <c r="A86" s="6" t="str">
        <f t="shared" ref="A86:C86" si="180">A71</f>
        <v>janeiro/19</v>
      </c>
      <c r="B86" s="29">
        <f t="shared" ref="B86" si="181">IF(K78*1.05&lt;C86,K76,K78)</f>
        <v>89.49</v>
      </c>
      <c r="C86" s="6">
        <f t="shared" ref="C86:E86" si="182">C71</f>
        <v>81.09</v>
      </c>
      <c r="D86" s="16">
        <f t="shared" si="151"/>
        <v>0</v>
      </c>
      <c r="E86" s="17">
        <f>D86*Premissas!$C$6</f>
        <v>0</v>
      </c>
      <c r="F86" s="15">
        <f t="shared" si="152"/>
        <v>89.49</v>
      </c>
      <c r="G86" s="18">
        <f>F86*Premissas!$C$5</f>
        <v>2884.8563745650108</v>
      </c>
      <c r="H86" s="22">
        <f t="shared" si="153"/>
        <v>2884.8563745650108</v>
      </c>
    </row>
    <row r="87" spans="1:12" x14ac:dyDescent="0.25">
      <c r="A87" s="6" t="str">
        <f t="shared" ref="A87:C87" si="183">A72</f>
        <v>dezembro/18</v>
      </c>
      <c r="B87" s="29">
        <f t="shared" ref="B87" si="184">IF(K78*1.05&lt;C87,K76,K78)</f>
        <v>89.49</v>
      </c>
      <c r="C87" s="6">
        <f t="shared" ref="C87:E87" si="185">C72</f>
        <v>66.98</v>
      </c>
      <c r="D87" s="16">
        <f t="shared" si="151"/>
        <v>0</v>
      </c>
      <c r="E87" s="17">
        <f>D87*Premissas!$C$6</f>
        <v>0</v>
      </c>
      <c r="F87" s="15">
        <f t="shared" si="152"/>
        <v>89.49</v>
      </c>
      <c r="G87" s="18">
        <f>F87*Premissas!$C$5</f>
        <v>2884.8563745650108</v>
      </c>
      <c r="H87" s="22">
        <f t="shared" si="153"/>
        <v>2884.8563745650108</v>
      </c>
    </row>
    <row r="88" spans="1:12" x14ac:dyDescent="0.25">
      <c r="A88" s="6" t="str">
        <f t="shared" ref="A88:C88" si="186">A73</f>
        <v>novembro/18</v>
      </c>
      <c r="B88" s="29">
        <f t="shared" ref="B88" si="187">IF(K78*1.05&lt;C88,K76,K78)</f>
        <v>89.49</v>
      </c>
      <c r="C88" s="6">
        <f t="shared" ref="C88:E89" si="188">C73</f>
        <v>66.42</v>
      </c>
      <c r="D88" s="16">
        <f t="shared" si="151"/>
        <v>0</v>
      </c>
      <c r="E88" s="17">
        <f>D88*Premissas!$C$6</f>
        <v>0</v>
      </c>
      <c r="F88" s="15">
        <f t="shared" si="152"/>
        <v>89.49</v>
      </c>
      <c r="G88" s="18">
        <f>F88*Premissas!$C$5</f>
        <v>2884.8563745650108</v>
      </c>
      <c r="H88" s="22">
        <f t="shared" si="153"/>
        <v>2884.8563745650108</v>
      </c>
    </row>
    <row r="89" spans="1:12" x14ac:dyDescent="0.25">
      <c r="A89" s="6" t="str">
        <f t="shared" ref="A89:C89" si="189">A74</f>
        <v>Total/Média</v>
      </c>
      <c r="B89" s="6"/>
      <c r="C89" s="6">
        <f t="shared" si="188"/>
        <v>89.49</v>
      </c>
      <c r="D89" s="5"/>
      <c r="E89" s="27">
        <f t="shared" ref="E89" si="190">SUM(E77:E88)</f>
        <v>0</v>
      </c>
      <c r="F89" s="5"/>
      <c r="G89" s="27">
        <f t="shared" ref="G89:H89" si="191">SUM(G77:G88)</f>
        <v>33377.488453021186</v>
      </c>
      <c r="H89" s="27">
        <f t="shared" si="191"/>
        <v>33377.488453021186</v>
      </c>
    </row>
    <row r="91" spans="1:12" x14ac:dyDescent="0.25">
      <c r="A91" s="6" t="str">
        <f t="shared" ref="A91:C91" si="192">A76</f>
        <v>Data</v>
      </c>
      <c r="B91" s="6" t="str">
        <f t="shared" si="192"/>
        <v>kW (C)</v>
      </c>
      <c r="C91" s="6" t="str">
        <f t="shared" si="192"/>
        <v>kW (L)</v>
      </c>
      <c r="D91" s="14" t="s">
        <v>20</v>
      </c>
      <c r="E91" s="14" t="s">
        <v>21</v>
      </c>
      <c r="F91" s="6" t="s">
        <v>22</v>
      </c>
      <c r="G91" s="6" t="s">
        <v>23</v>
      </c>
      <c r="H91" s="14" t="s">
        <v>26</v>
      </c>
      <c r="J91" s="52" t="s">
        <v>161</v>
      </c>
      <c r="K91">
        <f t="shared" ref="K91:K92" si="193">K76</f>
        <v>89.49</v>
      </c>
    </row>
    <row r="92" spans="1:12" x14ac:dyDescent="0.25">
      <c r="A92" s="6" t="str">
        <f t="shared" ref="A92:C92" si="194">A77</f>
        <v>outubro/19</v>
      </c>
      <c r="B92" s="29">
        <f t="shared" ref="B92" si="195">IF(K93*1.05&lt;C92,K91,K93)</f>
        <v>89.49</v>
      </c>
      <c r="C92" s="6">
        <f t="shared" ref="C92:E92" si="196">C77</f>
        <v>63.39</v>
      </c>
      <c r="D92" s="16">
        <f t="shared" ref="D92:D103" si="197">IF(C92&gt;1.05*B92,C92-B92,0)</f>
        <v>0</v>
      </c>
      <c r="E92" s="17">
        <f>D92*Premissas!$C$6</f>
        <v>0</v>
      </c>
      <c r="F92" s="15">
        <f t="shared" ref="F92:F155" si="198">LARGE(B92:C92,1)</f>
        <v>89.49</v>
      </c>
      <c r="G92" s="18">
        <f>F92*Premissas!$C$5</f>
        <v>2884.8563745650108</v>
      </c>
      <c r="H92" s="22">
        <f t="shared" ref="H92:H103" si="199">G92+E92</f>
        <v>2884.8563745650108</v>
      </c>
      <c r="J92" t="s">
        <v>162</v>
      </c>
      <c r="K92">
        <f t="shared" si="193"/>
        <v>46.48</v>
      </c>
    </row>
    <row r="93" spans="1:12" x14ac:dyDescent="0.25">
      <c r="A93" s="6" t="str">
        <f t="shared" ref="A93:C93" si="200">A78</f>
        <v>setembro/19</v>
      </c>
      <c r="B93" s="29">
        <f t="shared" ref="B93" si="201">IF(K93*1.05&lt;C93,K91,K93)</f>
        <v>89.49</v>
      </c>
      <c r="C93" s="6">
        <f t="shared" ref="C93:E93" si="202">C78</f>
        <v>58.91</v>
      </c>
      <c r="D93" s="16">
        <f t="shared" si="197"/>
        <v>0</v>
      </c>
      <c r="E93" s="17">
        <f>D93*Premissas!$C$6</f>
        <v>0</v>
      </c>
      <c r="F93" s="15">
        <f t="shared" si="198"/>
        <v>89.49</v>
      </c>
      <c r="G93" s="18">
        <f>F93*Premissas!$C$5</f>
        <v>2884.8563745650108</v>
      </c>
      <c r="H93" s="22">
        <f t="shared" si="199"/>
        <v>2884.8563745650108</v>
      </c>
      <c r="J93" t="s">
        <v>164</v>
      </c>
      <c r="K93">
        <f t="shared" ref="K93" si="203">K78+1</f>
        <v>52</v>
      </c>
    </row>
    <row r="94" spans="1:12" x14ac:dyDescent="0.25">
      <c r="A94" s="6" t="str">
        <f t="shared" ref="A94:C94" si="204">A79</f>
        <v>agosto/19</v>
      </c>
      <c r="B94" s="29">
        <f t="shared" ref="B94" si="205">IF(K93*1.05&lt;C94,K91,K93)</f>
        <v>52</v>
      </c>
      <c r="C94" s="6">
        <f t="shared" ref="C94:E94" si="206">C79</f>
        <v>46.48</v>
      </c>
      <c r="D94" s="16">
        <f t="shared" si="197"/>
        <v>0</v>
      </c>
      <c r="E94" s="17">
        <f>D94*Premissas!$C$6</f>
        <v>0</v>
      </c>
      <c r="F94" s="15">
        <f t="shared" si="198"/>
        <v>52</v>
      </c>
      <c r="G94" s="18">
        <f>F94*Premissas!$C$5</f>
        <v>1676.3049667826638</v>
      </c>
      <c r="H94" s="22">
        <f t="shared" si="199"/>
        <v>1676.3049667826638</v>
      </c>
      <c r="J94" t="s">
        <v>163</v>
      </c>
      <c r="L94" s="108">
        <f t="shared" ref="L94" si="207">H104</f>
        <v>33409.72508699778</v>
      </c>
    </row>
    <row r="95" spans="1:12" x14ac:dyDescent="0.25">
      <c r="A95" s="6" t="str">
        <f t="shared" ref="A95:C95" si="208">A80</f>
        <v>julho/19</v>
      </c>
      <c r="B95" s="29">
        <f t="shared" ref="B95" si="209">IF(K93*1.05&lt;C95,K91,K93)</f>
        <v>89.49</v>
      </c>
      <c r="C95" s="6">
        <f t="shared" ref="C95:E95" si="210">C80</f>
        <v>63.17</v>
      </c>
      <c r="D95" s="16">
        <f t="shared" si="197"/>
        <v>0</v>
      </c>
      <c r="E95" s="17">
        <f>D95*Premissas!$C$6</f>
        <v>0</v>
      </c>
      <c r="F95" s="15">
        <f t="shared" si="198"/>
        <v>89.49</v>
      </c>
      <c r="G95" s="18">
        <f>F95*Premissas!$C$5</f>
        <v>2884.8563745650108</v>
      </c>
      <c r="H95" s="22">
        <f t="shared" si="199"/>
        <v>2884.8563745650108</v>
      </c>
    </row>
    <row r="96" spans="1:12" x14ac:dyDescent="0.25">
      <c r="A96" s="6" t="str">
        <f t="shared" ref="A96:C96" si="211">A81</f>
        <v>junho/19</v>
      </c>
      <c r="B96" s="29">
        <f t="shared" ref="B96" si="212">IF(K93*1.05&lt;C96,K91,K93)</f>
        <v>89.49</v>
      </c>
      <c r="C96" s="6">
        <f t="shared" ref="C96:E96" si="213">C81</f>
        <v>59.47</v>
      </c>
      <c r="D96" s="16">
        <f t="shared" si="197"/>
        <v>0</v>
      </c>
      <c r="E96" s="17">
        <f>D96*Premissas!$C$6</f>
        <v>0</v>
      </c>
      <c r="F96" s="15">
        <f t="shared" si="198"/>
        <v>89.49</v>
      </c>
      <c r="G96" s="18">
        <f>F96*Premissas!$C$5</f>
        <v>2884.8563745650108</v>
      </c>
      <c r="H96" s="22">
        <f t="shared" si="199"/>
        <v>2884.8563745650108</v>
      </c>
    </row>
    <row r="97" spans="1:12" x14ac:dyDescent="0.25">
      <c r="A97" s="6" t="str">
        <f t="shared" ref="A97:C97" si="214">A82</f>
        <v>maio/19</v>
      </c>
      <c r="B97" s="29">
        <f t="shared" ref="B97" si="215">IF(K93*1.05&lt;C97,K91,K93)</f>
        <v>89.49</v>
      </c>
      <c r="C97" s="6">
        <f t="shared" ref="C97:E97" si="216">C82</f>
        <v>61.04</v>
      </c>
      <c r="D97" s="16">
        <f t="shared" si="197"/>
        <v>0</v>
      </c>
      <c r="E97" s="17">
        <f>D97*Premissas!$C$6</f>
        <v>0</v>
      </c>
      <c r="F97" s="15">
        <f t="shared" si="198"/>
        <v>89.49</v>
      </c>
      <c r="G97" s="18">
        <f>F97*Premissas!$C$5</f>
        <v>2884.8563745650108</v>
      </c>
      <c r="H97" s="22">
        <f t="shared" si="199"/>
        <v>2884.8563745650108</v>
      </c>
    </row>
    <row r="98" spans="1:12" x14ac:dyDescent="0.25">
      <c r="A98" s="6" t="str">
        <f t="shared" ref="A98:C98" si="217">A83</f>
        <v>abril/19</v>
      </c>
      <c r="B98" s="29">
        <f t="shared" ref="B98" si="218">IF(K93*1.05&lt;C98,K91,K93)</f>
        <v>89.49</v>
      </c>
      <c r="C98" s="6">
        <f t="shared" ref="C98:E98" si="219">C83</f>
        <v>81.98</v>
      </c>
      <c r="D98" s="16">
        <f t="shared" si="197"/>
        <v>0</v>
      </c>
      <c r="E98" s="17">
        <f>D98*Premissas!$C$6</f>
        <v>0</v>
      </c>
      <c r="F98" s="15">
        <f t="shared" si="198"/>
        <v>89.49</v>
      </c>
      <c r="G98" s="18">
        <f>F98*Premissas!$C$5</f>
        <v>2884.8563745650108</v>
      </c>
      <c r="H98" s="22">
        <f t="shared" si="199"/>
        <v>2884.8563745650108</v>
      </c>
    </row>
    <row r="99" spans="1:12" x14ac:dyDescent="0.25">
      <c r="A99" s="6" t="str">
        <f t="shared" ref="A99:C99" si="220">A84</f>
        <v>março/19</v>
      </c>
      <c r="B99" s="29">
        <f t="shared" ref="B99" si="221">IF(K93*1.05&lt;C99,K91,K93)</f>
        <v>89.49</v>
      </c>
      <c r="C99" s="6">
        <f t="shared" ref="C99:E99" si="222">C84</f>
        <v>77.73</v>
      </c>
      <c r="D99" s="16">
        <f t="shared" si="197"/>
        <v>0</v>
      </c>
      <c r="E99" s="17">
        <f>D99*Premissas!$C$6</f>
        <v>0</v>
      </c>
      <c r="F99" s="15">
        <f t="shared" si="198"/>
        <v>89.49</v>
      </c>
      <c r="G99" s="18">
        <f>F99*Premissas!$C$5</f>
        <v>2884.8563745650108</v>
      </c>
      <c r="H99" s="22">
        <f t="shared" si="199"/>
        <v>2884.8563745650108</v>
      </c>
    </row>
    <row r="100" spans="1:12" x14ac:dyDescent="0.25">
      <c r="A100" s="6" t="str">
        <f t="shared" ref="A100:C100" si="223">A85</f>
        <v>fevereiro/19</v>
      </c>
      <c r="B100" s="29">
        <f t="shared" ref="B100" si="224">IF(K93*1.05&lt;C100,K91,K93)</f>
        <v>89.49</v>
      </c>
      <c r="C100" s="6">
        <f t="shared" ref="C100:E100" si="225">C85</f>
        <v>89.49</v>
      </c>
      <c r="D100" s="16">
        <f t="shared" si="197"/>
        <v>0</v>
      </c>
      <c r="E100" s="17">
        <f>D100*Premissas!$C$6</f>
        <v>0</v>
      </c>
      <c r="F100" s="15">
        <f t="shared" si="198"/>
        <v>89.49</v>
      </c>
      <c r="G100" s="18">
        <f>F100*Premissas!$C$5</f>
        <v>2884.8563745650108</v>
      </c>
      <c r="H100" s="22">
        <f t="shared" si="199"/>
        <v>2884.8563745650108</v>
      </c>
    </row>
    <row r="101" spans="1:12" x14ac:dyDescent="0.25">
      <c r="A101" s="6" t="str">
        <f t="shared" ref="A101:C101" si="226">A86</f>
        <v>janeiro/19</v>
      </c>
      <c r="B101" s="29">
        <f t="shared" ref="B101" si="227">IF(K93*1.05&lt;C101,K91,K93)</f>
        <v>89.49</v>
      </c>
      <c r="C101" s="6">
        <f t="shared" ref="C101:E101" si="228">C86</f>
        <v>81.09</v>
      </c>
      <c r="D101" s="16">
        <f t="shared" si="197"/>
        <v>0</v>
      </c>
      <c r="E101" s="17">
        <f>D101*Premissas!$C$6</f>
        <v>0</v>
      </c>
      <c r="F101" s="15">
        <f t="shared" si="198"/>
        <v>89.49</v>
      </c>
      <c r="G101" s="18">
        <f>F101*Premissas!$C$5</f>
        <v>2884.8563745650108</v>
      </c>
      <c r="H101" s="22">
        <f t="shared" si="199"/>
        <v>2884.8563745650108</v>
      </c>
    </row>
    <row r="102" spans="1:12" x14ac:dyDescent="0.25">
      <c r="A102" s="6" t="str">
        <f t="shared" ref="A102:C102" si="229">A87</f>
        <v>dezembro/18</v>
      </c>
      <c r="B102" s="29">
        <f t="shared" ref="B102" si="230">IF(K93*1.05&lt;C102,K91,K93)</f>
        <v>89.49</v>
      </c>
      <c r="C102" s="6">
        <f t="shared" ref="C102:E102" si="231">C87</f>
        <v>66.98</v>
      </c>
      <c r="D102" s="16">
        <f t="shared" si="197"/>
        <v>0</v>
      </c>
      <c r="E102" s="17">
        <f>D102*Premissas!$C$6</f>
        <v>0</v>
      </c>
      <c r="F102" s="15">
        <f t="shared" si="198"/>
        <v>89.49</v>
      </c>
      <c r="G102" s="18">
        <f>F102*Premissas!$C$5</f>
        <v>2884.8563745650108</v>
      </c>
      <c r="H102" s="22">
        <f t="shared" si="199"/>
        <v>2884.8563745650108</v>
      </c>
    </row>
    <row r="103" spans="1:12" x14ac:dyDescent="0.25">
      <c r="A103" s="6" t="str">
        <f t="shared" ref="A103:C103" si="232">A88</f>
        <v>novembro/18</v>
      </c>
      <c r="B103" s="29">
        <f t="shared" ref="B103" si="233">IF(K93*1.05&lt;C103,K91,K93)</f>
        <v>89.49</v>
      </c>
      <c r="C103" s="6">
        <f t="shared" ref="C103:E104" si="234">C88</f>
        <v>66.42</v>
      </c>
      <c r="D103" s="16">
        <f t="shared" si="197"/>
        <v>0</v>
      </c>
      <c r="E103" s="17">
        <f>D103*Premissas!$C$6</f>
        <v>0</v>
      </c>
      <c r="F103" s="15">
        <f t="shared" si="198"/>
        <v>89.49</v>
      </c>
      <c r="G103" s="18">
        <f>F103*Premissas!$C$5</f>
        <v>2884.8563745650108</v>
      </c>
      <c r="H103" s="22">
        <f t="shared" si="199"/>
        <v>2884.8563745650108</v>
      </c>
    </row>
    <row r="104" spans="1:12" x14ac:dyDescent="0.25">
      <c r="A104" s="6" t="str">
        <f t="shared" ref="A104:C104" si="235">A89</f>
        <v>Total/Média</v>
      </c>
      <c r="B104" s="6"/>
      <c r="C104" s="6">
        <f t="shared" si="234"/>
        <v>89.49</v>
      </c>
      <c r="D104" s="5"/>
      <c r="E104" s="27">
        <f t="shared" ref="E104" si="236">SUM(E92:E103)</f>
        <v>0</v>
      </c>
      <c r="F104" s="5"/>
      <c r="G104" s="27">
        <f t="shared" ref="G104:H104" si="237">SUM(G92:G103)</f>
        <v>33409.72508699778</v>
      </c>
      <c r="H104" s="27">
        <f t="shared" si="237"/>
        <v>33409.72508699778</v>
      </c>
    </row>
    <row r="106" spans="1:12" x14ac:dyDescent="0.25">
      <c r="A106" s="6" t="str">
        <f t="shared" ref="A106:C106" si="238">A91</f>
        <v>Data</v>
      </c>
      <c r="B106" s="6" t="str">
        <f t="shared" si="238"/>
        <v>kW (C)</v>
      </c>
      <c r="C106" s="6" t="str">
        <f t="shared" si="238"/>
        <v>kW (L)</v>
      </c>
      <c r="D106" s="14" t="s">
        <v>20</v>
      </c>
      <c r="E106" s="14" t="s">
        <v>21</v>
      </c>
      <c r="F106" s="6" t="s">
        <v>22</v>
      </c>
      <c r="G106" s="6" t="s">
        <v>23</v>
      </c>
      <c r="H106" s="14" t="s">
        <v>26</v>
      </c>
      <c r="J106" s="52" t="s">
        <v>161</v>
      </c>
      <c r="K106">
        <f t="shared" ref="K106:K107" si="239">K91</f>
        <v>89.49</v>
      </c>
    </row>
    <row r="107" spans="1:12" x14ac:dyDescent="0.25">
      <c r="A107" s="6" t="str">
        <f t="shared" ref="A107:C107" si="240">A92</f>
        <v>outubro/19</v>
      </c>
      <c r="B107" s="29">
        <f t="shared" ref="B107" si="241">IF(K108*1.05&lt;C107,K106,K108)</f>
        <v>89.49</v>
      </c>
      <c r="C107" s="6">
        <f t="shared" ref="C107:E107" si="242">C92</f>
        <v>63.39</v>
      </c>
      <c r="D107" s="16">
        <f t="shared" ref="D107:D118" si="243">IF(C107&gt;1.05*B107,C107-B107,0)</f>
        <v>0</v>
      </c>
      <c r="E107" s="17">
        <f>D107*Premissas!$C$6</f>
        <v>0</v>
      </c>
      <c r="F107" s="15">
        <f t="shared" ref="F107:F170" si="244">LARGE(B107:C107,1)</f>
        <v>89.49</v>
      </c>
      <c r="G107" s="18">
        <f>F107*Premissas!$C$5</f>
        <v>2884.8563745650108</v>
      </c>
      <c r="H107" s="22">
        <f t="shared" ref="H107:H118" si="245">G107+E107</f>
        <v>2884.8563745650108</v>
      </c>
      <c r="J107" t="s">
        <v>162</v>
      </c>
      <c r="K107">
        <f t="shared" si="239"/>
        <v>46.48</v>
      </c>
    </row>
    <row r="108" spans="1:12" x14ac:dyDescent="0.25">
      <c r="A108" s="6" t="str">
        <f t="shared" ref="A108:C108" si="246">A93</f>
        <v>setembro/19</v>
      </c>
      <c r="B108" s="29">
        <f t="shared" ref="B108" si="247">IF(K108*1.05&lt;C108,K106,K108)</f>
        <v>89.49</v>
      </c>
      <c r="C108" s="6">
        <f t="shared" ref="C108:E108" si="248">C93</f>
        <v>58.91</v>
      </c>
      <c r="D108" s="16">
        <f t="shared" si="243"/>
        <v>0</v>
      </c>
      <c r="E108" s="17">
        <f>D108*Premissas!$C$6</f>
        <v>0</v>
      </c>
      <c r="F108" s="15">
        <f t="shared" si="244"/>
        <v>89.49</v>
      </c>
      <c r="G108" s="18">
        <f>F108*Premissas!$C$5</f>
        <v>2884.8563745650108</v>
      </c>
      <c r="H108" s="22">
        <f t="shared" si="245"/>
        <v>2884.8563745650108</v>
      </c>
      <c r="J108" t="s">
        <v>164</v>
      </c>
      <c r="K108">
        <f t="shared" ref="K108" si="249">K93+1</f>
        <v>53</v>
      </c>
    </row>
    <row r="109" spans="1:12" x14ac:dyDescent="0.25">
      <c r="A109" s="6" t="str">
        <f t="shared" ref="A109:C109" si="250">A94</f>
        <v>agosto/19</v>
      </c>
      <c r="B109" s="29">
        <f t="shared" ref="B109" si="251">IF(K108*1.05&lt;C109,K106,K108)</f>
        <v>53</v>
      </c>
      <c r="C109" s="6">
        <f t="shared" ref="C109:E109" si="252">C94</f>
        <v>46.48</v>
      </c>
      <c r="D109" s="16">
        <f t="shared" si="243"/>
        <v>0</v>
      </c>
      <c r="E109" s="17">
        <f>D109*Premissas!$C$6</f>
        <v>0</v>
      </c>
      <c r="F109" s="15">
        <f t="shared" si="244"/>
        <v>53</v>
      </c>
      <c r="G109" s="18">
        <f>F109*Premissas!$C$5</f>
        <v>1708.5416007592535</v>
      </c>
      <c r="H109" s="22">
        <f t="shared" si="245"/>
        <v>1708.5416007592535</v>
      </c>
      <c r="J109" t="s">
        <v>163</v>
      </c>
      <c r="L109" s="108">
        <f t="shared" ref="L109" si="253">H119</f>
        <v>33441.961720974366</v>
      </c>
    </row>
    <row r="110" spans="1:12" x14ac:dyDescent="0.25">
      <c r="A110" s="6" t="str">
        <f t="shared" ref="A110:C110" si="254">A95</f>
        <v>julho/19</v>
      </c>
      <c r="B110" s="29">
        <f t="shared" ref="B110" si="255">IF(K108*1.05&lt;C110,K106,K108)</f>
        <v>89.49</v>
      </c>
      <c r="C110" s="6">
        <f t="shared" ref="C110:E110" si="256">C95</f>
        <v>63.17</v>
      </c>
      <c r="D110" s="16">
        <f t="shared" si="243"/>
        <v>0</v>
      </c>
      <c r="E110" s="17">
        <f>D110*Premissas!$C$6</f>
        <v>0</v>
      </c>
      <c r="F110" s="15">
        <f t="shared" si="244"/>
        <v>89.49</v>
      </c>
      <c r="G110" s="18">
        <f>F110*Premissas!$C$5</f>
        <v>2884.8563745650108</v>
      </c>
      <c r="H110" s="22">
        <f t="shared" si="245"/>
        <v>2884.8563745650108</v>
      </c>
    </row>
    <row r="111" spans="1:12" x14ac:dyDescent="0.25">
      <c r="A111" s="6" t="str">
        <f t="shared" ref="A111:C111" si="257">A96</f>
        <v>junho/19</v>
      </c>
      <c r="B111" s="29">
        <f t="shared" ref="B111" si="258">IF(K108*1.05&lt;C111,K106,K108)</f>
        <v>89.49</v>
      </c>
      <c r="C111" s="6">
        <f t="shared" ref="C111:E111" si="259">C96</f>
        <v>59.47</v>
      </c>
      <c r="D111" s="16">
        <f t="shared" si="243"/>
        <v>0</v>
      </c>
      <c r="E111" s="17">
        <f>D111*Premissas!$C$6</f>
        <v>0</v>
      </c>
      <c r="F111" s="15">
        <f t="shared" si="244"/>
        <v>89.49</v>
      </c>
      <c r="G111" s="18">
        <f>F111*Premissas!$C$5</f>
        <v>2884.8563745650108</v>
      </c>
      <c r="H111" s="22">
        <f t="shared" si="245"/>
        <v>2884.8563745650108</v>
      </c>
    </row>
    <row r="112" spans="1:12" x14ac:dyDescent="0.25">
      <c r="A112" s="6" t="str">
        <f t="shared" ref="A112:C112" si="260">A97</f>
        <v>maio/19</v>
      </c>
      <c r="B112" s="29">
        <f t="shared" ref="B112" si="261">IF(K108*1.05&lt;C112,K106,K108)</f>
        <v>89.49</v>
      </c>
      <c r="C112" s="6">
        <f t="shared" ref="C112:E112" si="262">C97</f>
        <v>61.04</v>
      </c>
      <c r="D112" s="16">
        <f t="shared" si="243"/>
        <v>0</v>
      </c>
      <c r="E112" s="17">
        <f>D112*Premissas!$C$6</f>
        <v>0</v>
      </c>
      <c r="F112" s="15">
        <f t="shared" si="244"/>
        <v>89.49</v>
      </c>
      <c r="G112" s="18">
        <f>F112*Premissas!$C$5</f>
        <v>2884.8563745650108</v>
      </c>
      <c r="H112" s="22">
        <f t="shared" si="245"/>
        <v>2884.8563745650108</v>
      </c>
    </row>
    <row r="113" spans="1:12" x14ac:dyDescent="0.25">
      <c r="A113" s="6" t="str">
        <f t="shared" ref="A113:C113" si="263">A98</f>
        <v>abril/19</v>
      </c>
      <c r="B113" s="29">
        <f t="shared" ref="B113" si="264">IF(K108*1.05&lt;C113,K106,K108)</f>
        <v>89.49</v>
      </c>
      <c r="C113" s="6">
        <f t="shared" ref="C113:E113" si="265">C98</f>
        <v>81.98</v>
      </c>
      <c r="D113" s="16">
        <f t="shared" si="243"/>
        <v>0</v>
      </c>
      <c r="E113" s="17">
        <f>D113*Premissas!$C$6</f>
        <v>0</v>
      </c>
      <c r="F113" s="15">
        <f t="shared" si="244"/>
        <v>89.49</v>
      </c>
      <c r="G113" s="18">
        <f>F113*Premissas!$C$5</f>
        <v>2884.8563745650108</v>
      </c>
      <c r="H113" s="22">
        <f t="shared" si="245"/>
        <v>2884.8563745650108</v>
      </c>
    </row>
    <row r="114" spans="1:12" x14ac:dyDescent="0.25">
      <c r="A114" s="6" t="str">
        <f t="shared" ref="A114:C114" si="266">A99</f>
        <v>março/19</v>
      </c>
      <c r="B114" s="29">
        <f t="shared" ref="B114" si="267">IF(K108*1.05&lt;C114,K106,K108)</f>
        <v>89.49</v>
      </c>
      <c r="C114" s="6">
        <f t="shared" ref="C114:E114" si="268">C99</f>
        <v>77.73</v>
      </c>
      <c r="D114" s="16">
        <f t="shared" si="243"/>
        <v>0</v>
      </c>
      <c r="E114" s="17">
        <f>D114*Premissas!$C$6</f>
        <v>0</v>
      </c>
      <c r="F114" s="15">
        <f t="shared" si="244"/>
        <v>89.49</v>
      </c>
      <c r="G114" s="18">
        <f>F114*Premissas!$C$5</f>
        <v>2884.8563745650108</v>
      </c>
      <c r="H114" s="22">
        <f t="shared" si="245"/>
        <v>2884.8563745650108</v>
      </c>
    </row>
    <row r="115" spans="1:12" x14ac:dyDescent="0.25">
      <c r="A115" s="6" t="str">
        <f t="shared" ref="A115:C115" si="269">A100</f>
        <v>fevereiro/19</v>
      </c>
      <c r="B115" s="29">
        <f t="shared" ref="B115" si="270">IF(K108*1.05&lt;C115,K106,K108)</f>
        <v>89.49</v>
      </c>
      <c r="C115" s="6">
        <f t="shared" ref="C115:E115" si="271">C100</f>
        <v>89.49</v>
      </c>
      <c r="D115" s="16">
        <f t="shared" si="243"/>
        <v>0</v>
      </c>
      <c r="E115" s="17">
        <f>D115*Premissas!$C$6</f>
        <v>0</v>
      </c>
      <c r="F115" s="15">
        <f t="shared" si="244"/>
        <v>89.49</v>
      </c>
      <c r="G115" s="18">
        <f>F115*Premissas!$C$5</f>
        <v>2884.8563745650108</v>
      </c>
      <c r="H115" s="22">
        <f t="shared" si="245"/>
        <v>2884.8563745650108</v>
      </c>
    </row>
    <row r="116" spans="1:12" x14ac:dyDescent="0.25">
      <c r="A116" s="6" t="str">
        <f t="shared" ref="A116:C116" si="272">A101</f>
        <v>janeiro/19</v>
      </c>
      <c r="B116" s="29">
        <f t="shared" ref="B116" si="273">IF(K108*1.05&lt;C116,K106,K108)</f>
        <v>89.49</v>
      </c>
      <c r="C116" s="6">
        <f t="shared" ref="C116:E116" si="274">C101</f>
        <v>81.09</v>
      </c>
      <c r="D116" s="16">
        <f t="shared" si="243"/>
        <v>0</v>
      </c>
      <c r="E116" s="17">
        <f>D116*Premissas!$C$6</f>
        <v>0</v>
      </c>
      <c r="F116" s="15">
        <f t="shared" si="244"/>
        <v>89.49</v>
      </c>
      <c r="G116" s="18">
        <f>F116*Premissas!$C$5</f>
        <v>2884.8563745650108</v>
      </c>
      <c r="H116" s="22">
        <f t="shared" si="245"/>
        <v>2884.8563745650108</v>
      </c>
    </row>
    <row r="117" spans="1:12" x14ac:dyDescent="0.25">
      <c r="A117" s="6" t="str">
        <f t="shared" ref="A117:C117" si="275">A102</f>
        <v>dezembro/18</v>
      </c>
      <c r="B117" s="29">
        <f t="shared" ref="B117" si="276">IF(K108*1.05&lt;C117,K106,K108)</f>
        <v>89.49</v>
      </c>
      <c r="C117" s="6">
        <f t="shared" ref="C117:E117" si="277">C102</f>
        <v>66.98</v>
      </c>
      <c r="D117" s="16">
        <f t="shared" si="243"/>
        <v>0</v>
      </c>
      <c r="E117" s="17">
        <f>D117*Premissas!$C$6</f>
        <v>0</v>
      </c>
      <c r="F117" s="15">
        <f t="shared" si="244"/>
        <v>89.49</v>
      </c>
      <c r="G117" s="18">
        <f>F117*Premissas!$C$5</f>
        <v>2884.8563745650108</v>
      </c>
      <c r="H117" s="22">
        <f t="shared" si="245"/>
        <v>2884.8563745650108</v>
      </c>
    </row>
    <row r="118" spans="1:12" x14ac:dyDescent="0.25">
      <c r="A118" s="6" t="str">
        <f t="shared" ref="A118:C118" si="278">A103</f>
        <v>novembro/18</v>
      </c>
      <c r="B118" s="29">
        <f t="shared" ref="B118" si="279">IF(K108*1.05&lt;C118,K106,K108)</f>
        <v>89.49</v>
      </c>
      <c r="C118" s="6">
        <f t="shared" ref="C118:E119" si="280">C103</f>
        <v>66.42</v>
      </c>
      <c r="D118" s="16">
        <f t="shared" si="243"/>
        <v>0</v>
      </c>
      <c r="E118" s="17">
        <f>D118*Premissas!$C$6</f>
        <v>0</v>
      </c>
      <c r="F118" s="15">
        <f t="shared" si="244"/>
        <v>89.49</v>
      </c>
      <c r="G118" s="18">
        <f>F118*Premissas!$C$5</f>
        <v>2884.8563745650108</v>
      </c>
      <c r="H118" s="22">
        <f t="shared" si="245"/>
        <v>2884.8563745650108</v>
      </c>
    </row>
    <row r="119" spans="1:12" x14ac:dyDescent="0.25">
      <c r="A119" s="6" t="str">
        <f t="shared" ref="A119:C119" si="281">A104</f>
        <v>Total/Média</v>
      </c>
      <c r="B119" s="6"/>
      <c r="C119" s="6">
        <f t="shared" si="280"/>
        <v>89.49</v>
      </c>
      <c r="D119" s="5"/>
      <c r="E119" s="27">
        <f t="shared" ref="E119" si="282">SUM(E107:E118)</f>
        <v>0</v>
      </c>
      <c r="F119" s="5"/>
      <c r="G119" s="27">
        <f t="shared" ref="G119:H119" si="283">SUM(G107:G118)</f>
        <v>33441.961720974366</v>
      </c>
      <c r="H119" s="27">
        <f t="shared" si="283"/>
        <v>33441.961720974366</v>
      </c>
    </row>
    <row r="121" spans="1:12" x14ac:dyDescent="0.25">
      <c r="A121" s="6" t="str">
        <f t="shared" ref="A121:C121" si="284">A106</f>
        <v>Data</v>
      </c>
      <c r="B121" s="6" t="str">
        <f t="shared" si="284"/>
        <v>kW (C)</v>
      </c>
      <c r="C121" s="6" t="str">
        <f t="shared" si="284"/>
        <v>kW (L)</v>
      </c>
      <c r="D121" s="14" t="s">
        <v>20</v>
      </c>
      <c r="E121" s="14" t="s">
        <v>21</v>
      </c>
      <c r="F121" s="6" t="s">
        <v>22</v>
      </c>
      <c r="G121" s="6" t="s">
        <v>23</v>
      </c>
      <c r="H121" s="14" t="s">
        <v>26</v>
      </c>
      <c r="J121" s="52" t="s">
        <v>161</v>
      </c>
      <c r="K121">
        <f t="shared" ref="K121:K122" si="285">K106</f>
        <v>89.49</v>
      </c>
    </row>
    <row r="122" spans="1:12" x14ac:dyDescent="0.25">
      <c r="A122" s="6" t="str">
        <f t="shared" ref="A122:C122" si="286">A107</f>
        <v>outubro/19</v>
      </c>
      <c r="B122" s="29">
        <f t="shared" ref="B122" si="287">IF(K123*1.05&lt;C122,K121,K123)</f>
        <v>89.49</v>
      </c>
      <c r="C122" s="6">
        <f t="shared" ref="C122:E122" si="288">C107</f>
        <v>63.39</v>
      </c>
      <c r="D122" s="16">
        <f t="shared" ref="D122:D133" si="289">IF(C122&gt;1.05*B122,C122-B122,0)</f>
        <v>0</v>
      </c>
      <c r="E122" s="17">
        <f>D122*Premissas!$C$6</f>
        <v>0</v>
      </c>
      <c r="F122" s="15">
        <f t="shared" ref="F122:F185" si="290">LARGE(B122:C122,1)</f>
        <v>89.49</v>
      </c>
      <c r="G122" s="18">
        <f>F122*Premissas!$C$5</f>
        <v>2884.8563745650108</v>
      </c>
      <c r="H122" s="22">
        <f t="shared" ref="H122:H133" si="291">G122+E122</f>
        <v>2884.8563745650108</v>
      </c>
      <c r="J122" t="s">
        <v>162</v>
      </c>
      <c r="K122">
        <f t="shared" si="285"/>
        <v>46.48</v>
      </c>
    </row>
    <row r="123" spans="1:12" x14ac:dyDescent="0.25">
      <c r="A123" s="6" t="str">
        <f t="shared" ref="A123:C123" si="292">A108</f>
        <v>setembro/19</v>
      </c>
      <c r="B123" s="29">
        <f t="shared" ref="B123" si="293">IF(K123*1.05&lt;C123,K121,K123)</f>
        <v>89.49</v>
      </c>
      <c r="C123" s="6">
        <f t="shared" ref="C123:E123" si="294">C108</f>
        <v>58.91</v>
      </c>
      <c r="D123" s="16">
        <f t="shared" si="289"/>
        <v>0</v>
      </c>
      <c r="E123" s="17">
        <f>D123*Premissas!$C$6</f>
        <v>0</v>
      </c>
      <c r="F123" s="15">
        <f t="shared" si="290"/>
        <v>89.49</v>
      </c>
      <c r="G123" s="18">
        <f>F123*Premissas!$C$5</f>
        <v>2884.8563745650108</v>
      </c>
      <c r="H123" s="22">
        <f t="shared" si="291"/>
        <v>2884.8563745650108</v>
      </c>
      <c r="J123" t="s">
        <v>164</v>
      </c>
      <c r="K123">
        <f t="shared" ref="K123" si="295">K108+1</f>
        <v>54</v>
      </c>
    </row>
    <row r="124" spans="1:12" x14ac:dyDescent="0.25">
      <c r="A124" s="6" t="str">
        <f t="shared" ref="A124:C124" si="296">A109</f>
        <v>agosto/19</v>
      </c>
      <c r="B124" s="29">
        <f t="shared" ref="B124" si="297">IF(K123*1.05&lt;C124,K121,K123)</f>
        <v>54</v>
      </c>
      <c r="C124" s="6">
        <f t="shared" ref="C124:E124" si="298">C109</f>
        <v>46.48</v>
      </c>
      <c r="D124" s="16">
        <f t="shared" si="289"/>
        <v>0</v>
      </c>
      <c r="E124" s="17">
        <f>D124*Premissas!$C$6</f>
        <v>0</v>
      </c>
      <c r="F124" s="15">
        <f t="shared" si="290"/>
        <v>54</v>
      </c>
      <c r="G124" s="18">
        <f>F124*Premissas!$C$5</f>
        <v>1740.7782347358432</v>
      </c>
      <c r="H124" s="22">
        <f t="shared" si="291"/>
        <v>1740.7782347358432</v>
      </c>
      <c r="J124" t="s">
        <v>163</v>
      </c>
      <c r="L124" s="108">
        <f t="shared" ref="L124" si="299">H134</f>
        <v>33474.19835495096</v>
      </c>
    </row>
    <row r="125" spans="1:12" x14ac:dyDescent="0.25">
      <c r="A125" s="6" t="str">
        <f t="shared" ref="A125:C125" si="300">A110</f>
        <v>julho/19</v>
      </c>
      <c r="B125" s="29">
        <f t="shared" ref="B125" si="301">IF(K123*1.05&lt;C125,K121,K123)</f>
        <v>89.49</v>
      </c>
      <c r="C125" s="6">
        <f t="shared" ref="C125:E125" si="302">C110</f>
        <v>63.17</v>
      </c>
      <c r="D125" s="16">
        <f t="shared" si="289"/>
        <v>0</v>
      </c>
      <c r="E125" s="17">
        <f>D125*Premissas!$C$6</f>
        <v>0</v>
      </c>
      <c r="F125" s="15">
        <f t="shared" si="290"/>
        <v>89.49</v>
      </c>
      <c r="G125" s="18">
        <f>F125*Premissas!$C$5</f>
        <v>2884.8563745650108</v>
      </c>
      <c r="H125" s="22">
        <f t="shared" si="291"/>
        <v>2884.8563745650108</v>
      </c>
    </row>
    <row r="126" spans="1:12" x14ac:dyDescent="0.25">
      <c r="A126" s="6" t="str">
        <f t="shared" ref="A126:C126" si="303">A111</f>
        <v>junho/19</v>
      </c>
      <c r="B126" s="29">
        <f t="shared" ref="B126" si="304">IF(K123*1.05&lt;C126,K121,K123)</f>
        <v>89.49</v>
      </c>
      <c r="C126" s="6">
        <f t="shared" ref="C126:E126" si="305">C111</f>
        <v>59.47</v>
      </c>
      <c r="D126" s="16">
        <f t="shared" si="289"/>
        <v>0</v>
      </c>
      <c r="E126" s="17">
        <f>D126*Premissas!$C$6</f>
        <v>0</v>
      </c>
      <c r="F126" s="15">
        <f t="shared" si="290"/>
        <v>89.49</v>
      </c>
      <c r="G126" s="18">
        <f>F126*Premissas!$C$5</f>
        <v>2884.8563745650108</v>
      </c>
      <c r="H126" s="22">
        <f t="shared" si="291"/>
        <v>2884.8563745650108</v>
      </c>
    </row>
    <row r="127" spans="1:12" x14ac:dyDescent="0.25">
      <c r="A127" s="6" t="str">
        <f t="shared" ref="A127:C127" si="306">A112</f>
        <v>maio/19</v>
      </c>
      <c r="B127" s="29">
        <f t="shared" ref="B127" si="307">IF(K123*1.05&lt;C127,K121,K123)</f>
        <v>89.49</v>
      </c>
      <c r="C127" s="6">
        <f t="shared" ref="C127:E127" si="308">C112</f>
        <v>61.04</v>
      </c>
      <c r="D127" s="16">
        <f t="shared" si="289"/>
        <v>0</v>
      </c>
      <c r="E127" s="17">
        <f>D127*Premissas!$C$6</f>
        <v>0</v>
      </c>
      <c r="F127" s="15">
        <f t="shared" si="290"/>
        <v>89.49</v>
      </c>
      <c r="G127" s="18">
        <f>F127*Premissas!$C$5</f>
        <v>2884.8563745650108</v>
      </c>
      <c r="H127" s="22">
        <f t="shared" si="291"/>
        <v>2884.8563745650108</v>
      </c>
    </row>
    <row r="128" spans="1:12" x14ac:dyDescent="0.25">
      <c r="A128" s="6" t="str">
        <f t="shared" ref="A128:C128" si="309">A113</f>
        <v>abril/19</v>
      </c>
      <c r="B128" s="29">
        <f t="shared" ref="B128" si="310">IF(K123*1.05&lt;C128,K121,K123)</f>
        <v>89.49</v>
      </c>
      <c r="C128" s="6">
        <f t="shared" ref="C128:E128" si="311">C113</f>
        <v>81.98</v>
      </c>
      <c r="D128" s="16">
        <f t="shared" si="289"/>
        <v>0</v>
      </c>
      <c r="E128" s="17">
        <f>D128*Premissas!$C$6</f>
        <v>0</v>
      </c>
      <c r="F128" s="15">
        <f t="shared" si="290"/>
        <v>89.49</v>
      </c>
      <c r="G128" s="18">
        <f>F128*Premissas!$C$5</f>
        <v>2884.8563745650108</v>
      </c>
      <c r="H128" s="22">
        <f t="shared" si="291"/>
        <v>2884.8563745650108</v>
      </c>
    </row>
    <row r="129" spans="1:12" x14ac:dyDescent="0.25">
      <c r="A129" s="6" t="str">
        <f t="shared" ref="A129:C129" si="312">A114</f>
        <v>março/19</v>
      </c>
      <c r="B129" s="29">
        <f t="shared" ref="B129" si="313">IF(K123*1.05&lt;C129,K121,K123)</f>
        <v>89.49</v>
      </c>
      <c r="C129" s="6">
        <f t="shared" ref="C129:E129" si="314">C114</f>
        <v>77.73</v>
      </c>
      <c r="D129" s="16">
        <f t="shared" si="289"/>
        <v>0</v>
      </c>
      <c r="E129" s="17">
        <f>D129*Premissas!$C$6</f>
        <v>0</v>
      </c>
      <c r="F129" s="15">
        <f t="shared" si="290"/>
        <v>89.49</v>
      </c>
      <c r="G129" s="18">
        <f>F129*Premissas!$C$5</f>
        <v>2884.8563745650108</v>
      </c>
      <c r="H129" s="22">
        <f t="shared" si="291"/>
        <v>2884.8563745650108</v>
      </c>
    </row>
    <row r="130" spans="1:12" x14ac:dyDescent="0.25">
      <c r="A130" s="6" t="str">
        <f t="shared" ref="A130:C130" si="315">A115</f>
        <v>fevereiro/19</v>
      </c>
      <c r="B130" s="29">
        <f t="shared" ref="B130" si="316">IF(K123*1.05&lt;C130,K121,K123)</f>
        <v>89.49</v>
      </c>
      <c r="C130" s="6">
        <f t="shared" ref="C130:E130" si="317">C115</f>
        <v>89.49</v>
      </c>
      <c r="D130" s="16">
        <f t="shared" si="289"/>
        <v>0</v>
      </c>
      <c r="E130" s="17">
        <f>D130*Premissas!$C$6</f>
        <v>0</v>
      </c>
      <c r="F130" s="15">
        <f t="shared" si="290"/>
        <v>89.49</v>
      </c>
      <c r="G130" s="18">
        <f>F130*Premissas!$C$5</f>
        <v>2884.8563745650108</v>
      </c>
      <c r="H130" s="22">
        <f t="shared" si="291"/>
        <v>2884.8563745650108</v>
      </c>
    </row>
    <row r="131" spans="1:12" x14ac:dyDescent="0.25">
      <c r="A131" s="6" t="str">
        <f t="shared" ref="A131:C131" si="318">A116</f>
        <v>janeiro/19</v>
      </c>
      <c r="B131" s="29">
        <f t="shared" ref="B131" si="319">IF(K123*1.05&lt;C131,K121,K123)</f>
        <v>89.49</v>
      </c>
      <c r="C131" s="6">
        <f t="shared" ref="C131:E131" si="320">C116</f>
        <v>81.09</v>
      </c>
      <c r="D131" s="16">
        <f t="shared" si="289"/>
        <v>0</v>
      </c>
      <c r="E131" s="17">
        <f>D131*Premissas!$C$6</f>
        <v>0</v>
      </c>
      <c r="F131" s="15">
        <f t="shared" si="290"/>
        <v>89.49</v>
      </c>
      <c r="G131" s="18">
        <f>F131*Premissas!$C$5</f>
        <v>2884.8563745650108</v>
      </c>
      <c r="H131" s="22">
        <f t="shared" si="291"/>
        <v>2884.8563745650108</v>
      </c>
    </row>
    <row r="132" spans="1:12" x14ac:dyDescent="0.25">
      <c r="A132" s="6" t="str">
        <f t="shared" ref="A132:C132" si="321">A117</f>
        <v>dezembro/18</v>
      </c>
      <c r="B132" s="29">
        <f t="shared" ref="B132" si="322">IF(K123*1.05&lt;C132,K121,K123)</f>
        <v>89.49</v>
      </c>
      <c r="C132" s="6">
        <f t="shared" ref="C132:E132" si="323">C117</f>
        <v>66.98</v>
      </c>
      <c r="D132" s="16">
        <f t="shared" si="289"/>
        <v>0</v>
      </c>
      <c r="E132" s="17">
        <f>D132*Premissas!$C$6</f>
        <v>0</v>
      </c>
      <c r="F132" s="15">
        <f t="shared" si="290"/>
        <v>89.49</v>
      </c>
      <c r="G132" s="18">
        <f>F132*Premissas!$C$5</f>
        <v>2884.8563745650108</v>
      </c>
      <c r="H132" s="22">
        <f t="shared" si="291"/>
        <v>2884.8563745650108</v>
      </c>
    </row>
    <row r="133" spans="1:12" x14ac:dyDescent="0.25">
      <c r="A133" s="6" t="str">
        <f t="shared" ref="A133:C133" si="324">A118</f>
        <v>novembro/18</v>
      </c>
      <c r="B133" s="29">
        <f t="shared" ref="B133" si="325">IF(K123*1.05&lt;C133,K121,K123)</f>
        <v>89.49</v>
      </c>
      <c r="C133" s="6">
        <f t="shared" ref="C133:E134" si="326">C118</f>
        <v>66.42</v>
      </c>
      <c r="D133" s="16">
        <f t="shared" si="289"/>
        <v>0</v>
      </c>
      <c r="E133" s="17">
        <f>D133*Premissas!$C$6</f>
        <v>0</v>
      </c>
      <c r="F133" s="15">
        <f t="shared" si="290"/>
        <v>89.49</v>
      </c>
      <c r="G133" s="18">
        <f>F133*Premissas!$C$5</f>
        <v>2884.8563745650108</v>
      </c>
      <c r="H133" s="22">
        <f t="shared" si="291"/>
        <v>2884.8563745650108</v>
      </c>
    </row>
    <row r="134" spans="1:12" x14ac:dyDescent="0.25">
      <c r="A134" s="6" t="str">
        <f t="shared" ref="A134:C134" si="327">A119</f>
        <v>Total/Média</v>
      </c>
      <c r="B134" s="6"/>
      <c r="C134" s="6">
        <f t="shared" si="326"/>
        <v>89.49</v>
      </c>
      <c r="D134" s="5"/>
      <c r="E134" s="27">
        <f t="shared" ref="E134" si="328">SUM(E122:E133)</f>
        <v>0</v>
      </c>
      <c r="F134" s="5"/>
      <c r="G134" s="27">
        <f t="shared" ref="G134:H134" si="329">SUM(G122:G133)</f>
        <v>33474.19835495096</v>
      </c>
      <c r="H134" s="27">
        <f t="shared" si="329"/>
        <v>33474.19835495096</v>
      </c>
    </row>
    <row r="136" spans="1:12" x14ac:dyDescent="0.25">
      <c r="A136" s="6" t="str">
        <f t="shared" ref="A136:C136" si="330">A121</f>
        <v>Data</v>
      </c>
      <c r="B136" s="6" t="str">
        <f t="shared" si="330"/>
        <v>kW (C)</v>
      </c>
      <c r="C136" s="6" t="str">
        <f t="shared" si="330"/>
        <v>kW (L)</v>
      </c>
      <c r="D136" s="14" t="s">
        <v>20</v>
      </c>
      <c r="E136" s="14" t="s">
        <v>21</v>
      </c>
      <c r="F136" s="6" t="s">
        <v>22</v>
      </c>
      <c r="G136" s="6" t="s">
        <v>23</v>
      </c>
      <c r="H136" s="14" t="s">
        <v>26</v>
      </c>
      <c r="J136" s="52" t="s">
        <v>161</v>
      </c>
      <c r="K136">
        <f t="shared" ref="K136:K137" si="331">K121</f>
        <v>89.49</v>
      </c>
    </row>
    <row r="137" spans="1:12" x14ac:dyDescent="0.25">
      <c r="A137" s="6" t="str">
        <f t="shared" ref="A137:C137" si="332">A122</f>
        <v>outubro/19</v>
      </c>
      <c r="B137" s="29">
        <f t="shared" ref="B137" si="333">IF(K138*1.05&lt;C137,K136,K138)</f>
        <v>89.49</v>
      </c>
      <c r="C137" s="6">
        <f t="shared" ref="C137:E137" si="334">C122</f>
        <v>63.39</v>
      </c>
      <c r="D137" s="16">
        <f t="shared" ref="D137:D148" si="335">IF(C137&gt;1.05*B137,C137-B137,0)</f>
        <v>0</v>
      </c>
      <c r="E137" s="17">
        <f>D137*Premissas!$C$6</f>
        <v>0</v>
      </c>
      <c r="F137" s="15">
        <f t="shared" ref="F137:F200" si="336">LARGE(B137:C137,1)</f>
        <v>89.49</v>
      </c>
      <c r="G137" s="18">
        <f>F137*Premissas!$C$5</f>
        <v>2884.8563745650108</v>
      </c>
      <c r="H137" s="22">
        <f t="shared" ref="H137:H148" si="337">G137+E137</f>
        <v>2884.8563745650108</v>
      </c>
      <c r="J137" t="s">
        <v>162</v>
      </c>
      <c r="K137">
        <f t="shared" si="331"/>
        <v>46.48</v>
      </c>
    </row>
    <row r="138" spans="1:12" x14ac:dyDescent="0.25">
      <c r="A138" s="6" t="str">
        <f t="shared" ref="A138:C138" si="338">A123</f>
        <v>setembro/19</v>
      </c>
      <c r="B138" s="29">
        <f t="shared" ref="B138" si="339">IF(K138*1.05&lt;C138,K136,K138)</f>
        <v>89.49</v>
      </c>
      <c r="C138" s="6">
        <f t="shared" ref="C138:E138" si="340">C123</f>
        <v>58.91</v>
      </c>
      <c r="D138" s="16">
        <f t="shared" si="335"/>
        <v>0</v>
      </c>
      <c r="E138" s="17">
        <f>D138*Premissas!$C$6</f>
        <v>0</v>
      </c>
      <c r="F138" s="15">
        <f t="shared" si="336"/>
        <v>89.49</v>
      </c>
      <c r="G138" s="18">
        <f>F138*Premissas!$C$5</f>
        <v>2884.8563745650108</v>
      </c>
      <c r="H138" s="22">
        <f t="shared" si="337"/>
        <v>2884.8563745650108</v>
      </c>
      <c r="J138" t="s">
        <v>164</v>
      </c>
      <c r="K138">
        <f t="shared" ref="K138" si="341">K123+1</f>
        <v>55</v>
      </c>
    </row>
    <row r="139" spans="1:12" x14ac:dyDescent="0.25">
      <c r="A139" s="6" t="str">
        <f t="shared" ref="A139:C139" si="342">A124</f>
        <v>agosto/19</v>
      </c>
      <c r="B139" s="29">
        <f t="shared" ref="B139" si="343">IF(K138*1.05&lt;C139,K136,K138)</f>
        <v>55</v>
      </c>
      <c r="C139" s="6">
        <f t="shared" ref="C139:E139" si="344">C124</f>
        <v>46.48</v>
      </c>
      <c r="D139" s="16">
        <f t="shared" si="335"/>
        <v>0</v>
      </c>
      <c r="E139" s="17">
        <f>D139*Premissas!$C$6</f>
        <v>0</v>
      </c>
      <c r="F139" s="15">
        <f t="shared" si="336"/>
        <v>55</v>
      </c>
      <c r="G139" s="18">
        <f>F139*Premissas!$C$5</f>
        <v>1773.0148687124329</v>
      </c>
      <c r="H139" s="22">
        <f t="shared" si="337"/>
        <v>1773.0148687124329</v>
      </c>
      <c r="J139" t="s">
        <v>163</v>
      </c>
      <c r="L139" s="108">
        <f t="shared" ref="L139" si="345">H149</f>
        <v>33506.434988927547</v>
      </c>
    </row>
    <row r="140" spans="1:12" x14ac:dyDescent="0.25">
      <c r="A140" s="6" t="str">
        <f t="shared" ref="A140:C140" si="346">A125</f>
        <v>julho/19</v>
      </c>
      <c r="B140" s="29">
        <f t="shared" ref="B140" si="347">IF(K138*1.05&lt;C140,K136,K138)</f>
        <v>89.49</v>
      </c>
      <c r="C140" s="6">
        <f t="shared" ref="C140:E140" si="348">C125</f>
        <v>63.17</v>
      </c>
      <c r="D140" s="16">
        <f t="shared" si="335"/>
        <v>0</v>
      </c>
      <c r="E140" s="17">
        <f>D140*Premissas!$C$6</f>
        <v>0</v>
      </c>
      <c r="F140" s="15">
        <f t="shared" si="336"/>
        <v>89.49</v>
      </c>
      <c r="G140" s="18">
        <f>F140*Premissas!$C$5</f>
        <v>2884.8563745650108</v>
      </c>
      <c r="H140" s="22">
        <f t="shared" si="337"/>
        <v>2884.8563745650108</v>
      </c>
    </row>
    <row r="141" spans="1:12" x14ac:dyDescent="0.25">
      <c r="A141" s="6" t="str">
        <f t="shared" ref="A141:C141" si="349">A126</f>
        <v>junho/19</v>
      </c>
      <c r="B141" s="29">
        <f t="shared" ref="B141" si="350">IF(K138*1.05&lt;C141,K136,K138)</f>
        <v>89.49</v>
      </c>
      <c r="C141" s="6">
        <f t="shared" ref="C141:E141" si="351">C126</f>
        <v>59.47</v>
      </c>
      <c r="D141" s="16">
        <f t="shared" si="335"/>
        <v>0</v>
      </c>
      <c r="E141" s="17">
        <f>D141*Premissas!$C$6</f>
        <v>0</v>
      </c>
      <c r="F141" s="15">
        <f t="shared" si="336"/>
        <v>89.49</v>
      </c>
      <c r="G141" s="18">
        <f>F141*Premissas!$C$5</f>
        <v>2884.8563745650108</v>
      </c>
      <c r="H141" s="22">
        <f t="shared" si="337"/>
        <v>2884.8563745650108</v>
      </c>
    </row>
    <row r="142" spans="1:12" x14ac:dyDescent="0.25">
      <c r="A142" s="6" t="str">
        <f t="shared" ref="A142:C142" si="352">A127</f>
        <v>maio/19</v>
      </c>
      <c r="B142" s="29">
        <f t="shared" ref="B142" si="353">IF(K138*1.05&lt;C142,K136,K138)</f>
        <v>89.49</v>
      </c>
      <c r="C142" s="6">
        <f t="shared" ref="C142:E142" si="354">C127</f>
        <v>61.04</v>
      </c>
      <c r="D142" s="16">
        <f t="shared" si="335"/>
        <v>0</v>
      </c>
      <c r="E142" s="17">
        <f>D142*Premissas!$C$6</f>
        <v>0</v>
      </c>
      <c r="F142" s="15">
        <f t="shared" si="336"/>
        <v>89.49</v>
      </c>
      <c r="G142" s="18">
        <f>F142*Premissas!$C$5</f>
        <v>2884.8563745650108</v>
      </c>
      <c r="H142" s="22">
        <f t="shared" si="337"/>
        <v>2884.8563745650108</v>
      </c>
    </row>
    <row r="143" spans="1:12" x14ac:dyDescent="0.25">
      <c r="A143" s="6" t="str">
        <f t="shared" ref="A143:C143" si="355">A128</f>
        <v>abril/19</v>
      </c>
      <c r="B143" s="29">
        <f t="shared" ref="B143" si="356">IF(K138*1.05&lt;C143,K136,K138)</f>
        <v>89.49</v>
      </c>
      <c r="C143" s="6">
        <f t="shared" ref="C143:E143" si="357">C128</f>
        <v>81.98</v>
      </c>
      <c r="D143" s="16">
        <f t="shared" si="335"/>
        <v>0</v>
      </c>
      <c r="E143" s="17">
        <f>D143*Premissas!$C$6</f>
        <v>0</v>
      </c>
      <c r="F143" s="15">
        <f t="shared" si="336"/>
        <v>89.49</v>
      </c>
      <c r="G143" s="18">
        <f>F143*Premissas!$C$5</f>
        <v>2884.8563745650108</v>
      </c>
      <c r="H143" s="22">
        <f t="shared" si="337"/>
        <v>2884.8563745650108</v>
      </c>
    </row>
    <row r="144" spans="1:12" x14ac:dyDescent="0.25">
      <c r="A144" s="6" t="str">
        <f t="shared" ref="A144:C144" si="358">A129</f>
        <v>março/19</v>
      </c>
      <c r="B144" s="29">
        <f t="shared" ref="B144" si="359">IF(K138*1.05&lt;C144,K136,K138)</f>
        <v>89.49</v>
      </c>
      <c r="C144" s="6">
        <f t="shared" ref="C144:E144" si="360">C129</f>
        <v>77.73</v>
      </c>
      <c r="D144" s="16">
        <f t="shared" si="335"/>
        <v>0</v>
      </c>
      <c r="E144" s="17">
        <f>D144*Premissas!$C$6</f>
        <v>0</v>
      </c>
      <c r="F144" s="15">
        <f t="shared" si="336"/>
        <v>89.49</v>
      </c>
      <c r="G144" s="18">
        <f>F144*Premissas!$C$5</f>
        <v>2884.8563745650108</v>
      </c>
      <c r="H144" s="22">
        <f t="shared" si="337"/>
        <v>2884.8563745650108</v>
      </c>
    </row>
    <row r="145" spans="1:12" x14ac:dyDescent="0.25">
      <c r="A145" s="6" t="str">
        <f t="shared" ref="A145:C145" si="361">A130</f>
        <v>fevereiro/19</v>
      </c>
      <c r="B145" s="29">
        <f t="shared" ref="B145" si="362">IF(K138*1.05&lt;C145,K136,K138)</f>
        <v>89.49</v>
      </c>
      <c r="C145" s="6">
        <f t="shared" ref="C145:E145" si="363">C130</f>
        <v>89.49</v>
      </c>
      <c r="D145" s="16">
        <f t="shared" si="335"/>
        <v>0</v>
      </c>
      <c r="E145" s="17">
        <f>D145*Premissas!$C$6</f>
        <v>0</v>
      </c>
      <c r="F145" s="15">
        <f t="shared" si="336"/>
        <v>89.49</v>
      </c>
      <c r="G145" s="18">
        <f>F145*Premissas!$C$5</f>
        <v>2884.8563745650108</v>
      </c>
      <c r="H145" s="22">
        <f t="shared" si="337"/>
        <v>2884.8563745650108</v>
      </c>
    </row>
    <row r="146" spans="1:12" x14ac:dyDescent="0.25">
      <c r="A146" s="6" t="str">
        <f t="shared" ref="A146:C146" si="364">A131</f>
        <v>janeiro/19</v>
      </c>
      <c r="B146" s="29">
        <f t="shared" ref="B146" si="365">IF(K138*1.05&lt;C146,K136,K138)</f>
        <v>89.49</v>
      </c>
      <c r="C146" s="6">
        <f t="shared" ref="C146:E146" si="366">C131</f>
        <v>81.09</v>
      </c>
      <c r="D146" s="16">
        <f t="shared" si="335"/>
        <v>0</v>
      </c>
      <c r="E146" s="17">
        <f>D146*Premissas!$C$6</f>
        <v>0</v>
      </c>
      <c r="F146" s="15">
        <f t="shared" si="336"/>
        <v>89.49</v>
      </c>
      <c r="G146" s="18">
        <f>F146*Premissas!$C$5</f>
        <v>2884.8563745650108</v>
      </c>
      <c r="H146" s="22">
        <f t="shared" si="337"/>
        <v>2884.8563745650108</v>
      </c>
    </row>
    <row r="147" spans="1:12" x14ac:dyDescent="0.25">
      <c r="A147" s="6" t="str">
        <f t="shared" ref="A147:C147" si="367">A132</f>
        <v>dezembro/18</v>
      </c>
      <c r="B147" s="29">
        <f t="shared" ref="B147" si="368">IF(K138*1.05&lt;C147,K136,K138)</f>
        <v>89.49</v>
      </c>
      <c r="C147" s="6">
        <f t="shared" ref="C147:E147" si="369">C132</f>
        <v>66.98</v>
      </c>
      <c r="D147" s="16">
        <f t="shared" si="335"/>
        <v>0</v>
      </c>
      <c r="E147" s="17">
        <f>D147*Premissas!$C$6</f>
        <v>0</v>
      </c>
      <c r="F147" s="15">
        <f t="shared" si="336"/>
        <v>89.49</v>
      </c>
      <c r="G147" s="18">
        <f>F147*Premissas!$C$5</f>
        <v>2884.8563745650108</v>
      </c>
      <c r="H147" s="22">
        <f t="shared" si="337"/>
        <v>2884.8563745650108</v>
      </c>
    </row>
    <row r="148" spans="1:12" x14ac:dyDescent="0.25">
      <c r="A148" s="6" t="str">
        <f t="shared" ref="A148:C148" si="370">A133</f>
        <v>novembro/18</v>
      </c>
      <c r="B148" s="29">
        <f t="shared" ref="B148" si="371">IF(K138*1.05&lt;C148,K136,K138)</f>
        <v>89.49</v>
      </c>
      <c r="C148" s="6">
        <f t="shared" ref="C148:E149" si="372">C133</f>
        <v>66.42</v>
      </c>
      <c r="D148" s="16">
        <f t="shared" si="335"/>
        <v>0</v>
      </c>
      <c r="E148" s="17">
        <f>D148*Premissas!$C$6</f>
        <v>0</v>
      </c>
      <c r="F148" s="15">
        <f t="shared" si="336"/>
        <v>89.49</v>
      </c>
      <c r="G148" s="18">
        <f>F148*Premissas!$C$5</f>
        <v>2884.8563745650108</v>
      </c>
      <c r="H148" s="22">
        <f t="shared" si="337"/>
        <v>2884.8563745650108</v>
      </c>
    </row>
    <row r="149" spans="1:12" x14ac:dyDescent="0.25">
      <c r="A149" s="6" t="str">
        <f t="shared" ref="A149:C149" si="373">A134</f>
        <v>Total/Média</v>
      </c>
      <c r="B149" s="6"/>
      <c r="C149" s="6">
        <f t="shared" si="372"/>
        <v>89.49</v>
      </c>
      <c r="D149" s="5"/>
      <c r="E149" s="27">
        <f t="shared" ref="E149" si="374">SUM(E137:E148)</f>
        <v>0</v>
      </c>
      <c r="F149" s="5"/>
      <c r="G149" s="27">
        <f t="shared" ref="G149:H149" si="375">SUM(G137:G148)</f>
        <v>33506.434988927547</v>
      </c>
      <c r="H149" s="27">
        <f t="shared" si="375"/>
        <v>33506.434988927547</v>
      </c>
    </row>
    <row r="151" spans="1:12" x14ac:dyDescent="0.25">
      <c r="A151" s="6" t="str">
        <f t="shared" ref="A151:C151" si="376">A136</f>
        <v>Data</v>
      </c>
      <c r="B151" s="6" t="str">
        <f t="shared" si="376"/>
        <v>kW (C)</v>
      </c>
      <c r="C151" s="6" t="str">
        <f t="shared" si="376"/>
        <v>kW (L)</v>
      </c>
      <c r="D151" s="14" t="s">
        <v>20</v>
      </c>
      <c r="E151" s="14" t="s">
        <v>21</v>
      </c>
      <c r="F151" s="6" t="s">
        <v>22</v>
      </c>
      <c r="G151" s="6" t="s">
        <v>23</v>
      </c>
      <c r="H151" s="14" t="s">
        <v>26</v>
      </c>
      <c r="J151" s="52" t="s">
        <v>161</v>
      </c>
      <c r="K151">
        <f t="shared" ref="K151:K152" si="377">K136</f>
        <v>89.49</v>
      </c>
    </row>
    <row r="152" spans="1:12" x14ac:dyDescent="0.25">
      <c r="A152" s="6" t="str">
        <f t="shared" ref="A152:C152" si="378">A137</f>
        <v>outubro/19</v>
      </c>
      <c r="B152" s="29">
        <f t="shared" ref="B152" si="379">IF(K153*1.05&lt;C152,K151,K153)</f>
        <v>89.49</v>
      </c>
      <c r="C152" s="6">
        <f t="shared" ref="C152:E152" si="380">C137</f>
        <v>63.39</v>
      </c>
      <c r="D152" s="16">
        <f t="shared" ref="D152:D163" si="381">IF(C152&gt;1.05*B152,C152-B152,0)</f>
        <v>0</v>
      </c>
      <c r="E152" s="17">
        <f>D152*Premissas!$C$6</f>
        <v>0</v>
      </c>
      <c r="F152" s="15">
        <f t="shared" ref="F152:F215" si="382">LARGE(B152:C152,1)</f>
        <v>89.49</v>
      </c>
      <c r="G152" s="18">
        <f>F152*Premissas!$C$5</f>
        <v>2884.8563745650108</v>
      </c>
      <c r="H152" s="22">
        <f t="shared" ref="H152:H163" si="383">G152+E152</f>
        <v>2884.8563745650108</v>
      </c>
      <c r="J152" t="s">
        <v>162</v>
      </c>
      <c r="K152">
        <f t="shared" si="377"/>
        <v>46.48</v>
      </c>
    </row>
    <row r="153" spans="1:12" x14ac:dyDescent="0.25">
      <c r="A153" s="6" t="str">
        <f t="shared" ref="A153:C153" si="384">A138</f>
        <v>setembro/19</v>
      </c>
      <c r="B153" s="29">
        <f t="shared" ref="B153" si="385">IF(K153*1.05&lt;C153,K151,K153)</f>
        <v>89.49</v>
      </c>
      <c r="C153" s="6">
        <f t="shared" ref="C153:E153" si="386">C138</f>
        <v>58.91</v>
      </c>
      <c r="D153" s="16">
        <f t="shared" si="381"/>
        <v>0</v>
      </c>
      <c r="E153" s="17">
        <f>D153*Premissas!$C$6</f>
        <v>0</v>
      </c>
      <c r="F153" s="15">
        <f t="shared" si="382"/>
        <v>89.49</v>
      </c>
      <c r="G153" s="18">
        <f>F153*Premissas!$C$5</f>
        <v>2884.8563745650108</v>
      </c>
      <c r="H153" s="22">
        <f t="shared" si="383"/>
        <v>2884.8563745650108</v>
      </c>
      <c r="J153" t="s">
        <v>164</v>
      </c>
      <c r="K153">
        <f t="shared" ref="K153" si="387">K138+1</f>
        <v>56</v>
      </c>
    </row>
    <row r="154" spans="1:12" x14ac:dyDescent="0.25">
      <c r="A154" s="6" t="str">
        <f t="shared" ref="A154:C154" si="388">A139</f>
        <v>agosto/19</v>
      </c>
      <c r="B154" s="29">
        <f t="shared" ref="B154" si="389">IF(K153*1.05&lt;C154,K151,K153)</f>
        <v>56</v>
      </c>
      <c r="C154" s="6">
        <f t="shared" ref="C154:E154" si="390">C139</f>
        <v>46.48</v>
      </c>
      <c r="D154" s="16">
        <f t="shared" si="381"/>
        <v>0</v>
      </c>
      <c r="E154" s="17">
        <f>D154*Premissas!$C$6</f>
        <v>0</v>
      </c>
      <c r="F154" s="15">
        <f t="shared" si="382"/>
        <v>56</v>
      </c>
      <c r="G154" s="18">
        <f>F154*Premissas!$C$5</f>
        <v>1805.2515026890223</v>
      </c>
      <c r="H154" s="22">
        <f t="shared" si="383"/>
        <v>1805.2515026890223</v>
      </c>
      <c r="J154" t="s">
        <v>163</v>
      </c>
      <c r="L154" s="108">
        <f t="shared" ref="L154" si="391">H164</f>
        <v>33538.671622904134</v>
      </c>
    </row>
    <row r="155" spans="1:12" x14ac:dyDescent="0.25">
      <c r="A155" s="6" t="str">
        <f t="shared" ref="A155:C155" si="392">A140</f>
        <v>julho/19</v>
      </c>
      <c r="B155" s="29">
        <f t="shared" ref="B155" si="393">IF(K153*1.05&lt;C155,K151,K153)</f>
        <v>89.49</v>
      </c>
      <c r="C155" s="6">
        <f t="shared" ref="C155:E155" si="394">C140</f>
        <v>63.17</v>
      </c>
      <c r="D155" s="16">
        <f t="shared" si="381"/>
        <v>0</v>
      </c>
      <c r="E155" s="17">
        <f>D155*Premissas!$C$6</f>
        <v>0</v>
      </c>
      <c r="F155" s="15">
        <f t="shared" si="382"/>
        <v>89.49</v>
      </c>
      <c r="G155" s="18">
        <f>F155*Premissas!$C$5</f>
        <v>2884.8563745650108</v>
      </c>
      <c r="H155" s="22">
        <f t="shared" si="383"/>
        <v>2884.8563745650108</v>
      </c>
    </row>
    <row r="156" spans="1:12" x14ac:dyDescent="0.25">
      <c r="A156" s="6" t="str">
        <f t="shared" ref="A156:C156" si="395">A141</f>
        <v>junho/19</v>
      </c>
      <c r="B156" s="29">
        <f t="shared" ref="B156" si="396">IF(K153*1.05&lt;C156,K151,K153)</f>
        <v>89.49</v>
      </c>
      <c r="C156" s="6">
        <f t="shared" ref="C156:E156" si="397">C141</f>
        <v>59.47</v>
      </c>
      <c r="D156" s="16">
        <f t="shared" si="381"/>
        <v>0</v>
      </c>
      <c r="E156" s="17">
        <f>D156*Premissas!$C$6</f>
        <v>0</v>
      </c>
      <c r="F156" s="15">
        <f t="shared" si="382"/>
        <v>89.49</v>
      </c>
      <c r="G156" s="18">
        <f>F156*Premissas!$C$5</f>
        <v>2884.8563745650108</v>
      </c>
      <c r="H156" s="22">
        <f t="shared" si="383"/>
        <v>2884.8563745650108</v>
      </c>
    </row>
    <row r="157" spans="1:12" x14ac:dyDescent="0.25">
      <c r="A157" s="6" t="str">
        <f t="shared" ref="A157:C157" si="398">A142</f>
        <v>maio/19</v>
      </c>
      <c r="B157" s="29">
        <f t="shared" ref="B157" si="399">IF(K153*1.05&lt;C157,K151,K153)</f>
        <v>89.49</v>
      </c>
      <c r="C157" s="6">
        <f t="shared" ref="C157:E157" si="400">C142</f>
        <v>61.04</v>
      </c>
      <c r="D157" s="16">
        <f t="shared" si="381"/>
        <v>0</v>
      </c>
      <c r="E157" s="17">
        <f>D157*Premissas!$C$6</f>
        <v>0</v>
      </c>
      <c r="F157" s="15">
        <f t="shared" si="382"/>
        <v>89.49</v>
      </c>
      <c r="G157" s="18">
        <f>F157*Premissas!$C$5</f>
        <v>2884.8563745650108</v>
      </c>
      <c r="H157" s="22">
        <f t="shared" si="383"/>
        <v>2884.8563745650108</v>
      </c>
    </row>
    <row r="158" spans="1:12" x14ac:dyDescent="0.25">
      <c r="A158" s="6" t="str">
        <f t="shared" ref="A158:C158" si="401">A143</f>
        <v>abril/19</v>
      </c>
      <c r="B158" s="29">
        <f t="shared" ref="B158" si="402">IF(K153*1.05&lt;C158,K151,K153)</f>
        <v>89.49</v>
      </c>
      <c r="C158" s="6">
        <f t="shared" ref="C158:E158" si="403">C143</f>
        <v>81.98</v>
      </c>
      <c r="D158" s="16">
        <f t="shared" si="381"/>
        <v>0</v>
      </c>
      <c r="E158" s="17">
        <f>D158*Premissas!$C$6</f>
        <v>0</v>
      </c>
      <c r="F158" s="15">
        <f t="shared" si="382"/>
        <v>89.49</v>
      </c>
      <c r="G158" s="18">
        <f>F158*Premissas!$C$5</f>
        <v>2884.8563745650108</v>
      </c>
      <c r="H158" s="22">
        <f t="shared" si="383"/>
        <v>2884.8563745650108</v>
      </c>
    </row>
    <row r="159" spans="1:12" x14ac:dyDescent="0.25">
      <c r="A159" s="6" t="str">
        <f t="shared" ref="A159:C159" si="404">A144</f>
        <v>março/19</v>
      </c>
      <c r="B159" s="29">
        <f t="shared" ref="B159" si="405">IF(K153*1.05&lt;C159,K151,K153)</f>
        <v>89.49</v>
      </c>
      <c r="C159" s="6">
        <f t="shared" ref="C159:E159" si="406">C144</f>
        <v>77.73</v>
      </c>
      <c r="D159" s="16">
        <f t="shared" si="381"/>
        <v>0</v>
      </c>
      <c r="E159" s="17">
        <f>D159*Premissas!$C$6</f>
        <v>0</v>
      </c>
      <c r="F159" s="15">
        <f t="shared" si="382"/>
        <v>89.49</v>
      </c>
      <c r="G159" s="18">
        <f>F159*Premissas!$C$5</f>
        <v>2884.8563745650108</v>
      </c>
      <c r="H159" s="22">
        <f t="shared" si="383"/>
        <v>2884.8563745650108</v>
      </c>
    </row>
    <row r="160" spans="1:12" x14ac:dyDescent="0.25">
      <c r="A160" s="6" t="str">
        <f t="shared" ref="A160:C160" si="407">A145</f>
        <v>fevereiro/19</v>
      </c>
      <c r="B160" s="29">
        <f t="shared" ref="B160" si="408">IF(K153*1.05&lt;C160,K151,K153)</f>
        <v>89.49</v>
      </c>
      <c r="C160" s="6">
        <f t="shared" ref="C160:E160" si="409">C145</f>
        <v>89.49</v>
      </c>
      <c r="D160" s="16">
        <f t="shared" si="381"/>
        <v>0</v>
      </c>
      <c r="E160" s="17">
        <f>D160*Premissas!$C$6</f>
        <v>0</v>
      </c>
      <c r="F160" s="15">
        <f t="shared" si="382"/>
        <v>89.49</v>
      </c>
      <c r="G160" s="18">
        <f>F160*Premissas!$C$5</f>
        <v>2884.8563745650108</v>
      </c>
      <c r="H160" s="22">
        <f t="shared" si="383"/>
        <v>2884.8563745650108</v>
      </c>
    </row>
    <row r="161" spans="1:12" x14ac:dyDescent="0.25">
      <c r="A161" s="6" t="str">
        <f t="shared" ref="A161:C161" si="410">A146</f>
        <v>janeiro/19</v>
      </c>
      <c r="B161" s="29">
        <f t="shared" ref="B161" si="411">IF(K153*1.05&lt;C161,K151,K153)</f>
        <v>89.49</v>
      </c>
      <c r="C161" s="6">
        <f t="shared" ref="C161:E161" si="412">C146</f>
        <v>81.09</v>
      </c>
      <c r="D161" s="16">
        <f t="shared" si="381"/>
        <v>0</v>
      </c>
      <c r="E161" s="17">
        <f>D161*Premissas!$C$6</f>
        <v>0</v>
      </c>
      <c r="F161" s="15">
        <f t="shared" si="382"/>
        <v>89.49</v>
      </c>
      <c r="G161" s="18">
        <f>F161*Premissas!$C$5</f>
        <v>2884.8563745650108</v>
      </c>
      <c r="H161" s="22">
        <f t="shared" si="383"/>
        <v>2884.8563745650108</v>
      </c>
    </row>
    <row r="162" spans="1:12" x14ac:dyDescent="0.25">
      <c r="A162" s="6" t="str">
        <f t="shared" ref="A162:C162" si="413">A147</f>
        <v>dezembro/18</v>
      </c>
      <c r="B162" s="29">
        <f t="shared" ref="B162" si="414">IF(K153*1.05&lt;C162,K151,K153)</f>
        <v>89.49</v>
      </c>
      <c r="C162" s="6">
        <f t="shared" ref="C162:E162" si="415">C147</f>
        <v>66.98</v>
      </c>
      <c r="D162" s="16">
        <f t="shared" si="381"/>
        <v>0</v>
      </c>
      <c r="E162" s="17">
        <f>D162*Premissas!$C$6</f>
        <v>0</v>
      </c>
      <c r="F162" s="15">
        <f t="shared" si="382"/>
        <v>89.49</v>
      </c>
      <c r="G162" s="18">
        <f>F162*Premissas!$C$5</f>
        <v>2884.8563745650108</v>
      </c>
      <c r="H162" s="22">
        <f t="shared" si="383"/>
        <v>2884.8563745650108</v>
      </c>
    </row>
    <row r="163" spans="1:12" x14ac:dyDescent="0.25">
      <c r="A163" s="6" t="str">
        <f t="shared" ref="A163:C163" si="416">A148</f>
        <v>novembro/18</v>
      </c>
      <c r="B163" s="29">
        <f t="shared" ref="B163" si="417">IF(K153*1.05&lt;C163,K151,K153)</f>
        <v>89.49</v>
      </c>
      <c r="C163" s="6">
        <f t="shared" ref="C163:E164" si="418">C148</f>
        <v>66.42</v>
      </c>
      <c r="D163" s="16">
        <f t="shared" si="381"/>
        <v>0</v>
      </c>
      <c r="E163" s="17">
        <f>D163*Premissas!$C$6</f>
        <v>0</v>
      </c>
      <c r="F163" s="15">
        <f t="shared" si="382"/>
        <v>89.49</v>
      </c>
      <c r="G163" s="18">
        <f>F163*Premissas!$C$5</f>
        <v>2884.8563745650108</v>
      </c>
      <c r="H163" s="22">
        <f t="shared" si="383"/>
        <v>2884.8563745650108</v>
      </c>
    </row>
    <row r="164" spans="1:12" x14ac:dyDescent="0.25">
      <c r="A164" s="6" t="str">
        <f t="shared" ref="A164:C164" si="419">A149</f>
        <v>Total/Média</v>
      </c>
      <c r="B164" s="6"/>
      <c r="C164" s="6">
        <f t="shared" si="418"/>
        <v>89.49</v>
      </c>
      <c r="D164" s="5"/>
      <c r="E164" s="27">
        <f t="shared" ref="E164" si="420">SUM(E152:E163)</f>
        <v>0</v>
      </c>
      <c r="F164" s="5"/>
      <c r="G164" s="27">
        <f t="shared" ref="G164:H164" si="421">SUM(G152:G163)</f>
        <v>33538.671622904134</v>
      </c>
      <c r="H164" s="27">
        <f t="shared" si="421"/>
        <v>33538.671622904134</v>
      </c>
    </row>
    <row r="166" spans="1:12" x14ac:dyDescent="0.25">
      <c r="A166" s="6" t="str">
        <f t="shared" ref="A166:C166" si="422">A151</f>
        <v>Data</v>
      </c>
      <c r="B166" s="6" t="str">
        <f t="shared" si="422"/>
        <v>kW (C)</v>
      </c>
      <c r="C166" s="6" t="str">
        <f t="shared" si="422"/>
        <v>kW (L)</v>
      </c>
      <c r="D166" s="14" t="s">
        <v>20</v>
      </c>
      <c r="E166" s="14" t="s">
        <v>21</v>
      </c>
      <c r="F166" s="6" t="s">
        <v>22</v>
      </c>
      <c r="G166" s="6" t="s">
        <v>23</v>
      </c>
      <c r="H166" s="14" t="s">
        <v>26</v>
      </c>
      <c r="J166" s="52" t="s">
        <v>161</v>
      </c>
      <c r="K166">
        <f t="shared" ref="K166:K167" si="423">K151</f>
        <v>89.49</v>
      </c>
    </row>
    <row r="167" spans="1:12" x14ac:dyDescent="0.25">
      <c r="A167" s="6" t="str">
        <f t="shared" ref="A167:C167" si="424">A152</f>
        <v>outubro/19</v>
      </c>
      <c r="B167" s="29">
        <f t="shared" ref="B167" si="425">IF(K168*1.05&lt;C167,K166,K168)</f>
        <v>89.49</v>
      </c>
      <c r="C167" s="6">
        <f t="shared" ref="C167:E167" si="426">C152</f>
        <v>63.39</v>
      </c>
      <c r="D167" s="16">
        <f t="shared" ref="D167:D178" si="427">IF(C167&gt;1.05*B167,C167-B167,0)</f>
        <v>0</v>
      </c>
      <c r="E167" s="17">
        <f>D167*Premissas!$C$6</f>
        <v>0</v>
      </c>
      <c r="F167" s="15">
        <f t="shared" ref="F167:F230" si="428">LARGE(B167:C167,1)</f>
        <v>89.49</v>
      </c>
      <c r="G167" s="18">
        <f>F167*Premissas!$C$5</f>
        <v>2884.8563745650108</v>
      </c>
      <c r="H167" s="22">
        <f t="shared" ref="H167:H178" si="429">G167+E167</f>
        <v>2884.8563745650108</v>
      </c>
      <c r="J167" t="s">
        <v>162</v>
      </c>
      <c r="K167">
        <f t="shared" si="423"/>
        <v>46.48</v>
      </c>
    </row>
    <row r="168" spans="1:12" x14ac:dyDescent="0.25">
      <c r="A168" s="6" t="str">
        <f t="shared" ref="A168:C168" si="430">A153</f>
        <v>setembro/19</v>
      </c>
      <c r="B168" s="29">
        <f t="shared" ref="B168" si="431">IF(K168*1.05&lt;C168,K166,K168)</f>
        <v>57</v>
      </c>
      <c r="C168" s="6">
        <f t="shared" ref="C168:E168" si="432">C153</f>
        <v>58.91</v>
      </c>
      <c r="D168" s="16">
        <f t="shared" si="427"/>
        <v>0</v>
      </c>
      <c r="E168" s="17">
        <f>D168*Premissas!$C$6</f>
        <v>0</v>
      </c>
      <c r="F168" s="15">
        <f t="shared" si="428"/>
        <v>58.91</v>
      </c>
      <c r="G168" s="18">
        <f>F168*Premissas!$C$5</f>
        <v>1899.0601075608984</v>
      </c>
      <c r="H168" s="22">
        <f t="shared" si="429"/>
        <v>1899.0601075608984</v>
      </c>
      <c r="J168" t="s">
        <v>164</v>
      </c>
      <c r="K168">
        <f t="shared" ref="K168" si="433">K153+1</f>
        <v>57</v>
      </c>
    </row>
    <row r="169" spans="1:12" x14ac:dyDescent="0.25">
      <c r="A169" s="6" t="str">
        <f t="shared" ref="A169:C169" si="434">A154</f>
        <v>agosto/19</v>
      </c>
      <c r="B169" s="29">
        <f t="shared" ref="B169" si="435">IF(K168*1.05&lt;C169,K166,K168)</f>
        <v>57</v>
      </c>
      <c r="C169" s="6">
        <f t="shared" ref="C169:E169" si="436">C154</f>
        <v>46.48</v>
      </c>
      <c r="D169" s="16">
        <f t="shared" si="427"/>
        <v>0</v>
      </c>
      <c r="E169" s="17">
        <f>D169*Premissas!$C$6</f>
        <v>0</v>
      </c>
      <c r="F169" s="15">
        <f t="shared" si="428"/>
        <v>57</v>
      </c>
      <c r="G169" s="18">
        <f>F169*Premissas!$C$5</f>
        <v>1837.488136665612</v>
      </c>
      <c r="H169" s="22">
        <f t="shared" si="429"/>
        <v>1837.488136665612</v>
      </c>
      <c r="J169" t="s">
        <v>163</v>
      </c>
      <c r="L169" s="108">
        <f t="shared" ref="L169" si="437">H179</f>
        <v>31617.368237899391</v>
      </c>
    </row>
    <row r="170" spans="1:12" x14ac:dyDescent="0.25">
      <c r="A170" s="6" t="str">
        <f t="shared" ref="A170:C170" si="438">A155</f>
        <v>julho/19</v>
      </c>
      <c r="B170" s="29">
        <f t="shared" ref="B170" si="439">IF(K168*1.05&lt;C170,K166,K168)</f>
        <v>89.49</v>
      </c>
      <c r="C170" s="6">
        <f t="shared" ref="C170:E170" si="440">C155</f>
        <v>63.17</v>
      </c>
      <c r="D170" s="16">
        <f t="shared" si="427"/>
        <v>0</v>
      </c>
      <c r="E170" s="17">
        <f>D170*Premissas!$C$6</f>
        <v>0</v>
      </c>
      <c r="F170" s="15">
        <f t="shared" si="428"/>
        <v>89.49</v>
      </c>
      <c r="G170" s="18">
        <f>F170*Premissas!$C$5</f>
        <v>2884.8563745650108</v>
      </c>
      <c r="H170" s="22">
        <f t="shared" si="429"/>
        <v>2884.8563745650108</v>
      </c>
    </row>
    <row r="171" spans="1:12" x14ac:dyDescent="0.25">
      <c r="A171" s="6" t="str">
        <f t="shared" ref="A171:C171" si="441">A156</f>
        <v>junho/19</v>
      </c>
      <c r="B171" s="29">
        <f t="shared" ref="B171" si="442">IF(K168*1.05&lt;C171,K166,K168)</f>
        <v>57</v>
      </c>
      <c r="C171" s="6">
        <f t="shared" ref="C171:E171" si="443">C156</f>
        <v>59.47</v>
      </c>
      <c r="D171" s="16">
        <f t="shared" si="427"/>
        <v>0</v>
      </c>
      <c r="E171" s="17">
        <f>D171*Premissas!$C$6</f>
        <v>0</v>
      </c>
      <c r="F171" s="15">
        <f t="shared" si="428"/>
        <v>59.47</v>
      </c>
      <c r="G171" s="18">
        <f>F171*Premissas!$C$5</f>
        <v>1917.1126225877886</v>
      </c>
      <c r="H171" s="22">
        <f t="shared" si="429"/>
        <v>1917.1126225877886</v>
      </c>
    </row>
    <row r="172" spans="1:12" x14ac:dyDescent="0.25">
      <c r="A172" s="6" t="str">
        <f t="shared" ref="A172:C172" si="444">A157</f>
        <v>maio/19</v>
      </c>
      <c r="B172" s="29">
        <f t="shared" ref="B172" si="445">IF(K168*1.05&lt;C172,K166,K168)</f>
        <v>89.49</v>
      </c>
      <c r="C172" s="6">
        <f t="shared" ref="C172:E172" si="446">C157</f>
        <v>61.04</v>
      </c>
      <c r="D172" s="16">
        <f t="shared" si="427"/>
        <v>0</v>
      </c>
      <c r="E172" s="17">
        <f>D172*Premissas!$C$6</f>
        <v>0</v>
      </c>
      <c r="F172" s="15">
        <f t="shared" si="428"/>
        <v>89.49</v>
      </c>
      <c r="G172" s="18">
        <f>F172*Premissas!$C$5</f>
        <v>2884.8563745650108</v>
      </c>
      <c r="H172" s="22">
        <f t="shared" si="429"/>
        <v>2884.8563745650108</v>
      </c>
    </row>
    <row r="173" spans="1:12" x14ac:dyDescent="0.25">
      <c r="A173" s="6" t="str">
        <f t="shared" ref="A173:C173" si="447">A158</f>
        <v>abril/19</v>
      </c>
      <c r="B173" s="29">
        <f t="shared" ref="B173" si="448">IF(K168*1.05&lt;C173,K166,K168)</f>
        <v>89.49</v>
      </c>
      <c r="C173" s="6">
        <f t="shared" ref="C173:E173" si="449">C158</f>
        <v>81.98</v>
      </c>
      <c r="D173" s="16">
        <f t="shared" si="427"/>
        <v>0</v>
      </c>
      <c r="E173" s="17">
        <f>D173*Premissas!$C$6</f>
        <v>0</v>
      </c>
      <c r="F173" s="15">
        <f t="shared" si="428"/>
        <v>89.49</v>
      </c>
      <c r="G173" s="18">
        <f>F173*Premissas!$C$5</f>
        <v>2884.8563745650108</v>
      </c>
      <c r="H173" s="22">
        <f t="shared" si="429"/>
        <v>2884.8563745650108</v>
      </c>
    </row>
    <row r="174" spans="1:12" x14ac:dyDescent="0.25">
      <c r="A174" s="6" t="str">
        <f t="shared" ref="A174:C174" si="450">A159</f>
        <v>março/19</v>
      </c>
      <c r="B174" s="29">
        <f t="shared" ref="B174" si="451">IF(K168*1.05&lt;C174,K166,K168)</f>
        <v>89.49</v>
      </c>
      <c r="C174" s="6">
        <f t="shared" ref="C174:E174" si="452">C159</f>
        <v>77.73</v>
      </c>
      <c r="D174" s="16">
        <f t="shared" si="427"/>
        <v>0</v>
      </c>
      <c r="E174" s="17">
        <f>D174*Premissas!$C$6</f>
        <v>0</v>
      </c>
      <c r="F174" s="15">
        <f t="shared" si="428"/>
        <v>89.49</v>
      </c>
      <c r="G174" s="18">
        <f>F174*Premissas!$C$5</f>
        <v>2884.8563745650108</v>
      </c>
      <c r="H174" s="22">
        <f t="shared" si="429"/>
        <v>2884.8563745650108</v>
      </c>
    </row>
    <row r="175" spans="1:12" x14ac:dyDescent="0.25">
      <c r="A175" s="6" t="str">
        <f t="shared" ref="A175:C175" si="453">A160</f>
        <v>fevereiro/19</v>
      </c>
      <c r="B175" s="29">
        <f t="shared" ref="B175" si="454">IF(K168*1.05&lt;C175,K166,K168)</f>
        <v>89.49</v>
      </c>
      <c r="C175" s="6">
        <f t="shared" ref="C175:E175" si="455">C160</f>
        <v>89.49</v>
      </c>
      <c r="D175" s="16">
        <f t="shared" si="427"/>
        <v>0</v>
      </c>
      <c r="E175" s="17">
        <f>D175*Premissas!$C$6</f>
        <v>0</v>
      </c>
      <c r="F175" s="15">
        <f t="shared" si="428"/>
        <v>89.49</v>
      </c>
      <c r="G175" s="18">
        <f>F175*Premissas!$C$5</f>
        <v>2884.8563745650108</v>
      </c>
      <c r="H175" s="22">
        <f t="shared" si="429"/>
        <v>2884.8563745650108</v>
      </c>
    </row>
    <row r="176" spans="1:12" x14ac:dyDescent="0.25">
      <c r="A176" s="6" t="str">
        <f t="shared" ref="A176:C176" si="456">A161</f>
        <v>janeiro/19</v>
      </c>
      <c r="B176" s="29">
        <f t="shared" ref="B176" si="457">IF(K168*1.05&lt;C176,K166,K168)</f>
        <v>89.49</v>
      </c>
      <c r="C176" s="6">
        <f t="shared" ref="C176:E176" si="458">C161</f>
        <v>81.09</v>
      </c>
      <c r="D176" s="16">
        <f t="shared" si="427"/>
        <v>0</v>
      </c>
      <c r="E176" s="17">
        <f>D176*Premissas!$C$6</f>
        <v>0</v>
      </c>
      <c r="F176" s="15">
        <f t="shared" si="428"/>
        <v>89.49</v>
      </c>
      <c r="G176" s="18">
        <f>F176*Premissas!$C$5</f>
        <v>2884.8563745650108</v>
      </c>
      <c r="H176" s="22">
        <f t="shared" si="429"/>
        <v>2884.8563745650108</v>
      </c>
    </row>
    <row r="177" spans="1:12" x14ac:dyDescent="0.25">
      <c r="A177" s="6" t="str">
        <f t="shared" ref="A177:C177" si="459">A162</f>
        <v>dezembro/18</v>
      </c>
      <c r="B177" s="29">
        <f t="shared" ref="B177" si="460">IF(K168*1.05&lt;C177,K166,K168)</f>
        <v>89.49</v>
      </c>
      <c r="C177" s="6">
        <f t="shared" ref="C177:E177" si="461">C162</f>
        <v>66.98</v>
      </c>
      <c r="D177" s="16">
        <f t="shared" si="427"/>
        <v>0</v>
      </c>
      <c r="E177" s="17">
        <f>D177*Premissas!$C$6</f>
        <v>0</v>
      </c>
      <c r="F177" s="15">
        <f t="shared" si="428"/>
        <v>89.49</v>
      </c>
      <c r="G177" s="18">
        <f>F177*Premissas!$C$5</f>
        <v>2884.8563745650108</v>
      </c>
      <c r="H177" s="22">
        <f t="shared" si="429"/>
        <v>2884.8563745650108</v>
      </c>
    </row>
    <row r="178" spans="1:12" x14ac:dyDescent="0.25">
      <c r="A178" s="6" t="str">
        <f t="shared" ref="A178:C178" si="462">A163</f>
        <v>novembro/18</v>
      </c>
      <c r="B178" s="29">
        <f t="shared" ref="B178" si="463">IF(K168*1.05&lt;C178,K166,K168)</f>
        <v>89.49</v>
      </c>
      <c r="C178" s="6">
        <f t="shared" ref="C178:E179" si="464">C163</f>
        <v>66.42</v>
      </c>
      <c r="D178" s="16">
        <f t="shared" si="427"/>
        <v>0</v>
      </c>
      <c r="E178" s="17">
        <f>D178*Premissas!$C$6</f>
        <v>0</v>
      </c>
      <c r="F178" s="15">
        <f t="shared" si="428"/>
        <v>89.49</v>
      </c>
      <c r="G178" s="18">
        <f>F178*Premissas!$C$5</f>
        <v>2884.8563745650108</v>
      </c>
      <c r="H178" s="22">
        <f t="shared" si="429"/>
        <v>2884.8563745650108</v>
      </c>
    </row>
    <row r="179" spans="1:12" x14ac:dyDescent="0.25">
      <c r="A179" s="6" t="str">
        <f t="shared" ref="A179:C179" si="465">A164</f>
        <v>Total/Média</v>
      </c>
      <c r="B179" s="6"/>
      <c r="C179" s="6">
        <f t="shared" si="464"/>
        <v>89.49</v>
      </c>
      <c r="D179" s="5"/>
      <c r="E179" s="27">
        <f t="shared" ref="E179" si="466">SUM(E167:E178)</f>
        <v>0</v>
      </c>
      <c r="F179" s="5"/>
      <c r="G179" s="27">
        <f t="shared" ref="G179:H179" si="467">SUM(G167:G178)</f>
        <v>31617.368237899391</v>
      </c>
      <c r="H179" s="27">
        <f t="shared" si="467"/>
        <v>31617.368237899391</v>
      </c>
    </row>
    <row r="181" spans="1:12" x14ac:dyDescent="0.25">
      <c r="A181" s="6" t="str">
        <f t="shared" ref="A181:C181" si="468">A166</f>
        <v>Data</v>
      </c>
      <c r="B181" s="6" t="str">
        <f t="shared" si="468"/>
        <v>kW (C)</v>
      </c>
      <c r="C181" s="6" t="str">
        <f t="shared" si="468"/>
        <v>kW (L)</v>
      </c>
      <c r="D181" s="14" t="s">
        <v>20</v>
      </c>
      <c r="E181" s="14" t="s">
        <v>21</v>
      </c>
      <c r="F181" s="6" t="s">
        <v>22</v>
      </c>
      <c r="G181" s="6" t="s">
        <v>23</v>
      </c>
      <c r="H181" s="14" t="s">
        <v>26</v>
      </c>
      <c r="J181" s="52" t="s">
        <v>161</v>
      </c>
      <c r="K181">
        <f t="shared" ref="K181:K182" si="469">K166</f>
        <v>89.49</v>
      </c>
    </row>
    <row r="182" spans="1:12" x14ac:dyDescent="0.25">
      <c r="A182" s="6" t="str">
        <f t="shared" ref="A182:C182" si="470">A167</f>
        <v>outubro/19</v>
      </c>
      <c r="B182" s="29">
        <f t="shared" ref="B182" si="471">IF(K183*1.05&lt;C182,K181,K183)</f>
        <v>89.49</v>
      </c>
      <c r="C182" s="6">
        <f t="shared" ref="C182:E182" si="472">C167</f>
        <v>63.39</v>
      </c>
      <c r="D182" s="16">
        <f t="shared" ref="D182:D193" si="473">IF(C182&gt;1.05*B182,C182-B182,0)</f>
        <v>0</v>
      </c>
      <c r="E182" s="17">
        <f>D182*Premissas!$C$6</f>
        <v>0</v>
      </c>
      <c r="F182" s="15">
        <f t="shared" ref="F182:F245" si="474">LARGE(B182:C182,1)</f>
        <v>89.49</v>
      </c>
      <c r="G182" s="18">
        <f>F182*Premissas!$C$5</f>
        <v>2884.8563745650108</v>
      </c>
      <c r="H182" s="22">
        <f t="shared" ref="H182:H193" si="475">G182+E182</f>
        <v>2884.8563745650108</v>
      </c>
      <c r="J182" t="s">
        <v>162</v>
      </c>
      <c r="K182">
        <f t="shared" si="469"/>
        <v>46.48</v>
      </c>
    </row>
    <row r="183" spans="1:12" x14ac:dyDescent="0.25">
      <c r="A183" s="6" t="str">
        <f t="shared" ref="A183:C183" si="476">A168</f>
        <v>setembro/19</v>
      </c>
      <c r="B183" s="29">
        <f t="shared" ref="B183" si="477">IF(K183*1.05&lt;C183,K181,K183)</f>
        <v>58</v>
      </c>
      <c r="C183" s="6">
        <f t="shared" ref="C183:E183" si="478">C168</f>
        <v>58.91</v>
      </c>
      <c r="D183" s="16">
        <f t="shared" si="473"/>
        <v>0</v>
      </c>
      <c r="E183" s="17">
        <f>D183*Premissas!$C$6</f>
        <v>0</v>
      </c>
      <c r="F183" s="15">
        <f t="shared" si="474"/>
        <v>58.91</v>
      </c>
      <c r="G183" s="18">
        <f>F183*Premissas!$C$5</f>
        <v>1899.0601075608984</v>
      </c>
      <c r="H183" s="22">
        <f t="shared" si="475"/>
        <v>1899.0601075608984</v>
      </c>
      <c r="J183" t="s">
        <v>164</v>
      </c>
      <c r="K183">
        <f t="shared" ref="K183" si="479">K168+1</f>
        <v>58</v>
      </c>
    </row>
    <row r="184" spans="1:12" x14ac:dyDescent="0.25">
      <c r="A184" s="6" t="str">
        <f t="shared" ref="A184:C184" si="480">A169</f>
        <v>agosto/19</v>
      </c>
      <c r="B184" s="29">
        <f t="shared" ref="B184" si="481">IF(K183*1.05&lt;C184,K181,K183)</f>
        <v>58</v>
      </c>
      <c r="C184" s="6">
        <f t="shared" ref="C184:E184" si="482">C169</f>
        <v>46.48</v>
      </c>
      <c r="D184" s="16">
        <f t="shared" si="473"/>
        <v>0</v>
      </c>
      <c r="E184" s="17">
        <f>D184*Premissas!$C$6</f>
        <v>0</v>
      </c>
      <c r="F184" s="15">
        <f t="shared" si="474"/>
        <v>58</v>
      </c>
      <c r="G184" s="18">
        <f>F184*Premissas!$C$5</f>
        <v>1869.7247706422017</v>
      </c>
      <c r="H184" s="22">
        <f t="shared" si="475"/>
        <v>1869.7247706422017</v>
      </c>
      <c r="J184" t="s">
        <v>163</v>
      </c>
      <c r="L184" s="108">
        <f t="shared" ref="L184" si="483">H194</f>
        <v>31649.604871875981</v>
      </c>
    </row>
    <row r="185" spans="1:12" x14ac:dyDescent="0.25">
      <c r="A185" s="6" t="str">
        <f t="shared" ref="A185:C185" si="484">A170</f>
        <v>julho/19</v>
      </c>
      <c r="B185" s="29">
        <f t="shared" ref="B185" si="485">IF(K183*1.05&lt;C185,K181,K183)</f>
        <v>89.49</v>
      </c>
      <c r="C185" s="6">
        <f t="shared" ref="C185:E185" si="486">C170</f>
        <v>63.17</v>
      </c>
      <c r="D185" s="16">
        <f t="shared" si="473"/>
        <v>0</v>
      </c>
      <c r="E185" s="17">
        <f>D185*Premissas!$C$6</f>
        <v>0</v>
      </c>
      <c r="F185" s="15">
        <f t="shared" si="474"/>
        <v>89.49</v>
      </c>
      <c r="G185" s="18">
        <f>F185*Premissas!$C$5</f>
        <v>2884.8563745650108</v>
      </c>
      <c r="H185" s="22">
        <f t="shared" si="475"/>
        <v>2884.8563745650108</v>
      </c>
    </row>
    <row r="186" spans="1:12" x14ac:dyDescent="0.25">
      <c r="A186" s="6" t="str">
        <f t="shared" ref="A186:C186" si="487">A171</f>
        <v>junho/19</v>
      </c>
      <c r="B186" s="29">
        <f t="shared" ref="B186" si="488">IF(K183*1.05&lt;C186,K181,K183)</f>
        <v>58</v>
      </c>
      <c r="C186" s="6">
        <f t="shared" ref="C186:E186" si="489">C171</f>
        <v>59.47</v>
      </c>
      <c r="D186" s="16">
        <f t="shared" si="473"/>
        <v>0</v>
      </c>
      <c r="E186" s="17">
        <f>D186*Premissas!$C$6</f>
        <v>0</v>
      </c>
      <c r="F186" s="15">
        <f t="shared" si="474"/>
        <v>59.47</v>
      </c>
      <c r="G186" s="18">
        <f>F186*Premissas!$C$5</f>
        <v>1917.1126225877886</v>
      </c>
      <c r="H186" s="22">
        <f t="shared" si="475"/>
        <v>1917.1126225877886</v>
      </c>
    </row>
    <row r="187" spans="1:12" x14ac:dyDescent="0.25">
      <c r="A187" s="6" t="str">
        <f t="shared" ref="A187:C187" si="490">A172</f>
        <v>maio/19</v>
      </c>
      <c r="B187" s="29">
        <f t="shared" ref="B187" si="491">IF(K183*1.05&lt;C187,K181,K183)</f>
        <v>89.49</v>
      </c>
      <c r="C187" s="6">
        <f t="shared" ref="C187:E187" si="492">C172</f>
        <v>61.04</v>
      </c>
      <c r="D187" s="16">
        <f t="shared" si="473"/>
        <v>0</v>
      </c>
      <c r="E187" s="17">
        <f>D187*Premissas!$C$6</f>
        <v>0</v>
      </c>
      <c r="F187" s="15">
        <f t="shared" si="474"/>
        <v>89.49</v>
      </c>
      <c r="G187" s="18">
        <f>F187*Premissas!$C$5</f>
        <v>2884.8563745650108</v>
      </c>
      <c r="H187" s="22">
        <f t="shared" si="475"/>
        <v>2884.8563745650108</v>
      </c>
    </row>
    <row r="188" spans="1:12" x14ac:dyDescent="0.25">
      <c r="A188" s="6" t="str">
        <f t="shared" ref="A188:C188" si="493">A173</f>
        <v>abril/19</v>
      </c>
      <c r="B188" s="29">
        <f t="shared" ref="B188" si="494">IF(K183*1.05&lt;C188,K181,K183)</f>
        <v>89.49</v>
      </c>
      <c r="C188" s="6">
        <f t="shared" ref="C188:E188" si="495">C173</f>
        <v>81.98</v>
      </c>
      <c r="D188" s="16">
        <f t="shared" si="473"/>
        <v>0</v>
      </c>
      <c r="E188" s="17">
        <f>D188*Premissas!$C$6</f>
        <v>0</v>
      </c>
      <c r="F188" s="15">
        <f t="shared" si="474"/>
        <v>89.49</v>
      </c>
      <c r="G188" s="18">
        <f>F188*Premissas!$C$5</f>
        <v>2884.8563745650108</v>
      </c>
      <c r="H188" s="22">
        <f t="shared" si="475"/>
        <v>2884.8563745650108</v>
      </c>
    </row>
    <row r="189" spans="1:12" x14ac:dyDescent="0.25">
      <c r="A189" s="6" t="str">
        <f t="shared" ref="A189:C189" si="496">A174</f>
        <v>março/19</v>
      </c>
      <c r="B189" s="29">
        <f t="shared" ref="B189" si="497">IF(K183*1.05&lt;C189,K181,K183)</f>
        <v>89.49</v>
      </c>
      <c r="C189" s="6">
        <f t="shared" ref="C189:E189" si="498">C174</f>
        <v>77.73</v>
      </c>
      <c r="D189" s="16">
        <f t="shared" si="473"/>
        <v>0</v>
      </c>
      <c r="E189" s="17">
        <f>D189*Premissas!$C$6</f>
        <v>0</v>
      </c>
      <c r="F189" s="15">
        <f t="shared" si="474"/>
        <v>89.49</v>
      </c>
      <c r="G189" s="18">
        <f>F189*Premissas!$C$5</f>
        <v>2884.8563745650108</v>
      </c>
      <c r="H189" s="22">
        <f t="shared" si="475"/>
        <v>2884.8563745650108</v>
      </c>
    </row>
    <row r="190" spans="1:12" x14ac:dyDescent="0.25">
      <c r="A190" s="6" t="str">
        <f t="shared" ref="A190:C190" si="499">A175</f>
        <v>fevereiro/19</v>
      </c>
      <c r="B190" s="29">
        <f t="shared" ref="B190" si="500">IF(K183*1.05&lt;C190,K181,K183)</f>
        <v>89.49</v>
      </c>
      <c r="C190" s="6">
        <f t="shared" ref="C190:E190" si="501">C175</f>
        <v>89.49</v>
      </c>
      <c r="D190" s="16">
        <f t="shared" si="473"/>
        <v>0</v>
      </c>
      <c r="E190" s="17">
        <f>D190*Premissas!$C$6</f>
        <v>0</v>
      </c>
      <c r="F190" s="15">
        <f t="shared" si="474"/>
        <v>89.49</v>
      </c>
      <c r="G190" s="18">
        <f>F190*Premissas!$C$5</f>
        <v>2884.8563745650108</v>
      </c>
      <c r="H190" s="22">
        <f t="shared" si="475"/>
        <v>2884.8563745650108</v>
      </c>
    </row>
    <row r="191" spans="1:12" x14ac:dyDescent="0.25">
      <c r="A191" s="6" t="str">
        <f t="shared" ref="A191:C191" si="502">A176</f>
        <v>janeiro/19</v>
      </c>
      <c r="B191" s="29">
        <f t="shared" ref="B191" si="503">IF(K183*1.05&lt;C191,K181,K183)</f>
        <v>89.49</v>
      </c>
      <c r="C191" s="6">
        <f t="shared" ref="C191:E191" si="504">C176</f>
        <v>81.09</v>
      </c>
      <c r="D191" s="16">
        <f t="shared" si="473"/>
        <v>0</v>
      </c>
      <c r="E191" s="17">
        <f>D191*Premissas!$C$6</f>
        <v>0</v>
      </c>
      <c r="F191" s="15">
        <f t="shared" si="474"/>
        <v>89.49</v>
      </c>
      <c r="G191" s="18">
        <f>F191*Premissas!$C$5</f>
        <v>2884.8563745650108</v>
      </c>
      <c r="H191" s="22">
        <f t="shared" si="475"/>
        <v>2884.8563745650108</v>
      </c>
    </row>
    <row r="192" spans="1:12" x14ac:dyDescent="0.25">
      <c r="A192" s="6" t="str">
        <f t="shared" ref="A192:C192" si="505">A177</f>
        <v>dezembro/18</v>
      </c>
      <c r="B192" s="29">
        <f t="shared" ref="B192" si="506">IF(K183*1.05&lt;C192,K181,K183)</f>
        <v>89.49</v>
      </c>
      <c r="C192" s="6">
        <f t="shared" ref="C192:E192" si="507">C177</f>
        <v>66.98</v>
      </c>
      <c r="D192" s="16">
        <f t="shared" si="473"/>
        <v>0</v>
      </c>
      <c r="E192" s="17">
        <f>D192*Premissas!$C$6</f>
        <v>0</v>
      </c>
      <c r="F192" s="15">
        <f t="shared" si="474"/>
        <v>89.49</v>
      </c>
      <c r="G192" s="18">
        <f>F192*Premissas!$C$5</f>
        <v>2884.8563745650108</v>
      </c>
      <c r="H192" s="22">
        <f t="shared" si="475"/>
        <v>2884.8563745650108</v>
      </c>
    </row>
    <row r="193" spans="1:12" x14ac:dyDescent="0.25">
      <c r="A193" s="6" t="str">
        <f t="shared" ref="A193:C193" si="508">A178</f>
        <v>novembro/18</v>
      </c>
      <c r="B193" s="29">
        <f t="shared" ref="B193" si="509">IF(K183*1.05&lt;C193,K181,K183)</f>
        <v>89.49</v>
      </c>
      <c r="C193" s="6">
        <f t="shared" ref="C193:E194" si="510">C178</f>
        <v>66.42</v>
      </c>
      <c r="D193" s="16">
        <f t="shared" si="473"/>
        <v>0</v>
      </c>
      <c r="E193" s="17">
        <f>D193*Premissas!$C$6</f>
        <v>0</v>
      </c>
      <c r="F193" s="15">
        <f t="shared" si="474"/>
        <v>89.49</v>
      </c>
      <c r="G193" s="18">
        <f>F193*Premissas!$C$5</f>
        <v>2884.8563745650108</v>
      </c>
      <c r="H193" s="22">
        <f t="shared" si="475"/>
        <v>2884.8563745650108</v>
      </c>
    </row>
    <row r="194" spans="1:12" x14ac:dyDescent="0.25">
      <c r="A194" s="6" t="str">
        <f t="shared" ref="A194:C194" si="511">A179</f>
        <v>Total/Média</v>
      </c>
      <c r="B194" s="6"/>
      <c r="C194" s="6">
        <f t="shared" si="510"/>
        <v>89.49</v>
      </c>
      <c r="D194" s="5"/>
      <c r="E194" s="27">
        <f t="shared" ref="E194" si="512">SUM(E182:E193)</f>
        <v>0</v>
      </c>
      <c r="F194" s="5"/>
      <c r="G194" s="27">
        <f t="shared" ref="G194:H194" si="513">SUM(G182:G193)</f>
        <v>31649.604871875981</v>
      </c>
      <c r="H194" s="27">
        <f t="shared" si="513"/>
        <v>31649.604871875981</v>
      </c>
    </row>
    <row r="196" spans="1:12" x14ac:dyDescent="0.25">
      <c r="A196" s="6" t="str">
        <f t="shared" ref="A196:C196" si="514">A181</f>
        <v>Data</v>
      </c>
      <c r="B196" s="6" t="str">
        <f t="shared" si="514"/>
        <v>kW (C)</v>
      </c>
      <c r="C196" s="6" t="str">
        <f t="shared" si="514"/>
        <v>kW (L)</v>
      </c>
      <c r="D196" s="14" t="s">
        <v>20</v>
      </c>
      <c r="E196" s="14" t="s">
        <v>21</v>
      </c>
      <c r="F196" s="6" t="s">
        <v>22</v>
      </c>
      <c r="G196" s="6" t="s">
        <v>23</v>
      </c>
      <c r="H196" s="14" t="s">
        <v>26</v>
      </c>
      <c r="J196" s="52" t="s">
        <v>161</v>
      </c>
      <c r="K196">
        <f t="shared" ref="K196:K197" si="515">K181</f>
        <v>89.49</v>
      </c>
    </row>
    <row r="197" spans="1:12" x14ac:dyDescent="0.25">
      <c r="A197" s="6" t="str">
        <f t="shared" ref="A197:C197" si="516">A182</f>
        <v>outubro/19</v>
      </c>
      <c r="B197" s="29">
        <f t="shared" ref="B197" si="517">IF(K198*1.05&lt;C197,K196,K198)</f>
        <v>89.49</v>
      </c>
      <c r="C197" s="6">
        <f t="shared" ref="C197:E197" si="518">C182</f>
        <v>63.39</v>
      </c>
      <c r="D197" s="16">
        <f t="shared" ref="D197:D208" si="519">IF(C197&gt;1.05*B197,C197-B197,0)</f>
        <v>0</v>
      </c>
      <c r="E197" s="17">
        <f>D197*Premissas!$C$6</f>
        <v>0</v>
      </c>
      <c r="F197" s="15">
        <f t="shared" ref="F197:F260" si="520">LARGE(B197:C197,1)</f>
        <v>89.49</v>
      </c>
      <c r="G197" s="18">
        <f>F197*Premissas!$C$5</f>
        <v>2884.8563745650108</v>
      </c>
      <c r="H197" s="22">
        <f t="shared" ref="H197:H208" si="521">G197+E197</f>
        <v>2884.8563745650108</v>
      </c>
      <c r="J197" t="s">
        <v>162</v>
      </c>
      <c r="K197">
        <f t="shared" si="515"/>
        <v>46.48</v>
      </c>
    </row>
    <row r="198" spans="1:12" x14ac:dyDescent="0.25">
      <c r="A198" s="6" t="str">
        <f t="shared" ref="A198:C198" si="522">A183</f>
        <v>setembro/19</v>
      </c>
      <c r="B198" s="29">
        <f t="shared" ref="B198" si="523">IF(K198*1.05&lt;C198,K196,K198)</f>
        <v>59</v>
      </c>
      <c r="C198" s="6">
        <f t="shared" ref="C198:E198" si="524">C183</f>
        <v>58.91</v>
      </c>
      <c r="D198" s="16">
        <f t="shared" si="519"/>
        <v>0</v>
      </c>
      <c r="E198" s="17">
        <f>D198*Premissas!$C$6</f>
        <v>0</v>
      </c>
      <c r="F198" s="15">
        <f t="shared" si="520"/>
        <v>59</v>
      </c>
      <c r="G198" s="18">
        <f>F198*Premissas!$C$5</f>
        <v>1901.9614046187914</v>
      </c>
      <c r="H198" s="22">
        <f t="shared" si="521"/>
        <v>1901.9614046187914</v>
      </c>
      <c r="J198" t="s">
        <v>164</v>
      </c>
      <c r="K198">
        <f t="shared" ref="K198" si="525">K183+1</f>
        <v>59</v>
      </c>
    </row>
    <row r="199" spans="1:12" x14ac:dyDescent="0.25">
      <c r="A199" s="6" t="str">
        <f t="shared" ref="A199:C199" si="526">A184</f>
        <v>agosto/19</v>
      </c>
      <c r="B199" s="29">
        <f t="shared" ref="B199" si="527">IF(K198*1.05&lt;C199,K196,K198)</f>
        <v>59</v>
      </c>
      <c r="C199" s="6">
        <f t="shared" ref="C199:E199" si="528">C184</f>
        <v>46.48</v>
      </c>
      <c r="D199" s="16">
        <f t="shared" si="519"/>
        <v>0</v>
      </c>
      <c r="E199" s="17">
        <f>D199*Premissas!$C$6</f>
        <v>0</v>
      </c>
      <c r="F199" s="15">
        <f t="shared" si="520"/>
        <v>59</v>
      </c>
      <c r="G199" s="18">
        <f>F199*Premissas!$C$5</f>
        <v>1901.9614046187914</v>
      </c>
      <c r="H199" s="22">
        <f t="shared" si="521"/>
        <v>1901.9614046187914</v>
      </c>
      <c r="J199" t="s">
        <v>163</v>
      </c>
      <c r="L199" s="108">
        <f t="shared" ref="L199" si="529">H209</f>
        <v>30767.610566276489</v>
      </c>
    </row>
    <row r="200" spans="1:12" x14ac:dyDescent="0.25">
      <c r="A200" s="6" t="str">
        <f t="shared" ref="A200:C200" si="530">A185</f>
        <v>julho/19</v>
      </c>
      <c r="B200" s="29">
        <f t="shared" ref="B200" si="531">IF(K198*1.05&lt;C200,K196,K198)</f>
        <v>89.49</v>
      </c>
      <c r="C200" s="6">
        <f t="shared" ref="C200:E200" si="532">C185</f>
        <v>63.17</v>
      </c>
      <c r="D200" s="16">
        <f t="shared" si="519"/>
        <v>0</v>
      </c>
      <c r="E200" s="17">
        <f>D200*Premissas!$C$6</f>
        <v>0</v>
      </c>
      <c r="F200" s="15">
        <f t="shared" si="520"/>
        <v>89.49</v>
      </c>
      <c r="G200" s="18">
        <f>F200*Premissas!$C$5</f>
        <v>2884.8563745650108</v>
      </c>
      <c r="H200" s="22">
        <f t="shared" si="521"/>
        <v>2884.8563745650108</v>
      </c>
    </row>
    <row r="201" spans="1:12" x14ac:dyDescent="0.25">
      <c r="A201" s="6" t="str">
        <f t="shared" ref="A201:C201" si="533">A186</f>
        <v>junho/19</v>
      </c>
      <c r="B201" s="29">
        <f t="shared" ref="B201" si="534">IF(K198*1.05&lt;C201,K196,K198)</f>
        <v>59</v>
      </c>
      <c r="C201" s="6">
        <f t="shared" ref="C201:E201" si="535">C186</f>
        <v>59.47</v>
      </c>
      <c r="D201" s="16">
        <f t="shared" si="519"/>
        <v>0</v>
      </c>
      <c r="E201" s="17">
        <f>D201*Premissas!$C$6</f>
        <v>0</v>
      </c>
      <c r="F201" s="15">
        <f t="shared" si="520"/>
        <v>59.47</v>
      </c>
      <c r="G201" s="18">
        <f>F201*Premissas!$C$5</f>
        <v>1917.1126225877886</v>
      </c>
      <c r="H201" s="22">
        <f t="shared" si="521"/>
        <v>1917.1126225877886</v>
      </c>
    </row>
    <row r="202" spans="1:12" x14ac:dyDescent="0.25">
      <c r="A202" s="6" t="str">
        <f t="shared" ref="A202:C202" si="536">A187</f>
        <v>maio/19</v>
      </c>
      <c r="B202" s="29">
        <f t="shared" ref="B202" si="537">IF(K198*1.05&lt;C202,K196,K198)</f>
        <v>59</v>
      </c>
      <c r="C202" s="6">
        <f t="shared" ref="C202:E202" si="538">C187</f>
        <v>61.04</v>
      </c>
      <c r="D202" s="16">
        <f t="shared" si="519"/>
        <v>0</v>
      </c>
      <c r="E202" s="17">
        <f>D202*Premissas!$C$6</f>
        <v>0</v>
      </c>
      <c r="F202" s="15">
        <f t="shared" si="520"/>
        <v>61.04</v>
      </c>
      <c r="G202" s="18">
        <f>F202*Premissas!$C$5</f>
        <v>1967.7241379310344</v>
      </c>
      <c r="H202" s="22">
        <f t="shared" si="521"/>
        <v>1967.7241379310344</v>
      </c>
    </row>
    <row r="203" spans="1:12" x14ac:dyDescent="0.25">
      <c r="A203" s="6" t="str">
        <f t="shared" ref="A203:C203" si="539">A188</f>
        <v>abril/19</v>
      </c>
      <c r="B203" s="29">
        <f t="shared" ref="B203" si="540">IF(K198*1.05&lt;C203,K196,K198)</f>
        <v>89.49</v>
      </c>
      <c r="C203" s="6">
        <f t="shared" ref="C203:E203" si="541">C188</f>
        <v>81.98</v>
      </c>
      <c r="D203" s="16">
        <f t="shared" si="519"/>
        <v>0</v>
      </c>
      <c r="E203" s="17">
        <f>D203*Premissas!$C$6</f>
        <v>0</v>
      </c>
      <c r="F203" s="15">
        <f t="shared" si="520"/>
        <v>89.49</v>
      </c>
      <c r="G203" s="18">
        <f>F203*Premissas!$C$5</f>
        <v>2884.8563745650108</v>
      </c>
      <c r="H203" s="22">
        <f t="shared" si="521"/>
        <v>2884.8563745650108</v>
      </c>
    </row>
    <row r="204" spans="1:12" x14ac:dyDescent="0.25">
      <c r="A204" s="6" t="str">
        <f t="shared" ref="A204:C204" si="542">A189</f>
        <v>março/19</v>
      </c>
      <c r="B204" s="29">
        <f t="shared" ref="B204" si="543">IF(K198*1.05&lt;C204,K196,K198)</f>
        <v>89.49</v>
      </c>
      <c r="C204" s="6">
        <f t="shared" ref="C204:E204" si="544">C189</f>
        <v>77.73</v>
      </c>
      <c r="D204" s="16">
        <f t="shared" si="519"/>
        <v>0</v>
      </c>
      <c r="E204" s="17">
        <f>D204*Premissas!$C$6</f>
        <v>0</v>
      </c>
      <c r="F204" s="15">
        <f t="shared" si="520"/>
        <v>89.49</v>
      </c>
      <c r="G204" s="18">
        <f>F204*Premissas!$C$5</f>
        <v>2884.8563745650108</v>
      </c>
      <c r="H204" s="22">
        <f t="shared" si="521"/>
        <v>2884.8563745650108</v>
      </c>
    </row>
    <row r="205" spans="1:12" x14ac:dyDescent="0.25">
      <c r="A205" s="6" t="str">
        <f t="shared" ref="A205:C205" si="545">A190</f>
        <v>fevereiro/19</v>
      </c>
      <c r="B205" s="29">
        <f t="shared" ref="B205" si="546">IF(K198*1.05&lt;C205,K196,K198)</f>
        <v>89.49</v>
      </c>
      <c r="C205" s="6">
        <f t="shared" ref="C205:E205" si="547">C190</f>
        <v>89.49</v>
      </c>
      <c r="D205" s="16">
        <f t="shared" si="519"/>
        <v>0</v>
      </c>
      <c r="E205" s="17">
        <f>D205*Premissas!$C$6</f>
        <v>0</v>
      </c>
      <c r="F205" s="15">
        <f t="shared" si="520"/>
        <v>89.49</v>
      </c>
      <c r="G205" s="18">
        <f>F205*Premissas!$C$5</f>
        <v>2884.8563745650108</v>
      </c>
      <c r="H205" s="22">
        <f t="shared" si="521"/>
        <v>2884.8563745650108</v>
      </c>
    </row>
    <row r="206" spans="1:12" x14ac:dyDescent="0.25">
      <c r="A206" s="6" t="str">
        <f t="shared" ref="A206:C206" si="548">A191</f>
        <v>janeiro/19</v>
      </c>
      <c r="B206" s="29">
        <f t="shared" ref="B206" si="549">IF(K198*1.05&lt;C206,K196,K198)</f>
        <v>89.49</v>
      </c>
      <c r="C206" s="6">
        <f t="shared" ref="C206:E206" si="550">C191</f>
        <v>81.09</v>
      </c>
      <c r="D206" s="16">
        <f t="shared" si="519"/>
        <v>0</v>
      </c>
      <c r="E206" s="17">
        <f>D206*Premissas!$C$6</f>
        <v>0</v>
      </c>
      <c r="F206" s="15">
        <f t="shared" si="520"/>
        <v>89.49</v>
      </c>
      <c r="G206" s="18">
        <f>F206*Premissas!$C$5</f>
        <v>2884.8563745650108</v>
      </c>
      <c r="H206" s="22">
        <f t="shared" si="521"/>
        <v>2884.8563745650108</v>
      </c>
    </row>
    <row r="207" spans="1:12" x14ac:dyDescent="0.25">
      <c r="A207" s="6" t="str">
        <f t="shared" ref="A207:C207" si="551">A192</f>
        <v>dezembro/18</v>
      </c>
      <c r="B207" s="29">
        <f t="shared" ref="B207" si="552">IF(K198*1.05&lt;C207,K196,K198)</f>
        <v>89.49</v>
      </c>
      <c r="C207" s="6">
        <f t="shared" ref="C207:E207" si="553">C192</f>
        <v>66.98</v>
      </c>
      <c r="D207" s="16">
        <f t="shared" si="519"/>
        <v>0</v>
      </c>
      <c r="E207" s="17">
        <f>D207*Premissas!$C$6</f>
        <v>0</v>
      </c>
      <c r="F207" s="15">
        <f t="shared" si="520"/>
        <v>89.49</v>
      </c>
      <c r="G207" s="18">
        <f>F207*Premissas!$C$5</f>
        <v>2884.8563745650108</v>
      </c>
      <c r="H207" s="22">
        <f t="shared" si="521"/>
        <v>2884.8563745650108</v>
      </c>
    </row>
    <row r="208" spans="1:12" x14ac:dyDescent="0.25">
      <c r="A208" s="6" t="str">
        <f t="shared" ref="A208:C208" si="554">A193</f>
        <v>novembro/18</v>
      </c>
      <c r="B208" s="29">
        <f t="shared" ref="B208" si="555">IF(K198*1.05&lt;C208,K196,K198)</f>
        <v>89.49</v>
      </c>
      <c r="C208" s="6">
        <f t="shared" ref="C208:E209" si="556">C193</f>
        <v>66.42</v>
      </c>
      <c r="D208" s="16">
        <f t="shared" si="519"/>
        <v>0</v>
      </c>
      <c r="E208" s="17">
        <f>D208*Premissas!$C$6</f>
        <v>0</v>
      </c>
      <c r="F208" s="15">
        <f t="shared" si="520"/>
        <v>89.49</v>
      </c>
      <c r="G208" s="18">
        <f>F208*Premissas!$C$5</f>
        <v>2884.8563745650108</v>
      </c>
      <c r="H208" s="22">
        <f t="shared" si="521"/>
        <v>2884.8563745650108</v>
      </c>
    </row>
    <row r="209" spans="1:12" x14ac:dyDescent="0.25">
      <c r="A209" s="6" t="str">
        <f t="shared" ref="A209:C209" si="557">A194</f>
        <v>Total/Média</v>
      </c>
      <c r="B209" s="6"/>
      <c r="C209" s="6">
        <f t="shared" si="556"/>
        <v>89.49</v>
      </c>
      <c r="D209" s="5"/>
      <c r="E209" s="27">
        <f t="shared" ref="E209" si="558">SUM(E197:E208)</f>
        <v>0</v>
      </c>
      <c r="F209" s="5"/>
      <c r="G209" s="27">
        <f t="shared" ref="G209:H209" si="559">SUM(G197:G208)</f>
        <v>30767.610566276489</v>
      </c>
      <c r="H209" s="27">
        <f t="shared" si="559"/>
        <v>30767.610566276489</v>
      </c>
    </row>
    <row r="211" spans="1:12" x14ac:dyDescent="0.25">
      <c r="A211" s="6" t="str">
        <f t="shared" ref="A211:C211" si="560">A196</f>
        <v>Data</v>
      </c>
      <c r="B211" s="6" t="str">
        <f t="shared" si="560"/>
        <v>kW (C)</v>
      </c>
      <c r="C211" s="6" t="str">
        <f t="shared" si="560"/>
        <v>kW (L)</v>
      </c>
      <c r="D211" s="14" t="s">
        <v>20</v>
      </c>
      <c r="E211" s="14" t="s">
        <v>21</v>
      </c>
      <c r="F211" s="6" t="s">
        <v>22</v>
      </c>
      <c r="G211" s="6" t="s">
        <v>23</v>
      </c>
      <c r="H211" s="14" t="s">
        <v>26</v>
      </c>
      <c r="J211" s="52" t="s">
        <v>161</v>
      </c>
      <c r="K211">
        <f t="shared" ref="K211:K212" si="561">K196</f>
        <v>89.49</v>
      </c>
    </row>
    <row r="212" spans="1:12" x14ac:dyDescent="0.25">
      <c r="A212" s="6" t="str">
        <f t="shared" ref="A212:C212" si="562">A197</f>
        <v>outubro/19</v>
      </c>
      <c r="B212" s="29">
        <f t="shared" ref="B212" si="563">IF(K213*1.05&lt;C212,K211,K213)</f>
        <v>89.49</v>
      </c>
      <c r="C212" s="6">
        <f t="shared" ref="C212:E212" si="564">C197</f>
        <v>63.39</v>
      </c>
      <c r="D212" s="16">
        <f t="shared" ref="D212:D223" si="565">IF(C212&gt;1.05*B212,C212-B212,0)</f>
        <v>0</v>
      </c>
      <c r="E212" s="17">
        <f>D212*Premissas!$C$6</f>
        <v>0</v>
      </c>
      <c r="F212" s="15">
        <f t="shared" ref="F212:F275" si="566">LARGE(B212:C212,1)</f>
        <v>89.49</v>
      </c>
      <c r="G212" s="18">
        <f>F212*Premissas!$C$5</f>
        <v>2884.8563745650108</v>
      </c>
      <c r="H212" s="22">
        <f t="shared" ref="H212:H223" si="567">G212+E212</f>
        <v>2884.8563745650108</v>
      </c>
      <c r="J212" t="s">
        <v>162</v>
      </c>
      <c r="K212">
        <f t="shared" si="561"/>
        <v>46.48</v>
      </c>
    </row>
    <row r="213" spans="1:12" x14ac:dyDescent="0.25">
      <c r="A213" s="6" t="str">
        <f t="shared" ref="A213:C213" si="568">A198</f>
        <v>setembro/19</v>
      </c>
      <c r="B213" s="29">
        <f t="shared" ref="B213" si="569">IF(K213*1.05&lt;C213,K211,K213)</f>
        <v>60</v>
      </c>
      <c r="C213" s="6">
        <f t="shared" ref="C213:E213" si="570">C198</f>
        <v>58.91</v>
      </c>
      <c r="D213" s="16">
        <f t="shared" si="565"/>
        <v>0</v>
      </c>
      <c r="E213" s="17">
        <f>D213*Premissas!$C$6</f>
        <v>0</v>
      </c>
      <c r="F213" s="15">
        <f t="shared" si="566"/>
        <v>60</v>
      </c>
      <c r="G213" s="18">
        <f>F213*Premissas!$C$5</f>
        <v>1934.1980385953811</v>
      </c>
      <c r="H213" s="22">
        <f t="shared" si="567"/>
        <v>1934.1980385953811</v>
      </c>
      <c r="J213" t="s">
        <v>164</v>
      </c>
      <c r="K213">
        <f t="shared" ref="K213" si="571">K198+1</f>
        <v>60</v>
      </c>
    </row>
    <row r="214" spans="1:12" x14ac:dyDescent="0.25">
      <c r="A214" s="6" t="str">
        <f t="shared" ref="A214:C214" si="572">A199</f>
        <v>agosto/19</v>
      </c>
      <c r="B214" s="29">
        <f t="shared" ref="B214" si="573">IF(K213*1.05&lt;C214,K211,K213)</f>
        <v>60</v>
      </c>
      <c r="C214" s="6">
        <f t="shared" ref="C214:E214" si="574">C199</f>
        <v>46.48</v>
      </c>
      <c r="D214" s="16">
        <f t="shared" si="565"/>
        <v>0</v>
      </c>
      <c r="E214" s="17">
        <f>D214*Premissas!$C$6</f>
        <v>0</v>
      </c>
      <c r="F214" s="15">
        <f t="shared" si="566"/>
        <v>60</v>
      </c>
      <c r="G214" s="18">
        <f>F214*Premissas!$C$5</f>
        <v>1934.1980385953811</v>
      </c>
      <c r="H214" s="22">
        <f t="shared" si="567"/>
        <v>1934.1980385953811</v>
      </c>
      <c r="J214" t="s">
        <v>163</v>
      </c>
      <c r="L214" s="108">
        <f t="shared" ref="L214" si="575">H224</f>
        <v>30849.169250237261</v>
      </c>
    </row>
    <row r="215" spans="1:12" x14ac:dyDescent="0.25">
      <c r="A215" s="6" t="str">
        <f t="shared" ref="A215:C215" si="576">A200</f>
        <v>julho/19</v>
      </c>
      <c r="B215" s="29">
        <f t="shared" ref="B215" si="577">IF(K213*1.05&lt;C215,K211,K213)</f>
        <v>89.49</v>
      </c>
      <c r="C215" s="6">
        <f t="shared" ref="C215:E215" si="578">C200</f>
        <v>63.17</v>
      </c>
      <c r="D215" s="16">
        <f t="shared" si="565"/>
        <v>0</v>
      </c>
      <c r="E215" s="17">
        <f>D215*Premissas!$C$6</f>
        <v>0</v>
      </c>
      <c r="F215" s="15">
        <f t="shared" si="566"/>
        <v>89.49</v>
      </c>
      <c r="G215" s="18">
        <f>F215*Premissas!$C$5</f>
        <v>2884.8563745650108</v>
      </c>
      <c r="H215" s="22">
        <f t="shared" si="567"/>
        <v>2884.8563745650108</v>
      </c>
    </row>
    <row r="216" spans="1:12" x14ac:dyDescent="0.25">
      <c r="A216" s="6" t="str">
        <f t="shared" ref="A216:C216" si="579">A201</f>
        <v>junho/19</v>
      </c>
      <c r="B216" s="29">
        <f t="shared" ref="B216" si="580">IF(K213*1.05&lt;C216,K211,K213)</f>
        <v>60</v>
      </c>
      <c r="C216" s="6">
        <f t="shared" ref="C216:E216" si="581">C201</f>
        <v>59.47</v>
      </c>
      <c r="D216" s="16">
        <f t="shared" si="565"/>
        <v>0</v>
      </c>
      <c r="E216" s="17">
        <f>D216*Premissas!$C$6</f>
        <v>0</v>
      </c>
      <c r="F216" s="15">
        <f t="shared" si="566"/>
        <v>60</v>
      </c>
      <c r="G216" s="18">
        <f>F216*Premissas!$C$5</f>
        <v>1934.1980385953811</v>
      </c>
      <c r="H216" s="22">
        <f t="shared" si="567"/>
        <v>1934.1980385953811</v>
      </c>
    </row>
    <row r="217" spans="1:12" x14ac:dyDescent="0.25">
      <c r="A217" s="6" t="str">
        <f t="shared" ref="A217:C217" si="582">A202</f>
        <v>maio/19</v>
      </c>
      <c r="B217" s="29">
        <f t="shared" ref="B217" si="583">IF(K213*1.05&lt;C217,K211,K213)</f>
        <v>60</v>
      </c>
      <c r="C217" s="6">
        <f t="shared" ref="C217:E217" si="584">C202</f>
        <v>61.04</v>
      </c>
      <c r="D217" s="16">
        <f t="shared" si="565"/>
        <v>0</v>
      </c>
      <c r="E217" s="17">
        <f>D217*Premissas!$C$6</f>
        <v>0</v>
      </c>
      <c r="F217" s="15">
        <f t="shared" si="566"/>
        <v>61.04</v>
      </c>
      <c r="G217" s="18">
        <f>F217*Premissas!$C$5</f>
        <v>1967.7241379310344</v>
      </c>
      <c r="H217" s="22">
        <f t="shared" si="567"/>
        <v>1967.7241379310344</v>
      </c>
    </row>
    <row r="218" spans="1:12" x14ac:dyDescent="0.25">
      <c r="A218" s="6" t="str">
        <f t="shared" ref="A218:C218" si="585">A203</f>
        <v>abril/19</v>
      </c>
      <c r="B218" s="29">
        <f t="shared" ref="B218" si="586">IF(K213*1.05&lt;C218,K211,K213)</f>
        <v>89.49</v>
      </c>
      <c r="C218" s="6">
        <f t="shared" ref="C218:E218" si="587">C203</f>
        <v>81.98</v>
      </c>
      <c r="D218" s="16">
        <f t="shared" si="565"/>
        <v>0</v>
      </c>
      <c r="E218" s="17">
        <f>D218*Premissas!$C$6</f>
        <v>0</v>
      </c>
      <c r="F218" s="15">
        <f t="shared" si="566"/>
        <v>89.49</v>
      </c>
      <c r="G218" s="18">
        <f>F218*Premissas!$C$5</f>
        <v>2884.8563745650108</v>
      </c>
      <c r="H218" s="22">
        <f t="shared" si="567"/>
        <v>2884.8563745650108</v>
      </c>
    </row>
    <row r="219" spans="1:12" x14ac:dyDescent="0.25">
      <c r="A219" s="6" t="str">
        <f t="shared" ref="A219:C219" si="588">A204</f>
        <v>março/19</v>
      </c>
      <c r="B219" s="29">
        <f t="shared" ref="B219" si="589">IF(K213*1.05&lt;C219,K211,K213)</f>
        <v>89.49</v>
      </c>
      <c r="C219" s="6">
        <f t="shared" ref="C219:E219" si="590">C204</f>
        <v>77.73</v>
      </c>
      <c r="D219" s="16">
        <f t="shared" si="565"/>
        <v>0</v>
      </c>
      <c r="E219" s="17">
        <f>D219*Premissas!$C$6</f>
        <v>0</v>
      </c>
      <c r="F219" s="15">
        <f t="shared" si="566"/>
        <v>89.49</v>
      </c>
      <c r="G219" s="18">
        <f>F219*Premissas!$C$5</f>
        <v>2884.8563745650108</v>
      </c>
      <c r="H219" s="22">
        <f t="shared" si="567"/>
        <v>2884.8563745650108</v>
      </c>
    </row>
    <row r="220" spans="1:12" x14ac:dyDescent="0.25">
      <c r="A220" s="6" t="str">
        <f t="shared" ref="A220:C220" si="591">A205</f>
        <v>fevereiro/19</v>
      </c>
      <c r="B220" s="29">
        <f t="shared" ref="B220" si="592">IF(K213*1.05&lt;C220,K211,K213)</f>
        <v>89.49</v>
      </c>
      <c r="C220" s="6">
        <f t="shared" ref="C220:E220" si="593">C205</f>
        <v>89.49</v>
      </c>
      <c r="D220" s="16">
        <f t="shared" si="565"/>
        <v>0</v>
      </c>
      <c r="E220" s="17">
        <f>D220*Premissas!$C$6</f>
        <v>0</v>
      </c>
      <c r="F220" s="15">
        <f t="shared" si="566"/>
        <v>89.49</v>
      </c>
      <c r="G220" s="18">
        <f>F220*Premissas!$C$5</f>
        <v>2884.8563745650108</v>
      </c>
      <c r="H220" s="22">
        <f t="shared" si="567"/>
        <v>2884.8563745650108</v>
      </c>
    </row>
    <row r="221" spans="1:12" x14ac:dyDescent="0.25">
      <c r="A221" s="6" t="str">
        <f t="shared" ref="A221:C221" si="594">A206</f>
        <v>janeiro/19</v>
      </c>
      <c r="B221" s="29">
        <f t="shared" ref="B221" si="595">IF(K213*1.05&lt;C221,K211,K213)</f>
        <v>89.49</v>
      </c>
      <c r="C221" s="6">
        <f t="shared" ref="C221:E221" si="596">C206</f>
        <v>81.09</v>
      </c>
      <c r="D221" s="16">
        <f t="shared" si="565"/>
        <v>0</v>
      </c>
      <c r="E221" s="17">
        <f>D221*Premissas!$C$6</f>
        <v>0</v>
      </c>
      <c r="F221" s="15">
        <f t="shared" si="566"/>
        <v>89.49</v>
      </c>
      <c r="G221" s="18">
        <f>F221*Premissas!$C$5</f>
        <v>2884.8563745650108</v>
      </c>
      <c r="H221" s="22">
        <f t="shared" si="567"/>
        <v>2884.8563745650108</v>
      </c>
    </row>
    <row r="222" spans="1:12" x14ac:dyDescent="0.25">
      <c r="A222" s="6" t="str">
        <f t="shared" ref="A222:C222" si="597">A207</f>
        <v>dezembro/18</v>
      </c>
      <c r="B222" s="29">
        <f t="shared" ref="B222" si="598">IF(K213*1.05&lt;C222,K211,K213)</f>
        <v>89.49</v>
      </c>
      <c r="C222" s="6">
        <f t="shared" ref="C222:E222" si="599">C207</f>
        <v>66.98</v>
      </c>
      <c r="D222" s="16">
        <f t="shared" si="565"/>
        <v>0</v>
      </c>
      <c r="E222" s="17">
        <f>D222*Premissas!$C$6</f>
        <v>0</v>
      </c>
      <c r="F222" s="15">
        <f t="shared" si="566"/>
        <v>89.49</v>
      </c>
      <c r="G222" s="18">
        <f>F222*Premissas!$C$5</f>
        <v>2884.8563745650108</v>
      </c>
      <c r="H222" s="22">
        <f t="shared" si="567"/>
        <v>2884.8563745650108</v>
      </c>
    </row>
    <row r="223" spans="1:12" x14ac:dyDescent="0.25">
      <c r="A223" s="6" t="str">
        <f t="shared" ref="A223:C223" si="600">A208</f>
        <v>novembro/18</v>
      </c>
      <c r="B223" s="29">
        <f t="shared" ref="B223" si="601">IF(K213*1.05&lt;C223,K211,K213)</f>
        <v>89.49</v>
      </c>
      <c r="C223" s="6">
        <f t="shared" ref="C223:E224" si="602">C208</f>
        <v>66.42</v>
      </c>
      <c r="D223" s="16">
        <f t="shared" si="565"/>
        <v>0</v>
      </c>
      <c r="E223" s="17">
        <f>D223*Premissas!$C$6</f>
        <v>0</v>
      </c>
      <c r="F223" s="15">
        <f t="shared" si="566"/>
        <v>89.49</v>
      </c>
      <c r="G223" s="18">
        <f>F223*Premissas!$C$5</f>
        <v>2884.8563745650108</v>
      </c>
      <c r="H223" s="22">
        <f t="shared" si="567"/>
        <v>2884.8563745650108</v>
      </c>
    </row>
    <row r="224" spans="1:12" x14ac:dyDescent="0.25">
      <c r="A224" s="6" t="str">
        <f t="shared" ref="A224:C224" si="603">A209</f>
        <v>Total/Média</v>
      </c>
      <c r="B224" s="6"/>
      <c r="C224" s="6">
        <f t="shared" si="602"/>
        <v>89.49</v>
      </c>
      <c r="D224" s="5"/>
      <c r="E224" s="27">
        <f t="shared" ref="E224" si="604">SUM(E212:E223)</f>
        <v>0</v>
      </c>
      <c r="F224" s="5"/>
      <c r="G224" s="27">
        <f t="shared" ref="G224:H224" si="605">SUM(G212:G223)</f>
        <v>30849.169250237261</v>
      </c>
      <c r="H224" s="27">
        <f t="shared" si="605"/>
        <v>30849.169250237261</v>
      </c>
    </row>
    <row r="226" spans="1:12" x14ac:dyDescent="0.25">
      <c r="A226" s="6" t="str">
        <f t="shared" ref="A226:C226" si="606">A211</f>
        <v>Data</v>
      </c>
      <c r="B226" s="6" t="str">
        <f t="shared" si="606"/>
        <v>kW (C)</v>
      </c>
      <c r="C226" s="6" t="str">
        <f t="shared" si="606"/>
        <v>kW (L)</v>
      </c>
      <c r="D226" s="14" t="s">
        <v>20</v>
      </c>
      <c r="E226" s="14" t="s">
        <v>21</v>
      </c>
      <c r="F226" s="6" t="s">
        <v>22</v>
      </c>
      <c r="G226" s="6" t="s">
        <v>23</v>
      </c>
      <c r="H226" s="14" t="s">
        <v>26</v>
      </c>
      <c r="J226" s="52" t="s">
        <v>161</v>
      </c>
      <c r="K226">
        <f t="shared" ref="K226:K227" si="607">K211</f>
        <v>89.49</v>
      </c>
    </row>
    <row r="227" spans="1:12" x14ac:dyDescent="0.25">
      <c r="A227" s="6" t="str">
        <f t="shared" ref="A227:C227" si="608">A212</f>
        <v>outubro/19</v>
      </c>
      <c r="B227" s="29">
        <f t="shared" ref="B227" si="609">IF(K228*1.05&lt;C227,K226,K228)</f>
        <v>61</v>
      </c>
      <c r="C227" s="6">
        <f t="shared" ref="C227:E227" si="610">C212</f>
        <v>63.39</v>
      </c>
      <c r="D227" s="16">
        <f t="shared" ref="D227:D238" si="611">IF(C227&gt;1.05*B227,C227-B227,0)</f>
        <v>0</v>
      </c>
      <c r="E227" s="17">
        <f>D227*Premissas!$C$6</f>
        <v>0</v>
      </c>
      <c r="F227" s="15">
        <f t="shared" ref="F227:F290" si="612">LARGE(B227:C227,1)</f>
        <v>63.39</v>
      </c>
      <c r="G227" s="18">
        <f>F227*Premissas!$C$5</f>
        <v>2043.4802277760202</v>
      </c>
      <c r="H227" s="22">
        <f t="shared" ref="H227:H238" si="613">G227+E227</f>
        <v>2043.4802277760202</v>
      </c>
      <c r="J227" t="s">
        <v>162</v>
      </c>
      <c r="K227">
        <f t="shared" si="607"/>
        <v>46.48</v>
      </c>
    </row>
    <row r="228" spans="1:12" x14ac:dyDescent="0.25">
      <c r="A228" s="6" t="str">
        <f t="shared" ref="A228:C228" si="614">A213</f>
        <v>setembro/19</v>
      </c>
      <c r="B228" s="29">
        <f t="shared" ref="B228" si="615">IF(K228*1.05&lt;C228,K226,K228)</f>
        <v>61</v>
      </c>
      <c r="C228" s="6">
        <f t="shared" ref="C228:E228" si="616">C213</f>
        <v>58.91</v>
      </c>
      <c r="D228" s="16">
        <f t="shared" si="611"/>
        <v>0</v>
      </c>
      <c r="E228" s="17">
        <f>D228*Premissas!$C$6</f>
        <v>0</v>
      </c>
      <c r="F228" s="15">
        <f t="shared" si="612"/>
        <v>61</v>
      </c>
      <c r="G228" s="18">
        <f>F228*Premissas!$C$5</f>
        <v>1966.4346725719709</v>
      </c>
      <c r="H228" s="22">
        <f t="shared" si="613"/>
        <v>1966.4346725719709</v>
      </c>
      <c r="J228" t="s">
        <v>164</v>
      </c>
      <c r="K228">
        <f t="shared" ref="K228" si="617">K213+1</f>
        <v>61</v>
      </c>
    </row>
    <row r="229" spans="1:12" x14ac:dyDescent="0.25">
      <c r="A229" s="6" t="str">
        <f t="shared" ref="A229:C229" si="618">A214</f>
        <v>agosto/19</v>
      </c>
      <c r="B229" s="29">
        <f t="shared" ref="B229" si="619">IF(K228*1.05&lt;C229,K226,K228)</f>
        <v>61</v>
      </c>
      <c r="C229" s="6">
        <f t="shared" ref="C229:E229" si="620">C214</f>
        <v>46.48</v>
      </c>
      <c r="D229" s="16">
        <f t="shared" si="611"/>
        <v>0</v>
      </c>
      <c r="E229" s="17">
        <f>D229*Premissas!$C$6</f>
        <v>0</v>
      </c>
      <c r="F229" s="15">
        <f t="shared" si="612"/>
        <v>61</v>
      </c>
      <c r="G229" s="18">
        <f>F229*Premissas!$C$5</f>
        <v>1966.4346725719709</v>
      </c>
      <c r="H229" s="22">
        <f t="shared" si="613"/>
        <v>1966.4346725719709</v>
      </c>
      <c r="J229" t="s">
        <v>163</v>
      </c>
      <c r="L229" s="108">
        <f t="shared" ref="L229" si="621">H239</f>
        <v>29256.034799114197</v>
      </c>
    </row>
    <row r="230" spans="1:12" x14ac:dyDescent="0.25">
      <c r="A230" s="6" t="str">
        <f t="shared" ref="A230:C230" si="622">A215</f>
        <v>julho/19</v>
      </c>
      <c r="B230" s="29">
        <f t="shared" ref="B230" si="623">IF(K228*1.05&lt;C230,K226,K228)</f>
        <v>61</v>
      </c>
      <c r="C230" s="6">
        <f t="shared" ref="C230:E230" si="624">C215</f>
        <v>63.17</v>
      </c>
      <c r="D230" s="16">
        <f t="shared" si="611"/>
        <v>0</v>
      </c>
      <c r="E230" s="17">
        <f>D230*Premissas!$C$6</f>
        <v>0</v>
      </c>
      <c r="F230" s="15">
        <f t="shared" si="612"/>
        <v>63.17</v>
      </c>
      <c r="G230" s="18">
        <f>F230*Premissas!$C$5</f>
        <v>2036.3881683011705</v>
      </c>
      <c r="H230" s="22">
        <f t="shared" si="613"/>
        <v>2036.3881683011705</v>
      </c>
    </row>
    <row r="231" spans="1:12" x14ac:dyDescent="0.25">
      <c r="A231" s="6" t="str">
        <f t="shared" ref="A231:C231" si="625">A216</f>
        <v>junho/19</v>
      </c>
      <c r="B231" s="29">
        <f t="shared" ref="B231" si="626">IF(K228*1.05&lt;C231,K226,K228)</f>
        <v>61</v>
      </c>
      <c r="C231" s="6">
        <f t="shared" ref="C231:E231" si="627">C216</f>
        <v>59.47</v>
      </c>
      <c r="D231" s="16">
        <f t="shared" si="611"/>
        <v>0</v>
      </c>
      <c r="E231" s="17">
        <f>D231*Premissas!$C$6</f>
        <v>0</v>
      </c>
      <c r="F231" s="15">
        <f t="shared" si="612"/>
        <v>61</v>
      </c>
      <c r="G231" s="18">
        <f>F231*Premissas!$C$5</f>
        <v>1966.4346725719709</v>
      </c>
      <c r="H231" s="22">
        <f t="shared" si="613"/>
        <v>1966.4346725719709</v>
      </c>
    </row>
    <row r="232" spans="1:12" x14ac:dyDescent="0.25">
      <c r="A232" s="6" t="str">
        <f t="shared" ref="A232:C232" si="628">A217</f>
        <v>maio/19</v>
      </c>
      <c r="B232" s="29">
        <f t="shared" ref="B232" si="629">IF(K228*1.05&lt;C232,K226,K228)</f>
        <v>61</v>
      </c>
      <c r="C232" s="6">
        <f t="shared" ref="C232:E232" si="630">C217</f>
        <v>61.04</v>
      </c>
      <c r="D232" s="16">
        <f t="shared" si="611"/>
        <v>0</v>
      </c>
      <c r="E232" s="17">
        <f>D232*Premissas!$C$6</f>
        <v>0</v>
      </c>
      <c r="F232" s="15">
        <f t="shared" si="612"/>
        <v>61.04</v>
      </c>
      <c r="G232" s="18">
        <f>F232*Premissas!$C$5</f>
        <v>1967.7241379310344</v>
      </c>
      <c r="H232" s="22">
        <f t="shared" si="613"/>
        <v>1967.7241379310344</v>
      </c>
    </row>
    <row r="233" spans="1:12" x14ac:dyDescent="0.25">
      <c r="A233" s="6" t="str">
        <f t="shared" ref="A233:C233" si="631">A218</f>
        <v>abril/19</v>
      </c>
      <c r="B233" s="29">
        <f t="shared" ref="B233" si="632">IF(K228*1.05&lt;C233,K226,K228)</f>
        <v>89.49</v>
      </c>
      <c r="C233" s="6">
        <f t="shared" ref="C233:E233" si="633">C218</f>
        <v>81.98</v>
      </c>
      <c r="D233" s="16">
        <f t="shared" si="611"/>
        <v>0</v>
      </c>
      <c r="E233" s="17">
        <f>D233*Premissas!$C$6</f>
        <v>0</v>
      </c>
      <c r="F233" s="15">
        <f t="shared" si="612"/>
        <v>89.49</v>
      </c>
      <c r="G233" s="18">
        <f>F233*Premissas!$C$5</f>
        <v>2884.8563745650108</v>
      </c>
      <c r="H233" s="22">
        <f t="shared" si="613"/>
        <v>2884.8563745650108</v>
      </c>
    </row>
    <row r="234" spans="1:12" x14ac:dyDescent="0.25">
      <c r="A234" s="6" t="str">
        <f t="shared" ref="A234:C234" si="634">A219</f>
        <v>março/19</v>
      </c>
      <c r="B234" s="29">
        <f t="shared" ref="B234" si="635">IF(K228*1.05&lt;C234,K226,K228)</f>
        <v>89.49</v>
      </c>
      <c r="C234" s="6">
        <f t="shared" ref="C234:E234" si="636">C219</f>
        <v>77.73</v>
      </c>
      <c r="D234" s="16">
        <f t="shared" si="611"/>
        <v>0</v>
      </c>
      <c r="E234" s="17">
        <f>D234*Premissas!$C$6</f>
        <v>0</v>
      </c>
      <c r="F234" s="15">
        <f t="shared" si="612"/>
        <v>89.49</v>
      </c>
      <c r="G234" s="18">
        <f>F234*Premissas!$C$5</f>
        <v>2884.8563745650108</v>
      </c>
      <c r="H234" s="22">
        <f t="shared" si="613"/>
        <v>2884.8563745650108</v>
      </c>
    </row>
    <row r="235" spans="1:12" x14ac:dyDescent="0.25">
      <c r="A235" s="6" t="str">
        <f t="shared" ref="A235:C235" si="637">A220</f>
        <v>fevereiro/19</v>
      </c>
      <c r="B235" s="29">
        <f t="shared" ref="B235" si="638">IF(K228*1.05&lt;C235,K226,K228)</f>
        <v>89.49</v>
      </c>
      <c r="C235" s="6">
        <f t="shared" ref="C235:E235" si="639">C220</f>
        <v>89.49</v>
      </c>
      <c r="D235" s="16">
        <f t="shared" si="611"/>
        <v>0</v>
      </c>
      <c r="E235" s="17">
        <f>D235*Premissas!$C$6</f>
        <v>0</v>
      </c>
      <c r="F235" s="15">
        <f t="shared" si="612"/>
        <v>89.49</v>
      </c>
      <c r="G235" s="18">
        <f>F235*Premissas!$C$5</f>
        <v>2884.8563745650108</v>
      </c>
      <c r="H235" s="22">
        <f t="shared" si="613"/>
        <v>2884.8563745650108</v>
      </c>
    </row>
    <row r="236" spans="1:12" x14ac:dyDescent="0.25">
      <c r="A236" s="6" t="str">
        <f t="shared" ref="A236:C236" si="640">A221</f>
        <v>janeiro/19</v>
      </c>
      <c r="B236" s="29">
        <f t="shared" ref="B236" si="641">IF(K228*1.05&lt;C236,K226,K228)</f>
        <v>89.49</v>
      </c>
      <c r="C236" s="6">
        <f t="shared" ref="C236:E236" si="642">C221</f>
        <v>81.09</v>
      </c>
      <c r="D236" s="16">
        <f t="shared" si="611"/>
        <v>0</v>
      </c>
      <c r="E236" s="17">
        <f>D236*Premissas!$C$6</f>
        <v>0</v>
      </c>
      <c r="F236" s="15">
        <f t="shared" si="612"/>
        <v>89.49</v>
      </c>
      <c r="G236" s="18">
        <f>F236*Premissas!$C$5</f>
        <v>2884.8563745650108</v>
      </c>
      <c r="H236" s="22">
        <f t="shared" si="613"/>
        <v>2884.8563745650108</v>
      </c>
    </row>
    <row r="237" spans="1:12" x14ac:dyDescent="0.25">
      <c r="A237" s="6" t="str">
        <f t="shared" ref="A237:C237" si="643">A222</f>
        <v>dezembro/18</v>
      </c>
      <c r="B237" s="29">
        <f t="shared" ref="B237" si="644">IF(K228*1.05&lt;C237,K226,K228)</f>
        <v>89.49</v>
      </c>
      <c r="C237" s="6">
        <f t="shared" ref="C237:E237" si="645">C222</f>
        <v>66.98</v>
      </c>
      <c r="D237" s="16">
        <f t="shared" si="611"/>
        <v>0</v>
      </c>
      <c r="E237" s="17">
        <f>D237*Premissas!$C$6</f>
        <v>0</v>
      </c>
      <c r="F237" s="15">
        <f t="shared" si="612"/>
        <v>89.49</v>
      </c>
      <c r="G237" s="18">
        <f>F237*Premissas!$C$5</f>
        <v>2884.8563745650108</v>
      </c>
      <c r="H237" s="22">
        <f t="shared" si="613"/>
        <v>2884.8563745650108</v>
      </c>
    </row>
    <row r="238" spans="1:12" x14ac:dyDescent="0.25">
      <c r="A238" s="6" t="str">
        <f t="shared" ref="A238:C238" si="646">A223</f>
        <v>novembro/18</v>
      </c>
      <c r="B238" s="29">
        <f t="shared" ref="B238" si="647">IF(K228*1.05&lt;C238,K226,K228)</f>
        <v>89.49</v>
      </c>
      <c r="C238" s="6">
        <f t="shared" ref="C238:E239" si="648">C223</f>
        <v>66.42</v>
      </c>
      <c r="D238" s="16">
        <f t="shared" si="611"/>
        <v>0</v>
      </c>
      <c r="E238" s="17">
        <f>D238*Premissas!$C$6</f>
        <v>0</v>
      </c>
      <c r="F238" s="15">
        <f t="shared" si="612"/>
        <v>89.49</v>
      </c>
      <c r="G238" s="18">
        <f>F238*Premissas!$C$5</f>
        <v>2884.8563745650108</v>
      </c>
      <c r="H238" s="22">
        <f t="shared" si="613"/>
        <v>2884.8563745650108</v>
      </c>
    </row>
    <row r="239" spans="1:12" x14ac:dyDescent="0.25">
      <c r="A239" s="6" t="str">
        <f t="shared" ref="A239:C239" si="649">A224</f>
        <v>Total/Média</v>
      </c>
      <c r="B239" s="6"/>
      <c r="C239" s="6">
        <f t="shared" si="648"/>
        <v>89.49</v>
      </c>
      <c r="D239" s="5"/>
      <c r="E239" s="27">
        <f t="shared" ref="E239" si="650">SUM(E227:E238)</f>
        <v>0</v>
      </c>
      <c r="F239" s="5"/>
      <c r="G239" s="27">
        <f t="shared" ref="G239:H239" si="651">SUM(G227:G238)</f>
        <v>29256.034799114197</v>
      </c>
      <c r="H239" s="27">
        <f t="shared" si="651"/>
        <v>29256.034799114197</v>
      </c>
    </row>
    <row r="241" spans="1:12" x14ac:dyDescent="0.25">
      <c r="A241" s="6" t="str">
        <f t="shared" ref="A241:C241" si="652">A226</f>
        <v>Data</v>
      </c>
      <c r="B241" s="6" t="str">
        <f t="shared" si="652"/>
        <v>kW (C)</v>
      </c>
      <c r="C241" s="6" t="str">
        <f t="shared" si="652"/>
        <v>kW (L)</v>
      </c>
      <c r="D241" s="14" t="s">
        <v>20</v>
      </c>
      <c r="E241" s="14" t="s">
        <v>21</v>
      </c>
      <c r="F241" s="6" t="s">
        <v>22</v>
      </c>
      <c r="G241" s="6" t="s">
        <v>23</v>
      </c>
      <c r="H241" s="14" t="s">
        <v>26</v>
      </c>
      <c r="J241" s="52" t="s">
        <v>161</v>
      </c>
      <c r="K241">
        <f t="shared" ref="K241:K242" si="653">K226</f>
        <v>89.49</v>
      </c>
    </row>
    <row r="242" spans="1:12" x14ac:dyDescent="0.25">
      <c r="A242" s="6" t="str">
        <f t="shared" ref="A242:C242" si="654">A227</f>
        <v>outubro/19</v>
      </c>
      <c r="B242" s="29">
        <f t="shared" ref="B242" si="655">IF(K243*1.05&lt;C242,K241,K243)</f>
        <v>62</v>
      </c>
      <c r="C242" s="6">
        <f t="shared" ref="C242:E242" si="656">C227</f>
        <v>63.39</v>
      </c>
      <c r="D242" s="16">
        <f t="shared" ref="D242:D253" si="657">IF(C242&gt;1.05*B242,C242-B242,0)</f>
        <v>0</v>
      </c>
      <c r="E242" s="17">
        <f>D242*Premissas!$C$6</f>
        <v>0</v>
      </c>
      <c r="F242" s="15">
        <f t="shared" ref="F242:F305" si="658">LARGE(B242:C242,1)</f>
        <v>63.39</v>
      </c>
      <c r="G242" s="18">
        <f>F242*Premissas!$C$5</f>
        <v>2043.4802277760202</v>
      </c>
      <c r="H242" s="22">
        <f t="shared" ref="H242:H253" si="659">G242+E242</f>
        <v>2043.4802277760202</v>
      </c>
      <c r="J242" t="s">
        <v>162</v>
      </c>
      <c r="K242">
        <f t="shared" si="653"/>
        <v>46.48</v>
      </c>
    </row>
    <row r="243" spans="1:12" x14ac:dyDescent="0.25">
      <c r="A243" s="6" t="str">
        <f t="shared" ref="A243:C243" si="660">A228</f>
        <v>setembro/19</v>
      </c>
      <c r="B243" s="29">
        <f t="shared" ref="B243" si="661">IF(K243*1.05&lt;C243,K241,K243)</f>
        <v>62</v>
      </c>
      <c r="C243" s="6">
        <f t="shared" ref="C243:E243" si="662">C228</f>
        <v>58.91</v>
      </c>
      <c r="D243" s="16">
        <f t="shared" si="657"/>
        <v>0</v>
      </c>
      <c r="E243" s="17">
        <f>D243*Premissas!$C$6</f>
        <v>0</v>
      </c>
      <c r="F243" s="15">
        <f t="shared" si="658"/>
        <v>62</v>
      </c>
      <c r="G243" s="18">
        <f>F243*Premissas!$C$5</f>
        <v>1998.6713065485606</v>
      </c>
      <c r="H243" s="22">
        <f t="shared" si="659"/>
        <v>1998.6713065485606</v>
      </c>
      <c r="J243" t="s">
        <v>164</v>
      </c>
      <c r="K243">
        <f t="shared" ref="K243" si="663">K228+1</f>
        <v>62</v>
      </c>
    </row>
    <row r="244" spans="1:12" x14ac:dyDescent="0.25">
      <c r="A244" s="6" t="str">
        <f t="shared" ref="A244:C244" si="664">A229</f>
        <v>agosto/19</v>
      </c>
      <c r="B244" s="29">
        <f t="shared" ref="B244" si="665">IF(K243*1.05&lt;C244,K241,K243)</f>
        <v>62</v>
      </c>
      <c r="C244" s="6">
        <f t="shared" ref="C244:E244" si="666">C229</f>
        <v>46.48</v>
      </c>
      <c r="D244" s="16">
        <f t="shared" si="657"/>
        <v>0</v>
      </c>
      <c r="E244" s="17">
        <f>D244*Premissas!$C$6</f>
        <v>0</v>
      </c>
      <c r="F244" s="15">
        <f t="shared" si="658"/>
        <v>62</v>
      </c>
      <c r="G244" s="18">
        <f>F244*Premissas!$C$5</f>
        <v>1998.6713065485606</v>
      </c>
      <c r="H244" s="22">
        <f t="shared" si="659"/>
        <v>1998.6713065485606</v>
      </c>
      <c r="J244" t="s">
        <v>163</v>
      </c>
      <c r="L244" s="108">
        <f t="shared" ref="L244" si="667">H254</f>
        <v>29383.691869661492</v>
      </c>
    </row>
    <row r="245" spans="1:12" x14ac:dyDescent="0.25">
      <c r="A245" s="6" t="str">
        <f t="shared" ref="A245:C245" si="668">A230</f>
        <v>julho/19</v>
      </c>
      <c r="B245" s="29">
        <f t="shared" ref="B245" si="669">IF(K243*1.05&lt;C245,K241,K243)</f>
        <v>62</v>
      </c>
      <c r="C245" s="6">
        <f t="shared" ref="C245:E245" si="670">C230</f>
        <v>63.17</v>
      </c>
      <c r="D245" s="16">
        <f t="shared" si="657"/>
        <v>0</v>
      </c>
      <c r="E245" s="17">
        <f>D245*Premissas!$C$6</f>
        <v>0</v>
      </c>
      <c r="F245" s="15">
        <f t="shared" si="658"/>
        <v>63.17</v>
      </c>
      <c r="G245" s="18">
        <f>F245*Premissas!$C$5</f>
        <v>2036.3881683011705</v>
      </c>
      <c r="H245" s="22">
        <f t="shared" si="659"/>
        <v>2036.3881683011705</v>
      </c>
    </row>
    <row r="246" spans="1:12" x14ac:dyDescent="0.25">
      <c r="A246" s="6" t="str">
        <f t="shared" ref="A246:C246" si="671">A231</f>
        <v>junho/19</v>
      </c>
      <c r="B246" s="29">
        <f t="shared" ref="B246" si="672">IF(K243*1.05&lt;C246,K241,K243)</f>
        <v>62</v>
      </c>
      <c r="C246" s="6">
        <f t="shared" ref="C246:E246" si="673">C231</f>
        <v>59.47</v>
      </c>
      <c r="D246" s="16">
        <f t="shared" si="657"/>
        <v>0</v>
      </c>
      <c r="E246" s="17">
        <f>D246*Premissas!$C$6</f>
        <v>0</v>
      </c>
      <c r="F246" s="15">
        <f t="shared" si="658"/>
        <v>62</v>
      </c>
      <c r="G246" s="18">
        <f>F246*Premissas!$C$5</f>
        <v>1998.6713065485606</v>
      </c>
      <c r="H246" s="22">
        <f t="shared" si="659"/>
        <v>1998.6713065485606</v>
      </c>
    </row>
    <row r="247" spans="1:12" x14ac:dyDescent="0.25">
      <c r="A247" s="6" t="str">
        <f t="shared" ref="A247:C247" si="674">A232</f>
        <v>maio/19</v>
      </c>
      <c r="B247" s="29">
        <f t="shared" ref="B247" si="675">IF(K243*1.05&lt;C247,K241,K243)</f>
        <v>62</v>
      </c>
      <c r="C247" s="6">
        <f t="shared" ref="C247:E247" si="676">C232</f>
        <v>61.04</v>
      </c>
      <c r="D247" s="16">
        <f t="shared" si="657"/>
        <v>0</v>
      </c>
      <c r="E247" s="17">
        <f>D247*Premissas!$C$6</f>
        <v>0</v>
      </c>
      <c r="F247" s="15">
        <f t="shared" si="658"/>
        <v>62</v>
      </c>
      <c r="G247" s="18">
        <f>F247*Premissas!$C$5</f>
        <v>1998.6713065485606</v>
      </c>
      <c r="H247" s="22">
        <f t="shared" si="659"/>
        <v>1998.6713065485606</v>
      </c>
    </row>
    <row r="248" spans="1:12" x14ac:dyDescent="0.25">
      <c r="A248" s="6" t="str">
        <f t="shared" ref="A248:C248" si="677">A233</f>
        <v>abril/19</v>
      </c>
      <c r="B248" s="29">
        <f t="shared" ref="B248" si="678">IF(K243*1.05&lt;C248,K241,K243)</f>
        <v>89.49</v>
      </c>
      <c r="C248" s="6">
        <f t="shared" ref="C248:E248" si="679">C233</f>
        <v>81.98</v>
      </c>
      <c r="D248" s="16">
        <f t="shared" si="657"/>
        <v>0</v>
      </c>
      <c r="E248" s="17">
        <f>D248*Premissas!$C$6</f>
        <v>0</v>
      </c>
      <c r="F248" s="15">
        <f t="shared" si="658"/>
        <v>89.49</v>
      </c>
      <c r="G248" s="18">
        <f>F248*Premissas!$C$5</f>
        <v>2884.8563745650108</v>
      </c>
      <c r="H248" s="22">
        <f t="shared" si="659"/>
        <v>2884.8563745650108</v>
      </c>
    </row>
    <row r="249" spans="1:12" x14ac:dyDescent="0.25">
      <c r="A249" s="6" t="str">
        <f t="shared" ref="A249:C249" si="680">A234</f>
        <v>março/19</v>
      </c>
      <c r="B249" s="29">
        <f t="shared" ref="B249" si="681">IF(K243*1.05&lt;C249,K241,K243)</f>
        <v>89.49</v>
      </c>
      <c r="C249" s="6">
        <f t="shared" ref="C249:E249" si="682">C234</f>
        <v>77.73</v>
      </c>
      <c r="D249" s="16">
        <f t="shared" si="657"/>
        <v>0</v>
      </c>
      <c r="E249" s="17">
        <f>D249*Premissas!$C$6</f>
        <v>0</v>
      </c>
      <c r="F249" s="15">
        <f t="shared" si="658"/>
        <v>89.49</v>
      </c>
      <c r="G249" s="18">
        <f>F249*Premissas!$C$5</f>
        <v>2884.8563745650108</v>
      </c>
      <c r="H249" s="22">
        <f t="shared" si="659"/>
        <v>2884.8563745650108</v>
      </c>
    </row>
    <row r="250" spans="1:12" x14ac:dyDescent="0.25">
      <c r="A250" s="6" t="str">
        <f t="shared" ref="A250:C250" si="683">A235</f>
        <v>fevereiro/19</v>
      </c>
      <c r="B250" s="29">
        <f t="shared" ref="B250" si="684">IF(K243*1.05&lt;C250,K241,K243)</f>
        <v>89.49</v>
      </c>
      <c r="C250" s="6">
        <f t="shared" ref="C250:E250" si="685">C235</f>
        <v>89.49</v>
      </c>
      <c r="D250" s="16">
        <f t="shared" si="657"/>
        <v>0</v>
      </c>
      <c r="E250" s="17">
        <f>D250*Premissas!$C$6</f>
        <v>0</v>
      </c>
      <c r="F250" s="15">
        <f t="shared" si="658"/>
        <v>89.49</v>
      </c>
      <c r="G250" s="18">
        <f>F250*Premissas!$C$5</f>
        <v>2884.8563745650108</v>
      </c>
      <c r="H250" s="22">
        <f t="shared" si="659"/>
        <v>2884.8563745650108</v>
      </c>
    </row>
    <row r="251" spans="1:12" x14ac:dyDescent="0.25">
      <c r="A251" s="6" t="str">
        <f t="shared" ref="A251:C251" si="686">A236</f>
        <v>janeiro/19</v>
      </c>
      <c r="B251" s="29">
        <f t="shared" ref="B251" si="687">IF(K243*1.05&lt;C251,K241,K243)</f>
        <v>89.49</v>
      </c>
      <c r="C251" s="6">
        <f t="shared" ref="C251:E251" si="688">C236</f>
        <v>81.09</v>
      </c>
      <c r="D251" s="16">
        <f t="shared" si="657"/>
        <v>0</v>
      </c>
      <c r="E251" s="17">
        <f>D251*Premissas!$C$6</f>
        <v>0</v>
      </c>
      <c r="F251" s="15">
        <f t="shared" si="658"/>
        <v>89.49</v>
      </c>
      <c r="G251" s="18">
        <f>F251*Premissas!$C$5</f>
        <v>2884.8563745650108</v>
      </c>
      <c r="H251" s="22">
        <f t="shared" si="659"/>
        <v>2884.8563745650108</v>
      </c>
    </row>
    <row r="252" spans="1:12" x14ac:dyDescent="0.25">
      <c r="A252" s="6" t="str">
        <f t="shared" ref="A252:C252" si="689">A237</f>
        <v>dezembro/18</v>
      </c>
      <c r="B252" s="29">
        <f t="shared" ref="B252" si="690">IF(K243*1.05&lt;C252,K241,K243)</f>
        <v>89.49</v>
      </c>
      <c r="C252" s="6">
        <f t="shared" ref="C252:E252" si="691">C237</f>
        <v>66.98</v>
      </c>
      <c r="D252" s="16">
        <f t="shared" si="657"/>
        <v>0</v>
      </c>
      <c r="E252" s="17">
        <f>D252*Premissas!$C$6</f>
        <v>0</v>
      </c>
      <c r="F252" s="15">
        <f t="shared" si="658"/>
        <v>89.49</v>
      </c>
      <c r="G252" s="18">
        <f>F252*Premissas!$C$5</f>
        <v>2884.8563745650108</v>
      </c>
      <c r="H252" s="22">
        <f t="shared" si="659"/>
        <v>2884.8563745650108</v>
      </c>
    </row>
    <row r="253" spans="1:12" x14ac:dyDescent="0.25">
      <c r="A253" s="6" t="str">
        <f t="shared" ref="A253:C253" si="692">A238</f>
        <v>novembro/18</v>
      </c>
      <c r="B253" s="29">
        <f t="shared" ref="B253" si="693">IF(K243*1.05&lt;C253,K241,K243)</f>
        <v>89.49</v>
      </c>
      <c r="C253" s="6">
        <f t="shared" ref="C253:E254" si="694">C238</f>
        <v>66.42</v>
      </c>
      <c r="D253" s="16">
        <f t="shared" si="657"/>
        <v>0</v>
      </c>
      <c r="E253" s="17">
        <f>D253*Premissas!$C$6</f>
        <v>0</v>
      </c>
      <c r="F253" s="15">
        <f t="shared" si="658"/>
        <v>89.49</v>
      </c>
      <c r="G253" s="18">
        <f>F253*Premissas!$C$5</f>
        <v>2884.8563745650108</v>
      </c>
      <c r="H253" s="22">
        <f t="shared" si="659"/>
        <v>2884.8563745650108</v>
      </c>
    </row>
    <row r="254" spans="1:12" x14ac:dyDescent="0.25">
      <c r="A254" s="6" t="str">
        <f t="shared" ref="A254:C254" si="695">A239</f>
        <v>Total/Média</v>
      </c>
      <c r="B254" s="6"/>
      <c r="C254" s="6">
        <f t="shared" si="694"/>
        <v>89.49</v>
      </c>
      <c r="D254" s="5"/>
      <c r="E254" s="27">
        <f t="shared" ref="E254" si="696">SUM(E242:E253)</f>
        <v>0</v>
      </c>
      <c r="F254" s="5"/>
      <c r="G254" s="27">
        <f t="shared" ref="G254:H254" si="697">SUM(G242:G253)</f>
        <v>29383.691869661492</v>
      </c>
      <c r="H254" s="27">
        <f t="shared" si="697"/>
        <v>29383.691869661492</v>
      </c>
    </row>
    <row r="256" spans="1:12" x14ac:dyDescent="0.25">
      <c r="A256" s="6" t="str">
        <f t="shared" ref="A256:C256" si="698">A241</f>
        <v>Data</v>
      </c>
      <c r="B256" s="6" t="str">
        <f t="shared" si="698"/>
        <v>kW (C)</v>
      </c>
      <c r="C256" s="6" t="str">
        <f t="shared" si="698"/>
        <v>kW (L)</v>
      </c>
      <c r="D256" s="14" t="s">
        <v>20</v>
      </c>
      <c r="E256" s="14" t="s">
        <v>21</v>
      </c>
      <c r="F256" s="6" t="s">
        <v>22</v>
      </c>
      <c r="G256" s="6" t="s">
        <v>23</v>
      </c>
      <c r="H256" s="14" t="s">
        <v>26</v>
      </c>
      <c r="J256" s="52" t="s">
        <v>161</v>
      </c>
      <c r="K256">
        <f t="shared" ref="K256:K257" si="699">K241</f>
        <v>89.49</v>
      </c>
    </row>
    <row r="257" spans="1:12" x14ac:dyDescent="0.25">
      <c r="A257" s="6" t="str">
        <f t="shared" ref="A257:C257" si="700">A242</f>
        <v>outubro/19</v>
      </c>
      <c r="B257" s="29">
        <f t="shared" ref="B257" si="701">IF(K258*1.05&lt;C257,K256,K258)</f>
        <v>63</v>
      </c>
      <c r="C257" s="6">
        <f t="shared" ref="C257:E257" si="702">C242</f>
        <v>63.39</v>
      </c>
      <c r="D257" s="16">
        <f t="shared" ref="D257:D268" si="703">IF(C257&gt;1.05*B257,C257-B257,0)</f>
        <v>0</v>
      </c>
      <c r="E257" s="17">
        <f>D257*Premissas!$C$6</f>
        <v>0</v>
      </c>
      <c r="F257" s="15">
        <f t="shared" ref="F257:F320" si="704">LARGE(B257:C257,1)</f>
        <v>63.39</v>
      </c>
      <c r="G257" s="18">
        <f>F257*Premissas!$C$5</f>
        <v>2043.4802277760202</v>
      </c>
      <c r="H257" s="22">
        <f t="shared" ref="H257:H268" si="705">G257+E257</f>
        <v>2043.4802277760202</v>
      </c>
      <c r="J257" t="s">
        <v>162</v>
      </c>
      <c r="K257">
        <f t="shared" si="699"/>
        <v>46.48</v>
      </c>
    </row>
    <row r="258" spans="1:12" x14ac:dyDescent="0.25">
      <c r="A258" s="6" t="str">
        <f t="shared" ref="A258:C258" si="706">A243</f>
        <v>setembro/19</v>
      </c>
      <c r="B258" s="29">
        <f t="shared" ref="B258" si="707">IF(K258*1.05&lt;C258,K256,K258)</f>
        <v>63</v>
      </c>
      <c r="C258" s="6">
        <f t="shared" ref="C258:E258" si="708">C243</f>
        <v>58.91</v>
      </c>
      <c r="D258" s="16">
        <f t="shared" si="703"/>
        <v>0</v>
      </c>
      <c r="E258" s="17">
        <f>D258*Premissas!$C$6</f>
        <v>0</v>
      </c>
      <c r="F258" s="15">
        <f t="shared" si="704"/>
        <v>63</v>
      </c>
      <c r="G258" s="18">
        <f>F258*Premissas!$C$5</f>
        <v>2030.9079405251503</v>
      </c>
      <c r="H258" s="22">
        <f t="shared" si="705"/>
        <v>2030.9079405251503</v>
      </c>
      <c r="J258" t="s">
        <v>164</v>
      </c>
      <c r="K258">
        <f t="shared" ref="K258" si="709">K243+1</f>
        <v>63</v>
      </c>
    </row>
    <row r="259" spans="1:12" x14ac:dyDescent="0.25">
      <c r="A259" s="6" t="str">
        <f t="shared" ref="A259:C259" si="710">A244</f>
        <v>agosto/19</v>
      </c>
      <c r="B259" s="29">
        <f t="shared" ref="B259" si="711">IF(K258*1.05&lt;C259,K256,K258)</f>
        <v>63</v>
      </c>
      <c r="C259" s="6">
        <f t="shared" ref="C259:E259" si="712">C244</f>
        <v>46.48</v>
      </c>
      <c r="D259" s="16">
        <f t="shared" si="703"/>
        <v>0</v>
      </c>
      <c r="E259" s="17">
        <f>D259*Premissas!$C$6</f>
        <v>0</v>
      </c>
      <c r="F259" s="15">
        <f t="shared" si="704"/>
        <v>63</v>
      </c>
      <c r="G259" s="18">
        <f>F259*Premissas!$C$5</f>
        <v>2030.9079405251503</v>
      </c>
      <c r="H259" s="22">
        <f t="shared" si="705"/>
        <v>2030.9079405251503</v>
      </c>
      <c r="J259" t="s">
        <v>163</v>
      </c>
      <c r="L259" s="108">
        <f t="shared" ref="L259" si="713">H269</f>
        <v>29512.638405567854</v>
      </c>
    </row>
    <row r="260" spans="1:12" x14ac:dyDescent="0.25">
      <c r="A260" s="6" t="str">
        <f t="shared" ref="A260:C260" si="714">A245</f>
        <v>julho/19</v>
      </c>
      <c r="B260" s="29">
        <f t="shared" ref="B260" si="715">IF(K258*1.05&lt;C260,K256,K258)</f>
        <v>63</v>
      </c>
      <c r="C260" s="6">
        <f t="shared" ref="C260:E260" si="716">C245</f>
        <v>63.17</v>
      </c>
      <c r="D260" s="16">
        <f t="shared" si="703"/>
        <v>0</v>
      </c>
      <c r="E260" s="17">
        <f>D260*Premissas!$C$6</f>
        <v>0</v>
      </c>
      <c r="F260" s="15">
        <f t="shared" si="704"/>
        <v>63.17</v>
      </c>
      <c r="G260" s="18">
        <f>F260*Premissas!$C$5</f>
        <v>2036.3881683011705</v>
      </c>
      <c r="H260" s="22">
        <f t="shared" si="705"/>
        <v>2036.3881683011705</v>
      </c>
    </row>
    <row r="261" spans="1:12" x14ac:dyDescent="0.25">
      <c r="A261" s="6" t="str">
        <f t="shared" ref="A261:C261" si="717">A246</f>
        <v>junho/19</v>
      </c>
      <c r="B261" s="29">
        <f t="shared" ref="B261" si="718">IF(K258*1.05&lt;C261,K256,K258)</f>
        <v>63</v>
      </c>
      <c r="C261" s="6">
        <f t="shared" ref="C261:E261" si="719">C246</f>
        <v>59.47</v>
      </c>
      <c r="D261" s="16">
        <f t="shared" si="703"/>
        <v>0</v>
      </c>
      <c r="E261" s="17">
        <f>D261*Premissas!$C$6</f>
        <v>0</v>
      </c>
      <c r="F261" s="15">
        <f t="shared" si="704"/>
        <v>63</v>
      </c>
      <c r="G261" s="18">
        <f>F261*Premissas!$C$5</f>
        <v>2030.9079405251503</v>
      </c>
      <c r="H261" s="22">
        <f t="shared" si="705"/>
        <v>2030.9079405251503</v>
      </c>
    </row>
    <row r="262" spans="1:12" x14ac:dyDescent="0.25">
      <c r="A262" s="6" t="str">
        <f t="shared" ref="A262:C262" si="720">A247</f>
        <v>maio/19</v>
      </c>
      <c r="B262" s="29">
        <f t="shared" ref="B262" si="721">IF(K258*1.05&lt;C262,K256,K258)</f>
        <v>63</v>
      </c>
      <c r="C262" s="6">
        <f t="shared" ref="C262:E262" si="722">C247</f>
        <v>61.04</v>
      </c>
      <c r="D262" s="16">
        <f t="shared" si="703"/>
        <v>0</v>
      </c>
      <c r="E262" s="17">
        <f>D262*Premissas!$C$6</f>
        <v>0</v>
      </c>
      <c r="F262" s="15">
        <f t="shared" si="704"/>
        <v>63</v>
      </c>
      <c r="G262" s="18">
        <f>F262*Premissas!$C$5</f>
        <v>2030.9079405251503</v>
      </c>
      <c r="H262" s="22">
        <f t="shared" si="705"/>
        <v>2030.9079405251503</v>
      </c>
    </row>
    <row r="263" spans="1:12" x14ac:dyDescent="0.25">
      <c r="A263" s="6" t="str">
        <f t="shared" ref="A263:C263" si="723">A248</f>
        <v>abril/19</v>
      </c>
      <c r="B263" s="29">
        <f t="shared" ref="B263" si="724">IF(K258*1.05&lt;C263,K256,K258)</f>
        <v>89.49</v>
      </c>
      <c r="C263" s="6">
        <f t="shared" ref="C263:E263" si="725">C248</f>
        <v>81.98</v>
      </c>
      <c r="D263" s="16">
        <f t="shared" si="703"/>
        <v>0</v>
      </c>
      <c r="E263" s="17">
        <f>D263*Premissas!$C$6</f>
        <v>0</v>
      </c>
      <c r="F263" s="15">
        <f t="shared" si="704"/>
        <v>89.49</v>
      </c>
      <c r="G263" s="18">
        <f>F263*Premissas!$C$5</f>
        <v>2884.8563745650108</v>
      </c>
      <c r="H263" s="22">
        <f t="shared" si="705"/>
        <v>2884.8563745650108</v>
      </c>
    </row>
    <row r="264" spans="1:12" x14ac:dyDescent="0.25">
      <c r="A264" s="6" t="str">
        <f t="shared" ref="A264:C264" si="726">A249</f>
        <v>março/19</v>
      </c>
      <c r="B264" s="29">
        <f t="shared" ref="B264" si="727">IF(K258*1.05&lt;C264,K256,K258)</f>
        <v>89.49</v>
      </c>
      <c r="C264" s="6">
        <f t="shared" ref="C264:E264" si="728">C249</f>
        <v>77.73</v>
      </c>
      <c r="D264" s="16">
        <f t="shared" si="703"/>
        <v>0</v>
      </c>
      <c r="E264" s="17">
        <f>D264*Premissas!$C$6</f>
        <v>0</v>
      </c>
      <c r="F264" s="15">
        <f t="shared" si="704"/>
        <v>89.49</v>
      </c>
      <c r="G264" s="18">
        <f>F264*Premissas!$C$5</f>
        <v>2884.8563745650108</v>
      </c>
      <c r="H264" s="22">
        <f t="shared" si="705"/>
        <v>2884.8563745650108</v>
      </c>
    </row>
    <row r="265" spans="1:12" x14ac:dyDescent="0.25">
      <c r="A265" s="6" t="str">
        <f t="shared" ref="A265:C265" si="729">A250</f>
        <v>fevereiro/19</v>
      </c>
      <c r="B265" s="29">
        <f t="shared" ref="B265" si="730">IF(K258*1.05&lt;C265,K256,K258)</f>
        <v>89.49</v>
      </c>
      <c r="C265" s="6">
        <f t="shared" ref="C265:E265" si="731">C250</f>
        <v>89.49</v>
      </c>
      <c r="D265" s="16">
        <f t="shared" si="703"/>
        <v>0</v>
      </c>
      <c r="E265" s="17">
        <f>D265*Premissas!$C$6</f>
        <v>0</v>
      </c>
      <c r="F265" s="15">
        <f t="shared" si="704"/>
        <v>89.49</v>
      </c>
      <c r="G265" s="18">
        <f>F265*Premissas!$C$5</f>
        <v>2884.8563745650108</v>
      </c>
      <c r="H265" s="22">
        <f t="shared" si="705"/>
        <v>2884.8563745650108</v>
      </c>
    </row>
    <row r="266" spans="1:12" x14ac:dyDescent="0.25">
      <c r="A266" s="6" t="str">
        <f t="shared" ref="A266:C266" si="732">A251</f>
        <v>janeiro/19</v>
      </c>
      <c r="B266" s="29">
        <f t="shared" ref="B266" si="733">IF(K258*1.05&lt;C266,K256,K258)</f>
        <v>89.49</v>
      </c>
      <c r="C266" s="6">
        <f t="shared" ref="C266:E266" si="734">C251</f>
        <v>81.09</v>
      </c>
      <c r="D266" s="16">
        <f t="shared" si="703"/>
        <v>0</v>
      </c>
      <c r="E266" s="17">
        <f>D266*Premissas!$C$6</f>
        <v>0</v>
      </c>
      <c r="F266" s="15">
        <f t="shared" si="704"/>
        <v>89.49</v>
      </c>
      <c r="G266" s="18">
        <f>F266*Premissas!$C$5</f>
        <v>2884.8563745650108</v>
      </c>
      <c r="H266" s="22">
        <f t="shared" si="705"/>
        <v>2884.8563745650108</v>
      </c>
    </row>
    <row r="267" spans="1:12" x14ac:dyDescent="0.25">
      <c r="A267" s="6" t="str">
        <f t="shared" ref="A267:C267" si="735">A252</f>
        <v>dezembro/18</v>
      </c>
      <c r="B267" s="29">
        <f t="shared" ref="B267" si="736">IF(K258*1.05&lt;C267,K256,K258)</f>
        <v>89.49</v>
      </c>
      <c r="C267" s="6">
        <f t="shared" ref="C267:E267" si="737">C252</f>
        <v>66.98</v>
      </c>
      <c r="D267" s="16">
        <f t="shared" si="703"/>
        <v>0</v>
      </c>
      <c r="E267" s="17">
        <f>D267*Premissas!$C$6</f>
        <v>0</v>
      </c>
      <c r="F267" s="15">
        <f t="shared" si="704"/>
        <v>89.49</v>
      </c>
      <c r="G267" s="18">
        <f>F267*Premissas!$C$5</f>
        <v>2884.8563745650108</v>
      </c>
      <c r="H267" s="22">
        <f t="shared" si="705"/>
        <v>2884.8563745650108</v>
      </c>
    </row>
    <row r="268" spans="1:12" x14ac:dyDescent="0.25">
      <c r="A268" s="6" t="str">
        <f t="shared" ref="A268:C268" si="738">A253</f>
        <v>novembro/18</v>
      </c>
      <c r="B268" s="29">
        <f t="shared" ref="B268" si="739">IF(K258*1.05&lt;C268,K256,K258)</f>
        <v>89.49</v>
      </c>
      <c r="C268" s="6">
        <f t="shared" ref="C268:E269" si="740">C253</f>
        <v>66.42</v>
      </c>
      <c r="D268" s="16">
        <f t="shared" si="703"/>
        <v>0</v>
      </c>
      <c r="E268" s="17">
        <f>D268*Premissas!$C$6</f>
        <v>0</v>
      </c>
      <c r="F268" s="15">
        <f t="shared" si="704"/>
        <v>89.49</v>
      </c>
      <c r="G268" s="18">
        <f>F268*Premissas!$C$5</f>
        <v>2884.8563745650108</v>
      </c>
      <c r="H268" s="22">
        <f t="shared" si="705"/>
        <v>2884.8563745650108</v>
      </c>
    </row>
    <row r="269" spans="1:12" x14ac:dyDescent="0.25">
      <c r="A269" s="6" t="str">
        <f t="shared" ref="A269:C269" si="741">A254</f>
        <v>Total/Média</v>
      </c>
      <c r="B269" s="6"/>
      <c r="C269" s="6">
        <f t="shared" si="740"/>
        <v>89.49</v>
      </c>
      <c r="D269" s="5"/>
      <c r="E269" s="27">
        <f t="shared" ref="E269" si="742">SUM(E257:E268)</f>
        <v>0</v>
      </c>
      <c r="F269" s="5"/>
      <c r="G269" s="27">
        <f t="shared" ref="G269:H269" si="743">SUM(G257:G268)</f>
        <v>29512.638405567854</v>
      </c>
      <c r="H269" s="27">
        <f t="shared" si="743"/>
        <v>29512.638405567854</v>
      </c>
    </row>
    <row r="271" spans="1:12" x14ac:dyDescent="0.25">
      <c r="A271" s="6" t="str">
        <f t="shared" ref="A271:C271" si="744">A256</f>
        <v>Data</v>
      </c>
      <c r="B271" s="6" t="str">
        <f t="shared" si="744"/>
        <v>kW (C)</v>
      </c>
      <c r="C271" s="6" t="str">
        <f t="shared" si="744"/>
        <v>kW (L)</v>
      </c>
      <c r="D271" s="14" t="s">
        <v>20</v>
      </c>
      <c r="E271" s="14" t="s">
        <v>21</v>
      </c>
      <c r="F271" s="6" t="s">
        <v>22</v>
      </c>
      <c r="G271" s="6" t="s">
        <v>23</v>
      </c>
      <c r="H271" s="14" t="s">
        <v>26</v>
      </c>
      <c r="J271" s="52" t="s">
        <v>161</v>
      </c>
      <c r="K271">
        <f t="shared" ref="K271:K272" si="745">K256</f>
        <v>89.49</v>
      </c>
    </row>
    <row r="272" spans="1:12" x14ac:dyDescent="0.25">
      <c r="A272" s="6" t="str">
        <f t="shared" ref="A272:C272" si="746">A257</f>
        <v>outubro/19</v>
      </c>
      <c r="B272" s="29">
        <f t="shared" ref="B272" si="747">IF(K273*1.05&lt;C272,K271,K273)</f>
        <v>64</v>
      </c>
      <c r="C272" s="6">
        <f t="shared" ref="C272:E272" si="748">C257</f>
        <v>63.39</v>
      </c>
      <c r="D272" s="16">
        <f t="shared" ref="D272:D283" si="749">IF(C272&gt;1.05*B272,C272-B272,0)</f>
        <v>0</v>
      </c>
      <c r="E272" s="17">
        <f>D272*Premissas!$C$6</f>
        <v>0</v>
      </c>
      <c r="F272" s="15">
        <f t="shared" ref="F272:F335" si="750">LARGE(B272:C272,1)</f>
        <v>64</v>
      </c>
      <c r="G272" s="18">
        <f>F272*Premissas!$C$5</f>
        <v>2063.14457450174</v>
      </c>
      <c r="H272" s="22">
        <f t="shared" ref="H272:H283" si="751">G272+E272</f>
        <v>2063.14457450174</v>
      </c>
      <c r="J272" t="s">
        <v>162</v>
      </c>
      <c r="K272">
        <f t="shared" si="745"/>
        <v>46.48</v>
      </c>
    </row>
    <row r="273" spans="1:12" x14ac:dyDescent="0.25">
      <c r="A273" s="6" t="str">
        <f t="shared" ref="A273:C273" si="752">A258</f>
        <v>setembro/19</v>
      </c>
      <c r="B273" s="29">
        <f t="shared" ref="B273" si="753">IF(K273*1.05&lt;C273,K271,K273)</f>
        <v>64</v>
      </c>
      <c r="C273" s="6">
        <f t="shared" ref="C273:E273" si="754">C258</f>
        <v>58.91</v>
      </c>
      <c r="D273" s="16">
        <f t="shared" si="749"/>
        <v>0</v>
      </c>
      <c r="E273" s="17">
        <f>D273*Premissas!$C$6</f>
        <v>0</v>
      </c>
      <c r="F273" s="15">
        <f t="shared" si="750"/>
        <v>64</v>
      </c>
      <c r="G273" s="18">
        <f>F273*Premissas!$C$5</f>
        <v>2063.14457450174</v>
      </c>
      <c r="H273" s="22">
        <f t="shared" si="751"/>
        <v>2063.14457450174</v>
      </c>
      <c r="J273" t="s">
        <v>164</v>
      </c>
      <c r="K273">
        <f t="shared" ref="K273" si="755">K258+1</f>
        <v>64</v>
      </c>
    </row>
    <row r="274" spans="1:12" x14ac:dyDescent="0.25">
      <c r="A274" s="6" t="str">
        <f t="shared" ref="A274:C274" si="756">A259</f>
        <v>agosto/19</v>
      </c>
      <c r="B274" s="29">
        <f t="shared" ref="B274" si="757">IF(K273*1.05&lt;C274,K271,K273)</f>
        <v>64</v>
      </c>
      <c r="C274" s="6">
        <f t="shared" ref="C274:E274" si="758">C259</f>
        <v>46.48</v>
      </c>
      <c r="D274" s="16">
        <f t="shared" si="749"/>
        <v>0</v>
      </c>
      <c r="E274" s="17">
        <f>D274*Premissas!$C$6</f>
        <v>0</v>
      </c>
      <c r="F274" s="15">
        <f t="shared" si="750"/>
        <v>64</v>
      </c>
      <c r="G274" s="18">
        <f>F274*Premissas!$C$5</f>
        <v>2063.14457450174</v>
      </c>
      <c r="H274" s="22">
        <f t="shared" si="751"/>
        <v>2063.14457450174</v>
      </c>
      <c r="J274" t="s">
        <v>163</v>
      </c>
      <c r="L274" s="108">
        <f t="shared" ref="L274" si="759">H284</f>
        <v>28218.659917747544</v>
      </c>
    </row>
    <row r="275" spans="1:12" x14ac:dyDescent="0.25">
      <c r="A275" s="6" t="str">
        <f t="shared" ref="A275:C275" si="760">A260</f>
        <v>julho/19</v>
      </c>
      <c r="B275" s="29">
        <f t="shared" ref="B275" si="761">IF(K273*1.05&lt;C275,K271,K273)</f>
        <v>64</v>
      </c>
      <c r="C275" s="6">
        <f t="shared" ref="C275:E275" si="762">C260</f>
        <v>63.17</v>
      </c>
      <c r="D275" s="16">
        <f t="shared" si="749"/>
        <v>0</v>
      </c>
      <c r="E275" s="17">
        <f>D275*Premissas!$C$6</f>
        <v>0</v>
      </c>
      <c r="F275" s="15">
        <f t="shared" si="750"/>
        <v>64</v>
      </c>
      <c r="G275" s="18">
        <f>F275*Premissas!$C$5</f>
        <v>2063.14457450174</v>
      </c>
      <c r="H275" s="22">
        <f t="shared" si="751"/>
        <v>2063.14457450174</v>
      </c>
    </row>
    <row r="276" spans="1:12" x14ac:dyDescent="0.25">
      <c r="A276" s="6" t="str">
        <f t="shared" ref="A276:C276" si="763">A261</f>
        <v>junho/19</v>
      </c>
      <c r="B276" s="29">
        <f t="shared" ref="B276" si="764">IF(K273*1.05&lt;C276,K271,K273)</f>
        <v>64</v>
      </c>
      <c r="C276" s="6">
        <f t="shared" ref="C276:E276" si="765">C261</f>
        <v>59.47</v>
      </c>
      <c r="D276" s="16">
        <f t="shared" si="749"/>
        <v>0</v>
      </c>
      <c r="E276" s="17">
        <f>D276*Premissas!$C$6</f>
        <v>0</v>
      </c>
      <c r="F276" s="15">
        <f t="shared" si="750"/>
        <v>64</v>
      </c>
      <c r="G276" s="18">
        <f>F276*Premissas!$C$5</f>
        <v>2063.14457450174</v>
      </c>
      <c r="H276" s="22">
        <f t="shared" si="751"/>
        <v>2063.14457450174</v>
      </c>
    </row>
    <row r="277" spans="1:12" x14ac:dyDescent="0.25">
      <c r="A277" s="6" t="str">
        <f t="shared" ref="A277:C277" si="766">A262</f>
        <v>maio/19</v>
      </c>
      <c r="B277" s="29">
        <f t="shared" ref="B277" si="767">IF(K273*1.05&lt;C277,K271,K273)</f>
        <v>64</v>
      </c>
      <c r="C277" s="6">
        <f t="shared" ref="C277:E277" si="768">C262</f>
        <v>61.04</v>
      </c>
      <c r="D277" s="16">
        <f t="shared" si="749"/>
        <v>0</v>
      </c>
      <c r="E277" s="17">
        <f>D277*Premissas!$C$6</f>
        <v>0</v>
      </c>
      <c r="F277" s="15">
        <f t="shared" si="750"/>
        <v>64</v>
      </c>
      <c r="G277" s="18">
        <f>F277*Premissas!$C$5</f>
        <v>2063.14457450174</v>
      </c>
      <c r="H277" s="22">
        <f t="shared" si="751"/>
        <v>2063.14457450174</v>
      </c>
    </row>
    <row r="278" spans="1:12" x14ac:dyDescent="0.25">
      <c r="A278" s="6" t="str">
        <f t="shared" ref="A278:C278" si="769">A263</f>
        <v>abril/19</v>
      </c>
      <c r="B278" s="29">
        <f t="shared" ref="B278" si="770">IF(K273*1.05&lt;C278,K271,K273)</f>
        <v>89.49</v>
      </c>
      <c r="C278" s="6">
        <f t="shared" ref="C278:E278" si="771">C263</f>
        <v>81.98</v>
      </c>
      <c r="D278" s="16">
        <f t="shared" si="749"/>
        <v>0</v>
      </c>
      <c r="E278" s="17">
        <f>D278*Premissas!$C$6</f>
        <v>0</v>
      </c>
      <c r="F278" s="15">
        <f t="shared" si="750"/>
        <v>89.49</v>
      </c>
      <c r="G278" s="18">
        <f>F278*Premissas!$C$5</f>
        <v>2884.8563745650108</v>
      </c>
      <c r="H278" s="22">
        <f t="shared" si="751"/>
        <v>2884.8563745650108</v>
      </c>
    </row>
    <row r="279" spans="1:12" x14ac:dyDescent="0.25">
      <c r="A279" s="6" t="str">
        <f t="shared" ref="A279:C279" si="772">A264</f>
        <v>março/19</v>
      </c>
      <c r="B279" s="29">
        <f t="shared" ref="B279" si="773">IF(K273*1.05&lt;C279,K271,K273)</f>
        <v>89.49</v>
      </c>
      <c r="C279" s="6">
        <f t="shared" ref="C279:E279" si="774">C264</f>
        <v>77.73</v>
      </c>
      <c r="D279" s="16">
        <f t="shared" si="749"/>
        <v>0</v>
      </c>
      <c r="E279" s="17">
        <f>D279*Premissas!$C$6</f>
        <v>0</v>
      </c>
      <c r="F279" s="15">
        <f t="shared" si="750"/>
        <v>89.49</v>
      </c>
      <c r="G279" s="18">
        <f>F279*Premissas!$C$5</f>
        <v>2884.8563745650108</v>
      </c>
      <c r="H279" s="22">
        <f t="shared" si="751"/>
        <v>2884.8563745650108</v>
      </c>
    </row>
    <row r="280" spans="1:12" x14ac:dyDescent="0.25">
      <c r="A280" s="6" t="str">
        <f t="shared" ref="A280:C280" si="775">A265</f>
        <v>fevereiro/19</v>
      </c>
      <c r="B280" s="29">
        <f t="shared" ref="B280" si="776">IF(K273*1.05&lt;C280,K271,K273)</f>
        <v>89.49</v>
      </c>
      <c r="C280" s="6">
        <f t="shared" ref="C280:E280" si="777">C265</f>
        <v>89.49</v>
      </c>
      <c r="D280" s="16">
        <f t="shared" si="749"/>
        <v>0</v>
      </c>
      <c r="E280" s="17">
        <f>D280*Premissas!$C$6</f>
        <v>0</v>
      </c>
      <c r="F280" s="15">
        <f t="shared" si="750"/>
        <v>89.49</v>
      </c>
      <c r="G280" s="18">
        <f>F280*Premissas!$C$5</f>
        <v>2884.8563745650108</v>
      </c>
      <c r="H280" s="22">
        <f t="shared" si="751"/>
        <v>2884.8563745650108</v>
      </c>
    </row>
    <row r="281" spans="1:12" x14ac:dyDescent="0.25">
      <c r="A281" s="6" t="str">
        <f t="shared" ref="A281:C281" si="778">A266</f>
        <v>janeiro/19</v>
      </c>
      <c r="B281" s="29">
        <f t="shared" ref="B281" si="779">IF(K273*1.05&lt;C281,K271,K273)</f>
        <v>89.49</v>
      </c>
      <c r="C281" s="6">
        <f t="shared" ref="C281:E281" si="780">C266</f>
        <v>81.09</v>
      </c>
      <c r="D281" s="16">
        <f t="shared" si="749"/>
        <v>0</v>
      </c>
      <c r="E281" s="17">
        <f>D281*Premissas!$C$6</f>
        <v>0</v>
      </c>
      <c r="F281" s="15">
        <f t="shared" si="750"/>
        <v>89.49</v>
      </c>
      <c r="G281" s="18">
        <f>F281*Premissas!$C$5</f>
        <v>2884.8563745650108</v>
      </c>
      <c r="H281" s="22">
        <f t="shared" si="751"/>
        <v>2884.8563745650108</v>
      </c>
    </row>
    <row r="282" spans="1:12" x14ac:dyDescent="0.25">
      <c r="A282" s="6" t="str">
        <f t="shared" ref="A282:C282" si="781">A267</f>
        <v>dezembro/18</v>
      </c>
      <c r="B282" s="29">
        <f t="shared" ref="B282" si="782">IF(K273*1.05&lt;C282,K271,K273)</f>
        <v>64</v>
      </c>
      <c r="C282" s="6">
        <f t="shared" ref="C282:E282" si="783">C267</f>
        <v>66.98</v>
      </c>
      <c r="D282" s="16">
        <f t="shared" si="749"/>
        <v>0</v>
      </c>
      <c r="E282" s="17">
        <f>D282*Premissas!$C$6</f>
        <v>0</v>
      </c>
      <c r="F282" s="15">
        <f t="shared" si="750"/>
        <v>66.98</v>
      </c>
      <c r="G282" s="18">
        <f>F282*Premissas!$C$5</f>
        <v>2159.2097437519774</v>
      </c>
      <c r="H282" s="22">
        <f t="shared" si="751"/>
        <v>2159.2097437519774</v>
      </c>
    </row>
    <row r="283" spans="1:12" x14ac:dyDescent="0.25">
      <c r="A283" s="6" t="str">
        <f t="shared" ref="A283:C283" si="784">A268</f>
        <v>novembro/18</v>
      </c>
      <c r="B283" s="29">
        <f t="shared" ref="B283" si="785">IF(K273*1.05&lt;C283,K271,K273)</f>
        <v>64</v>
      </c>
      <c r="C283" s="6">
        <f t="shared" ref="C283:E284" si="786">C268</f>
        <v>66.42</v>
      </c>
      <c r="D283" s="16">
        <f t="shared" si="749"/>
        <v>0</v>
      </c>
      <c r="E283" s="17">
        <f>D283*Premissas!$C$6</f>
        <v>0</v>
      </c>
      <c r="F283" s="15">
        <f t="shared" si="750"/>
        <v>66.42</v>
      </c>
      <c r="G283" s="18">
        <f>F283*Premissas!$C$5</f>
        <v>2141.157228725087</v>
      </c>
      <c r="H283" s="22">
        <f t="shared" si="751"/>
        <v>2141.157228725087</v>
      </c>
    </row>
    <row r="284" spans="1:12" x14ac:dyDescent="0.25">
      <c r="A284" s="6" t="str">
        <f t="shared" ref="A284:C284" si="787">A269</f>
        <v>Total/Média</v>
      </c>
      <c r="B284" s="6"/>
      <c r="C284" s="6">
        <f t="shared" si="786"/>
        <v>89.49</v>
      </c>
      <c r="D284" s="5"/>
      <c r="E284" s="27">
        <f t="shared" ref="E284" si="788">SUM(E272:E283)</f>
        <v>0</v>
      </c>
      <c r="F284" s="5"/>
      <c r="G284" s="27">
        <f t="shared" ref="G284:H284" si="789">SUM(G272:G283)</f>
        <v>28218.659917747544</v>
      </c>
      <c r="H284" s="27">
        <f t="shared" si="789"/>
        <v>28218.659917747544</v>
      </c>
    </row>
    <row r="286" spans="1:12" x14ac:dyDescent="0.25">
      <c r="A286" s="6" t="str">
        <f t="shared" ref="A286:C286" si="790">A271</f>
        <v>Data</v>
      </c>
      <c r="B286" s="6" t="str">
        <f t="shared" si="790"/>
        <v>kW (C)</v>
      </c>
      <c r="C286" s="6" t="str">
        <f t="shared" si="790"/>
        <v>kW (L)</v>
      </c>
      <c r="D286" s="14" t="s">
        <v>20</v>
      </c>
      <c r="E286" s="14" t="s">
        <v>21</v>
      </c>
      <c r="F286" s="6" t="s">
        <v>22</v>
      </c>
      <c r="G286" s="6" t="s">
        <v>23</v>
      </c>
      <c r="H286" s="14" t="s">
        <v>26</v>
      </c>
      <c r="J286" s="52" t="s">
        <v>161</v>
      </c>
      <c r="K286">
        <f t="shared" ref="K286:K287" si="791">K271</f>
        <v>89.49</v>
      </c>
    </row>
    <row r="287" spans="1:12" x14ac:dyDescent="0.25">
      <c r="A287" s="6" t="str">
        <f t="shared" ref="A287:C287" si="792">A272</f>
        <v>outubro/19</v>
      </c>
      <c r="B287" s="29">
        <f t="shared" ref="B287" si="793">IF(K288*1.05&lt;C287,K286,K288)</f>
        <v>65</v>
      </c>
      <c r="C287" s="6">
        <f t="shared" ref="C287:E287" si="794">C272</f>
        <v>63.39</v>
      </c>
      <c r="D287" s="16">
        <f t="shared" ref="D287:D298" si="795">IF(C287&gt;1.05*B287,C287-B287,0)</f>
        <v>0</v>
      </c>
      <c r="E287" s="17">
        <f>D287*Premissas!$C$6</f>
        <v>0</v>
      </c>
      <c r="F287" s="15">
        <f t="shared" ref="F287:F350" si="796">LARGE(B287:C287,1)</f>
        <v>65</v>
      </c>
      <c r="G287" s="18">
        <f>F287*Premissas!$C$5</f>
        <v>2095.3812084783294</v>
      </c>
      <c r="H287" s="22">
        <f t="shared" ref="H287:H298" si="797">G287+E287</f>
        <v>2095.3812084783294</v>
      </c>
      <c r="J287" t="s">
        <v>162</v>
      </c>
      <c r="K287">
        <f t="shared" si="791"/>
        <v>46.48</v>
      </c>
    </row>
    <row r="288" spans="1:12" x14ac:dyDescent="0.25">
      <c r="A288" s="6" t="str">
        <f t="shared" ref="A288:C288" si="798">A273</f>
        <v>setembro/19</v>
      </c>
      <c r="B288" s="29">
        <f t="shared" ref="B288" si="799">IF(K288*1.05&lt;C288,K286,K288)</f>
        <v>65</v>
      </c>
      <c r="C288" s="6">
        <f t="shared" ref="C288:E288" si="800">C273</f>
        <v>58.91</v>
      </c>
      <c r="D288" s="16">
        <f t="shared" si="795"/>
        <v>0</v>
      </c>
      <c r="E288" s="17">
        <f>D288*Premissas!$C$6</f>
        <v>0</v>
      </c>
      <c r="F288" s="15">
        <f t="shared" si="796"/>
        <v>65</v>
      </c>
      <c r="G288" s="18">
        <f>F288*Premissas!$C$5</f>
        <v>2095.3812084783294</v>
      </c>
      <c r="H288" s="22">
        <f t="shared" si="797"/>
        <v>2095.3812084783294</v>
      </c>
      <c r="J288" t="s">
        <v>164</v>
      </c>
      <c r="K288">
        <f t="shared" ref="K288" si="801">K273+1</f>
        <v>65</v>
      </c>
    </row>
    <row r="289" spans="1:12" x14ac:dyDescent="0.25">
      <c r="A289" s="6" t="str">
        <f t="shared" ref="A289:C289" si="802">A274</f>
        <v>agosto/19</v>
      </c>
      <c r="B289" s="29">
        <f t="shared" ref="B289" si="803">IF(K288*1.05&lt;C289,K286,K288)</f>
        <v>65</v>
      </c>
      <c r="C289" s="6">
        <f t="shared" ref="C289:E289" si="804">C274</f>
        <v>46.48</v>
      </c>
      <c r="D289" s="16">
        <f t="shared" si="795"/>
        <v>0</v>
      </c>
      <c r="E289" s="17">
        <f>D289*Premissas!$C$6</f>
        <v>0</v>
      </c>
      <c r="F289" s="15">
        <f t="shared" si="796"/>
        <v>65</v>
      </c>
      <c r="G289" s="18">
        <f>F289*Premissas!$C$5</f>
        <v>2095.3812084783294</v>
      </c>
      <c r="H289" s="22">
        <f t="shared" si="797"/>
        <v>2095.3812084783294</v>
      </c>
      <c r="J289" t="s">
        <v>163</v>
      </c>
      <c r="L289" s="108">
        <f t="shared" ref="L289" si="805">H299</f>
        <v>28412.079721607079</v>
      </c>
    </row>
    <row r="290" spans="1:12" x14ac:dyDescent="0.25">
      <c r="A290" s="6" t="str">
        <f t="shared" ref="A290:C290" si="806">A275</f>
        <v>julho/19</v>
      </c>
      <c r="B290" s="29">
        <f t="shared" ref="B290" si="807">IF(K288*1.05&lt;C290,K286,K288)</f>
        <v>65</v>
      </c>
      <c r="C290" s="6">
        <f t="shared" ref="C290:E290" si="808">C275</f>
        <v>63.17</v>
      </c>
      <c r="D290" s="16">
        <f t="shared" si="795"/>
        <v>0</v>
      </c>
      <c r="E290" s="17">
        <f>D290*Premissas!$C$6</f>
        <v>0</v>
      </c>
      <c r="F290" s="15">
        <f t="shared" si="796"/>
        <v>65</v>
      </c>
      <c r="G290" s="18">
        <f>F290*Premissas!$C$5</f>
        <v>2095.3812084783294</v>
      </c>
      <c r="H290" s="22">
        <f t="shared" si="797"/>
        <v>2095.3812084783294</v>
      </c>
    </row>
    <row r="291" spans="1:12" x14ac:dyDescent="0.25">
      <c r="A291" s="6" t="str">
        <f t="shared" ref="A291:C291" si="809">A276</f>
        <v>junho/19</v>
      </c>
      <c r="B291" s="29">
        <f t="shared" ref="B291" si="810">IF(K288*1.05&lt;C291,K286,K288)</f>
        <v>65</v>
      </c>
      <c r="C291" s="6">
        <f t="shared" ref="C291:E291" si="811">C276</f>
        <v>59.47</v>
      </c>
      <c r="D291" s="16">
        <f t="shared" si="795"/>
        <v>0</v>
      </c>
      <c r="E291" s="17">
        <f>D291*Premissas!$C$6</f>
        <v>0</v>
      </c>
      <c r="F291" s="15">
        <f t="shared" si="796"/>
        <v>65</v>
      </c>
      <c r="G291" s="18">
        <f>F291*Premissas!$C$5</f>
        <v>2095.3812084783294</v>
      </c>
      <c r="H291" s="22">
        <f t="shared" si="797"/>
        <v>2095.3812084783294</v>
      </c>
    </row>
    <row r="292" spans="1:12" x14ac:dyDescent="0.25">
      <c r="A292" s="6" t="str">
        <f t="shared" ref="A292:C292" si="812">A277</f>
        <v>maio/19</v>
      </c>
      <c r="B292" s="29">
        <f t="shared" ref="B292" si="813">IF(K288*1.05&lt;C292,K286,K288)</f>
        <v>65</v>
      </c>
      <c r="C292" s="6">
        <f t="shared" ref="C292:E292" si="814">C277</f>
        <v>61.04</v>
      </c>
      <c r="D292" s="16">
        <f t="shared" si="795"/>
        <v>0</v>
      </c>
      <c r="E292" s="17">
        <f>D292*Premissas!$C$6</f>
        <v>0</v>
      </c>
      <c r="F292" s="15">
        <f t="shared" si="796"/>
        <v>65</v>
      </c>
      <c r="G292" s="18">
        <f>F292*Premissas!$C$5</f>
        <v>2095.3812084783294</v>
      </c>
      <c r="H292" s="22">
        <f t="shared" si="797"/>
        <v>2095.3812084783294</v>
      </c>
    </row>
    <row r="293" spans="1:12" x14ac:dyDescent="0.25">
      <c r="A293" s="6" t="str">
        <f t="shared" ref="A293:C293" si="815">A278</f>
        <v>abril/19</v>
      </c>
      <c r="B293" s="29">
        <f t="shared" ref="B293" si="816">IF(K288*1.05&lt;C293,K286,K288)</f>
        <v>89.49</v>
      </c>
      <c r="C293" s="6">
        <f t="shared" ref="C293:E293" si="817">C278</f>
        <v>81.98</v>
      </c>
      <c r="D293" s="16">
        <f t="shared" si="795"/>
        <v>0</v>
      </c>
      <c r="E293" s="17">
        <f>D293*Premissas!$C$6</f>
        <v>0</v>
      </c>
      <c r="F293" s="15">
        <f t="shared" si="796"/>
        <v>89.49</v>
      </c>
      <c r="G293" s="18">
        <f>F293*Premissas!$C$5</f>
        <v>2884.8563745650108</v>
      </c>
      <c r="H293" s="22">
        <f t="shared" si="797"/>
        <v>2884.8563745650108</v>
      </c>
    </row>
    <row r="294" spans="1:12" x14ac:dyDescent="0.25">
      <c r="A294" s="6" t="str">
        <f t="shared" ref="A294:C294" si="818">A279</f>
        <v>março/19</v>
      </c>
      <c r="B294" s="29">
        <f t="shared" ref="B294" si="819">IF(K288*1.05&lt;C294,K286,K288)</f>
        <v>89.49</v>
      </c>
      <c r="C294" s="6">
        <f t="shared" ref="C294:E294" si="820">C279</f>
        <v>77.73</v>
      </c>
      <c r="D294" s="16">
        <f t="shared" si="795"/>
        <v>0</v>
      </c>
      <c r="E294" s="17">
        <f>D294*Premissas!$C$6</f>
        <v>0</v>
      </c>
      <c r="F294" s="15">
        <f t="shared" si="796"/>
        <v>89.49</v>
      </c>
      <c r="G294" s="18">
        <f>F294*Premissas!$C$5</f>
        <v>2884.8563745650108</v>
      </c>
      <c r="H294" s="22">
        <f t="shared" si="797"/>
        <v>2884.8563745650108</v>
      </c>
    </row>
    <row r="295" spans="1:12" x14ac:dyDescent="0.25">
      <c r="A295" s="6" t="str">
        <f t="shared" ref="A295:C295" si="821">A280</f>
        <v>fevereiro/19</v>
      </c>
      <c r="B295" s="29">
        <f t="shared" ref="B295" si="822">IF(K288*1.05&lt;C295,K286,K288)</f>
        <v>89.49</v>
      </c>
      <c r="C295" s="6">
        <f t="shared" ref="C295:E295" si="823">C280</f>
        <v>89.49</v>
      </c>
      <c r="D295" s="16">
        <f t="shared" si="795"/>
        <v>0</v>
      </c>
      <c r="E295" s="17">
        <f>D295*Premissas!$C$6</f>
        <v>0</v>
      </c>
      <c r="F295" s="15">
        <f t="shared" si="796"/>
        <v>89.49</v>
      </c>
      <c r="G295" s="18">
        <f>F295*Premissas!$C$5</f>
        <v>2884.8563745650108</v>
      </c>
      <c r="H295" s="22">
        <f t="shared" si="797"/>
        <v>2884.8563745650108</v>
      </c>
    </row>
    <row r="296" spans="1:12" x14ac:dyDescent="0.25">
      <c r="A296" s="6" t="str">
        <f t="shared" ref="A296:C296" si="824">A281</f>
        <v>janeiro/19</v>
      </c>
      <c r="B296" s="29">
        <f t="shared" ref="B296" si="825">IF(K288*1.05&lt;C296,K286,K288)</f>
        <v>89.49</v>
      </c>
      <c r="C296" s="6">
        <f t="shared" ref="C296:E296" si="826">C281</f>
        <v>81.09</v>
      </c>
      <c r="D296" s="16">
        <f t="shared" si="795"/>
        <v>0</v>
      </c>
      <c r="E296" s="17">
        <f>D296*Premissas!$C$6</f>
        <v>0</v>
      </c>
      <c r="F296" s="15">
        <f t="shared" si="796"/>
        <v>89.49</v>
      </c>
      <c r="G296" s="18">
        <f>F296*Premissas!$C$5</f>
        <v>2884.8563745650108</v>
      </c>
      <c r="H296" s="22">
        <f t="shared" si="797"/>
        <v>2884.8563745650108</v>
      </c>
    </row>
    <row r="297" spans="1:12" x14ac:dyDescent="0.25">
      <c r="A297" s="6" t="str">
        <f t="shared" ref="A297:C297" si="827">A282</f>
        <v>dezembro/18</v>
      </c>
      <c r="B297" s="29">
        <f t="shared" ref="B297" si="828">IF(K288*1.05&lt;C297,K286,K288)</f>
        <v>65</v>
      </c>
      <c r="C297" s="6">
        <f t="shared" ref="C297:E297" si="829">C282</f>
        <v>66.98</v>
      </c>
      <c r="D297" s="16">
        <f t="shared" si="795"/>
        <v>0</v>
      </c>
      <c r="E297" s="17">
        <f>D297*Premissas!$C$6</f>
        <v>0</v>
      </c>
      <c r="F297" s="15">
        <f t="shared" si="796"/>
        <v>66.98</v>
      </c>
      <c r="G297" s="18">
        <f>F297*Premissas!$C$5</f>
        <v>2159.2097437519774</v>
      </c>
      <c r="H297" s="22">
        <f t="shared" si="797"/>
        <v>2159.2097437519774</v>
      </c>
    </row>
    <row r="298" spans="1:12" x14ac:dyDescent="0.25">
      <c r="A298" s="6" t="str">
        <f t="shared" ref="A298:C298" si="830">A283</f>
        <v>novembro/18</v>
      </c>
      <c r="B298" s="29">
        <f t="shared" ref="B298" si="831">IF(K288*1.05&lt;C298,K286,K288)</f>
        <v>65</v>
      </c>
      <c r="C298" s="6">
        <f t="shared" ref="C298:E299" si="832">C283</f>
        <v>66.42</v>
      </c>
      <c r="D298" s="16">
        <f t="shared" si="795"/>
        <v>0</v>
      </c>
      <c r="E298" s="17">
        <f>D298*Premissas!$C$6</f>
        <v>0</v>
      </c>
      <c r="F298" s="15">
        <f t="shared" si="796"/>
        <v>66.42</v>
      </c>
      <c r="G298" s="18">
        <f>F298*Premissas!$C$5</f>
        <v>2141.157228725087</v>
      </c>
      <c r="H298" s="22">
        <f t="shared" si="797"/>
        <v>2141.157228725087</v>
      </c>
    </row>
    <row r="299" spans="1:12" x14ac:dyDescent="0.25">
      <c r="A299" s="6" t="str">
        <f t="shared" ref="A299:C299" si="833">A284</f>
        <v>Total/Média</v>
      </c>
      <c r="B299" s="6"/>
      <c r="C299" s="6">
        <f t="shared" si="832"/>
        <v>89.49</v>
      </c>
      <c r="D299" s="5"/>
      <c r="E299" s="27">
        <f t="shared" ref="E299" si="834">SUM(E287:E298)</f>
        <v>0</v>
      </c>
      <c r="F299" s="5"/>
      <c r="G299" s="27">
        <f t="shared" ref="G299:H299" si="835">SUM(G287:G298)</f>
        <v>28412.079721607079</v>
      </c>
      <c r="H299" s="27">
        <f t="shared" si="835"/>
        <v>28412.079721607079</v>
      </c>
    </row>
    <row r="301" spans="1:12" x14ac:dyDescent="0.25">
      <c r="A301" s="6" t="str">
        <f t="shared" ref="A301:C301" si="836">A286</f>
        <v>Data</v>
      </c>
      <c r="B301" s="6" t="str">
        <f t="shared" si="836"/>
        <v>kW (C)</v>
      </c>
      <c r="C301" s="6" t="str">
        <f t="shared" si="836"/>
        <v>kW (L)</v>
      </c>
      <c r="D301" s="14" t="s">
        <v>20</v>
      </c>
      <c r="E301" s="14" t="s">
        <v>21</v>
      </c>
      <c r="F301" s="6" t="s">
        <v>22</v>
      </c>
      <c r="G301" s="6" t="s">
        <v>23</v>
      </c>
      <c r="H301" s="14" t="s">
        <v>26</v>
      </c>
      <c r="J301" s="52" t="s">
        <v>161</v>
      </c>
      <c r="K301">
        <f t="shared" ref="K301:K302" si="837">K286</f>
        <v>89.49</v>
      </c>
    </row>
    <row r="302" spans="1:12" x14ac:dyDescent="0.25">
      <c r="A302" s="6" t="str">
        <f t="shared" ref="A302:C302" si="838">A287</f>
        <v>outubro/19</v>
      </c>
      <c r="B302" s="29">
        <f t="shared" ref="B302" si="839">IF(K303*1.05&lt;C302,K301,K303)</f>
        <v>66</v>
      </c>
      <c r="C302" s="6">
        <f t="shared" ref="C302:E302" si="840">C287</f>
        <v>63.39</v>
      </c>
      <c r="D302" s="16">
        <f t="shared" ref="D302:D313" si="841">IF(C302&gt;1.05*B302,C302-B302,0)</f>
        <v>0</v>
      </c>
      <c r="E302" s="17">
        <f>D302*Premissas!$C$6</f>
        <v>0</v>
      </c>
      <c r="F302" s="15">
        <f t="shared" ref="F302:F365" si="842">LARGE(B302:C302,1)</f>
        <v>66</v>
      </c>
      <c r="G302" s="18">
        <f>F302*Premissas!$C$5</f>
        <v>2127.6178424549194</v>
      </c>
      <c r="H302" s="22">
        <f t="shared" ref="H302:H313" si="843">G302+E302</f>
        <v>2127.6178424549194</v>
      </c>
      <c r="J302" t="s">
        <v>162</v>
      </c>
      <c r="K302">
        <f t="shared" si="837"/>
        <v>46.48</v>
      </c>
    </row>
    <row r="303" spans="1:12" x14ac:dyDescent="0.25">
      <c r="A303" s="6" t="str">
        <f t="shared" ref="A303:C303" si="844">A288</f>
        <v>setembro/19</v>
      </c>
      <c r="B303" s="29">
        <f t="shared" ref="B303" si="845">IF(K303*1.05&lt;C303,K301,K303)</f>
        <v>66</v>
      </c>
      <c r="C303" s="6">
        <f t="shared" ref="C303:E303" si="846">C288</f>
        <v>58.91</v>
      </c>
      <c r="D303" s="16">
        <f t="shared" si="841"/>
        <v>0</v>
      </c>
      <c r="E303" s="17">
        <f>D303*Premissas!$C$6</f>
        <v>0</v>
      </c>
      <c r="F303" s="15">
        <f t="shared" si="842"/>
        <v>66</v>
      </c>
      <c r="G303" s="18">
        <f>F303*Premissas!$C$5</f>
        <v>2127.6178424549194</v>
      </c>
      <c r="H303" s="22">
        <f t="shared" si="843"/>
        <v>2127.6178424549194</v>
      </c>
      <c r="J303" t="s">
        <v>164</v>
      </c>
      <c r="K303">
        <f t="shared" ref="K303" si="847">K288+1</f>
        <v>66</v>
      </c>
    </row>
    <row r="304" spans="1:12" x14ac:dyDescent="0.25">
      <c r="A304" s="6" t="str">
        <f t="shared" ref="A304:C304" si="848">A289</f>
        <v>agosto/19</v>
      </c>
      <c r="B304" s="29">
        <f t="shared" ref="B304" si="849">IF(K303*1.05&lt;C304,K301,K303)</f>
        <v>66</v>
      </c>
      <c r="C304" s="6">
        <f t="shared" ref="C304:E304" si="850">C289</f>
        <v>46.48</v>
      </c>
      <c r="D304" s="16">
        <f t="shared" si="841"/>
        <v>0</v>
      </c>
      <c r="E304" s="17">
        <f>D304*Premissas!$C$6</f>
        <v>0</v>
      </c>
      <c r="F304" s="15">
        <f t="shared" si="842"/>
        <v>66</v>
      </c>
      <c r="G304" s="18">
        <f>F304*Premissas!$C$5</f>
        <v>2127.6178424549194</v>
      </c>
      <c r="H304" s="22">
        <f t="shared" si="843"/>
        <v>2127.6178424549194</v>
      </c>
      <c r="J304" t="s">
        <v>163</v>
      </c>
      <c r="L304" s="108">
        <f t="shared" ref="L304" si="851">H314</f>
        <v>28605.499525466621</v>
      </c>
    </row>
    <row r="305" spans="1:12" x14ac:dyDescent="0.25">
      <c r="A305" s="6" t="str">
        <f t="shared" ref="A305:C305" si="852">A290</f>
        <v>julho/19</v>
      </c>
      <c r="B305" s="29">
        <f t="shared" ref="B305" si="853">IF(K303*1.05&lt;C305,K301,K303)</f>
        <v>66</v>
      </c>
      <c r="C305" s="6">
        <f t="shared" ref="C305:E305" si="854">C290</f>
        <v>63.17</v>
      </c>
      <c r="D305" s="16">
        <f t="shared" si="841"/>
        <v>0</v>
      </c>
      <c r="E305" s="17">
        <f>D305*Premissas!$C$6</f>
        <v>0</v>
      </c>
      <c r="F305" s="15">
        <f t="shared" si="842"/>
        <v>66</v>
      </c>
      <c r="G305" s="18">
        <f>F305*Premissas!$C$5</f>
        <v>2127.6178424549194</v>
      </c>
      <c r="H305" s="22">
        <f t="shared" si="843"/>
        <v>2127.6178424549194</v>
      </c>
    </row>
    <row r="306" spans="1:12" x14ac:dyDescent="0.25">
      <c r="A306" s="6" t="str">
        <f t="shared" ref="A306:C306" si="855">A291</f>
        <v>junho/19</v>
      </c>
      <c r="B306" s="29">
        <f t="shared" ref="B306" si="856">IF(K303*1.05&lt;C306,K301,K303)</f>
        <v>66</v>
      </c>
      <c r="C306" s="6">
        <f t="shared" ref="C306:E306" si="857">C291</f>
        <v>59.47</v>
      </c>
      <c r="D306" s="16">
        <f t="shared" si="841"/>
        <v>0</v>
      </c>
      <c r="E306" s="17">
        <f>D306*Premissas!$C$6</f>
        <v>0</v>
      </c>
      <c r="F306" s="15">
        <f t="shared" si="842"/>
        <v>66</v>
      </c>
      <c r="G306" s="18">
        <f>F306*Premissas!$C$5</f>
        <v>2127.6178424549194</v>
      </c>
      <c r="H306" s="22">
        <f t="shared" si="843"/>
        <v>2127.6178424549194</v>
      </c>
    </row>
    <row r="307" spans="1:12" x14ac:dyDescent="0.25">
      <c r="A307" s="6" t="str">
        <f t="shared" ref="A307:C307" si="858">A292</f>
        <v>maio/19</v>
      </c>
      <c r="B307" s="29">
        <f t="shared" ref="B307" si="859">IF(K303*1.05&lt;C307,K301,K303)</f>
        <v>66</v>
      </c>
      <c r="C307" s="6">
        <f t="shared" ref="C307:E307" si="860">C292</f>
        <v>61.04</v>
      </c>
      <c r="D307" s="16">
        <f t="shared" si="841"/>
        <v>0</v>
      </c>
      <c r="E307" s="17">
        <f>D307*Premissas!$C$6</f>
        <v>0</v>
      </c>
      <c r="F307" s="15">
        <f t="shared" si="842"/>
        <v>66</v>
      </c>
      <c r="G307" s="18">
        <f>F307*Premissas!$C$5</f>
        <v>2127.6178424549194</v>
      </c>
      <c r="H307" s="22">
        <f t="shared" si="843"/>
        <v>2127.6178424549194</v>
      </c>
    </row>
    <row r="308" spans="1:12" x14ac:dyDescent="0.25">
      <c r="A308" s="6" t="str">
        <f t="shared" ref="A308:C308" si="861">A293</f>
        <v>abril/19</v>
      </c>
      <c r="B308" s="29">
        <f t="shared" ref="B308" si="862">IF(K303*1.05&lt;C308,K301,K303)</f>
        <v>89.49</v>
      </c>
      <c r="C308" s="6">
        <f t="shared" ref="C308:E308" si="863">C293</f>
        <v>81.98</v>
      </c>
      <c r="D308" s="16">
        <f t="shared" si="841"/>
        <v>0</v>
      </c>
      <c r="E308" s="17">
        <f>D308*Premissas!$C$6</f>
        <v>0</v>
      </c>
      <c r="F308" s="15">
        <f t="shared" si="842"/>
        <v>89.49</v>
      </c>
      <c r="G308" s="18">
        <f>F308*Premissas!$C$5</f>
        <v>2884.8563745650108</v>
      </c>
      <c r="H308" s="22">
        <f t="shared" si="843"/>
        <v>2884.8563745650108</v>
      </c>
    </row>
    <row r="309" spans="1:12" x14ac:dyDescent="0.25">
      <c r="A309" s="6" t="str">
        <f t="shared" ref="A309:C309" si="864">A294</f>
        <v>março/19</v>
      </c>
      <c r="B309" s="29">
        <f t="shared" ref="B309" si="865">IF(K303*1.05&lt;C309,K301,K303)</f>
        <v>89.49</v>
      </c>
      <c r="C309" s="6">
        <f t="shared" ref="C309:E309" si="866">C294</f>
        <v>77.73</v>
      </c>
      <c r="D309" s="16">
        <f t="shared" si="841"/>
        <v>0</v>
      </c>
      <c r="E309" s="17">
        <f>D309*Premissas!$C$6</f>
        <v>0</v>
      </c>
      <c r="F309" s="15">
        <f t="shared" si="842"/>
        <v>89.49</v>
      </c>
      <c r="G309" s="18">
        <f>F309*Premissas!$C$5</f>
        <v>2884.8563745650108</v>
      </c>
      <c r="H309" s="22">
        <f t="shared" si="843"/>
        <v>2884.8563745650108</v>
      </c>
    </row>
    <row r="310" spans="1:12" x14ac:dyDescent="0.25">
      <c r="A310" s="6" t="str">
        <f t="shared" ref="A310:C310" si="867">A295</f>
        <v>fevereiro/19</v>
      </c>
      <c r="B310" s="29">
        <f t="shared" ref="B310" si="868">IF(K303*1.05&lt;C310,K301,K303)</f>
        <v>89.49</v>
      </c>
      <c r="C310" s="6">
        <f t="shared" ref="C310:E310" si="869">C295</f>
        <v>89.49</v>
      </c>
      <c r="D310" s="16">
        <f t="shared" si="841"/>
        <v>0</v>
      </c>
      <c r="E310" s="17">
        <f>D310*Premissas!$C$6</f>
        <v>0</v>
      </c>
      <c r="F310" s="15">
        <f t="shared" si="842"/>
        <v>89.49</v>
      </c>
      <c r="G310" s="18">
        <f>F310*Premissas!$C$5</f>
        <v>2884.8563745650108</v>
      </c>
      <c r="H310" s="22">
        <f t="shared" si="843"/>
        <v>2884.8563745650108</v>
      </c>
    </row>
    <row r="311" spans="1:12" x14ac:dyDescent="0.25">
      <c r="A311" s="6" t="str">
        <f t="shared" ref="A311:C311" si="870">A296</f>
        <v>janeiro/19</v>
      </c>
      <c r="B311" s="29">
        <f t="shared" ref="B311" si="871">IF(K303*1.05&lt;C311,K301,K303)</f>
        <v>89.49</v>
      </c>
      <c r="C311" s="6">
        <f t="shared" ref="C311:E311" si="872">C296</f>
        <v>81.09</v>
      </c>
      <c r="D311" s="16">
        <f t="shared" si="841"/>
        <v>0</v>
      </c>
      <c r="E311" s="17">
        <f>D311*Premissas!$C$6</f>
        <v>0</v>
      </c>
      <c r="F311" s="15">
        <f t="shared" si="842"/>
        <v>89.49</v>
      </c>
      <c r="G311" s="18">
        <f>F311*Premissas!$C$5</f>
        <v>2884.8563745650108</v>
      </c>
      <c r="H311" s="22">
        <f t="shared" si="843"/>
        <v>2884.8563745650108</v>
      </c>
    </row>
    <row r="312" spans="1:12" x14ac:dyDescent="0.25">
      <c r="A312" s="6" t="str">
        <f t="shared" ref="A312:C312" si="873">A297</f>
        <v>dezembro/18</v>
      </c>
      <c r="B312" s="29">
        <f t="shared" ref="B312" si="874">IF(K303*1.05&lt;C312,K301,K303)</f>
        <v>66</v>
      </c>
      <c r="C312" s="6">
        <f t="shared" ref="C312:E312" si="875">C297</f>
        <v>66.98</v>
      </c>
      <c r="D312" s="16">
        <f t="shared" si="841"/>
        <v>0</v>
      </c>
      <c r="E312" s="17">
        <f>D312*Premissas!$C$6</f>
        <v>0</v>
      </c>
      <c r="F312" s="15">
        <f t="shared" si="842"/>
        <v>66.98</v>
      </c>
      <c r="G312" s="18">
        <f>F312*Premissas!$C$5</f>
        <v>2159.2097437519774</v>
      </c>
      <c r="H312" s="22">
        <f t="shared" si="843"/>
        <v>2159.2097437519774</v>
      </c>
    </row>
    <row r="313" spans="1:12" x14ac:dyDescent="0.25">
      <c r="A313" s="6" t="str">
        <f t="shared" ref="A313:C313" si="876">A298</f>
        <v>novembro/18</v>
      </c>
      <c r="B313" s="29">
        <f t="shared" ref="B313" si="877">IF(K303*1.05&lt;C313,K301,K303)</f>
        <v>66</v>
      </c>
      <c r="C313" s="6">
        <f t="shared" ref="C313:E314" si="878">C298</f>
        <v>66.42</v>
      </c>
      <c r="D313" s="16">
        <f t="shared" si="841"/>
        <v>0</v>
      </c>
      <c r="E313" s="17">
        <f>D313*Premissas!$C$6</f>
        <v>0</v>
      </c>
      <c r="F313" s="15">
        <f t="shared" si="842"/>
        <v>66.42</v>
      </c>
      <c r="G313" s="18">
        <f>F313*Premissas!$C$5</f>
        <v>2141.157228725087</v>
      </c>
      <c r="H313" s="22">
        <f t="shared" si="843"/>
        <v>2141.157228725087</v>
      </c>
    </row>
    <row r="314" spans="1:12" x14ac:dyDescent="0.25">
      <c r="A314" s="6" t="str">
        <f t="shared" ref="A314:C314" si="879">A299</f>
        <v>Total/Média</v>
      </c>
      <c r="B314" s="6"/>
      <c r="C314" s="6">
        <f t="shared" si="878"/>
        <v>89.49</v>
      </c>
      <c r="D314" s="5"/>
      <c r="E314" s="27">
        <f t="shared" ref="E314" si="880">SUM(E302:E313)</f>
        <v>0</v>
      </c>
      <c r="F314" s="5"/>
      <c r="G314" s="27">
        <f t="shared" ref="G314:H314" si="881">SUM(G302:G313)</f>
        <v>28605.499525466621</v>
      </c>
      <c r="H314" s="27">
        <f t="shared" si="881"/>
        <v>28605.499525466621</v>
      </c>
    </row>
    <row r="316" spans="1:12" x14ac:dyDescent="0.25">
      <c r="A316" s="6" t="str">
        <f t="shared" ref="A316:C316" si="882">A301</f>
        <v>Data</v>
      </c>
      <c r="B316" s="6" t="str">
        <f t="shared" si="882"/>
        <v>kW (C)</v>
      </c>
      <c r="C316" s="6" t="str">
        <f t="shared" si="882"/>
        <v>kW (L)</v>
      </c>
      <c r="D316" s="14" t="s">
        <v>20</v>
      </c>
      <c r="E316" s="14" t="s">
        <v>21</v>
      </c>
      <c r="F316" s="6" t="s">
        <v>22</v>
      </c>
      <c r="G316" s="6" t="s">
        <v>23</v>
      </c>
      <c r="H316" s="14" t="s">
        <v>26</v>
      </c>
      <c r="J316" s="52" t="s">
        <v>161</v>
      </c>
      <c r="K316">
        <f t="shared" ref="K316:K317" si="883">K301</f>
        <v>89.49</v>
      </c>
    </row>
    <row r="317" spans="1:12" x14ac:dyDescent="0.25">
      <c r="A317" s="6" t="str">
        <f t="shared" ref="A317:C317" si="884">A302</f>
        <v>outubro/19</v>
      </c>
      <c r="B317" s="29">
        <f t="shared" ref="B317" si="885">IF(K318*1.05&lt;C317,K316,K318)</f>
        <v>67</v>
      </c>
      <c r="C317" s="6">
        <f t="shared" ref="C317:E317" si="886">C302</f>
        <v>63.39</v>
      </c>
      <c r="D317" s="16">
        <f t="shared" ref="D317:D328" si="887">IF(C317&gt;1.05*B317,C317-B317,0)</f>
        <v>0</v>
      </c>
      <c r="E317" s="17">
        <f>D317*Premissas!$C$6</f>
        <v>0</v>
      </c>
      <c r="F317" s="15">
        <f t="shared" ref="F317:F380" si="888">LARGE(B317:C317,1)</f>
        <v>67</v>
      </c>
      <c r="G317" s="18">
        <f>F317*Premissas!$C$5</f>
        <v>2159.8544764315088</v>
      </c>
      <c r="H317" s="22">
        <f t="shared" ref="H317:H328" si="889">G317+E317</f>
        <v>2159.8544764315088</v>
      </c>
      <c r="J317" t="s">
        <v>162</v>
      </c>
      <c r="K317">
        <f t="shared" si="883"/>
        <v>46.48</v>
      </c>
    </row>
    <row r="318" spans="1:12" x14ac:dyDescent="0.25">
      <c r="A318" s="6" t="str">
        <f t="shared" ref="A318:C318" si="890">A303</f>
        <v>setembro/19</v>
      </c>
      <c r="B318" s="29">
        <f t="shared" ref="B318" si="891">IF(K318*1.05&lt;C318,K316,K318)</f>
        <v>67</v>
      </c>
      <c r="C318" s="6">
        <f t="shared" ref="C318:E318" si="892">C303</f>
        <v>58.91</v>
      </c>
      <c r="D318" s="16">
        <f t="shared" si="887"/>
        <v>0</v>
      </c>
      <c r="E318" s="17">
        <f>D318*Premissas!$C$6</f>
        <v>0</v>
      </c>
      <c r="F318" s="15">
        <f t="shared" si="888"/>
        <v>67</v>
      </c>
      <c r="G318" s="18">
        <f>F318*Premissas!$C$5</f>
        <v>2159.8544764315088</v>
      </c>
      <c r="H318" s="22">
        <f t="shared" si="889"/>
        <v>2159.8544764315088</v>
      </c>
      <c r="J318" t="s">
        <v>164</v>
      </c>
      <c r="K318">
        <f t="shared" ref="K318" si="893">K303+1</f>
        <v>67</v>
      </c>
    </row>
    <row r="319" spans="1:12" x14ac:dyDescent="0.25">
      <c r="A319" s="6" t="str">
        <f t="shared" ref="A319:C319" si="894">A304</f>
        <v>agosto/19</v>
      </c>
      <c r="B319" s="29">
        <f t="shared" ref="B319" si="895">IF(K318*1.05&lt;C319,K316,K318)</f>
        <v>67</v>
      </c>
      <c r="C319" s="6">
        <f t="shared" ref="C319:E319" si="896">C304</f>
        <v>46.48</v>
      </c>
      <c r="D319" s="16">
        <f t="shared" si="887"/>
        <v>0</v>
      </c>
      <c r="E319" s="17">
        <f>D319*Premissas!$C$6</f>
        <v>0</v>
      </c>
      <c r="F319" s="15">
        <f t="shared" si="888"/>
        <v>67</v>
      </c>
      <c r="G319" s="18">
        <f>F319*Premissas!$C$5</f>
        <v>2159.8544764315088</v>
      </c>
      <c r="H319" s="22">
        <f t="shared" si="889"/>
        <v>2159.8544764315088</v>
      </c>
      <c r="J319" t="s">
        <v>163</v>
      </c>
      <c r="L319" s="108">
        <f t="shared" ref="L319" si="897">H329</f>
        <v>28818.26130971211</v>
      </c>
    </row>
    <row r="320" spans="1:12" x14ac:dyDescent="0.25">
      <c r="A320" s="6" t="str">
        <f t="shared" ref="A320:C320" si="898">A305</f>
        <v>julho/19</v>
      </c>
      <c r="B320" s="29">
        <f t="shared" ref="B320" si="899">IF(K318*1.05&lt;C320,K316,K318)</f>
        <v>67</v>
      </c>
      <c r="C320" s="6">
        <f t="shared" ref="C320:E320" si="900">C305</f>
        <v>63.17</v>
      </c>
      <c r="D320" s="16">
        <f t="shared" si="887"/>
        <v>0</v>
      </c>
      <c r="E320" s="17">
        <f>D320*Premissas!$C$6</f>
        <v>0</v>
      </c>
      <c r="F320" s="15">
        <f t="shared" si="888"/>
        <v>67</v>
      </c>
      <c r="G320" s="18">
        <f>F320*Premissas!$C$5</f>
        <v>2159.8544764315088</v>
      </c>
      <c r="H320" s="22">
        <f t="shared" si="889"/>
        <v>2159.8544764315088</v>
      </c>
    </row>
    <row r="321" spans="1:12" x14ac:dyDescent="0.25">
      <c r="A321" s="6" t="str">
        <f t="shared" ref="A321:C321" si="901">A306</f>
        <v>junho/19</v>
      </c>
      <c r="B321" s="29">
        <f t="shared" ref="B321" si="902">IF(K318*1.05&lt;C321,K316,K318)</f>
        <v>67</v>
      </c>
      <c r="C321" s="6">
        <f t="shared" ref="C321:E321" si="903">C306</f>
        <v>59.47</v>
      </c>
      <c r="D321" s="16">
        <f t="shared" si="887"/>
        <v>0</v>
      </c>
      <c r="E321" s="17">
        <f>D321*Premissas!$C$6</f>
        <v>0</v>
      </c>
      <c r="F321" s="15">
        <f t="shared" si="888"/>
        <v>67</v>
      </c>
      <c r="G321" s="18">
        <f>F321*Premissas!$C$5</f>
        <v>2159.8544764315088</v>
      </c>
      <c r="H321" s="22">
        <f t="shared" si="889"/>
        <v>2159.8544764315088</v>
      </c>
    </row>
    <row r="322" spans="1:12" x14ac:dyDescent="0.25">
      <c r="A322" s="6" t="str">
        <f t="shared" ref="A322:C322" si="904">A307</f>
        <v>maio/19</v>
      </c>
      <c r="B322" s="29">
        <f t="shared" ref="B322" si="905">IF(K318*1.05&lt;C322,K316,K318)</f>
        <v>67</v>
      </c>
      <c r="C322" s="6">
        <f t="shared" ref="C322:E322" si="906">C307</f>
        <v>61.04</v>
      </c>
      <c r="D322" s="16">
        <f t="shared" si="887"/>
        <v>0</v>
      </c>
      <c r="E322" s="17">
        <f>D322*Premissas!$C$6</f>
        <v>0</v>
      </c>
      <c r="F322" s="15">
        <f t="shared" si="888"/>
        <v>67</v>
      </c>
      <c r="G322" s="18">
        <f>F322*Premissas!$C$5</f>
        <v>2159.8544764315088</v>
      </c>
      <c r="H322" s="22">
        <f t="shared" si="889"/>
        <v>2159.8544764315088</v>
      </c>
    </row>
    <row r="323" spans="1:12" x14ac:dyDescent="0.25">
      <c r="A323" s="6" t="str">
        <f t="shared" ref="A323:C323" si="907">A308</f>
        <v>abril/19</v>
      </c>
      <c r="B323" s="29">
        <f t="shared" ref="B323" si="908">IF(K318*1.05&lt;C323,K316,K318)</f>
        <v>89.49</v>
      </c>
      <c r="C323" s="6">
        <f t="shared" ref="C323:E323" si="909">C308</f>
        <v>81.98</v>
      </c>
      <c r="D323" s="16">
        <f t="shared" si="887"/>
        <v>0</v>
      </c>
      <c r="E323" s="17">
        <f>D323*Premissas!$C$6</f>
        <v>0</v>
      </c>
      <c r="F323" s="15">
        <f t="shared" si="888"/>
        <v>89.49</v>
      </c>
      <c r="G323" s="18">
        <f>F323*Premissas!$C$5</f>
        <v>2884.8563745650108</v>
      </c>
      <c r="H323" s="22">
        <f t="shared" si="889"/>
        <v>2884.8563745650108</v>
      </c>
    </row>
    <row r="324" spans="1:12" x14ac:dyDescent="0.25">
      <c r="A324" s="6" t="str">
        <f t="shared" ref="A324:C324" si="910">A309</f>
        <v>março/19</v>
      </c>
      <c r="B324" s="29">
        <f t="shared" ref="B324" si="911">IF(K318*1.05&lt;C324,K316,K318)</f>
        <v>89.49</v>
      </c>
      <c r="C324" s="6">
        <f t="shared" ref="C324:E324" si="912">C309</f>
        <v>77.73</v>
      </c>
      <c r="D324" s="16">
        <f t="shared" si="887"/>
        <v>0</v>
      </c>
      <c r="E324" s="17">
        <f>D324*Premissas!$C$6</f>
        <v>0</v>
      </c>
      <c r="F324" s="15">
        <f t="shared" si="888"/>
        <v>89.49</v>
      </c>
      <c r="G324" s="18">
        <f>F324*Premissas!$C$5</f>
        <v>2884.8563745650108</v>
      </c>
      <c r="H324" s="22">
        <f t="shared" si="889"/>
        <v>2884.8563745650108</v>
      </c>
    </row>
    <row r="325" spans="1:12" x14ac:dyDescent="0.25">
      <c r="A325" s="6" t="str">
        <f t="shared" ref="A325:C325" si="913">A310</f>
        <v>fevereiro/19</v>
      </c>
      <c r="B325" s="29">
        <f t="shared" ref="B325" si="914">IF(K318*1.05&lt;C325,K316,K318)</f>
        <v>89.49</v>
      </c>
      <c r="C325" s="6">
        <f t="shared" ref="C325:E325" si="915">C310</f>
        <v>89.49</v>
      </c>
      <c r="D325" s="16">
        <f t="shared" si="887"/>
        <v>0</v>
      </c>
      <c r="E325" s="17">
        <f>D325*Premissas!$C$6</f>
        <v>0</v>
      </c>
      <c r="F325" s="15">
        <f t="shared" si="888"/>
        <v>89.49</v>
      </c>
      <c r="G325" s="18">
        <f>F325*Premissas!$C$5</f>
        <v>2884.8563745650108</v>
      </c>
      <c r="H325" s="22">
        <f t="shared" si="889"/>
        <v>2884.8563745650108</v>
      </c>
    </row>
    <row r="326" spans="1:12" x14ac:dyDescent="0.25">
      <c r="A326" s="6" t="str">
        <f t="shared" ref="A326:C326" si="916">A311</f>
        <v>janeiro/19</v>
      </c>
      <c r="B326" s="29">
        <f t="shared" ref="B326" si="917">IF(K318*1.05&lt;C326,K316,K318)</f>
        <v>89.49</v>
      </c>
      <c r="C326" s="6">
        <f t="shared" ref="C326:E326" si="918">C311</f>
        <v>81.09</v>
      </c>
      <c r="D326" s="16">
        <f t="shared" si="887"/>
        <v>0</v>
      </c>
      <c r="E326" s="17">
        <f>D326*Premissas!$C$6</f>
        <v>0</v>
      </c>
      <c r="F326" s="15">
        <f t="shared" si="888"/>
        <v>89.49</v>
      </c>
      <c r="G326" s="18">
        <f>F326*Premissas!$C$5</f>
        <v>2884.8563745650108</v>
      </c>
      <c r="H326" s="22">
        <f t="shared" si="889"/>
        <v>2884.8563745650108</v>
      </c>
    </row>
    <row r="327" spans="1:12" x14ac:dyDescent="0.25">
      <c r="A327" s="6" t="str">
        <f t="shared" ref="A327:C327" si="919">A312</f>
        <v>dezembro/18</v>
      </c>
      <c r="B327" s="29">
        <f t="shared" ref="B327" si="920">IF(K318*1.05&lt;C327,K316,K318)</f>
        <v>67</v>
      </c>
      <c r="C327" s="6">
        <f t="shared" ref="C327:E327" si="921">C312</f>
        <v>66.98</v>
      </c>
      <c r="D327" s="16">
        <f t="shared" si="887"/>
        <v>0</v>
      </c>
      <c r="E327" s="17">
        <f>D327*Premissas!$C$6</f>
        <v>0</v>
      </c>
      <c r="F327" s="15">
        <f t="shared" si="888"/>
        <v>67</v>
      </c>
      <c r="G327" s="18">
        <f>F327*Premissas!$C$5</f>
        <v>2159.8544764315088</v>
      </c>
      <c r="H327" s="22">
        <f t="shared" si="889"/>
        <v>2159.8544764315088</v>
      </c>
    </row>
    <row r="328" spans="1:12" x14ac:dyDescent="0.25">
      <c r="A328" s="6" t="str">
        <f t="shared" ref="A328:C328" si="922">A313</f>
        <v>novembro/18</v>
      </c>
      <c r="B328" s="29">
        <f t="shared" ref="B328" si="923">IF(K318*1.05&lt;C328,K316,K318)</f>
        <v>67</v>
      </c>
      <c r="C328" s="6">
        <f t="shared" ref="C328:E329" si="924">C313</f>
        <v>66.42</v>
      </c>
      <c r="D328" s="16">
        <f t="shared" si="887"/>
        <v>0</v>
      </c>
      <c r="E328" s="17">
        <f>D328*Premissas!$C$6</f>
        <v>0</v>
      </c>
      <c r="F328" s="15">
        <f t="shared" si="888"/>
        <v>67</v>
      </c>
      <c r="G328" s="18">
        <f>F328*Premissas!$C$5</f>
        <v>2159.8544764315088</v>
      </c>
      <c r="H328" s="22">
        <f t="shared" si="889"/>
        <v>2159.8544764315088</v>
      </c>
    </row>
    <row r="329" spans="1:12" x14ac:dyDescent="0.25">
      <c r="A329" s="6" t="str">
        <f t="shared" ref="A329:C329" si="925">A314</f>
        <v>Total/Média</v>
      </c>
      <c r="B329" s="6"/>
      <c r="C329" s="6">
        <f t="shared" si="924"/>
        <v>89.49</v>
      </c>
      <c r="D329" s="5"/>
      <c r="E329" s="27">
        <f t="shared" ref="E329" si="926">SUM(E317:E328)</f>
        <v>0</v>
      </c>
      <c r="F329" s="5"/>
      <c r="G329" s="27">
        <f t="shared" ref="G329:H329" si="927">SUM(G317:G328)</f>
        <v>28818.26130971211</v>
      </c>
      <c r="H329" s="27">
        <f t="shared" si="927"/>
        <v>28818.26130971211</v>
      </c>
    </row>
    <row r="331" spans="1:12" x14ac:dyDescent="0.25">
      <c r="A331" s="6" t="str">
        <f t="shared" ref="A331:C331" si="928">A316</f>
        <v>Data</v>
      </c>
      <c r="B331" s="6" t="str">
        <f t="shared" si="928"/>
        <v>kW (C)</v>
      </c>
      <c r="C331" s="6" t="str">
        <f t="shared" si="928"/>
        <v>kW (L)</v>
      </c>
      <c r="D331" s="14" t="s">
        <v>20</v>
      </c>
      <c r="E331" s="14" t="s">
        <v>21</v>
      </c>
      <c r="F331" s="6" t="s">
        <v>22</v>
      </c>
      <c r="G331" s="6" t="s">
        <v>23</v>
      </c>
      <c r="H331" s="14" t="s">
        <v>26</v>
      </c>
      <c r="J331" s="52" t="s">
        <v>161</v>
      </c>
      <c r="K331">
        <f t="shared" ref="K331:K332" si="929">K316</f>
        <v>89.49</v>
      </c>
    </row>
    <row r="332" spans="1:12" x14ac:dyDescent="0.25">
      <c r="A332" s="6" t="str">
        <f t="shared" ref="A332:C332" si="930">A317</f>
        <v>outubro/19</v>
      </c>
      <c r="B332" s="29">
        <f t="shared" ref="B332" si="931">IF(K333*1.05&lt;C332,K331,K333)</f>
        <v>68</v>
      </c>
      <c r="C332" s="6">
        <f t="shared" ref="C332:E332" si="932">C317</f>
        <v>63.39</v>
      </c>
      <c r="D332" s="16">
        <f t="shared" ref="D332:D343" si="933">IF(C332&gt;1.05*B332,C332-B332,0)</f>
        <v>0</v>
      </c>
      <c r="E332" s="17">
        <f>D332*Premissas!$C$6</f>
        <v>0</v>
      </c>
      <c r="F332" s="15">
        <f t="shared" ref="F332:F395" si="934">LARGE(B332:C332,1)</f>
        <v>68</v>
      </c>
      <c r="G332" s="18">
        <f>F332*Premissas!$C$5</f>
        <v>2192.0911104080988</v>
      </c>
      <c r="H332" s="22">
        <f t="shared" ref="H332:H343" si="935">G332+E332</f>
        <v>2192.0911104080988</v>
      </c>
      <c r="J332" t="s">
        <v>162</v>
      </c>
      <c r="K332">
        <f t="shared" si="929"/>
        <v>46.48</v>
      </c>
    </row>
    <row r="333" spans="1:12" x14ac:dyDescent="0.25">
      <c r="A333" s="6" t="str">
        <f t="shared" ref="A333:C333" si="936">A318</f>
        <v>setembro/19</v>
      </c>
      <c r="B333" s="29">
        <f t="shared" ref="B333" si="937">IF(K333*1.05&lt;C333,K331,K333)</f>
        <v>68</v>
      </c>
      <c r="C333" s="6">
        <f t="shared" ref="C333:E333" si="938">C318</f>
        <v>58.91</v>
      </c>
      <c r="D333" s="16">
        <f t="shared" si="933"/>
        <v>0</v>
      </c>
      <c r="E333" s="17">
        <f>D333*Premissas!$C$6</f>
        <v>0</v>
      </c>
      <c r="F333" s="15">
        <f t="shared" si="934"/>
        <v>68</v>
      </c>
      <c r="G333" s="18">
        <f>F333*Premissas!$C$5</f>
        <v>2192.0911104080988</v>
      </c>
      <c r="H333" s="22">
        <f t="shared" si="935"/>
        <v>2192.0911104080988</v>
      </c>
      <c r="J333" t="s">
        <v>164</v>
      </c>
      <c r="K333">
        <f t="shared" ref="K333" si="939">K318+1</f>
        <v>68</v>
      </c>
    </row>
    <row r="334" spans="1:12" x14ac:dyDescent="0.25">
      <c r="A334" s="6" t="str">
        <f t="shared" ref="A334:C334" si="940">A319</f>
        <v>agosto/19</v>
      </c>
      <c r="B334" s="29">
        <f t="shared" ref="B334" si="941">IF(K333*1.05&lt;C334,K331,K333)</f>
        <v>68</v>
      </c>
      <c r="C334" s="6">
        <f t="shared" ref="C334:E334" si="942">C319</f>
        <v>46.48</v>
      </c>
      <c r="D334" s="16">
        <f t="shared" si="933"/>
        <v>0</v>
      </c>
      <c r="E334" s="17">
        <f>D334*Premissas!$C$6</f>
        <v>0</v>
      </c>
      <c r="F334" s="15">
        <f t="shared" si="934"/>
        <v>68</v>
      </c>
      <c r="G334" s="18">
        <f>F334*Premissas!$C$5</f>
        <v>2192.0911104080988</v>
      </c>
      <c r="H334" s="22">
        <f t="shared" si="935"/>
        <v>2192.0911104080988</v>
      </c>
      <c r="J334" t="s">
        <v>163</v>
      </c>
      <c r="L334" s="108">
        <f t="shared" ref="L334" si="943">H344</f>
        <v>29076.15438152483</v>
      </c>
    </row>
    <row r="335" spans="1:12" x14ac:dyDescent="0.25">
      <c r="A335" s="6" t="str">
        <f t="shared" ref="A335:C335" si="944">A320</f>
        <v>julho/19</v>
      </c>
      <c r="B335" s="29">
        <f t="shared" ref="B335" si="945">IF(K333*1.05&lt;C335,K331,K333)</f>
        <v>68</v>
      </c>
      <c r="C335" s="6">
        <f t="shared" ref="C335:E335" si="946">C320</f>
        <v>63.17</v>
      </c>
      <c r="D335" s="16">
        <f t="shared" si="933"/>
        <v>0</v>
      </c>
      <c r="E335" s="17">
        <f>D335*Premissas!$C$6</f>
        <v>0</v>
      </c>
      <c r="F335" s="15">
        <f t="shared" si="934"/>
        <v>68</v>
      </c>
      <c r="G335" s="18">
        <f>F335*Premissas!$C$5</f>
        <v>2192.0911104080988</v>
      </c>
      <c r="H335" s="22">
        <f t="shared" si="935"/>
        <v>2192.0911104080988</v>
      </c>
    </row>
    <row r="336" spans="1:12" x14ac:dyDescent="0.25">
      <c r="A336" s="6" t="str">
        <f t="shared" ref="A336:C336" si="947">A321</f>
        <v>junho/19</v>
      </c>
      <c r="B336" s="29">
        <f t="shared" ref="B336" si="948">IF(K333*1.05&lt;C336,K331,K333)</f>
        <v>68</v>
      </c>
      <c r="C336" s="6">
        <f t="shared" ref="C336:E336" si="949">C321</f>
        <v>59.47</v>
      </c>
      <c r="D336" s="16">
        <f t="shared" si="933"/>
        <v>0</v>
      </c>
      <c r="E336" s="17">
        <f>D336*Premissas!$C$6</f>
        <v>0</v>
      </c>
      <c r="F336" s="15">
        <f t="shared" si="934"/>
        <v>68</v>
      </c>
      <c r="G336" s="18">
        <f>F336*Premissas!$C$5</f>
        <v>2192.0911104080988</v>
      </c>
      <c r="H336" s="22">
        <f t="shared" si="935"/>
        <v>2192.0911104080988</v>
      </c>
    </row>
    <row r="337" spans="1:12" x14ac:dyDescent="0.25">
      <c r="A337" s="6" t="str">
        <f t="shared" ref="A337:C337" si="950">A322</f>
        <v>maio/19</v>
      </c>
      <c r="B337" s="29">
        <f t="shared" ref="B337" si="951">IF(K333*1.05&lt;C337,K331,K333)</f>
        <v>68</v>
      </c>
      <c r="C337" s="6">
        <f t="shared" ref="C337:E337" si="952">C322</f>
        <v>61.04</v>
      </c>
      <c r="D337" s="16">
        <f t="shared" si="933"/>
        <v>0</v>
      </c>
      <c r="E337" s="17">
        <f>D337*Premissas!$C$6</f>
        <v>0</v>
      </c>
      <c r="F337" s="15">
        <f t="shared" si="934"/>
        <v>68</v>
      </c>
      <c r="G337" s="18">
        <f>F337*Premissas!$C$5</f>
        <v>2192.0911104080988</v>
      </c>
      <c r="H337" s="22">
        <f t="shared" si="935"/>
        <v>2192.0911104080988</v>
      </c>
    </row>
    <row r="338" spans="1:12" x14ac:dyDescent="0.25">
      <c r="A338" s="6" t="str">
        <f t="shared" ref="A338:C338" si="953">A323</f>
        <v>abril/19</v>
      </c>
      <c r="B338" s="29">
        <f t="shared" ref="B338" si="954">IF(K333*1.05&lt;C338,K331,K333)</f>
        <v>89.49</v>
      </c>
      <c r="C338" s="6">
        <f t="shared" ref="C338:E338" si="955">C323</f>
        <v>81.98</v>
      </c>
      <c r="D338" s="16">
        <f t="shared" si="933"/>
        <v>0</v>
      </c>
      <c r="E338" s="17">
        <f>D338*Premissas!$C$6</f>
        <v>0</v>
      </c>
      <c r="F338" s="15">
        <f t="shared" si="934"/>
        <v>89.49</v>
      </c>
      <c r="G338" s="18">
        <f>F338*Premissas!$C$5</f>
        <v>2884.8563745650108</v>
      </c>
      <c r="H338" s="22">
        <f t="shared" si="935"/>
        <v>2884.8563745650108</v>
      </c>
    </row>
    <row r="339" spans="1:12" x14ac:dyDescent="0.25">
      <c r="A339" s="6" t="str">
        <f t="shared" ref="A339:C339" si="956">A324</f>
        <v>março/19</v>
      </c>
      <c r="B339" s="29">
        <f t="shared" ref="B339" si="957">IF(K333*1.05&lt;C339,K331,K333)</f>
        <v>89.49</v>
      </c>
      <c r="C339" s="6">
        <f t="shared" ref="C339:E339" si="958">C324</f>
        <v>77.73</v>
      </c>
      <c r="D339" s="16">
        <f t="shared" si="933"/>
        <v>0</v>
      </c>
      <c r="E339" s="17">
        <f>D339*Premissas!$C$6</f>
        <v>0</v>
      </c>
      <c r="F339" s="15">
        <f t="shared" si="934"/>
        <v>89.49</v>
      </c>
      <c r="G339" s="18">
        <f>F339*Premissas!$C$5</f>
        <v>2884.8563745650108</v>
      </c>
      <c r="H339" s="22">
        <f t="shared" si="935"/>
        <v>2884.8563745650108</v>
      </c>
    </row>
    <row r="340" spans="1:12" x14ac:dyDescent="0.25">
      <c r="A340" s="6" t="str">
        <f t="shared" ref="A340:C340" si="959">A325</f>
        <v>fevereiro/19</v>
      </c>
      <c r="B340" s="29">
        <f t="shared" ref="B340" si="960">IF(K333*1.05&lt;C340,K331,K333)</f>
        <v>89.49</v>
      </c>
      <c r="C340" s="6">
        <f t="shared" ref="C340:E340" si="961">C325</f>
        <v>89.49</v>
      </c>
      <c r="D340" s="16">
        <f t="shared" si="933"/>
        <v>0</v>
      </c>
      <c r="E340" s="17">
        <f>D340*Premissas!$C$6</f>
        <v>0</v>
      </c>
      <c r="F340" s="15">
        <f t="shared" si="934"/>
        <v>89.49</v>
      </c>
      <c r="G340" s="18">
        <f>F340*Premissas!$C$5</f>
        <v>2884.8563745650108</v>
      </c>
      <c r="H340" s="22">
        <f t="shared" si="935"/>
        <v>2884.8563745650108</v>
      </c>
    </row>
    <row r="341" spans="1:12" x14ac:dyDescent="0.25">
      <c r="A341" s="6" t="str">
        <f t="shared" ref="A341:C341" si="962">A326</f>
        <v>janeiro/19</v>
      </c>
      <c r="B341" s="29">
        <f t="shared" ref="B341" si="963">IF(K333*1.05&lt;C341,K331,K333)</f>
        <v>89.49</v>
      </c>
      <c r="C341" s="6">
        <f t="shared" ref="C341:E341" si="964">C326</f>
        <v>81.09</v>
      </c>
      <c r="D341" s="16">
        <f t="shared" si="933"/>
        <v>0</v>
      </c>
      <c r="E341" s="17">
        <f>D341*Premissas!$C$6</f>
        <v>0</v>
      </c>
      <c r="F341" s="15">
        <f t="shared" si="934"/>
        <v>89.49</v>
      </c>
      <c r="G341" s="18">
        <f>F341*Premissas!$C$5</f>
        <v>2884.8563745650108</v>
      </c>
      <c r="H341" s="22">
        <f t="shared" si="935"/>
        <v>2884.8563745650108</v>
      </c>
    </row>
    <row r="342" spans="1:12" x14ac:dyDescent="0.25">
      <c r="A342" s="6" t="str">
        <f t="shared" ref="A342:C342" si="965">A327</f>
        <v>dezembro/18</v>
      </c>
      <c r="B342" s="29">
        <f t="shared" ref="B342" si="966">IF(K333*1.05&lt;C342,K331,K333)</f>
        <v>68</v>
      </c>
      <c r="C342" s="6">
        <f t="shared" ref="C342:E342" si="967">C327</f>
        <v>66.98</v>
      </c>
      <c r="D342" s="16">
        <f t="shared" si="933"/>
        <v>0</v>
      </c>
      <c r="E342" s="17">
        <f>D342*Premissas!$C$6</f>
        <v>0</v>
      </c>
      <c r="F342" s="15">
        <f t="shared" si="934"/>
        <v>68</v>
      </c>
      <c r="G342" s="18">
        <f>F342*Premissas!$C$5</f>
        <v>2192.0911104080988</v>
      </c>
      <c r="H342" s="22">
        <f t="shared" si="935"/>
        <v>2192.0911104080988</v>
      </c>
    </row>
    <row r="343" spans="1:12" x14ac:dyDescent="0.25">
      <c r="A343" s="6" t="str">
        <f t="shared" ref="A343:C343" si="968">A328</f>
        <v>novembro/18</v>
      </c>
      <c r="B343" s="29">
        <f t="shared" ref="B343" si="969">IF(K333*1.05&lt;C343,K331,K333)</f>
        <v>68</v>
      </c>
      <c r="C343" s="6">
        <f t="shared" ref="C343:E344" si="970">C328</f>
        <v>66.42</v>
      </c>
      <c r="D343" s="16">
        <f t="shared" si="933"/>
        <v>0</v>
      </c>
      <c r="E343" s="17">
        <f>D343*Premissas!$C$6</f>
        <v>0</v>
      </c>
      <c r="F343" s="15">
        <f t="shared" si="934"/>
        <v>68</v>
      </c>
      <c r="G343" s="18">
        <f>F343*Premissas!$C$5</f>
        <v>2192.0911104080988</v>
      </c>
      <c r="H343" s="22">
        <f t="shared" si="935"/>
        <v>2192.0911104080988</v>
      </c>
    </row>
    <row r="344" spans="1:12" x14ac:dyDescent="0.25">
      <c r="A344" s="6" t="str">
        <f t="shared" ref="A344:C344" si="971">A329</f>
        <v>Total/Média</v>
      </c>
      <c r="B344" s="6"/>
      <c r="C344" s="6">
        <f t="shared" si="970"/>
        <v>89.49</v>
      </c>
      <c r="D344" s="5"/>
      <c r="E344" s="27">
        <f t="shared" ref="E344" si="972">SUM(E332:E343)</f>
        <v>0</v>
      </c>
      <c r="F344" s="5"/>
      <c r="G344" s="27">
        <f t="shared" ref="G344:H344" si="973">SUM(G332:G343)</f>
        <v>29076.15438152483</v>
      </c>
      <c r="H344" s="27">
        <f t="shared" si="973"/>
        <v>29076.15438152483</v>
      </c>
    </row>
    <row r="346" spans="1:12" x14ac:dyDescent="0.25">
      <c r="A346" s="6" t="str">
        <f t="shared" ref="A346:C346" si="974">A331</f>
        <v>Data</v>
      </c>
      <c r="B346" s="6" t="str">
        <f t="shared" si="974"/>
        <v>kW (C)</v>
      </c>
      <c r="C346" s="6" t="str">
        <f t="shared" si="974"/>
        <v>kW (L)</v>
      </c>
      <c r="D346" s="14" t="s">
        <v>20</v>
      </c>
      <c r="E346" s="14" t="s">
        <v>21</v>
      </c>
      <c r="F346" s="6" t="s">
        <v>22</v>
      </c>
      <c r="G346" s="6" t="s">
        <v>23</v>
      </c>
      <c r="H346" s="14" t="s">
        <v>26</v>
      </c>
      <c r="J346" s="52" t="s">
        <v>161</v>
      </c>
      <c r="K346">
        <f t="shared" ref="K346:K347" si="975">K331</f>
        <v>89.49</v>
      </c>
    </row>
    <row r="347" spans="1:12" x14ac:dyDescent="0.25">
      <c r="A347" s="6" t="str">
        <f t="shared" ref="A347:C347" si="976">A332</f>
        <v>outubro/19</v>
      </c>
      <c r="B347" s="29">
        <f t="shared" ref="B347" si="977">IF(K348*1.05&lt;C347,K346,K348)</f>
        <v>69</v>
      </c>
      <c r="C347" s="6">
        <f t="shared" ref="C347:E347" si="978">C332</f>
        <v>63.39</v>
      </c>
      <c r="D347" s="16">
        <f t="shared" ref="D347:D358" si="979">IF(C347&gt;1.05*B347,C347-B347,0)</f>
        <v>0</v>
      </c>
      <c r="E347" s="17">
        <f>D347*Premissas!$C$6</f>
        <v>0</v>
      </c>
      <c r="F347" s="15">
        <f t="shared" ref="F347:F410" si="980">LARGE(B347:C347,1)</f>
        <v>69</v>
      </c>
      <c r="G347" s="18">
        <f>F347*Premissas!$C$5</f>
        <v>2224.3277443846882</v>
      </c>
      <c r="H347" s="22">
        <f t="shared" ref="H347:H358" si="981">G347+E347</f>
        <v>2224.3277443846882</v>
      </c>
      <c r="J347" t="s">
        <v>162</v>
      </c>
      <c r="K347">
        <f t="shared" si="975"/>
        <v>46.48</v>
      </c>
    </row>
    <row r="348" spans="1:12" x14ac:dyDescent="0.25">
      <c r="A348" s="6" t="str">
        <f t="shared" ref="A348:C348" si="982">A333</f>
        <v>setembro/19</v>
      </c>
      <c r="B348" s="29">
        <f t="shared" ref="B348" si="983">IF(K348*1.05&lt;C348,K346,K348)</f>
        <v>69</v>
      </c>
      <c r="C348" s="6">
        <f t="shared" ref="C348:E348" si="984">C333</f>
        <v>58.91</v>
      </c>
      <c r="D348" s="16">
        <f t="shared" si="979"/>
        <v>0</v>
      </c>
      <c r="E348" s="17">
        <f>D348*Premissas!$C$6</f>
        <v>0</v>
      </c>
      <c r="F348" s="15">
        <f t="shared" si="980"/>
        <v>69</v>
      </c>
      <c r="G348" s="18">
        <f>F348*Premissas!$C$5</f>
        <v>2224.3277443846882</v>
      </c>
      <c r="H348" s="22">
        <f t="shared" si="981"/>
        <v>2224.3277443846882</v>
      </c>
      <c r="J348" t="s">
        <v>164</v>
      </c>
      <c r="K348">
        <f t="shared" ref="K348" si="985">K333+1</f>
        <v>69</v>
      </c>
    </row>
    <row r="349" spans="1:12" x14ac:dyDescent="0.25">
      <c r="A349" s="6" t="str">
        <f t="shared" ref="A349:C349" si="986">A334</f>
        <v>agosto/19</v>
      </c>
      <c r="B349" s="29">
        <f t="shared" ref="B349" si="987">IF(K348*1.05&lt;C349,K346,K348)</f>
        <v>69</v>
      </c>
      <c r="C349" s="6">
        <f t="shared" ref="C349:E349" si="988">C334</f>
        <v>46.48</v>
      </c>
      <c r="D349" s="16">
        <f t="shared" si="979"/>
        <v>0</v>
      </c>
      <c r="E349" s="17">
        <f>D349*Premissas!$C$6</f>
        <v>0</v>
      </c>
      <c r="F349" s="15">
        <f t="shared" si="980"/>
        <v>69</v>
      </c>
      <c r="G349" s="18">
        <f>F349*Premissas!$C$5</f>
        <v>2224.3277443846882</v>
      </c>
      <c r="H349" s="22">
        <f t="shared" si="981"/>
        <v>2224.3277443846882</v>
      </c>
      <c r="J349" t="s">
        <v>163</v>
      </c>
      <c r="L349" s="108">
        <f t="shared" ref="L349" si="989">H359</f>
        <v>29334.047453337549</v>
      </c>
    </row>
    <row r="350" spans="1:12" x14ac:dyDescent="0.25">
      <c r="A350" s="6" t="str">
        <f t="shared" ref="A350:C350" si="990">A335</f>
        <v>julho/19</v>
      </c>
      <c r="B350" s="29">
        <f t="shared" ref="B350" si="991">IF(K348*1.05&lt;C350,K346,K348)</f>
        <v>69</v>
      </c>
      <c r="C350" s="6">
        <f t="shared" ref="C350:E350" si="992">C335</f>
        <v>63.17</v>
      </c>
      <c r="D350" s="16">
        <f t="shared" si="979"/>
        <v>0</v>
      </c>
      <c r="E350" s="17">
        <f>D350*Premissas!$C$6</f>
        <v>0</v>
      </c>
      <c r="F350" s="15">
        <f t="shared" si="980"/>
        <v>69</v>
      </c>
      <c r="G350" s="18">
        <f>F350*Premissas!$C$5</f>
        <v>2224.3277443846882</v>
      </c>
      <c r="H350" s="22">
        <f t="shared" si="981"/>
        <v>2224.3277443846882</v>
      </c>
    </row>
    <row r="351" spans="1:12" x14ac:dyDescent="0.25">
      <c r="A351" s="6" t="str">
        <f t="shared" ref="A351:C351" si="993">A336</f>
        <v>junho/19</v>
      </c>
      <c r="B351" s="29">
        <f t="shared" ref="B351" si="994">IF(K348*1.05&lt;C351,K346,K348)</f>
        <v>69</v>
      </c>
      <c r="C351" s="6">
        <f t="shared" ref="C351:E351" si="995">C336</f>
        <v>59.47</v>
      </c>
      <c r="D351" s="16">
        <f t="shared" si="979"/>
        <v>0</v>
      </c>
      <c r="E351" s="17">
        <f>D351*Premissas!$C$6</f>
        <v>0</v>
      </c>
      <c r="F351" s="15">
        <f t="shared" si="980"/>
        <v>69</v>
      </c>
      <c r="G351" s="18">
        <f>F351*Premissas!$C$5</f>
        <v>2224.3277443846882</v>
      </c>
      <c r="H351" s="22">
        <f t="shared" si="981"/>
        <v>2224.3277443846882</v>
      </c>
    </row>
    <row r="352" spans="1:12" x14ac:dyDescent="0.25">
      <c r="A352" s="6" t="str">
        <f t="shared" ref="A352:C352" si="996">A337</f>
        <v>maio/19</v>
      </c>
      <c r="B352" s="29">
        <f t="shared" ref="B352" si="997">IF(K348*1.05&lt;C352,K346,K348)</f>
        <v>69</v>
      </c>
      <c r="C352" s="6">
        <f t="shared" ref="C352:E352" si="998">C337</f>
        <v>61.04</v>
      </c>
      <c r="D352" s="16">
        <f t="shared" si="979"/>
        <v>0</v>
      </c>
      <c r="E352" s="17">
        <f>D352*Premissas!$C$6</f>
        <v>0</v>
      </c>
      <c r="F352" s="15">
        <f t="shared" si="980"/>
        <v>69</v>
      </c>
      <c r="G352" s="18">
        <f>F352*Premissas!$C$5</f>
        <v>2224.3277443846882</v>
      </c>
      <c r="H352" s="22">
        <f t="shared" si="981"/>
        <v>2224.3277443846882</v>
      </c>
    </row>
    <row r="353" spans="1:12" x14ac:dyDescent="0.25">
      <c r="A353" s="6" t="str">
        <f t="shared" ref="A353:C353" si="999">A338</f>
        <v>abril/19</v>
      </c>
      <c r="B353" s="29">
        <f t="shared" ref="B353" si="1000">IF(K348*1.05&lt;C353,K346,K348)</f>
        <v>89.49</v>
      </c>
      <c r="C353" s="6">
        <f t="shared" ref="C353:E353" si="1001">C338</f>
        <v>81.98</v>
      </c>
      <c r="D353" s="16">
        <f t="shared" si="979"/>
        <v>0</v>
      </c>
      <c r="E353" s="17">
        <f>D353*Premissas!$C$6</f>
        <v>0</v>
      </c>
      <c r="F353" s="15">
        <f t="shared" si="980"/>
        <v>89.49</v>
      </c>
      <c r="G353" s="18">
        <f>F353*Premissas!$C$5</f>
        <v>2884.8563745650108</v>
      </c>
      <c r="H353" s="22">
        <f t="shared" si="981"/>
        <v>2884.8563745650108</v>
      </c>
    </row>
    <row r="354" spans="1:12" x14ac:dyDescent="0.25">
      <c r="A354" s="6" t="str">
        <f t="shared" ref="A354:C354" si="1002">A339</f>
        <v>março/19</v>
      </c>
      <c r="B354" s="29">
        <f t="shared" ref="B354" si="1003">IF(K348*1.05&lt;C354,K346,K348)</f>
        <v>89.49</v>
      </c>
      <c r="C354" s="6">
        <f t="shared" ref="C354:E354" si="1004">C339</f>
        <v>77.73</v>
      </c>
      <c r="D354" s="16">
        <f t="shared" si="979"/>
        <v>0</v>
      </c>
      <c r="E354" s="17">
        <f>D354*Premissas!$C$6</f>
        <v>0</v>
      </c>
      <c r="F354" s="15">
        <f t="shared" si="980"/>
        <v>89.49</v>
      </c>
      <c r="G354" s="18">
        <f>F354*Premissas!$C$5</f>
        <v>2884.8563745650108</v>
      </c>
      <c r="H354" s="22">
        <f t="shared" si="981"/>
        <v>2884.8563745650108</v>
      </c>
    </row>
    <row r="355" spans="1:12" x14ac:dyDescent="0.25">
      <c r="A355" s="6" t="str">
        <f t="shared" ref="A355:C355" si="1005">A340</f>
        <v>fevereiro/19</v>
      </c>
      <c r="B355" s="29">
        <f t="shared" ref="B355" si="1006">IF(K348*1.05&lt;C355,K346,K348)</f>
        <v>89.49</v>
      </c>
      <c r="C355" s="6">
        <f t="shared" ref="C355:E355" si="1007">C340</f>
        <v>89.49</v>
      </c>
      <c r="D355" s="16">
        <f t="shared" si="979"/>
        <v>0</v>
      </c>
      <c r="E355" s="17">
        <f>D355*Premissas!$C$6</f>
        <v>0</v>
      </c>
      <c r="F355" s="15">
        <f t="shared" si="980"/>
        <v>89.49</v>
      </c>
      <c r="G355" s="18">
        <f>F355*Premissas!$C$5</f>
        <v>2884.8563745650108</v>
      </c>
      <c r="H355" s="22">
        <f t="shared" si="981"/>
        <v>2884.8563745650108</v>
      </c>
    </row>
    <row r="356" spans="1:12" x14ac:dyDescent="0.25">
      <c r="A356" s="6" t="str">
        <f t="shared" ref="A356:C356" si="1008">A341</f>
        <v>janeiro/19</v>
      </c>
      <c r="B356" s="29">
        <f t="shared" ref="B356" si="1009">IF(K348*1.05&lt;C356,K346,K348)</f>
        <v>89.49</v>
      </c>
      <c r="C356" s="6">
        <f t="shared" ref="C356:E356" si="1010">C341</f>
        <v>81.09</v>
      </c>
      <c r="D356" s="16">
        <f t="shared" si="979"/>
        <v>0</v>
      </c>
      <c r="E356" s="17">
        <f>D356*Premissas!$C$6</f>
        <v>0</v>
      </c>
      <c r="F356" s="15">
        <f t="shared" si="980"/>
        <v>89.49</v>
      </c>
      <c r="G356" s="18">
        <f>F356*Premissas!$C$5</f>
        <v>2884.8563745650108</v>
      </c>
      <c r="H356" s="22">
        <f t="shared" si="981"/>
        <v>2884.8563745650108</v>
      </c>
    </row>
    <row r="357" spans="1:12" x14ac:dyDescent="0.25">
      <c r="A357" s="6" t="str">
        <f t="shared" ref="A357:C357" si="1011">A342</f>
        <v>dezembro/18</v>
      </c>
      <c r="B357" s="29">
        <f t="shared" ref="B357" si="1012">IF(K348*1.05&lt;C357,K346,K348)</f>
        <v>69</v>
      </c>
      <c r="C357" s="6">
        <f t="shared" ref="C357:E357" si="1013">C342</f>
        <v>66.98</v>
      </c>
      <c r="D357" s="16">
        <f t="shared" si="979"/>
        <v>0</v>
      </c>
      <c r="E357" s="17">
        <f>D357*Premissas!$C$6</f>
        <v>0</v>
      </c>
      <c r="F357" s="15">
        <f t="shared" si="980"/>
        <v>69</v>
      </c>
      <c r="G357" s="18">
        <f>F357*Premissas!$C$5</f>
        <v>2224.3277443846882</v>
      </c>
      <c r="H357" s="22">
        <f t="shared" si="981"/>
        <v>2224.3277443846882</v>
      </c>
    </row>
    <row r="358" spans="1:12" x14ac:dyDescent="0.25">
      <c r="A358" s="6" t="str">
        <f t="shared" ref="A358:C358" si="1014">A343</f>
        <v>novembro/18</v>
      </c>
      <c r="B358" s="29">
        <f t="shared" ref="B358" si="1015">IF(K348*1.05&lt;C358,K346,K348)</f>
        <v>69</v>
      </c>
      <c r="C358" s="6">
        <f t="shared" ref="C358:E359" si="1016">C343</f>
        <v>66.42</v>
      </c>
      <c r="D358" s="16">
        <f t="shared" si="979"/>
        <v>0</v>
      </c>
      <c r="E358" s="17">
        <f>D358*Premissas!$C$6</f>
        <v>0</v>
      </c>
      <c r="F358" s="15">
        <f t="shared" si="980"/>
        <v>69</v>
      </c>
      <c r="G358" s="18">
        <f>F358*Premissas!$C$5</f>
        <v>2224.3277443846882</v>
      </c>
      <c r="H358" s="22">
        <f t="shared" si="981"/>
        <v>2224.3277443846882</v>
      </c>
    </row>
    <row r="359" spans="1:12" x14ac:dyDescent="0.25">
      <c r="A359" s="6" t="str">
        <f t="shared" ref="A359:C359" si="1017">A344</f>
        <v>Total/Média</v>
      </c>
      <c r="B359" s="6"/>
      <c r="C359" s="6">
        <f t="shared" si="1016"/>
        <v>89.49</v>
      </c>
      <c r="D359" s="5"/>
      <c r="E359" s="27">
        <f t="shared" ref="E359" si="1018">SUM(E347:E358)</f>
        <v>0</v>
      </c>
      <c r="F359" s="5"/>
      <c r="G359" s="27">
        <f t="shared" ref="G359:H359" si="1019">SUM(G347:G358)</f>
        <v>29334.047453337549</v>
      </c>
      <c r="H359" s="27">
        <f t="shared" si="1019"/>
        <v>29334.047453337549</v>
      </c>
    </row>
    <row r="361" spans="1:12" x14ac:dyDescent="0.25">
      <c r="A361" s="6" t="str">
        <f t="shared" ref="A361:C361" si="1020">A346</f>
        <v>Data</v>
      </c>
      <c r="B361" s="6" t="str">
        <f t="shared" si="1020"/>
        <v>kW (C)</v>
      </c>
      <c r="C361" s="6" t="str">
        <f t="shared" si="1020"/>
        <v>kW (L)</v>
      </c>
      <c r="D361" s="14" t="s">
        <v>20</v>
      </c>
      <c r="E361" s="14" t="s">
        <v>21</v>
      </c>
      <c r="F361" s="6" t="s">
        <v>22</v>
      </c>
      <c r="G361" s="6" t="s">
        <v>23</v>
      </c>
      <c r="H361" s="14" t="s">
        <v>26</v>
      </c>
      <c r="J361" s="52" t="s">
        <v>161</v>
      </c>
      <c r="K361">
        <f t="shared" ref="K361:K362" si="1021">K346</f>
        <v>89.49</v>
      </c>
    </row>
    <row r="362" spans="1:12" x14ac:dyDescent="0.25">
      <c r="A362" s="6" t="str">
        <f t="shared" ref="A362:C362" si="1022">A347</f>
        <v>outubro/19</v>
      </c>
      <c r="B362" s="29">
        <f t="shared" ref="B362" si="1023">IF(K363*1.05&lt;C362,K361,K363)</f>
        <v>70</v>
      </c>
      <c r="C362" s="6">
        <f t="shared" ref="C362:E362" si="1024">C347</f>
        <v>63.39</v>
      </c>
      <c r="D362" s="16">
        <f t="shared" ref="D362:D373" si="1025">IF(C362&gt;1.05*B362,C362-B362,0)</f>
        <v>0</v>
      </c>
      <c r="E362" s="17">
        <f>D362*Premissas!$C$6</f>
        <v>0</v>
      </c>
      <c r="F362" s="15">
        <f t="shared" ref="F362:F425" si="1026">LARGE(B362:C362,1)</f>
        <v>70</v>
      </c>
      <c r="G362" s="18">
        <f>F362*Premissas!$C$5</f>
        <v>2256.5643783612782</v>
      </c>
      <c r="H362" s="22">
        <f t="shared" ref="H362:H373" si="1027">G362+E362</f>
        <v>2256.5643783612782</v>
      </c>
      <c r="J362" t="s">
        <v>162</v>
      </c>
      <c r="K362">
        <f t="shared" si="1021"/>
        <v>46.48</v>
      </c>
    </row>
    <row r="363" spans="1:12" x14ac:dyDescent="0.25">
      <c r="A363" s="6" t="str">
        <f t="shared" ref="A363:C363" si="1028">A348</f>
        <v>setembro/19</v>
      </c>
      <c r="B363" s="29">
        <f t="shared" ref="B363" si="1029">IF(K363*1.05&lt;C363,K361,K363)</f>
        <v>70</v>
      </c>
      <c r="C363" s="6">
        <f t="shared" ref="C363:E363" si="1030">C348</f>
        <v>58.91</v>
      </c>
      <c r="D363" s="16">
        <f t="shared" si="1025"/>
        <v>0</v>
      </c>
      <c r="E363" s="17">
        <f>D363*Premissas!$C$6</f>
        <v>0</v>
      </c>
      <c r="F363" s="15">
        <f t="shared" si="1026"/>
        <v>70</v>
      </c>
      <c r="G363" s="18">
        <f>F363*Premissas!$C$5</f>
        <v>2256.5643783612782</v>
      </c>
      <c r="H363" s="22">
        <f t="shared" si="1027"/>
        <v>2256.5643783612782</v>
      </c>
      <c r="J363" t="s">
        <v>164</v>
      </c>
      <c r="K363">
        <f t="shared" ref="K363" si="1031">K348+1</f>
        <v>70</v>
      </c>
    </row>
    <row r="364" spans="1:12" x14ac:dyDescent="0.25">
      <c r="A364" s="6" t="str">
        <f t="shared" ref="A364:C364" si="1032">A349</f>
        <v>agosto/19</v>
      </c>
      <c r="B364" s="29">
        <f t="shared" ref="B364" si="1033">IF(K363*1.05&lt;C364,K361,K363)</f>
        <v>70</v>
      </c>
      <c r="C364" s="6">
        <f t="shared" ref="C364:E364" si="1034">C349</f>
        <v>46.48</v>
      </c>
      <c r="D364" s="16">
        <f t="shared" si="1025"/>
        <v>0</v>
      </c>
      <c r="E364" s="17">
        <f>D364*Premissas!$C$6</f>
        <v>0</v>
      </c>
      <c r="F364" s="15">
        <f t="shared" si="1026"/>
        <v>70</v>
      </c>
      <c r="G364" s="18">
        <f>F364*Premissas!$C$5</f>
        <v>2256.5643783612782</v>
      </c>
      <c r="H364" s="22">
        <f t="shared" si="1027"/>
        <v>2256.5643783612782</v>
      </c>
      <c r="J364" t="s">
        <v>163</v>
      </c>
      <c r="L364" s="108">
        <f t="shared" ref="L364" si="1035">H374</f>
        <v>29591.940525150269</v>
      </c>
    </row>
    <row r="365" spans="1:12" x14ac:dyDescent="0.25">
      <c r="A365" s="6" t="str">
        <f t="shared" ref="A365:C365" si="1036">A350</f>
        <v>julho/19</v>
      </c>
      <c r="B365" s="29">
        <f t="shared" ref="B365" si="1037">IF(K363*1.05&lt;C365,K361,K363)</f>
        <v>70</v>
      </c>
      <c r="C365" s="6">
        <f t="shared" ref="C365:E365" si="1038">C350</f>
        <v>63.17</v>
      </c>
      <c r="D365" s="16">
        <f t="shared" si="1025"/>
        <v>0</v>
      </c>
      <c r="E365" s="17">
        <f>D365*Premissas!$C$6</f>
        <v>0</v>
      </c>
      <c r="F365" s="15">
        <f t="shared" si="1026"/>
        <v>70</v>
      </c>
      <c r="G365" s="18">
        <f>F365*Premissas!$C$5</f>
        <v>2256.5643783612782</v>
      </c>
      <c r="H365" s="22">
        <f t="shared" si="1027"/>
        <v>2256.5643783612782</v>
      </c>
    </row>
    <row r="366" spans="1:12" x14ac:dyDescent="0.25">
      <c r="A366" s="6" t="str">
        <f t="shared" ref="A366:C366" si="1039">A351</f>
        <v>junho/19</v>
      </c>
      <c r="B366" s="29">
        <f t="shared" ref="B366" si="1040">IF(K363*1.05&lt;C366,K361,K363)</f>
        <v>70</v>
      </c>
      <c r="C366" s="6">
        <f t="shared" ref="C366:E366" si="1041">C351</f>
        <v>59.47</v>
      </c>
      <c r="D366" s="16">
        <f t="shared" si="1025"/>
        <v>0</v>
      </c>
      <c r="E366" s="17">
        <f>D366*Premissas!$C$6</f>
        <v>0</v>
      </c>
      <c r="F366" s="15">
        <f t="shared" si="1026"/>
        <v>70</v>
      </c>
      <c r="G366" s="18">
        <f>F366*Premissas!$C$5</f>
        <v>2256.5643783612782</v>
      </c>
      <c r="H366" s="22">
        <f t="shared" si="1027"/>
        <v>2256.5643783612782</v>
      </c>
    </row>
    <row r="367" spans="1:12" x14ac:dyDescent="0.25">
      <c r="A367" s="6" t="str">
        <f t="shared" ref="A367:C367" si="1042">A352</f>
        <v>maio/19</v>
      </c>
      <c r="B367" s="29">
        <f t="shared" ref="B367" si="1043">IF(K363*1.05&lt;C367,K361,K363)</f>
        <v>70</v>
      </c>
      <c r="C367" s="6">
        <f t="shared" ref="C367:E367" si="1044">C352</f>
        <v>61.04</v>
      </c>
      <c r="D367" s="16">
        <f t="shared" si="1025"/>
        <v>0</v>
      </c>
      <c r="E367" s="17">
        <f>D367*Premissas!$C$6</f>
        <v>0</v>
      </c>
      <c r="F367" s="15">
        <f t="shared" si="1026"/>
        <v>70</v>
      </c>
      <c r="G367" s="18">
        <f>F367*Premissas!$C$5</f>
        <v>2256.5643783612782</v>
      </c>
      <c r="H367" s="22">
        <f t="shared" si="1027"/>
        <v>2256.5643783612782</v>
      </c>
    </row>
    <row r="368" spans="1:12" x14ac:dyDescent="0.25">
      <c r="A368" s="6" t="str">
        <f t="shared" ref="A368:C368" si="1045">A353</f>
        <v>abril/19</v>
      </c>
      <c r="B368" s="29">
        <f t="shared" ref="B368" si="1046">IF(K363*1.05&lt;C368,K361,K363)</f>
        <v>89.49</v>
      </c>
      <c r="C368" s="6">
        <f t="shared" ref="C368:E368" si="1047">C353</f>
        <v>81.98</v>
      </c>
      <c r="D368" s="16">
        <f t="shared" si="1025"/>
        <v>0</v>
      </c>
      <c r="E368" s="17">
        <f>D368*Premissas!$C$6</f>
        <v>0</v>
      </c>
      <c r="F368" s="15">
        <f t="shared" si="1026"/>
        <v>89.49</v>
      </c>
      <c r="G368" s="18">
        <f>F368*Premissas!$C$5</f>
        <v>2884.8563745650108</v>
      </c>
      <c r="H368" s="22">
        <f t="shared" si="1027"/>
        <v>2884.8563745650108</v>
      </c>
    </row>
    <row r="369" spans="1:12" x14ac:dyDescent="0.25">
      <c r="A369" s="6" t="str">
        <f t="shared" ref="A369:C369" si="1048">A354</f>
        <v>março/19</v>
      </c>
      <c r="B369" s="29">
        <f t="shared" ref="B369" si="1049">IF(K363*1.05&lt;C369,K361,K363)</f>
        <v>89.49</v>
      </c>
      <c r="C369" s="6">
        <f t="shared" ref="C369:E369" si="1050">C354</f>
        <v>77.73</v>
      </c>
      <c r="D369" s="16">
        <f t="shared" si="1025"/>
        <v>0</v>
      </c>
      <c r="E369" s="17">
        <f>D369*Premissas!$C$6</f>
        <v>0</v>
      </c>
      <c r="F369" s="15">
        <f t="shared" si="1026"/>
        <v>89.49</v>
      </c>
      <c r="G369" s="18">
        <f>F369*Premissas!$C$5</f>
        <v>2884.8563745650108</v>
      </c>
      <c r="H369" s="22">
        <f t="shared" si="1027"/>
        <v>2884.8563745650108</v>
      </c>
    </row>
    <row r="370" spans="1:12" x14ac:dyDescent="0.25">
      <c r="A370" s="6" t="str">
        <f t="shared" ref="A370:C370" si="1051">A355</f>
        <v>fevereiro/19</v>
      </c>
      <c r="B370" s="29">
        <f t="shared" ref="B370" si="1052">IF(K363*1.05&lt;C370,K361,K363)</f>
        <v>89.49</v>
      </c>
      <c r="C370" s="6">
        <f t="shared" ref="C370:E370" si="1053">C355</f>
        <v>89.49</v>
      </c>
      <c r="D370" s="16">
        <f t="shared" si="1025"/>
        <v>0</v>
      </c>
      <c r="E370" s="17">
        <f>D370*Premissas!$C$6</f>
        <v>0</v>
      </c>
      <c r="F370" s="15">
        <f t="shared" si="1026"/>
        <v>89.49</v>
      </c>
      <c r="G370" s="18">
        <f>F370*Premissas!$C$5</f>
        <v>2884.8563745650108</v>
      </c>
      <c r="H370" s="22">
        <f t="shared" si="1027"/>
        <v>2884.8563745650108</v>
      </c>
    </row>
    <row r="371" spans="1:12" x14ac:dyDescent="0.25">
      <c r="A371" s="6" t="str">
        <f t="shared" ref="A371:C371" si="1054">A356</f>
        <v>janeiro/19</v>
      </c>
      <c r="B371" s="29">
        <f t="shared" ref="B371" si="1055">IF(K363*1.05&lt;C371,K361,K363)</f>
        <v>89.49</v>
      </c>
      <c r="C371" s="6">
        <f t="shared" ref="C371:E371" si="1056">C356</f>
        <v>81.09</v>
      </c>
      <c r="D371" s="16">
        <f t="shared" si="1025"/>
        <v>0</v>
      </c>
      <c r="E371" s="17">
        <f>D371*Premissas!$C$6</f>
        <v>0</v>
      </c>
      <c r="F371" s="15">
        <f t="shared" si="1026"/>
        <v>89.49</v>
      </c>
      <c r="G371" s="18">
        <f>F371*Premissas!$C$5</f>
        <v>2884.8563745650108</v>
      </c>
      <c r="H371" s="22">
        <f t="shared" si="1027"/>
        <v>2884.8563745650108</v>
      </c>
    </row>
    <row r="372" spans="1:12" x14ac:dyDescent="0.25">
      <c r="A372" s="6" t="str">
        <f t="shared" ref="A372:C372" si="1057">A357</f>
        <v>dezembro/18</v>
      </c>
      <c r="B372" s="29">
        <f t="shared" ref="B372" si="1058">IF(K363*1.05&lt;C372,K361,K363)</f>
        <v>70</v>
      </c>
      <c r="C372" s="6">
        <f t="shared" ref="C372:E372" si="1059">C357</f>
        <v>66.98</v>
      </c>
      <c r="D372" s="16">
        <f t="shared" si="1025"/>
        <v>0</v>
      </c>
      <c r="E372" s="17">
        <f>D372*Premissas!$C$6</f>
        <v>0</v>
      </c>
      <c r="F372" s="15">
        <f t="shared" si="1026"/>
        <v>70</v>
      </c>
      <c r="G372" s="18">
        <f>F372*Premissas!$C$5</f>
        <v>2256.5643783612782</v>
      </c>
      <c r="H372" s="22">
        <f t="shared" si="1027"/>
        <v>2256.5643783612782</v>
      </c>
    </row>
    <row r="373" spans="1:12" x14ac:dyDescent="0.25">
      <c r="A373" s="6" t="str">
        <f t="shared" ref="A373:C373" si="1060">A358</f>
        <v>novembro/18</v>
      </c>
      <c r="B373" s="29">
        <f t="shared" ref="B373" si="1061">IF(K363*1.05&lt;C373,K361,K363)</f>
        <v>70</v>
      </c>
      <c r="C373" s="6">
        <f t="shared" ref="C373:E374" si="1062">C358</f>
        <v>66.42</v>
      </c>
      <c r="D373" s="16">
        <f t="shared" si="1025"/>
        <v>0</v>
      </c>
      <c r="E373" s="17">
        <f>D373*Premissas!$C$6</f>
        <v>0</v>
      </c>
      <c r="F373" s="15">
        <f t="shared" si="1026"/>
        <v>70</v>
      </c>
      <c r="G373" s="18">
        <f>F373*Premissas!$C$5</f>
        <v>2256.5643783612782</v>
      </c>
      <c r="H373" s="22">
        <f t="shared" si="1027"/>
        <v>2256.5643783612782</v>
      </c>
    </row>
    <row r="374" spans="1:12" x14ac:dyDescent="0.25">
      <c r="A374" s="6" t="str">
        <f t="shared" ref="A374:C374" si="1063">A359</f>
        <v>Total/Média</v>
      </c>
      <c r="B374" s="6"/>
      <c r="C374" s="6">
        <f t="shared" si="1062"/>
        <v>89.49</v>
      </c>
      <c r="D374" s="5"/>
      <c r="E374" s="27">
        <f t="shared" ref="E374" si="1064">SUM(E362:E373)</f>
        <v>0</v>
      </c>
      <c r="F374" s="5"/>
      <c r="G374" s="27">
        <f t="shared" ref="G374:H374" si="1065">SUM(G362:G373)</f>
        <v>29591.940525150269</v>
      </c>
      <c r="H374" s="27">
        <f t="shared" si="1065"/>
        <v>29591.940525150269</v>
      </c>
    </row>
    <row r="376" spans="1:12" x14ac:dyDescent="0.25">
      <c r="A376" s="6" t="str">
        <f t="shared" ref="A376:C376" si="1066">A361</f>
        <v>Data</v>
      </c>
      <c r="B376" s="6" t="str">
        <f t="shared" si="1066"/>
        <v>kW (C)</v>
      </c>
      <c r="C376" s="6" t="str">
        <f t="shared" si="1066"/>
        <v>kW (L)</v>
      </c>
      <c r="D376" s="14" t="s">
        <v>20</v>
      </c>
      <c r="E376" s="14" t="s">
        <v>21</v>
      </c>
      <c r="F376" s="6" t="s">
        <v>22</v>
      </c>
      <c r="G376" s="6" t="s">
        <v>23</v>
      </c>
      <c r="H376" s="14" t="s">
        <v>26</v>
      </c>
      <c r="J376" s="52" t="s">
        <v>161</v>
      </c>
      <c r="K376">
        <f t="shared" ref="K376:K377" si="1067">K361</f>
        <v>89.49</v>
      </c>
    </row>
    <row r="377" spans="1:12" x14ac:dyDescent="0.25">
      <c r="A377" s="6" t="str">
        <f t="shared" ref="A377:C377" si="1068">A362</f>
        <v>outubro/19</v>
      </c>
      <c r="B377" s="29">
        <f t="shared" ref="B377" si="1069">IF(K378*1.05&lt;C377,K376,K378)</f>
        <v>71</v>
      </c>
      <c r="C377" s="6">
        <f t="shared" ref="C377:E377" si="1070">C362</f>
        <v>63.39</v>
      </c>
      <c r="D377" s="16">
        <f t="shared" ref="D377:D388" si="1071">IF(C377&gt;1.05*B377,C377-B377,0)</f>
        <v>0</v>
      </c>
      <c r="E377" s="17">
        <f>D377*Premissas!$C$6</f>
        <v>0</v>
      </c>
      <c r="F377" s="15">
        <f t="shared" ref="F377:F440" si="1072">LARGE(B377:C377,1)</f>
        <v>71</v>
      </c>
      <c r="G377" s="18">
        <f>F377*Premissas!$C$5</f>
        <v>2288.8010123378676</v>
      </c>
      <c r="H377" s="22">
        <f t="shared" ref="H377:H388" si="1073">G377+E377</f>
        <v>2288.8010123378676</v>
      </c>
      <c r="J377" t="s">
        <v>162</v>
      </c>
      <c r="K377">
        <f t="shared" si="1067"/>
        <v>46.48</v>
      </c>
    </row>
    <row r="378" spans="1:12" x14ac:dyDescent="0.25">
      <c r="A378" s="6" t="str">
        <f t="shared" ref="A378:C378" si="1074">A363</f>
        <v>setembro/19</v>
      </c>
      <c r="B378" s="29">
        <f t="shared" ref="B378" si="1075">IF(K378*1.05&lt;C378,K376,K378)</f>
        <v>71</v>
      </c>
      <c r="C378" s="6">
        <f t="shared" ref="C378:E378" si="1076">C363</f>
        <v>58.91</v>
      </c>
      <c r="D378" s="16">
        <f t="shared" si="1071"/>
        <v>0</v>
      </c>
      <c r="E378" s="17">
        <f>D378*Premissas!$C$6</f>
        <v>0</v>
      </c>
      <c r="F378" s="15">
        <f t="shared" si="1072"/>
        <v>71</v>
      </c>
      <c r="G378" s="18">
        <f>F378*Premissas!$C$5</f>
        <v>2288.8010123378676</v>
      </c>
      <c r="H378" s="22">
        <f t="shared" si="1073"/>
        <v>2288.8010123378676</v>
      </c>
      <c r="J378" t="s">
        <v>164</v>
      </c>
      <c r="K378">
        <f t="shared" ref="K378" si="1077">K363+1</f>
        <v>71</v>
      </c>
    </row>
    <row r="379" spans="1:12" x14ac:dyDescent="0.25">
      <c r="A379" s="6" t="str">
        <f t="shared" ref="A379:C379" si="1078">A364</f>
        <v>agosto/19</v>
      </c>
      <c r="B379" s="29">
        <f t="shared" ref="B379" si="1079">IF(K378*1.05&lt;C379,K376,K378)</f>
        <v>71</v>
      </c>
      <c r="C379" s="6">
        <f t="shared" ref="C379:E379" si="1080">C364</f>
        <v>46.48</v>
      </c>
      <c r="D379" s="16">
        <f t="shared" si="1071"/>
        <v>0</v>
      </c>
      <c r="E379" s="17">
        <f>D379*Premissas!$C$6</f>
        <v>0</v>
      </c>
      <c r="F379" s="15">
        <f t="shared" si="1072"/>
        <v>71</v>
      </c>
      <c r="G379" s="18">
        <f>F379*Premissas!$C$5</f>
        <v>2288.8010123378676</v>
      </c>
      <c r="H379" s="22">
        <f t="shared" si="1073"/>
        <v>2288.8010123378676</v>
      </c>
      <c r="J379" t="s">
        <v>163</v>
      </c>
      <c r="L379" s="108">
        <f t="shared" ref="L379" si="1081">H389</f>
        <v>29849.833596962981</v>
      </c>
    </row>
    <row r="380" spans="1:12" x14ac:dyDescent="0.25">
      <c r="A380" s="6" t="str">
        <f t="shared" ref="A380:C380" si="1082">A365</f>
        <v>julho/19</v>
      </c>
      <c r="B380" s="29">
        <f t="shared" ref="B380" si="1083">IF(K378*1.05&lt;C380,K376,K378)</f>
        <v>71</v>
      </c>
      <c r="C380" s="6">
        <f t="shared" ref="C380:E380" si="1084">C365</f>
        <v>63.17</v>
      </c>
      <c r="D380" s="16">
        <f t="shared" si="1071"/>
        <v>0</v>
      </c>
      <c r="E380" s="17">
        <f>D380*Premissas!$C$6</f>
        <v>0</v>
      </c>
      <c r="F380" s="15">
        <f t="shared" si="1072"/>
        <v>71</v>
      </c>
      <c r="G380" s="18">
        <f>F380*Premissas!$C$5</f>
        <v>2288.8010123378676</v>
      </c>
      <c r="H380" s="22">
        <f t="shared" si="1073"/>
        <v>2288.8010123378676</v>
      </c>
    </row>
    <row r="381" spans="1:12" x14ac:dyDescent="0.25">
      <c r="A381" s="6" t="str">
        <f t="shared" ref="A381:C381" si="1085">A366</f>
        <v>junho/19</v>
      </c>
      <c r="B381" s="29">
        <f t="shared" ref="B381" si="1086">IF(K378*1.05&lt;C381,K376,K378)</f>
        <v>71</v>
      </c>
      <c r="C381" s="6">
        <f t="shared" ref="C381:E381" si="1087">C366</f>
        <v>59.47</v>
      </c>
      <c r="D381" s="16">
        <f t="shared" si="1071"/>
        <v>0</v>
      </c>
      <c r="E381" s="17">
        <f>D381*Premissas!$C$6</f>
        <v>0</v>
      </c>
      <c r="F381" s="15">
        <f t="shared" si="1072"/>
        <v>71</v>
      </c>
      <c r="G381" s="18">
        <f>F381*Premissas!$C$5</f>
        <v>2288.8010123378676</v>
      </c>
      <c r="H381" s="22">
        <f t="shared" si="1073"/>
        <v>2288.8010123378676</v>
      </c>
    </row>
    <row r="382" spans="1:12" x14ac:dyDescent="0.25">
      <c r="A382" s="6" t="str">
        <f t="shared" ref="A382:C382" si="1088">A367</f>
        <v>maio/19</v>
      </c>
      <c r="B382" s="29">
        <f t="shared" ref="B382" si="1089">IF(K378*1.05&lt;C382,K376,K378)</f>
        <v>71</v>
      </c>
      <c r="C382" s="6">
        <f t="shared" ref="C382:E382" si="1090">C367</f>
        <v>61.04</v>
      </c>
      <c r="D382" s="16">
        <f t="shared" si="1071"/>
        <v>0</v>
      </c>
      <c r="E382" s="17">
        <f>D382*Premissas!$C$6</f>
        <v>0</v>
      </c>
      <c r="F382" s="15">
        <f t="shared" si="1072"/>
        <v>71</v>
      </c>
      <c r="G382" s="18">
        <f>F382*Premissas!$C$5</f>
        <v>2288.8010123378676</v>
      </c>
      <c r="H382" s="22">
        <f t="shared" si="1073"/>
        <v>2288.8010123378676</v>
      </c>
    </row>
    <row r="383" spans="1:12" x14ac:dyDescent="0.25">
      <c r="A383" s="6" t="str">
        <f t="shared" ref="A383:C383" si="1091">A368</f>
        <v>abril/19</v>
      </c>
      <c r="B383" s="29">
        <f t="shared" ref="B383" si="1092">IF(K378*1.05&lt;C383,K376,K378)</f>
        <v>89.49</v>
      </c>
      <c r="C383" s="6">
        <f t="shared" ref="C383:E383" si="1093">C368</f>
        <v>81.98</v>
      </c>
      <c r="D383" s="16">
        <f t="shared" si="1071"/>
        <v>0</v>
      </c>
      <c r="E383" s="17">
        <f>D383*Premissas!$C$6</f>
        <v>0</v>
      </c>
      <c r="F383" s="15">
        <f t="shared" si="1072"/>
        <v>89.49</v>
      </c>
      <c r="G383" s="18">
        <f>F383*Premissas!$C$5</f>
        <v>2884.8563745650108</v>
      </c>
      <c r="H383" s="22">
        <f t="shared" si="1073"/>
        <v>2884.8563745650108</v>
      </c>
    </row>
    <row r="384" spans="1:12" x14ac:dyDescent="0.25">
      <c r="A384" s="6" t="str">
        <f t="shared" ref="A384:C384" si="1094">A369</f>
        <v>março/19</v>
      </c>
      <c r="B384" s="29">
        <f t="shared" ref="B384" si="1095">IF(K378*1.05&lt;C384,K376,K378)</f>
        <v>89.49</v>
      </c>
      <c r="C384" s="6">
        <f t="shared" ref="C384:E384" si="1096">C369</f>
        <v>77.73</v>
      </c>
      <c r="D384" s="16">
        <f t="shared" si="1071"/>
        <v>0</v>
      </c>
      <c r="E384" s="17">
        <f>D384*Premissas!$C$6</f>
        <v>0</v>
      </c>
      <c r="F384" s="15">
        <f t="shared" si="1072"/>
        <v>89.49</v>
      </c>
      <c r="G384" s="18">
        <f>F384*Premissas!$C$5</f>
        <v>2884.8563745650108</v>
      </c>
      <c r="H384" s="22">
        <f t="shared" si="1073"/>
        <v>2884.8563745650108</v>
      </c>
    </row>
    <row r="385" spans="1:12" x14ac:dyDescent="0.25">
      <c r="A385" s="6" t="str">
        <f t="shared" ref="A385:C385" si="1097">A370</f>
        <v>fevereiro/19</v>
      </c>
      <c r="B385" s="29">
        <f t="shared" ref="B385" si="1098">IF(K378*1.05&lt;C385,K376,K378)</f>
        <v>89.49</v>
      </c>
      <c r="C385" s="6">
        <f t="shared" ref="C385:E385" si="1099">C370</f>
        <v>89.49</v>
      </c>
      <c r="D385" s="16">
        <f t="shared" si="1071"/>
        <v>0</v>
      </c>
      <c r="E385" s="17">
        <f>D385*Premissas!$C$6</f>
        <v>0</v>
      </c>
      <c r="F385" s="15">
        <f t="shared" si="1072"/>
        <v>89.49</v>
      </c>
      <c r="G385" s="18">
        <f>F385*Premissas!$C$5</f>
        <v>2884.8563745650108</v>
      </c>
      <c r="H385" s="22">
        <f t="shared" si="1073"/>
        <v>2884.8563745650108</v>
      </c>
    </row>
    <row r="386" spans="1:12" x14ac:dyDescent="0.25">
      <c r="A386" s="6" t="str">
        <f t="shared" ref="A386:C386" si="1100">A371</f>
        <v>janeiro/19</v>
      </c>
      <c r="B386" s="29">
        <f t="shared" ref="B386" si="1101">IF(K378*1.05&lt;C386,K376,K378)</f>
        <v>89.49</v>
      </c>
      <c r="C386" s="6">
        <f t="shared" ref="C386:E386" si="1102">C371</f>
        <v>81.09</v>
      </c>
      <c r="D386" s="16">
        <f t="shared" si="1071"/>
        <v>0</v>
      </c>
      <c r="E386" s="17">
        <f>D386*Premissas!$C$6</f>
        <v>0</v>
      </c>
      <c r="F386" s="15">
        <f t="shared" si="1072"/>
        <v>89.49</v>
      </c>
      <c r="G386" s="18">
        <f>F386*Premissas!$C$5</f>
        <v>2884.8563745650108</v>
      </c>
      <c r="H386" s="22">
        <f t="shared" si="1073"/>
        <v>2884.8563745650108</v>
      </c>
    </row>
    <row r="387" spans="1:12" x14ac:dyDescent="0.25">
      <c r="A387" s="6" t="str">
        <f t="shared" ref="A387:C387" si="1103">A372</f>
        <v>dezembro/18</v>
      </c>
      <c r="B387" s="29">
        <f t="shared" ref="B387" si="1104">IF(K378*1.05&lt;C387,K376,K378)</f>
        <v>71</v>
      </c>
      <c r="C387" s="6">
        <f t="shared" ref="C387:E387" si="1105">C372</f>
        <v>66.98</v>
      </c>
      <c r="D387" s="16">
        <f t="shared" si="1071"/>
        <v>0</v>
      </c>
      <c r="E387" s="17">
        <f>D387*Premissas!$C$6</f>
        <v>0</v>
      </c>
      <c r="F387" s="15">
        <f t="shared" si="1072"/>
        <v>71</v>
      </c>
      <c r="G387" s="18">
        <f>F387*Premissas!$C$5</f>
        <v>2288.8010123378676</v>
      </c>
      <c r="H387" s="22">
        <f t="shared" si="1073"/>
        <v>2288.8010123378676</v>
      </c>
    </row>
    <row r="388" spans="1:12" x14ac:dyDescent="0.25">
      <c r="A388" s="6" t="str">
        <f t="shared" ref="A388:C388" si="1106">A373</f>
        <v>novembro/18</v>
      </c>
      <c r="B388" s="29">
        <f t="shared" ref="B388" si="1107">IF(K378*1.05&lt;C388,K376,K378)</f>
        <v>71</v>
      </c>
      <c r="C388" s="6">
        <f t="shared" ref="C388:E389" si="1108">C373</f>
        <v>66.42</v>
      </c>
      <c r="D388" s="16">
        <f t="shared" si="1071"/>
        <v>0</v>
      </c>
      <c r="E388" s="17">
        <f>D388*Premissas!$C$6</f>
        <v>0</v>
      </c>
      <c r="F388" s="15">
        <f t="shared" si="1072"/>
        <v>71</v>
      </c>
      <c r="G388" s="18">
        <f>F388*Premissas!$C$5</f>
        <v>2288.8010123378676</v>
      </c>
      <c r="H388" s="22">
        <f t="shared" si="1073"/>
        <v>2288.8010123378676</v>
      </c>
    </row>
    <row r="389" spans="1:12" x14ac:dyDescent="0.25">
      <c r="A389" s="6" t="str">
        <f t="shared" ref="A389:C389" si="1109">A374</f>
        <v>Total/Média</v>
      </c>
      <c r="B389" s="6"/>
      <c r="C389" s="6">
        <f t="shared" si="1108"/>
        <v>89.49</v>
      </c>
      <c r="D389" s="5"/>
      <c r="E389" s="27">
        <f t="shared" ref="E389" si="1110">SUM(E377:E388)</f>
        <v>0</v>
      </c>
      <c r="F389" s="5"/>
      <c r="G389" s="27">
        <f t="shared" ref="G389:H389" si="1111">SUM(G377:G388)</f>
        <v>29849.833596962981</v>
      </c>
      <c r="H389" s="27">
        <f t="shared" si="1111"/>
        <v>29849.833596962981</v>
      </c>
    </row>
    <row r="391" spans="1:12" x14ac:dyDescent="0.25">
      <c r="A391" s="6" t="str">
        <f t="shared" ref="A391:C391" si="1112">A376</f>
        <v>Data</v>
      </c>
      <c r="B391" s="6" t="str">
        <f t="shared" si="1112"/>
        <v>kW (C)</v>
      </c>
      <c r="C391" s="6" t="str">
        <f t="shared" si="1112"/>
        <v>kW (L)</v>
      </c>
      <c r="D391" s="14" t="s">
        <v>20</v>
      </c>
      <c r="E391" s="14" t="s">
        <v>21</v>
      </c>
      <c r="F391" s="6" t="s">
        <v>22</v>
      </c>
      <c r="G391" s="6" t="s">
        <v>23</v>
      </c>
      <c r="H391" s="14" t="s">
        <v>26</v>
      </c>
      <c r="J391" s="52" t="s">
        <v>161</v>
      </c>
      <c r="K391">
        <f t="shared" ref="K391:K392" si="1113">K376</f>
        <v>89.49</v>
      </c>
    </row>
    <row r="392" spans="1:12" x14ac:dyDescent="0.25">
      <c r="A392" s="6" t="str">
        <f t="shared" ref="A392:C392" si="1114">A377</f>
        <v>outubro/19</v>
      </c>
      <c r="B392" s="29">
        <f t="shared" ref="B392" si="1115">IF(K393*1.05&lt;C392,K391,K393)</f>
        <v>72</v>
      </c>
      <c r="C392" s="6">
        <f t="shared" ref="C392:E392" si="1116">C377</f>
        <v>63.39</v>
      </c>
      <c r="D392" s="16">
        <f t="shared" ref="D392:D403" si="1117">IF(C392&gt;1.05*B392,C392-B392,0)</f>
        <v>0</v>
      </c>
      <c r="E392" s="17">
        <f>D392*Premissas!$C$6</f>
        <v>0</v>
      </c>
      <c r="F392" s="15">
        <f t="shared" ref="F392:F455" si="1118">LARGE(B392:C392,1)</f>
        <v>72</v>
      </c>
      <c r="G392" s="18">
        <f>F392*Premissas!$C$5</f>
        <v>2321.0376463144576</v>
      </c>
      <c r="H392" s="22">
        <f t="shared" ref="H392:H403" si="1119">G392+E392</f>
        <v>2321.0376463144576</v>
      </c>
      <c r="J392" t="s">
        <v>162</v>
      </c>
      <c r="K392">
        <f t="shared" si="1113"/>
        <v>46.48</v>
      </c>
    </row>
    <row r="393" spans="1:12" x14ac:dyDescent="0.25">
      <c r="A393" s="6" t="str">
        <f t="shared" ref="A393:C393" si="1120">A378</f>
        <v>setembro/19</v>
      </c>
      <c r="B393" s="29">
        <f t="shared" ref="B393" si="1121">IF(K393*1.05&lt;C393,K391,K393)</f>
        <v>72</v>
      </c>
      <c r="C393" s="6">
        <f t="shared" ref="C393:E393" si="1122">C378</f>
        <v>58.91</v>
      </c>
      <c r="D393" s="16">
        <f t="shared" si="1117"/>
        <v>0</v>
      </c>
      <c r="E393" s="17">
        <f>D393*Premissas!$C$6</f>
        <v>0</v>
      </c>
      <c r="F393" s="15">
        <f t="shared" si="1118"/>
        <v>72</v>
      </c>
      <c r="G393" s="18">
        <f>F393*Premissas!$C$5</f>
        <v>2321.0376463144576</v>
      </c>
      <c r="H393" s="22">
        <f t="shared" si="1119"/>
        <v>2321.0376463144576</v>
      </c>
      <c r="J393" t="s">
        <v>164</v>
      </c>
      <c r="K393">
        <f t="shared" ref="K393" si="1123">K378+1</f>
        <v>72</v>
      </c>
    </row>
    <row r="394" spans="1:12" x14ac:dyDescent="0.25">
      <c r="A394" s="6" t="str">
        <f t="shared" ref="A394:C394" si="1124">A379</f>
        <v>agosto/19</v>
      </c>
      <c r="B394" s="29">
        <f t="shared" ref="B394" si="1125">IF(K393*1.05&lt;C394,K391,K393)</f>
        <v>72</v>
      </c>
      <c r="C394" s="6">
        <f t="shared" ref="C394:E394" si="1126">C379</f>
        <v>46.48</v>
      </c>
      <c r="D394" s="16">
        <f t="shared" si="1117"/>
        <v>0</v>
      </c>
      <c r="E394" s="17">
        <f>D394*Premissas!$C$6</f>
        <v>0</v>
      </c>
      <c r="F394" s="15">
        <f t="shared" si="1118"/>
        <v>72</v>
      </c>
      <c r="G394" s="18">
        <f>F394*Premissas!$C$5</f>
        <v>2321.0376463144576</v>
      </c>
      <c r="H394" s="22">
        <f t="shared" si="1119"/>
        <v>2321.0376463144576</v>
      </c>
      <c r="J394" t="s">
        <v>163</v>
      </c>
      <c r="L394" s="108">
        <f t="shared" ref="L394" si="1127">H404</f>
        <v>30107.726668775696</v>
      </c>
    </row>
    <row r="395" spans="1:12" x14ac:dyDescent="0.25">
      <c r="A395" s="6" t="str">
        <f t="shared" ref="A395:C395" si="1128">A380</f>
        <v>julho/19</v>
      </c>
      <c r="B395" s="29">
        <f t="shared" ref="B395" si="1129">IF(K393*1.05&lt;C395,K391,K393)</f>
        <v>72</v>
      </c>
      <c r="C395" s="6">
        <f t="shared" ref="C395:E395" si="1130">C380</f>
        <v>63.17</v>
      </c>
      <c r="D395" s="16">
        <f t="shared" si="1117"/>
        <v>0</v>
      </c>
      <c r="E395" s="17">
        <f>D395*Premissas!$C$6</f>
        <v>0</v>
      </c>
      <c r="F395" s="15">
        <f t="shared" si="1118"/>
        <v>72</v>
      </c>
      <c r="G395" s="18">
        <f>F395*Premissas!$C$5</f>
        <v>2321.0376463144576</v>
      </c>
      <c r="H395" s="22">
        <f t="shared" si="1119"/>
        <v>2321.0376463144576</v>
      </c>
    </row>
    <row r="396" spans="1:12" x14ac:dyDescent="0.25">
      <c r="A396" s="6" t="str">
        <f t="shared" ref="A396:C396" si="1131">A381</f>
        <v>junho/19</v>
      </c>
      <c r="B396" s="29">
        <f t="shared" ref="B396" si="1132">IF(K393*1.05&lt;C396,K391,K393)</f>
        <v>72</v>
      </c>
      <c r="C396" s="6">
        <f t="shared" ref="C396:E396" si="1133">C381</f>
        <v>59.47</v>
      </c>
      <c r="D396" s="16">
        <f t="shared" si="1117"/>
        <v>0</v>
      </c>
      <c r="E396" s="17">
        <f>D396*Premissas!$C$6</f>
        <v>0</v>
      </c>
      <c r="F396" s="15">
        <f t="shared" si="1118"/>
        <v>72</v>
      </c>
      <c r="G396" s="18">
        <f>F396*Premissas!$C$5</f>
        <v>2321.0376463144576</v>
      </c>
      <c r="H396" s="22">
        <f t="shared" si="1119"/>
        <v>2321.0376463144576</v>
      </c>
    </row>
    <row r="397" spans="1:12" x14ac:dyDescent="0.25">
      <c r="A397" s="6" t="str">
        <f t="shared" ref="A397:C397" si="1134">A382</f>
        <v>maio/19</v>
      </c>
      <c r="B397" s="29">
        <f t="shared" ref="B397" si="1135">IF(K393*1.05&lt;C397,K391,K393)</f>
        <v>72</v>
      </c>
      <c r="C397" s="6">
        <f t="shared" ref="C397:E397" si="1136">C382</f>
        <v>61.04</v>
      </c>
      <c r="D397" s="16">
        <f t="shared" si="1117"/>
        <v>0</v>
      </c>
      <c r="E397" s="17">
        <f>D397*Premissas!$C$6</f>
        <v>0</v>
      </c>
      <c r="F397" s="15">
        <f t="shared" si="1118"/>
        <v>72</v>
      </c>
      <c r="G397" s="18">
        <f>F397*Premissas!$C$5</f>
        <v>2321.0376463144576</v>
      </c>
      <c r="H397" s="22">
        <f t="shared" si="1119"/>
        <v>2321.0376463144576</v>
      </c>
    </row>
    <row r="398" spans="1:12" x14ac:dyDescent="0.25">
      <c r="A398" s="6" t="str">
        <f t="shared" ref="A398:C398" si="1137">A383</f>
        <v>abril/19</v>
      </c>
      <c r="B398" s="29">
        <f t="shared" ref="B398" si="1138">IF(K393*1.05&lt;C398,K391,K393)</f>
        <v>89.49</v>
      </c>
      <c r="C398" s="6">
        <f t="shared" ref="C398:E398" si="1139">C383</f>
        <v>81.98</v>
      </c>
      <c r="D398" s="16">
        <f t="shared" si="1117"/>
        <v>0</v>
      </c>
      <c r="E398" s="17">
        <f>D398*Premissas!$C$6</f>
        <v>0</v>
      </c>
      <c r="F398" s="15">
        <f t="shared" si="1118"/>
        <v>89.49</v>
      </c>
      <c r="G398" s="18">
        <f>F398*Premissas!$C$5</f>
        <v>2884.8563745650108</v>
      </c>
      <c r="H398" s="22">
        <f t="shared" si="1119"/>
        <v>2884.8563745650108</v>
      </c>
    </row>
    <row r="399" spans="1:12" x14ac:dyDescent="0.25">
      <c r="A399" s="6" t="str">
        <f t="shared" ref="A399:C399" si="1140">A384</f>
        <v>março/19</v>
      </c>
      <c r="B399" s="29">
        <f t="shared" ref="B399" si="1141">IF(K393*1.05&lt;C399,K391,K393)</f>
        <v>89.49</v>
      </c>
      <c r="C399" s="6">
        <f t="shared" ref="C399:E399" si="1142">C384</f>
        <v>77.73</v>
      </c>
      <c r="D399" s="16">
        <f t="shared" si="1117"/>
        <v>0</v>
      </c>
      <c r="E399" s="17">
        <f>D399*Premissas!$C$6</f>
        <v>0</v>
      </c>
      <c r="F399" s="15">
        <f t="shared" si="1118"/>
        <v>89.49</v>
      </c>
      <c r="G399" s="18">
        <f>F399*Premissas!$C$5</f>
        <v>2884.8563745650108</v>
      </c>
      <c r="H399" s="22">
        <f t="shared" si="1119"/>
        <v>2884.8563745650108</v>
      </c>
    </row>
    <row r="400" spans="1:12" x14ac:dyDescent="0.25">
      <c r="A400" s="6" t="str">
        <f t="shared" ref="A400:C400" si="1143">A385</f>
        <v>fevereiro/19</v>
      </c>
      <c r="B400" s="29">
        <f t="shared" ref="B400" si="1144">IF(K393*1.05&lt;C400,K391,K393)</f>
        <v>89.49</v>
      </c>
      <c r="C400" s="6">
        <f t="shared" ref="C400:E400" si="1145">C385</f>
        <v>89.49</v>
      </c>
      <c r="D400" s="16">
        <f t="shared" si="1117"/>
        <v>0</v>
      </c>
      <c r="E400" s="17">
        <f>D400*Premissas!$C$6</f>
        <v>0</v>
      </c>
      <c r="F400" s="15">
        <f t="shared" si="1118"/>
        <v>89.49</v>
      </c>
      <c r="G400" s="18">
        <f>F400*Premissas!$C$5</f>
        <v>2884.8563745650108</v>
      </c>
      <c r="H400" s="22">
        <f t="shared" si="1119"/>
        <v>2884.8563745650108</v>
      </c>
    </row>
    <row r="401" spans="1:12" x14ac:dyDescent="0.25">
      <c r="A401" s="6" t="str">
        <f t="shared" ref="A401:C401" si="1146">A386</f>
        <v>janeiro/19</v>
      </c>
      <c r="B401" s="29">
        <f t="shared" ref="B401" si="1147">IF(K393*1.05&lt;C401,K391,K393)</f>
        <v>89.49</v>
      </c>
      <c r="C401" s="6">
        <f t="shared" ref="C401:E401" si="1148">C386</f>
        <v>81.09</v>
      </c>
      <c r="D401" s="16">
        <f t="shared" si="1117"/>
        <v>0</v>
      </c>
      <c r="E401" s="17">
        <f>D401*Premissas!$C$6</f>
        <v>0</v>
      </c>
      <c r="F401" s="15">
        <f t="shared" si="1118"/>
        <v>89.49</v>
      </c>
      <c r="G401" s="18">
        <f>F401*Premissas!$C$5</f>
        <v>2884.8563745650108</v>
      </c>
      <c r="H401" s="22">
        <f t="shared" si="1119"/>
        <v>2884.8563745650108</v>
      </c>
    </row>
    <row r="402" spans="1:12" x14ac:dyDescent="0.25">
      <c r="A402" s="6" t="str">
        <f t="shared" ref="A402:C402" si="1149">A387</f>
        <v>dezembro/18</v>
      </c>
      <c r="B402" s="29">
        <f t="shared" ref="B402" si="1150">IF(K393*1.05&lt;C402,K391,K393)</f>
        <v>72</v>
      </c>
      <c r="C402" s="6">
        <f t="shared" ref="C402:E402" si="1151">C387</f>
        <v>66.98</v>
      </c>
      <c r="D402" s="16">
        <f t="shared" si="1117"/>
        <v>0</v>
      </c>
      <c r="E402" s="17">
        <f>D402*Premissas!$C$6</f>
        <v>0</v>
      </c>
      <c r="F402" s="15">
        <f t="shared" si="1118"/>
        <v>72</v>
      </c>
      <c r="G402" s="18">
        <f>F402*Premissas!$C$5</f>
        <v>2321.0376463144576</v>
      </c>
      <c r="H402" s="22">
        <f t="shared" si="1119"/>
        <v>2321.0376463144576</v>
      </c>
    </row>
    <row r="403" spans="1:12" x14ac:dyDescent="0.25">
      <c r="A403" s="6" t="str">
        <f t="shared" ref="A403:C403" si="1152">A388</f>
        <v>novembro/18</v>
      </c>
      <c r="B403" s="29">
        <f t="shared" ref="B403" si="1153">IF(K393*1.05&lt;C403,K391,K393)</f>
        <v>72</v>
      </c>
      <c r="C403" s="6">
        <f t="shared" ref="C403:E404" si="1154">C388</f>
        <v>66.42</v>
      </c>
      <c r="D403" s="16">
        <f t="shared" si="1117"/>
        <v>0</v>
      </c>
      <c r="E403" s="17">
        <f>D403*Premissas!$C$6</f>
        <v>0</v>
      </c>
      <c r="F403" s="15">
        <f t="shared" si="1118"/>
        <v>72</v>
      </c>
      <c r="G403" s="18">
        <f>F403*Premissas!$C$5</f>
        <v>2321.0376463144576</v>
      </c>
      <c r="H403" s="22">
        <f t="shared" si="1119"/>
        <v>2321.0376463144576</v>
      </c>
    </row>
    <row r="404" spans="1:12" x14ac:dyDescent="0.25">
      <c r="A404" s="6" t="str">
        <f t="shared" ref="A404:C404" si="1155">A389</f>
        <v>Total/Média</v>
      </c>
      <c r="B404" s="6"/>
      <c r="C404" s="6">
        <f t="shared" si="1154"/>
        <v>89.49</v>
      </c>
      <c r="D404" s="5"/>
      <c r="E404" s="27">
        <f t="shared" ref="E404" si="1156">SUM(E392:E403)</f>
        <v>0</v>
      </c>
      <c r="F404" s="5"/>
      <c r="G404" s="27">
        <f t="shared" ref="G404:H404" si="1157">SUM(G392:G403)</f>
        <v>30107.726668775696</v>
      </c>
      <c r="H404" s="27">
        <f t="shared" si="1157"/>
        <v>30107.726668775696</v>
      </c>
    </row>
    <row r="406" spans="1:12" x14ac:dyDescent="0.25">
      <c r="A406" s="6" t="str">
        <f t="shared" ref="A406:C406" si="1158">A391</f>
        <v>Data</v>
      </c>
      <c r="B406" s="6" t="str">
        <f t="shared" si="1158"/>
        <v>kW (C)</v>
      </c>
      <c r="C406" s="6" t="str">
        <f t="shared" si="1158"/>
        <v>kW (L)</v>
      </c>
      <c r="D406" s="14" t="s">
        <v>20</v>
      </c>
      <c r="E406" s="14" t="s">
        <v>21</v>
      </c>
      <c r="F406" s="6" t="s">
        <v>22</v>
      </c>
      <c r="G406" s="6" t="s">
        <v>23</v>
      </c>
      <c r="H406" s="14" t="s">
        <v>26</v>
      </c>
      <c r="J406" s="52" t="s">
        <v>161</v>
      </c>
      <c r="K406">
        <f t="shared" ref="K406:K407" si="1159">K391</f>
        <v>89.49</v>
      </c>
    </row>
    <row r="407" spans="1:12" x14ac:dyDescent="0.25">
      <c r="A407" s="6" t="str">
        <f t="shared" ref="A407:C407" si="1160">A392</f>
        <v>outubro/19</v>
      </c>
      <c r="B407" s="29">
        <f t="shared" ref="B407" si="1161">IF(K408*1.05&lt;C407,K406,K408)</f>
        <v>73</v>
      </c>
      <c r="C407" s="6">
        <f t="shared" ref="C407:E407" si="1162">C392</f>
        <v>63.39</v>
      </c>
      <c r="D407" s="16">
        <f t="shared" ref="D407:D418" si="1163">IF(C407&gt;1.05*B407,C407-B407,0)</f>
        <v>0</v>
      </c>
      <c r="E407" s="17">
        <f>D407*Premissas!$C$6</f>
        <v>0</v>
      </c>
      <c r="F407" s="15">
        <f t="shared" ref="F407:F470" si="1164">LARGE(B407:C407,1)</f>
        <v>73</v>
      </c>
      <c r="G407" s="18">
        <f>F407*Premissas!$C$5</f>
        <v>2353.274280291047</v>
      </c>
      <c r="H407" s="22">
        <f t="shared" ref="H407:H418" si="1165">G407+E407</f>
        <v>2353.274280291047</v>
      </c>
      <c r="J407" t="s">
        <v>162</v>
      </c>
      <c r="K407">
        <f t="shared" si="1159"/>
        <v>46.48</v>
      </c>
    </row>
    <row r="408" spans="1:12" x14ac:dyDescent="0.25">
      <c r="A408" s="6" t="str">
        <f t="shared" ref="A408:C408" si="1166">A393</f>
        <v>setembro/19</v>
      </c>
      <c r="B408" s="29">
        <f t="shared" ref="B408" si="1167">IF(K408*1.05&lt;C408,K406,K408)</f>
        <v>73</v>
      </c>
      <c r="C408" s="6">
        <f t="shared" ref="C408:E408" si="1168">C393</f>
        <v>58.91</v>
      </c>
      <c r="D408" s="16">
        <f t="shared" si="1163"/>
        <v>0</v>
      </c>
      <c r="E408" s="17">
        <f>D408*Premissas!$C$6</f>
        <v>0</v>
      </c>
      <c r="F408" s="15">
        <f t="shared" si="1164"/>
        <v>73</v>
      </c>
      <c r="G408" s="18">
        <f>F408*Premissas!$C$5</f>
        <v>2353.274280291047</v>
      </c>
      <c r="H408" s="22">
        <f t="shared" si="1165"/>
        <v>2353.274280291047</v>
      </c>
      <c r="J408" t="s">
        <v>164</v>
      </c>
      <c r="K408">
        <f t="shared" ref="K408" si="1169">K393+1</f>
        <v>73</v>
      </c>
    </row>
    <row r="409" spans="1:12" x14ac:dyDescent="0.25">
      <c r="A409" s="6" t="str">
        <f t="shared" ref="A409:C409" si="1170">A394</f>
        <v>agosto/19</v>
      </c>
      <c r="B409" s="29">
        <f t="shared" ref="B409" si="1171">IF(K408*1.05&lt;C409,K406,K408)</f>
        <v>73</v>
      </c>
      <c r="C409" s="6">
        <f t="shared" ref="C409:E409" si="1172">C394</f>
        <v>46.48</v>
      </c>
      <c r="D409" s="16">
        <f t="shared" si="1163"/>
        <v>0</v>
      </c>
      <c r="E409" s="17">
        <f>D409*Premissas!$C$6</f>
        <v>0</v>
      </c>
      <c r="F409" s="15">
        <f t="shared" si="1164"/>
        <v>73</v>
      </c>
      <c r="G409" s="18">
        <f>F409*Premissas!$C$5</f>
        <v>2353.274280291047</v>
      </c>
      <c r="H409" s="22">
        <f t="shared" si="1165"/>
        <v>2353.274280291047</v>
      </c>
      <c r="J409" t="s">
        <v>163</v>
      </c>
      <c r="L409" s="108">
        <f t="shared" ref="L409" si="1173">H419</f>
        <v>30365.619740588416</v>
      </c>
    </row>
    <row r="410" spans="1:12" x14ac:dyDescent="0.25">
      <c r="A410" s="6" t="str">
        <f t="shared" ref="A410:C410" si="1174">A395</f>
        <v>julho/19</v>
      </c>
      <c r="B410" s="29">
        <f t="shared" ref="B410" si="1175">IF(K408*1.05&lt;C410,K406,K408)</f>
        <v>73</v>
      </c>
      <c r="C410" s="6">
        <f t="shared" ref="C410:E410" si="1176">C395</f>
        <v>63.17</v>
      </c>
      <c r="D410" s="16">
        <f t="shared" si="1163"/>
        <v>0</v>
      </c>
      <c r="E410" s="17">
        <f>D410*Premissas!$C$6</f>
        <v>0</v>
      </c>
      <c r="F410" s="15">
        <f t="shared" si="1164"/>
        <v>73</v>
      </c>
      <c r="G410" s="18">
        <f>F410*Premissas!$C$5</f>
        <v>2353.274280291047</v>
      </c>
      <c r="H410" s="22">
        <f t="shared" si="1165"/>
        <v>2353.274280291047</v>
      </c>
    </row>
    <row r="411" spans="1:12" x14ac:dyDescent="0.25">
      <c r="A411" s="6" t="str">
        <f t="shared" ref="A411:C411" si="1177">A396</f>
        <v>junho/19</v>
      </c>
      <c r="B411" s="29">
        <f t="shared" ref="B411" si="1178">IF(K408*1.05&lt;C411,K406,K408)</f>
        <v>73</v>
      </c>
      <c r="C411" s="6">
        <f t="shared" ref="C411:E411" si="1179">C396</f>
        <v>59.47</v>
      </c>
      <c r="D411" s="16">
        <f t="shared" si="1163"/>
        <v>0</v>
      </c>
      <c r="E411" s="17">
        <f>D411*Premissas!$C$6</f>
        <v>0</v>
      </c>
      <c r="F411" s="15">
        <f t="shared" si="1164"/>
        <v>73</v>
      </c>
      <c r="G411" s="18">
        <f>F411*Premissas!$C$5</f>
        <v>2353.274280291047</v>
      </c>
      <c r="H411" s="22">
        <f t="shared" si="1165"/>
        <v>2353.274280291047</v>
      </c>
    </row>
    <row r="412" spans="1:12" x14ac:dyDescent="0.25">
      <c r="A412" s="6" t="str">
        <f t="shared" ref="A412:C412" si="1180">A397</f>
        <v>maio/19</v>
      </c>
      <c r="B412" s="29">
        <f t="shared" ref="B412" si="1181">IF(K408*1.05&lt;C412,K406,K408)</f>
        <v>73</v>
      </c>
      <c r="C412" s="6">
        <f t="shared" ref="C412:E412" si="1182">C397</f>
        <v>61.04</v>
      </c>
      <c r="D412" s="16">
        <f t="shared" si="1163"/>
        <v>0</v>
      </c>
      <c r="E412" s="17">
        <f>D412*Premissas!$C$6</f>
        <v>0</v>
      </c>
      <c r="F412" s="15">
        <f t="shared" si="1164"/>
        <v>73</v>
      </c>
      <c r="G412" s="18">
        <f>F412*Premissas!$C$5</f>
        <v>2353.274280291047</v>
      </c>
      <c r="H412" s="22">
        <f t="shared" si="1165"/>
        <v>2353.274280291047</v>
      </c>
    </row>
    <row r="413" spans="1:12" x14ac:dyDescent="0.25">
      <c r="A413" s="6" t="str">
        <f t="shared" ref="A413:C413" si="1183">A398</f>
        <v>abril/19</v>
      </c>
      <c r="B413" s="29">
        <f t="shared" ref="B413" si="1184">IF(K408*1.05&lt;C413,K406,K408)</f>
        <v>89.49</v>
      </c>
      <c r="C413" s="6">
        <f t="shared" ref="C413:E413" si="1185">C398</f>
        <v>81.98</v>
      </c>
      <c r="D413" s="16">
        <f t="shared" si="1163"/>
        <v>0</v>
      </c>
      <c r="E413" s="17">
        <f>D413*Premissas!$C$6</f>
        <v>0</v>
      </c>
      <c r="F413" s="15">
        <f t="shared" si="1164"/>
        <v>89.49</v>
      </c>
      <c r="G413" s="18">
        <f>F413*Premissas!$C$5</f>
        <v>2884.8563745650108</v>
      </c>
      <c r="H413" s="22">
        <f t="shared" si="1165"/>
        <v>2884.8563745650108</v>
      </c>
    </row>
    <row r="414" spans="1:12" x14ac:dyDescent="0.25">
      <c r="A414" s="6" t="str">
        <f t="shared" ref="A414:C414" si="1186">A399</f>
        <v>março/19</v>
      </c>
      <c r="B414" s="29">
        <f t="shared" ref="B414" si="1187">IF(K408*1.05&lt;C414,K406,K408)</f>
        <v>89.49</v>
      </c>
      <c r="C414" s="6">
        <f t="shared" ref="C414:E414" si="1188">C399</f>
        <v>77.73</v>
      </c>
      <c r="D414" s="16">
        <f t="shared" si="1163"/>
        <v>0</v>
      </c>
      <c r="E414" s="17">
        <f>D414*Premissas!$C$6</f>
        <v>0</v>
      </c>
      <c r="F414" s="15">
        <f t="shared" si="1164"/>
        <v>89.49</v>
      </c>
      <c r="G414" s="18">
        <f>F414*Premissas!$C$5</f>
        <v>2884.8563745650108</v>
      </c>
      <c r="H414" s="22">
        <f t="shared" si="1165"/>
        <v>2884.8563745650108</v>
      </c>
    </row>
    <row r="415" spans="1:12" x14ac:dyDescent="0.25">
      <c r="A415" s="6" t="str">
        <f t="shared" ref="A415:C415" si="1189">A400</f>
        <v>fevereiro/19</v>
      </c>
      <c r="B415" s="29">
        <f t="shared" ref="B415" si="1190">IF(K408*1.05&lt;C415,K406,K408)</f>
        <v>89.49</v>
      </c>
      <c r="C415" s="6">
        <f t="shared" ref="C415:E415" si="1191">C400</f>
        <v>89.49</v>
      </c>
      <c r="D415" s="16">
        <f t="shared" si="1163"/>
        <v>0</v>
      </c>
      <c r="E415" s="17">
        <f>D415*Premissas!$C$6</f>
        <v>0</v>
      </c>
      <c r="F415" s="15">
        <f t="shared" si="1164"/>
        <v>89.49</v>
      </c>
      <c r="G415" s="18">
        <f>F415*Premissas!$C$5</f>
        <v>2884.8563745650108</v>
      </c>
      <c r="H415" s="22">
        <f t="shared" si="1165"/>
        <v>2884.8563745650108</v>
      </c>
    </row>
    <row r="416" spans="1:12" x14ac:dyDescent="0.25">
      <c r="A416" s="6" t="str">
        <f t="shared" ref="A416:C416" si="1192">A401</f>
        <v>janeiro/19</v>
      </c>
      <c r="B416" s="29">
        <f t="shared" ref="B416" si="1193">IF(K408*1.05&lt;C416,K406,K408)</f>
        <v>89.49</v>
      </c>
      <c r="C416" s="6">
        <f t="shared" ref="C416:E416" si="1194">C401</f>
        <v>81.09</v>
      </c>
      <c r="D416" s="16">
        <f t="shared" si="1163"/>
        <v>0</v>
      </c>
      <c r="E416" s="17">
        <f>D416*Premissas!$C$6</f>
        <v>0</v>
      </c>
      <c r="F416" s="15">
        <f t="shared" si="1164"/>
        <v>89.49</v>
      </c>
      <c r="G416" s="18">
        <f>F416*Premissas!$C$5</f>
        <v>2884.8563745650108</v>
      </c>
      <c r="H416" s="22">
        <f t="shared" si="1165"/>
        <v>2884.8563745650108</v>
      </c>
    </row>
    <row r="417" spans="1:12" x14ac:dyDescent="0.25">
      <c r="A417" s="6" t="str">
        <f t="shared" ref="A417:C417" si="1195">A402</f>
        <v>dezembro/18</v>
      </c>
      <c r="B417" s="29">
        <f t="shared" ref="B417" si="1196">IF(K408*1.05&lt;C417,K406,K408)</f>
        <v>73</v>
      </c>
      <c r="C417" s="6">
        <f t="shared" ref="C417:E417" si="1197">C402</f>
        <v>66.98</v>
      </c>
      <c r="D417" s="16">
        <f t="shared" si="1163"/>
        <v>0</v>
      </c>
      <c r="E417" s="17">
        <f>D417*Premissas!$C$6</f>
        <v>0</v>
      </c>
      <c r="F417" s="15">
        <f t="shared" si="1164"/>
        <v>73</v>
      </c>
      <c r="G417" s="18">
        <f>F417*Premissas!$C$5</f>
        <v>2353.274280291047</v>
      </c>
      <c r="H417" s="22">
        <f t="shared" si="1165"/>
        <v>2353.274280291047</v>
      </c>
    </row>
    <row r="418" spans="1:12" x14ac:dyDescent="0.25">
      <c r="A418" s="6" t="str">
        <f t="shared" ref="A418:C418" si="1198">A403</f>
        <v>novembro/18</v>
      </c>
      <c r="B418" s="29">
        <f t="shared" ref="B418" si="1199">IF(K408*1.05&lt;C418,K406,K408)</f>
        <v>73</v>
      </c>
      <c r="C418" s="6">
        <f t="shared" ref="C418:E419" si="1200">C403</f>
        <v>66.42</v>
      </c>
      <c r="D418" s="16">
        <f t="shared" si="1163"/>
        <v>0</v>
      </c>
      <c r="E418" s="17">
        <f>D418*Premissas!$C$6</f>
        <v>0</v>
      </c>
      <c r="F418" s="15">
        <f t="shared" si="1164"/>
        <v>73</v>
      </c>
      <c r="G418" s="18">
        <f>F418*Premissas!$C$5</f>
        <v>2353.274280291047</v>
      </c>
      <c r="H418" s="22">
        <f t="shared" si="1165"/>
        <v>2353.274280291047</v>
      </c>
    </row>
    <row r="419" spans="1:12" x14ac:dyDescent="0.25">
      <c r="A419" s="6" t="str">
        <f t="shared" ref="A419:C419" si="1201">A404</f>
        <v>Total/Média</v>
      </c>
      <c r="B419" s="6"/>
      <c r="C419" s="6">
        <f t="shared" si="1200"/>
        <v>89.49</v>
      </c>
      <c r="D419" s="5"/>
      <c r="E419" s="27">
        <f t="shared" ref="E419" si="1202">SUM(E407:E418)</f>
        <v>0</v>
      </c>
      <c r="F419" s="5"/>
      <c r="G419" s="27">
        <f t="shared" ref="G419:H419" si="1203">SUM(G407:G418)</f>
        <v>30365.619740588416</v>
      </c>
      <c r="H419" s="27">
        <f t="shared" si="1203"/>
        <v>30365.619740588416</v>
      </c>
    </row>
    <row r="421" spans="1:12" x14ac:dyDescent="0.25">
      <c r="A421" s="6" t="str">
        <f t="shared" ref="A421:C421" si="1204">A406</f>
        <v>Data</v>
      </c>
      <c r="B421" s="6" t="str">
        <f t="shared" si="1204"/>
        <v>kW (C)</v>
      </c>
      <c r="C421" s="6" t="str">
        <f t="shared" si="1204"/>
        <v>kW (L)</v>
      </c>
      <c r="D421" s="14" t="s">
        <v>20</v>
      </c>
      <c r="E421" s="14" t="s">
        <v>21</v>
      </c>
      <c r="F421" s="6" t="s">
        <v>22</v>
      </c>
      <c r="G421" s="6" t="s">
        <v>23</v>
      </c>
      <c r="H421" s="14" t="s">
        <v>26</v>
      </c>
      <c r="J421" s="52" t="s">
        <v>161</v>
      </c>
      <c r="K421">
        <f t="shared" ref="K421:K422" si="1205">K406</f>
        <v>89.49</v>
      </c>
    </row>
    <row r="422" spans="1:12" x14ac:dyDescent="0.25">
      <c r="A422" s="6" t="str">
        <f t="shared" ref="A422:C422" si="1206">A407</f>
        <v>outubro/19</v>
      </c>
      <c r="B422" s="29">
        <f t="shared" ref="B422" si="1207">IF(K423*1.05&lt;C422,K421,K423)</f>
        <v>74</v>
      </c>
      <c r="C422" s="6">
        <f t="shared" ref="C422:E422" si="1208">C407</f>
        <v>63.39</v>
      </c>
      <c r="D422" s="16">
        <f t="shared" ref="D422:D433" si="1209">IF(C422&gt;1.05*B422,C422-B422,0)</f>
        <v>0</v>
      </c>
      <c r="E422" s="17">
        <f>D422*Premissas!$C$6</f>
        <v>0</v>
      </c>
      <c r="F422" s="15">
        <f t="shared" ref="F422:F485" si="1210">LARGE(B422:C422,1)</f>
        <v>74</v>
      </c>
      <c r="G422" s="18">
        <f>F422*Premissas!$C$5</f>
        <v>2385.510914267637</v>
      </c>
      <c r="H422" s="22">
        <f t="shared" ref="H422:H433" si="1211">G422+E422</f>
        <v>2385.510914267637</v>
      </c>
      <c r="J422" t="s">
        <v>162</v>
      </c>
      <c r="K422">
        <f t="shared" si="1205"/>
        <v>46.48</v>
      </c>
    </row>
    <row r="423" spans="1:12" x14ac:dyDescent="0.25">
      <c r="A423" s="6" t="str">
        <f t="shared" ref="A423:C423" si="1212">A408</f>
        <v>setembro/19</v>
      </c>
      <c r="B423" s="29">
        <f t="shared" ref="B423" si="1213">IF(K423*1.05&lt;C423,K421,K423)</f>
        <v>74</v>
      </c>
      <c r="C423" s="6">
        <f t="shared" ref="C423:E423" si="1214">C408</f>
        <v>58.91</v>
      </c>
      <c r="D423" s="16">
        <f t="shared" si="1209"/>
        <v>0</v>
      </c>
      <c r="E423" s="17">
        <f>D423*Premissas!$C$6</f>
        <v>0</v>
      </c>
      <c r="F423" s="15">
        <f t="shared" si="1210"/>
        <v>74</v>
      </c>
      <c r="G423" s="18">
        <f>F423*Premissas!$C$5</f>
        <v>2385.510914267637</v>
      </c>
      <c r="H423" s="22">
        <f t="shared" si="1211"/>
        <v>2385.510914267637</v>
      </c>
      <c r="J423" t="s">
        <v>164</v>
      </c>
      <c r="K423">
        <f t="shared" ref="K423" si="1215">K408+1</f>
        <v>74</v>
      </c>
    </row>
    <row r="424" spans="1:12" x14ac:dyDescent="0.25">
      <c r="A424" s="6" t="str">
        <f t="shared" ref="A424:C424" si="1216">A409</f>
        <v>agosto/19</v>
      </c>
      <c r="B424" s="29">
        <f t="shared" ref="B424" si="1217">IF(K423*1.05&lt;C424,K421,K423)</f>
        <v>74</v>
      </c>
      <c r="C424" s="6">
        <f t="shared" ref="C424:E424" si="1218">C409</f>
        <v>46.48</v>
      </c>
      <c r="D424" s="16">
        <f t="shared" si="1209"/>
        <v>0</v>
      </c>
      <c r="E424" s="17">
        <f>D424*Premissas!$C$6</f>
        <v>0</v>
      </c>
      <c r="F424" s="15">
        <f t="shared" si="1210"/>
        <v>74</v>
      </c>
      <c r="G424" s="18">
        <f>F424*Premissas!$C$5</f>
        <v>2385.510914267637</v>
      </c>
      <c r="H424" s="22">
        <f t="shared" si="1211"/>
        <v>2385.510914267637</v>
      </c>
      <c r="J424" t="s">
        <v>163</v>
      </c>
      <c r="L424" s="108">
        <f t="shared" ref="L424" si="1219">H434</f>
        <v>30623.512812401139</v>
      </c>
    </row>
    <row r="425" spans="1:12" x14ac:dyDescent="0.25">
      <c r="A425" s="6" t="str">
        <f t="shared" ref="A425:C425" si="1220">A410</f>
        <v>julho/19</v>
      </c>
      <c r="B425" s="29">
        <f t="shared" ref="B425" si="1221">IF(K423*1.05&lt;C425,K421,K423)</f>
        <v>74</v>
      </c>
      <c r="C425" s="6">
        <f t="shared" ref="C425:E425" si="1222">C410</f>
        <v>63.17</v>
      </c>
      <c r="D425" s="16">
        <f t="shared" si="1209"/>
        <v>0</v>
      </c>
      <c r="E425" s="17">
        <f>D425*Premissas!$C$6</f>
        <v>0</v>
      </c>
      <c r="F425" s="15">
        <f t="shared" si="1210"/>
        <v>74</v>
      </c>
      <c r="G425" s="18">
        <f>F425*Premissas!$C$5</f>
        <v>2385.510914267637</v>
      </c>
      <c r="H425" s="22">
        <f t="shared" si="1211"/>
        <v>2385.510914267637</v>
      </c>
    </row>
    <row r="426" spans="1:12" x14ac:dyDescent="0.25">
      <c r="A426" s="6" t="str">
        <f t="shared" ref="A426:C426" si="1223">A411</f>
        <v>junho/19</v>
      </c>
      <c r="B426" s="29">
        <f t="shared" ref="B426" si="1224">IF(K423*1.05&lt;C426,K421,K423)</f>
        <v>74</v>
      </c>
      <c r="C426" s="6">
        <f t="shared" ref="C426:E426" si="1225">C411</f>
        <v>59.47</v>
      </c>
      <c r="D426" s="16">
        <f t="shared" si="1209"/>
        <v>0</v>
      </c>
      <c r="E426" s="17">
        <f>D426*Premissas!$C$6</f>
        <v>0</v>
      </c>
      <c r="F426" s="15">
        <f t="shared" si="1210"/>
        <v>74</v>
      </c>
      <c r="G426" s="18">
        <f>F426*Premissas!$C$5</f>
        <v>2385.510914267637</v>
      </c>
      <c r="H426" s="22">
        <f t="shared" si="1211"/>
        <v>2385.510914267637</v>
      </c>
    </row>
    <row r="427" spans="1:12" x14ac:dyDescent="0.25">
      <c r="A427" s="6" t="str">
        <f t="shared" ref="A427:C427" si="1226">A412</f>
        <v>maio/19</v>
      </c>
      <c r="B427" s="29">
        <f t="shared" ref="B427" si="1227">IF(K423*1.05&lt;C427,K421,K423)</f>
        <v>74</v>
      </c>
      <c r="C427" s="6">
        <f t="shared" ref="C427:E427" si="1228">C412</f>
        <v>61.04</v>
      </c>
      <c r="D427" s="16">
        <f t="shared" si="1209"/>
        <v>0</v>
      </c>
      <c r="E427" s="17">
        <f>D427*Premissas!$C$6</f>
        <v>0</v>
      </c>
      <c r="F427" s="15">
        <f t="shared" si="1210"/>
        <v>74</v>
      </c>
      <c r="G427" s="18">
        <f>F427*Premissas!$C$5</f>
        <v>2385.510914267637</v>
      </c>
      <c r="H427" s="22">
        <f t="shared" si="1211"/>
        <v>2385.510914267637</v>
      </c>
    </row>
    <row r="428" spans="1:12" x14ac:dyDescent="0.25">
      <c r="A428" s="6" t="str">
        <f t="shared" ref="A428:C428" si="1229">A413</f>
        <v>abril/19</v>
      </c>
      <c r="B428" s="29">
        <f t="shared" ref="B428" si="1230">IF(K423*1.05&lt;C428,K421,K423)</f>
        <v>89.49</v>
      </c>
      <c r="C428" s="6">
        <f t="shared" ref="C428:E428" si="1231">C413</f>
        <v>81.98</v>
      </c>
      <c r="D428" s="16">
        <f t="shared" si="1209"/>
        <v>0</v>
      </c>
      <c r="E428" s="17">
        <f>D428*Premissas!$C$6</f>
        <v>0</v>
      </c>
      <c r="F428" s="15">
        <f t="shared" si="1210"/>
        <v>89.49</v>
      </c>
      <c r="G428" s="18">
        <f>F428*Premissas!$C$5</f>
        <v>2884.8563745650108</v>
      </c>
      <c r="H428" s="22">
        <f t="shared" si="1211"/>
        <v>2884.8563745650108</v>
      </c>
    </row>
    <row r="429" spans="1:12" x14ac:dyDescent="0.25">
      <c r="A429" s="6" t="str">
        <f t="shared" ref="A429:C429" si="1232">A414</f>
        <v>março/19</v>
      </c>
      <c r="B429" s="29">
        <f t="shared" ref="B429" si="1233">IF(K423*1.05&lt;C429,K421,K423)</f>
        <v>89.49</v>
      </c>
      <c r="C429" s="6">
        <f t="shared" ref="C429:E429" si="1234">C414</f>
        <v>77.73</v>
      </c>
      <c r="D429" s="16">
        <f t="shared" si="1209"/>
        <v>0</v>
      </c>
      <c r="E429" s="17">
        <f>D429*Premissas!$C$6</f>
        <v>0</v>
      </c>
      <c r="F429" s="15">
        <f t="shared" si="1210"/>
        <v>89.49</v>
      </c>
      <c r="G429" s="18">
        <f>F429*Premissas!$C$5</f>
        <v>2884.8563745650108</v>
      </c>
      <c r="H429" s="22">
        <f t="shared" si="1211"/>
        <v>2884.8563745650108</v>
      </c>
    </row>
    <row r="430" spans="1:12" x14ac:dyDescent="0.25">
      <c r="A430" s="6" t="str">
        <f t="shared" ref="A430:C430" si="1235">A415</f>
        <v>fevereiro/19</v>
      </c>
      <c r="B430" s="29">
        <f t="shared" ref="B430" si="1236">IF(K423*1.05&lt;C430,K421,K423)</f>
        <v>89.49</v>
      </c>
      <c r="C430" s="6">
        <f t="shared" ref="C430:E430" si="1237">C415</f>
        <v>89.49</v>
      </c>
      <c r="D430" s="16">
        <f t="shared" si="1209"/>
        <v>0</v>
      </c>
      <c r="E430" s="17">
        <f>D430*Premissas!$C$6</f>
        <v>0</v>
      </c>
      <c r="F430" s="15">
        <f t="shared" si="1210"/>
        <v>89.49</v>
      </c>
      <c r="G430" s="18">
        <f>F430*Premissas!$C$5</f>
        <v>2884.8563745650108</v>
      </c>
      <c r="H430" s="22">
        <f t="shared" si="1211"/>
        <v>2884.8563745650108</v>
      </c>
    </row>
    <row r="431" spans="1:12" x14ac:dyDescent="0.25">
      <c r="A431" s="6" t="str">
        <f t="shared" ref="A431:C431" si="1238">A416</f>
        <v>janeiro/19</v>
      </c>
      <c r="B431" s="29">
        <f t="shared" ref="B431" si="1239">IF(K423*1.05&lt;C431,K421,K423)</f>
        <v>89.49</v>
      </c>
      <c r="C431" s="6">
        <f t="shared" ref="C431:E431" si="1240">C416</f>
        <v>81.09</v>
      </c>
      <c r="D431" s="16">
        <f t="shared" si="1209"/>
        <v>0</v>
      </c>
      <c r="E431" s="17">
        <f>D431*Premissas!$C$6</f>
        <v>0</v>
      </c>
      <c r="F431" s="15">
        <f t="shared" si="1210"/>
        <v>89.49</v>
      </c>
      <c r="G431" s="18">
        <f>F431*Premissas!$C$5</f>
        <v>2884.8563745650108</v>
      </c>
      <c r="H431" s="22">
        <f t="shared" si="1211"/>
        <v>2884.8563745650108</v>
      </c>
    </row>
    <row r="432" spans="1:12" x14ac:dyDescent="0.25">
      <c r="A432" s="6" t="str">
        <f t="shared" ref="A432:C432" si="1241">A417</f>
        <v>dezembro/18</v>
      </c>
      <c r="B432" s="29">
        <f t="shared" ref="B432" si="1242">IF(K423*1.05&lt;C432,K421,K423)</f>
        <v>74</v>
      </c>
      <c r="C432" s="6">
        <f t="shared" ref="C432:E432" si="1243">C417</f>
        <v>66.98</v>
      </c>
      <c r="D432" s="16">
        <f t="shared" si="1209"/>
        <v>0</v>
      </c>
      <c r="E432" s="17">
        <f>D432*Premissas!$C$6</f>
        <v>0</v>
      </c>
      <c r="F432" s="15">
        <f t="shared" si="1210"/>
        <v>74</v>
      </c>
      <c r="G432" s="18">
        <f>F432*Premissas!$C$5</f>
        <v>2385.510914267637</v>
      </c>
      <c r="H432" s="22">
        <f t="shared" si="1211"/>
        <v>2385.510914267637</v>
      </c>
    </row>
    <row r="433" spans="1:12" x14ac:dyDescent="0.25">
      <c r="A433" s="6" t="str">
        <f t="shared" ref="A433:C433" si="1244">A418</f>
        <v>novembro/18</v>
      </c>
      <c r="B433" s="29">
        <f t="shared" ref="B433" si="1245">IF(K423*1.05&lt;C433,K421,K423)</f>
        <v>74</v>
      </c>
      <c r="C433" s="6">
        <f t="shared" ref="C433:E434" si="1246">C418</f>
        <v>66.42</v>
      </c>
      <c r="D433" s="16">
        <f t="shared" si="1209"/>
        <v>0</v>
      </c>
      <c r="E433" s="17">
        <f>D433*Premissas!$C$6</f>
        <v>0</v>
      </c>
      <c r="F433" s="15">
        <f t="shared" si="1210"/>
        <v>74</v>
      </c>
      <c r="G433" s="18">
        <f>F433*Premissas!$C$5</f>
        <v>2385.510914267637</v>
      </c>
      <c r="H433" s="22">
        <f t="shared" si="1211"/>
        <v>2385.510914267637</v>
      </c>
    </row>
    <row r="434" spans="1:12" x14ac:dyDescent="0.25">
      <c r="A434" s="6" t="str">
        <f t="shared" ref="A434:C434" si="1247">A419</f>
        <v>Total/Média</v>
      </c>
      <c r="B434" s="6"/>
      <c r="C434" s="6">
        <f t="shared" si="1246"/>
        <v>89.49</v>
      </c>
      <c r="D434" s="5"/>
      <c r="E434" s="27">
        <f t="shared" ref="E434" si="1248">SUM(E422:E433)</f>
        <v>0</v>
      </c>
      <c r="F434" s="5"/>
      <c r="G434" s="27">
        <f t="shared" ref="G434:H434" si="1249">SUM(G422:G433)</f>
        <v>30623.512812401139</v>
      </c>
      <c r="H434" s="27">
        <f t="shared" si="1249"/>
        <v>30623.512812401139</v>
      </c>
    </row>
    <row r="436" spans="1:12" x14ac:dyDescent="0.25">
      <c r="A436" s="6" t="str">
        <f t="shared" ref="A436:C436" si="1250">A421</f>
        <v>Data</v>
      </c>
      <c r="B436" s="6" t="str">
        <f t="shared" si="1250"/>
        <v>kW (C)</v>
      </c>
      <c r="C436" s="6" t="str">
        <f t="shared" si="1250"/>
        <v>kW (L)</v>
      </c>
      <c r="D436" s="14" t="s">
        <v>20</v>
      </c>
      <c r="E436" s="14" t="s">
        <v>21</v>
      </c>
      <c r="F436" s="6" t="s">
        <v>22</v>
      </c>
      <c r="G436" s="6" t="s">
        <v>23</v>
      </c>
      <c r="H436" s="14" t="s">
        <v>26</v>
      </c>
      <c r="J436" s="52" t="s">
        <v>161</v>
      </c>
      <c r="K436">
        <f t="shared" ref="K436:K437" si="1251">K421</f>
        <v>89.49</v>
      </c>
    </row>
    <row r="437" spans="1:12" x14ac:dyDescent="0.25">
      <c r="A437" s="6" t="str">
        <f t="shared" ref="A437:C437" si="1252">A422</f>
        <v>outubro/19</v>
      </c>
      <c r="B437" s="29">
        <f t="shared" ref="B437" si="1253">IF(K438*1.05&lt;C437,K436,K438)</f>
        <v>75</v>
      </c>
      <c r="C437" s="6">
        <f t="shared" ref="C437:E437" si="1254">C422</f>
        <v>63.39</v>
      </c>
      <c r="D437" s="16">
        <f t="shared" ref="D437:D448" si="1255">IF(C437&gt;1.05*B437,C437-B437,0)</f>
        <v>0</v>
      </c>
      <c r="E437" s="17">
        <f>D437*Premissas!$C$6</f>
        <v>0</v>
      </c>
      <c r="F437" s="15">
        <f t="shared" ref="F437:F500" si="1256">LARGE(B437:C437,1)</f>
        <v>75</v>
      </c>
      <c r="G437" s="18">
        <f>F437*Premissas!$C$5</f>
        <v>2417.7475482442264</v>
      </c>
      <c r="H437" s="22">
        <f t="shared" ref="H437:H448" si="1257">G437+E437</f>
        <v>2417.7475482442264</v>
      </c>
      <c r="J437" t="s">
        <v>162</v>
      </c>
      <c r="K437">
        <f t="shared" si="1251"/>
        <v>46.48</v>
      </c>
    </row>
    <row r="438" spans="1:12" x14ac:dyDescent="0.25">
      <c r="A438" s="6" t="str">
        <f t="shared" ref="A438:C438" si="1258">A423</f>
        <v>setembro/19</v>
      </c>
      <c r="B438" s="29">
        <f t="shared" ref="B438" si="1259">IF(K438*1.05&lt;C438,K436,K438)</f>
        <v>75</v>
      </c>
      <c r="C438" s="6">
        <f t="shared" ref="C438:E438" si="1260">C423</f>
        <v>58.91</v>
      </c>
      <c r="D438" s="16">
        <f t="shared" si="1255"/>
        <v>0</v>
      </c>
      <c r="E438" s="17">
        <f>D438*Premissas!$C$6</f>
        <v>0</v>
      </c>
      <c r="F438" s="15">
        <f t="shared" si="1256"/>
        <v>75</v>
      </c>
      <c r="G438" s="18">
        <f>F438*Premissas!$C$5</f>
        <v>2417.7475482442264</v>
      </c>
      <c r="H438" s="22">
        <f t="shared" si="1257"/>
        <v>2417.7475482442264</v>
      </c>
      <c r="J438" t="s">
        <v>164</v>
      </c>
      <c r="K438">
        <f t="shared" ref="K438" si="1261">K423+1</f>
        <v>75</v>
      </c>
    </row>
    <row r="439" spans="1:12" x14ac:dyDescent="0.25">
      <c r="A439" s="6" t="str">
        <f t="shared" ref="A439:C439" si="1262">A424</f>
        <v>agosto/19</v>
      </c>
      <c r="B439" s="29">
        <f t="shared" ref="B439" si="1263">IF(K438*1.05&lt;C439,K436,K438)</f>
        <v>75</v>
      </c>
      <c r="C439" s="6">
        <f t="shared" ref="C439:E439" si="1264">C424</f>
        <v>46.48</v>
      </c>
      <c r="D439" s="16">
        <f t="shared" si="1255"/>
        <v>0</v>
      </c>
      <c r="E439" s="17">
        <f>D439*Premissas!$C$6</f>
        <v>0</v>
      </c>
      <c r="F439" s="15">
        <f t="shared" si="1256"/>
        <v>75</v>
      </c>
      <c r="G439" s="18">
        <f>F439*Premissas!$C$5</f>
        <v>2417.7475482442264</v>
      </c>
      <c r="H439" s="22">
        <f t="shared" si="1257"/>
        <v>2417.7475482442264</v>
      </c>
      <c r="J439" t="s">
        <v>163</v>
      </c>
      <c r="L439" s="108">
        <f t="shared" ref="L439" si="1265">H449</f>
        <v>30502.303068649162</v>
      </c>
    </row>
    <row r="440" spans="1:12" x14ac:dyDescent="0.25">
      <c r="A440" s="6" t="str">
        <f t="shared" ref="A440:C440" si="1266">A425</f>
        <v>julho/19</v>
      </c>
      <c r="B440" s="29">
        <f t="shared" ref="B440" si="1267">IF(K438*1.05&lt;C440,K436,K438)</f>
        <v>75</v>
      </c>
      <c r="C440" s="6">
        <f t="shared" ref="C440:E440" si="1268">C425</f>
        <v>63.17</v>
      </c>
      <c r="D440" s="16">
        <f t="shared" si="1255"/>
        <v>0</v>
      </c>
      <c r="E440" s="17">
        <f>D440*Premissas!$C$6</f>
        <v>0</v>
      </c>
      <c r="F440" s="15">
        <f t="shared" si="1256"/>
        <v>75</v>
      </c>
      <c r="G440" s="18">
        <f>F440*Premissas!$C$5</f>
        <v>2417.7475482442264</v>
      </c>
      <c r="H440" s="22">
        <f t="shared" si="1257"/>
        <v>2417.7475482442264</v>
      </c>
    </row>
    <row r="441" spans="1:12" x14ac:dyDescent="0.25">
      <c r="A441" s="6" t="str">
        <f t="shared" ref="A441:C441" si="1269">A426</f>
        <v>junho/19</v>
      </c>
      <c r="B441" s="29">
        <f t="shared" ref="B441" si="1270">IF(K438*1.05&lt;C441,K436,K438)</f>
        <v>75</v>
      </c>
      <c r="C441" s="6">
        <f t="shared" ref="C441:E441" si="1271">C426</f>
        <v>59.47</v>
      </c>
      <c r="D441" s="16">
        <f t="shared" si="1255"/>
        <v>0</v>
      </c>
      <c r="E441" s="17">
        <f>D441*Premissas!$C$6</f>
        <v>0</v>
      </c>
      <c r="F441" s="15">
        <f t="shared" si="1256"/>
        <v>75</v>
      </c>
      <c r="G441" s="18">
        <f>F441*Premissas!$C$5</f>
        <v>2417.7475482442264</v>
      </c>
      <c r="H441" s="22">
        <f t="shared" si="1257"/>
        <v>2417.7475482442264</v>
      </c>
    </row>
    <row r="442" spans="1:12" x14ac:dyDescent="0.25">
      <c r="A442" s="6" t="str">
        <f t="shared" ref="A442:C442" si="1272">A427</f>
        <v>maio/19</v>
      </c>
      <c r="B442" s="29">
        <f t="shared" ref="B442" si="1273">IF(K438*1.05&lt;C442,K436,K438)</f>
        <v>75</v>
      </c>
      <c r="C442" s="6">
        <f t="shared" ref="C442:E442" si="1274">C427</f>
        <v>61.04</v>
      </c>
      <c r="D442" s="16">
        <f t="shared" si="1255"/>
        <v>0</v>
      </c>
      <c r="E442" s="17">
        <f>D442*Premissas!$C$6</f>
        <v>0</v>
      </c>
      <c r="F442" s="15">
        <f t="shared" si="1256"/>
        <v>75</v>
      </c>
      <c r="G442" s="18">
        <f>F442*Premissas!$C$5</f>
        <v>2417.7475482442264</v>
      </c>
      <c r="H442" s="22">
        <f t="shared" si="1257"/>
        <v>2417.7475482442264</v>
      </c>
    </row>
    <row r="443" spans="1:12" x14ac:dyDescent="0.25">
      <c r="A443" s="6" t="str">
        <f t="shared" ref="A443:C443" si="1275">A428</f>
        <v>abril/19</v>
      </c>
      <c r="B443" s="29">
        <f t="shared" ref="B443" si="1276">IF(K438*1.05&lt;C443,K436,K438)</f>
        <v>89.49</v>
      </c>
      <c r="C443" s="6">
        <f t="shared" ref="C443:E443" si="1277">C428</f>
        <v>81.98</v>
      </c>
      <c r="D443" s="16">
        <f t="shared" si="1255"/>
        <v>0</v>
      </c>
      <c r="E443" s="17">
        <f>D443*Premissas!$C$6</f>
        <v>0</v>
      </c>
      <c r="F443" s="15">
        <f t="shared" si="1256"/>
        <v>89.49</v>
      </c>
      <c r="G443" s="18">
        <f>F443*Premissas!$C$5</f>
        <v>2884.8563745650108</v>
      </c>
      <c r="H443" s="22">
        <f t="shared" si="1257"/>
        <v>2884.8563745650108</v>
      </c>
    </row>
    <row r="444" spans="1:12" x14ac:dyDescent="0.25">
      <c r="A444" s="6" t="str">
        <f t="shared" ref="A444:C444" si="1278">A429</f>
        <v>março/19</v>
      </c>
      <c r="B444" s="29">
        <f t="shared" ref="B444" si="1279">IF(K438*1.05&lt;C444,K436,K438)</f>
        <v>75</v>
      </c>
      <c r="C444" s="6">
        <f t="shared" ref="C444:E444" si="1280">C429</f>
        <v>77.73</v>
      </c>
      <c r="D444" s="16">
        <f t="shared" si="1255"/>
        <v>0</v>
      </c>
      <c r="E444" s="17">
        <f>D444*Premissas!$C$6</f>
        <v>0</v>
      </c>
      <c r="F444" s="15">
        <f t="shared" si="1256"/>
        <v>77.73</v>
      </c>
      <c r="G444" s="18">
        <f>F444*Premissas!$C$5</f>
        <v>2505.7535590003163</v>
      </c>
      <c r="H444" s="22">
        <f t="shared" si="1257"/>
        <v>2505.7535590003163</v>
      </c>
    </row>
    <row r="445" spans="1:12" x14ac:dyDescent="0.25">
      <c r="A445" s="6" t="str">
        <f t="shared" ref="A445:C445" si="1281">A430</f>
        <v>fevereiro/19</v>
      </c>
      <c r="B445" s="29">
        <f t="shared" ref="B445" si="1282">IF(K438*1.05&lt;C445,K436,K438)</f>
        <v>89.49</v>
      </c>
      <c r="C445" s="6">
        <f t="shared" ref="C445:E445" si="1283">C430</f>
        <v>89.49</v>
      </c>
      <c r="D445" s="16">
        <f t="shared" si="1255"/>
        <v>0</v>
      </c>
      <c r="E445" s="17">
        <f>D445*Premissas!$C$6</f>
        <v>0</v>
      </c>
      <c r="F445" s="15">
        <f t="shared" si="1256"/>
        <v>89.49</v>
      </c>
      <c r="G445" s="18">
        <f>F445*Premissas!$C$5</f>
        <v>2884.8563745650108</v>
      </c>
      <c r="H445" s="22">
        <f t="shared" si="1257"/>
        <v>2884.8563745650108</v>
      </c>
    </row>
    <row r="446" spans="1:12" x14ac:dyDescent="0.25">
      <c r="A446" s="6" t="str">
        <f t="shared" ref="A446:C446" si="1284">A431</f>
        <v>janeiro/19</v>
      </c>
      <c r="B446" s="29">
        <f t="shared" ref="B446" si="1285">IF(K438*1.05&lt;C446,K436,K438)</f>
        <v>89.49</v>
      </c>
      <c r="C446" s="6">
        <f t="shared" ref="C446:E446" si="1286">C431</f>
        <v>81.09</v>
      </c>
      <c r="D446" s="16">
        <f t="shared" si="1255"/>
        <v>0</v>
      </c>
      <c r="E446" s="17">
        <f>D446*Premissas!$C$6</f>
        <v>0</v>
      </c>
      <c r="F446" s="15">
        <f t="shared" si="1256"/>
        <v>89.49</v>
      </c>
      <c r="G446" s="18">
        <f>F446*Premissas!$C$5</f>
        <v>2884.8563745650108</v>
      </c>
      <c r="H446" s="22">
        <f t="shared" si="1257"/>
        <v>2884.8563745650108</v>
      </c>
    </row>
    <row r="447" spans="1:12" x14ac:dyDescent="0.25">
      <c r="A447" s="6" t="str">
        <f t="shared" ref="A447:C447" si="1287">A432</f>
        <v>dezembro/18</v>
      </c>
      <c r="B447" s="29">
        <f t="shared" ref="B447" si="1288">IF(K438*1.05&lt;C447,K436,K438)</f>
        <v>75</v>
      </c>
      <c r="C447" s="6">
        <f t="shared" ref="C447:E447" si="1289">C432</f>
        <v>66.98</v>
      </c>
      <c r="D447" s="16">
        <f t="shared" si="1255"/>
        <v>0</v>
      </c>
      <c r="E447" s="17">
        <f>D447*Premissas!$C$6</f>
        <v>0</v>
      </c>
      <c r="F447" s="15">
        <f t="shared" si="1256"/>
        <v>75</v>
      </c>
      <c r="G447" s="18">
        <f>F447*Premissas!$C$5</f>
        <v>2417.7475482442264</v>
      </c>
      <c r="H447" s="22">
        <f t="shared" si="1257"/>
        <v>2417.7475482442264</v>
      </c>
    </row>
    <row r="448" spans="1:12" x14ac:dyDescent="0.25">
      <c r="A448" s="6" t="str">
        <f t="shared" ref="A448:C448" si="1290">A433</f>
        <v>novembro/18</v>
      </c>
      <c r="B448" s="29">
        <f t="shared" ref="B448" si="1291">IF(K438*1.05&lt;C448,K436,K438)</f>
        <v>75</v>
      </c>
      <c r="C448" s="6">
        <f t="shared" ref="C448:E449" si="1292">C433</f>
        <v>66.42</v>
      </c>
      <c r="D448" s="16">
        <f t="shared" si="1255"/>
        <v>0</v>
      </c>
      <c r="E448" s="17">
        <f>D448*Premissas!$C$6</f>
        <v>0</v>
      </c>
      <c r="F448" s="15">
        <f t="shared" si="1256"/>
        <v>75</v>
      </c>
      <c r="G448" s="18">
        <f>F448*Premissas!$C$5</f>
        <v>2417.7475482442264</v>
      </c>
      <c r="H448" s="22">
        <f t="shared" si="1257"/>
        <v>2417.7475482442264</v>
      </c>
    </row>
    <row r="449" spans="1:12" x14ac:dyDescent="0.25">
      <c r="A449" s="6" t="str">
        <f t="shared" ref="A449:C449" si="1293">A434</f>
        <v>Total/Média</v>
      </c>
      <c r="B449" s="6"/>
      <c r="C449" s="6">
        <f t="shared" si="1292"/>
        <v>89.49</v>
      </c>
      <c r="D449" s="5"/>
      <c r="E449" s="27">
        <f t="shared" ref="E449" si="1294">SUM(E437:E448)</f>
        <v>0</v>
      </c>
      <c r="F449" s="5"/>
      <c r="G449" s="27">
        <f t="shared" ref="G449:H449" si="1295">SUM(G437:G448)</f>
        <v>30502.303068649162</v>
      </c>
      <c r="H449" s="27">
        <f t="shared" si="1295"/>
        <v>30502.303068649162</v>
      </c>
    </row>
    <row r="451" spans="1:12" x14ac:dyDescent="0.25">
      <c r="A451" s="6" t="str">
        <f t="shared" ref="A451:C451" si="1296">A436</f>
        <v>Data</v>
      </c>
      <c r="B451" s="6" t="str">
        <f t="shared" si="1296"/>
        <v>kW (C)</v>
      </c>
      <c r="C451" s="6" t="str">
        <f t="shared" si="1296"/>
        <v>kW (L)</v>
      </c>
      <c r="D451" s="14" t="s">
        <v>20</v>
      </c>
      <c r="E451" s="14" t="s">
        <v>21</v>
      </c>
      <c r="F451" s="6" t="s">
        <v>22</v>
      </c>
      <c r="G451" s="6" t="s">
        <v>23</v>
      </c>
      <c r="H451" s="14" t="s">
        <v>26</v>
      </c>
      <c r="J451" s="52" t="s">
        <v>161</v>
      </c>
      <c r="K451">
        <f t="shared" ref="K451:K452" si="1297">K436</f>
        <v>89.49</v>
      </c>
    </row>
    <row r="452" spans="1:12" x14ac:dyDescent="0.25">
      <c r="A452" s="6" t="str">
        <f t="shared" ref="A452:C452" si="1298">A437</f>
        <v>outubro/19</v>
      </c>
      <c r="B452" s="29">
        <f t="shared" ref="B452" si="1299">IF(K453*1.05&lt;C452,K451,K453)</f>
        <v>76</v>
      </c>
      <c r="C452" s="6">
        <f t="shared" ref="C452:E452" si="1300">C437</f>
        <v>63.39</v>
      </c>
      <c r="D452" s="16">
        <f t="shared" ref="D452:D463" si="1301">IF(C452&gt;1.05*B452,C452-B452,0)</f>
        <v>0</v>
      </c>
      <c r="E452" s="17">
        <f>D452*Premissas!$C$6</f>
        <v>0</v>
      </c>
      <c r="F452" s="15">
        <f t="shared" ref="F452:F515" si="1302">LARGE(B452:C452,1)</f>
        <v>76</v>
      </c>
      <c r="G452" s="18">
        <f>F452*Premissas!$C$5</f>
        <v>2449.9841822208164</v>
      </c>
      <c r="H452" s="22">
        <f t="shared" ref="H452:H463" si="1303">G452+E452</f>
        <v>2449.9841822208164</v>
      </c>
      <c r="J452" t="s">
        <v>162</v>
      </c>
      <c r="K452">
        <f t="shared" si="1297"/>
        <v>46.48</v>
      </c>
    </row>
    <row r="453" spans="1:12" x14ac:dyDescent="0.25">
      <c r="A453" s="6" t="str">
        <f t="shared" ref="A453:C453" si="1304">A438</f>
        <v>setembro/19</v>
      </c>
      <c r="B453" s="29">
        <f t="shared" ref="B453" si="1305">IF(K453*1.05&lt;C453,K451,K453)</f>
        <v>76</v>
      </c>
      <c r="C453" s="6">
        <f t="shared" ref="C453:E453" si="1306">C438</f>
        <v>58.91</v>
      </c>
      <c r="D453" s="16">
        <f t="shared" si="1301"/>
        <v>0</v>
      </c>
      <c r="E453" s="17">
        <f>D453*Premissas!$C$6</f>
        <v>0</v>
      </c>
      <c r="F453" s="15">
        <f t="shared" si="1302"/>
        <v>76</v>
      </c>
      <c r="G453" s="18">
        <f>F453*Premissas!$C$5</f>
        <v>2449.9841822208164</v>
      </c>
      <c r="H453" s="22">
        <f t="shared" si="1303"/>
        <v>2449.9841822208164</v>
      </c>
      <c r="J453" t="s">
        <v>164</v>
      </c>
      <c r="K453">
        <f t="shared" ref="K453" si="1307">K438+1</f>
        <v>76</v>
      </c>
    </row>
    <row r="454" spans="1:12" x14ac:dyDescent="0.25">
      <c r="A454" s="6" t="str">
        <f t="shared" ref="A454:C454" si="1308">A439</f>
        <v>agosto/19</v>
      </c>
      <c r="B454" s="29">
        <f t="shared" ref="B454" si="1309">IF(K453*1.05&lt;C454,K451,K453)</f>
        <v>76</v>
      </c>
      <c r="C454" s="6">
        <f t="shared" ref="C454:E454" si="1310">C439</f>
        <v>46.48</v>
      </c>
      <c r="D454" s="16">
        <f t="shared" si="1301"/>
        <v>0</v>
      </c>
      <c r="E454" s="17">
        <f>D454*Premissas!$C$6</f>
        <v>0</v>
      </c>
      <c r="F454" s="15">
        <f t="shared" si="1302"/>
        <v>76</v>
      </c>
      <c r="G454" s="18">
        <f>F454*Premissas!$C$5</f>
        <v>2449.9841822208164</v>
      </c>
      <c r="H454" s="22">
        <f t="shared" si="1303"/>
        <v>2449.9841822208164</v>
      </c>
      <c r="J454" t="s">
        <v>163</v>
      </c>
      <c r="L454" s="108">
        <f t="shared" ref="L454" si="1311">H464</f>
        <v>30760.196140461878</v>
      </c>
    </row>
    <row r="455" spans="1:12" x14ac:dyDescent="0.25">
      <c r="A455" s="6" t="str">
        <f t="shared" ref="A455:C455" si="1312">A440</f>
        <v>julho/19</v>
      </c>
      <c r="B455" s="29">
        <f t="shared" ref="B455" si="1313">IF(K453*1.05&lt;C455,K451,K453)</f>
        <v>76</v>
      </c>
      <c r="C455" s="6">
        <f t="shared" ref="C455:E455" si="1314">C440</f>
        <v>63.17</v>
      </c>
      <c r="D455" s="16">
        <f t="shared" si="1301"/>
        <v>0</v>
      </c>
      <c r="E455" s="17">
        <f>D455*Premissas!$C$6</f>
        <v>0</v>
      </c>
      <c r="F455" s="15">
        <f t="shared" si="1302"/>
        <v>76</v>
      </c>
      <c r="G455" s="18">
        <f>F455*Premissas!$C$5</f>
        <v>2449.9841822208164</v>
      </c>
      <c r="H455" s="22">
        <f t="shared" si="1303"/>
        <v>2449.9841822208164</v>
      </c>
    </row>
    <row r="456" spans="1:12" x14ac:dyDescent="0.25">
      <c r="A456" s="6" t="str">
        <f t="shared" ref="A456:C456" si="1315">A441</f>
        <v>junho/19</v>
      </c>
      <c r="B456" s="29">
        <f t="shared" ref="B456" si="1316">IF(K453*1.05&lt;C456,K451,K453)</f>
        <v>76</v>
      </c>
      <c r="C456" s="6">
        <f t="shared" ref="C456:E456" si="1317">C441</f>
        <v>59.47</v>
      </c>
      <c r="D456" s="16">
        <f t="shared" si="1301"/>
        <v>0</v>
      </c>
      <c r="E456" s="17">
        <f>D456*Premissas!$C$6</f>
        <v>0</v>
      </c>
      <c r="F456" s="15">
        <f t="shared" si="1302"/>
        <v>76</v>
      </c>
      <c r="G456" s="18">
        <f>F456*Premissas!$C$5</f>
        <v>2449.9841822208164</v>
      </c>
      <c r="H456" s="22">
        <f t="shared" si="1303"/>
        <v>2449.9841822208164</v>
      </c>
    </row>
    <row r="457" spans="1:12" x14ac:dyDescent="0.25">
      <c r="A457" s="6" t="str">
        <f t="shared" ref="A457:C457" si="1318">A442</f>
        <v>maio/19</v>
      </c>
      <c r="B457" s="29">
        <f t="shared" ref="B457" si="1319">IF(K453*1.05&lt;C457,K451,K453)</f>
        <v>76</v>
      </c>
      <c r="C457" s="6">
        <f t="shared" ref="C457:E457" si="1320">C442</f>
        <v>61.04</v>
      </c>
      <c r="D457" s="16">
        <f t="shared" si="1301"/>
        <v>0</v>
      </c>
      <c r="E457" s="17">
        <f>D457*Premissas!$C$6</f>
        <v>0</v>
      </c>
      <c r="F457" s="15">
        <f t="shared" si="1302"/>
        <v>76</v>
      </c>
      <c r="G457" s="18">
        <f>F457*Premissas!$C$5</f>
        <v>2449.9841822208164</v>
      </c>
      <c r="H457" s="22">
        <f t="shared" si="1303"/>
        <v>2449.9841822208164</v>
      </c>
    </row>
    <row r="458" spans="1:12" x14ac:dyDescent="0.25">
      <c r="A458" s="6" t="str">
        <f t="shared" ref="A458:C458" si="1321">A443</f>
        <v>abril/19</v>
      </c>
      <c r="B458" s="29">
        <f t="shared" ref="B458" si="1322">IF(K453*1.05&lt;C458,K451,K453)</f>
        <v>89.49</v>
      </c>
      <c r="C458" s="6">
        <f t="shared" ref="C458:E458" si="1323">C443</f>
        <v>81.98</v>
      </c>
      <c r="D458" s="16">
        <f t="shared" si="1301"/>
        <v>0</v>
      </c>
      <c r="E458" s="17">
        <f>D458*Premissas!$C$6</f>
        <v>0</v>
      </c>
      <c r="F458" s="15">
        <f t="shared" si="1302"/>
        <v>89.49</v>
      </c>
      <c r="G458" s="18">
        <f>F458*Premissas!$C$5</f>
        <v>2884.8563745650108</v>
      </c>
      <c r="H458" s="22">
        <f t="shared" si="1303"/>
        <v>2884.8563745650108</v>
      </c>
    </row>
    <row r="459" spans="1:12" x14ac:dyDescent="0.25">
      <c r="A459" s="6" t="str">
        <f t="shared" ref="A459:C459" si="1324">A444</f>
        <v>março/19</v>
      </c>
      <c r="B459" s="29">
        <f t="shared" ref="B459" si="1325">IF(K453*1.05&lt;C459,K451,K453)</f>
        <v>76</v>
      </c>
      <c r="C459" s="6">
        <f t="shared" ref="C459:E459" si="1326">C444</f>
        <v>77.73</v>
      </c>
      <c r="D459" s="16">
        <f t="shared" si="1301"/>
        <v>0</v>
      </c>
      <c r="E459" s="17">
        <f>D459*Premissas!$C$6</f>
        <v>0</v>
      </c>
      <c r="F459" s="15">
        <f t="shared" si="1302"/>
        <v>77.73</v>
      </c>
      <c r="G459" s="18">
        <f>F459*Premissas!$C$5</f>
        <v>2505.7535590003163</v>
      </c>
      <c r="H459" s="22">
        <f t="shared" si="1303"/>
        <v>2505.7535590003163</v>
      </c>
    </row>
    <row r="460" spans="1:12" x14ac:dyDescent="0.25">
      <c r="A460" s="6" t="str">
        <f t="shared" ref="A460:C460" si="1327">A445</f>
        <v>fevereiro/19</v>
      </c>
      <c r="B460" s="29">
        <f t="shared" ref="B460" si="1328">IF(K453*1.05&lt;C460,K451,K453)</f>
        <v>89.49</v>
      </c>
      <c r="C460" s="6">
        <f t="shared" ref="C460:E460" si="1329">C445</f>
        <v>89.49</v>
      </c>
      <c r="D460" s="16">
        <f t="shared" si="1301"/>
        <v>0</v>
      </c>
      <c r="E460" s="17">
        <f>D460*Premissas!$C$6</f>
        <v>0</v>
      </c>
      <c r="F460" s="15">
        <f t="shared" si="1302"/>
        <v>89.49</v>
      </c>
      <c r="G460" s="18">
        <f>F460*Premissas!$C$5</f>
        <v>2884.8563745650108</v>
      </c>
      <c r="H460" s="22">
        <f t="shared" si="1303"/>
        <v>2884.8563745650108</v>
      </c>
    </row>
    <row r="461" spans="1:12" x14ac:dyDescent="0.25">
      <c r="A461" s="6" t="str">
        <f t="shared" ref="A461:C461" si="1330">A446</f>
        <v>janeiro/19</v>
      </c>
      <c r="B461" s="29">
        <f t="shared" ref="B461" si="1331">IF(K453*1.05&lt;C461,K451,K453)</f>
        <v>89.49</v>
      </c>
      <c r="C461" s="6">
        <f t="shared" ref="C461:E461" si="1332">C446</f>
        <v>81.09</v>
      </c>
      <c r="D461" s="16">
        <f t="shared" si="1301"/>
        <v>0</v>
      </c>
      <c r="E461" s="17">
        <f>D461*Premissas!$C$6</f>
        <v>0</v>
      </c>
      <c r="F461" s="15">
        <f t="shared" si="1302"/>
        <v>89.49</v>
      </c>
      <c r="G461" s="18">
        <f>F461*Premissas!$C$5</f>
        <v>2884.8563745650108</v>
      </c>
      <c r="H461" s="22">
        <f t="shared" si="1303"/>
        <v>2884.8563745650108</v>
      </c>
    </row>
    <row r="462" spans="1:12" x14ac:dyDescent="0.25">
      <c r="A462" s="6" t="str">
        <f t="shared" ref="A462:C462" si="1333">A447</f>
        <v>dezembro/18</v>
      </c>
      <c r="B462" s="29">
        <f t="shared" ref="B462" si="1334">IF(K453*1.05&lt;C462,K451,K453)</f>
        <v>76</v>
      </c>
      <c r="C462" s="6">
        <f t="shared" ref="C462:E462" si="1335">C447</f>
        <v>66.98</v>
      </c>
      <c r="D462" s="16">
        <f t="shared" si="1301"/>
        <v>0</v>
      </c>
      <c r="E462" s="17">
        <f>D462*Premissas!$C$6</f>
        <v>0</v>
      </c>
      <c r="F462" s="15">
        <f t="shared" si="1302"/>
        <v>76</v>
      </c>
      <c r="G462" s="18">
        <f>F462*Premissas!$C$5</f>
        <v>2449.9841822208164</v>
      </c>
      <c r="H462" s="22">
        <f t="shared" si="1303"/>
        <v>2449.9841822208164</v>
      </c>
    </row>
    <row r="463" spans="1:12" x14ac:dyDescent="0.25">
      <c r="A463" s="6" t="str">
        <f t="shared" ref="A463:C463" si="1336">A448</f>
        <v>novembro/18</v>
      </c>
      <c r="B463" s="29">
        <f t="shared" ref="B463" si="1337">IF(K453*1.05&lt;C463,K451,K453)</f>
        <v>76</v>
      </c>
      <c r="C463" s="6">
        <f t="shared" ref="C463:E464" si="1338">C448</f>
        <v>66.42</v>
      </c>
      <c r="D463" s="16">
        <f t="shared" si="1301"/>
        <v>0</v>
      </c>
      <c r="E463" s="17">
        <f>D463*Premissas!$C$6</f>
        <v>0</v>
      </c>
      <c r="F463" s="15">
        <f t="shared" si="1302"/>
        <v>76</v>
      </c>
      <c r="G463" s="18">
        <f>F463*Premissas!$C$5</f>
        <v>2449.9841822208164</v>
      </c>
      <c r="H463" s="22">
        <f t="shared" si="1303"/>
        <v>2449.9841822208164</v>
      </c>
    </row>
    <row r="464" spans="1:12" x14ac:dyDescent="0.25">
      <c r="A464" s="6" t="str">
        <f t="shared" ref="A464:C464" si="1339">A449</f>
        <v>Total/Média</v>
      </c>
      <c r="B464" s="6"/>
      <c r="C464" s="6">
        <f t="shared" si="1338"/>
        <v>89.49</v>
      </c>
      <c r="D464" s="5"/>
      <c r="E464" s="27">
        <f t="shared" ref="E464" si="1340">SUM(E452:E463)</f>
        <v>0</v>
      </c>
      <c r="F464" s="5"/>
      <c r="G464" s="27">
        <f t="shared" ref="G464:H464" si="1341">SUM(G452:G463)</f>
        <v>30760.196140461878</v>
      </c>
      <c r="H464" s="27">
        <f t="shared" si="1341"/>
        <v>30760.196140461878</v>
      </c>
    </row>
    <row r="466" spans="1:12" x14ac:dyDescent="0.25">
      <c r="A466" s="6" t="str">
        <f t="shared" ref="A466:C466" si="1342">A451</f>
        <v>Data</v>
      </c>
      <c r="B466" s="6" t="str">
        <f t="shared" si="1342"/>
        <v>kW (C)</v>
      </c>
      <c r="C466" s="6" t="str">
        <f t="shared" si="1342"/>
        <v>kW (L)</v>
      </c>
      <c r="D466" s="14" t="s">
        <v>20</v>
      </c>
      <c r="E466" s="14" t="s">
        <v>21</v>
      </c>
      <c r="F466" s="6" t="s">
        <v>22</v>
      </c>
      <c r="G466" s="6" t="s">
        <v>23</v>
      </c>
      <c r="H466" s="14" t="s">
        <v>26</v>
      </c>
      <c r="J466" s="52" t="s">
        <v>161</v>
      </c>
      <c r="K466">
        <f t="shared" ref="K466:K467" si="1343">K451</f>
        <v>89.49</v>
      </c>
    </row>
    <row r="467" spans="1:12" x14ac:dyDescent="0.25">
      <c r="A467" s="6" t="str">
        <f t="shared" ref="A467:C467" si="1344">A452</f>
        <v>outubro/19</v>
      </c>
      <c r="B467" s="29">
        <f t="shared" ref="B467" si="1345">IF(K468*1.05&lt;C467,K466,K468)</f>
        <v>77</v>
      </c>
      <c r="C467" s="6">
        <f t="shared" ref="C467:E467" si="1346">C452</f>
        <v>63.39</v>
      </c>
      <c r="D467" s="16">
        <f t="shared" ref="D467:D478" si="1347">IF(C467&gt;1.05*B467,C467-B467,0)</f>
        <v>0</v>
      </c>
      <c r="E467" s="17">
        <f>D467*Premissas!$C$6</f>
        <v>0</v>
      </c>
      <c r="F467" s="15">
        <f t="shared" ref="F467:F530" si="1348">LARGE(B467:C467,1)</f>
        <v>77</v>
      </c>
      <c r="G467" s="18">
        <f>F467*Premissas!$C$5</f>
        <v>2482.2208161974058</v>
      </c>
      <c r="H467" s="22">
        <f t="shared" ref="H467:H478" si="1349">G467+E467</f>
        <v>2482.2208161974058</v>
      </c>
      <c r="J467" t="s">
        <v>162</v>
      </c>
      <c r="K467">
        <f t="shared" si="1343"/>
        <v>46.48</v>
      </c>
    </row>
    <row r="468" spans="1:12" x14ac:dyDescent="0.25">
      <c r="A468" s="6" t="str">
        <f t="shared" ref="A468:C468" si="1350">A453</f>
        <v>setembro/19</v>
      </c>
      <c r="B468" s="29">
        <f t="shared" ref="B468" si="1351">IF(K468*1.05&lt;C468,K466,K468)</f>
        <v>77</v>
      </c>
      <c r="C468" s="6">
        <f t="shared" ref="C468:E468" si="1352">C453</f>
        <v>58.91</v>
      </c>
      <c r="D468" s="16">
        <f t="shared" si="1347"/>
        <v>0</v>
      </c>
      <c r="E468" s="17">
        <f>D468*Premissas!$C$6</f>
        <v>0</v>
      </c>
      <c r="F468" s="15">
        <f t="shared" si="1348"/>
        <v>77</v>
      </c>
      <c r="G468" s="18">
        <f>F468*Premissas!$C$5</f>
        <v>2482.2208161974058</v>
      </c>
      <c r="H468" s="22">
        <f t="shared" si="1349"/>
        <v>2482.2208161974058</v>
      </c>
      <c r="J468" t="s">
        <v>164</v>
      </c>
      <c r="K468">
        <f t="shared" ref="K468" si="1353">K453+1</f>
        <v>77</v>
      </c>
    </row>
    <row r="469" spans="1:12" x14ac:dyDescent="0.25">
      <c r="A469" s="6" t="str">
        <f t="shared" ref="A469:C469" si="1354">A454</f>
        <v>agosto/19</v>
      </c>
      <c r="B469" s="29">
        <f t="shared" ref="B469" si="1355">IF(K468*1.05&lt;C469,K466,K468)</f>
        <v>77</v>
      </c>
      <c r="C469" s="6">
        <f t="shared" ref="C469:E469" si="1356">C454</f>
        <v>46.48</v>
      </c>
      <c r="D469" s="16">
        <f t="shared" si="1347"/>
        <v>0</v>
      </c>
      <c r="E469" s="17">
        <f>D469*Premissas!$C$6</f>
        <v>0</v>
      </c>
      <c r="F469" s="15">
        <f t="shared" si="1348"/>
        <v>77</v>
      </c>
      <c r="G469" s="18">
        <f>F469*Premissas!$C$5</f>
        <v>2482.2208161974058</v>
      </c>
      <c r="H469" s="22">
        <f t="shared" si="1349"/>
        <v>2482.2208161974058</v>
      </c>
      <c r="J469" t="s">
        <v>163</v>
      </c>
      <c r="L469" s="108">
        <f t="shared" ref="L469" si="1357">H479</f>
        <v>31018.08921227459</v>
      </c>
    </row>
    <row r="470" spans="1:12" x14ac:dyDescent="0.25">
      <c r="A470" s="6" t="str">
        <f t="shared" ref="A470:C470" si="1358">A455</f>
        <v>julho/19</v>
      </c>
      <c r="B470" s="29">
        <f t="shared" ref="B470" si="1359">IF(K468*1.05&lt;C470,K466,K468)</f>
        <v>77</v>
      </c>
      <c r="C470" s="6">
        <f t="shared" ref="C470:E470" si="1360">C455</f>
        <v>63.17</v>
      </c>
      <c r="D470" s="16">
        <f t="shared" si="1347"/>
        <v>0</v>
      </c>
      <c r="E470" s="17">
        <f>D470*Premissas!$C$6</f>
        <v>0</v>
      </c>
      <c r="F470" s="15">
        <f t="shared" si="1348"/>
        <v>77</v>
      </c>
      <c r="G470" s="18">
        <f>F470*Premissas!$C$5</f>
        <v>2482.2208161974058</v>
      </c>
      <c r="H470" s="22">
        <f t="shared" si="1349"/>
        <v>2482.2208161974058</v>
      </c>
    </row>
    <row r="471" spans="1:12" x14ac:dyDescent="0.25">
      <c r="A471" s="6" t="str">
        <f t="shared" ref="A471:C471" si="1361">A456</f>
        <v>junho/19</v>
      </c>
      <c r="B471" s="29">
        <f t="shared" ref="B471" si="1362">IF(K468*1.05&lt;C471,K466,K468)</f>
        <v>77</v>
      </c>
      <c r="C471" s="6">
        <f t="shared" ref="C471:E471" si="1363">C456</f>
        <v>59.47</v>
      </c>
      <c r="D471" s="16">
        <f t="shared" si="1347"/>
        <v>0</v>
      </c>
      <c r="E471" s="17">
        <f>D471*Premissas!$C$6</f>
        <v>0</v>
      </c>
      <c r="F471" s="15">
        <f t="shared" si="1348"/>
        <v>77</v>
      </c>
      <c r="G471" s="18">
        <f>F471*Premissas!$C$5</f>
        <v>2482.2208161974058</v>
      </c>
      <c r="H471" s="22">
        <f t="shared" si="1349"/>
        <v>2482.2208161974058</v>
      </c>
    </row>
    <row r="472" spans="1:12" x14ac:dyDescent="0.25">
      <c r="A472" s="6" t="str">
        <f t="shared" ref="A472:C472" si="1364">A457</f>
        <v>maio/19</v>
      </c>
      <c r="B472" s="29">
        <f t="shared" ref="B472" si="1365">IF(K468*1.05&lt;C472,K466,K468)</f>
        <v>77</v>
      </c>
      <c r="C472" s="6">
        <f t="shared" ref="C472:E472" si="1366">C457</f>
        <v>61.04</v>
      </c>
      <c r="D472" s="16">
        <f t="shared" si="1347"/>
        <v>0</v>
      </c>
      <c r="E472" s="17">
        <f>D472*Premissas!$C$6</f>
        <v>0</v>
      </c>
      <c r="F472" s="15">
        <f t="shared" si="1348"/>
        <v>77</v>
      </c>
      <c r="G472" s="18">
        <f>F472*Premissas!$C$5</f>
        <v>2482.2208161974058</v>
      </c>
      <c r="H472" s="22">
        <f t="shared" si="1349"/>
        <v>2482.2208161974058</v>
      </c>
    </row>
    <row r="473" spans="1:12" x14ac:dyDescent="0.25">
      <c r="A473" s="6" t="str">
        <f t="shared" ref="A473:C473" si="1367">A458</f>
        <v>abril/19</v>
      </c>
      <c r="B473" s="29">
        <f t="shared" ref="B473" si="1368">IF(K468*1.05&lt;C473,K466,K468)</f>
        <v>89.49</v>
      </c>
      <c r="C473" s="6">
        <f t="shared" ref="C473:E473" si="1369">C458</f>
        <v>81.98</v>
      </c>
      <c r="D473" s="16">
        <f t="shared" si="1347"/>
        <v>0</v>
      </c>
      <c r="E473" s="17">
        <f>D473*Premissas!$C$6</f>
        <v>0</v>
      </c>
      <c r="F473" s="15">
        <f t="shared" si="1348"/>
        <v>89.49</v>
      </c>
      <c r="G473" s="18">
        <f>F473*Premissas!$C$5</f>
        <v>2884.8563745650108</v>
      </c>
      <c r="H473" s="22">
        <f t="shared" si="1349"/>
        <v>2884.8563745650108</v>
      </c>
    </row>
    <row r="474" spans="1:12" x14ac:dyDescent="0.25">
      <c r="A474" s="6" t="str">
        <f t="shared" ref="A474:C474" si="1370">A459</f>
        <v>março/19</v>
      </c>
      <c r="B474" s="29">
        <f t="shared" ref="B474" si="1371">IF(K468*1.05&lt;C474,K466,K468)</f>
        <v>77</v>
      </c>
      <c r="C474" s="6">
        <f t="shared" ref="C474:E474" si="1372">C459</f>
        <v>77.73</v>
      </c>
      <c r="D474" s="16">
        <f t="shared" si="1347"/>
        <v>0</v>
      </c>
      <c r="E474" s="17">
        <f>D474*Premissas!$C$6</f>
        <v>0</v>
      </c>
      <c r="F474" s="15">
        <f t="shared" si="1348"/>
        <v>77.73</v>
      </c>
      <c r="G474" s="18">
        <f>F474*Premissas!$C$5</f>
        <v>2505.7535590003163</v>
      </c>
      <c r="H474" s="22">
        <f t="shared" si="1349"/>
        <v>2505.7535590003163</v>
      </c>
    </row>
    <row r="475" spans="1:12" x14ac:dyDescent="0.25">
      <c r="A475" s="6" t="str">
        <f t="shared" ref="A475:C475" si="1373">A460</f>
        <v>fevereiro/19</v>
      </c>
      <c r="B475" s="29">
        <f t="shared" ref="B475" si="1374">IF(K468*1.05&lt;C475,K466,K468)</f>
        <v>89.49</v>
      </c>
      <c r="C475" s="6">
        <f t="shared" ref="C475:E475" si="1375">C460</f>
        <v>89.49</v>
      </c>
      <c r="D475" s="16">
        <f t="shared" si="1347"/>
        <v>0</v>
      </c>
      <c r="E475" s="17">
        <f>D475*Premissas!$C$6</f>
        <v>0</v>
      </c>
      <c r="F475" s="15">
        <f t="shared" si="1348"/>
        <v>89.49</v>
      </c>
      <c r="G475" s="18">
        <f>F475*Premissas!$C$5</f>
        <v>2884.8563745650108</v>
      </c>
      <c r="H475" s="22">
        <f t="shared" si="1349"/>
        <v>2884.8563745650108</v>
      </c>
    </row>
    <row r="476" spans="1:12" x14ac:dyDescent="0.25">
      <c r="A476" s="6" t="str">
        <f t="shared" ref="A476:C476" si="1376">A461</f>
        <v>janeiro/19</v>
      </c>
      <c r="B476" s="29">
        <f t="shared" ref="B476" si="1377">IF(K468*1.05&lt;C476,K466,K468)</f>
        <v>89.49</v>
      </c>
      <c r="C476" s="6">
        <f t="shared" ref="C476:E476" si="1378">C461</f>
        <v>81.09</v>
      </c>
      <c r="D476" s="16">
        <f t="shared" si="1347"/>
        <v>0</v>
      </c>
      <c r="E476" s="17">
        <f>D476*Premissas!$C$6</f>
        <v>0</v>
      </c>
      <c r="F476" s="15">
        <f t="shared" si="1348"/>
        <v>89.49</v>
      </c>
      <c r="G476" s="18">
        <f>F476*Premissas!$C$5</f>
        <v>2884.8563745650108</v>
      </c>
      <c r="H476" s="22">
        <f t="shared" si="1349"/>
        <v>2884.8563745650108</v>
      </c>
    </row>
    <row r="477" spans="1:12" x14ac:dyDescent="0.25">
      <c r="A477" s="6" t="str">
        <f t="shared" ref="A477:C477" si="1379">A462</f>
        <v>dezembro/18</v>
      </c>
      <c r="B477" s="29">
        <f t="shared" ref="B477" si="1380">IF(K468*1.05&lt;C477,K466,K468)</f>
        <v>77</v>
      </c>
      <c r="C477" s="6">
        <f t="shared" ref="C477:E477" si="1381">C462</f>
        <v>66.98</v>
      </c>
      <c r="D477" s="16">
        <f t="shared" si="1347"/>
        <v>0</v>
      </c>
      <c r="E477" s="17">
        <f>D477*Premissas!$C$6</f>
        <v>0</v>
      </c>
      <c r="F477" s="15">
        <f t="shared" si="1348"/>
        <v>77</v>
      </c>
      <c r="G477" s="18">
        <f>F477*Premissas!$C$5</f>
        <v>2482.2208161974058</v>
      </c>
      <c r="H477" s="22">
        <f t="shared" si="1349"/>
        <v>2482.2208161974058</v>
      </c>
    </row>
    <row r="478" spans="1:12" x14ac:dyDescent="0.25">
      <c r="A478" s="6" t="str">
        <f t="shared" ref="A478:C478" si="1382">A463</f>
        <v>novembro/18</v>
      </c>
      <c r="B478" s="29">
        <f t="shared" ref="B478" si="1383">IF(K468*1.05&lt;C478,K466,K468)</f>
        <v>77</v>
      </c>
      <c r="C478" s="6">
        <f t="shared" ref="C478:E479" si="1384">C463</f>
        <v>66.42</v>
      </c>
      <c r="D478" s="16">
        <f t="shared" si="1347"/>
        <v>0</v>
      </c>
      <c r="E478" s="17">
        <f>D478*Premissas!$C$6</f>
        <v>0</v>
      </c>
      <c r="F478" s="15">
        <f t="shared" si="1348"/>
        <v>77</v>
      </c>
      <c r="G478" s="18">
        <f>F478*Premissas!$C$5</f>
        <v>2482.2208161974058</v>
      </c>
      <c r="H478" s="22">
        <f t="shared" si="1349"/>
        <v>2482.2208161974058</v>
      </c>
    </row>
    <row r="479" spans="1:12" x14ac:dyDescent="0.25">
      <c r="A479" s="6" t="str">
        <f t="shared" ref="A479:C479" si="1385">A464</f>
        <v>Total/Média</v>
      </c>
      <c r="B479" s="6"/>
      <c r="C479" s="6">
        <f t="shared" si="1384"/>
        <v>89.49</v>
      </c>
      <c r="D479" s="5"/>
      <c r="E479" s="27">
        <f t="shared" ref="E479" si="1386">SUM(E467:E478)</f>
        <v>0</v>
      </c>
      <c r="F479" s="5"/>
      <c r="G479" s="27">
        <f t="shared" ref="G479:H479" si="1387">SUM(G467:G478)</f>
        <v>31018.08921227459</v>
      </c>
      <c r="H479" s="27">
        <f t="shared" si="1387"/>
        <v>31018.08921227459</v>
      </c>
    </row>
    <row r="481" spans="1:12" x14ac:dyDescent="0.25">
      <c r="A481" s="6" t="str">
        <f t="shared" ref="A481:C481" si="1388">A466</f>
        <v>Data</v>
      </c>
      <c r="B481" s="6" t="str">
        <f t="shared" si="1388"/>
        <v>kW (C)</v>
      </c>
      <c r="C481" s="6" t="str">
        <f t="shared" si="1388"/>
        <v>kW (L)</v>
      </c>
      <c r="D481" s="14" t="s">
        <v>20</v>
      </c>
      <c r="E481" s="14" t="s">
        <v>21</v>
      </c>
      <c r="F481" s="6" t="s">
        <v>22</v>
      </c>
      <c r="G481" s="6" t="s">
        <v>23</v>
      </c>
      <c r="H481" s="14" t="s">
        <v>26</v>
      </c>
      <c r="J481" s="52" t="s">
        <v>161</v>
      </c>
      <c r="K481">
        <f t="shared" ref="K481:K482" si="1389">K466</f>
        <v>89.49</v>
      </c>
    </row>
    <row r="482" spans="1:12" x14ac:dyDescent="0.25">
      <c r="A482" s="6" t="str">
        <f t="shared" ref="A482:C482" si="1390">A467</f>
        <v>outubro/19</v>
      </c>
      <c r="B482" s="29">
        <f t="shared" ref="B482" si="1391">IF(K483*1.05&lt;C482,K481,K483)</f>
        <v>78</v>
      </c>
      <c r="C482" s="6">
        <f t="shared" ref="C482:E482" si="1392">C467</f>
        <v>63.39</v>
      </c>
      <c r="D482" s="16">
        <f t="shared" ref="D482:D493" si="1393">IF(C482&gt;1.05*B482,C482-B482,0)</f>
        <v>0</v>
      </c>
      <c r="E482" s="17">
        <f>D482*Premissas!$C$6</f>
        <v>0</v>
      </c>
      <c r="F482" s="15">
        <f t="shared" ref="F482:F545" si="1394">LARGE(B482:C482,1)</f>
        <v>78</v>
      </c>
      <c r="G482" s="18">
        <f>F482*Premissas!$C$5</f>
        <v>2514.4574501739958</v>
      </c>
      <c r="H482" s="22">
        <f t="shared" ref="H482:H493" si="1395">G482+E482</f>
        <v>2514.4574501739958</v>
      </c>
      <c r="J482" t="s">
        <v>162</v>
      </c>
      <c r="K482">
        <f t="shared" si="1389"/>
        <v>46.48</v>
      </c>
    </row>
    <row r="483" spans="1:12" x14ac:dyDescent="0.25">
      <c r="A483" s="6" t="str">
        <f t="shared" ref="A483:C483" si="1396">A468</f>
        <v>setembro/19</v>
      </c>
      <c r="B483" s="29">
        <f t="shared" ref="B483" si="1397">IF(K483*1.05&lt;C483,K481,K483)</f>
        <v>78</v>
      </c>
      <c r="C483" s="6">
        <f t="shared" ref="C483:E483" si="1398">C468</f>
        <v>58.91</v>
      </c>
      <c r="D483" s="16">
        <f t="shared" si="1393"/>
        <v>0</v>
      </c>
      <c r="E483" s="17">
        <f>D483*Premissas!$C$6</f>
        <v>0</v>
      </c>
      <c r="F483" s="15">
        <f t="shared" si="1394"/>
        <v>78</v>
      </c>
      <c r="G483" s="18">
        <f>F483*Premissas!$C$5</f>
        <v>2514.4574501739958</v>
      </c>
      <c r="H483" s="22">
        <f t="shared" si="1395"/>
        <v>2514.4574501739958</v>
      </c>
      <c r="J483" t="s">
        <v>164</v>
      </c>
      <c r="K483">
        <f t="shared" ref="K483" si="1399">K468+1</f>
        <v>78</v>
      </c>
    </row>
    <row r="484" spans="1:12" x14ac:dyDescent="0.25">
      <c r="A484" s="6" t="str">
        <f t="shared" ref="A484:C484" si="1400">A469</f>
        <v>agosto/19</v>
      </c>
      <c r="B484" s="29">
        <f t="shared" ref="B484" si="1401">IF(K483*1.05&lt;C484,K481,K483)</f>
        <v>78</v>
      </c>
      <c r="C484" s="6">
        <f t="shared" ref="C484:E484" si="1402">C469</f>
        <v>46.48</v>
      </c>
      <c r="D484" s="16">
        <f t="shared" si="1393"/>
        <v>0</v>
      </c>
      <c r="E484" s="17">
        <f>D484*Premissas!$C$6</f>
        <v>0</v>
      </c>
      <c r="F484" s="15">
        <f t="shared" si="1394"/>
        <v>78</v>
      </c>
      <c r="G484" s="18">
        <f>F484*Premissas!$C$5</f>
        <v>2514.4574501739958</v>
      </c>
      <c r="H484" s="22">
        <f t="shared" si="1395"/>
        <v>2514.4574501739958</v>
      </c>
      <c r="J484" t="s">
        <v>163</v>
      </c>
      <c r="L484" s="108">
        <f t="shared" ref="L484" si="1403">H494</f>
        <v>31013.898449857639</v>
      </c>
    </row>
    <row r="485" spans="1:12" x14ac:dyDescent="0.25">
      <c r="A485" s="6" t="str">
        <f t="shared" ref="A485:C485" si="1404">A470</f>
        <v>julho/19</v>
      </c>
      <c r="B485" s="29">
        <f t="shared" ref="B485" si="1405">IF(K483*1.05&lt;C485,K481,K483)</f>
        <v>78</v>
      </c>
      <c r="C485" s="6">
        <f t="shared" ref="C485:E485" si="1406">C470</f>
        <v>63.17</v>
      </c>
      <c r="D485" s="16">
        <f t="shared" si="1393"/>
        <v>0</v>
      </c>
      <c r="E485" s="17">
        <f>D485*Premissas!$C$6</f>
        <v>0</v>
      </c>
      <c r="F485" s="15">
        <f t="shared" si="1394"/>
        <v>78</v>
      </c>
      <c r="G485" s="18">
        <f>F485*Premissas!$C$5</f>
        <v>2514.4574501739958</v>
      </c>
      <c r="H485" s="22">
        <f t="shared" si="1395"/>
        <v>2514.4574501739958</v>
      </c>
    </row>
    <row r="486" spans="1:12" x14ac:dyDescent="0.25">
      <c r="A486" s="6" t="str">
        <f t="shared" ref="A486:C486" si="1407">A471</f>
        <v>junho/19</v>
      </c>
      <c r="B486" s="29">
        <f t="shared" ref="B486" si="1408">IF(K483*1.05&lt;C486,K481,K483)</f>
        <v>78</v>
      </c>
      <c r="C486" s="6">
        <f t="shared" ref="C486:E486" si="1409">C471</f>
        <v>59.47</v>
      </c>
      <c r="D486" s="16">
        <f t="shared" si="1393"/>
        <v>0</v>
      </c>
      <c r="E486" s="17">
        <f>D486*Premissas!$C$6</f>
        <v>0</v>
      </c>
      <c r="F486" s="15">
        <f t="shared" si="1394"/>
        <v>78</v>
      </c>
      <c r="G486" s="18">
        <f>F486*Premissas!$C$5</f>
        <v>2514.4574501739958</v>
      </c>
      <c r="H486" s="22">
        <f t="shared" si="1395"/>
        <v>2514.4574501739958</v>
      </c>
    </row>
    <row r="487" spans="1:12" x14ac:dyDescent="0.25">
      <c r="A487" s="6" t="str">
        <f t="shared" ref="A487:C487" si="1410">A472</f>
        <v>maio/19</v>
      </c>
      <c r="B487" s="29">
        <f t="shared" ref="B487" si="1411">IF(K483*1.05&lt;C487,K481,K483)</f>
        <v>78</v>
      </c>
      <c r="C487" s="6">
        <f t="shared" ref="C487:E487" si="1412">C472</f>
        <v>61.04</v>
      </c>
      <c r="D487" s="16">
        <f t="shared" si="1393"/>
        <v>0</v>
      </c>
      <c r="E487" s="17">
        <f>D487*Premissas!$C$6</f>
        <v>0</v>
      </c>
      <c r="F487" s="15">
        <f t="shared" si="1394"/>
        <v>78</v>
      </c>
      <c r="G487" s="18">
        <f>F487*Premissas!$C$5</f>
        <v>2514.4574501739958</v>
      </c>
      <c r="H487" s="22">
        <f t="shared" si="1395"/>
        <v>2514.4574501739958</v>
      </c>
    </row>
    <row r="488" spans="1:12" x14ac:dyDescent="0.25">
      <c r="A488" s="6" t="str">
        <f t="shared" ref="A488:C488" si="1413">A473</f>
        <v>abril/19</v>
      </c>
      <c r="B488" s="29">
        <f t="shared" ref="B488" si="1414">IF(K483*1.05&lt;C488,K481,K483)</f>
        <v>89.49</v>
      </c>
      <c r="C488" s="6">
        <f t="shared" ref="C488:E488" si="1415">C473</f>
        <v>81.98</v>
      </c>
      <c r="D488" s="16">
        <f t="shared" si="1393"/>
        <v>0</v>
      </c>
      <c r="E488" s="17">
        <f>D488*Premissas!$C$6</f>
        <v>0</v>
      </c>
      <c r="F488" s="15">
        <f t="shared" si="1394"/>
        <v>89.49</v>
      </c>
      <c r="G488" s="18">
        <f>F488*Premissas!$C$5</f>
        <v>2884.8563745650108</v>
      </c>
      <c r="H488" s="22">
        <f t="shared" si="1395"/>
        <v>2884.8563745650108</v>
      </c>
    </row>
    <row r="489" spans="1:12" x14ac:dyDescent="0.25">
      <c r="A489" s="6" t="str">
        <f t="shared" ref="A489:C489" si="1416">A474</f>
        <v>março/19</v>
      </c>
      <c r="B489" s="29">
        <f t="shared" ref="B489" si="1417">IF(K483*1.05&lt;C489,K481,K483)</f>
        <v>78</v>
      </c>
      <c r="C489" s="6">
        <f t="shared" ref="C489:E489" si="1418">C474</f>
        <v>77.73</v>
      </c>
      <c r="D489" s="16">
        <f t="shared" si="1393"/>
        <v>0</v>
      </c>
      <c r="E489" s="17">
        <f>D489*Premissas!$C$6</f>
        <v>0</v>
      </c>
      <c r="F489" s="15">
        <f t="shared" si="1394"/>
        <v>78</v>
      </c>
      <c r="G489" s="18">
        <f>F489*Premissas!$C$5</f>
        <v>2514.4574501739958</v>
      </c>
      <c r="H489" s="22">
        <f t="shared" si="1395"/>
        <v>2514.4574501739958</v>
      </c>
    </row>
    <row r="490" spans="1:12" x14ac:dyDescent="0.25">
      <c r="A490" s="6" t="str">
        <f t="shared" ref="A490:C490" si="1419">A475</f>
        <v>fevereiro/19</v>
      </c>
      <c r="B490" s="29">
        <f t="shared" ref="B490" si="1420">IF(K483*1.05&lt;C490,K481,K483)</f>
        <v>89.49</v>
      </c>
      <c r="C490" s="6">
        <f t="shared" ref="C490:E490" si="1421">C475</f>
        <v>89.49</v>
      </c>
      <c r="D490" s="16">
        <f t="shared" si="1393"/>
        <v>0</v>
      </c>
      <c r="E490" s="17">
        <f>D490*Premissas!$C$6</f>
        <v>0</v>
      </c>
      <c r="F490" s="15">
        <f t="shared" si="1394"/>
        <v>89.49</v>
      </c>
      <c r="G490" s="18">
        <f>F490*Premissas!$C$5</f>
        <v>2884.8563745650108</v>
      </c>
      <c r="H490" s="22">
        <f t="shared" si="1395"/>
        <v>2884.8563745650108</v>
      </c>
    </row>
    <row r="491" spans="1:12" x14ac:dyDescent="0.25">
      <c r="A491" s="6" t="str">
        <f t="shared" ref="A491:C491" si="1422">A476</f>
        <v>janeiro/19</v>
      </c>
      <c r="B491" s="29">
        <f t="shared" ref="B491" si="1423">IF(K483*1.05&lt;C491,K481,K483)</f>
        <v>78</v>
      </c>
      <c r="C491" s="6">
        <f t="shared" ref="C491:E491" si="1424">C476</f>
        <v>81.09</v>
      </c>
      <c r="D491" s="16">
        <f t="shared" si="1393"/>
        <v>0</v>
      </c>
      <c r="E491" s="17">
        <f>D491*Premissas!$C$6</f>
        <v>0</v>
      </c>
      <c r="F491" s="15">
        <f t="shared" si="1394"/>
        <v>81.09</v>
      </c>
      <c r="G491" s="18">
        <f>F491*Premissas!$C$5</f>
        <v>2614.068649161658</v>
      </c>
      <c r="H491" s="22">
        <f t="shared" si="1395"/>
        <v>2614.068649161658</v>
      </c>
    </row>
    <row r="492" spans="1:12" x14ac:dyDescent="0.25">
      <c r="A492" s="6" t="str">
        <f t="shared" ref="A492:C492" si="1425">A477</f>
        <v>dezembro/18</v>
      </c>
      <c r="B492" s="29">
        <f t="shared" ref="B492" si="1426">IF(K483*1.05&lt;C492,K481,K483)</f>
        <v>78</v>
      </c>
      <c r="C492" s="6">
        <f t="shared" ref="C492:E492" si="1427">C477</f>
        <v>66.98</v>
      </c>
      <c r="D492" s="16">
        <f t="shared" si="1393"/>
        <v>0</v>
      </c>
      <c r="E492" s="17">
        <f>D492*Premissas!$C$6</f>
        <v>0</v>
      </c>
      <c r="F492" s="15">
        <f t="shared" si="1394"/>
        <v>78</v>
      </c>
      <c r="G492" s="18">
        <f>F492*Premissas!$C$5</f>
        <v>2514.4574501739958</v>
      </c>
      <c r="H492" s="22">
        <f t="shared" si="1395"/>
        <v>2514.4574501739958</v>
      </c>
    </row>
    <row r="493" spans="1:12" x14ac:dyDescent="0.25">
      <c r="A493" s="6" t="str">
        <f t="shared" ref="A493:C493" si="1428">A478</f>
        <v>novembro/18</v>
      </c>
      <c r="B493" s="29">
        <f t="shared" ref="B493" si="1429">IF(K483*1.05&lt;C493,K481,K483)</f>
        <v>78</v>
      </c>
      <c r="C493" s="6">
        <f t="shared" ref="C493:E494" si="1430">C478</f>
        <v>66.42</v>
      </c>
      <c r="D493" s="16">
        <f t="shared" si="1393"/>
        <v>0</v>
      </c>
      <c r="E493" s="17">
        <f>D493*Premissas!$C$6</f>
        <v>0</v>
      </c>
      <c r="F493" s="15">
        <f t="shared" si="1394"/>
        <v>78</v>
      </c>
      <c r="G493" s="18">
        <f>F493*Premissas!$C$5</f>
        <v>2514.4574501739958</v>
      </c>
      <c r="H493" s="22">
        <f t="shared" si="1395"/>
        <v>2514.4574501739958</v>
      </c>
    </row>
    <row r="494" spans="1:12" x14ac:dyDescent="0.25">
      <c r="A494" s="6" t="str">
        <f t="shared" ref="A494:C494" si="1431">A479</f>
        <v>Total/Média</v>
      </c>
      <c r="B494" s="6"/>
      <c r="C494" s="6">
        <f t="shared" si="1430"/>
        <v>89.49</v>
      </c>
      <c r="D494" s="5"/>
      <c r="E494" s="27">
        <f t="shared" ref="E494" si="1432">SUM(E482:E493)</f>
        <v>0</v>
      </c>
      <c r="F494" s="5"/>
      <c r="G494" s="27">
        <f t="shared" ref="G494:H494" si="1433">SUM(G482:G493)</f>
        <v>31013.898449857639</v>
      </c>
      <c r="H494" s="27">
        <f t="shared" si="1433"/>
        <v>31013.898449857639</v>
      </c>
    </row>
    <row r="496" spans="1:12" x14ac:dyDescent="0.25">
      <c r="A496" s="6" t="str">
        <f t="shared" ref="A496:C496" si="1434">A481</f>
        <v>Data</v>
      </c>
      <c r="B496" s="6" t="str">
        <f t="shared" si="1434"/>
        <v>kW (C)</v>
      </c>
      <c r="C496" s="6" t="str">
        <f t="shared" si="1434"/>
        <v>kW (L)</v>
      </c>
      <c r="D496" s="14" t="s">
        <v>20</v>
      </c>
      <c r="E496" s="14" t="s">
        <v>21</v>
      </c>
      <c r="F496" s="6" t="s">
        <v>22</v>
      </c>
      <c r="G496" s="6" t="s">
        <v>23</v>
      </c>
      <c r="H496" s="14" t="s">
        <v>26</v>
      </c>
      <c r="J496" s="52" t="s">
        <v>161</v>
      </c>
      <c r="K496">
        <f t="shared" ref="K496:K497" si="1435">K481</f>
        <v>89.49</v>
      </c>
    </row>
    <row r="497" spans="1:12" x14ac:dyDescent="0.25">
      <c r="A497" s="6" t="str">
        <f t="shared" ref="A497:C497" si="1436">A482</f>
        <v>outubro/19</v>
      </c>
      <c r="B497" s="29">
        <f t="shared" ref="B497" si="1437">IF(K498*1.05&lt;C497,K496,K498)</f>
        <v>79</v>
      </c>
      <c r="C497" s="6">
        <f t="shared" ref="C497:E497" si="1438">C482</f>
        <v>63.39</v>
      </c>
      <c r="D497" s="16">
        <f t="shared" ref="D497:D508" si="1439">IF(C497&gt;1.05*B497,C497-B497,0)</f>
        <v>0</v>
      </c>
      <c r="E497" s="17">
        <f>D497*Premissas!$C$6</f>
        <v>0</v>
      </c>
      <c r="F497" s="15">
        <f t="shared" ref="F497:F560" si="1440">LARGE(B497:C497,1)</f>
        <v>79</v>
      </c>
      <c r="G497" s="18">
        <f>F497*Premissas!$C$5</f>
        <v>2546.6940841505852</v>
      </c>
      <c r="H497" s="22">
        <f t="shared" ref="H497:H508" si="1441">G497+E497</f>
        <v>2546.6940841505852</v>
      </c>
      <c r="J497" t="s">
        <v>162</v>
      </c>
      <c r="K497">
        <f t="shared" si="1435"/>
        <v>46.48</v>
      </c>
    </row>
    <row r="498" spans="1:12" x14ac:dyDescent="0.25">
      <c r="A498" s="6" t="str">
        <f t="shared" ref="A498:C498" si="1442">A483</f>
        <v>setembro/19</v>
      </c>
      <c r="B498" s="29">
        <f t="shared" ref="B498" si="1443">IF(K498*1.05&lt;C498,K496,K498)</f>
        <v>79</v>
      </c>
      <c r="C498" s="6">
        <f t="shared" ref="C498:E498" si="1444">C483</f>
        <v>58.91</v>
      </c>
      <c r="D498" s="16">
        <f t="shared" si="1439"/>
        <v>0</v>
      </c>
      <c r="E498" s="17">
        <f>D498*Premissas!$C$6</f>
        <v>0</v>
      </c>
      <c r="F498" s="15">
        <f t="shared" si="1440"/>
        <v>79</v>
      </c>
      <c r="G498" s="18">
        <f>F498*Premissas!$C$5</f>
        <v>2546.6940841505852</v>
      </c>
      <c r="H498" s="22">
        <f t="shared" si="1441"/>
        <v>2546.6940841505852</v>
      </c>
      <c r="J498" t="s">
        <v>164</v>
      </c>
      <c r="K498">
        <f t="shared" ref="K498" si="1445">K483+1</f>
        <v>79</v>
      </c>
    </row>
    <row r="499" spans="1:12" x14ac:dyDescent="0.25">
      <c r="A499" s="6" t="str">
        <f t="shared" ref="A499:C499" si="1446">A484</f>
        <v>agosto/19</v>
      </c>
      <c r="B499" s="29">
        <f t="shared" ref="B499" si="1447">IF(K498*1.05&lt;C499,K496,K498)</f>
        <v>79</v>
      </c>
      <c r="C499" s="6">
        <f t="shared" ref="C499:E499" si="1448">C484</f>
        <v>46.48</v>
      </c>
      <c r="D499" s="16">
        <f t="shared" si="1439"/>
        <v>0</v>
      </c>
      <c r="E499" s="17">
        <f>D499*Premissas!$C$6</f>
        <v>0</v>
      </c>
      <c r="F499" s="15">
        <f t="shared" si="1440"/>
        <v>79</v>
      </c>
      <c r="G499" s="18">
        <f>F499*Premissas!$C$5</f>
        <v>2546.6940841505852</v>
      </c>
      <c r="H499" s="22">
        <f t="shared" si="1441"/>
        <v>2546.6940841505852</v>
      </c>
      <c r="J499" t="s">
        <v>163</v>
      </c>
      <c r="L499" s="108">
        <f t="shared" ref="L499" si="1449">H509</f>
        <v>31061.931034482761</v>
      </c>
    </row>
    <row r="500" spans="1:12" x14ac:dyDescent="0.25">
      <c r="A500" s="6" t="str">
        <f t="shared" ref="A500:C500" si="1450">A485</f>
        <v>julho/19</v>
      </c>
      <c r="B500" s="29">
        <f t="shared" ref="B500" si="1451">IF(K498*1.05&lt;C500,K496,K498)</f>
        <v>79</v>
      </c>
      <c r="C500" s="6">
        <f t="shared" ref="C500:E500" si="1452">C485</f>
        <v>63.17</v>
      </c>
      <c r="D500" s="16">
        <f t="shared" si="1439"/>
        <v>0</v>
      </c>
      <c r="E500" s="17">
        <f>D500*Premissas!$C$6</f>
        <v>0</v>
      </c>
      <c r="F500" s="15">
        <f t="shared" si="1440"/>
        <v>79</v>
      </c>
      <c r="G500" s="18">
        <f>F500*Premissas!$C$5</f>
        <v>2546.6940841505852</v>
      </c>
      <c r="H500" s="22">
        <f t="shared" si="1441"/>
        <v>2546.6940841505852</v>
      </c>
    </row>
    <row r="501" spans="1:12" x14ac:dyDescent="0.25">
      <c r="A501" s="6" t="str">
        <f t="shared" ref="A501:C501" si="1453">A486</f>
        <v>junho/19</v>
      </c>
      <c r="B501" s="29">
        <f t="shared" ref="B501" si="1454">IF(K498*1.05&lt;C501,K496,K498)</f>
        <v>79</v>
      </c>
      <c r="C501" s="6">
        <f t="shared" ref="C501:E501" si="1455">C486</f>
        <v>59.47</v>
      </c>
      <c r="D501" s="16">
        <f t="shared" si="1439"/>
        <v>0</v>
      </c>
      <c r="E501" s="17">
        <f>D501*Premissas!$C$6</f>
        <v>0</v>
      </c>
      <c r="F501" s="15">
        <f t="shared" si="1440"/>
        <v>79</v>
      </c>
      <c r="G501" s="18">
        <f>F501*Premissas!$C$5</f>
        <v>2546.6940841505852</v>
      </c>
      <c r="H501" s="22">
        <f t="shared" si="1441"/>
        <v>2546.6940841505852</v>
      </c>
    </row>
    <row r="502" spans="1:12" x14ac:dyDescent="0.25">
      <c r="A502" s="6" t="str">
        <f t="shared" ref="A502:C502" si="1456">A487</f>
        <v>maio/19</v>
      </c>
      <c r="B502" s="29">
        <f t="shared" ref="B502" si="1457">IF(K498*1.05&lt;C502,K496,K498)</f>
        <v>79</v>
      </c>
      <c r="C502" s="6">
        <f t="shared" ref="C502:E502" si="1458">C487</f>
        <v>61.04</v>
      </c>
      <c r="D502" s="16">
        <f t="shared" si="1439"/>
        <v>0</v>
      </c>
      <c r="E502" s="17">
        <f>D502*Premissas!$C$6</f>
        <v>0</v>
      </c>
      <c r="F502" s="15">
        <f t="shared" si="1440"/>
        <v>79</v>
      </c>
      <c r="G502" s="18">
        <f>F502*Premissas!$C$5</f>
        <v>2546.6940841505852</v>
      </c>
      <c r="H502" s="22">
        <f t="shared" si="1441"/>
        <v>2546.6940841505852</v>
      </c>
    </row>
    <row r="503" spans="1:12" x14ac:dyDescent="0.25">
      <c r="A503" s="6" t="str">
        <f t="shared" ref="A503:C503" si="1459">A488</f>
        <v>abril/19</v>
      </c>
      <c r="B503" s="29">
        <f t="shared" ref="B503" si="1460">IF(K498*1.05&lt;C503,K496,K498)</f>
        <v>79</v>
      </c>
      <c r="C503" s="6">
        <f t="shared" ref="C503:E503" si="1461">C488</f>
        <v>81.98</v>
      </c>
      <c r="D503" s="16">
        <f t="shared" si="1439"/>
        <v>0</v>
      </c>
      <c r="E503" s="17">
        <f>D503*Premissas!$C$6</f>
        <v>0</v>
      </c>
      <c r="F503" s="15">
        <f t="shared" si="1440"/>
        <v>81.98</v>
      </c>
      <c r="G503" s="18">
        <f>F503*Premissas!$C$5</f>
        <v>2642.7592534008227</v>
      </c>
      <c r="H503" s="22">
        <f t="shared" si="1441"/>
        <v>2642.7592534008227</v>
      </c>
    </row>
    <row r="504" spans="1:12" x14ac:dyDescent="0.25">
      <c r="A504" s="6" t="str">
        <f t="shared" ref="A504:C504" si="1462">A489</f>
        <v>março/19</v>
      </c>
      <c r="B504" s="29">
        <f t="shared" ref="B504" si="1463">IF(K498*1.05&lt;C504,K496,K498)</f>
        <v>79</v>
      </c>
      <c r="C504" s="6">
        <f t="shared" ref="C504:E504" si="1464">C489</f>
        <v>77.73</v>
      </c>
      <c r="D504" s="16">
        <f t="shared" si="1439"/>
        <v>0</v>
      </c>
      <c r="E504" s="17">
        <f>D504*Premissas!$C$6</f>
        <v>0</v>
      </c>
      <c r="F504" s="15">
        <f t="shared" si="1440"/>
        <v>79</v>
      </c>
      <c r="G504" s="18">
        <f>F504*Premissas!$C$5</f>
        <v>2546.6940841505852</v>
      </c>
      <c r="H504" s="22">
        <f t="shared" si="1441"/>
        <v>2546.6940841505852</v>
      </c>
    </row>
    <row r="505" spans="1:12" x14ac:dyDescent="0.25">
      <c r="A505" s="6" t="str">
        <f t="shared" ref="A505:C505" si="1465">A490</f>
        <v>fevereiro/19</v>
      </c>
      <c r="B505" s="29">
        <f t="shared" ref="B505" si="1466">IF(K498*1.05&lt;C505,K496,K498)</f>
        <v>89.49</v>
      </c>
      <c r="C505" s="6">
        <f t="shared" ref="C505:E505" si="1467">C490</f>
        <v>89.49</v>
      </c>
      <c r="D505" s="16">
        <f t="shared" si="1439"/>
        <v>0</v>
      </c>
      <c r="E505" s="17">
        <f>D505*Premissas!$C$6</f>
        <v>0</v>
      </c>
      <c r="F505" s="15">
        <f t="shared" si="1440"/>
        <v>89.49</v>
      </c>
      <c r="G505" s="18">
        <f>F505*Premissas!$C$5</f>
        <v>2884.8563745650108</v>
      </c>
      <c r="H505" s="22">
        <f t="shared" si="1441"/>
        <v>2884.8563745650108</v>
      </c>
    </row>
    <row r="506" spans="1:12" x14ac:dyDescent="0.25">
      <c r="A506" s="6" t="str">
        <f t="shared" ref="A506:C506" si="1468">A491</f>
        <v>janeiro/19</v>
      </c>
      <c r="B506" s="29">
        <f t="shared" ref="B506" si="1469">IF(K498*1.05&lt;C506,K496,K498)</f>
        <v>79</v>
      </c>
      <c r="C506" s="6">
        <f t="shared" ref="C506:E506" si="1470">C491</f>
        <v>81.09</v>
      </c>
      <c r="D506" s="16">
        <f t="shared" si="1439"/>
        <v>0</v>
      </c>
      <c r="E506" s="17">
        <f>D506*Premissas!$C$6</f>
        <v>0</v>
      </c>
      <c r="F506" s="15">
        <f t="shared" si="1440"/>
        <v>81.09</v>
      </c>
      <c r="G506" s="18">
        <f>F506*Premissas!$C$5</f>
        <v>2614.068649161658</v>
      </c>
      <c r="H506" s="22">
        <f t="shared" si="1441"/>
        <v>2614.068649161658</v>
      </c>
    </row>
    <row r="507" spans="1:12" x14ac:dyDescent="0.25">
      <c r="A507" s="6" t="str">
        <f t="shared" ref="A507:C507" si="1471">A492</f>
        <v>dezembro/18</v>
      </c>
      <c r="B507" s="29">
        <f t="shared" ref="B507" si="1472">IF(K498*1.05&lt;C507,K496,K498)</f>
        <v>79</v>
      </c>
      <c r="C507" s="6">
        <f t="shared" ref="C507:E507" si="1473">C492</f>
        <v>66.98</v>
      </c>
      <c r="D507" s="16">
        <f t="shared" si="1439"/>
        <v>0</v>
      </c>
      <c r="E507" s="17">
        <f>D507*Premissas!$C$6</f>
        <v>0</v>
      </c>
      <c r="F507" s="15">
        <f t="shared" si="1440"/>
        <v>79</v>
      </c>
      <c r="G507" s="18">
        <f>F507*Premissas!$C$5</f>
        <v>2546.6940841505852</v>
      </c>
      <c r="H507" s="22">
        <f t="shared" si="1441"/>
        <v>2546.6940841505852</v>
      </c>
    </row>
    <row r="508" spans="1:12" x14ac:dyDescent="0.25">
      <c r="A508" s="6" t="str">
        <f t="shared" ref="A508:C508" si="1474">A493</f>
        <v>novembro/18</v>
      </c>
      <c r="B508" s="29">
        <f t="shared" ref="B508" si="1475">IF(K498*1.05&lt;C508,K496,K498)</f>
        <v>79</v>
      </c>
      <c r="C508" s="6">
        <f t="shared" ref="C508:E509" si="1476">C493</f>
        <v>66.42</v>
      </c>
      <c r="D508" s="16">
        <f t="shared" si="1439"/>
        <v>0</v>
      </c>
      <c r="E508" s="17">
        <f>D508*Premissas!$C$6</f>
        <v>0</v>
      </c>
      <c r="F508" s="15">
        <f t="shared" si="1440"/>
        <v>79</v>
      </c>
      <c r="G508" s="18">
        <f>F508*Premissas!$C$5</f>
        <v>2546.6940841505852</v>
      </c>
      <c r="H508" s="22">
        <f t="shared" si="1441"/>
        <v>2546.6940841505852</v>
      </c>
    </row>
    <row r="509" spans="1:12" x14ac:dyDescent="0.25">
      <c r="A509" s="6" t="str">
        <f t="shared" ref="A509:C509" si="1477">A494</f>
        <v>Total/Média</v>
      </c>
      <c r="B509" s="6"/>
      <c r="C509" s="6">
        <f t="shared" si="1476"/>
        <v>89.49</v>
      </c>
      <c r="D509" s="5"/>
      <c r="E509" s="27">
        <f t="shared" ref="E509" si="1478">SUM(E497:E508)</f>
        <v>0</v>
      </c>
      <c r="F509" s="5"/>
      <c r="G509" s="27">
        <f t="shared" ref="G509:H509" si="1479">SUM(G497:G508)</f>
        <v>31061.931034482761</v>
      </c>
      <c r="H509" s="27">
        <f t="shared" si="1479"/>
        <v>31061.931034482761</v>
      </c>
    </row>
    <row r="511" spans="1:12" x14ac:dyDescent="0.25">
      <c r="A511" s="6" t="str">
        <f t="shared" ref="A511:C511" si="1480">A496</f>
        <v>Data</v>
      </c>
      <c r="B511" s="6" t="str">
        <f t="shared" si="1480"/>
        <v>kW (C)</v>
      </c>
      <c r="C511" s="6" t="str">
        <f t="shared" si="1480"/>
        <v>kW (L)</v>
      </c>
      <c r="D511" s="14" t="s">
        <v>20</v>
      </c>
      <c r="E511" s="14" t="s">
        <v>21</v>
      </c>
      <c r="F511" s="6" t="s">
        <v>22</v>
      </c>
      <c r="G511" s="6" t="s">
        <v>23</v>
      </c>
      <c r="H511" s="14" t="s">
        <v>26</v>
      </c>
      <c r="J511" s="52" t="s">
        <v>161</v>
      </c>
      <c r="K511">
        <f t="shared" ref="K511:K512" si="1481">K496</f>
        <v>89.49</v>
      </c>
    </row>
    <row r="512" spans="1:12" x14ac:dyDescent="0.25">
      <c r="A512" s="6" t="str">
        <f t="shared" ref="A512:C512" si="1482">A497</f>
        <v>outubro/19</v>
      </c>
      <c r="B512" s="29">
        <f t="shared" ref="B512" si="1483">IF(K513*1.05&lt;C512,K511,K513)</f>
        <v>80</v>
      </c>
      <c r="C512" s="6">
        <f t="shared" ref="C512:E512" si="1484">C497</f>
        <v>63.39</v>
      </c>
      <c r="D512" s="16">
        <f t="shared" ref="D512:D523" si="1485">IF(C512&gt;1.05*B512,C512-B512,0)</f>
        <v>0</v>
      </c>
      <c r="E512" s="17">
        <f>D512*Premissas!$C$6</f>
        <v>0</v>
      </c>
      <c r="F512" s="15">
        <f t="shared" ref="F512:F575" si="1486">LARGE(B512:C512,1)</f>
        <v>80</v>
      </c>
      <c r="G512" s="18">
        <f>F512*Premissas!$C$5</f>
        <v>2578.9307181271752</v>
      </c>
      <c r="H512" s="22">
        <f t="shared" ref="H512:H523" si="1487">G512+E512</f>
        <v>2578.9307181271752</v>
      </c>
      <c r="J512" t="s">
        <v>162</v>
      </c>
      <c r="K512">
        <f t="shared" si="1481"/>
        <v>46.48</v>
      </c>
    </row>
    <row r="513" spans="1:12" x14ac:dyDescent="0.25">
      <c r="A513" s="6" t="str">
        <f t="shared" ref="A513:C513" si="1488">A498</f>
        <v>setembro/19</v>
      </c>
      <c r="B513" s="29">
        <f t="shared" ref="B513" si="1489">IF(K513*1.05&lt;C513,K511,K513)</f>
        <v>80</v>
      </c>
      <c r="C513" s="6">
        <f t="shared" ref="C513:E513" si="1490">C498</f>
        <v>58.91</v>
      </c>
      <c r="D513" s="16">
        <f t="shared" si="1485"/>
        <v>0</v>
      </c>
      <c r="E513" s="17">
        <f>D513*Premissas!$C$6</f>
        <v>0</v>
      </c>
      <c r="F513" s="15">
        <f t="shared" si="1486"/>
        <v>80</v>
      </c>
      <c r="G513" s="18">
        <f>F513*Premissas!$C$5</f>
        <v>2578.9307181271752</v>
      </c>
      <c r="H513" s="22">
        <f t="shared" si="1487"/>
        <v>2578.9307181271752</v>
      </c>
      <c r="J513" t="s">
        <v>164</v>
      </c>
      <c r="K513">
        <f t="shared" ref="K513" si="1491">K498+1</f>
        <v>80</v>
      </c>
    </row>
    <row r="514" spans="1:12" x14ac:dyDescent="0.25">
      <c r="A514" s="6" t="str">
        <f t="shared" ref="A514:C514" si="1492">A499</f>
        <v>agosto/19</v>
      </c>
      <c r="B514" s="29">
        <f t="shared" ref="B514" si="1493">IF(K513*1.05&lt;C514,K511,K513)</f>
        <v>80</v>
      </c>
      <c r="C514" s="6">
        <f t="shared" ref="C514:E514" si="1494">C499</f>
        <v>46.48</v>
      </c>
      <c r="D514" s="16">
        <f t="shared" si="1485"/>
        <v>0</v>
      </c>
      <c r="E514" s="17">
        <f>D514*Premissas!$C$6</f>
        <v>0</v>
      </c>
      <c r="F514" s="15">
        <f t="shared" si="1486"/>
        <v>80</v>
      </c>
      <c r="G514" s="18">
        <f>F514*Premissas!$C$5</f>
        <v>2578.9307181271752</v>
      </c>
      <c r="H514" s="22">
        <f t="shared" si="1487"/>
        <v>2578.9307181271752</v>
      </c>
      <c r="J514" t="s">
        <v>163</v>
      </c>
      <c r="L514" s="108">
        <f t="shared" ref="L514" si="1495">H524</f>
        <v>31352.060740272071</v>
      </c>
    </row>
    <row r="515" spans="1:12" x14ac:dyDescent="0.25">
      <c r="A515" s="6" t="str">
        <f t="shared" ref="A515:C515" si="1496">A500</f>
        <v>julho/19</v>
      </c>
      <c r="B515" s="29">
        <f t="shared" ref="B515" si="1497">IF(K513*1.05&lt;C515,K511,K513)</f>
        <v>80</v>
      </c>
      <c r="C515" s="6">
        <f t="shared" ref="C515:E515" si="1498">C500</f>
        <v>63.17</v>
      </c>
      <c r="D515" s="16">
        <f t="shared" si="1485"/>
        <v>0</v>
      </c>
      <c r="E515" s="17">
        <f>D515*Premissas!$C$6</f>
        <v>0</v>
      </c>
      <c r="F515" s="15">
        <f t="shared" si="1486"/>
        <v>80</v>
      </c>
      <c r="G515" s="18">
        <f>F515*Premissas!$C$5</f>
        <v>2578.9307181271752</v>
      </c>
      <c r="H515" s="22">
        <f t="shared" si="1487"/>
        <v>2578.9307181271752</v>
      </c>
    </row>
    <row r="516" spans="1:12" x14ac:dyDescent="0.25">
      <c r="A516" s="6" t="str">
        <f t="shared" ref="A516:C516" si="1499">A501</f>
        <v>junho/19</v>
      </c>
      <c r="B516" s="29">
        <f t="shared" ref="B516" si="1500">IF(K513*1.05&lt;C516,K511,K513)</f>
        <v>80</v>
      </c>
      <c r="C516" s="6">
        <f t="shared" ref="C516:E516" si="1501">C501</f>
        <v>59.47</v>
      </c>
      <c r="D516" s="16">
        <f t="shared" si="1485"/>
        <v>0</v>
      </c>
      <c r="E516" s="17">
        <f>D516*Premissas!$C$6</f>
        <v>0</v>
      </c>
      <c r="F516" s="15">
        <f t="shared" si="1486"/>
        <v>80</v>
      </c>
      <c r="G516" s="18">
        <f>F516*Premissas!$C$5</f>
        <v>2578.9307181271752</v>
      </c>
      <c r="H516" s="22">
        <f t="shared" si="1487"/>
        <v>2578.9307181271752</v>
      </c>
    </row>
    <row r="517" spans="1:12" x14ac:dyDescent="0.25">
      <c r="A517" s="6" t="str">
        <f t="shared" ref="A517:C517" si="1502">A502</f>
        <v>maio/19</v>
      </c>
      <c r="B517" s="29">
        <f t="shared" ref="B517" si="1503">IF(K513*1.05&lt;C517,K511,K513)</f>
        <v>80</v>
      </c>
      <c r="C517" s="6">
        <f t="shared" ref="C517:E517" si="1504">C502</f>
        <v>61.04</v>
      </c>
      <c r="D517" s="16">
        <f t="shared" si="1485"/>
        <v>0</v>
      </c>
      <c r="E517" s="17">
        <f>D517*Premissas!$C$6</f>
        <v>0</v>
      </c>
      <c r="F517" s="15">
        <f t="shared" si="1486"/>
        <v>80</v>
      </c>
      <c r="G517" s="18">
        <f>F517*Premissas!$C$5</f>
        <v>2578.9307181271752</v>
      </c>
      <c r="H517" s="22">
        <f t="shared" si="1487"/>
        <v>2578.9307181271752</v>
      </c>
    </row>
    <row r="518" spans="1:12" x14ac:dyDescent="0.25">
      <c r="A518" s="6" t="str">
        <f t="shared" ref="A518:C518" si="1505">A503</f>
        <v>abril/19</v>
      </c>
      <c r="B518" s="29">
        <f t="shared" ref="B518" si="1506">IF(K513*1.05&lt;C518,K511,K513)</f>
        <v>80</v>
      </c>
      <c r="C518" s="6">
        <f t="shared" ref="C518:E518" si="1507">C503</f>
        <v>81.98</v>
      </c>
      <c r="D518" s="16">
        <f t="shared" si="1485"/>
        <v>0</v>
      </c>
      <c r="E518" s="17">
        <f>D518*Premissas!$C$6</f>
        <v>0</v>
      </c>
      <c r="F518" s="15">
        <f t="shared" si="1486"/>
        <v>81.98</v>
      </c>
      <c r="G518" s="18">
        <f>F518*Premissas!$C$5</f>
        <v>2642.7592534008227</v>
      </c>
      <c r="H518" s="22">
        <f t="shared" si="1487"/>
        <v>2642.7592534008227</v>
      </c>
    </row>
    <row r="519" spans="1:12" x14ac:dyDescent="0.25">
      <c r="A519" s="6" t="str">
        <f t="shared" ref="A519:C519" si="1508">A504</f>
        <v>março/19</v>
      </c>
      <c r="B519" s="29">
        <f t="shared" ref="B519" si="1509">IF(K513*1.05&lt;C519,K511,K513)</f>
        <v>80</v>
      </c>
      <c r="C519" s="6">
        <f t="shared" ref="C519:E519" si="1510">C504</f>
        <v>77.73</v>
      </c>
      <c r="D519" s="16">
        <f t="shared" si="1485"/>
        <v>0</v>
      </c>
      <c r="E519" s="17">
        <f>D519*Premissas!$C$6</f>
        <v>0</v>
      </c>
      <c r="F519" s="15">
        <f t="shared" si="1486"/>
        <v>80</v>
      </c>
      <c r="G519" s="18">
        <f>F519*Premissas!$C$5</f>
        <v>2578.9307181271752</v>
      </c>
      <c r="H519" s="22">
        <f t="shared" si="1487"/>
        <v>2578.9307181271752</v>
      </c>
    </row>
    <row r="520" spans="1:12" x14ac:dyDescent="0.25">
      <c r="A520" s="6" t="str">
        <f t="shared" ref="A520:C520" si="1511">A505</f>
        <v>fevereiro/19</v>
      </c>
      <c r="B520" s="29">
        <f t="shared" ref="B520" si="1512">IF(K513*1.05&lt;C520,K511,K513)</f>
        <v>89.49</v>
      </c>
      <c r="C520" s="6">
        <f t="shared" ref="C520:E520" si="1513">C505</f>
        <v>89.49</v>
      </c>
      <c r="D520" s="16">
        <f t="shared" si="1485"/>
        <v>0</v>
      </c>
      <c r="E520" s="17">
        <f>D520*Premissas!$C$6</f>
        <v>0</v>
      </c>
      <c r="F520" s="15">
        <f t="shared" si="1486"/>
        <v>89.49</v>
      </c>
      <c r="G520" s="18">
        <f>F520*Premissas!$C$5</f>
        <v>2884.8563745650108</v>
      </c>
      <c r="H520" s="22">
        <f t="shared" si="1487"/>
        <v>2884.8563745650108</v>
      </c>
    </row>
    <row r="521" spans="1:12" x14ac:dyDescent="0.25">
      <c r="A521" s="6" t="str">
        <f t="shared" ref="A521:C521" si="1514">A506</f>
        <v>janeiro/19</v>
      </c>
      <c r="B521" s="29">
        <f t="shared" ref="B521" si="1515">IF(K513*1.05&lt;C521,K511,K513)</f>
        <v>80</v>
      </c>
      <c r="C521" s="6">
        <f t="shared" ref="C521:E521" si="1516">C506</f>
        <v>81.09</v>
      </c>
      <c r="D521" s="16">
        <f t="shared" si="1485"/>
        <v>0</v>
      </c>
      <c r="E521" s="17">
        <f>D521*Premissas!$C$6</f>
        <v>0</v>
      </c>
      <c r="F521" s="15">
        <f t="shared" si="1486"/>
        <v>81.09</v>
      </c>
      <c r="G521" s="18">
        <f>F521*Premissas!$C$5</f>
        <v>2614.068649161658</v>
      </c>
      <c r="H521" s="22">
        <f t="shared" si="1487"/>
        <v>2614.068649161658</v>
      </c>
    </row>
    <row r="522" spans="1:12" x14ac:dyDescent="0.25">
      <c r="A522" s="6" t="str">
        <f t="shared" ref="A522:C522" si="1517">A507</f>
        <v>dezembro/18</v>
      </c>
      <c r="B522" s="29">
        <f t="shared" ref="B522" si="1518">IF(K513*1.05&lt;C522,K511,K513)</f>
        <v>80</v>
      </c>
      <c r="C522" s="6">
        <f t="shared" ref="C522:E522" si="1519">C507</f>
        <v>66.98</v>
      </c>
      <c r="D522" s="16">
        <f t="shared" si="1485"/>
        <v>0</v>
      </c>
      <c r="E522" s="17">
        <f>D522*Premissas!$C$6</f>
        <v>0</v>
      </c>
      <c r="F522" s="15">
        <f t="shared" si="1486"/>
        <v>80</v>
      </c>
      <c r="G522" s="18">
        <f>F522*Premissas!$C$5</f>
        <v>2578.9307181271752</v>
      </c>
      <c r="H522" s="22">
        <f t="shared" si="1487"/>
        <v>2578.9307181271752</v>
      </c>
    </row>
    <row r="523" spans="1:12" x14ac:dyDescent="0.25">
      <c r="A523" s="6" t="str">
        <f t="shared" ref="A523:C523" si="1520">A508</f>
        <v>novembro/18</v>
      </c>
      <c r="B523" s="29">
        <f t="shared" ref="B523" si="1521">IF(K513*1.05&lt;C523,K511,K513)</f>
        <v>80</v>
      </c>
      <c r="C523" s="6">
        <f t="shared" ref="C523:E524" si="1522">C508</f>
        <v>66.42</v>
      </c>
      <c r="D523" s="16">
        <f t="shared" si="1485"/>
        <v>0</v>
      </c>
      <c r="E523" s="17">
        <f>D523*Premissas!$C$6</f>
        <v>0</v>
      </c>
      <c r="F523" s="15">
        <f t="shared" si="1486"/>
        <v>80</v>
      </c>
      <c r="G523" s="18">
        <f>F523*Premissas!$C$5</f>
        <v>2578.9307181271752</v>
      </c>
      <c r="H523" s="22">
        <f t="shared" si="1487"/>
        <v>2578.9307181271752</v>
      </c>
    </row>
    <row r="524" spans="1:12" x14ac:dyDescent="0.25">
      <c r="A524" s="6" t="str">
        <f t="shared" ref="A524:C524" si="1523">A509</f>
        <v>Total/Média</v>
      </c>
      <c r="B524" s="6"/>
      <c r="C524" s="6">
        <f t="shared" si="1522"/>
        <v>89.49</v>
      </c>
      <c r="D524" s="5"/>
      <c r="E524" s="27">
        <f t="shared" ref="E524" si="1524">SUM(E512:E523)</f>
        <v>0</v>
      </c>
      <c r="F524" s="5"/>
      <c r="G524" s="27">
        <f t="shared" ref="G524:H524" si="1525">SUM(G512:G523)</f>
        <v>31352.060740272071</v>
      </c>
      <c r="H524" s="27">
        <f t="shared" si="1525"/>
        <v>31352.060740272071</v>
      </c>
    </row>
    <row r="526" spans="1:12" x14ac:dyDescent="0.25">
      <c r="A526" s="6" t="str">
        <f t="shared" ref="A526:C526" si="1526">A511</f>
        <v>Data</v>
      </c>
      <c r="B526" s="6" t="str">
        <f t="shared" si="1526"/>
        <v>kW (C)</v>
      </c>
      <c r="C526" s="6" t="str">
        <f t="shared" si="1526"/>
        <v>kW (L)</v>
      </c>
      <c r="D526" s="14" t="s">
        <v>20</v>
      </c>
      <c r="E526" s="14" t="s">
        <v>21</v>
      </c>
      <c r="F526" s="6" t="s">
        <v>22</v>
      </c>
      <c r="G526" s="6" t="s">
        <v>23</v>
      </c>
      <c r="H526" s="14" t="s">
        <v>26</v>
      </c>
      <c r="J526" s="52" t="s">
        <v>161</v>
      </c>
      <c r="K526">
        <f t="shared" ref="K526:K527" si="1527">K511</f>
        <v>89.49</v>
      </c>
    </row>
    <row r="527" spans="1:12" x14ac:dyDescent="0.25">
      <c r="A527" s="6" t="str">
        <f t="shared" ref="A527:C527" si="1528">A512</f>
        <v>outubro/19</v>
      </c>
      <c r="B527" s="29">
        <f t="shared" ref="B527" si="1529">IF(K528*1.05&lt;C527,K526,K528)</f>
        <v>81</v>
      </c>
      <c r="C527" s="6">
        <f t="shared" ref="C527:E527" si="1530">C512</f>
        <v>63.39</v>
      </c>
      <c r="D527" s="16">
        <f t="shared" ref="D527:D538" si="1531">IF(C527&gt;1.05*B527,C527-B527,0)</f>
        <v>0</v>
      </c>
      <c r="E527" s="17">
        <f>D527*Premissas!$C$6</f>
        <v>0</v>
      </c>
      <c r="F527" s="15">
        <f t="shared" ref="F527:F590" si="1532">LARGE(B527:C527,1)</f>
        <v>81</v>
      </c>
      <c r="G527" s="18">
        <f>F527*Premissas!$C$5</f>
        <v>2611.1673521037646</v>
      </c>
      <c r="H527" s="22">
        <f t="shared" ref="H527:H538" si="1533">G527+E527</f>
        <v>2611.1673521037646</v>
      </c>
      <c r="J527" t="s">
        <v>162</v>
      </c>
      <c r="K527">
        <f t="shared" si="1527"/>
        <v>46.48</v>
      </c>
    </row>
    <row r="528" spans="1:12" x14ac:dyDescent="0.25">
      <c r="A528" s="6" t="str">
        <f t="shared" ref="A528:C528" si="1534">A513</f>
        <v>setembro/19</v>
      </c>
      <c r="B528" s="29">
        <f t="shared" ref="B528" si="1535">IF(K528*1.05&lt;C528,K526,K528)</f>
        <v>81</v>
      </c>
      <c r="C528" s="6">
        <f t="shared" ref="C528:E528" si="1536">C513</f>
        <v>58.91</v>
      </c>
      <c r="D528" s="16">
        <f t="shared" si="1531"/>
        <v>0</v>
      </c>
      <c r="E528" s="17">
        <f>D528*Premissas!$C$6</f>
        <v>0</v>
      </c>
      <c r="F528" s="15">
        <f t="shared" si="1532"/>
        <v>81</v>
      </c>
      <c r="G528" s="18">
        <f>F528*Premissas!$C$5</f>
        <v>2611.1673521037646</v>
      </c>
      <c r="H528" s="22">
        <f t="shared" si="1533"/>
        <v>2611.1673521037646</v>
      </c>
      <c r="J528" t="s">
        <v>164</v>
      </c>
      <c r="K528">
        <f t="shared" ref="K528" si="1537">K513+1</f>
        <v>81</v>
      </c>
    </row>
    <row r="529" spans="1:12" x14ac:dyDescent="0.25">
      <c r="A529" s="6" t="str">
        <f t="shared" ref="A529:C529" si="1538">A514</f>
        <v>agosto/19</v>
      </c>
      <c r="B529" s="29">
        <f t="shared" ref="B529" si="1539">IF(K528*1.05&lt;C529,K526,K528)</f>
        <v>81</v>
      </c>
      <c r="C529" s="6">
        <f t="shared" ref="C529:E529" si="1540">C514</f>
        <v>46.48</v>
      </c>
      <c r="D529" s="16">
        <f t="shared" si="1531"/>
        <v>0</v>
      </c>
      <c r="E529" s="17">
        <f>D529*Premissas!$C$6</f>
        <v>0</v>
      </c>
      <c r="F529" s="15">
        <f t="shared" si="1532"/>
        <v>81</v>
      </c>
      <c r="G529" s="18">
        <f>F529*Premissas!$C$5</f>
        <v>2611.1673521037646</v>
      </c>
      <c r="H529" s="22">
        <f t="shared" si="1533"/>
        <v>2611.1673521037646</v>
      </c>
      <c r="J529" t="s">
        <v>163</v>
      </c>
      <c r="L529" s="108">
        <f t="shared" ref="L529" si="1541">H539</f>
        <v>31642.190446061373</v>
      </c>
    </row>
    <row r="530" spans="1:12" x14ac:dyDescent="0.25">
      <c r="A530" s="6" t="str">
        <f t="shared" ref="A530:C530" si="1542">A515</f>
        <v>julho/19</v>
      </c>
      <c r="B530" s="29">
        <f t="shared" ref="B530" si="1543">IF(K528*1.05&lt;C530,K526,K528)</f>
        <v>81</v>
      </c>
      <c r="C530" s="6">
        <f t="shared" ref="C530:E530" si="1544">C515</f>
        <v>63.17</v>
      </c>
      <c r="D530" s="16">
        <f t="shared" si="1531"/>
        <v>0</v>
      </c>
      <c r="E530" s="17">
        <f>D530*Premissas!$C$6</f>
        <v>0</v>
      </c>
      <c r="F530" s="15">
        <f t="shared" si="1532"/>
        <v>81</v>
      </c>
      <c r="G530" s="18">
        <f>F530*Premissas!$C$5</f>
        <v>2611.1673521037646</v>
      </c>
      <c r="H530" s="22">
        <f t="shared" si="1533"/>
        <v>2611.1673521037646</v>
      </c>
    </row>
    <row r="531" spans="1:12" x14ac:dyDescent="0.25">
      <c r="A531" s="6" t="str">
        <f t="shared" ref="A531:C531" si="1545">A516</f>
        <v>junho/19</v>
      </c>
      <c r="B531" s="29">
        <f t="shared" ref="B531" si="1546">IF(K528*1.05&lt;C531,K526,K528)</f>
        <v>81</v>
      </c>
      <c r="C531" s="6">
        <f t="shared" ref="C531:E531" si="1547">C516</f>
        <v>59.47</v>
      </c>
      <c r="D531" s="16">
        <f t="shared" si="1531"/>
        <v>0</v>
      </c>
      <c r="E531" s="17">
        <f>D531*Premissas!$C$6</f>
        <v>0</v>
      </c>
      <c r="F531" s="15">
        <f t="shared" si="1532"/>
        <v>81</v>
      </c>
      <c r="G531" s="18">
        <f>F531*Premissas!$C$5</f>
        <v>2611.1673521037646</v>
      </c>
      <c r="H531" s="22">
        <f t="shared" si="1533"/>
        <v>2611.1673521037646</v>
      </c>
    </row>
    <row r="532" spans="1:12" x14ac:dyDescent="0.25">
      <c r="A532" s="6" t="str">
        <f t="shared" ref="A532:C532" si="1548">A517</f>
        <v>maio/19</v>
      </c>
      <c r="B532" s="29">
        <f t="shared" ref="B532" si="1549">IF(K528*1.05&lt;C532,K526,K528)</f>
        <v>81</v>
      </c>
      <c r="C532" s="6">
        <f t="shared" ref="C532:E532" si="1550">C517</f>
        <v>61.04</v>
      </c>
      <c r="D532" s="16">
        <f t="shared" si="1531"/>
        <v>0</v>
      </c>
      <c r="E532" s="17">
        <f>D532*Premissas!$C$6</f>
        <v>0</v>
      </c>
      <c r="F532" s="15">
        <f t="shared" si="1532"/>
        <v>81</v>
      </c>
      <c r="G532" s="18">
        <f>F532*Premissas!$C$5</f>
        <v>2611.1673521037646</v>
      </c>
      <c r="H532" s="22">
        <f t="shared" si="1533"/>
        <v>2611.1673521037646</v>
      </c>
    </row>
    <row r="533" spans="1:12" x14ac:dyDescent="0.25">
      <c r="A533" s="6" t="str">
        <f t="shared" ref="A533:C533" si="1551">A518</f>
        <v>abril/19</v>
      </c>
      <c r="B533" s="29">
        <f t="shared" ref="B533" si="1552">IF(K528*1.05&lt;C533,K526,K528)</f>
        <v>81</v>
      </c>
      <c r="C533" s="6">
        <f t="shared" ref="C533:E533" si="1553">C518</f>
        <v>81.98</v>
      </c>
      <c r="D533" s="16">
        <f t="shared" si="1531"/>
        <v>0</v>
      </c>
      <c r="E533" s="17">
        <f>D533*Premissas!$C$6</f>
        <v>0</v>
      </c>
      <c r="F533" s="15">
        <f t="shared" si="1532"/>
        <v>81.98</v>
      </c>
      <c r="G533" s="18">
        <f>F533*Premissas!$C$5</f>
        <v>2642.7592534008227</v>
      </c>
      <c r="H533" s="22">
        <f t="shared" si="1533"/>
        <v>2642.7592534008227</v>
      </c>
    </row>
    <row r="534" spans="1:12" x14ac:dyDescent="0.25">
      <c r="A534" s="6" t="str">
        <f t="shared" ref="A534:C534" si="1554">A519</f>
        <v>março/19</v>
      </c>
      <c r="B534" s="29">
        <f t="shared" ref="B534" si="1555">IF(K528*1.05&lt;C534,K526,K528)</f>
        <v>81</v>
      </c>
      <c r="C534" s="6">
        <f t="shared" ref="C534:E534" si="1556">C519</f>
        <v>77.73</v>
      </c>
      <c r="D534" s="16">
        <f t="shared" si="1531"/>
        <v>0</v>
      </c>
      <c r="E534" s="17">
        <f>D534*Premissas!$C$6</f>
        <v>0</v>
      </c>
      <c r="F534" s="15">
        <f t="shared" si="1532"/>
        <v>81</v>
      </c>
      <c r="G534" s="18">
        <f>F534*Premissas!$C$5</f>
        <v>2611.1673521037646</v>
      </c>
      <c r="H534" s="22">
        <f t="shared" si="1533"/>
        <v>2611.1673521037646</v>
      </c>
    </row>
    <row r="535" spans="1:12" x14ac:dyDescent="0.25">
      <c r="A535" s="6" t="str">
        <f t="shared" ref="A535:C535" si="1557">A520</f>
        <v>fevereiro/19</v>
      </c>
      <c r="B535" s="29">
        <f t="shared" ref="B535" si="1558">IF(K528*1.05&lt;C535,K526,K528)</f>
        <v>89.49</v>
      </c>
      <c r="C535" s="6">
        <f t="shared" ref="C535:E535" si="1559">C520</f>
        <v>89.49</v>
      </c>
      <c r="D535" s="16">
        <f t="shared" si="1531"/>
        <v>0</v>
      </c>
      <c r="E535" s="17">
        <f>D535*Premissas!$C$6</f>
        <v>0</v>
      </c>
      <c r="F535" s="15">
        <f t="shared" si="1532"/>
        <v>89.49</v>
      </c>
      <c r="G535" s="18">
        <f>F535*Premissas!$C$5</f>
        <v>2884.8563745650108</v>
      </c>
      <c r="H535" s="22">
        <f t="shared" si="1533"/>
        <v>2884.8563745650108</v>
      </c>
    </row>
    <row r="536" spans="1:12" x14ac:dyDescent="0.25">
      <c r="A536" s="6" t="str">
        <f t="shared" ref="A536:C536" si="1560">A521</f>
        <v>janeiro/19</v>
      </c>
      <c r="B536" s="29">
        <f t="shared" ref="B536" si="1561">IF(K528*1.05&lt;C536,K526,K528)</f>
        <v>81</v>
      </c>
      <c r="C536" s="6">
        <f t="shared" ref="C536:E536" si="1562">C521</f>
        <v>81.09</v>
      </c>
      <c r="D536" s="16">
        <f t="shared" si="1531"/>
        <v>0</v>
      </c>
      <c r="E536" s="17">
        <f>D536*Premissas!$C$6</f>
        <v>0</v>
      </c>
      <c r="F536" s="15">
        <f t="shared" si="1532"/>
        <v>81.09</v>
      </c>
      <c r="G536" s="18">
        <f>F536*Premissas!$C$5</f>
        <v>2614.068649161658</v>
      </c>
      <c r="H536" s="22">
        <f t="shared" si="1533"/>
        <v>2614.068649161658</v>
      </c>
    </row>
    <row r="537" spans="1:12" x14ac:dyDescent="0.25">
      <c r="A537" s="6" t="str">
        <f t="shared" ref="A537:C537" si="1563">A522</f>
        <v>dezembro/18</v>
      </c>
      <c r="B537" s="29">
        <f t="shared" ref="B537" si="1564">IF(K528*1.05&lt;C537,K526,K528)</f>
        <v>81</v>
      </c>
      <c r="C537" s="6">
        <f t="shared" ref="C537:E537" si="1565">C522</f>
        <v>66.98</v>
      </c>
      <c r="D537" s="16">
        <f t="shared" si="1531"/>
        <v>0</v>
      </c>
      <c r="E537" s="17">
        <f>D537*Premissas!$C$6</f>
        <v>0</v>
      </c>
      <c r="F537" s="15">
        <f t="shared" si="1532"/>
        <v>81</v>
      </c>
      <c r="G537" s="18">
        <f>F537*Premissas!$C$5</f>
        <v>2611.1673521037646</v>
      </c>
      <c r="H537" s="22">
        <f t="shared" si="1533"/>
        <v>2611.1673521037646</v>
      </c>
    </row>
    <row r="538" spans="1:12" x14ac:dyDescent="0.25">
      <c r="A538" s="6" t="str">
        <f t="shared" ref="A538:C538" si="1566">A523</f>
        <v>novembro/18</v>
      </c>
      <c r="B538" s="29">
        <f t="shared" ref="B538" si="1567">IF(K528*1.05&lt;C538,K526,K528)</f>
        <v>81</v>
      </c>
      <c r="C538" s="6">
        <f t="shared" ref="C538:E539" si="1568">C523</f>
        <v>66.42</v>
      </c>
      <c r="D538" s="16">
        <f t="shared" si="1531"/>
        <v>0</v>
      </c>
      <c r="E538" s="17">
        <f>D538*Premissas!$C$6</f>
        <v>0</v>
      </c>
      <c r="F538" s="15">
        <f t="shared" si="1532"/>
        <v>81</v>
      </c>
      <c r="G538" s="18">
        <f>F538*Premissas!$C$5</f>
        <v>2611.1673521037646</v>
      </c>
      <c r="H538" s="22">
        <f t="shared" si="1533"/>
        <v>2611.1673521037646</v>
      </c>
    </row>
    <row r="539" spans="1:12" x14ac:dyDescent="0.25">
      <c r="A539" s="6" t="str">
        <f t="shared" ref="A539:C539" si="1569">A524</f>
        <v>Total/Média</v>
      </c>
      <c r="B539" s="6"/>
      <c r="C539" s="6">
        <f t="shared" si="1568"/>
        <v>89.49</v>
      </c>
      <c r="D539" s="5"/>
      <c r="E539" s="27">
        <f t="shared" ref="E539" si="1570">SUM(E527:E538)</f>
        <v>0</v>
      </c>
      <c r="F539" s="5"/>
      <c r="G539" s="27">
        <f t="shared" ref="G539:H539" si="1571">SUM(G527:G538)</f>
        <v>31642.190446061373</v>
      </c>
      <c r="H539" s="27">
        <f t="shared" si="1571"/>
        <v>31642.190446061373</v>
      </c>
    </row>
    <row r="541" spans="1:12" x14ac:dyDescent="0.25">
      <c r="A541" s="6" t="str">
        <f t="shared" ref="A541:C541" si="1572">A526</f>
        <v>Data</v>
      </c>
      <c r="B541" s="6" t="str">
        <f t="shared" si="1572"/>
        <v>kW (C)</v>
      </c>
      <c r="C541" s="6" t="str">
        <f t="shared" si="1572"/>
        <v>kW (L)</v>
      </c>
      <c r="D541" s="14" t="s">
        <v>20</v>
      </c>
      <c r="E541" s="14" t="s">
        <v>21</v>
      </c>
      <c r="F541" s="6" t="s">
        <v>22</v>
      </c>
      <c r="G541" s="6" t="s">
        <v>23</v>
      </c>
      <c r="H541" s="14" t="s">
        <v>26</v>
      </c>
      <c r="J541" s="52" t="s">
        <v>161</v>
      </c>
      <c r="K541">
        <f t="shared" ref="K541:K542" si="1573">K526</f>
        <v>89.49</v>
      </c>
    </row>
    <row r="542" spans="1:12" x14ac:dyDescent="0.25">
      <c r="A542" s="6" t="str">
        <f t="shared" ref="A542:C542" si="1574">A527</f>
        <v>outubro/19</v>
      </c>
      <c r="B542" s="29">
        <f t="shared" ref="B542" si="1575">IF(K543*1.05&lt;C542,K541,K543)</f>
        <v>82</v>
      </c>
      <c r="C542" s="6">
        <f t="shared" ref="C542:E542" si="1576">C527</f>
        <v>63.39</v>
      </c>
      <c r="D542" s="16">
        <f t="shared" ref="D542:D553" si="1577">IF(C542&gt;1.05*B542,C542-B542,0)</f>
        <v>0</v>
      </c>
      <c r="E542" s="17">
        <f>D542*Premissas!$C$6</f>
        <v>0</v>
      </c>
      <c r="F542" s="15">
        <f t="shared" ref="F542:F605" si="1578">LARGE(B542:C542,1)</f>
        <v>82</v>
      </c>
      <c r="G542" s="18">
        <f>F542*Premissas!$C$5</f>
        <v>2643.4039860803541</v>
      </c>
      <c r="H542" s="22">
        <f t="shared" ref="H542:H553" si="1579">G542+E542</f>
        <v>2643.4039860803541</v>
      </c>
      <c r="J542" t="s">
        <v>162</v>
      </c>
      <c r="K542">
        <f t="shared" si="1573"/>
        <v>46.48</v>
      </c>
    </row>
    <row r="543" spans="1:12" x14ac:dyDescent="0.25">
      <c r="A543" s="6" t="str">
        <f t="shared" ref="A543:C543" si="1580">A528</f>
        <v>setembro/19</v>
      </c>
      <c r="B543" s="29">
        <f t="shared" ref="B543" si="1581">IF(K543*1.05&lt;C543,K541,K543)</f>
        <v>82</v>
      </c>
      <c r="C543" s="6">
        <f t="shared" ref="C543:E543" si="1582">C528</f>
        <v>58.91</v>
      </c>
      <c r="D543" s="16">
        <f t="shared" si="1577"/>
        <v>0</v>
      </c>
      <c r="E543" s="17">
        <f>D543*Premissas!$C$6</f>
        <v>0</v>
      </c>
      <c r="F543" s="15">
        <f t="shared" si="1578"/>
        <v>82</v>
      </c>
      <c r="G543" s="18">
        <f>F543*Premissas!$C$5</f>
        <v>2643.4039860803541</v>
      </c>
      <c r="H543" s="22">
        <f t="shared" si="1579"/>
        <v>2643.4039860803541</v>
      </c>
      <c r="J543" t="s">
        <v>164</v>
      </c>
      <c r="K543">
        <f t="shared" ref="K543" si="1583">K528+1</f>
        <v>82</v>
      </c>
    </row>
    <row r="544" spans="1:12" x14ac:dyDescent="0.25">
      <c r="A544" s="6" t="str">
        <f t="shared" ref="A544:C544" si="1584">A529</f>
        <v>agosto/19</v>
      </c>
      <c r="B544" s="29">
        <f t="shared" ref="B544" si="1585">IF(K543*1.05&lt;C544,K541,K543)</f>
        <v>82</v>
      </c>
      <c r="C544" s="6">
        <f t="shared" ref="C544:E544" si="1586">C529</f>
        <v>46.48</v>
      </c>
      <c r="D544" s="16">
        <f t="shared" si="1577"/>
        <v>0</v>
      </c>
      <c r="E544" s="17">
        <f>D544*Premissas!$C$6</f>
        <v>0</v>
      </c>
      <c r="F544" s="15">
        <f t="shared" si="1578"/>
        <v>82</v>
      </c>
      <c r="G544" s="18">
        <f>F544*Premissas!$C$5</f>
        <v>2643.4039860803541</v>
      </c>
      <c r="H544" s="22">
        <f t="shared" si="1579"/>
        <v>2643.4039860803541</v>
      </c>
      <c r="J544" t="s">
        <v>163</v>
      </c>
      <c r="L544" s="108">
        <f t="shared" ref="L544" si="1587">H554</f>
        <v>31962.300221448899</v>
      </c>
    </row>
    <row r="545" spans="1:12" x14ac:dyDescent="0.25">
      <c r="A545" s="6" t="str">
        <f t="shared" ref="A545:C545" si="1588">A530</f>
        <v>julho/19</v>
      </c>
      <c r="B545" s="29">
        <f t="shared" ref="B545" si="1589">IF(K543*1.05&lt;C545,K541,K543)</f>
        <v>82</v>
      </c>
      <c r="C545" s="6">
        <f t="shared" ref="C545:E545" si="1590">C530</f>
        <v>63.17</v>
      </c>
      <c r="D545" s="16">
        <f t="shared" si="1577"/>
        <v>0</v>
      </c>
      <c r="E545" s="17">
        <f>D545*Premissas!$C$6</f>
        <v>0</v>
      </c>
      <c r="F545" s="15">
        <f t="shared" si="1578"/>
        <v>82</v>
      </c>
      <c r="G545" s="18">
        <f>F545*Premissas!$C$5</f>
        <v>2643.4039860803541</v>
      </c>
      <c r="H545" s="22">
        <f t="shared" si="1579"/>
        <v>2643.4039860803541</v>
      </c>
    </row>
    <row r="546" spans="1:12" x14ac:dyDescent="0.25">
      <c r="A546" s="6" t="str">
        <f t="shared" ref="A546:C546" si="1591">A531</f>
        <v>junho/19</v>
      </c>
      <c r="B546" s="29">
        <f t="shared" ref="B546" si="1592">IF(K543*1.05&lt;C546,K541,K543)</f>
        <v>82</v>
      </c>
      <c r="C546" s="6">
        <f t="shared" ref="C546:E546" si="1593">C531</f>
        <v>59.47</v>
      </c>
      <c r="D546" s="16">
        <f t="shared" si="1577"/>
        <v>0</v>
      </c>
      <c r="E546" s="17">
        <f>D546*Premissas!$C$6</f>
        <v>0</v>
      </c>
      <c r="F546" s="15">
        <f t="shared" si="1578"/>
        <v>82</v>
      </c>
      <c r="G546" s="18">
        <f>F546*Premissas!$C$5</f>
        <v>2643.4039860803541</v>
      </c>
      <c r="H546" s="22">
        <f t="shared" si="1579"/>
        <v>2643.4039860803541</v>
      </c>
    </row>
    <row r="547" spans="1:12" x14ac:dyDescent="0.25">
      <c r="A547" s="6" t="str">
        <f t="shared" ref="A547:C547" si="1594">A532</f>
        <v>maio/19</v>
      </c>
      <c r="B547" s="29">
        <f t="shared" ref="B547" si="1595">IF(K543*1.05&lt;C547,K541,K543)</f>
        <v>82</v>
      </c>
      <c r="C547" s="6">
        <f t="shared" ref="C547:E547" si="1596">C532</f>
        <v>61.04</v>
      </c>
      <c r="D547" s="16">
        <f t="shared" si="1577"/>
        <v>0</v>
      </c>
      <c r="E547" s="17">
        <f>D547*Premissas!$C$6</f>
        <v>0</v>
      </c>
      <c r="F547" s="15">
        <f t="shared" si="1578"/>
        <v>82</v>
      </c>
      <c r="G547" s="18">
        <f>F547*Premissas!$C$5</f>
        <v>2643.4039860803541</v>
      </c>
      <c r="H547" s="22">
        <f t="shared" si="1579"/>
        <v>2643.4039860803541</v>
      </c>
    </row>
    <row r="548" spans="1:12" x14ac:dyDescent="0.25">
      <c r="A548" s="6" t="str">
        <f t="shared" ref="A548:C548" si="1597">A533</f>
        <v>abril/19</v>
      </c>
      <c r="B548" s="29">
        <f t="shared" ref="B548" si="1598">IF(K543*1.05&lt;C548,K541,K543)</f>
        <v>82</v>
      </c>
      <c r="C548" s="6">
        <f t="shared" ref="C548:E548" si="1599">C533</f>
        <v>81.98</v>
      </c>
      <c r="D548" s="16">
        <f t="shared" si="1577"/>
        <v>0</v>
      </c>
      <c r="E548" s="17">
        <f>D548*Premissas!$C$6</f>
        <v>0</v>
      </c>
      <c r="F548" s="15">
        <f t="shared" si="1578"/>
        <v>82</v>
      </c>
      <c r="G548" s="18">
        <f>F548*Premissas!$C$5</f>
        <v>2643.4039860803541</v>
      </c>
      <c r="H548" s="22">
        <f t="shared" si="1579"/>
        <v>2643.4039860803541</v>
      </c>
    </row>
    <row r="549" spans="1:12" x14ac:dyDescent="0.25">
      <c r="A549" s="6" t="str">
        <f t="shared" ref="A549:C549" si="1600">A534</f>
        <v>março/19</v>
      </c>
      <c r="B549" s="29">
        <f t="shared" ref="B549" si="1601">IF(K543*1.05&lt;C549,K541,K543)</f>
        <v>82</v>
      </c>
      <c r="C549" s="6">
        <f t="shared" ref="C549:E549" si="1602">C534</f>
        <v>77.73</v>
      </c>
      <c r="D549" s="16">
        <f t="shared" si="1577"/>
        <v>0</v>
      </c>
      <c r="E549" s="17">
        <f>D549*Premissas!$C$6</f>
        <v>0</v>
      </c>
      <c r="F549" s="15">
        <f t="shared" si="1578"/>
        <v>82</v>
      </c>
      <c r="G549" s="18">
        <f>F549*Premissas!$C$5</f>
        <v>2643.4039860803541</v>
      </c>
      <c r="H549" s="22">
        <f t="shared" si="1579"/>
        <v>2643.4039860803541</v>
      </c>
    </row>
    <row r="550" spans="1:12" x14ac:dyDescent="0.25">
      <c r="A550" s="6" t="str">
        <f t="shared" ref="A550:C550" si="1603">A535</f>
        <v>fevereiro/19</v>
      </c>
      <c r="B550" s="29">
        <f t="shared" ref="B550" si="1604">IF(K543*1.05&lt;C550,K541,K543)</f>
        <v>89.49</v>
      </c>
      <c r="C550" s="6">
        <f t="shared" ref="C550:E550" si="1605">C535</f>
        <v>89.49</v>
      </c>
      <c r="D550" s="16">
        <f t="shared" si="1577"/>
        <v>0</v>
      </c>
      <c r="E550" s="17">
        <f>D550*Premissas!$C$6</f>
        <v>0</v>
      </c>
      <c r="F550" s="15">
        <f t="shared" si="1578"/>
        <v>89.49</v>
      </c>
      <c r="G550" s="18">
        <f>F550*Premissas!$C$5</f>
        <v>2884.8563745650108</v>
      </c>
      <c r="H550" s="22">
        <f t="shared" si="1579"/>
        <v>2884.8563745650108</v>
      </c>
    </row>
    <row r="551" spans="1:12" x14ac:dyDescent="0.25">
      <c r="A551" s="6" t="str">
        <f t="shared" ref="A551:C551" si="1606">A536</f>
        <v>janeiro/19</v>
      </c>
      <c r="B551" s="29">
        <f t="shared" ref="B551" si="1607">IF(K543*1.05&lt;C551,K541,K543)</f>
        <v>82</v>
      </c>
      <c r="C551" s="6">
        <f t="shared" ref="C551:E551" si="1608">C536</f>
        <v>81.09</v>
      </c>
      <c r="D551" s="16">
        <f t="shared" si="1577"/>
        <v>0</v>
      </c>
      <c r="E551" s="17">
        <f>D551*Premissas!$C$6</f>
        <v>0</v>
      </c>
      <c r="F551" s="15">
        <f t="shared" si="1578"/>
        <v>82</v>
      </c>
      <c r="G551" s="18">
        <f>F551*Premissas!$C$5</f>
        <v>2643.4039860803541</v>
      </c>
      <c r="H551" s="22">
        <f t="shared" si="1579"/>
        <v>2643.4039860803541</v>
      </c>
    </row>
    <row r="552" spans="1:12" x14ac:dyDescent="0.25">
      <c r="A552" s="6" t="str">
        <f t="shared" ref="A552:C552" si="1609">A537</f>
        <v>dezembro/18</v>
      </c>
      <c r="B552" s="29">
        <f t="shared" ref="B552" si="1610">IF(K543*1.05&lt;C552,K541,K543)</f>
        <v>82</v>
      </c>
      <c r="C552" s="6">
        <f t="shared" ref="C552:E552" si="1611">C537</f>
        <v>66.98</v>
      </c>
      <c r="D552" s="16">
        <f t="shared" si="1577"/>
        <v>0</v>
      </c>
      <c r="E552" s="17">
        <f>D552*Premissas!$C$6</f>
        <v>0</v>
      </c>
      <c r="F552" s="15">
        <f t="shared" si="1578"/>
        <v>82</v>
      </c>
      <c r="G552" s="18">
        <f>F552*Premissas!$C$5</f>
        <v>2643.4039860803541</v>
      </c>
      <c r="H552" s="22">
        <f t="shared" si="1579"/>
        <v>2643.4039860803541</v>
      </c>
    </row>
    <row r="553" spans="1:12" x14ac:dyDescent="0.25">
      <c r="A553" s="6" t="str">
        <f t="shared" ref="A553:C553" si="1612">A538</f>
        <v>novembro/18</v>
      </c>
      <c r="B553" s="29">
        <f t="shared" ref="B553" si="1613">IF(K543*1.05&lt;C553,K541,K543)</f>
        <v>82</v>
      </c>
      <c r="C553" s="6">
        <f t="shared" ref="C553:E554" si="1614">C538</f>
        <v>66.42</v>
      </c>
      <c r="D553" s="16">
        <f t="shared" si="1577"/>
        <v>0</v>
      </c>
      <c r="E553" s="17">
        <f>D553*Premissas!$C$6</f>
        <v>0</v>
      </c>
      <c r="F553" s="15">
        <f t="shared" si="1578"/>
        <v>82</v>
      </c>
      <c r="G553" s="18">
        <f>F553*Premissas!$C$5</f>
        <v>2643.4039860803541</v>
      </c>
      <c r="H553" s="22">
        <f t="shared" si="1579"/>
        <v>2643.4039860803541</v>
      </c>
    </row>
    <row r="554" spans="1:12" x14ac:dyDescent="0.25">
      <c r="A554" s="6" t="str">
        <f t="shared" ref="A554:C554" si="1615">A539</f>
        <v>Total/Média</v>
      </c>
      <c r="B554" s="6"/>
      <c r="C554" s="6">
        <f t="shared" si="1614"/>
        <v>89.49</v>
      </c>
      <c r="D554" s="5"/>
      <c r="E554" s="27">
        <f t="shared" ref="E554" si="1616">SUM(E542:E553)</f>
        <v>0</v>
      </c>
      <c r="F554" s="5"/>
      <c r="G554" s="27">
        <f t="shared" ref="G554:H554" si="1617">SUM(G542:G553)</f>
        <v>31962.300221448899</v>
      </c>
      <c r="H554" s="27">
        <f t="shared" si="1617"/>
        <v>31962.300221448899</v>
      </c>
    </row>
    <row r="556" spans="1:12" x14ac:dyDescent="0.25">
      <c r="A556" s="6" t="str">
        <f t="shared" ref="A556:C556" si="1618">A541</f>
        <v>Data</v>
      </c>
      <c r="B556" s="6" t="str">
        <f t="shared" si="1618"/>
        <v>kW (C)</v>
      </c>
      <c r="C556" s="6" t="str">
        <f t="shared" si="1618"/>
        <v>kW (L)</v>
      </c>
      <c r="D556" s="14" t="s">
        <v>20</v>
      </c>
      <c r="E556" s="14" t="s">
        <v>21</v>
      </c>
      <c r="F556" s="6" t="s">
        <v>22</v>
      </c>
      <c r="G556" s="6" t="s">
        <v>23</v>
      </c>
      <c r="H556" s="14" t="s">
        <v>26</v>
      </c>
      <c r="J556" s="52" t="s">
        <v>161</v>
      </c>
      <c r="K556">
        <f t="shared" ref="K556:K557" si="1619">K541</f>
        <v>89.49</v>
      </c>
    </row>
    <row r="557" spans="1:12" x14ac:dyDescent="0.25">
      <c r="A557" s="6" t="str">
        <f t="shared" ref="A557:C557" si="1620">A542</f>
        <v>outubro/19</v>
      </c>
      <c r="B557" s="29">
        <f t="shared" ref="B557" si="1621">IF(K558*1.05&lt;C557,K556,K558)</f>
        <v>83</v>
      </c>
      <c r="C557" s="6">
        <f t="shared" ref="C557:E557" si="1622">C542</f>
        <v>63.39</v>
      </c>
      <c r="D557" s="16">
        <f t="shared" ref="D557:D568" si="1623">IF(C557&gt;1.05*B557,C557-B557,0)</f>
        <v>0</v>
      </c>
      <c r="E557" s="17">
        <f>D557*Premissas!$C$6</f>
        <v>0</v>
      </c>
      <c r="F557" s="15">
        <f t="shared" ref="F557:F620" si="1624">LARGE(B557:C557,1)</f>
        <v>83</v>
      </c>
      <c r="G557" s="18">
        <f>F557*Premissas!$C$5</f>
        <v>2675.640620056944</v>
      </c>
      <c r="H557" s="22">
        <f t="shared" ref="H557:H568" si="1625">G557+E557</f>
        <v>2675.640620056944</v>
      </c>
      <c r="J557" t="s">
        <v>162</v>
      </c>
      <c r="K557">
        <f t="shared" si="1619"/>
        <v>46.48</v>
      </c>
    </row>
    <row r="558" spans="1:12" x14ac:dyDescent="0.25">
      <c r="A558" s="6" t="str">
        <f t="shared" ref="A558:C558" si="1626">A543</f>
        <v>setembro/19</v>
      </c>
      <c r="B558" s="29">
        <f t="shared" ref="B558" si="1627">IF(K558*1.05&lt;C558,K556,K558)</f>
        <v>83</v>
      </c>
      <c r="C558" s="6">
        <f t="shared" ref="C558:E558" si="1628">C543</f>
        <v>58.91</v>
      </c>
      <c r="D558" s="16">
        <f t="shared" si="1623"/>
        <v>0</v>
      </c>
      <c r="E558" s="17">
        <f>D558*Premissas!$C$6</f>
        <v>0</v>
      </c>
      <c r="F558" s="15">
        <f t="shared" si="1624"/>
        <v>83</v>
      </c>
      <c r="G558" s="18">
        <f>F558*Premissas!$C$5</f>
        <v>2675.640620056944</v>
      </c>
      <c r="H558" s="22">
        <f t="shared" si="1625"/>
        <v>2675.640620056944</v>
      </c>
      <c r="J558" t="s">
        <v>164</v>
      </c>
      <c r="K558">
        <f t="shared" ref="K558" si="1629">K543+1</f>
        <v>83</v>
      </c>
    </row>
    <row r="559" spans="1:12" x14ac:dyDescent="0.25">
      <c r="A559" s="6" t="str">
        <f t="shared" ref="A559:C559" si="1630">A544</f>
        <v>agosto/19</v>
      </c>
      <c r="B559" s="29">
        <f t="shared" ref="B559" si="1631">IF(K558*1.05&lt;C559,K556,K558)</f>
        <v>83</v>
      </c>
      <c r="C559" s="6">
        <f t="shared" ref="C559:E559" si="1632">C544</f>
        <v>46.48</v>
      </c>
      <c r="D559" s="16">
        <f t="shared" si="1623"/>
        <v>0</v>
      </c>
      <c r="E559" s="17">
        <f>D559*Premissas!$C$6</f>
        <v>0</v>
      </c>
      <c r="F559" s="15">
        <f t="shared" si="1624"/>
        <v>83</v>
      </c>
      <c r="G559" s="18">
        <f>F559*Premissas!$C$5</f>
        <v>2675.640620056944</v>
      </c>
      <c r="H559" s="22">
        <f t="shared" si="1625"/>
        <v>2675.640620056944</v>
      </c>
      <c r="J559" t="s">
        <v>163</v>
      </c>
      <c r="L559" s="108">
        <f t="shared" ref="L559" si="1633">H569</f>
        <v>32316.903195191393</v>
      </c>
    </row>
    <row r="560" spans="1:12" x14ac:dyDescent="0.25">
      <c r="A560" s="6" t="str">
        <f t="shared" ref="A560:C560" si="1634">A545</f>
        <v>julho/19</v>
      </c>
      <c r="B560" s="29">
        <f t="shared" ref="B560" si="1635">IF(K558*1.05&lt;C560,K556,K558)</f>
        <v>83</v>
      </c>
      <c r="C560" s="6">
        <f t="shared" ref="C560:E560" si="1636">C545</f>
        <v>63.17</v>
      </c>
      <c r="D560" s="16">
        <f t="shared" si="1623"/>
        <v>0</v>
      </c>
      <c r="E560" s="17">
        <f>D560*Premissas!$C$6</f>
        <v>0</v>
      </c>
      <c r="F560" s="15">
        <f t="shared" si="1624"/>
        <v>83</v>
      </c>
      <c r="G560" s="18">
        <f>F560*Premissas!$C$5</f>
        <v>2675.640620056944</v>
      </c>
      <c r="H560" s="22">
        <f t="shared" si="1625"/>
        <v>2675.640620056944</v>
      </c>
    </row>
    <row r="561" spans="1:12" x14ac:dyDescent="0.25">
      <c r="A561" s="6" t="str">
        <f t="shared" ref="A561:C561" si="1637">A546</f>
        <v>junho/19</v>
      </c>
      <c r="B561" s="29">
        <f t="shared" ref="B561" si="1638">IF(K558*1.05&lt;C561,K556,K558)</f>
        <v>83</v>
      </c>
      <c r="C561" s="6">
        <f t="shared" ref="C561:E561" si="1639">C546</f>
        <v>59.47</v>
      </c>
      <c r="D561" s="16">
        <f t="shared" si="1623"/>
        <v>0</v>
      </c>
      <c r="E561" s="17">
        <f>D561*Premissas!$C$6</f>
        <v>0</v>
      </c>
      <c r="F561" s="15">
        <f t="shared" si="1624"/>
        <v>83</v>
      </c>
      <c r="G561" s="18">
        <f>F561*Premissas!$C$5</f>
        <v>2675.640620056944</v>
      </c>
      <c r="H561" s="22">
        <f t="shared" si="1625"/>
        <v>2675.640620056944</v>
      </c>
    </row>
    <row r="562" spans="1:12" x14ac:dyDescent="0.25">
      <c r="A562" s="6" t="str">
        <f t="shared" ref="A562:C562" si="1640">A547</f>
        <v>maio/19</v>
      </c>
      <c r="B562" s="29">
        <f t="shared" ref="B562" si="1641">IF(K558*1.05&lt;C562,K556,K558)</f>
        <v>83</v>
      </c>
      <c r="C562" s="6">
        <f t="shared" ref="C562:E562" si="1642">C547</f>
        <v>61.04</v>
      </c>
      <c r="D562" s="16">
        <f t="shared" si="1623"/>
        <v>0</v>
      </c>
      <c r="E562" s="17">
        <f>D562*Premissas!$C$6</f>
        <v>0</v>
      </c>
      <c r="F562" s="15">
        <f t="shared" si="1624"/>
        <v>83</v>
      </c>
      <c r="G562" s="18">
        <f>F562*Premissas!$C$5</f>
        <v>2675.640620056944</v>
      </c>
      <c r="H562" s="22">
        <f t="shared" si="1625"/>
        <v>2675.640620056944</v>
      </c>
    </row>
    <row r="563" spans="1:12" x14ac:dyDescent="0.25">
      <c r="A563" s="6" t="str">
        <f t="shared" ref="A563:C563" si="1643">A548</f>
        <v>abril/19</v>
      </c>
      <c r="B563" s="29">
        <f t="shared" ref="B563" si="1644">IF(K558*1.05&lt;C563,K556,K558)</f>
        <v>83</v>
      </c>
      <c r="C563" s="6">
        <f t="shared" ref="C563:E563" si="1645">C548</f>
        <v>81.98</v>
      </c>
      <c r="D563" s="16">
        <f t="shared" si="1623"/>
        <v>0</v>
      </c>
      <c r="E563" s="17">
        <f>D563*Premissas!$C$6</f>
        <v>0</v>
      </c>
      <c r="F563" s="15">
        <f t="shared" si="1624"/>
        <v>83</v>
      </c>
      <c r="G563" s="18">
        <f>F563*Premissas!$C$5</f>
        <v>2675.640620056944</v>
      </c>
      <c r="H563" s="22">
        <f t="shared" si="1625"/>
        <v>2675.640620056944</v>
      </c>
    </row>
    <row r="564" spans="1:12" x14ac:dyDescent="0.25">
      <c r="A564" s="6" t="str">
        <f t="shared" ref="A564:C564" si="1646">A549</f>
        <v>março/19</v>
      </c>
      <c r="B564" s="29">
        <f t="shared" ref="B564" si="1647">IF(K558*1.05&lt;C564,K556,K558)</f>
        <v>83</v>
      </c>
      <c r="C564" s="6">
        <f t="shared" ref="C564:E564" si="1648">C549</f>
        <v>77.73</v>
      </c>
      <c r="D564" s="16">
        <f t="shared" si="1623"/>
        <v>0</v>
      </c>
      <c r="E564" s="17">
        <f>D564*Premissas!$C$6</f>
        <v>0</v>
      </c>
      <c r="F564" s="15">
        <f t="shared" si="1624"/>
        <v>83</v>
      </c>
      <c r="G564" s="18">
        <f>F564*Premissas!$C$5</f>
        <v>2675.640620056944</v>
      </c>
      <c r="H564" s="22">
        <f t="shared" si="1625"/>
        <v>2675.640620056944</v>
      </c>
    </row>
    <row r="565" spans="1:12" x14ac:dyDescent="0.25">
      <c r="A565" s="6" t="str">
        <f t="shared" ref="A565:C565" si="1649">A550</f>
        <v>fevereiro/19</v>
      </c>
      <c r="B565" s="29">
        <f t="shared" ref="B565" si="1650">IF(K558*1.05&lt;C565,K556,K558)</f>
        <v>89.49</v>
      </c>
      <c r="C565" s="6">
        <f t="shared" ref="C565:E565" si="1651">C550</f>
        <v>89.49</v>
      </c>
      <c r="D565" s="16">
        <f t="shared" si="1623"/>
        <v>0</v>
      </c>
      <c r="E565" s="17">
        <f>D565*Premissas!$C$6</f>
        <v>0</v>
      </c>
      <c r="F565" s="15">
        <f t="shared" si="1624"/>
        <v>89.49</v>
      </c>
      <c r="G565" s="18">
        <f>F565*Premissas!$C$5</f>
        <v>2884.8563745650108</v>
      </c>
      <c r="H565" s="22">
        <f t="shared" si="1625"/>
        <v>2884.8563745650108</v>
      </c>
    </row>
    <row r="566" spans="1:12" x14ac:dyDescent="0.25">
      <c r="A566" s="6" t="str">
        <f t="shared" ref="A566:C566" si="1652">A551</f>
        <v>janeiro/19</v>
      </c>
      <c r="B566" s="29">
        <f t="shared" ref="B566" si="1653">IF(K558*1.05&lt;C566,K556,K558)</f>
        <v>83</v>
      </c>
      <c r="C566" s="6">
        <f t="shared" ref="C566:E566" si="1654">C551</f>
        <v>81.09</v>
      </c>
      <c r="D566" s="16">
        <f t="shared" si="1623"/>
        <v>0</v>
      </c>
      <c r="E566" s="17">
        <f>D566*Premissas!$C$6</f>
        <v>0</v>
      </c>
      <c r="F566" s="15">
        <f t="shared" si="1624"/>
        <v>83</v>
      </c>
      <c r="G566" s="18">
        <f>F566*Premissas!$C$5</f>
        <v>2675.640620056944</v>
      </c>
      <c r="H566" s="22">
        <f t="shared" si="1625"/>
        <v>2675.640620056944</v>
      </c>
    </row>
    <row r="567" spans="1:12" x14ac:dyDescent="0.25">
      <c r="A567" s="6" t="str">
        <f t="shared" ref="A567:C567" si="1655">A552</f>
        <v>dezembro/18</v>
      </c>
      <c r="B567" s="29">
        <f t="shared" ref="B567" si="1656">IF(K558*1.05&lt;C567,K556,K558)</f>
        <v>83</v>
      </c>
      <c r="C567" s="6">
        <f t="shared" ref="C567:E567" si="1657">C552</f>
        <v>66.98</v>
      </c>
      <c r="D567" s="16">
        <f t="shared" si="1623"/>
        <v>0</v>
      </c>
      <c r="E567" s="17">
        <f>D567*Premissas!$C$6</f>
        <v>0</v>
      </c>
      <c r="F567" s="15">
        <f t="shared" si="1624"/>
        <v>83</v>
      </c>
      <c r="G567" s="18">
        <f>F567*Premissas!$C$5</f>
        <v>2675.640620056944</v>
      </c>
      <c r="H567" s="22">
        <f t="shared" si="1625"/>
        <v>2675.640620056944</v>
      </c>
    </row>
    <row r="568" spans="1:12" x14ac:dyDescent="0.25">
      <c r="A568" s="6" t="str">
        <f t="shared" ref="A568:C568" si="1658">A553</f>
        <v>novembro/18</v>
      </c>
      <c r="B568" s="29">
        <f t="shared" ref="B568" si="1659">IF(K558*1.05&lt;C568,K556,K558)</f>
        <v>83</v>
      </c>
      <c r="C568" s="6">
        <f t="shared" ref="C568:E569" si="1660">C553</f>
        <v>66.42</v>
      </c>
      <c r="D568" s="16">
        <f t="shared" si="1623"/>
        <v>0</v>
      </c>
      <c r="E568" s="17">
        <f>D568*Premissas!$C$6</f>
        <v>0</v>
      </c>
      <c r="F568" s="15">
        <f t="shared" si="1624"/>
        <v>83</v>
      </c>
      <c r="G568" s="18">
        <f>F568*Premissas!$C$5</f>
        <v>2675.640620056944</v>
      </c>
      <c r="H568" s="22">
        <f t="shared" si="1625"/>
        <v>2675.640620056944</v>
      </c>
    </row>
    <row r="569" spans="1:12" x14ac:dyDescent="0.25">
      <c r="A569" s="6" t="str">
        <f t="shared" ref="A569:C569" si="1661">A554</f>
        <v>Total/Média</v>
      </c>
      <c r="B569" s="6"/>
      <c r="C569" s="6">
        <f t="shared" si="1660"/>
        <v>89.49</v>
      </c>
      <c r="D569" s="5"/>
      <c r="E569" s="27">
        <f t="shared" ref="E569" si="1662">SUM(E557:E568)</f>
        <v>0</v>
      </c>
      <c r="F569" s="5"/>
      <c r="G569" s="27">
        <f t="shared" ref="G569:H569" si="1663">SUM(G557:G568)</f>
        <v>32316.903195191393</v>
      </c>
      <c r="H569" s="27">
        <f t="shared" si="1663"/>
        <v>32316.903195191393</v>
      </c>
    </row>
    <row r="571" spans="1:12" x14ac:dyDescent="0.25">
      <c r="A571" s="6" t="str">
        <f t="shared" ref="A571:C571" si="1664">A556</f>
        <v>Data</v>
      </c>
      <c r="B571" s="6" t="str">
        <f t="shared" si="1664"/>
        <v>kW (C)</v>
      </c>
      <c r="C571" s="6" t="str">
        <f t="shared" si="1664"/>
        <v>kW (L)</v>
      </c>
      <c r="D571" s="14" t="s">
        <v>20</v>
      </c>
      <c r="E571" s="14" t="s">
        <v>21</v>
      </c>
      <c r="F571" s="6" t="s">
        <v>22</v>
      </c>
      <c r="G571" s="6" t="s">
        <v>23</v>
      </c>
      <c r="H571" s="14" t="s">
        <v>26</v>
      </c>
      <c r="J571" s="52" t="s">
        <v>161</v>
      </c>
      <c r="K571">
        <f t="shared" ref="K571:K572" si="1665">K556</f>
        <v>89.49</v>
      </c>
    </row>
    <row r="572" spans="1:12" x14ac:dyDescent="0.25">
      <c r="A572" s="6" t="str">
        <f t="shared" ref="A572:C572" si="1666">A557</f>
        <v>outubro/19</v>
      </c>
      <c r="B572" s="29">
        <f t="shared" ref="B572" si="1667">IF(K573*1.05&lt;C572,K571,K573)</f>
        <v>84</v>
      </c>
      <c r="C572" s="6">
        <f t="shared" ref="C572:E572" si="1668">C557</f>
        <v>63.39</v>
      </c>
      <c r="D572" s="16">
        <f t="shared" ref="D572:D583" si="1669">IF(C572&gt;1.05*B572,C572-B572,0)</f>
        <v>0</v>
      </c>
      <c r="E572" s="17">
        <f>D572*Premissas!$C$6</f>
        <v>0</v>
      </c>
      <c r="F572" s="15">
        <f t="shared" ref="F572:F635" si="1670">LARGE(B572:C572,1)</f>
        <v>84</v>
      </c>
      <c r="G572" s="18">
        <f>F572*Premissas!$C$5</f>
        <v>2707.8772540335335</v>
      </c>
      <c r="H572" s="22">
        <f t="shared" ref="H572:H583" si="1671">G572+E572</f>
        <v>2707.8772540335335</v>
      </c>
      <c r="J572" t="s">
        <v>162</v>
      </c>
      <c r="K572">
        <f t="shared" si="1665"/>
        <v>46.48</v>
      </c>
    </row>
    <row r="573" spans="1:12" x14ac:dyDescent="0.25">
      <c r="A573" s="6" t="str">
        <f t="shared" ref="A573:C573" si="1672">A558</f>
        <v>setembro/19</v>
      </c>
      <c r="B573" s="29">
        <f t="shared" ref="B573" si="1673">IF(K573*1.05&lt;C573,K571,K573)</f>
        <v>84</v>
      </c>
      <c r="C573" s="6">
        <f t="shared" ref="C573:E573" si="1674">C558</f>
        <v>58.91</v>
      </c>
      <c r="D573" s="16">
        <f t="shared" si="1669"/>
        <v>0</v>
      </c>
      <c r="E573" s="17">
        <f>D573*Premissas!$C$6</f>
        <v>0</v>
      </c>
      <c r="F573" s="15">
        <f t="shared" si="1670"/>
        <v>84</v>
      </c>
      <c r="G573" s="18">
        <f>F573*Premissas!$C$5</f>
        <v>2707.8772540335335</v>
      </c>
      <c r="H573" s="22">
        <f t="shared" si="1671"/>
        <v>2707.8772540335335</v>
      </c>
      <c r="J573" t="s">
        <v>164</v>
      </c>
      <c r="K573">
        <f t="shared" ref="K573" si="1675">K558+1</f>
        <v>84</v>
      </c>
    </row>
    <row r="574" spans="1:12" x14ac:dyDescent="0.25">
      <c r="A574" s="6" t="str">
        <f t="shared" ref="A574:C574" si="1676">A559</f>
        <v>agosto/19</v>
      </c>
      <c r="B574" s="29">
        <f t="shared" ref="B574" si="1677">IF(K573*1.05&lt;C574,K571,K573)</f>
        <v>84</v>
      </c>
      <c r="C574" s="6">
        <f t="shared" ref="C574:E574" si="1678">C559</f>
        <v>46.48</v>
      </c>
      <c r="D574" s="16">
        <f t="shared" si="1669"/>
        <v>0</v>
      </c>
      <c r="E574" s="17">
        <f>D574*Premissas!$C$6</f>
        <v>0</v>
      </c>
      <c r="F574" s="15">
        <f t="shared" si="1670"/>
        <v>84</v>
      </c>
      <c r="G574" s="18">
        <f>F574*Premissas!$C$5</f>
        <v>2707.8772540335335</v>
      </c>
      <c r="H574" s="22">
        <f t="shared" si="1671"/>
        <v>2707.8772540335335</v>
      </c>
      <c r="J574" t="s">
        <v>163</v>
      </c>
      <c r="L574" s="108">
        <f t="shared" ref="L574" si="1679">H584</f>
        <v>32671.50616893388</v>
      </c>
    </row>
    <row r="575" spans="1:12" x14ac:dyDescent="0.25">
      <c r="A575" s="6" t="str">
        <f t="shared" ref="A575:C575" si="1680">A560</f>
        <v>julho/19</v>
      </c>
      <c r="B575" s="29">
        <f t="shared" ref="B575" si="1681">IF(K573*1.05&lt;C575,K571,K573)</f>
        <v>84</v>
      </c>
      <c r="C575" s="6">
        <f t="shared" ref="C575:E575" si="1682">C560</f>
        <v>63.17</v>
      </c>
      <c r="D575" s="16">
        <f t="shared" si="1669"/>
        <v>0</v>
      </c>
      <c r="E575" s="17">
        <f>D575*Premissas!$C$6</f>
        <v>0</v>
      </c>
      <c r="F575" s="15">
        <f t="shared" si="1670"/>
        <v>84</v>
      </c>
      <c r="G575" s="18">
        <f>F575*Premissas!$C$5</f>
        <v>2707.8772540335335</v>
      </c>
      <c r="H575" s="22">
        <f t="shared" si="1671"/>
        <v>2707.8772540335335</v>
      </c>
    </row>
    <row r="576" spans="1:12" x14ac:dyDescent="0.25">
      <c r="A576" s="6" t="str">
        <f t="shared" ref="A576:C576" si="1683">A561</f>
        <v>junho/19</v>
      </c>
      <c r="B576" s="29">
        <f t="shared" ref="B576" si="1684">IF(K573*1.05&lt;C576,K571,K573)</f>
        <v>84</v>
      </c>
      <c r="C576" s="6">
        <f t="shared" ref="C576:E576" si="1685">C561</f>
        <v>59.47</v>
      </c>
      <c r="D576" s="16">
        <f t="shared" si="1669"/>
        <v>0</v>
      </c>
      <c r="E576" s="17">
        <f>D576*Premissas!$C$6</f>
        <v>0</v>
      </c>
      <c r="F576" s="15">
        <f t="shared" si="1670"/>
        <v>84</v>
      </c>
      <c r="G576" s="18">
        <f>F576*Premissas!$C$5</f>
        <v>2707.8772540335335</v>
      </c>
      <c r="H576" s="22">
        <f t="shared" si="1671"/>
        <v>2707.8772540335335</v>
      </c>
    </row>
    <row r="577" spans="1:12" x14ac:dyDescent="0.25">
      <c r="A577" s="6" t="str">
        <f t="shared" ref="A577:C577" si="1686">A562</f>
        <v>maio/19</v>
      </c>
      <c r="B577" s="29">
        <f t="shared" ref="B577" si="1687">IF(K573*1.05&lt;C577,K571,K573)</f>
        <v>84</v>
      </c>
      <c r="C577" s="6">
        <f t="shared" ref="C577:E577" si="1688">C562</f>
        <v>61.04</v>
      </c>
      <c r="D577" s="16">
        <f t="shared" si="1669"/>
        <v>0</v>
      </c>
      <c r="E577" s="17">
        <f>D577*Premissas!$C$6</f>
        <v>0</v>
      </c>
      <c r="F577" s="15">
        <f t="shared" si="1670"/>
        <v>84</v>
      </c>
      <c r="G577" s="18">
        <f>F577*Premissas!$C$5</f>
        <v>2707.8772540335335</v>
      </c>
      <c r="H577" s="22">
        <f t="shared" si="1671"/>
        <v>2707.8772540335335</v>
      </c>
    </row>
    <row r="578" spans="1:12" x14ac:dyDescent="0.25">
      <c r="A578" s="6" t="str">
        <f t="shared" ref="A578:C578" si="1689">A563</f>
        <v>abril/19</v>
      </c>
      <c r="B578" s="29">
        <f t="shared" ref="B578" si="1690">IF(K573*1.05&lt;C578,K571,K573)</f>
        <v>84</v>
      </c>
      <c r="C578" s="6">
        <f t="shared" ref="C578:E578" si="1691">C563</f>
        <v>81.98</v>
      </c>
      <c r="D578" s="16">
        <f t="shared" si="1669"/>
        <v>0</v>
      </c>
      <c r="E578" s="17">
        <f>D578*Premissas!$C$6</f>
        <v>0</v>
      </c>
      <c r="F578" s="15">
        <f t="shared" si="1670"/>
        <v>84</v>
      </c>
      <c r="G578" s="18">
        <f>F578*Premissas!$C$5</f>
        <v>2707.8772540335335</v>
      </c>
      <c r="H578" s="22">
        <f t="shared" si="1671"/>
        <v>2707.8772540335335</v>
      </c>
    </row>
    <row r="579" spans="1:12" x14ac:dyDescent="0.25">
      <c r="A579" s="6" t="str">
        <f t="shared" ref="A579:C579" si="1692">A564</f>
        <v>março/19</v>
      </c>
      <c r="B579" s="29">
        <f t="shared" ref="B579" si="1693">IF(K573*1.05&lt;C579,K571,K573)</f>
        <v>84</v>
      </c>
      <c r="C579" s="6">
        <f t="shared" ref="C579:E579" si="1694">C564</f>
        <v>77.73</v>
      </c>
      <c r="D579" s="16">
        <f t="shared" si="1669"/>
        <v>0</v>
      </c>
      <c r="E579" s="17">
        <f>D579*Premissas!$C$6</f>
        <v>0</v>
      </c>
      <c r="F579" s="15">
        <f t="shared" si="1670"/>
        <v>84</v>
      </c>
      <c r="G579" s="18">
        <f>F579*Premissas!$C$5</f>
        <v>2707.8772540335335</v>
      </c>
      <c r="H579" s="22">
        <f t="shared" si="1671"/>
        <v>2707.8772540335335</v>
      </c>
    </row>
    <row r="580" spans="1:12" x14ac:dyDescent="0.25">
      <c r="A580" s="6" t="str">
        <f t="shared" ref="A580:C580" si="1695">A565</f>
        <v>fevereiro/19</v>
      </c>
      <c r="B580" s="29">
        <f t="shared" ref="B580" si="1696">IF(K573*1.05&lt;C580,K571,K573)</f>
        <v>89.49</v>
      </c>
      <c r="C580" s="6">
        <f t="shared" ref="C580:E580" si="1697">C565</f>
        <v>89.49</v>
      </c>
      <c r="D580" s="16">
        <f t="shared" si="1669"/>
        <v>0</v>
      </c>
      <c r="E580" s="17">
        <f>D580*Premissas!$C$6</f>
        <v>0</v>
      </c>
      <c r="F580" s="15">
        <f t="shared" si="1670"/>
        <v>89.49</v>
      </c>
      <c r="G580" s="18">
        <f>F580*Premissas!$C$5</f>
        <v>2884.8563745650108</v>
      </c>
      <c r="H580" s="22">
        <f t="shared" si="1671"/>
        <v>2884.8563745650108</v>
      </c>
    </row>
    <row r="581" spans="1:12" x14ac:dyDescent="0.25">
      <c r="A581" s="6" t="str">
        <f t="shared" ref="A581:C581" si="1698">A566</f>
        <v>janeiro/19</v>
      </c>
      <c r="B581" s="29">
        <f t="shared" ref="B581" si="1699">IF(K573*1.05&lt;C581,K571,K573)</f>
        <v>84</v>
      </c>
      <c r="C581" s="6">
        <f t="shared" ref="C581:E581" si="1700">C566</f>
        <v>81.09</v>
      </c>
      <c r="D581" s="16">
        <f t="shared" si="1669"/>
        <v>0</v>
      </c>
      <c r="E581" s="17">
        <f>D581*Premissas!$C$6</f>
        <v>0</v>
      </c>
      <c r="F581" s="15">
        <f t="shared" si="1670"/>
        <v>84</v>
      </c>
      <c r="G581" s="18">
        <f>F581*Premissas!$C$5</f>
        <v>2707.8772540335335</v>
      </c>
      <c r="H581" s="22">
        <f t="shared" si="1671"/>
        <v>2707.8772540335335</v>
      </c>
    </row>
    <row r="582" spans="1:12" x14ac:dyDescent="0.25">
      <c r="A582" s="6" t="str">
        <f t="shared" ref="A582:C582" si="1701">A567</f>
        <v>dezembro/18</v>
      </c>
      <c r="B582" s="29">
        <f t="shared" ref="B582" si="1702">IF(K573*1.05&lt;C582,K571,K573)</f>
        <v>84</v>
      </c>
      <c r="C582" s="6">
        <f t="shared" ref="C582:E582" si="1703">C567</f>
        <v>66.98</v>
      </c>
      <c r="D582" s="16">
        <f t="shared" si="1669"/>
        <v>0</v>
      </c>
      <c r="E582" s="17">
        <f>D582*Premissas!$C$6</f>
        <v>0</v>
      </c>
      <c r="F582" s="15">
        <f t="shared" si="1670"/>
        <v>84</v>
      </c>
      <c r="G582" s="18">
        <f>F582*Premissas!$C$5</f>
        <v>2707.8772540335335</v>
      </c>
      <c r="H582" s="22">
        <f t="shared" si="1671"/>
        <v>2707.8772540335335</v>
      </c>
    </row>
    <row r="583" spans="1:12" x14ac:dyDescent="0.25">
      <c r="A583" s="6" t="str">
        <f t="shared" ref="A583:C583" si="1704">A568</f>
        <v>novembro/18</v>
      </c>
      <c r="B583" s="29">
        <f t="shared" ref="B583" si="1705">IF(K573*1.05&lt;C583,K571,K573)</f>
        <v>84</v>
      </c>
      <c r="C583" s="6">
        <f t="shared" ref="C583:E584" si="1706">C568</f>
        <v>66.42</v>
      </c>
      <c r="D583" s="16">
        <f t="shared" si="1669"/>
        <v>0</v>
      </c>
      <c r="E583" s="17">
        <f>D583*Premissas!$C$6</f>
        <v>0</v>
      </c>
      <c r="F583" s="15">
        <f t="shared" si="1670"/>
        <v>84</v>
      </c>
      <c r="G583" s="18">
        <f>F583*Premissas!$C$5</f>
        <v>2707.8772540335335</v>
      </c>
      <c r="H583" s="22">
        <f t="shared" si="1671"/>
        <v>2707.8772540335335</v>
      </c>
    </row>
    <row r="584" spans="1:12" x14ac:dyDescent="0.25">
      <c r="A584" s="6" t="str">
        <f t="shared" ref="A584:C584" si="1707">A569</f>
        <v>Total/Média</v>
      </c>
      <c r="B584" s="6"/>
      <c r="C584" s="6">
        <f t="shared" si="1706"/>
        <v>89.49</v>
      </c>
      <c r="D584" s="5"/>
      <c r="E584" s="27">
        <f t="shared" ref="E584" si="1708">SUM(E572:E583)</f>
        <v>0</v>
      </c>
      <c r="F584" s="5"/>
      <c r="G584" s="27">
        <f t="shared" ref="G584:H584" si="1709">SUM(G572:G583)</f>
        <v>32671.50616893388</v>
      </c>
      <c r="H584" s="27">
        <f t="shared" si="1709"/>
        <v>32671.50616893388</v>
      </c>
    </row>
    <row r="586" spans="1:12" x14ac:dyDescent="0.25">
      <c r="A586" s="6" t="str">
        <f t="shared" ref="A586:C586" si="1710">A571</f>
        <v>Data</v>
      </c>
      <c r="B586" s="6" t="str">
        <f t="shared" si="1710"/>
        <v>kW (C)</v>
      </c>
      <c r="C586" s="6" t="str">
        <f t="shared" si="1710"/>
        <v>kW (L)</v>
      </c>
      <c r="D586" s="14" t="s">
        <v>20</v>
      </c>
      <c r="E586" s="14" t="s">
        <v>21</v>
      </c>
      <c r="F586" s="6" t="s">
        <v>22</v>
      </c>
      <c r="G586" s="6" t="s">
        <v>23</v>
      </c>
      <c r="H586" s="14" t="s">
        <v>26</v>
      </c>
      <c r="J586" s="52" t="s">
        <v>161</v>
      </c>
      <c r="K586">
        <f t="shared" ref="K586:K587" si="1711">K571</f>
        <v>89.49</v>
      </c>
    </row>
    <row r="587" spans="1:12" x14ac:dyDescent="0.25">
      <c r="A587" s="6" t="str">
        <f t="shared" ref="A587:C587" si="1712">A572</f>
        <v>outubro/19</v>
      </c>
      <c r="B587" s="29">
        <f t="shared" ref="B587" si="1713">IF(K588*1.05&lt;C587,K586,K588)</f>
        <v>85</v>
      </c>
      <c r="C587" s="6">
        <f t="shared" ref="C587:E587" si="1714">C572</f>
        <v>63.39</v>
      </c>
      <c r="D587" s="16">
        <f t="shared" ref="D587:D598" si="1715">IF(C587&gt;1.05*B587,C587-B587,0)</f>
        <v>0</v>
      </c>
      <c r="E587" s="17">
        <f>D587*Premissas!$C$6</f>
        <v>0</v>
      </c>
      <c r="F587" s="15">
        <f t="shared" ref="F587:F650" si="1716">LARGE(B587:C587,1)</f>
        <v>85</v>
      </c>
      <c r="G587" s="18">
        <f>F587*Premissas!$C$5</f>
        <v>2740.1138880101234</v>
      </c>
      <c r="H587" s="22">
        <f t="shared" ref="H587:H598" si="1717">G587+E587</f>
        <v>2740.1138880101234</v>
      </c>
      <c r="J587" t="s">
        <v>162</v>
      </c>
      <c r="K587">
        <f t="shared" si="1711"/>
        <v>46.48</v>
      </c>
    </row>
    <row r="588" spans="1:12" x14ac:dyDescent="0.25">
      <c r="A588" s="6" t="str">
        <f t="shared" ref="A588:C588" si="1718">A573</f>
        <v>setembro/19</v>
      </c>
      <c r="B588" s="29">
        <f t="shared" ref="B588" si="1719">IF(K588*1.05&lt;C588,K586,K588)</f>
        <v>85</v>
      </c>
      <c r="C588" s="6">
        <f t="shared" ref="C588:E588" si="1720">C573</f>
        <v>58.91</v>
      </c>
      <c r="D588" s="16">
        <f t="shared" si="1715"/>
        <v>0</v>
      </c>
      <c r="E588" s="17">
        <f>D588*Premissas!$C$6</f>
        <v>0</v>
      </c>
      <c r="F588" s="15">
        <f t="shared" si="1716"/>
        <v>85</v>
      </c>
      <c r="G588" s="18">
        <f>F588*Premissas!$C$5</f>
        <v>2740.1138880101234</v>
      </c>
      <c r="H588" s="22">
        <f t="shared" si="1717"/>
        <v>2740.1138880101234</v>
      </c>
      <c r="J588" t="s">
        <v>164</v>
      </c>
      <c r="K588">
        <f t="shared" ref="K588" si="1721">K573+1</f>
        <v>85</v>
      </c>
    </row>
    <row r="589" spans="1:12" x14ac:dyDescent="0.25">
      <c r="A589" s="6" t="str">
        <f t="shared" ref="A589:C589" si="1722">A574</f>
        <v>agosto/19</v>
      </c>
      <c r="B589" s="29">
        <f t="shared" ref="B589" si="1723">IF(K588*1.05&lt;C589,K586,K588)</f>
        <v>85</v>
      </c>
      <c r="C589" s="6">
        <f t="shared" ref="C589:E589" si="1724">C574</f>
        <v>46.48</v>
      </c>
      <c r="D589" s="16">
        <f t="shared" si="1715"/>
        <v>0</v>
      </c>
      <c r="E589" s="17">
        <f>D589*Premissas!$C$6</f>
        <v>0</v>
      </c>
      <c r="F589" s="15">
        <f t="shared" si="1716"/>
        <v>85</v>
      </c>
      <c r="G589" s="18">
        <f>F589*Premissas!$C$5</f>
        <v>2740.1138880101234</v>
      </c>
      <c r="H589" s="22">
        <f t="shared" si="1717"/>
        <v>2740.1138880101234</v>
      </c>
      <c r="J589" t="s">
        <v>163</v>
      </c>
      <c r="L589" s="108">
        <f t="shared" ref="L589" si="1725">H599</f>
        <v>33026.109142676374</v>
      </c>
    </row>
    <row r="590" spans="1:12" x14ac:dyDescent="0.25">
      <c r="A590" s="6" t="str">
        <f t="shared" ref="A590:C590" si="1726">A575</f>
        <v>julho/19</v>
      </c>
      <c r="B590" s="29">
        <f t="shared" ref="B590" si="1727">IF(K588*1.05&lt;C590,K586,K588)</f>
        <v>85</v>
      </c>
      <c r="C590" s="6">
        <f t="shared" ref="C590:E590" si="1728">C575</f>
        <v>63.17</v>
      </c>
      <c r="D590" s="16">
        <f t="shared" si="1715"/>
        <v>0</v>
      </c>
      <c r="E590" s="17">
        <f>D590*Premissas!$C$6</f>
        <v>0</v>
      </c>
      <c r="F590" s="15">
        <f t="shared" si="1716"/>
        <v>85</v>
      </c>
      <c r="G590" s="18">
        <f>F590*Premissas!$C$5</f>
        <v>2740.1138880101234</v>
      </c>
      <c r="H590" s="22">
        <f t="shared" si="1717"/>
        <v>2740.1138880101234</v>
      </c>
    </row>
    <row r="591" spans="1:12" x14ac:dyDescent="0.25">
      <c r="A591" s="6" t="str">
        <f t="shared" ref="A591:C591" si="1729">A576</f>
        <v>junho/19</v>
      </c>
      <c r="B591" s="29">
        <f t="shared" ref="B591" si="1730">IF(K588*1.05&lt;C591,K586,K588)</f>
        <v>85</v>
      </c>
      <c r="C591" s="6">
        <f t="shared" ref="C591:E591" si="1731">C576</f>
        <v>59.47</v>
      </c>
      <c r="D591" s="16">
        <f t="shared" si="1715"/>
        <v>0</v>
      </c>
      <c r="E591" s="17">
        <f>D591*Premissas!$C$6</f>
        <v>0</v>
      </c>
      <c r="F591" s="15">
        <f t="shared" si="1716"/>
        <v>85</v>
      </c>
      <c r="G591" s="18">
        <f>F591*Premissas!$C$5</f>
        <v>2740.1138880101234</v>
      </c>
      <c r="H591" s="22">
        <f t="shared" si="1717"/>
        <v>2740.1138880101234</v>
      </c>
    </row>
    <row r="592" spans="1:12" x14ac:dyDescent="0.25">
      <c r="A592" s="6" t="str">
        <f t="shared" ref="A592:C592" si="1732">A577</f>
        <v>maio/19</v>
      </c>
      <c r="B592" s="29">
        <f t="shared" ref="B592" si="1733">IF(K588*1.05&lt;C592,K586,K588)</f>
        <v>85</v>
      </c>
      <c r="C592" s="6">
        <f t="shared" ref="C592:E592" si="1734">C577</f>
        <v>61.04</v>
      </c>
      <c r="D592" s="16">
        <f t="shared" si="1715"/>
        <v>0</v>
      </c>
      <c r="E592" s="17">
        <f>D592*Premissas!$C$6</f>
        <v>0</v>
      </c>
      <c r="F592" s="15">
        <f t="shared" si="1716"/>
        <v>85</v>
      </c>
      <c r="G592" s="18">
        <f>F592*Premissas!$C$5</f>
        <v>2740.1138880101234</v>
      </c>
      <c r="H592" s="22">
        <f t="shared" si="1717"/>
        <v>2740.1138880101234</v>
      </c>
    </row>
    <row r="593" spans="1:12" x14ac:dyDescent="0.25">
      <c r="A593" s="6" t="str">
        <f t="shared" ref="A593:C593" si="1735">A578</f>
        <v>abril/19</v>
      </c>
      <c r="B593" s="29">
        <f t="shared" ref="B593" si="1736">IF(K588*1.05&lt;C593,K586,K588)</f>
        <v>85</v>
      </c>
      <c r="C593" s="6">
        <f t="shared" ref="C593:E593" si="1737">C578</f>
        <v>81.98</v>
      </c>
      <c r="D593" s="16">
        <f t="shared" si="1715"/>
        <v>0</v>
      </c>
      <c r="E593" s="17">
        <f>D593*Premissas!$C$6</f>
        <v>0</v>
      </c>
      <c r="F593" s="15">
        <f t="shared" si="1716"/>
        <v>85</v>
      </c>
      <c r="G593" s="18">
        <f>F593*Premissas!$C$5</f>
        <v>2740.1138880101234</v>
      </c>
      <c r="H593" s="22">
        <f t="shared" si="1717"/>
        <v>2740.1138880101234</v>
      </c>
    </row>
    <row r="594" spans="1:12" x14ac:dyDescent="0.25">
      <c r="A594" s="6" t="str">
        <f t="shared" ref="A594:C594" si="1738">A579</f>
        <v>março/19</v>
      </c>
      <c r="B594" s="29">
        <f t="shared" ref="B594" si="1739">IF(K588*1.05&lt;C594,K586,K588)</f>
        <v>85</v>
      </c>
      <c r="C594" s="6">
        <f t="shared" ref="C594:E594" si="1740">C579</f>
        <v>77.73</v>
      </c>
      <c r="D594" s="16">
        <f t="shared" si="1715"/>
        <v>0</v>
      </c>
      <c r="E594" s="17">
        <f>D594*Premissas!$C$6</f>
        <v>0</v>
      </c>
      <c r="F594" s="15">
        <f t="shared" si="1716"/>
        <v>85</v>
      </c>
      <c r="G594" s="18">
        <f>F594*Premissas!$C$5</f>
        <v>2740.1138880101234</v>
      </c>
      <c r="H594" s="22">
        <f t="shared" si="1717"/>
        <v>2740.1138880101234</v>
      </c>
    </row>
    <row r="595" spans="1:12" x14ac:dyDescent="0.25">
      <c r="A595" s="6" t="str">
        <f t="shared" ref="A595:C595" si="1741">A580</f>
        <v>fevereiro/19</v>
      </c>
      <c r="B595" s="29">
        <f t="shared" ref="B595" si="1742">IF(K588*1.05&lt;C595,K586,K588)</f>
        <v>89.49</v>
      </c>
      <c r="C595" s="6">
        <f t="shared" ref="C595:E595" si="1743">C580</f>
        <v>89.49</v>
      </c>
      <c r="D595" s="16">
        <f t="shared" si="1715"/>
        <v>0</v>
      </c>
      <c r="E595" s="17">
        <f>D595*Premissas!$C$6</f>
        <v>0</v>
      </c>
      <c r="F595" s="15">
        <f t="shared" si="1716"/>
        <v>89.49</v>
      </c>
      <c r="G595" s="18">
        <f>F595*Premissas!$C$5</f>
        <v>2884.8563745650108</v>
      </c>
      <c r="H595" s="22">
        <f t="shared" si="1717"/>
        <v>2884.8563745650108</v>
      </c>
    </row>
    <row r="596" spans="1:12" x14ac:dyDescent="0.25">
      <c r="A596" s="6" t="str">
        <f t="shared" ref="A596:C596" si="1744">A581</f>
        <v>janeiro/19</v>
      </c>
      <c r="B596" s="29">
        <f t="shared" ref="B596" si="1745">IF(K588*1.05&lt;C596,K586,K588)</f>
        <v>85</v>
      </c>
      <c r="C596" s="6">
        <f t="shared" ref="C596:E596" si="1746">C581</f>
        <v>81.09</v>
      </c>
      <c r="D596" s="16">
        <f t="shared" si="1715"/>
        <v>0</v>
      </c>
      <c r="E596" s="17">
        <f>D596*Premissas!$C$6</f>
        <v>0</v>
      </c>
      <c r="F596" s="15">
        <f t="shared" si="1716"/>
        <v>85</v>
      </c>
      <c r="G596" s="18">
        <f>F596*Premissas!$C$5</f>
        <v>2740.1138880101234</v>
      </c>
      <c r="H596" s="22">
        <f t="shared" si="1717"/>
        <v>2740.1138880101234</v>
      </c>
    </row>
    <row r="597" spans="1:12" x14ac:dyDescent="0.25">
      <c r="A597" s="6" t="str">
        <f t="shared" ref="A597:C597" si="1747">A582</f>
        <v>dezembro/18</v>
      </c>
      <c r="B597" s="29">
        <f t="shared" ref="B597" si="1748">IF(K588*1.05&lt;C597,K586,K588)</f>
        <v>85</v>
      </c>
      <c r="C597" s="6">
        <f t="shared" ref="C597:E597" si="1749">C582</f>
        <v>66.98</v>
      </c>
      <c r="D597" s="16">
        <f t="shared" si="1715"/>
        <v>0</v>
      </c>
      <c r="E597" s="17">
        <f>D597*Premissas!$C$6</f>
        <v>0</v>
      </c>
      <c r="F597" s="15">
        <f t="shared" si="1716"/>
        <v>85</v>
      </c>
      <c r="G597" s="18">
        <f>F597*Premissas!$C$5</f>
        <v>2740.1138880101234</v>
      </c>
      <c r="H597" s="22">
        <f t="shared" si="1717"/>
        <v>2740.1138880101234</v>
      </c>
    </row>
    <row r="598" spans="1:12" x14ac:dyDescent="0.25">
      <c r="A598" s="6" t="str">
        <f t="shared" ref="A598:C598" si="1750">A583</f>
        <v>novembro/18</v>
      </c>
      <c r="B598" s="29">
        <f t="shared" ref="B598" si="1751">IF(K588*1.05&lt;C598,K586,K588)</f>
        <v>85</v>
      </c>
      <c r="C598" s="6">
        <f t="shared" ref="C598:E599" si="1752">C583</f>
        <v>66.42</v>
      </c>
      <c r="D598" s="16">
        <f t="shared" si="1715"/>
        <v>0</v>
      </c>
      <c r="E598" s="17">
        <f>D598*Premissas!$C$6</f>
        <v>0</v>
      </c>
      <c r="F598" s="15">
        <f t="shared" si="1716"/>
        <v>85</v>
      </c>
      <c r="G598" s="18">
        <f>F598*Premissas!$C$5</f>
        <v>2740.1138880101234</v>
      </c>
      <c r="H598" s="22">
        <f t="shared" si="1717"/>
        <v>2740.1138880101234</v>
      </c>
    </row>
    <row r="599" spans="1:12" x14ac:dyDescent="0.25">
      <c r="A599" s="6" t="str">
        <f t="shared" ref="A599:C599" si="1753">A584</f>
        <v>Total/Média</v>
      </c>
      <c r="B599" s="6"/>
      <c r="C599" s="6">
        <f t="shared" si="1752"/>
        <v>89.49</v>
      </c>
      <c r="D599" s="5"/>
      <c r="E599" s="27">
        <f t="shared" ref="E599" si="1754">SUM(E587:E598)</f>
        <v>0</v>
      </c>
      <c r="F599" s="5"/>
      <c r="G599" s="27">
        <f t="shared" ref="G599:H599" si="1755">SUM(G587:G598)</f>
        <v>33026.109142676374</v>
      </c>
      <c r="H599" s="27">
        <f t="shared" si="1755"/>
        <v>33026.109142676374</v>
      </c>
    </row>
    <row r="601" spans="1:12" x14ac:dyDescent="0.25">
      <c r="A601" s="6" t="str">
        <f t="shared" ref="A601:C601" si="1756">A586</f>
        <v>Data</v>
      </c>
      <c r="B601" s="6" t="str">
        <f t="shared" si="1756"/>
        <v>kW (C)</v>
      </c>
      <c r="C601" s="6" t="str">
        <f t="shared" si="1756"/>
        <v>kW (L)</v>
      </c>
      <c r="D601" s="14" t="s">
        <v>20</v>
      </c>
      <c r="E601" s="14" t="s">
        <v>21</v>
      </c>
      <c r="F601" s="6" t="s">
        <v>22</v>
      </c>
      <c r="G601" s="6" t="s">
        <v>23</v>
      </c>
      <c r="H601" s="14" t="s">
        <v>26</v>
      </c>
      <c r="J601" s="52" t="s">
        <v>161</v>
      </c>
      <c r="K601">
        <f t="shared" ref="K601:K602" si="1757">K586</f>
        <v>89.49</v>
      </c>
    </row>
    <row r="602" spans="1:12" x14ac:dyDescent="0.25">
      <c r="A602" s="6" t="str">
        <f t="shared" ref="A602:C602" si="1758">A587</f>
        <v>outubro/19</v>
      </c>
      <c r="B602" s="29">
        <f t="shared" ref="B602" si="1759">IF(K603*1.05&lt;C602,K601,K603)</f>
        <v>86</v>
      </c>
      <c r="C602" s="6">
        <f t="shared" ref="C602:E602" si="1760">C587</f>
        <v>63.39</v>
      </c>
      <c r="D602" s="16">
        <f t="shared" ref="D602:D613" si="1761">IF(C602&gt;1.05*B602,C602-B602,0)</f>
        <v>0</v>
      </c>
      <c r="E602" s="17">
        <f>D602*Premissas!$C$6</f>
        <v>0</v>
      </c>
      <c r="F602" s="15">
        <f t="shared" ref="F602:F665" si="1762">LARGE(B602:C602,1)</f>
        <v>86</v>
      </c>
      <c r="G602" s="18">
        <f>F602*Premissas!$C$5</f>
        <v>2772.3505219867129</v>
      </c>
      <c r="H602" s="22">
        <f t="shared" ref="H602:H613" si="1763">G602+E602</f>
        <v>2772.3505219867129</v>
      </c>
      <c r="J602" t="s">
        <v>162</v>
      </c>
      <c r="K602">
        <f t="shared" si="1757"/>
        <v>46.48</v>
      </c>
    </row>
    <row r="603" spans="1:12" x14ac:dyDescent="0.25">
      <c r="A603" s="6" t="str">
        <f t="shared" ref="A603:C603" si="1764">A588</f>
        <v>setembro/19</v>
      </c>
      <c r="B603" s="29">
        <f t="shared" ref="B603" si="1765">IF(K603*1.05&lt;C603,K601,K603)</f>
        <v>86</v>
      </c>
      <c r="C603" s="6">
        <f t="shared" ref="C603:E603" si="1766">C588</f>
        <v>58.91</v>
      </c>
      <c r="D603" s="16">
        <f t="shared" si="1761"/>
        <v>0</v>
      </c>
      <c r="E603" s="17">
        <f>D603*Premissas!$C$6</f>
        <v>0</v>
      </c>
      <c r="F603" s="15">
        <f t="shared" si="1762"/>
        <v>86</v>
      </c>
      <c r="G603" s="18">
        <f>F603*Premissas!$C$5</f>
        <v>2772.3505219867129</v>
      </c>
      <c r="H603" s="22">
        <f t="shared" si="1763"/>
        <v>2772.3505219867129</v>
      </c>
      <c r="J603" t="s">
        <v>164</v>
      </c>
      <c r="K603">
        <f t="shared" ref="K603" si="1767">K588+1</f>
        <v>86</v>
      </c>
    </row>
    <row r="604" spans="1:12" x14ac:dyDescent="0.25">
      <c r="A604" s="6" t="str">
        <f t="shared" ref="A604:C604" si="1768">A589</f>
        <v>agosto/19</v>
      </c>
      <c r="B604" s="29">
        <f t="shared" ref="B604" si="1769">IF(K603*1.05&lt;C604,K601,K603)</f>
        <v>86</v>
      </c>
      <c r="C604" s="6">
        <f t="shared" ref="C604:E604" si="1770">C589</f>
        <v>46.48</v>
      </c>
      <c r="D604" s="16">
        <f t="shared" si="1761"/>
        <v>0</v>
      </c>
      <c r="E604" s="17">
        <f>D604*Premissas!$C$6</f>
        <v>0</v>
      </c>
      <c r="F604" s="15">
        <f t="shared" si="1762"/>
        <v>86</v>
      </c>
      <c r="G604" s="18">
        <f>F604*Premissas!$C$5</f>
        <v>2772.3505219867129</v>
      </c>
      <c r="H604" s="22">
        <f t="shared" si="1763"/>
        <v>2772.3505219867129</v>
      </c>
      <c r="J604" t="s">
        <v>163</v>
      </c>
      <c r="L604" s="108">
        <f t="shared" ref="L604" si="1771">H614</f>
        <v>33380.712116418857</v>
      </c>
    </row>
    <row r="605" spans="1:12" x14ac:dyDescent="0.25">
      <c r="A605" s="6" t="str">
        <f t="shared" ref="A605:C605" si="1772">A590</f>
        <v>julho/19</v>
      </c>
      <c r="B605" s="29">
        <f t="shared" ref="B605" si="1773">IF(K603*1.05&lt;C605,K601,K603)</f>
        <v>86</v>
      </c>
      <c r="C605" s="6">
        <f t="shared" ref="C605:E605" si="1774">C590</f>
        <v>63.17</v>
      </c>
      <c r="D605" s="16">
        <f t="shared" si="1761"/>
        <v>0</v>
      </c>
      <c r="E605" s="17">
        <f>D605*Premissas!$C$6</f>
        <v>0</v>
      </c>
      <c r="F605" s="15">
        <f t="shared" si="1762"/>
        <v>86</v>
      </c>
      <c r="G605" s="18">
        <f>F605*Premissas!$C$5</f>
        <v>2772.3505219867129</v>
      </c>
      <c r="H605" s="22">
        <f t="shared" si="1763"/>
        <v>2772.3505219867129</v>
      </c>
    </row>
    <row r="606" spans="1:12" x14ac:dyDescent="0.25">
      <c r="A606" s="6" t="str">
        <f t="shared" ref="A606:C606" si="1775">A591</f>
        <v>junho/19</v>
      </c>
      <c r="B606" s="29">
        <f t="shared" ref="B606" si="1776">IF(K603*1.05&lt;C606,K601,K603)</f>
        <v>86</v>
      </c>
      <c r="C606" s="6">
        <f t="shared" ref="C606:E606" si="1777">C591</f>
        <v>59.47</v>
      </c>
      <c r="D606" s="16">
        <f t="shared" si="1761"/>
        <v>0</v>
      </c>
      <c r="E606" s="17">
        <f>D606*Premissas!$C$6</f>
        <v>0</v>
      </c>
      <c r="F606" s="15">
        <f t="shared" si="1762"/>
        <v>86</v>
      </c>
      <c r="G606" s="18">
        <f>F606*Premissas!$C$5</f>
        <v>2772.3505219867129</v>
      </c>
      <c r="H606" s="22">
        <f t="shared" si="1763"/>
        <v>2772.3505219867129</v>
      </c>
    </row>
    <row r="607" spans="1:12" x14ac:dyDescent="0.25">
      <c r="A607" s="6" t="str">
        <f t="shared" ref="A607:C607" si="1778">A592</f>
        <v>maio/19</v>
      </c>
      <c r="B607" s="29">
        <f t="shared" ref="B607" si="1779">IF(K603*1.05&lt;C607,K601,K603)</f>
        <v>86</v>
      </c>
      <c r="C607" s="6">
        <f t="shared" ref="C607:E607" si="1780">C592</f>
        <v>61.04</v>
      </c>
      <c r="D607" s="16">
        <f t="shared" si="1761"/>
        <v>0</v>
      </c>
      <c r="E607" s="17">
        <f>D607*Premissas!$C$6</f>
        <v>0</v>
      </c>
      <c r="F607" s="15">
        <f t="shared" si="1762"/>
        <v>86</v>
      </c>
      <c r="G607" s="18">
        <f>F607*Premissas!$C$5</f>
        <v>2772.3505219867129</v>
      </c>
      <c r="H607" s="22">
        <f t="shared" si="1763"/>
        <v>2772.3505219867129</v>
      </c>
    </row>
    <row r="608" spans="1:12" x14ac:dyDescent="0.25">
      <c r="A608" s="6" t="str">
        <f t="shared" ref="A608:C608" si="1781">A593</f>
        <v>abril/19</v>
      </c>
      <c r="B608" s="29">
        <f t="shared" ref="B608" si="1782">IF(K603*1.05&lt;C608,K601,K603)</f>
        <v>86</v>
      </c>
      <c r="C608" s="6">
        <f t="shared" ref="C608:E608" si="1783">C593</f>
        <v>81.98</v>
      </c>
      <c r="D608" s="16">
        <f t="shared" si="1761"/>
        <v>0</v>
      </c>
      <c r="E608" s="17">
        <f>D608*Premissas!$C$6</f>
        <v>0</v>
      </c>
      <c r="F608" s="15">
        <f t="shared" si="1762"/>
        <v>86</v>
      </c>
      <c r="G608" s="18">
        <f>F608*Premissas!$C$5</f>
        <v>2772.3505219867129</v>
      </c>
      <c r="H608" s="22">
        <f t="shared" si="1763"/>
        <v>2772.3505219867129</v>
      </c>
    </row>
    <row r="609" spans="1:12" x14ac:dyDescent="0.25">
      <c r="A609" s="6" t="str">
        <f t="shared" ref="A609:C609" si="1784">A594</f>
        <v>março/19</v>
      </c>
      <c r="B609" s="29">
        <f t="shared" ref="B609" si="1785">IF(K603*1.05&lt;C609,K601,K603)</f>
        <v>86</v>
      </c>
      <c r="C609" s="6">
        <f t="shared" ref="C609:E609" si="1786">C594</f>
        <v>77.73</v>
      </c>
      <c r="D609" s="16">
        <f t="shared" si="1761"/>
        <v>0</v>
      </c>
      <c r="E609" s="17">
        <f>D609*Premissas!$C$6</f>
        <v>0</v>
      </c>
      <c r="F609" s="15">
        <f t="shared" si="1762"/>
        <v>86</v>
      </c>
      <c r="G609" s="18">
        <f>F609*Premissas!$C$5</f>
        <v>2772.3505219867129</v>
      </c>
      <c r="H609" s="22">
        <f t="shared" si="1763"/>
        <v>2772.3505219867129</v>
      </c>
    </row>
    <row r="610" spans="1:12" x14ac:dyDescent="0.25">
      <c r="A610" s="6" t="str">
        <f t="shared" ref="A610:C610" si="1787">A595</f>
        <v>fevereiro/19</v>
      </c>
      <c r="B610" s="29">
        <f t="shared" ref="B610" si="1788">IF(K603*1.05&lt;C610,K601,K603)</f>
        <v>86</v>
      </c>
      <c r="C610" s="6">
        <f t="shared" ref="C610:E610" si="1789">C595</f>
        <v>89.49</v>
      </c>
      <c r="D610" s="16">
        <f t="shared" si="1761"/>
        <v>0</v>
      </c>
      <c r="E610" s="17">
        <f>D610*Premissas!$C$6</f>
        <v>0</v>
      </c>
      <c r="F610" s="15">
        <f t="shared" si="1762"/>
        <v>89.49</v>
      </c>
      <c r="G610" s="18">
        <f>F610*Premissas!$C$5</f>
        <v>2884.8563745650108</v>
      </c>
      <c r="H610" s="22">
        <f t="shared" si="1763"/>
        <v>2884.8563745650108</v>
      </c>
    </row>
    <row r="611" spans="1:12" x14ac:dyDescent="0.25">
      <c r="A611" s="6" t="str">
        <f t="shared" ref="A611:C611" si="1790">A596</f>
        <v>janeiro/19</v>
      </c>
      <c r="B611" s="29">
        <f t="shared" ref="B611" si="1791">IF(K603*1.05&lt;C611,K601,K603)</f>
        <v>86</v>
      </c>
      <c r="C611" s="6">
        <f t="shared" ref="C611:E611" si="1792">C596</f>
        <v>81.09</v>
      </c>
      <c r="D611" s="16">
        <f t="shared" si="1761"/>
        <v>0</v>
      </c>
      <c r="E611" s="17">
        <f>D611*Premissas!$C$6</f>
        <v>0</v>
      </c>
      <c r="F611" s="15">
        <f t="shared" si="1762"/>
        <v>86</v>
      </c>
      <c r="G611" s="18">
        <f>F611*Premissas!$C$5</f>
        <v>2772.3505219867129</v>
      </c>
      <c r="H611" s="22">
        <f t="shared" si="1763"/>
        <v>2772.3505219867129</v>
      </c>
    </row>
    <row r="612" spans="1:12" x14ac:dyDescent="0.25">
      <c r="A612" s="6" t="str">
        <f t="shared" ref="A612:C612" si="1793">A597</f>
        <v>dezembro/18</v>
      </c>
      <c r="B612" s="29">
        <f t="shared" ref="B612" si="1794">IF(K603*1.05&lt;C612,K601,K603)</f>
        <v>86</v>
      </c>
      <c r="C612" s="6">
        <f t="shared" ref="C612:E612" si="1795">C597</f>
        <v>66.98</v>
      </c>
      <c r="D612" s="16">
        <f t="shared" si="1761"/>
        <v>0</v>
      </c>
      <c r="E612" s="17">
        <f>D612*Premissas!$C$6</f>
        <v>0</v>
      </c>
      <c r="F612" s="15">
        <f t="shared" si="1762"/>
        <v>86</v>
      </c>
      <c r="G612" s="18">
        <f>F612*Premissas!$C$5</f>
        <v>2772.3505219867129</v>
      </c>
      <c r="H612" s="22">
        <f t="shared" si="1763"/>
        <v>2772.3505219867129</v>
      </c>
    </row>
    <row r="613" spans="1:12" x14ac:dyDescent="0.25">
      <c r="A613" s="6" t="str">
        <f t="shared" ref="A613:C613" si="1796">A598</f>
        <v>novembro/18</v>
      </c>
      <c r="B613" s="29">
        <f t="shared" ref="B613" si="1797">IF(K603*1.05&lt;C613,K601,K603)</f>
        <v>86</v>
      </c>
      <c r="C613" s="6">
        <f t="shared" ref="C613:E614" si="1798">C598</f>
        <v>66.42</v>
      </c>
      <c r="D613" s="16">
        <f t="shared" si="1761"/>
        <v>0</v>
      </c>
      <c r="E613" s="17">
        <f>D613*Premissas!$C$6</f>
        <v>0</v>
      </c>
      <c r="F613" s="15">
        <f t="shared" si="1762"/>
        <v>86</v>
      </c>
      <c r="G613" s="18">
        <f>F613*Premissas!$C$5</f>
        <v>2772.3505219867129</v>
      </c>
      <c r="H613" s="22">
        <f t="shared" si="1763"/>
        <v>2772.3505219867129</v>
      </c>
    </row>
    <row r="614" spans="1:12" x14ac:dyDescent="0.25">
      <c r="A614" s="6" t="str">
        <f t="shared" ref="A614:C614" si="1799">A599</f>
        <v>Total/Média</v>
      </c>
      <c r="B614" s="6"/>
      <c r="C614" s="6">
        <f t="shared" si="1798"/>
        <v>89.49</v>
      </c>
      <c r="D614" s="5"/>
      <c r="E614" s="27">
        <f t="shared" ref="E614" si="1800">SUM(E602:E613)</f>
        <v>0</v>
      </c>
      <c r="F614" s="5"/>
      <c r="G614" s="27">
        <f t="shared" ref="G614:H614" si="1801">SUM(G602:G613)</f>
        <v>33380.712116418857</v>
      </c>
      <c r="H614" s="27">
        <f t="shared" si="1801"/>
        <v>33380.712116418857</v>
      </c>
    </row>
    <row r="616" spans="1:12" x14ac:dyDescent="0.25">
      <c r="A616" s="6" t="str">
        <f t="shared" ref="A616:C616" si="1802">A601</f>
        <v>Data</v>
      </c>
      <c r="B616" s="6" t="str">
        <f t="shared" si="1802"/>
        <v>kW (C)</v>
      </c>
      <c r="C616" s="6" t="str">
        <f t="shared" si="1802"/>
        <v>kW (L)</v>
      </c>
      <c r="D616" s="14" t="s">
        <v>20</v>
      </c>
      <c r="E616" s="14" t="s">
        <v>21</v>
      </c>
      <c r="F616" s="6" t="s">
        <v>22</v>
      </c>
      <c r="G616" s="6" t="s">
        <v>23</v>
      </c>
      <c r="H616" s="14" t="s">
        <v>26</v>
      </c>
      <c r="J616" s="52" t="s">
        <v>161</v>
      </c>
      <c r="K616">
        <f t="shared" ref="K616:K617" si="1803">K601</f>
        <v>89.49</v>
      </c>
    </row>
    <row r="617" spans="1:12" x14ac:dyDescent="0.25">
      <c r="A617" s="6" t="str">
        <f t="shared" ref="A617:C617" si="1804">A602</f>
        <v>outubro/19</v>
      </c>
      <c r="B617" s="29">
        <f t="shared" ref="B617" si="1805">IF(K618*1.05&lt;C617,K616,K618)</f>
        <v>87</v>
      </c>
      <c r="C617" s="6">
        <f t="shared" ref="C617:E617" si="1806">C602</f>
        <v>63.39</v>
      </c>
      <c r="D617" s="16">
        <f t="shared" ref="D617:D628" si="1807">IF(C617&gt;1.05*B617,C617-B617,0)</f>
        <v>0</v>
      </c>
      <c r="E617" s="17">
        <f>D617*Premissas!$C$6</f>
        <v>0</v>
      </c>
      <c r="F617" s="15">
        <f t="shared" ref="F617:F680" si="1808">LARGE(B617:C617,1)</f>
        <v>87</v>
      </c>
      <c r="G617" s="18">
        <f>F617*Premissas!$C$5</f>
        <v>2804.5871559633028</v>
      </c>
      <c r="H617" s="22">
        <f t="shared" ref="H617:H628" si="1809">G617+E617</f>
        <v>2804.5871559633028</v>
      </c>
      <c r="J617" t="s">
        <v>162</v>
      </c>
      <c r="K617">
        <f t="shared" si="1803"/>
        <v>46.48</v>
      </c>
    </row>
    <row r="618" spans="1:12" x14ac:dyDescent="0.25">
      <c r="A618" s="6" t="str">
        <f t="shared" ref="A618:C618" si="1810">A603</f>
        <v>setembro/19</v>
      </c>
      <c r="B618" s="29">
        <f t="shared" ref="B618" si="1811">IF(K618*1.05&lt;C618,K616,K618)</f>
        <v>87</v>
      </c>
      <c r="C618" s="6">
        <f t="shared" ref="C618:E618" si="1812">C603</f>
        <v>58.91</v>
      </c>
      <c r="D618" s="16">
        <f t="shared" si="1807"/>
        <v>0</v>
      </c>
      <c r="E618" s="17">
        <f>D618*Premissas!$C$6</f>
        <v>0</v>
      </c>
      <c r="F618" s="15">
        <f t="shared" si="1808"/>
        <v>87</v>
      </c>
      <c r="G618" s="18">
        <f>F618*Premissas!$C$5</f>
        <v>2804.5871559633028</v>
      </c>
      <c r="H618" s="22">
        <f t="shared" si="1809"/>
        <v>2804.5871559633028</v>
      </c>
      <c r="J618" t="s">
        <v>164</v>
      </c>
      <c r="K618">
        <f t="shared" ref="K618" si="1813">K603+1</f>
        <v>87</v>
      </c>
    </row>
    <row r="619" spans="1:12" x14ac:dyDescent="0.25">
      <c r="A619" s="6" t="str">
        <f t="shared" ref="A619:C619" si="1814">A604</f>
        <v>agosto/19</v>
      </c>
      <c r="B619" s="29">
        <f t="shared" ref="B619" si="1815">IF(K618*1.05&lt;C619,K616,K618)</f>
        <v>87</v>
      </c>
      <c r="C619" s="6">
        <f t="shared" ref="C619:E619" si="1816">C604</f>
        <v>46.48</v>
      </c>
      <c r="D619" s="16">
        <f t="shared" si="1807"/>
        <v>0</v>
      </c>
      <c r="E619" s="17">
        <f>D619*Premissas!$C$6</f>
        <v>0</v>
      </c>
      <c r="F619" s="15">
        <f t="shared" si="1808"/>
        <v>87</v>
      </c>
      <c r="G619" s="18">
        <f>F619*Premissas!$C$5</f>
        <v>2804.5871559633028</v>
      </c>
      <c r="H619" s="22">
        <f t="shared" si="1809"/>
        <v>2804.5871559633028</v>
      </c>
      <c r="J619" t="s">
        <v>163</v>
      </c>
      <c r="L619" s="108">
        <f t="shared" ref="L619" si="1817">H629</f>
        <v>33735.315090161334</v>
      </c>
    </row>
    <row r="620" spans="1:12" x14ac:dyDescent="0.25">
      <c r="A620" s="6" t="str">
        <f t="shared" ref="A620:C620" si="1818">A605</f>
        <v>julho/19</v>
      </c>
      <c r="B620" s="29">
        <f t="shared" ref="B620" si="1819">IF(K618*1.05&lt;C620,K616,K618)</f>
        <v>87</v>
      </c>
      <c r="C620" s="6">
        <f t="shared" ref="C620:E620" si="1820">C605</f>
        <v>63.17</v>
      </c>
      <c r="D620" s="16">
        <f t="shared" si="1807"/>
        <v>0</v>
      </c>
      <c r="E620" s="17">
        <f>D620*Premissas!$C$6</f>
        <v>0</v>
      </c>
      <c r="F620" s="15">
        <f t="shared" si="1808"/>
        <v>87</v>
      </c>
      <c r="G620" s="18">
        <f>F620*Premissas!$C$5</f>
        <v>2804.5871559633028</v>
      </c>
      <c r="H620" s="22">
        <f t="shared" si="1809"/>
        <v>2804.5871559633028</v>
      </c>
    </row>
    <row r="621" spans="1:12" x14ac:dyDescent="0.25">
      <c r="A621" s="6" t="str">
        <f t="shared" ref="A621:C621" si="1821">A606</f>
        <v>junho/19</v>
      </c>
      <c r="B621" s="29">
        <f t="shared" ref="B621" si="1822">IF(K618*1.05&lt;C621,K616,K618)</f>
        <v>87</v>
      </c>
      <c r="C621" s="6">
        <f t="shared" ref="C621:E621" si="1823">C606</f>
        <v>59.47</v>
      </c>
      <c r="D621" s="16">
        <f t="shared" si="1807"/>
        <v>0</v>
      </c>
      <c r="E621" s="17">
        <f>D621*Premissas!$C$6</f>
        <v>0</v>
      </c>
      <c r="F621" s="15">
        <f t="shared" si="1808"/>
        <v>87</v>
      </c>
      <c r="G621" s="18">
        <f>F621*Premissas!$C$5</f>
        <v>2804.5871559633028</v>
      </c>
      <c r="H621" s="22">
        <f t="shared" si="1809"/>
        <v>2804.5871559633028</v>
      </c>
    </row>
    <row r="622" spans="1:12" x14ac:dyDescent="0.25">
      <c r="A622" s="6" t="str">
        <f t="shared" ref="A622:C622" si="1824">A607</f>
        <v>maio/19</v>
      </c>
      <c r="B622" s="29">
        <f t="shared" ref="B622" si="1825">IF(K618*1.05&lt;C622,K616,K618)</f>
        <v>87</v>
      </c>
      <c r="C622" s="6">
        <f t="shared" ref="C622:E622" si="1826">C607</f>
        <v>61.04</v>
      </c>
      <c r="D622" s="16">
        <f t="shared" si="1807"/>
        <v>0</v>
      </c>
      <c r="E622" s="17">
        <f>D622*Premissas!$C$6</f>
        <v>0</v>
      </c>
      <c r="F622" s="15">
        <f t="shared" si="1808"/>
        <v>87</v>
      </c>
      <c r="G622" s="18">
        <f>F622*Premissas!$C$5</f>
        <v>2804.5871559633028</v>
      </c>
      <c r="H622" s="22">
        <f t="shared" si="1809"/>
        <v>2804.5871559633028</v>
      </c>
    </row>
    <row r="623" spans="1:12" x14ac:dyDescent="0.25">
      <c r="A623" s="6" t="str">
        <f t="shared" ref="A623:C623" si="1827">A608</f>
        <v>abril/19</v>
      </c>
      <c r="B623" s="29">
        <f t="shared" ref="B623" si="1828">IF(K618*1.05&lt;C623,K616,K618)</f>
        <v>87</v>
      </c>
      <c r="C623" s="6">
        <f t="shared" ref="C623:E623" si="1829">C608</f>
        <v>81.98</v>
      </c>
      <c r="D623" s="16">
        <f t="shared" si="1807"/>
        <v>0</v>
      </c>
      <c r="E623" s="17">
        <f>D623*Premissas!$C$6</f>
        <v>0</v>
      </c>
      <c r="F623" s="15">
        <f t="shared" si="1808"/>
        <v>87</v>
      </c>
      <c r="G623" s="18">
        <f>F623*Premissas!$C$5</f>
        <v>2804.5871559633028</v>
      </c>
      <c r="H623" s="22">
        <f t="shared" si="1809"/>
        <v>2804.5871559633028</v>
      </c>
    </row>
    <row r="624" spans="1:12" x14ac:dyDescent="0.25">
      <c r="A624" s="6" t="str">
        <f t="shared" ref="A624:C624" si="1830">A609</f>
        <v>março/19</v>
      </c>
      <c r="B624" s="29">
        <f t="shared" ref="B624" si="1831">IF(K618*1.05&lt;C624,K616,K618)</f>
        <v>87</v>
      </c>
      <c r="C624" s="6">
        <f t="shared" ref="C624:E624" si="1832">C609</f>
        <v>77.73</v>
      </c>
      <c r="D624" s="16">
        <f t="shared" si="1807"/>
        <v>0</v>
      </c>
      <c r="E624" s="17">
        <f>D624*Premissas!$C$6</f>
        <v>0</v>
      </c>
      <c r="F624" s="15">
        <f t="shared" si="1808"/>
        <v>87</v>
      </c>
      <c r="G624" s="18">
        <f>F624*Premissas!$C$5</f>
        <v>2804.5871559633028</v>
      </c>
      <c r="H624" s="22">
        <f t="shared" si="1809"/>
        <v>2804.5871559633028</v>
      </c>
    </row>
    <row r="625" spans="1:12" x14ac:dyDescent="0.25">
      <c r="A625" s="6" t="str">
        <f t="shared" ref="A625:C625" si="1833">A610</f>
        <v>fevereiro/19</v>
      </c>
      <c r="B625" s="29">
        <f t="shared" ref="B625" si="1834">IF(K618*1.05&lt;C625,K616,K618)</f>
        <v>87</v>
      </c>
      <c r="C625" s="6">
        <f t="shared" ref="C625:E625" si="1835">C610</f>
        <v>89.49</v>
      </c>
      <c r="D625" s="16">
        <f t="shared" si="1807"/>
        <v>0</v>
      </c>
      <c r="E625" s="17">
        <f>D625*Premissas!$C$6</f>
        <v>0</v>
      </c>
      <c r="F625" s="15">
        <f t="shared" si="1808"/>
        <v>89.49</v>
      </c>
      <c r="G625" s="18">
        <f>F625*Premissas!$C$5</f>
        <v>2884.8563745650108</v>
      </c>
      <c r="H625" s="22">
        <f t="shared" si="1809"/>
        <v>2884.8563745650108</v>
      </c>
    </row>
    <row r="626" spans="1:12" x14ac:dyDescent="0.25">
      <c r="A626" s="6" t="str">
        <f t="shared" ref="A626:C626" si="1836">A611</f>
        <v>janeiro/19</v>
      </c>
      <c r="B626" s="29">
        <f t="shared" ref="B626" si="1837">IF(K618*1.05&lt;C626,K616,K618)</f>
        <v>87</v>
      </c>
      <c r="C626" s="6">
        <f t="shared" ref="C626:E626" si="1838">C611</f>
        <v>81.09</v>
      </c>
      <c r="D626" s="16">
        <f t="shared" si="1807"/>
        <v>0</v>
      </c>
      <c r="E626" s="17">
        <f>D626*Premissas!$C$6</f>
        <v>0</v>
      </c>
      <c r="F626" s="15">
        <f t="shared" si="1808"/>
        <v>87</v>
      </c>
      <c r="G626" s="18">
        <f>F626*Premissas!$C$5</f>
        <v>2804.5871559633028</v>
      </c>
      <c r="H626" s="22">
        <f t="shared" si="1809"/>
        <v>2804.5871559633028</v>
      </c>
    </row>
    <row r="627" spans="1:12" x14ac:dyDescent="0.25">
      <c r="A627" s="6" t="str">
        <f t="shared" ref="A627:C627" si="1839">A612</f>
        <v>dezembro/18</v>
      </c>
      <c r="B627" s="29">
        <f t="shared" ref="B627" si="1840">IF(K618*1.05&lt;C627,K616,K618)</f>
        <v>87</v>
      </c>
      <c r="C627" s="6">
        <f t="shared" ref="C627:E627" si="1841">C612</f>
        <v>66.98</v>
      </c>
      <c r="D627" s="16">
        <f t="shared" si="1807"/>
        <v>0</v>
      </c>
      <c r="E627" s="17">
        <f>D627*Premissas!$C$6</f>
        <v>0</v>
      </c>
      <c r="F627" s="15">
        <f t="shared" si="1808"/>
        <v>87</v>
      </c>
      <c r="G627" s="18">
        <f>F627*Premissas!$C$5</f>
        <v>2804.5871559633028</v>
      </c>
      <c r="H627" s="22">
        <f t="shared" si="1809"/>
        <v>2804.5871559633028</v>
      </c>
    </row>
    <row r="628" spans="1:12" x14ac:dyDescent="0.25">
      <c r="A628" s="6" t="str">
        <f t="shared" ref="A628:C628" si="1842">A613</f>
        <v>novembro/18</v>
      </c>
      <c r="B628" s="29">
        <f t="shared" ref="B628" si="1843">IF(K618*1.05&lt;C628,K616,K618)</f>
        <v>87</v>
      </c>
      <c r="C628" s="6">
        <f t="shared" ref="C628:E629" si="1844">C613</f>
        <v>66.42</v>
      </c>
      <c r="D628" s="16">
        <f t="shared" si="1807"/>
        <v>0</v>
      </c>
      <c r="E628" s="17">
        <f>D628*Premissas!$C$6</f>
        <v>0</v>
      </c>
      <c r="F628" s="15">
        <f t="shared" si="1808"/>
        <v>87</v>
      </c>
      <c r="G628" s="18">
        <f>F628*Premissas!$C$5</f>
        <v>2804.5871559633028</v>
      </c>
      <c r="H628" s="22">
        <f t="shared" si="1809"/>
        <v>2804.5871559633028</v>
      </c>
    </row>
    <row r="629" spans="1:12" x14ac:dyDescent="0.25">
      <c r="A629" s="6" t="str">
        <f t="shared" ref="A629:C629" si="1845">A614</f>
        <v>Total/Média</v>
      </c>
      <c r="B629" s="6"/>
      <c r="C629" s="6">
        <f t="shared" si="1844"/>
        <v>89.49</v>
      </c>
      <c r="D629" s="5"/>
      <c r="E629" s="27">
        <f t="shared" ref="E629" si="1846">SUM(E617:E628)</f>
        <v>0</v>
      </c>
      <c r="F629" s="5"/>
      <c r="G629" s="27">
        <f t="shared" ref="G629:H629" si="1847">SUM(G617:G628)</f>
        <v>33735.315090161334</v>
      </c>
      <c r="H629" s="27">
        <f t="shared" si="1847"/>
        <v>33735.315090161334</v>
      </c>
    </row>
    <row r="631" spans="1:12" x14ac:dyDescent="0.25">
      <c r="A631" s="6" t="str">
        <f t="shared" ref="A631:C631" si="1848">A616</f>
        <v>Data</v>
      </c>
      <c r="B631" s="6" t="str">
        <f t="shared" si="1848"/>
        <v>kW (C)</v>
      </c>
      <c r="C631" s="6" t="str">
        <f t="shared" si="1848"/>
        <v>kW (L)</v>
      </c>
      <c r="D631" s="14" t="s">
        <v>20</v>
      </c>
      <c r="E631" s="14" t="s">
        <v>21</v>
      </c>
      <c r="F631" s="6" t="s">
        <v>22</v>
      </c>
      <c r="G631" s="6" t="s">
        <v>23</v>
      </c>
      <c r="H631" s="14" t="s">
        <v>26</v>
      </c>
      <c r="J631" s="52" t="s">
        <v>161</v>
      </c>
      <c r="K631">
        <f t="shared" ref="K631:K632" si="1849">K616</f>
        <v>89.49</v>
      </c>
    </row>
    <row r="632" spans="1:12" x14ac:dyDescent="0.25">
      <c r="A632" s="6" t="str">
        <f t="shared" ref="A632:C632" si="1850">A617</f>
        <v>outubro/19</v>
      </c>
      <c r="B632" s="29">
        <f t="shared" ref="B632" si="1851">IF(K633*1.05&lt;C632,K631,K633)</f>
        <v>88</v>
      </c>
      <c r="C632" s="6">
        <f t="shared" ref="C632:E632" si="1852">C617</f>
        <v>63.39</v>
      </c>
      <c r="D632" s="16">
        <f t="shared" ref="D632:D643" si="1853">IF(C632&gt;1.05*B632,C632-B632,0)</f>
        <v>0</v>
      </c>
      <c r="E632" s="17">
        <f>D632*Premissas!$C$6</f>
        <v>0</v>
      </c>
      <c r="F632" s="15">
        <f t="shared" ref="F632:F695" si="1854">LARGE(B632:C632,1)</f>
        <v>88</v>
      </c>
      <c r="G632" s="18">
        <f>F632*Premissas!$C$5</f>
        <v>2836.8237899398923</v>
      </c>
      <c r="H632" s="22">
        <f t="shared" ref="H632:H643" si="1855">G632+E632</f>
        <v>2836.8237899398923</v>
      </c>
      <c r="J632" t="s">
        <v>162</v>
      </c>
      <c r="K632">
        <f t="shared" si="1849"/>
        <v>46.48</v>
      </c>
    </row>
    <row r="633" spans="1:12" x14ac:dyDescent="0.25">
      <c r="A633" s="6" t="str">
        <f t="shared" ref="A633:C633" si="1856">A618</f>
        <v>setembro/19</v>
      </c>
      <c r="B633" s="29">
        <f t="shared" ref="B633" si="1857">IF(K633*1.05&lt;C633,K631,K633)</f>
        <v>88</v>
      </c>
      <c r="C633" s="6">
        <f t="shared" ref="C633:E633" si="1858">C618</f>
        <v>58.91</v>
      </c>
      <c r="D633" s="16">
        <f t="shared" si="1853"/>
        <v>0</v>
      </c>
      <c r="E633" s="17">
        <f>D633*Premissas!$C$6</f>
        <v>0</v>
      </c>
      <c r="F633" s="15">
        <f t="shared" si="1854"/>
        <v>88</v>
      </c>
      <c r="G633" s="18">
        <f>F633*Premissas!$C$5</f>
        <v>2836.8237899398923</v>
      </c>
      <c r="H633" s="22">
        <f t="shared" si="1855"/>
        <v>2836.8237899398923</v>
      </c>
      <c r="J633" t="s">
        <v>164</v>
      </c>
      <c r="K633">
        <f t="shared" ref="K633" si="1859">K618+1</f>
        <v>88</v>
      </c>
    </row>
    <row r="634" spans="1:12" x14ac:dyDescent="0.25">
      <c r="A634" s="6" t="str">
        <f t="shared" ref="A634:C634" si="1860">A619</f>
        <v>agosto/19</v>
      </c>
      <c r="B634" s="29">
        <f t="shared" ref="B634" si="1861">IF(K633*1.05&lt;C634,K631,K633)</f>
        <v>88</v>
      </c>
      <c r="C634" s="6">
        <f t="shared" ref="C634:E634" si="1862">C619</f>
        <v>46.48</v>
      </c>
      <c r="D634" s="16">
        <f t="shared" si="1853"/>
        <v>0</v>
      </c>
      <c r="E634" s="17">
        <f>D634*Premissas!$C$6</f>
        <v>0</v>
      </c>
      <c r="F634" s="15">
        <f t="shared" si="1854"/>
        <v>88</v>
      </c>
      <c r="G634" s="18">
        <f>F634*Premissas!$C$5</f>
        <v>2836.8237899398923</v>
      </c>
      <c r="H634" s="22">
        <f t="shared" si="1855"/>
        <v>2836.8237899398923</v>
      </c>
      <c r="J634" t="s">
        <v>163</v>
      </c>
      <c r="L634" s="108">
        <f t="shared" ref="L634" si="1863">H644</f>
        <v>34089.918063903824</v>
      </c>
    </row>
    <row r="635" spans="1:12" x14ac:dyDescent="0.25">
      <c r="A635" s="6" t="str">
        <f t="shared" ref="A635:C635" si="1864">A620</f>
        <v>julho/19</v>
      </c>
      <c r="B635" s="29">
        <f t="shared" ref="B635" si="1865">IF(K633*1.05&lt;C635,K631,K633)</f>
        <v>88</v>
      </c>
      <c r="C635" s="6">
        <f t="shared" ref="C635:E635" si="1866">C620</f>
        <v>63.17</v>
      </c>
      <c r="D635" s="16">
        <f t="shared" si="1853"/>
        <v>0</v>
      </c>
      <c r="E635" s="17">
        <f>D635*Premissas!$C$6</f>
        <v>0</v>
      </c>
      <c r="F635" s="15">
        <f t="shared" si="1854"/>
        <v>88</v>
      </c>
      <c r="G635" s="18">
        <f>F635*Premissas!$C$5</f>
        <v>2836.8237899398923</v>
      </c>
      <c r="H635" s="22">
        <f t="shared" si="1855"/>
        <v>2836.8237899398923</v>
      </c>
    </row>
    <row r="636" spans="1:12" x14ac:dyDescent="0.25">
      <c r="A636" s="6" t="str">
        <f t="shared" ref="A636:C636" si="1867">A621</f>
        <v>junho/19</v>
      </c>
      <c r="B636" s="29">
        <f t="shared" ref="B636" si="1868">IF(K633*1.05&lt;C636,K631,K633)</f>
        <v>88</v>
      </c>
      <c r="C636" s="6">
        <f t="shared" ref="C636:E636" si="1869">C621</f>
        <v>59.47</v>
      </c>
      <c r="D636" s="16">
        <f t="shared" si="1853"/>
        <v>0</v>
      </c>
      <c r="E636" s="17">
        <f>D636*Premissas!$C$6</f>
        <v>0</v>
      </c>
      <c r="F636" s="15">
        <f t="shared" si="1854"/>
        <v>88</v>
      </c>
      <c r="G636" s="18">
        <f>F636*Premissas!$C$5</f>
        <v>2836.8237899398923</v>
      </c>
      <c r="H636" s="22">
        <f t="shared" si="1855"/>
        <v>2836.8237899398923</v>
      </c>
    </row>
    <row r="637" spans="1:12" x14ac:dyDescent="0.25">
      <c r="A637" s="6" t="str">
        <f t="shared" ref="A637:C637" si="1870">A622</f>
        <v>maio/19</v>
      </c>
      <c r="B637" s="29">
        <f t="shared" ref="B637" si="1871">IF(K633*1.05&lt;C637,K631,K633)</f>
        <v>88</v>
      </c>
      <c r="C637" s="6">
        <f t="shared" ref="C637:E637" si="1872">C622</f>
        <v>61.04</v>
      </c>
      <c r="D637" s="16">
        <f t="shared" si="1853"/>
        <v>0</v>
      </c>
      <c r="E637" s="17">
        <f>D637*Premissas!$C$6</f>
        <v>0</v>
      </c>
      <c r="F637" s="15">
        <f t="shared" si="1854"/>
        <v>88</v>
      </c>
      <c r="G637" s="18">
        <f>F637*Premissas!$C$5</f>
        <v>2836.8237899398923</v>
      </c>
      <c r="H637" s="22">
        <f t="shared" si="1855"/>
        <v>2836.8237899398923</v>
      </c>
    </row>
    <row r="638" spans="1:12" x14ac:dyDescent="0.25">
      <c r="A638" s="6" t="str">
        <f t="shared" ref="A638:C638" si="1873">A623</f>
        <v>abril/19</v>
      </c>
      <c r="B638" s="29">
        <f t="shared" ref="B638" si="1874">IF(K633*1.05&lt;C638,K631,K633)</f>
        <v>88</v>
      </c>
      <c r="C638" s="6">
        <f t="shared" ref="C638:E638" si="1875">C623</f>
        <v>81.98</v>
      </c>
      <c r="D638" s="16">
        <f t="shared" si="1853"/>
        <v>0</v>
      </c>
      <c r="E638" s="17">
        <f>D638*Premissas!$C$6</f>
        <v>0</v>
      </c>
      <c r="F638" s="15">
        <f t="shared" si="1854"/>
        <v>88</v>
      </c>
      <c r="G638" s="18">
        <f>F638*Premissas!$C$5</f>
        <v>2836.8237899398923</v>
      </c>
      <c r="H638" s="22">
        <f t="shared" si="1855"/>
        <v>2836.8237899398923</v>
      </c>
    </row>
    <row r="639" spans="1:12" x14ac:dyDescent="0.25">
      <c r="A639" s="6" t="str">
        <f t="shared" ref="A639:C639" si="1876">A624</f>
        <v>março/19</v>
      </c>
      <c r="B639" s="29">
        <f t="shared" ref="B639" si="1877">IF(K633*1.05&lt;C639,K631,K633)</f>
        <v>88</v>
      </c>
      <c r="C639" s="6">
        <f t="shared" ref="C639:E639" si="1878">C624</f>
        <v>77.73</v>
      </c>
      <c r="D639" s="16">
        <f t="shared" si="1853"/>
        <v>0</v>
      </c>
      <c r="E639" s="17">
        <f>D639*Premissas!$C$6</f>
        <v>0</v>
      </c>
      <c r="F639" s="15">
        <f t="shared" si="1854"/>
        <v>88</v>
      </c>
      <c r="G639" s="18">
        <f>F639*Premissas!$C$5</f>
        <v>2836.8237899398923</v>
      </c>
      <c r="H639" s="22">
        <f t="shared" si="1855"/>
        <v>2836.8237899398923</v>
      </c>
    </row>
    <row r="640" spans="1:12" x14ac:dyDescent="0.25">
      <c r="A640" s="6" t="str">
        <f t="shared" ref="A640:C640" si="1879">A625</f>
        <v>fevereiro/19</v>
      </c>
      <c r="B640" s="29">
        <f t="shared" ref="B640" si="1880">IF(K633*1.05&lt;C640,K631,K633)</f>
        <v>88</v>
      </c>
      <c r="C640" s="6">
        <f t="shared" ref="C640:E640" si="1881">C625</f>
        <v>89.49</v>
      </c>
      <c r="D640" s="16">
        <f t="shared" si="1853"/>
        <v>0</v>
      </c>
      <c r="E640" s="17">
        <f>D640*Premissas!$C$6</f>
        <v>0</v>
      </c>
      <c r="F640" s="15">
        <f t="shared" si="1854"/>
        <v>89.49</v>
      </c>
      <c r="G640" s="18">
        <f>F640*Premissas!$C$5</f>
        <v>2884.8563745650108</v>
      </c>
      <c r="H640" s="22">
        <f t="shared" si="1855"/>
        <v>2884.8563745650108</v>
      </c>
    </row>
    <row r="641" spans="1:12" x14ac:dyDescent="0.25">
      <c r="A641" s="6" t="str">
        <f t="shared" ref="A641:C641" si="1882">A626</f>
        <v>janeiro/19</v>
      </c>
      <c r="B641" s="29">
        <f t="shared" ref="B641" si="1883">IF(K633*1.05&lt;C641,K631,K633)</f>
        <v>88</v>
      </c>
      <c r="C641" s="6">
        <f t="shared" ref="C641:E641" si="1884">C626</f>
        <v>81.09</v>
      </c>
      <c r="D641" s="16">
        <f t="shared" si="1853"/>
        <v>0</v>
      </c>
      <c r="E641" s="17">
        <f>D641*Premissas!$C$6</f>
        <v>0</v>
      </c>
      <c r="F641" s="15">
        <f t="shared" si="1854"/>
        <v>88</v>
      </c>
      <c r="G641" s="18">
        <f>F641*Premissas!$C$5</f>
        <v>2836.8237899398923</v>
      </c>
      <c r="H641" s="22">
        <f t="shared" si="1855"/>
        <v>2836.8237899398923</v>
      </c>
    </row>
    <row r="642" spans="1:12" x14ac:dyDescent="0.25">
      <c r="A642" s="6" t="str">
        <f t="shared" ref="A642:C642" si="1885">A627</f>
        <v>dezembro/18</v>
      </c>
      <c r="B642" s="29">
        <f t="shared" ref="B642" si="1886">IF(K633*1.05&lt;C642,K631,K633)</f>
        <v>88</v>
      </c>
      <c r="C642" s="6">
        <f t="shared" ref="C642:E642" si="1887">C627</f>
        <v>66.98</v>
      </c>
      <c r="D642" s="16">
        <f t="shared" si="1853"/>
        <v>0</v>
      </c>
      <c r="E642" s="17">
        <f>D642*Premissas!$C$6</f>
        <v>0</v>
      </c>
      <c r="F642" s="15">
        <f t="shared" si="1854"/>
        <v>88</v>
      </c>
      <c r="G642" s="18">
        <f>F642*Premissas!$C$5</f>
        <v>2836.8237899398923</v>
      </c>
      <c r="H642" s="22">
        <f t="shared" si="1855"/>
        <v>2836.8237899398923</v>
      </c>
    </row>
    <row r="643" spans="1:12" x14ac:dyDescent="0.25">
      <c r="A643" s="6" t="str">
        <f t="shared" ref="A643:C643" si="1888">A628</f>
        <v>novembro/18</v>
      </c>
      <c r="B643" s="29">
        <f t="shared" ref="B643" si="1889">IF(K633*1.05&lt;C643,K631,K633)</f>
        <v>88</v>
      </c>
      <c r="C643" s="6">
        <f t="shared" ref="C643:E644" si="1890">C628</f>
        <v>66.42</v>
      </c>
      <c r="D643" s="16">
        <f t="shared" si="1853"/>
        <v>0</v>
      </c>
      <c r="E643" s="17">
        <f>D643*Premissas!$C$6</f>
        <v>0</v>
      </c>
      <c r="F643" s="15">
        <f t="shared" si="1854"/>
        <v>88</v>
      </c>
      <c r="G643" s="18">
        <f>F643*Premissas!$C$5</f>
        <v>2836.8237899398923</v>
      </c>
      <c r="H643" s="22">
        <f t="shared" si="1855"/>
        <v>2836.8237899398923</v>
      </c>
    </row>
    <row r="644" spans="1:12" x14ac:dyDescent="0.25">
      <c r="A644" s="6" t="str">
        <f t="shared" ref="A644:C644" si="1891">A629</f>
        <v>Total/Média</v>
      </c>
      <c r="B644" s="6"/>
      <c r="C644" s="6">
        <f t="shared" si="1890"/>
        <v>89.49</v>
      </c>
      <c r="D644" s="5"/>
      <c r="E644" s="27">
        <f t="shared" ref="E644" si="1892">SUM(E632:E643)</f>
        <v>0</v>
      </c>
      <c r="F644" s="5"/>
      <c r="G644" s="27">
        <f t="shared" ref="G644:H644" si="1893">SUM(G632:G643)</f>
        <v>34089.918063903824</v>
      </c>
      <c r="H644" s="27">
        <f t="shared" si="1893"/>
        <v>34089.918063903824</v>
      </c>
    </row>
    <row r="646" spans="1:12" x14ac:dyDescent="0.25">
      <c r="A646" s="6" t="str">
        <f t="shared" ref="A646:C646" si="1894">A631</f>
        <v>Data</v>
      </c>
      <c r="B646" s="6" t="str">
        <f t="shared" si="1894"/>
        <v>kW (C)</v>
      </c>
      <c r="C646" s="6" t="str">
        <f t="shared" si="1894"/>
        <v>kW (L)</v>
      </c>
      <c r="D646" s="14" t="s">
        <v>20</v>
      </c>
      <c r="E646" s="14" t="s">
        <v>21</v>
      </c>
      <c r="F646" s="6" t="s">
        <v>22</v>
      </c>
      <c r="G646" s="6" t="s">
        <v>23</v>
      </c>
      <c r="H646" s="14" t="s">
        <v>26</v>
      </c>
      <c r="J646" s="52" t="s">
        <v>161</v>
      </c>
      <c r="K646">
        <f t="shared" ref="K646:K647" si="1895">K631</f>
        <v>89.49</v>
      </c>
    </row>
    <row r="647" spans="1:12" x14ac:dyDescent="0.25">
      <c r="A647" s="6" t="str">
        <f t="shared" ref="A647:C647" si="1896">A632</f>
        <v>outubro/19</v>
      </c>
      <c r="B647" s="29">
        <f t="shared" ref="B647" si="1897">IF(K648*1.05&lt;C647,K646,K648)</f>
        <v>89</v>
      </c>
      <c r="C647" s="6">
        <f t="shared" ref="C647:E647" si="1898">C632</f>
        <v>63.39</v>
      </c>
      <c r="D647" s="16">
        <f t="shared" ref="D647:D658" si="1899">IF(C647&gt;1.05*B647,C647-B647,0)</f>
        <v>0</v>
      </c>
      <c r="E647" s="17">
        <f>D647*Premissas!$C$6</f>
        <v>0</v>
      </c>
      <c r="F647" s="15">
        <f t="shared" ref="F647:F710" si="1900">LARGE(B647:C647,1)</f>
        <v>89</v>
      </c>
      <c r="G647" s="18">
        <f>F647*Premissas!$C$5</f>
        <v>2869.0604239164823</v>
      </c>
      <c r="H647" s="22">
        <f t="shared" ref="H647:H658" si="1901">G647+E647</f>
        <v>2869.0604239164823</v>
      </c>
      <c r="J647" t="s">
        <v>162</v>
      </c>
      <c r="K647">
        <f t="shared" si="1895"/>
        <v>46.48</v>
      </c>
    </row>
    <row r="648" spans="1:12" x14ac:dyDescent="0.25">
      <c r="A648" s="6" t="str">
        <f t="shared" ref="A648:C648" si="1902">A633</f>
        <v>setembro/19</v>
      </c>
      <c r="B648" s="29">
        <f t="shared" ref="B648" si="1903">IF(K648*1.05&lt;C648,K646,K648)</f>
        <v>89</v>
      </c>
      <c r="C648" s="6">
        <f t="shared" ref="C648:E648" si="1904">C633</f>
        <v>58.91</v>
      </c>
      <c r="D648" s="16">
        <f t="shared" si="1899"/>
        <v>0</v>
      </c>
      <c r="E648" s="17">
        <f>D648*Premissas!$C$6</f>
        <v>0</v>
      </c>
      <c r="F648" s="15">
        <f t="shared" si="1900"/>
        <v>89</v>
      </c>
      <c r="G648" s="18">
        <f>F648*Premissas!$C$5</f>
        <v>2869.0604239164823</v>
      </c>
      <c r="H648" s="22">
        <f t="shared" si="1901"/>
        <v>2869.0604239164823</v>
      </c>
      <c r="J648" t="s">
        <v>164</v>
      </c>
      <c r="K648">
        <f t="shared" ref="K648" si="1905">K633+1</f>
        <v>89</v>
      </c>
    </row>
    <row r="649" spans="1:12" x14ac:dyDescent="0.25">
      <c r="A649" s="6" t="str">
        <f t="shared" ref="A649:C649" si="1906">A634</f>
        <v>agosto/19</v>
      </c>
      <c r="B649" s="29">
        <f t="shared" ref="B649" si="1907">IF(K648*1.05&lt;C649,K646,K648)</f>
        <v>89</v>
      </c>
      <c r="C649" s="6">
        <f t="shared" ref="C649:E649" si="1908">C634</f>
        <v>46.48</v>
      </c>
      <c r="D649" s="16">
        <f t="shared" si="1899"/>
        <v>0</v>
      </c>
      <c r="E649" s="17">
        <f>D649*Premissas!$C$6</f>
        <v>0</v>
      </c>
      <c r="F649" s="15">
        <f t="shared" si="1900"/>
        <v>89</v>
      </c>
      <c r="G649" s="18">
        <f>F649*Premissas!$C$5</f>
        <v>2869.0604239164823</v>
      </c>
      <c r="H649" s="22">
        <f t="shared" si="1901"/>
        <v>2869.0604239164823</v>
      </c>
      <c r="J649" t="s">
        <v>163</v>
      </c>
      <c r="L649" s="108">
        <f t="shared" ref="L649" si="1909">H659</f>
        <v>34444.521037646315</v>
      </c>
    </row>
    <row r="650" spans="1:12" x14ac:dyDescent="0.25">
      <c r="A650" s="6" t="str">
        <f t="shared" ref="A650:C650" si="1910">A635</f>
        <v>julho/19</v>
      </c>
      <c r="B650" s="29">
        <f t="shared" ref="B650" si="1911">IF(K648*1.05&lt;C650,K646,K648)</f>
        <v>89</v>
      </c>
      <c r="C650" s="6">
        <f t="shared" ref="C650:E650" si="1912">C635</f>
        <v>63.17</v>
      </c>
      <c r="D650" s="16">
        <f t="shared" si="1899"/>
        <v>0</v>
      </c>
      <c r="E650" s="17">
        <f>D650*Premissas!$C$6</f>
        <v>0</v>
      </c>
      <c r="F650" s="15">
        <f t="shared" si="1900"/>
        <v>89</v>
      </c>
      <c r="G650" s="18">
        <f>F650*Premissas!$C$5</f>
        <v>2869.0604239164823</v>
      </c>
      <c r="H650" s="22">
        <f t="shared" si="1901"/>
        <v>2869.0604239164823</v>
      </c>
    </row>
    <row r="651" spans="1:12" x14ac:dyDescent="0.25">
      <c r="A651" s="6" t="str">
        <f t="shared" ref="A651:C651" si="1913">A636</f>
        <v>junho/19</v>
      </c>
      <c r="B651" s="29">
        <f t="shared" ref="B651" si="1914">IF(K648*1.05&lt;C651,K646,K648)</f>
        <v>89</v>
      </c>
      <c r="C651" s="6">
        <f t="shared" ref="C651:E651" si="1915">C636</f>
        <v>59.47</v>
      </c>
      <c r="D651" s="16">
        <f t="shared" si="1899"/>
        <v>0</v>
      </c>
      <c r="E651" s="17">
        <f>D651*Premissas!$C$6</f>
        <v>0</v>
      </c>
      <c r="F651" s="15">
        <f t="shared" si="1900"/>
        <v>89</v>
      </c>
      <c r="G651" s="18">
        <f>F651*Premissas!$C$5</f>
        <v>2869.0604239164823</v>
      </c>
      <c r="H651" s="22">
        <f t="shared" si="1901"/>
        <v>2869.0604239164823</v>
      </c>
    </row>
    <row r="652" spans="1:12" x14ac:dyDescent="0.25">
      <c r="A652" s="6" t="str">
        <f t="shared" ref="A652:C652" si="1916">A637</f>
        <v>maio/19</v>
      </c>
      <c r="B652" s="29">
        <f t="shared" ref="B652" si="1917">IF(K648*1.05&lt;C652,K646,K648)</f>
        <v>89</v>
      </c>
      <c r="C652" s="6">
        <f t="shared" ref="C652:E652" si="1918">C637</f>
        <v>61.04</v>
      </c>
      <c r="D652" s="16">
        <f t="shared" si="1899"/>
        <v>0</v>
      </c>
      <c r="E652" s="17">
        <f>D652*Premissas!$C$6</f>
        <v>0</v>
      </c>
      <c r="F652" s="15">
        <f t="shared" si="1900"/>
        <v>89</v>
      </c>
      <c r="G652" s="18">
        <f>F652*Premissas!$C$5</f>
        <v>2869.0604239164823</v>
      </c>
      <c r="H652" s="22">
        <f t="shared" si="1901"/>
        <v>2869.0604239164823</v>
      </c>
    </row>
    <row r="653" spans="1:12" x14ac:dyDescent="0.25">
      <c r="A653" s="6" t="str">
        <f t="shared" ref="A653:C653" si="1919">A638</f>
        <v>abril/19</v>
      </c>
      <c r="B653" s="29">
        <f t="shared" ref="B653" si="1920">IF(K648*1.05&lt;C653,K646,K648)</f>
        <v>89</v>
      </c>
      <c r="C653" s="6">
        <f t="shared" ref="C653:E653" si="1921">C638</f>
        <v>81.98</v>
      </c>
      <c r="D653" s="16">
        <f t="shared" si="1899"/>
        <v>0</v>
      </c>
      <c r="E653" s="17">
        <f>D653*Premissas!$C$6</f>
        <v>0</v>
      </c>
      <c r="F653" s="15">
        <f t="shared" si="1900"/>
        <v>89</v>
      </c>
      <c r="G653" s="18">
        <f>F653*Premissas!$C$5</f>
        <v>2869.0604239164823</v>
      </c>
      <c r="H653" s="22">
        <f t="shared" si="1901"/>
        <v>2869.0604239164823</v>
      </c>
    </row>
    <row r="654" spans="1:12" x14ac:dyDescent="0.25">
      <c r="A654" s="6" t="str">
        <f t="shared" ref="A654:C654" si="1922">A639</f>
        <v>março/19</v>
      </c>
      <c r="B654" s="29">
        <f t="shared" ref="B654" si="1923">IF(K648*1.05&lt;C654,K646,K648)</f>
        <v>89</v>
      </c>
      <c r="C654" s="6">
        <f t="shared" ref="C654:E654" si="1924">C639</f>
        <v>77.73</v>
      </c>
      <c r="D654" s="16">
        <f t="shared" si="1899"/>
        <v>0</v>
      </c>
      <c r="E654" s="17">
        <f>D654*Premissas!$C$6</f>
        <v>0</v>
      </c>
      <c r="F654" s="15">
        <f t="shared" si="1900"/>
        <v>89</v>
      </c>
      <c r="G654" s="18">
        <f>F654*Premissas!$C$5</f>
        <v>2869.0604239164823</v>
      </c>
      <c r="H654" s="22">
        <f t="shared" si="1901"/>
        <v>2869.0604239164823</v>
      </c>
    </row>
    <row r="655" spans="1:12" x14ac:dyDescent="0.25">
      <c r="A655" s="6" t="str">
        <f t="shared" ref="A655:C655" si="1925">A640</f>
        <v>fevereiro/19</v>
      </c>
      <c r="B655" s="29">
        <f t="shared" ref="B655" si="1926">IF(K648*1.05&lt;C655,K646,K648)</f>
        <v>89</v>
      </c>
      <c r="C655" s="6">
        <f t="shared" ref="C655:E655" si="1927">C640</f>
        <v>89.49</v>
      </c>
      <c r="D655" s="16">
        <f t="shared" si="1899"/>
        <v>0</v>
      </c>
      <c r="E655" s="17">
        <f>D655*Premissas!$C$6</f>
        <v>0</v>
      </c>
      <c r="F655" s="15">
        <f t="shared" si="1900"/>
        <v>89.49</v>
      </c>
      <c r="G655" s="18">
        <f>F655*Premissas!$C$5</f>
        <v>2884.8563745650108</v>
      </c>
      <c r="H655" s="22">
        <f t="shared" si="1901"/>
        <v>2884.8563745650108</v>
      </c>
    </row>
    <row r="656" spans="1:12" x14ac:dyDescent="0.25">
      <c r="A656" s="6" t="str">
        <f t="shared" ref="A656:C656" si="1928">A641</f>
        <v>janeiro/19</v>
      </c>
      <c r="B656" s="29">
        <f t="shared" ref="B656" si="1929">IF(K648*1.05&lt;C656,K646,K648)</f>
        <v>89</v>
      </c>
      <c r="C656" s="6">
        <f t="shared" ref="C656:E656" si="1930">C641</f>
        <v>81.09</v>
      </c>
      <c r="D656" s="16">
        <f t="shared" si="1899"/>
        <v>0</v>
      </c>
      <c r="E656" s="17">
        <f>D656*Premissas!$C$6</f>
        <v>0</v>
      </c>
      <c r="F656" s="15">
        <f t="shared" si="1900"/>
        <v>89</v>
      </c>
      <c r="G656" s="18">
        <f>F656*Premissas!$C$5</f>
        <v>2869.0604239164823</v>
      </c>
      <c r="H656" s="22">
        <f t="shared" si="1901"/>
        <v>2869.0604239164823</v>
      </c>
    </row>
    <row r="657" spans="1:12" x14ac:dyDescent="0.25">
      <c r="A657" s="6" t="str">
        <f t="shared" ref="A657:C657" si="1931">A642</f>
        <v>dezembro/18</v>
      </c>
      <c r="B657" s="29">
        <f t="shared" ref="B657" si="1932">IF(K648*1.05&lt;C657,K646,K648)</f>
        <v>89</v>
      </c>
      <c r="C657" s="6">
        <f t="shared" ref="C657:E657" si="1933">C642</f>
        <v>66.98</v>
      </c>
      <c r="D657" s="16">
        <f t="shared" si="1899"/>
        <v>0</v>
      </c>
      <c r="E657" s="17">
        <f>D657*Premissas!$C$6</f>
        <v>0</v>
      </c>
      <c r="F657" s="15">
        <f t="shared" si="1900"/>
        <v>89</v>
      </c>
      <c r="G657" s="18">
        <f>F657*Premissas!$C$5</f>
        <v>2869.0604239164823</v>
      </c>
      <c r="H657" s="22">
        <f t="shared" si="1901"/>
        <v>2869.0604239164823</v>
      </c>
    </row>
    <row r="658" spans="1:12" x14ac:dyDescent="0.25">
      <c r="A658" s="6" t="str">
        <f t="shared" ref="A658:C658" si="1934">A643</f>
        <v>novembro/18</v>
      </c>
      <c r="B658" s="29">
        <f t="shared" ref="B658" si="1935">IF(K648*1.05&lt;C658,K646,K648)</f>
        <v>89</v>
      </c>
      <c r="C658" s="6">
        <f t="shared" ref="C658:E659" si="1936">C643</f>
        <v>66.42</v>
      </c>
      <c r="D658" s="16">
        <f t="shared" si="1899"/>
        <v>0</v>
      </c>
      <c r="E658" s="17">
        <f>D658*Premissas!$C$6</f>
        <v>0</v>
      </c>
      <c r="F658" s="15">
        <f t="shared" si="1900"/>
        <v>89</v>
      </c>
      <c r="G658" s="18">
        <f>F658*Premissas!$C$5</f>
        <v>2869.0604239164823</v>
      </c>
      <c r="H658" s="22">
        <f t="shared" si="1901"/>
        <v>2869.0604239164823</v>
      </c>
    </row>
    <row r="659" spans="1:12" x14ac:dyDescent="0.25">
      <c r="A659" s="6" t="str">
        <f t="shared" ref="A659:C659" si="1937">A644</f>
        <v>Total/Média</v>
      </c>
      <c r="B659" s="6"/>
      <c r="C659" s="6">
        <f t="shared" si="1936"/>
        <v>89.49</v>
      </c>
      <c r="D659" s="5"/>
      <c r="E659" s="27">
        <f t="shared" ref="E659" si="1938">SUM(E647:E658)</f>
        <v>0</v>
      </c>
      <c r="F659" s="5"/>
      <c r="G659" s="27">
        <f t="shared" ref="G659:H659" si="1939">SUM(G647:G658)</f>
        <v>34444.521037646315</v>
      </c>
      <c r="H659" s="27">
        <f t="shared" si="1939"/>
        <v>34444.521037646315</v>
      </c>
    </row>
    <row r="661" spans="1:12" x14ac:dyDescent="0.25">
      <c r="A661" s="6" t="str">
        <f t="shared" ref="A661:C661" si="1940">A646</f>
        <v>Data</v>
      </c>
      <c r="B661" s="6" t="str">
        <f t="shared" si="1940"/>
        <v>kW (C)</v>
      </c>
      <c r="C661" s="6" t="str">
        <f t="shared" si="1940"/>
        <v>kW (L)</v>
      </c>
      <c r="D661" s="14" t="s">
        <v>20</v>
      </c>
      <c r="E661" s="14" t="s">
        <v>21</v>
      </c>
      <c r="F661" s="6" t="s">
        <v>22</v>
      </c>
      <c r="G661" s="6" t="s">
        <v>23</v>
      </c>
      <c r="H661" s="14" t="s">
        <v>26</v>
      </c>
      <c r="J661" s="52" t="s">
        <v>161</v>
      </c>
      <c r="K661">
        <f t="shared" ref="K661:K662" si="1941">K646</f>
        <v>89.49</v>
      </c>
    </row>
    <row r="662" spans="1:12" x14ac:dyDescent="0.25">
      <c r="A662" s="6" t="str">
        <f t="shared" ref="A662:C662" si="1942">A647</f>
        <v>outubro/19</v>
      </c>
      <c r="B662" s="29">
        <f t="shared" ref="B662" si="1943">IF(K663*1.05&lt;C662,K661,K663)</f>
        <v>90</v>
      </c>
      <c r="C662" s="6">
        <f t="shared" ref="C662:E662" si="1944">C647</f>
        <v>63.39</v>
      </c>
      <c r="D662" s="16">
        <f t="shared" ref="D662:D673" si="1945">IF(C662&gt;1.05*B662,C662-B662,0)</f>
        <v>0</v>
      </c>
      <c r="E662" s="17">
        <f>D662*Premissas!$C$6</f>
        <v>0</v>
      </c>
      <c r="F662" s="15">
        <f t="shared" ref="F662:F725" si="1946">LARGE(B662:C662,1)</f>
        <v>90</v>
      </c>
      <c r="G662" s="18">
        <f>F662*Premissas!$C$5</f>
        <v>2901.2970578930717</v>
      </c>
      <c r="H662" s="22">
        <f t="shared" ref="H662:H673" si="1947">G662+E662</f>
        <v>2901.2970578930717</v>
      </c>
      <c r="J662" t="s">
        <v>162</v>
      </c>
      <c r="K662">
        <f t="shared" si="1941"/>
        <v>46.48</v>
      </c>
    </row>
    <row r="663" spans="1:12" x14ac:dyDescent="0.25">
      <c r="A663" s="6" t="str">
        <f t="shared" ref="A663:C663" si="1948">A648</f>
        <v>setembro/19</v>
      </c>
      <c r="B663" s="29">
        <f t="shared" ref="B663" si="1949">IF(K663*1.05&lt;C663,K661,K663)</f>
        <v>90</v>
      </c>
      <c r="C663" s="6">
        <f t="shared" ref="C663:E663" si="1950">C648</f>
        <v>58.91</v>
      </c>
      <c r="D663" s="16">
        <f t="shared" si="1945"/>
        <v>0</v>
      </c>
      <c r="E663" s="17">
        <f>D663*Premissas!$C$6</f>
        <v>0</v>
      </c>
      <c r="F663" s="15">
        <f t="shared" si="1946"/>
        <v>90</v>
      </c>
      <c r="G663" s="18">
        <f>F663*Premissas!$C$5</f>
        <v>2901.2970578930717</v>
      </c>
      <c r="H663" s="22">
        <f t="shared" si="1947"/>
        <v>2901.2970578930717</v>
      </c>
      <c r="J663" t="s">
        <v>164</v>
      </c>
      <c r="K663">
        <f t="shared" ref="K663" si="1951">K648+1</f>
        <v>90</v>
      </c>
    </row>
    <row r="664" spans="1:12" x14ac:dyDescent="0.25">
      <c r="A664" s="6" t="str">
        <f t="shared" ref="A664:C664" si="1952">A649</f>
        <v>agosto/19</v>
      </c>
      <c r="B664" s="29">
        <f t="shared" ref="B664" si="1953">IF(K663*1.05&lt;C664,K661,K663)</f>
        <v>90</v>
      </c>
      <c r="C664" s="6">
        <f t="shared" ref="C664:E664" si="1954">C649</f>
        <v>46.48</v>
      </c>
      <c r="D664" s="16">
        <f t="shared" si="1945"/>
        <v>0</v>
      </c>
      <c r="E664" s="17">
        <f>D664*Premissas!$C$6</f>
        <v>0</v>
      </c>
      <c r="F664" s="15">
        <f t="shared" si="1946"/>
        <v>90</v>
      </c>
      <c r="G664" s="18">
        <f>F664*Premissas!$C$5</f>
        <v>2901.2970578930717</v>
      </c>
      <c r="H664" s="22">
        <f t="shared" si="1947"/>
        <v>2901.2970578930717</v>
      </c>
      <c r="J664" t="s">
        <v>163</v>
      </c>
      <c r="L664" s="108">
        <f t="shared" ref="L664" si="1955">H674</f>
        <v>34815.564694716864</v>
      </c>
    </row>
    <row r="665" spans="1:12" x14ac:dyDescent="0.25">
      <c r="A665" s="6" t="str">
        <f t="shared" ref="A665:C665" si="1956">A650</f>
        <v>julho/19</v>
      </c>
      <c r="B665" s="29">
        <f t="shared" ref="B665" si="1957">IF(K663*1.05&lt;C665,K661,K663)</f>
        <v>90</v>
      </c>
      <c r="C665" s="6">
        <f t="shared" ref="C665:E665" si="1958">C650</f>
        <v>63.17</v>
      </c>
      <c r="D665" s="16">
        <f t="shared" si="1945"/>
        <v>0</v>
      </c>
      <c r="E665" s="17">
        <f>D665*Premissas!$C$6</f>
        <v>0</v>
      </c>
      <c r="F665" s="15">
        <f t="shared" si="1946"/>
        <v>90</v>
      </c>
      <c r="G665" s="18">
        <f>F665*Premissas!$C$5</f>
        <v>2901.2970578930717</v>
      </c>
      <c r="H665" s="22">
        <f t="shared" si="1947"/>
        <v>2901.2970578930717</v>
      </c>
    </row>
    <row r="666" spans="1:12" x14ac:dyDescent="0.25">
      <c r="A666" s="6" t="str">
        <f t="shared" ref="A666:C666" si="1959">A651</f>
        <v>junho/19</v>
      </c>
      <c r="B666" s="29">
        <f t="shared" ref="B666" si="1960">IF(K663*1.05&lt;C666,K661,K663)</f>
        <v>90</v>
      </c>
      <c r="C666" s="6">
        <f t="shared" ref="C666:E666" si="1961">C651</f>
        <v>59.47</v>
      </c>
      <c r="D666" s="16">
        <f t="shared" si="1945"/>
        <v>0</v>
      </c>
      <c r="E666" s="17">
        <f>D666*Premissas!$C$6</f>
        <v>0</v>
      </c>
      <c r="F666" s="15">
        <f t="shared" si="1946"/>
        <v>90</v>
      </c>
      <c r="G666" s="18">
        <f>F666*Premissas!$C$5</f>
        <v>2901.2970578930717</v>
      </c>
      <c r="H666" s="22">
        <f t="shared" si="1947"/>
        <v>2901.2970578930717</v>
      </c>
    </row>
    <row r="667" spans="1:12" x14ac:dyDescent="0.25">
      <c r="A667" s="6" t="str">
        <f t="shared" ref="A667:C667" si="1962">A652</f>
        <v>maio/19</v>
      </c>
      <c r="B667" s="29">
        <f t="shared" ref="B667" si="1963">IF(K663*1.05&lt;C667,K661,K663)</f>
        <v>90</v>
      </c>
      <c r="C667" s="6">
        <f t="shared" ref="C667:E667" si="1964">C652</f>
        <v>61.04</v>
      </c>
      <c r="D667" s="16">
        <f t="shared" si="1945"/>
        <v>0</v>
      </c>
      <c r="E667" s="17">
        <f>D667*Premissas!$C$6</f>
        <v>0</v>
      </c>
      <c r="F667" s="15">
        <f t="shared" si="1946"/>
        <v>90</v>
      </c>
      <c r="G667" s="18">
        <f>F667*Premissas!$C$5</f>
        <v>2901.2970578930717</v>
      </c>
      <c r="H667" s="22">
        <f t="shared" si="1947"/>
        <v>2901.2970578930717</v>
      </c>
    </row>
    <row r="668" spans="1:12" x14ac:dyDescent="0.25">
      <c r="A668" s="6" t="str">
        <f t="shared" ref="A668:C668" si="1965">A653</f>
        <v>abril/19</v>
      </c>
      <c r="B668" s="29">
        <f t="shared" ref="B668" si="1966">IF(K663*1.05&lt;C668,K661,K663)</f>
        <v>90</v>
      </c>
      <c r="C668" s="6">
        <f t="shared" ref="C668:E668" si="1967">C653</f>
        <v>81.98</v>
      </c>
      <c r="D668" s="16">
        <f t="shared" si="1945"/>
        <v>0</v>
      </c>
      <c r="E668" s="17">
        <f>D668*Premissas!$C$6</f>
        <v>0</v>
      </c>
      <c r="F668" s="15">
        <f t="shared" si="1946"/>
        <v>90</v>
      </c>
      <c r="G668" s="18">
        <f>F668*Premissas!$C$5</f>
        <v>2901.2970578930717</v>
      </c>
      <c r="H668" s="22">
        <f t="shared" si="1947"/>
        <v>2901.2970578930717</v>
      </c>
    </row>
    <row r="669" spans="1:12" x14ac:dyDescent="0.25">
      <c r="A669" s="6" t="str">
        <f t="shared" ref="A669:C669" si="1968">A654</f>
        <v>março/19</v>
      </c>
      <c r="B669" s="29">
        <f t="shared" ref="B669" si="1969">IF(K663*1.05&lt;C669,K661,K663)</f>
        <v>90</v>
      </c>
      <c r="C669" s="6">
        <f t="shared" ref="C669:E669" si="1970">C654</f>
        <v>77.73</v>
      </c>
      <c r="D669" s="16">
        <f t="shared" si="1945"/>
        <v>0</v>
      </c>
      <c r="E669" s="17">
        <f>D669*Premissas!$C$6</f>
        <v>0</v>
      </c>
      <c r="F669" s="15">
        <f t="shared" si="1946"/>
        <v>90</v>
      </c>
      <c r="G669" s="18">
        <f>F669*Premissas!$C$5</f>
        <v>2901.2970578930717</v>
      </c>
      <c r="H669" s="22">
        <f t="shared" si="1947"/>
        <v>2901.2970578930717</v>
      </c>
    </row>
    <row r="670" spans="1:12" x14ac:dyDescent="0.25">
      <c r="A670" s="6" t="str">
        <f t="shared" ref="A670:C670" si="1971">A655</f>
        <v>fevereiro/19</v>
      </c>
      <c r="B670" s="29">
        <f t="shared" ref="B670" si="1972">IF(K663*1.05&lt;C670,K661,K663)</f>
        <v>90</v>
      </c>
      <c r="C670" s="6">
        <f t="shared" ref="C670:E670" si="1973">C655</f>
        <v>89.49</v>
      </c>
      <c r="D670" s="16">
        <f t="shared" si="1945"/>
        <v>0</v>
      </c>
      <c r="E670" s="17">
        <f>D670*Premissas!$C$6</f>
        <v>0</v>
      </c>
      <c r="F670" s="15">
        <f t="shared" si="1946"/>
        <v>90</v>
      </c>
      <c r="G670" s="18">
        <f>F670*Premissas!$C$5</f>
        <v>2901.2970578930717</v>
      </c>
      <c r="H670" s="22">
        <f t="shared" si="1947"/>
        <v>2901.2970578930717</v>
      </c>
    </row>
    <row r="671" spans="1:12" x14ac:dyDescent="0.25">
      <c r="A671" s="6" t="str">
        <f t="shared" ref="A671:C671" si="1974">A656</f>
        <v>janeiro/19</v>
      </c>
      <c r="B671" s="29">
        <f t="shared" ref="B671" si="1975">IF(K663*1.05&lt;C671,K661,K663)</f>
        <v>90</v>
      </c>
      <c r="C671" s="6">
        <f t="shared" ref="C671:E671" si="1976">C656</f>
        <v>81.09</v>
      </c>
      <c r="D671" s="16">
        <f t="shared" si="1945"/>
        <v>0</v>
      </c>
      <c r="E671" s="17">
        <f>D671*Premissas!$C$6</f>
        <v>0</v>
      </c>
      <c r="F671" s="15">
        <f t="shared" si="1946"/>
        <v>90</v>
      </c>
      <c r="G671" s="18">
        <f>F671*Premissas!$C$5</f>
        <v>2901.2970578930717</v>
      </c>
      <c r="H671" s="22">
        <f t="shared" si="1947"/>
        <v>2901.2970578930717</v>
      </c>
    </row>
    <row r="672" spans="1:12" x14ac:dyDescent="0.25">
      <c r="A672" s="6" t="str">
        <f t="shared" ref="A672:C672" si="1977">A657</f>
        <v>dezembro/18</v>
      </c>
      <c r="B672" s="29">
        <f t="shared" ref="B672" si="1978">IF(K663*1.05&lt;C672,K661,K663)</f>
        <v>90</v>
      </c>
      <c r="C672" s="6">
        <f t="shared" ref="C672:E672" si="1979">C657</f>
        <v>66.98</v>
      </c>
      <c r="D672" s="16">
        <f t="shared" si="1945"/>
        <v>0</v>
      </c>
      <c r="E672" s="17">
        <f>D672*Premissas!$C$6</f>
        <v>0</v>
      </c>
      <c r="F672" s="15">
        <f t="shared" si="1946"/>
        <v>90</v>
      </c>
      <c r="G672" s="18">
        <f>F672*Premissas!$C$5</f>
        <v>2901.2970578930717</v>
      </c>
      <c r="H672" s="22">
        <f t="shared" si="1947"/>
        <v>2901.2970578930717</v>
      </c>
    </row>
    <row r="673" spans="1:12" x14ac:dyDescent="0.25">
      <c r="A673" s="6" t="str">
        <f t="shared" ref="A673:C673" si="1980">A658</f>
        <v>novembro/18</v>
      </c>
      <c r="B673" s="29">
        <f t="shared" ref="B673" si="1981">IF(K663*1.05&lt;C673,K661,K663)</f>
        <v>90</v>
      </c>
      <c r="C673" s="6">
        <f t="shared" ref="C673:E674" si="1982">C658</f>
        <v>66.42</v>
      </c>
      <c r="D673" s="16">
        <f t="shared" si="1945"/>
        <v>0</v>
      </c>
      <c r="E673" s="17">
        <f>D673*Premissas!$C$6</f>
        <v>0</v>
      </c>
      <c r="F673" s="15">
        <f t="shared" si="1946"/>
        <v>90</v>
      </c>
      <c r="G673" s="18">
        <f>F673*Premissas!$C$5</f>
        <v>2901.2970578930717</v>
      </c>
      <c r="H673" s="22">
        <f t="shared" si="1947"/>
        <v>2901.2970578930717</v>
      </c>
    </row>
    <row r="674" spans="1:12" x14ac:dyDescent="0.25">
      <c r="A674" s="6" t="str">
        <f t="shared" ref="A674:C674" si="1983">A659</f>
        <v>Total/Média</v>
      </c>
      <c r="B674" s="6"/>
      <c r="C674" s="6">
        <f t="shared" si="1982"/>
        <v>89.49</v>
      </c>
      <c r="D674" s="5"/>
      <c r="E674" s="27">
        <f t="shared" ref="E674" si="1984">SUM(E662:E673)</f>
        <v>0</v>
      </c>
      <c r="F674" s="5"/>
      <c r="G674" s="27">
        <f t="shared" ref="G674:H674" si="1985">SUM(G662:G673)</f>
        <v>34815.564694716864</v>
      </c>
      <c r="H674" s="27">
        <f t="shared" si="1985"/>
        <v>34815.564694716864</v>
      </c>
    </row>
    <row r="676" spans="1:12" x14ac:dyDescent="0.25">
      <c r="A676" s="6" t="str">
        <f t="shared" ref="A676:C676" si="1986">A661</f>
        <v>Data</v>
      </c>
      <c r="B676" s="6" t="str">
        <f t="shared" si="1986"/>
        <v>kW (C)</v>
      </c>
      <c r="C676" s="6" t="str">
        <f t="shared" si="1986"/>
        <v>kW (L)</v>
      </c>
      <c r="D676" s="14" t="s">
        <v>20</v>
      </c>
      <c r="E676" s="14" t="s">
        <v>21</v>
      </c>
      <c r="F676" s="6" t="s">
        <v>22</v>
      </c>
      <c r="G676" s="6" t="s">
        <v>23</v>
      </c>
      <c r="H676" s="14" t="s">
        <v>26</v>
      </c>
      <c r="J676" s="52" t="s">
        <v>161</v>
      </c>
      <c r="K676">
        <f t="shared" ref="K676:K677" si="1987">K661</f>
        <v>89.49</v>
      </c>
    </row>
    <row r="677" spans="1:12" x14ac:dyDescent="0.25">
      <c r="A677" s="6" t="str">
        <f t="shared" ref="A677:C677" si="1988">A662</f>
        <v>outubro/19</v>
      </c>
      <c r="B677" s="29">
        <f t="shared" ref="B677" si="1989">IF(K678*1.05&lt;C677,K676,K678)</f>
        <v>91</v>
      </c>
      <c r="C677" s="6">
        <f t="shared" ref="C677:E677" si="1990">C662</f>
        <v>63.39</v>
      </c>
      <c r="D677" s="16">
        <f t="shared" ref="D677:D688" si="1991">IF(C677&gt;1.05*B677,C677-B677,0)</f>
        <v>0</v>
      </c>
      <c r="E677" s="17">
        <f>D677*Premissas!$C$6</f>
        <v>0</v>
      </c>
      <c r="F677" s="15">
        <f t="shared" ref="F677:F740" si="1992">LARGE(B677:C677,1)</f>
        <v>91</v>
      </c>
      <c r="G677" s="18">
        <f>F677*Premissas!$C$5</f>
        <v>2933.5336918696617</v>
      </c>
      <c r="H677" s="22">
        <f t="shared" ref="H677:H688" si="1993">G677+E677</f>
        <v>2933.5336918696617</v>
      </c>
      <c r="J677" t="s">
        <v>162</v>
      </c>
      <c r="K677">
        <f t="shared" si="1987"/>
        <v>46.48</v>
      </c>
    </row>
    <row r="678" spans="1:12" x14ac:dyDescent="0.25">
      <c r="A678" s="6" t="str">
        <f t="shared" ref="A678:C678" si="1994">A663</f>
        <v>setembro/19</v>
      </c>
      <c r="B678" s="29">
        <f t="shared" ref="B678" si="1995">IF(K678*1.05&lt;C678,K676,K678)</f>
        <v>91</v>
      </c>
      <c r="C678" s="6">
        <f t="shared" ref="C678:E678" si="1996">C663</f>
        <v>58.91</v>
      </c>
      <c r="D678" s="16">
        <f t="shared" si="1991"/>
        <v>0</v>
      </c>
      <c r="E678" s="17">
        <f>D678*Premissas!$C$6</f>
        <v>0</v>
      </c>
      <c r="F678" s="15">
        <f t="shared" si="1992"/>
        <v>91</v>
      </c>
      <c r="G678" s="18">
        <f>F678*Premissas!$C$5</f>
        <v>2933.5336918696617</v>
      </c>
      <c r="H678" s="22">
        <f t="shared" si="1993"/>
        <v>2933.5336918696617</v>
      </c>
      <c r="J678" t="s">
        <v>164</v>
      </c>
      <c r="K678">
        <f t="shared" ref="K678" si="1997">K663+1</f>
        <v>91</v>
      </c>
    </row>
    <row r="679" spans="1:12" x14ac:dyDescent="0.25">
      <c r="A679" s="6" t="str">
        <f t="shared" ref="A679:C679" si="1998">A664</f>
        <v>agosto/19</v>
      </c>
      <c r="B679" s="29">
        <f t="shared" ref="B679" si="1999">IF(K678*1.05&lt;C679,K676,K678)</f>
        <v>91</v>
      </c>
      <c r="C679" s="6">
        <f t="shared" ref="C679:E679" si="2000">C664</f>
        <v>46.48</v>
      </c>
      <c r="D679" s="16">
        <f t="shared" si="1991"/>
        <v>0</v>
      </c>
      <c r="E679" s="17">
        <f>D679*Premissas!$C$6</f>
        <v>0</v>
      </c>
      <c r="F679" s="15">
        <f t="shared" si="1992"/>
        <v>91</v>
      </c>
      <c r="G679" s="18">
        <f>F679*Premissas!$C$5</f>
        <v>2933.5336918696617</v>
      </c>
      <c r="H679" s="22">
        <f t="shared" si="1993"/>
        <v>2933.5336918696617</v>
      </c>
      <c r="J679" t="s">
        <v>163</v>
      </c>
      <c r="L679" s="108">
        <f t="shared" ref="L679" si="2001">H689</f>
        <v>35202.404302435949</v>
      </c>
    </row>
    <row r="680" spans="1:12" x14ac:dyDescent="0.25">
      <c r="A680" s="6" t="str">
        <f t="shared" ref="A680:C680" si="2002">A665</f>
        <v>julho/19</v>
      </c>
      <c r="B680" s="29">
        <f t="shared" ref="B680" si="2003">IF(K678*1.05&lt;C680,K676,K678)</f>
        <v>91</v>
      </c>
      <c r="C680" s="6">
        <f t="shared" ref="C680:E680" si="2004">C665</f>
        <v>63.17</v>
      </c>
      <c r="D680" s="16">
        <f t="shared" si="1991"/>
        <v>0</v>
      </c>
      <c r="E680" s="17">
        <f>D680*Premissas!$C$6</f>
        <v>0</v>
      </c>
      <c r="F680" s="15">
        <f t="shared" si="1992"/>
        <v>91</v>
      </c>
      <c r="G680" s="18">
        <f>F680*Premissas!$C$5</f>
        <v>2933.5336918696617</v>
      </c>
      <c r="H680" s="22">
        <f t="shared" si="1993"/>
        <v>2933.5336918696617</v>
      </c>
    </row>
    <row r="681" spans="1:12" x14ac:dyDescent="0.25">
      <c r="A681" s="6" t="str">
        <f t="shared" ref="A681:C681" si="2005">A666</f>
        <v>junho/19</v>
      </c>
      <c r="B681" s="29">
        <f t="shared" ref="B681" si="2006">IF(K678*1.05&lt;C681,K676,K678)</f>
        <v>91</v>
      </c>
      <c r="C681" s="6">
        <f t="shared" ref="C681:E681" si="2007">C666</f>
        <v>59.47</v>
      </c>
      <c r="D681" s="16">
        <f t="shared" si="1991"/>
        <v>0</v>
      </c>
      <c r="E681" s="17">
        <f>D681*Premissas!$C$6</f>
        <v>0</v>
      </c>
      <c r="F681" s="15">
        <f t="shared" si="1992"/>
        <v>91</v>
      </c>
      <c r="G681" s="18">
        <f>F681*Premissas!$C$5</f>
        <v>2933.5336918696617</v>
      </c>
      <c r="H681" s="22">
        <f t="shared" si="1993"/>
        <v>2933.5336918696617</v>
      </c>
    </row>
    <row r="682" spans="1:12" x14ac:dyDescent="0.25">
      <c r="A682" s="6" t="str">
        <f t="shared" ref="A682:C682" si="2008">A667</f>
        <v>maio/19</v>
      </c>
      <c r="B682" s="29">
        <f t="shared" ref="B682" si="2009">IF(K678*1.05&lt;C682,K676,K678)</f>
        <v>91</v>
      </c>
      <c r="C682" s="6">
        <f t="shared" ref="C682:E682" si="2010">C667</f>
        <v>61.04</v>
      </c>
      <c r="D682" s="16">
        <f t="shared" si="1991"/>
        <v>0</v>
      </c>
      <c r="E682" s="17">
        <f>D682*Premissas!$C$6</f>
        <v>0</v>
      </c>
      <c r="F682" s="15">
        <f t="shared" si="1992"/>
        <v>91</v>
      </c>
      <c r="G682" s="18">
        <f>F682*Premissas!$C$5</f>
        <v>2933.5336918696617</v>
      </c>
      <c r="H682" s="22">
        <f t="shared" si="1993"/>
        <v>2933.5336918696617</v>
      </c>
    </row>
    <row r="683" spans="1:12" x14ac:dyDescent="0.25">
      <c r="A683" s="6" t="str">
        <f t="shared" ref="A683:C683" si="2011">A668</f>
        <v>abril/19</v>
      </c>
      <c r="B683" s="29">
        <f t="shared" ref="B683" si="2012">IF(K678*1.05&lt;C683,K676,K678)</f>
        <v>91</v>
      </c>
      <c r="C683" s="6">
        <f t="shared" ref="C683:E683" si="2013">C668</f>
        <v>81.98</v>
      </c>
      <c r="D683" s="16">
        <f t="shared" si="1991"/>
        <v>0</v>
      </c>
      <c r="E683" s="17">
        <f>D683*Premissas!$C$6</f>
        <v>0</v>
      </c>
      <c r="F683" s="15">
        <f t="shared" si="1992"/>
        <v>91</v>
      </c>
      <c r="G683" s="18">
        <f>F683*Premissas!$C$5</f>
        <v>2933.5336918696617</v>
      </c>
      <c r="H683" s="22">
        <f t="shared" si="1993"/>
        <v>2933.5336918696617</v>
      </c>
    </row>
    <row r="684" spans="1:12" x14ac:dyDescent="0.25">
      <c r="A684" s="6" t="str">
        <f t="shared" ref="A684:C684" si="2014">A669</f>
        <v>março/19</v>
      </c>
      <c r="B684" s="29">
        <f t="shared" ref="B684" si="2015">IF(K678*1.05&lt;C684,K676,K678)</f>
        <v>91</v>
      </c>
      <c r="C684" s="6">
        <f t="shared" ref="C684:E684" si="2016">C669</f>
        <v>77.73</v>
      </c>
      <c r="D684" s="16">
        <f t="shared" si="1991"/>
        <v>0</v>
      </c>
      <c r="E684" s="17">
        <f>D684*Premissas!$C$6</f>
        <v>0</v>
      </c>
      <c r="F684" s="15">
        <f t="shared" si="1992"/>
        <v>91</v>
      </c>
      <c r="G684" s="18">
        <f>F684*Premissas!$C$5</f>
        <v>2933.5336918696617</v>
      </c>
      <c r="H684" s="22">
        <f t="shared" si="1993"/>
        <v>2933.5336918696617</v>
      </c>
    </row>
    <row r="685" spans="1:12" x14ac:dyDescent="0.25">
      <c r="A685" s="6" t="str">
        <f t="shared" ref="A685:C685" si="2017">A670</f>
        <v>fevereiro/19</v>
      </c>
      <c r="B685" s="29">
        <f t="shared" ref="B685" si="2018">IF(K678*1.05&lt;C685,K676,K678)</f>
        <v>91</v>
      </c>
      <c r="C685" s="6">
        <f t="shared" ref="C685:E685" si="2019">C670</f>
        <v>89.49</v>
      </c>
      <c r="D685" s="16">
        <f t="shared" si="1991"/>
        <v>0</v>
      </c>
      <c r="E685" s="17">
        <f>D685*Premissas!$C$6</f>
        <v>0</v>
      </c>
      <c r="F685" s="15">
        <f t="shared" si="1992"/>
        <v>91</v>
      </c>
      <c r="G685" s="18">
        <f>F685*Premissas!$C$5</f>
        <v>2933.5336918696617</v>
      </c>
      <c r="H685" s="22">
        <f t="shared" si="1993"/>
        <v>2933.5336918696617</v>
      </c>
    </row>
    <row r="686" spans="1:12" x14ac:dyDescent="0.25">
      <c r="A686" s="6" t="str">
        <f t="shared" ref="A686:C686" si="2020">A671</f>
        <v>janeiro/19</v>
      </c>
      <c r="B686" s="29">
        <f t="shared" ref="B686" si="2021">IF(K678*1.05&lt;C686,K676,K678)</f>
        <v>91</v>
      </c>
      <c r="C686" s="6">
        <f t="shared" ref="C686:E686" si="2022">C671</f>
        <v>81.09</v>
      </c>
      <c r="D686" s="16">
        <f t="shared" si="1991"/>
        <v>0</v>
      </c>
      <c r="E686" s="17">
        <f>D686*Premissas!$C$6</f>
        <v>0</v>
      </c>
      <c r="F686" s="15">
        <f t="shared" si="1992"/>
        <v>91</v>
      </c>
      <c r="G686" s="18">
        <f>F686*Premissas!$C$5</f>
        <v>2933.5336918696617</v>
      </c>
      <c r="H686" s="22">
        <f t="shared" si="1993"/>
        <v>2933.5336918696617</v>
      </c>
    </row>
    <row r="687" spans="1:12" x14ac:dyDescent="0.25">
      <c r="A687" s="6" t="str">
        <f t="shared" ref="A687:C687" si="2023">A672</f>
        <v>dezembro/18</v>
      </c>
      <c r="B687" s="29">
        <f t="shared" ref="B687" si="2024">IF(K678*1.05&lt;C687,K676,K678)</f>
        <v>91</v>
      </c>
      <c r="C687" s="6">
        <f t="shared" ref="C687:E687" si="2025">C672</f>
        <v>66.98</v>
      </c>
      <c r="D687" s="16">
        <f t="shared" si="1991"/>
        <v>0</v>
      </c>
      <c r="E687" s="17">
        <f>D687*Premissas!$C$6</f>
        <v>0</v>
      </c>
      <c r="F687" s="15">
        <f t="shared" si="1992"/>
        <v>91</v>
      </c>
      <c r="G687" s="18">
        <f>F687*Premissas!$C$5</f>
        <v>2933.5336918696617</v>
      </c>
      <c r="H687" s="22">
        <f t="shared" si="1993"/>
        <v>2933.5336918696617</v>
      </c>
    </row>
    <row r="688" spans="1:12" x14ac:dyDescent="0.25">
      <c r="A688" s="6" t="str">
        <f t="shared" ref="A688:C688" si="2026">A673</f>
        <v>novembro/18</v>
      </c>
      <c r="B688" s="29">
        <f t="shared" ref="B688" si="2027">IF(K678*1.05&lt;C688,K676,K678)</f>
        <v>91</v>
      </c>
      <c r="C688" s="6">
        <f t="shared" ref="C688:E689" si="2028">C673</f>
        <v>66.42</v>
      </c>
      <c r="D688" s="16">
        <f t="shared" si="1991"/>
        <v>0</v>
      </c>
      <c r="E688" s="17">
        <f>D688*Premissas!$C$6</f>
        <v>0</v>
      </c>
      <c r="F688" s="15">
        <f t="shared" si="1992"/>
        <v>91</v>
      </c>
      <c r="G688" s="18">
        <f>F688*Premissas!$C$5</f>
        <v>2933.5336918696617</v>
      </c>
      <c r="H688" s="22">
        <f t="shared" si="1993"/>
        <v>2933.5336918696617</v>
      </c>
    </row>
    <row r="689" spans="1:12" x14ac:dyDescent="0.25">
      <c r="A689" s="6" t="str">
        <f t="shared" ref="A689:C689" si="2029">A674</f>
        <v>Total/Média</v>
      </c>
      <c r="B689" s="6"/>
      <c r="C689" s="6">
        <f t="shared" si="2028"/>
        <v>89.49</v>
      </c>
      <c r="D689" s="5"/>
      <c r="E689" s="27">
        <f t="shared" ref="E689" si="2030">SUM(E677:E688)</f>
        <v>0</v>
      </c>
      <c r="F689" s="5"/>
      <c r="G689" s="27">
        <f t="shared" ref="G689:H689" si="2031">SUM(G677:G688)</f>
        <v>35202.404302435949</v>
      </c>
      <c r="H689" s="27">
        <f t="shared" si="2031"/>
        <v>35202.404302435949</v>
      </c>
    </row>
    <row r="691" spans="1:12" x14ac:dyDescent="0.25">
      <c r="A691" s="6" t="str">
        <f t="shared" ref="A691:C691" si="2032">A676</f>
        <v>Data</v>
      </c>
      <c r="B691" s="6" t="str">
        <f t="shared" si="2032"/>
        <v>kW (C)</v>
      </c>
      <c r="C691" s="6" t="str">
        <f t="shared" si="2032"/>
        <v>kW (L)</v>
      </c>
      <c r="D691" s="14" t="s">
        <v>20</v>
      </c>
      <c r="E691" s="14" t="s">
        <v>21</v>
      </c>
      <c r="F691" s="6" t="s">
        <v>22</v>
      </c>
      <c r="G691" s="6" t="s">
        <v>23</v>
      </c>
      <c r="H691" s="14" t="s">
        <v>26</v>
      </c>
      <c r="J691" s="52" t="s">
        <v>161</v>
      </c>
      <c r="K691">
        <f t="shared" ref="K691:K692" si="2033">K676</f>
        <v>89.49</v>
      </c>
    </row>
    <row r="692" spans="1:12" x14ac:dyDescent="0.25">
      <c r="A692" s="6" t="str">
        <f t="shared" ref="A692:C692" si="2034">A677</f>
        <v>outubro/19</v>
      </c>
      <c r="B692" s="29">
        <f t="shared" ref="B692" si="2035">IF(K693*1.05&lt;C692,K691,K693)</f>
        <v>92</v>
      </c>
      <c r="C692" s="6">
        <f t="shared" ref="C692:E692" si="2036">C677</f>
        <v>63.39</v>
      </c>
      <c r="D692" s="16">
        <f t="shared" ref="D692:D703" si="2037">IF(C692&gt;1.05*B692,C692-B692,0)</f>
        <v>0</v>
      </c>
      <c r="E692" s="17">
        <f>D692*Premissas!$C$6</f>
        <v>0</v>
      </c>
      <c r="F692" s="15">
        <f t="shared" ref="F692:F755" si="2038">LARGE(B692:C692,1)</f>
        <v>92</v>
      </c>
      <c r="G692" s="18">
        <f>F692*Premissas!$C$5</f>
        <v>2965.7703258462511</v>
      </c>
      <c r="H692" s="22">
        <f t="shared" ref="H692:H703" si="2039">G692+E692</f>
        <v>2965.7703258462511</v>
      </c>
      <c r="J692" t="s">
        <v>162</v>
      </c>
      <c r="K692">
        <f t="shared" si="2033"/>
        <v>46.48</v>
      </c>
    </row>
    <row r="693" spans="1:12" x14ac:dyDescent="0.25">
      <c r="A693" s="6" t="str">
        <f t="shared" ref="A693:C693" si="2040">A678</f>
        <v>setembro/19</v>
      </c>
      <c r="B693" s="29">
        <f t="shared" ref="B693" si="2041">IF(K693*1.05&lt;C693,K691,K693)</f>
        <v>92</v>
      </c>
      <c r="C693" s="6">
        <f t="shared" ref="C693:E693" si="2042">C678</f>
        <v>58.91</v>
      </c>
      <c r="D693" s="16">
        <f t="shared" si="2037"/>
        <v>0</v>
      </c>
      <c r="E693" s="17">
        <f>D693*Premissas!$C$6</f>
        <v>0</v>
      </c>
      <c r="F693" s="15">
        <f t="shared" si="2038"/>
        <v>92</v>
      </c>
      <c r="G693" s="18">
        <f>F693*Premissas!$C$5</f>
        <v>2965.7703258462511</v>
      </c>
      <c r="H693" s="22">
        <f t="shared" si="2039"/>
        <v>2965.7703258462511</v>
      </c>
      <c r="J693" t="s">
        <v>164</v>
      </c>
      <c r="K693">
        <f t="shared" ref="K693" si="2043">K678+1</f>
        <v>92</v>
      </c>
    </row>
    <row r="694" spans="1:12" x14ac:dyDescent="0.25">
      <c r="A694" s="6" t="str">
        <f t="shared" ref="A694:C694" si="2044">A679</f>
        <v>agosto/19</v>
      </c>
      <c r="B694" s="29">
        <f t="shared" ref="B694" si="2045">IF(K693*1.05&lt;C694,K691,K693)</f>
        <v>92</v>
      </c>
      <c r="C694" s="6">
        <f t="shared" ref="C694:E694" si="2046">C679</f>
        <v>46.48</v>
      </c>
      <c r="D694" s="16">
        <f t="shared" si="2037"/>
        <v>0</v>
      </c>
      <c r="E694" s="17">
        <f>D694*Premissas!$C$6</f>
        <v>0</v>
      </c>
      <c r="F694" s="15">
        <f t="shared" si="2038"/>
        <v>92</v>
      </c>
      <c r="G694" s="18">
        <f>F694*Premissas!$C$5</f>
        <v>2965.7703258462511</v>
      </c>
      <c r="H694" s="22">
        <f t="shared" si="2039"/>
        <v>2965.7703258462511</v>
      </c>
      <c r="J694" t="s">
        <v>163</v>
      </c>
      <c r="L694" s="108">
        <f t="shared" ref="L694" si="2047">H704</f>
        <v>35589.243910155004</v>
      </c>
    </row>
    <row r="695" spans="1:12" x14ac:dyDescent="0.25">
      <c r="A695" s="6" t="str">
        <f t="shared" ref="A695:C695" si="2048">A680</f>
        <v>julho/19</v>
      </c>
      <c r="B695" s="29">
        <f t="shared" ref="B695" si="2049">IF(K693*1.05&lt;C695,K691,K693)</f>
        <v>92</v>
      </c>
      <c r="C695" s="6">
        <f t="shared" ref="C695:E695" si="2050">C680</f>
        <v>63.17</v>
      </c>
      <c r="D695" s="16">
        <f t="shared" si="2037"/>
        <v>0</v>
      </c>
      <c r="E695" s="17">
        <f>D695*Premissas!$C$6</f>
        <v>0</v>
      </c>
      <c r="F695" s="15">
        <f t="shared" si="2038"/>
        <v>92</v>
      </c>
      <c r="G695" s="18">
        <f>F695*Premissas!$C$5</f>
        <v>2965.7703258462511</v>
      </c>
      <c r="H695" s="22">
        <f t="shared" si="2039"/>
        <v>2965.7703258462511</v>
      </c>
    </row>
    <row r="696" spans="1:12" x14ac:dyDescent="0.25">
      <c r="A696" s="6" t="str">
        <f t="shared" ref="A696:C696" si="2051">A681</f>
        <v>junho/19</v>
      </c>
      <c r="B696" s="29">
        <f t="shared" ref="B696" si="2052">IF(K693*1.05&lt;C696,K691,K693)</f>
        <v>92</v>
      </c>
      <c r="C696" s="6">
        <f t="shared" ref="C696:E696" si="2053">C681</f>
        <v>59.47</v>
      </c>
      <c r="D696" s="16">
        <f t="shared" si="2037"/>
        <v>0</v>
      </c>
      <c r="E696" s="17">
        <f>D696*Premissas!$C$6</f>
        <v>0</v>
      </c>
      <c r="F696" s="15">
        <f t="shared" si="2038"/>
        <v>92</v>
      </c>
      <c r="G696" s="18">
        <f>F696*Premissas!$C$5</f>
        <v>2965.7703258462511</v>
      </c>
      <c r="H696" s="22">
        <f t="shared" si="2039"/>
        <v>2965.7703258462511</v>
      </c>
    </row>
    <row r="697" spans="1:12" x14ac:dyDescent="0.25">
      <c r="A697" s="6" t="str">
        <f t="shared" ref="A697:C697" si="2054">A682</f>
        <v>maio/19</v>
      </c>
      <c r="B697" s="29">
        <f t="shared" ref="B697" si="2055">IF(K693*1.05&lt;C697,K691,K693)</f>
        <v>92</v>
      </c>
      <c r="C697" s="6">
        <f t="shared" ref="C697:E697" si="2056">C682</f>
        <v>61.04</v>
      </c>
      <c r="D697" s="16">
        <f t="shared" si="2037"/>
        <v>0</v>
      </c>
      <c r="E697" s="17">
        <f>D697*Premissas!$C$6</f>
        <v>0</v>
      </c>
      <c r="F697" s="15">
        <f t="shared" si="2038"/>
        <v>92</v>
      </c>
      <c r="G697" s="18">
        <f>F697*Premissas!$C$5</f>
        <v>2965.7703258462511</v>
      </c>
      <c r="H697" s="22">
        <f t="shared" si="2039"/>
        <v>2965.7703258462511</v>
      </c>
    </row>
    <row r="698" spans="1:12" x14ac:dyDescent="0.25">
      <c r="A698" s="6" t="str">
        <f t="shared" ref="A698:C698" si="2057">A683</f>
        <v>abril/19</v>
      </c>
      <c r="B698" s="29">
        <f t="shared" ref="B698" si="2058">IF(K693*1.05&lt;C698,K691,K693)</f>
        <v>92</v>
      </c>
      <c r="C698" s="6">
        <f t="shared" ref="C698:E698" si="2059">C683</f>
        <v>81.98</v>
      </c>
      <c r="D698" s="16">
        <f t="shared" si="2037"/>
        <v>0</v>
      </c>
      <c r="E698" s="17">
        <f>D698*Premissas!$C$6</f>
        <v>0</v>
      </c>
      <c r="F698" s="15">
        <f t="shared" si="2038"/>
        <v>92</v>
      </c>
      <c r="G698" s="18">
        <f>F698*Premissas!$C$5</f>
        <v>2965.7703258462511</v>
      </c>
      <c r="H698" s="22">
        <f t="shared" si="2039"/>
        <v>2965.7703258462511</v>
      </c>
    </row>
    <row r="699" spans="1:12" x14ac:dyDescent="0.25">
      <c r="A699" s="6" t="str">
        <f t="shared" ref="A699:C699" si="2060">A684</f>
        <v>março/19</v>
      </c>
      <c r="B699" s="29">
        <f t="shared" ref="B699" si="2061">IF(K693*1.05&lt;C699,K691,K693)</f>
        <v>92</v>
      </c>
      <c r="C699" s="6">
        <f t="shared" ref="C699:E699" si="2062">C684</f>
        <v>77.73</v>
      </c>
      <c r="D699" s="16">
        <f t="shared" si="2037"/>
        <v>0</v>
      </c>
      <c r="E699" s="17">
        <f>D699*Premissas!$C$6</f>
        <v>0</v>
      </c>
      <c r="F699" s="15">
        <f t="shared" si="2038"/>
        <v>92</v>
      </c>
      <c r="G699" s="18">
        <f>F699*Premissas!$C$5</f>
        <v>2965.7703258462511</v>
      </c>
      <c r="H699" s="22">
        <f t="shared" si="2039"/>
        <v>2965.7703258462511</v>
      </c>
    </row>
    <row r="700" spans="1:12" x14ac:dyDescent="0.25">
      <c r="A700" s="6" t="str">
        <f t="shared" ref="A700:C700" si="2063">A685</f>
        <v>fevereiro/19</v>
      </c>
      <c r="B700" s="29">
        <f t="shared" ref="B700" si="2064">IF(K693*1.05&lt;C700,K691,K693)</f>
        <v>92</v>
      </c>
      <c r="C700" s="6">
        <f t="shared" ref="C700:E700" si="2065">C685</f>
        <v>89.49</v>
      </c>
      <c r="D700" s="16">
        <f t="shared" si="2037"/>
        <v>0</v>
      </c>
      <c r="E700" s="17">
        <f>D700*Premissas!$C$6</f>
        <v>0</v>
      </c>
      <c r="F700" s="15">
        <f t="shared" si="2038"/>
        <v>92</v>
      </c>
      <c r="G700" s="18">
        <f>F700*Premissas!$C$5</f>
        <v>2965.7703258462511</v>
      </c>
      <c r="H700" s="22">
        <f t="shared" si="2039"/>
        <v>2965.7703258462511</v>
      </c>
    </row>
    <row r="701" spans="1:12" x14ac:dyDescent="0.25">
      <c r="A701" s="6" t="str">
        <f t="shared" ref="A701:C701" si="2066">A686</f>
        <v>janeiro/19</v>
      </c>
      <c r="B701" s="29">
        <f t="shared" ref="B701" si="2067">IF(K693*1.05&lt;C701,K691,K693)</f>
        <v>92</v>
      </c>
      <c r="C701" s="6">
        <f t="shared" ref="C701:E701" si="2068">C686</f>
        <v>81.09</v>
      </c>
      <c r="D701" s="16">
        <f t="shared" si="2037"/>
        <v>0</v>
      </c>
      <c r="E701" s="17">
        <f>D701*Premissas!$C$6</f>
        <v>0</v>
      </c>
      <c r="F701" s="15">
        <f t="shared" si="2038"/>
        <v>92</v>
      </c>
      <c r="G701" s="18">
        <f>F701*Premissas!$C$5</f>
        <v>2965.7703258462511</v>
      </c>
      <c r="H701" s="22">
        <f t="shared" si="2039"/>
        <v>2965.7703258462511</v>
      </c>
    </row>
    <row r="702" spans="1:12" x14ac:dyDescent="0.25">
      <c r="A702" s="6" t="str">
        <f t="shared" ref="A702:C702" si="2069">A687</f>
        <v>dezembro/18</v>
      </c>
      <c r="B702" s="29">
        <f t="shared" ref="B702" si="2070">IF(K693*1.05&lt;C702,K691,K693)</f>
        <v>92</v>
      </c>
      <c r="C702" s="6">
        <f t="shared" ref="C702:E702" si="2071">C687</f>
        <v>66.98</v>
      </c>
      <c r="D702" s="16">
        <f t="shared" si="2037"/>
        <v>0</v>
      </c>
      <c r="E702" s="17">
        <f>D702*Premissas!$C$6</f>
        <v>0</v>
      </c>
      <c r="F702" s="15">
        <f t="shared" si="2038"/>
        <v>92</v>
      </c>
      <c r="G702" s="18">
        <f>F702*Premissas!$C$5</f>
        <v>2965.7703258462511</v>
      </c>
      <c r="H702" s="22">
        <f t="shared" si="2039"/>
        <v>2965.7703258462511</v>
      </c>
    </row>
    <row r="703" spans="1:12" x14ac:dyDescent="0.25">
      <c r="A703" s="6" t="str">
        <f t="shared" ref="A703:C703" si="2072">A688</f>
        <v>novembro/18</v>
      </c>
      <c r="B703" s="29">
        <f t="shared" ref="B703" si="2073">IF(K693*1.05&lt;C703,K691,K693)</f>
        <v>92</v>
      </c>
      <c r="C703" s="6">
        <f t="shared" ref="C703:E704" si="2074">C688</f>
        <v>66.42</v>
      </c>
      <c r="D703" s="16">
        <f t="shared" si="2037"/>
        <v>0</v>
      </c>
      <c r="E703" s="17">
        <f>D703*Premissas!$C$6</f>
        <v>0</v>
      </c>
      <c r="F703" s="15">
        <f t="shared" si="2038"/>
        <v>92</v>
      </c>
      <c r="G703" s="18">
        <f>F703*Premissas!$C$5</f>
        <v>2965.7703258462511</v>
      </c>
      <c r="H703" s="22">
        <f t="shared" si="2039"/>
        <v>2965.7703258462511</v>
      </c>
    </row>
    <row r="704" spans="1:12" x14ac:dyDescent="0.25">
      <c r="A704" s="6" t="str">
        <f t="shared" ref="A704:C704" si="2075">A689</f>
        <v>Total/Média</v>
      </c>
      <c r="B704" s="6"/>
      <c r="C704" s="6">
        <f t="shared" si="2074"/>
        <v>89.49</v>
      </c>
      <c r="D704" s="5"/>
      <c r="E704" s="27">
        <f t="shared" ref="E704" si="2076">SUM(E692:E703)</f>
        <v>0</v>
      </c>
      <c r="F704" s="5"/>
      <c r="G704" s="27">
        <f t="shared" ref="G704:H704" si="2077">SUM(G692:G703)</f>
        <v>35589.243910155004</v>
      </c>
      <c r="H704" s="27">
        <f t="shared" si="2077"/>
        <v>35589.243910155004</v>
      </c>
    </row>
    <row r="706" spans="1:12" x14ac:dyDescent="0.25">
      <c r="A706" s="6" t="str">
        <f t="shared" ref="A706:C706" si="2078">A691</f>
        <v>Data</v>
      </c>
      <c r="B706" s="6" t="str">
        <f t="shared" si="2078"/>
        <v>kW (C)</v>
      </c>
      <c r="C706" s="6" t="str">
        <f t="shared" si="2078"/>
        <v>kW (L)</v>
      </c>
      <c r="D706" s="14" t="s">
        <v>20</v>
      </c>
      <c r="E706" s="14" t="s">
        <v>21</v>
      </c>
      <c r="F706" s="6" t="s">
        <v>22</v>
      </c>
      <c r="G706" s="6" t="s">
        <v>23</v>
      </c>
      <c r="H706" s="14" t="s">
        <v>26</v>
      </c>
      <c r="J706" s="52" t="s">
        <v>161</v>
      </c>
      <c r="K706">
        <f t="shared" ref="K706:K707" si="2079">K691</f>
        <v>89.49</v>
      </c>
    </row>
    <row r="707" spans="1:12" x14ac:dyDescent="0.25">
      <c r="A707" s="6" t="str">
        <f t="shared" ref="A707:C707" si="2080">A692</f>
        <v>outubro/19</v>
      </c>
      <c r="B707" s="29">
        <f t="shared" ref="B707" si="2081">IF(K708*1.05&lt;C707,K706,K708)</f>
        <v>93</v>
      </c>
      <c r="C707" s="6">
        <f t="shared" ref="C707:E707" si="2082">C692</f>
        <v>63.39</v>
      </c>
      <c r="D707" s="16">
        <f t="shared" ref="D707:D718" si="2083">IF(C707&gt;1.05*B707,C707-B707,0)</f>
        <v>0</v>
      </c>
      <c r="E707" s="17">
        <f>D707*Premissas!$C$6</f>
        <v>0</v>
      </c>
      <c r="F707" s="15">
        <f t="shared" ref="F707:F770" si="2084">LARGE(B707:C707,1)</f>
        <v>93</v>
      </c>
      <c r="G707" s="18">
        <f>F707*Premissas!$C$5</f>
        <v>2998.0069598228411</v>
      </c>
      <c r="H707" s="22">
        <f t="shared" ref="H707:H718" si="2085">G707+E707</f>
        <v>2998.0069598228411</v>
      </c>
      <c r="J707" t="s">
        <v>162</v>
      </c>
      <c r="K707">
        <f t="shared" si="2079"/>
        <v>46.48</v>
      </c>
    </row>
    <row r="708" spans="1:12" x14ac:dyDescent="0.25">
      <c r="A708" s="6" t="str">
        <f t="shared" ref="A708:C708" si="2086">A693</f>
        <v>setembro/19</v>
      </c>
      <c r="B708" s="29">
        <f t="shared" ref="B708" si="2087">IF(K708*1.05&lt;C708,K706,K708)</f>
        <v>93</v>
      </c>
      <c r="C708" s="6">
        <f t="shared" ref="C708:E708" si="2088">C693</f>
        <v>58.91</v>
      </c>
      <c r="D708" s="16">
        <f t="shared" si="2083"/>
        <v>0</v>
      </c>
      <c r="E708" s="17">
        <f>D708*Premissas!$C$6</f>
        <v>0</v>
      </c>
      <c r="F708" s="15">
        <f t="shared" si="2084"/>
        <v>93</v>
      </c>
      <c r="G708" s="18">
        <f>F708*Premissas!$C$5</f>
        <v>2998.0069598228411</v>
      </c>
      <c r="H708" s="22">
        <f t="shared" si="2085"/>
        <v>2998.0069598228411</v>
      </c>
      <c r="J708" t="s">
        <v>164</v>
      </c>
      <c r="K708">
        <f t="shared" ref="K708" si="2089">K693+1</f>
        <v>93</v>
      </c>
    </row>
    <row r="709" spans="1:12" x14ac:dyDescent="0.25">
      <c r="A709" s="6" t="str">
        <f t="shared" ref="A709:C709" si="2090">A694</f>
        <v>agosto/19</v>
      </c>
      <c r="B709" s="29">
        <f t="shared" ref="B709" si="2091">IF(K708*1.05&lt;C709,K706,K708)</f>
        <v>93</v>
      </c>
      <c r="C709" s="6">
        <f t="shared" ref="C709:E709" si="2092">C694</f>
        <v>46.48</v>
      </c>
      <c r="D709" s="16">
        <f t="shared" si="2083"/>
        <v>0</v>
      </c>
      <c r="E709" s="17">
        <f>D709*Premissas!$C$6</f>
        <v>0</v>
      </c>
      <c r="F709" s="15">
        <f t="shared" si="2084"/>
        <v>93</v>
      </c>
      <c r="G709" s="18">
        <f>F709*Premissas!$C$5</f>
        <v>2998.0069598228411</v>
      </c>
      <c r="H709" s="22">
        <f t="shared" si="2085"/>
        <v>2998.0069598228411</v>
      </c>
      <c r="J709" t="s">
        <v>163</v>
      </c>
      <c r="L709" s="108">
        <f t="shared" ref="L709" si="2093">H719</f>
        <v>35976.083517874089</v>
      </c>
    </row>
    <row r="710" spans="1:12" x14ac:dyDescent="0.25">
      <c r="A710" s="6" t="str">
        <f t="shared" ref="A710:C710" si="2094">A695</f>
        <v>julho/19</v>
      </c>
      <c r="B710" s="29">
        <f t="shared" ref="B710" si="2095">IF(K708*1.05&lt;C710,K706,K708)</f>
        <v>93</v>
      </c>
      <c r="C710" s="6">
        <f t="shared" ref="C710:E710" si="2096">C695</f>
        <v>63.17</v>
      </c>
      <c r="D710" s="16">
        <f t="shared" si="2083"/>
        <v>0</v>
      </c>
      <c r="E710" s="17">
        <f>D710*Premissas!$C$6</f>
        <v>0</v>
      </c>
      <c r="F710" s="15">
        <f t="shared" si="2084"/>
        <v>93</v>
      </c>
      <c r="G710" s="18">
        <f>F710*Premissas!$C$5</f>
        <v>2998.0069598228411</v>
      </c>
      <c r="H710" s="22">
        <f t="shared" si="2085"/>
        <v>2998.0069598228411</v>
      </c>
    </row>
    <row r="711" spans="1:12" x14ac:dyDescent="0.25">
      <c r="A711" s="6" t="str">
        <f t="shared" ref="A711:C711" si="2097">A696</f>
        <v>junho/19</v>
      </c>
      <c r="B711" s="29">
        <f t="shared" ref="B711" si="2098">IF(K708*1.05&lt;C711,K706,K708)</f>
        <v>93</v>
      </c>
      <c r="C711" s="6">
        <f t="shared" ref="C711:E711" si="2099">C696</f>
        <v>59.47</v>
      </c>
      <c r="D711" s="16">
        <f t="shared" si="2083"/>
        <v>0</v>
      </c>
      <c r="E711" s="17">
        <f>D711*Premissas!$C$6</f>
        <v>0</v>
      </c>
      <c r="F711" s="15">
        <f t="shared" si="2084"/>
        <v>93</v>
      </c>
      <c r="G711" s="18">
        <f>F711*Premissas!$C$5</f>
        <v>2998.0069598228411</v>
      </c>
      <c r="H711" s="22">
        <f t="shared" si="2085"/>
        <v>2998.0069598228411</v>
      </c>
    </row>
    <row r="712" spans="1:12" x14ac:dyDescent="0.25">
      <c r="A712" s="6" t="str">
        <f t="shared" ref="A712:C712" si="2100">A697</f>
        <v>maio/19</v>
      </c>
      <c r="B712" s="29">
        <f t="shared" ref="B712" si="2101">IF(K708*1.05&lt;C712,K706,K708)</f>
        <v>93</v>
      </c>
      <c r="C712" s="6">
        <f t="shared" ref="C712:E712" si="2102">C697</f>
        <v>61.04</v>
      </c>
      <c r="D712" s="16">
        <f t="shared" si="2083"/>
        <v>0</v>
      </c>
      <c r="E712" s="17">
        <f>D712*Premissas!$C$6</f>
        <v>0</v>
      </c>
      <c r="F712" s="15">
        <f t="shared" si="2084"/>
        <v>93</v>
      </c>
      <c r="G712" s="18">
        <f>F712*Premissas!$C$5</f>
        <v>2998.0069598228411</v>
      </c>
      <c r="H712" s="22">
        <f t="shared" si="2085"/>
        <v>2998.0069598228411</v>
      </c>
    </row>
    <row r="713" spans="1:12" x14ac:dyDescent="0.25">
      <c r="A713" s="6" t="str">
        <f t="shared" ref="A713:C713" si="2103">A698</f>
        <v>abril/19</v>
      </c>
      <c r="B713" s="29">
        <f t="shared" ref="B713" si="2104">IF(K708*1.05&lt;C713,K706,K708)</f>
        <v>93</v>
      </c>
      <c r="C713" s="6">
        <f t="shared" ref="C713:E713" si="2105">C698</f>
        <v>81.98</v>
      </c>
      <c r="D713" s="16">
        <f t="shared" si="2083"/>
        <v>0</v>
      </c>
      <c r="E713" s="17">
        <f>D713*Premissas!$C$6</f>
        <v>0</v>
      </c>
      <c r="F713" s="15">
        <f t="shared" si="2084"/>
        <v>93</v>
      </c>
      <c r="G713" s="18">
        <f>F713*Premissas!$C$5</f>
        <v>2998.0069598228411</v>
      </c>
      <c r="H713" s="22">
        <f t="shared" si="2085"/>
        <v>2998.0069598228411</v>
      </c>
    </row>
    <row r="714" spans="1:12" x14ac:dyDescent="0.25">
      <c r="A714" s="6" t="str">
        <f t="shared" ref="A714:C714" si="2106">A699</f>
        <v>março/19</v>
      </c>
      <c r="B714" s="29">
        <f t="shared" ref="B714" si="2107">IF(K708*1.05&lt;C714,K706,K708)</f>
        <v>93</v>
      </c>
      <c r="C714" s="6">
        <f t="shared" ref="C714:E714" si="2108">C699</f>
        <v>77.73</v>
      </c>
      <c r="D714" s="16">
        <f t="shared" si="2083"/>
        <v>0</v>
      </c>
      <c r="E714" s="17">
        <f>D714*Premissas!$C$6</f>
        <v>0</v>
      </c>
      <c r="F714" s="15">
        <f t="shared" si="2084"/>
        <v>93</v>
      </c>
      <c r="G714" s="18">
        <f>F714*Premissas!$C$5</f>
        <v>2998.0069598228411</v>
      </c>
      <c r="H714" s="22">
        <f t="shared" si="2085"/>
        <v>2998.0069598228411</v>
      </c>
    </row>
    <row r="715" spans="1:12" x14ac:dyDescent="0.25">
      <c r="A715" s="6" t="str">
        <f t="shared" ref="A715:C715" si="2109">A700</f>
        <v>fevereiro/19</v>
      </c>
      <c r="B715" s="29">
        <f t="shared" ref="B715" si="2110">IF(K708*1.05&lt;C715,K706,K708)</f>
        <v>93</v>
      </c>
      <c r="C715" s="6">
        <f t="shared" ref="C715:E715" si="2111">C700</f>
        <v>89.49</v>
      </c>
      <c r="D715" s="16">
        <f t="shared" si="2083"/>
        <v>0</v>
      </c>
      <c r="E715" s="17">
        <f>D715*Premissas!$C$6</f>
        <v>0</v>
      </c>
      <c r="F715" s="15">
        <f t="shared" si="2084"/>
        <v>93</v>
      </c>
      <c r="G715" s="18">
        <f>F715*Premissas!$C$5</f>
        <v>2998.0069598228411</v>
      </c>
      <c r="H715" s="22">
        <f t="shared" si="2085"/>
        <v>2998.0069598228411</v>
      </c>
    </row>
    <row r="716" spans="1:12" x14ac:dyDescent="0.25">
      <c r="A716" s="6" t="str">
        <f t="shared" ref="A716:C716" si="2112">A701</f>
        <v>janeiro/19</v>
      </c>
      <c r="B716" s="29">
        <f t="shared" ref="B716" si="2113">IF(K708*1.05&lt;C716,K706,K708)</f>
        <v>93</v>
      </c>
      <c r="C716" s="6">
        <f t="shared" ref="C716:E716" si="2114">C701</f>
        <v>81.09</v>
      </c>
      <c r="D716" s="16">
        <f t="shared" si="2083"/>
        <v>0</v>
      </c>
      <c r="E716" s="17">
        <f>D716*Premissas!$C$6</f>
        <v>0</v>
      </c>
      <c r="F716" s="15">
        <f t="shared" si="2084"/>
        <v>93</v>
      </c>
      <c r="G716" s="18">
        <f>F716*Premissas!$C$5</f>
        <v>2998.0069598228411</v>
      </c>
      <c r="H716" s="22">
        <f t="shared" si="2085"/>
        <v>2998.0069598228411</v>
      </c>
    </row>
    <row r="717" spans="1:12" x14ac:dyDescent="0.25">
      <c r="A717" s="6" t="str">
        <f t="shared" ref="A717:C717" si="2115">A702</f>
        <v>dezembro/18</v>
      </c>
      <c r="B717" s="29">
        <f t="shared" ref="B717" si="2116">IF(K708*1.05&lt;C717,K706,K708)</f>
        <v>93</v>
      </c>
      <c r="C717" s="6">
        <f t="shared" ref="C717:E717" si="2117">C702</f>
        <v>66.98</v>
      </c>
      <c r="D717" s="16">
        <f t="shared" si="2083"/>
        <v>0</v>
      </c>
      <c r="E717" s="17">
        <f>D717*Premissas!$C$6</f>
        <v>0</v>
      </c>
      <c r="F717" s="15">
        <f t="shared" si="2084"/>
        <v>93</v>
      </c>
      <c r="G717" s="18">
        <f>F717*Premissas!$C$5</f>
        <v>2998.0069598228411</v>
      </c>
      <c r="H717" s="22">
        <f t="shared" si="2085"/>
        <v>2998.0069598228411</v>
      </c>
    </row>
    <row r="718" spans="1:12" x14ac:dyDescent="0.25">
      <c r="A718" s="6" t="str">
        <f t="shared" ref="A718:C718" si="2118">A703</f>
        <v>novembro/18</v>
      </c>
      <c r="B718" s="29">
        <f t="shared" ref="B718" si="2119">IF(K708*1.05&lt;C718,K706,K708)</f>
        <v>93</v>
      </c>
      <c r="C718" s="6">
        <f t="shared" ref="C718:E719" si="2120">C703</f>
        <v>66.42</v>
      </c>
      <c r="D718" s="16">
        <f t="shared" si="2083"/>
        <v>0</v>
      </c>
      <c r="E718" s="17">
        <f>D718*Premissas!$C$6</f>
        <v>0</v>
      </c>
      <c r="F718" s="15">
        <f t="shared" si="2084"/>
        <v>93</v>
      </c>
      <c r="G718" s="18">
        <f>F718*Premissas!$C$5</f>
        <v>2998.0069598228411</v>
      </c>
      <c r="H718" s="22">
        <f t="shared" si="2085"/>
        <v>2998.0069598228411</v>
      </c>
    </row>
    <row r="719" spans="1:12" x14ac:dyDescent="0.25">
      <c r="A719" s="6" t="str">
        <f t="shared" ref="A719:C719" si="2121">A704</f>
        <v>Total/Média</v>
      </c>
      <c r="B719" s="6"/>
      <c r="C719" s="6">
        <f t="shared" si="2120"/>
        <v>89.49</v>
      </c>
      <c r="D719" s="5"/>
      <c r="E719" s="27">
        <f t="shared" ref="E719" si="2122">SUM(E707:E718)</f>
        <v>0</v>
      </c>
      <c r="F719" s="5"/>
      <c r="G719" s="27">
        <f t="shared" ref="G719:H719" si="2123">SUM(G707:G718)</f>
        <v>35976.083517874089</v>
      </c>
      <c r="H719" s="27">
        <f t="shared" si="2123"/>
        <v>35976.083517874089</v>
      </c>
    </row>
    <row r="721" spans="1:12" x14ac:dyDescent="0.25">
      <c r="A721" s="6" t="str">
        <f t="shared" ref="A721:C721" si="2124">A706</f>
        <v>Data</v>
      </c>
      <c r="B721" s="6" t="str">
        <f t="shared" si="2124"/>
        <v>kW (C)</v>
      </c>
      <c r="C721" s="6" t="str">
        <f t="shared" si="2124"/>
        <v>kW (L)</v>
      </c>
      <c r="D721" s="14" t="s">
        <v>20</v>
      </c>
      <c r="E721" s="14" t="s">
        <v>21</v>
      </c>
      <c r="F721" s="6" t="s">
        <v>22</v>
      </c>
      <c r="G721" s="6" t="s">
        <v>23</v>
      </c>
      <c r="H721" s="14" t="s">
        <v>26</v>
      </c>
      <c r="J721" s="52" t="s">
        <v>161</v>
      </c>
      <c r="K721">
        <f t="shared" ref="K721:K722" si="2125">K706</f>
        <v>89.49</v>
      </c>
    </row>
    <row r="722" spans="1:12" x14ac:dyDescent="0.25">
      <c r="A722" s="6" t="str">
        <f t="shared" ref="A722:C722" si="2126">A707</f>
        <v>outubro/19</v>
      </c>
      <c r="B722" s="29">
        <f t="shared" ref="B722" si="2127">IF(K723*1.05&lt;C722,K721,K723)</f>
        <v>94</v>
      </c>
      <c r="C722" s="6">
        <f t="shared" ref="C722:E722" si="2128">C707</f>
        <v>63.39</v>
      </c>
      <c r="D722" s="16">
        <f t="shared" ref="D722:D733" si="2129">IF(C722&gt;1.05*B722,C722-B722,0)</f>
        <v>0</v>
      </c>
      <c r="E722" s="17">
        <f>D722*Premissas!$C$6</f>
        <v>0</v>
      </c>
      <c r="F722" s="15">
        <f t="shared" ref="F722:F785" si="2130">LARGE(B722:C722,1)</f>
        <v>94</v>
      </c>
      <c r="G722" s="18">
        <f>F722*Premissas!$C$5</f>
        <v>3030.2435937994305</v>
      </c>
      <c r="H722" s="22">
        <f t="shared" ref="H722:H733" si="2131">G722+E722</f>
        <v>3030.2435937994305</v>
      </c>
      <c r="J722" t="s">
        <v>162</v>
      </c>
      <c r="K722">
        <f t="shared" si="2125"/>
        <v>46.48</v>
      </c>
    </row>
    <row r="723" spans="1:12" x14ac:dyDescent="0.25">
      <c r="A723" s="6" t="str">
        <f t="shared" ref="A723:C723" si="2132">A708</f>
        <v>setembro/19</v>
      </c>
      <c r="B723" s="29">
        <f t="shared" ref="B723" si="2133">IF(K723*1.05&lt;C723,K721,K723)</f>
        <v>94</v>
      </c>
      <c r="C723" s="6">
        <f t="shared" ref="C723:E723" si="2134">C708</f>
        <v>58.91</v>
      </c>
      <c r="D723" s="16">
        <f t="shared" si="2129"/>
        <v>0</v>
      </c>
      <c r="E723" s="17">
        <f>D723*Premissas!$C$6</f>
        <v>0</v>
      </c>
      <c r="F723" s="15">
        <f t="shared" si="2130"/>
        <v>94</v>
      </c>
      <c r="G723" s="18">
        <f>F723*Premissas!$C$5</f>
        <v>3030.2435937994305</v>
      </c>
      <c r="H723" s="22">
        <f t="shared" si="2131"/>
        <v>3030.2435937994305</v>
      </c>
      <c r="J723" t="s">
        <v>164</v>
      </c>
      <c r="K723">
        <f t="shared" ref="K723" si="2135">K708+1</f>
        <v>94</v>
      </c>
    </row>
    <row r="724" spans="1:12" x14ac:dyDescent="0.25">
      <c r="A724" s="6" t="str">
        <f t="shared" ref="A724:C724" si="2136">A709</f>
        <v>agosto/19</v>
      </c>
      <c r="B724" s="29">
        <f t="shared" ref="B724" si="2137">IF(K723*1.05&lt;C724,K721,K723)</f>
        <v>94</v>
      </c>
      <c r="C724" s="6">
        <f t="shared" ref="C724:E724" si="2138">C709</f>
        <v>46.48</v>
      </c>
      <c r="D724" s="16">
        <f t="shared" si="2129"/>
        <v>0</v>
      </c>
      <c r="E724" s="17">
        <f>D724*Premissas!$C$6</f>
        <v>0</v>
      </c>
      <c r="F724" s="15">
        <f t="shared" si="2130"/>
        <v>94</v>
      </c>
      <c r="G724" s="18">
        <f>F724*Premissas!$C$5</f>
        <v>3030.2435937994305</v>
      </c>
      <c r="H724" s="22">
        <f t="shared" si="2131"/>
        <v>3030.2435937994305</v>
      </c>
      <c r="J724" t="s">
        <v>163</v>
      </c>
      <c r="L724" s="108">
        <f t="shared" ref="L724" si="2139">H734</f>
        <v>36362.923125593166</v>
      </c>
    </row>
    <row r="725" spans="1:12" x14ac:dyDescent="0.25">
      <c r="A725" s="6" t="str">
        <f t="shared" ref="A725:C725" si="2140">A710</f>
        <v>julho/19</v>
      </c>
      <c r="B725" s="29">
        <f t="shared" ref="B725" si="2141">IF(K723*1.05&lt;C725,K721,K723)</f>
        <v>94</v>
      </c>
      <c r="C725" s="6">
        <f t="shared" ref="C725:E725" si="2142">C710</f>
        <v>63.17</v>
      </c>
      <c r="D725" s="16">
        <f t="shared" si="2129"/>
        <v>0</v>
      </c>
      <c r="E725" s="17">
        <f>D725*Premissas!$C$6</f>
        <v>0</v>
      </c>
      <c r="F725" s="15">
        <f t="shared" si="2130"/>
        <v>94</v>
      </c>
      <c r="G725" s="18">
        <f>F725*Premissas!$C$5</f>
        <v>3030.2435937994305</v>
      </c>
      <c r="H725" s="22">
        <f t="shared" si="2131"/>
        <v>3030.2435937994305</v>
      </c>
    </row>
    <row r="726" spans="1:12" x14ac:dyDescent="0.25">
      <c r="A726" s="6" t="str">
        <f t="shared" ref="A726:C726" si="2143">A711</f>
        <v>junho/19</v>
      </c>
      <c r="B726" s="29">
        <f t="shared" ref="B726" si="2144">IF(K723*1.05&lt;C726,K721,K723)</f>
        <v>94</v>
      </c>
      <c r="C726" s="6">
        <f t="shared" ref="C726:E726" si="2145">C711</f>
        <v>59.47</v>
      </c>
      <c r="D726" s="16">
        <f t="shared" si="2129"/>
        <v>0</v>
      </c>
      <c r="E726" s="17">
        <f>D726*Premissas!$C$6</f>
        <v>0</v>
      </c>
      <c r="F726" s="15">
        <f t="shared" si="2130"/>
        <v>94</v>
      </c>
      <c r="G726" s="18">
        <f>F726*Premissas!$C$5</f>
        <v>3030.2435937994305</v>
      </c>
      <c r="H726" s="22">
        <f t="shared" si="2131"/>
        <v>3030.2435937994305</v>
      </c>
    </row>
    <row r="727" spans="1:12" x14ac:dyDescent="0.25">
      <c r="A727" s="6" t="str">
        <f t="shared" ref="A727:C727" si="2146">A712</f>
        <v>maio/19</v>
      </c>
      <c r="B727" s="29">
        <f t="shared" ref="B727" si="2147">IF(K723*1.05&lt;C727,K721,K723)</f>
        <v>94</v>
      </c>
      <c r="C727" s="6">
        <f t="shared" ref="C727:E727" si="2148">C712</f>
        <v>61.04</v>
      </c>
      <c r="D727" s="16">
        <f t="shared" si="2129"/>
        <v>0</v>
      </c>
      <c r="E727" s="17">
        <f>D727*Premissas!$C$6</f>
        <v>0</v>
      </c>
      <c r="F727" s="15">
        <f t="shared" si="2130"/>
        <v>94</v>
      </c>
      <c r="G727" s="18">
        <f>F727*Premissas!$C$5</f>
        <v>3030.2435937994305</v>
      </c>
      <c r="H727" s="22">
        <f t="shared" si="2131"/>
        <v>3030.2435937994305</v>
      </c>
    </row>
    <row r="728" spans="1:12" x14ac:dyDescent="0.25">
      <c r="A728" s="6" t="str">
        <f t="shared" ref="A728:C728" si="2149">A713</f>
        <v>abril/19</v>
      </c>
      <c r="B728" s="29">
        <f t="shared" ref="B728" si="2150">IF(K723*1.05&lt;C728,K721,K723)</f>
        <v>94</v>
      </c>
      <c r="C728" s="6">
        <f t="shared" ref="C728:E728" si="2151">C713</f>
        <v>81.98</v>
      </c>
      <c r="D728" s="16">
        <f t="shared" si="2129"/>
        <v>0</v>
      </c>
      <c r="E728" s="17">
        <f>D728*Premissas!$C$6</f>
        <v>0</v>
      </c>
      <c r="F728" s="15">
        <f t="shared" si="2130"/>
        <v>94</v>
      </c>
      <c r="G728" s="18">
        <f>F728*Premissas!$C$5</f>
        <v>3030.2435937994305</v>
      </c>
      <c r="H728" s="22">
        <f t="shared" si="2131"/>
        <v>3030.2435937994305</v>
      </c>
    </row>
    <row r="729" spans="1:12" x14ac:dyDescent="0.25">
      <c r="A729" s="6" t="str">
        <f t="shared" ref="A729:C729" si="2152">A714</f>
        <v>março/19</v>
      </c>
      <c r="B729" s="29">
        <f t="shared" ref="B729" si="2153">IF(K723*1.05&lt;C729,K721,K723)</f>
        <v>94</v>
      </c>
      <c r="C729" s="6">
        <f t="shared" ref="C729:E729" si="2154">C714</f>
        <v>77.73</v>
      </c>
      <c r="D729" s="16">
        <f t="shared" si="2129"/>
        <v>0</v>
      </c>
      <c r="E729" s="17">
        <f>D729*Premissas!$C$6</f>
        <v>0</v>
      </c>
      <c r="F729" s="15">
        <f t="shared" si="2130"/>
        <v>94</v>
      </c>
      <c r="G729" s="18">
        <f>F729*Premissas!$C$5</f>
        <v>3030.2435937994305</v>
      </c>
      <c r="H729" s="22">
        <f t="shared" si="2131"/>
        <v>3030.2435937994305</v>
      </c>
    </row>
    <row r="730" spans="1:12" x14ac:dyDescent="0.25">
      <c r="A730" s="6" t="str">
        <f t="shared" ref="A730:C730" si="2155">A715</f>
        <v>fevereiro/19</v>
      </c>
      <c r="B730" s="29">
        <f t="shared" ref="B730" si="2156">IF(K723*1.05&lt;C730,K721,K723)</f>
        <v>94</v>
      </c>
      <c r="C730" s="6">
        <f t="shared" ref="C730:E730" si="2157">C715</f>
        <v>89.49</v>
      </c>
      <c r="D730" s="16">
        <f t="shared" si="2129"/>
        <v>0</v>
      </c>
      <c r="E730" s="17">
        <f>D730*Premissas!$C$6</f>
        <v>0</v>
      </c>
      <c r="F730" s="15">
        <f t="shared" si="2130"/>
        <v>94</v>
      </c>
      <c r="G730" s="18">
        <f>F730*Premissas!$C$5</f>
        <v>3030.2435937994305</v>
      </c>
      <c r="H730" s="22">
        <f t="shared" si="2131"/>
        <v>3030.2435937994305</v>
      </c>
    </row>
    <row r="731" spans="1:12" x14ac:dyDescent="0.25">
      <c r="A731" s="6" t="str">
        <f t="shared" ref="A731:C731" si="2158">A716</f>
        <v>janeiro/19</v>
      </c>
      <c r="B731" s="29">
        <f t="shared" ref="B731" si="2159">IF(K723*1.05&lt;C731,K721,K723)</f>
        <v>94</v>
      </c>
      <c r="C731" s="6">
        <f t="shared" ref="C731:E731" si="2160">C716</f>
        <v>81.09</v>
      </c>
      <c r="D731" s="16">
        <f t="shared" si="2129"/>
        <v>0</v>
      </c>
      <c r="E731" s="17">
        <f>D731*Premissas!$C$6</f>
        <v>0</v>
      </c>
      <c r="F731" s="15">
        <f t="shared" si="2130"/>
        <v>94</v>
      </c>
      <c r="G731" s="18">
        <f>F731*Premissas!$C$5</f>
        <v>3030.2435937994305</v>
      </c>
      <c r="H731" s="22">
        <f t="shared" si="2131"/>
        <v>3030.2435937994305</v>
      </c>
    </row>
    <row r="732" spans="1:12" x14ac:dyDescent="0.25">
      <c r="A732" s="6" t="str">
        <f t="shared" ref="A732:C732" si="2161">A717</f>
        <v>dezembro/18</v>
      </c>
      <c r="B732" s="29">
        <f t="shared" ref="B732" si="2162">IF(K723*1.05&lt;C732,K721,K723)</f>
        <v>94</v>
      </c>
      <c r="C732" s="6">
        <f t="shared" ref="C732:E732" si="2163">C717</f>
        <v>66.98</v>
      </c>
      <c r="D732" s="16">
        <f t="shared" si="2129"/>
        <v>0</v>
      </c>
      <c r="E732" s="17">
        <f>D732*Premissas!$C$6</f>
        <v>0</v>
      </c>
      <c r="F732" s="15">
        <f t="shared" si="2130"/>
        <v>94</v>
      </c>
      <c r="G732" s="18">
        <f>F732*Premissas!$C$5</f>
        <v>3030.2435937994305</v>
      </c>
      <c r="H732" s="22">
        <f t="shared" si="2131"/>
        <v>3030.2435937994305</v>
      </c>
    </row>
    <row r="733" spans="1:12" x14ac:dyDescent="0.25">
      <c r="A733" s="6" t="str">
        <f t="shared" ref="A733:C733" si="2164">A718</f>
        <v>novembro/18</v>
      </c>
      <c r="B733" s="29">
        <f t="shared" ref="B733" si="2165">IF(K723*1.05&lt;C733,K721,K723)</f>
        <v>94</v>
      </c>
      <c r="C733" s="6">
        <f t="shared" ref="C733:E734" si="2166">C718</f>
        <v>66.42</v>
      </c>
      <c r="D733" s="16">
        <f t="shared" si="2129"/>
        <v>0</v>
      </c>
      <c r="E733" s="17">
        <f>D733*Premissas!$C$6</f>
        <v>0</v>
      </c>
      <c r="F733" s="15">
        <f t="shared" si="2130"/>
        <v>94</v>
      </c>
      <c r="G733" s="18">
        <f>F733*Premissas!$C$5</f>
        <v>3030.2435937994305</v>
      </c>
      <c r="H733" s="22">
        <f t="shared" si="2131"/>
        <v>3030.2435937994305</v>
      </c>
    </row>
    <row r="734" spans="1:12" x14ac:dyDescent="0.25">
      <c r="A734" s="6" t="str">
        <f t="shared" ref="A734:C734" si="2167">A719</f>
        <v>Total/Média</v>
      </c>
      <c r="B734" s="6"/>
      <c r="C734" s="6">
        <f t="shared" si="2166"/>
        <v>89.49</v>
      </c>
      <c r="D734" s="5"/>
      <c r="E734" s="27">
        <f t="shared" ref="E734" si="2168">SUM(E722:E733)</f>
        <v>0</v>
      </c>
      <c r="F734" s="5"/>
      <c r="G734" s="27">
        <f t="shared" ref="G734:H734" si="2169">SUM(G722:G733)</f>
        <v>36362.923125593166</v>
      </c>
      <c r="H734" s="27">
        <f t="shared" si="2169"/>
        <v>36362.923125593166</v>
      </c>
    </row>
    <row r="736" spans="1:12" x14ac:dyDescent="0.25">
      <c r="A736" s="6" t="str">
        <f t="shared" ref="A736:C736" si="2170">A721</f>
        <v>Data</v>
      </c>
      <c r="B736" s="6" t="str">
        <f t="shared" si="2170"/>
        <v>kW (C)</v>
      </c>
      <c r="C736" s="6" t="str">
        <f t="shared" si="2170"/>
        <v>kW (L)</v>
      </c>
      <c r="D736" s="14" t="s">
        <v>20</v>
      </c>
      <c r="E736" s="14" t="s">
        <v>21</v>
      </c>
      <c r="F736" s="6" t="s">
        <v>22</v>
      </c>
      <c r="G736" s="6" t="s">
        <v>23</v>
      </c>
      <c r="H736" s="14" t="s">
        <v>26</v>
      </c>
      <c r="J736" s="52" t="s">
        <v>161</v>
      </c>
      <c r="K736">
        <f t="shared" ref="K736:K737" si="2171">K721</f>
        <v>89.49</v>
      </c>
    </row>
    <row r="737" spans="1:12" x14ac:dyDescent="0.25">
      <c r="A737" s="6" t="str">
        <f t="shared" ref="A737:C737" si="2172">A722</f>
        <v>outubro/19</v>
      </c>
      <c r="B737" s="29">
        <f t="shared" ref="B737" si="2173">IF(K738*1.05&lt;C737,K736,K738)</f>
        <v>95</v>
      </c>
      <c r="C737" s="6">
        <f t="shared" ref="C737:E737" si="2174">C722</f>
        <v>63.39</v>
      </c>
      <c r="D737" s="16">
        <f t="shared" ref="D737:D748" si="2175">IF(C737&gt;1.05*B737,C737-B737,0)</f>
        <v>0</v>
      </c>
      <c r="E737" s="17">
        <f>D737*Premissas!$C$6</f>
        <v>0</v>
      </c>
      <c r="F737" s="15">
        <f t="shared" ref="F737:F800" si="2176">LARGE(B737:C737,1)</f>
        <v>95</v>
      </c>
      <c r="G737" s="18">
        <f>F737*Premissas!$C$5</f>
        <v>3062.4802277760205</v>
      </c>
      <c r="H737" s="22">
        <f t="shared" ref="H737:H748" si="2177">G737+E737</f>
        <v>3062.4802277760205</v>
      </c>
      <c r="J737" t="s">
        <v>162</v>
      </c>
      <c r="K737">
        <f t="shared" si="2171"/>
        <v>46.48</v>
      </c>
    </row>
    <row r="738" spans="1:12" x14ac:dyDescent="0.25">
      <c r="A738" s="6" t="str">
        <f t="shared" ref="A738:C738" si="2178">A723</f>
        <v>setembro/19</v>
      </c>
      <c r="B738" s="29">
        <f t="shared" ref="B738" si="2179">IF(K738*1.05&lt;C738,K736,K738)</f>
        <v>95</v>
      </c>
      <c r="C738" s="6">
        <f t="shared" ref="C738:E738" si="2180">C723</f>
        <v>58.91</v>
      </c>
      <c r="D738" s="16">
        <f t="shared" si="2175"/>
        <v>0</v>
      </c>
      <c r="E738" s="17">
        <f>D738*Premissas!$C$6</f>
        <v>0</v>
      </c>
      <c r="F738" s="15">
        <f t="shared" si="2176"/>
        <v>95</v>
      </c>
      <c r="G738" s="18">
        <f>F738*Premissas!$C$5</f>
        <v>3062.4802277760205</v>
      </c>
      <c r="H738" s="22">
        <f t="shared" si="2177"/>
        <v>3062.4802277760205</v>
      </c>
      <c r="J738" t="s">
        <v>164</v>
      </c>
      <c r="K738">
        <f t="shared" ref="K738" si="2181">K723+1</f>
        <v>95</v>
      </c>
    </row>
    <row r="739" spans="1:12" x14ac:dyDescent="0.25">
      <c r="A739" s="6" t="str">
        <f t="shared" ref="A739:C739" si="2182">A724</f>
        <v>agosto/19</v>
      </c>
      <c r="B739" s="29">
        <f t="shared" ref="B739" si="2183">IF(K738*1.05&lt;C739,K736,K738)</f>
        <v>95</v>
      </c>
      <c r="C739" s="6">
        <f t="shared" ref="C739:E739" si="2184">C724</f>
        <v>46.48</v>
      </c>
      <c r="D739" s="16">
        <f t="shared" si="2175"/>
        <v>0</v>
      </c>
      <c r="E739" s="17">
        <f>D739*Premissas!$C$6</f>
        <v>0</v>
      </c>
      <c r="F739" s="15">
        <f t="shared" si="2176"/>
        <v>95</v>
      </c>
      <c r="G739" s="18">
        <f>F739*Premissas!$C$5</f>
        <v>3062.4802277760205</v>
      </c>
      <c r="H739" s="22">
        <f t="shared" si="2177"/>
        <v>3062.4802277760205</v>
      </c>
      <c r="J739" t="s">
        <v>163</v>
      </c>
      <c r="L739" s="108">
        <f t="shared" ref="L739" si="2185">H749</f>
        <v>36749.762733312244</v>
      </c>
    </row>
    <row r="740" spans="1:12" x14ac:dyDescent="0.25">
      <c r="A740" s="6" t="str">
        <f t="shared" ref="A740:C740" si="2186">A725</f>
        <v>julho/19</v>
      </c>
      <c r="B740" s="29">
        <f t="shared" ref="B740" si="2187">IF(K738*1.05&lt;C740,K736,K738)</f>
        <v>95</v>
      </c>
      <c r="C740" s="6">
        <f t="shared" ref="C740:E740" si="2188">C725</f>
        <v>63.17</v>
      </c>
      <c r="D740" s="16">
        <f t="shared" si="2175"/>
        <v>0</v>
      </c>
      <c r="E740" s="17">
        <f>D740*Premissas!$C$6</f>
        <v>0</v>
      </c>
      <c r="F740" s="15">
        <f t="shared" si="2176"/>
        <v>95</v>
      </c>
      <c r="G740" s="18">
        <f>F740*Premissas!$C$5</f>
        <v>3062.4802277760205</v>
      </c>
      <c r="H740" s="22">
        <f t="shared" si="2177"/>
        <v>3062.4802277760205</v>
      </c>
    </row>
    <row r="741" spans="1:12" x14ac:dyDescent="0.25">
      <c r="A741" s="6" t="str">
        <f t="shared" ref="A741:C741" si="2189">A726</f>
        <v>junho/19</v>
      </c>
      <c r="B741" s="29">
        <f t="shared" ref="B741" si="2190">IF(K738*1.05&lt;C741,K736,K738)</f>
        <v>95</v>
      </c>
      <c r="C741" s="6">
        <f t="shared" ref="C741:E741" si="2191">C726</f>
        <v>59.47</v>
      </c>
      <c r="D741" s="16">
        <f t="shared" si="2175"/>
        <v>0</v>
      </c>
      <c r="E741" s="17">
        <f>D741*Premissas!$C$6</f>
        <v>0</v>
      </c>
      <c r="F741" s="15">
        <f t="shared" si="2176"/>
        <v>95</v>
      </c>
      <c r="G741" s="18">
        <f>F741*Premissas!$C$5</f>
        <v>3062.4802277760205</v>
      </c>
      <c r="H741" s="22">
        <f t="shared" si="2177"/>
        <v>3062.4802277760205</v>
      </c>
    </row>
    <row r="742" spans="1:12" x14ac:dyDescent="0.25">
      <c r="A742" s="6" t="str">
        <f t="shared" ref="A742:C742" si="2192">A727</f>
        <v>maio/19</v>
      </c>
      <c r="B742" s="29">
        <f t="shared" ref="B742" si="2193">IF(K738*1.05&lt;C742,K736,K738)</f>
        <v>95</v>
      </c>
      <c r="C742" s="6">
        <f t="shared" ref="C742:E742" si="2194">C727</f>
        <v>61.04</v>
      </c>
      <c r="D742" s="16">
        <f t="shared" si="2175"/>
        <v>0</v>
      </c>
      <c r="E742" s="17">
        <f>D742*Premissas!$C$6</f>
        <v>0</v>
      </c>
      <c r="F742" s="15">
        <f t="shared" si="2176"/>
        <v>95</v>
      </c>
      <c r="G742" s="18">
        <f>F742*Premissas!$C$5</f>
        <v>3062.4802277760205</v>
      </c>
      <c r="H742" s="22">
        <f t="shared" si="2177"/>
        <v>3062.4802277760205</v>
      </c>
    </row>
    <row r="743" spans="1:12" x14ac:dyDescent="0.25">
      <c r="A743" s="6" t="str">
        <f t="shared" ref="A743:C743" si="2195">A728</f>
        <v>abril/19</v>
      </c>
      <c r="B743" s="29">
        <f t="shared" ref="B743" si="2196">IF(K738*1.05&lt;C743,K736,K738)</f>
        <v>95</v>
      </c>
      <c r="C743" s="6">
        <f t="shared" ref="C743:E743" si="2197">C728</f>
        <v>81.98</v>
      </c>
      <c r="D743" s="16">
        <f t="shared" si="2175"/>
        <v>0</v>
      </c>
      <c r="E743" s="17">
        <f>D743*Premissas!$C$6</f>
        <v>0</v>
      </c>
      <c r="F743" s="15">
        <f t="shared" si="2176"/>
        <v>95</v>
      </c>
      <c r="G743" s="18">
        <f>F743*Premissas!$C$5</f>
        <v>3062.4802277760205</v>
      </c>
      <c r="H743" s="22">
        <f t="shared" si="2177"/>
        <v>3062.4802277760205</v>
      </c>
    </row>
    <row r="744" spans="1:12" x14ac:dyDescent="0.25">
      <c r="A744" s="6" t="str">
        <f t="shared" ref="A744:C744" si="2198">A729</f>
        <v>março/19</v>
      </c>
      <c r="B744" s="29">
        <f t="shared" ref="B744" si="2199">IF(K738*1.05&lt;C744,K736,K738)</f>
        <v>95</v>
      </c>
      <c r="C744" s="6">
        <f t="shared" ref="C744:E744" si="2200">C729</f>
        <v>77.73</v>
      </c>
      <c r="D744" s="16">
        <f t="shared" si="2175"/>
        <v>0</v>
      </c>
      <c r="E744" s="17">
        <f>D744*Premissas!$C$6</f>
        <v>0</v>
      </c>
      <c r="F744" s="15">
        <f t="shared" si="2176"/>
        <v>95</v>
      </c>
      <c r="G744" s="18">
        <f>F744*Premissas!$C$5</f>
        <v>3062.4802277760205</v>
      </c>
      <c r="H744" s="22">
        <f t="shared" si="2177"/>
        <v>3062.4802277760205</v>
      </c>
    </row>
    <row r="745" spans="1:12" x14ac:dyDescent="0.25">
      <c r="A745" s="6" t="str">
        <f t="shared" ref="A745:C745" si="2201">A730</f>
        <v>fevereiro/19</v>
      </c>
      <c r="B745" s="29">
        <f t="shared" ref="B745" si="2202">IF(K738*1.05&lt;C745,K736,K738)</f>
        <v>95</v>
      </c>
      <c r="C745" s="6">
        <f t="shared" ref="C745:E745" si="2203">C730</f>
        <v>89.49</v>
      </c>
      <c r="D745" s="16">
        <f t="shared" si="2175"/>
        <v>0</v>
      </c>
      <c r="E745" s="17">
        <f>D745*Premissas!$C$6</f>
        <v>0</v>
      </c>
      <c r="F745" s="15">
        <f t="shared" si="2176"/>
        <v>95</v>
      </c>
      <c r="G745" s="18">
        <f>F745*Premissas!$C$5</f>
        <v>3062.4802277760205</v>
      </c>
      <c r="H745" s="22">
        <f t="shared" si="2177"/>
        <v>3062.4802277760205</v>
      </c>
    </row>
    <row r="746" spans="1:12" x14ac:dyDescent="0.25">
      <c r="A746" s="6" t="str">
        <f t="shared" ref="A746:C746" si="2204">A731</f>
        <v>janeiro/19</v>
      </c>
      <c r="B746" s="29">
        <f t="shared" ref="B746" si="2205">IF(K738*1.05&lt;C746,K736,K738)</f>
        <v>95</v>
      </c>
      <c r="C746" s="6">
        <f t="shared" ref="C746:E746" si="2206">C731</f>
        <v>81.09</v>
      </c>
      <c r="D746" s="16">
        <f t="shared" si="2175"/>
        <v>0</v>
      </c>
      <c r="E746" s="17">
        <f>D746*Premissas!$C$6</f>
        <v>0</v>
      </c>
      <c r="F746" s="15">
        <f t="shared" si="2176"/>
        <v>95</v>
      </c>
      <c r="G746" s="18">
        <f>F746*Premissas!$C$5</f>
        <v>3062.4802277760205</v>
      </c>
      <c r="H746" s="22">
        <f t="shared" si="2177"/>
        <v>3062.4802277760205</v>
      </c>
    </row>
    <row r="747" spans="1:12" x14ac:dyDescent="0.25">
      <c r="A747" s="6" t="str">
        <f t="shared" ref="A747:C747" si="2207">A732</f>
        <v>dezembro/18</v>
      </c>
      <c r="B747" s="29">
        <f t="shared" ref="B747" si="2208">IF(K738*1.05&lt;C747,K736,K738)</f>
        <v>95</v>
      </c>
      <c r="C747" s="6">
        <f t="shared" ref="C747:E747" si="2209">C732</f>
        <v>66.98</v>
      </c>
      <c r="D747" s="16">
        <f t="shared" si="2175"/>
        <v>0</v>
      </c>
      <c r="E747" s="17">
        <f>D747*Premissas!$C$6</f>
        <v>0</v>
      </c>
      <c r="F747" s="15">
        <f t="shared" si="2176"/>
        <v>95</v>
      </c>
      <c r="G747" s="18">
        <f>F747*Premissas!$C$5</f>
        <v>3062.4802277760205</v>
      </c>
      <c r="H747" s="22">
        <f t="shared" si="2177"/>
        <v>3062.4802277760205</v>
      </c>
    </row>
    <row r="748" spans="1:12" x14ac:dyDescent="0.25">
      <c r="A748" s="6" t="str">
        <f t="shared" ref="A748:C748" si="2210">A733</f>
        <v>novembro/18</v>
      </c>
      <c r="B748" s="29">
        <f t="shared" ref="B748" si="2211">IF(K738*1.05&lt;C748,K736,K738)</f>
        <v>95</v>
      </c>
      <c r="C748" s="6">
        <f t="shared" ref="C748:E749" si="2212">C733</f>
        <v>66.42</v>
      </c>
      <c r="D748" s="16">
        <f t="shared" si="2175"/>
        <v>0</v>
      </c>
      <c r="E748" s="17">
        <f>D748*Premissas!$C$6</f>
        <v>0</v>
      </c>
      <c r="F748" s="15">
        <f t="shared" si="2176"/>
        <v>95</v>
      </c>
      <c r="G748" s="18">
        <f>F748*Premissas!$C$5</f>
        <v>3062.4802277760205</v>
      </c>
      <c r="H748" s="22">
        <f t="shared" si="2177"/>
        <v>3062.4802277760205</v>
      </c>
    </row>
    <row r="749" spans="1:12" x14ac:dyDescent="0.25">
      <c r="A749" s="6" t="str">
        <f t="shared" ref="A749:C749" si="2213">A734</f>
        <v>Total/Média</v>
      </c>
      <c r="B749" s="6"/>
      <c r="C749" s="6">
        <f t="shared" si="2212"/>
        <v>89.49</v>
      </c>
      <c r="D749" s="5"/>
      <c r="E749" s="27">
        <f t="shared" ref="E749" si="2214">SUM(E737:E748)</f>
        <v>0</v>
      </c>
      <c r="F749" s="5"/>
      <c r="G749" s="27">
        <f t="shared" ref="G749:H749" si="2215">SUM(G737:G748)</f>
        <v>36749.762733312244</v>
      </c>
      <c r="H749" s="27">
        <f t="shared" si="2215"/>
        <v>36749.762733312244</v>
      </c>
    </row>
    <row r="751" spans="1:12" x14ac:dyDescent="0.25">
      <c r="A751" s="6" t="str">
        <f t="shared" ref="A751:C751" si="2216">A736</f>
        <v>Data</v>
      </c>
      <c r="B751" s="6" t="str">
        <f t="shared" si="2216"/>
        <v>kW (C)</v>
      </c>
      <c r="C751" s="6" t="str">
        <f t="shared" si="2216"/>
        <v>kW (L)</v>
      </c>
      <c r="D751" s="14" t="s">
        <v>20</v>
      </c>
      <c r="E751" s="14" t="s">
        <v>21</v>
      </c>
      <c r="F751" s="6" t="s">
        <v>22</v>
      </c>
      <c r="G751" s="6" t="s">
        <v>23</v>
      </c>
      <c r="H751" s="14" t="s">
        <v>26</v>
      </c>
      <c r="J751" s="52" t="s">
        <v>161</v>
      </c>
      <c r="K751">
        <f t="shared" ref="K751:K752" si="2217">K736</f>
        <v>89.49</v>
      </c>
    </row>
    <row r="752" spans="1:12" x14ac:dyDescent="0.25">
      <c r="A752" s="6" t="str">
        <f t="shared" ref="A752:C752" si="2218">A737</f>
        <v>outubro/19</v>
      </c>
      <c r="B752" s="29">
        <f t="shared" ref="B752" si="2219">IF(K753*1.05&lt;C752,K751,K753)</f>
        <v>96</v>
      </c>
      <c r="C752" s="6">
        <f t="shared" ref="C752:E752" si="2220">C737</f>
        <v>63.39</v>
      </c>
      <c r="D752" s="16">
        <f t="shared" ref="D752:D763" si="2221">IF(C752&gt;1.05*B752,C752-B752,0)</f>
        <v>0</v>
      </c>
      <c r="E752" s="17">
        <f>D752*Premissas!$C$6</f>
        <v>0</v>
      </c>
      <c r="F752" s="15">
        <f t="shared" ref="F752:F815" si="2222">LARGE(B752:C752,1)</f>
        <v>96</v>
      </c>
      <c r="G752" s="18">
        <f>F752*Premissas!$C$5</f>
        <v>3094.7168617526099</v>
      </c>
      <c r="H752" s="22">
        <f t="shared" ref="H752:H763" si="2223">G752+E752</f>
        <v>3094.7168617526099</v>
      </c>
      <c r="J752" t="s">
        <v>162</v>
      </c>
      <c r="K752">
        <f t="shared" si="2217"/>
        <v>46.48</v>
      </c>
    </row>
    <row r="753" spans="1:12" x14ac:dyDescent="0.25">
      <c r="A753" s="6" t="str">
        <f t="shared" ref="A753:C753" si="2224">A738</f>
        <v>setembro/19</v>
      </c>
      <c r="B753" s="29">
        <f t="shared" ref="B753" si="2225">IF(K753*1.05&lt;C753,K751,K753)</f>
        <v>96</v>
      </c>
      <c r="C753" s="6">
        <f t="shared" ref="C753:E753" si="2226">C738</f>
        <v>58.91</v>
      </c>
      <c r="D753" s="16">
        <f t="shared" si="2221"/>
        <v>0</v>
      </c>
      <c r="E753" s="17">
        <f>D753*Premissas!$C$6</f>
        <v>0</v>
      </c>
      <c r="F753" s="15">
        <f t="shared" si="2222"/>
        <v>96</v>
      </c>
      <c r="G753" s="18">
        <f>F753*Premissas!$C$5</f>
        <v>3094.7168617526099</v>
      </c>
      <c r="H753" s="22">
        <f t="shared" si="2223"/>
        <v>3094.7168617526099</v>
      </c>
      <c r="J753" t="s">
        <v>164</v>
      </c>
      <c r="K753">
        <f t="shared" ref="K753" si="2227">K738+1</f>
        <v>96</v>
      </c>
    </row>
    <row r="754" spans="1:12" x14ac:dyDescent="0.25">
      <c r="A754" s="6" t="str">
        <f t="shared" ref="A754:C754" si="2228">A739</f>
        <v>agosto/19</v>
      </c>
      <c r="B754" s="29">
        <f t="shared" ref="B754" si="2229">IF(K753*1.05&lt;C754,K751,K753)</f>
        <v>96</v>
      </c>
      <c r="C754" s="6">
        <f t="shared" ref="C754:E754" si="2230">C739</f>
        <v>46.48</v>
      </c>
      <c r="D754" s="16">
        <f t="shared" si="2221"/>
        <v>0</v>
      </c>
      <c r="E754" s="17">
        <f>D754*Premissas!$C$6</f>
        <v>0</v>
      </c>
      <c r="F754" s="15">
        <f t="shared" si="2222"/>
        <v>96</v>
      </c>
      <c r="G754" s="18">
        <f>F754*Premissas!$C$5</f>
        <v>3094.7168617526099</v>
      </c>
      <c r="H754" s="22">
        <f t="shared" si="2223"/>
        <v>3094.7168617526099</v>
      </c>
      <c r="J754" t="s">
        <v>163</v>
      </c>
      <c r="L754" s="108">
        <f t="shared" ref="L754" si="2231">H764</f>
        <v>37136.602341031328</v>
      </c>
    </row>
    <row r="755" spans="1:12" x14ac:dyDescent="0.25">
      <c r="A755" s="6" t="str">
        <f t="shared" ref="A755:C755" si="2232">A740</f>
        <v>julho/19</v>
      </c>
      <c r="B755" s="29">
        <f t="shared" ref="B755" si="2233">IF(K753*1.05&lt;C755,K751,K753)</f>
        <v>96</v>
      </c>
      <c r="C755" s="6">
        <f t="shared" ref="C755:E755" si="2234">C740</f>
        <v>63.17</v>
      </c>
      <c r="D755" s="16">
        <f t="shared" si="2221"/>
        <v>0</v>
      </c>
      <c r="E755" s="17">
        <f>D755*Premissas!$C$6</f>
        <v>0</v>
      </c>
      <c r="F755" s="15">
        <f t="shared" si="2222"/>
        <v>96</v>
      </c>
      <c r="G755" s="18">
        <f>F755*Premissas!$C$5</f>
        <v>3094.7168617526099</v>
      </c>
      <c r="H755" s="22">
        <f t="shared" si="2223"/>
        <v>3094.7168617526099</v>
      </c>
    </row>
    <row r="756" spans="1:12" x14ac:dyDescent="0.25">
      <c r="A756" s="6" t="str">
        <f t="shared" ref="A756:C756" si="2235">A741</f>
        <v>junho/19</v>
      </c>
      <c r="B756" s="29">
        <f t="shared" ref="B756" si="2236">IF(K753*1.05&lt;C756,K751,K753)</f>
        <v>96</v>
      </c>
      <c r="C756" s="6">
        <f t="shared" ref="C756:E756" si="2237">C741</f>
        <v>59.47</v>
      </c>
      <c r="D756" s="16">
        <f t="shared" si="2221"/>
        <v>0</v>
      </c>
      <c r="E756" s="17">
        <f>D756*Premissas!$C$6</f>
        <v>0</v>
      </c>
      <c r="F756" s="15">
        <f t="shared" si="2222"/>
        <v>96</v>
      </c>
      <c r="G756" s="18">
        <f>F756*Premissas!$C$5</f>
        <v>3094.7168617526099</v>
      </c>
      <c r="H756" s="22">
        <f t="shared" si="2223"/>
        <v>3094.7168617526099</v>
      </c>
    </row>
    <row r="757" spans="1:12" x14ac:dyDescent="0.25">
      <c r="A757" s="6" t="str">
        <f t="shared" ref="A757:C757" si="2238">A742</f>
        <v>maio/19</v>
      </c>
      <c r="B757" s="29">
        <f t="shared" ref="B757" si="2239">IF(K753*1.05&lt;C757,K751,K753)</f>
        <v>96</v>
      </c>
      <c r="C757" s="6">
        <f t="shared" ref="C757:E757" si="2240">C742</f>
        <v>61.04</v>
      </c>
      <c r="D757" s="16">
        <f t="shared" si="2221"/>
        <v>0</v>
      </c>
      <c r="E757" s="17">
        <f>D757*Premissas!$C$6</f>
        <v>0</v>
      </c>
      <c r="F757" s="15">
        <f t="shared" si="2222"/>
        <v>96</v>
      </c>
      <c r="G757" s="18">
        <f>F757*Premissas!$C$5</f>
        <v>3094.7168617526099</v>
      </c>
      <c r="H757" s="22">
        <f t="shared" si="2223"/>
        <v>3094.7168617526099</v>
      </c>
    </row>
    <row r="758" spans="1:12" x14ac:dyDescent="0.25">
      <c r="A758" s="6" t="str">
        <f t="shared" ref="A758:C758" si="2241">A743</f>
        <v>abril/19</v>
      </c>
      <c r="B758" s="29">
        <f t="shared" ref="B758" si="2242">IF(K753*1.05&lt;C758,K751,K753)</f>
        <v>96</v>
      </c>
      <c r="C758" s="6">
        <f t="shared" ref="C758:E758" si="2243">C743</f>
        <v>81.98</v>
      </c>
      <c r="D758" s="16">
        <f t="shared" si="2221"/>
        <v>0</v>
      </c>
      <c r="E758" s="17">
        <f>D758*Premissas!$C$6</f>
        <v>0</v>
      </c>
      <c r="F758" s="15">
        <f t="shared" si="2222"/>
        <v>96</v>
      </c>
      <c r="G758" s="18">
        <f>F758*Premissas!$C$5</f>
        <v>3094.7168617526099</v>
      </c>
      <c r="H758" s="22">
        <f t="shared" si="2223"/>
        <v>3094.7168617526099</v>
      </c>
    </row>
    <row r="759" spans="1:12" x14ac:dyDescent="0.25">
      <c r="A759" s="6" t="str">
        <f t="shared" ref="A759:C759" si="2244">A744</f>
        <v>março/19</v>
      </c>
      <c r="B759" s="29">
        <f t="shared" ref="B759" si="2245">IF(K753*1.05&lt;C759,K751,K753)</f>
        <v>96</v>
      </c>
      <c r="C759" s="6">
        <f t="shared" ref="C759:E759" si="2246">C744</f>
        <v>77.73</v>
      </c>
      <c r="D759" s="16">
        <f t="shared" si="2221"/>
        <v>0</v>
      </c>
      <c r="E759" s="17">
        <f>D759*Premissas!$C$6</f>
        <v>0</v>
      </c>
      <c r="F759" s="15">
        <f t="shared" si="2222"/>
        <v>96</v>
      </c>
      <c r="G759" s="18">
        <f>F759*Premissas!$C$5</f>
        <v>3094.7168617526099</v>
      </c>
      <c r="H759" s="22">
        <f t="shared" si="2223"/>
        <v>3094.7168617526099</v>
      </c>
    </row>
    <row r="760" spans="1:12" x14ac:dyDescent="0.25">
      <c r="A760" s="6" t="str">
        <f t="shared" ref="A760:C760" si="2247">A745</f>
        <v>fevereiro/19</v>
      </c>
      <c r="B760" s="29">
        <f t="shared" ref="B760" si="2248">IF(K753*1.05&lt;C760,K751,K753)</f>
        <v>96</v>
      </c>
      <c r="C760" s="6">
        <f t="shared" ref="C760:E760" si="2249">C745</f>
        <v>89.49</v>
      </c>
      <c r="D760" s="16">
        <f t="shared" si="2221"/>
        <v>0</v>
      </c>
      <c r="E760" s="17">
        <f>D760*Premissas!$C$6</f>
        <v>0</v>
      </c>
      <c r="F760" s="15">
        <f t="shared" si="2222"/>
        <v>96</v>
      </c>
      <c r="G760" s="18">
        <f>F760*Premissas!$C$5</f>
        <v>3094.7168617526099</v>
      </c>
      <c r="H760" s="22">
        <f t="shared" si="2223"/>
        <v>3094.7168617526099</v>
      </c>
    </row>
    <row r="761" spans="1:12" x14ac:dyDescent="0.25">
      <c r="A761" s="6" t="str">
        <f t="shared" ref="A761:C761" si="2250">A746</f>
        <v>janeiro/19</v>
      </c>
      <c r="B761" s="29">
        <f t="shared" ref="B761" si="2251">IF(K753*1.05&lt;C761,K751,K753)</f>
        <v>96</v>
      </c>
      <c r="C761" s="6">
        <f t="shared" ref="C761:E761" si="2252">C746</f>
        <v>81.09</v>
      </c>
      <c r="D761" s="16">
        <f t="shared" si="2221"/>
        <v>0</v>
      </c>
      <c r="E761" s="17">
        <f>D761*Premissas!$C$6</f>
        <v>0</v>
      </c>
      <c r="F761" s="15">
        <f t="shared" si="2222"/>
        <v>96</v>
      </c>
      <c r="G761" s="18">
        <f>F761*Premissas!$C$5</f>
        <v>3094.7168617526099</v>
      </c>
      <c r="H761" s="22">
        <f t="shared" si="2223"/>
        <v>3094.7168617526099</v>
      </c>
    </row>
    <row r="762" spans="1:12" x14ac:dyDescent="0.25">
      <c r="A762" s="6" t="str">
        <f t="shared" ref="A762:C762" si="2253">A747</f>
        <v>dezembro/18</v>
      </c>
      <c r="B762" s="29">
        <f t="shared" ref="B762" si="2254">IF(K753*1.05&lt;C762,K751,K753)</f>
        <v>96</v>
      </c>
      <c r="C762" s="6">
        <f t="shared" ref="C762:E762" si="2255">C747</f>
        <v>66.98</v>
      </c>
      <c r="D762" s="16">
        <f t="shared" si="2221"/>
        <v>0</v>
      </c>
      <c r="E762" s="17">
        <f>D762*Premissas!$C$6</f>
        <v>0</v>
      </c>
      <c r="F762" s="15">
        <f t="shared" si="2222"/>
        <v>96</v>
      </c>
      <c r="G762" s="18">
        <f>F762*Premissas!$C$5</f>
        <v>3094.7168617526099</v>
      </c>
      <c r="H762" s="22">
        <f t="shared" si="2223"/>
        <v>3094.7168617526099</v>
      </c>
    </row>
    <row r="763" spans="1:12" x14ac:dyDescent="0.25">
      <c r="A763" s="6" t="str">
        <f t="shared" ref="A763:C763" si="2256">A748</f>
        <v>novembro/18</v>
      </c>
      <c r="B763" s="29">
        <f t="shared" ref="B763" si="2257">IF(K753*1.05&lt;C763,K751,K753)</f>
        <v>96</v>
      </c>
      <c r="C763" s="6">
        <f t="shared" ref="C763:E764" si="2258">C748</f>
        <v>66.42</v>
      </c>
      <c r="D763" s="16">
        <f t="shared" si="2221"/>
        <v>0</v>
      </c>
      <c r="E763" s="17">
        <f>D763*Premissas!$C$6</f>
        <v>0</v>
      </c>
      <c r="F763" s="15">
        <f t="shared" si="2222"/>
        <v>96</v>
      </c>
      <c r="G763" s="18">
        <f>F763*Premissas!$C$5</f>
        <v>3094.7168617526099</v>
      </c>
      <c r="H763" s="22">
        <f t="shared" si="2223"/>
        <v>3094.7168617526099</v>
      </c>
    </row>
    <row r="764" spans="1:12" x14ac:dyDescent="0.25">
      <c r="A764" s="6" t="str">
        <f t="shared" ref="A764:C764" si="2259">A749</f>
        <v>Total/Média</v>
      </c>
      <c r="B764" s="6"/>
      <c r="C764" s="6">
        <f t="shared" si="2258"/>
        <v>89.49</v>
      </c>
      <c r="D764" s="5"/>
      <c r="E764" s="27">
        <f t="shared" ref="E764" si="2260">SUM(E752:E763)</f>
        <v>0</v>
      </c>
      <c r="F764" s="5"/>
      <c r="G764" s="27">
        <f t="shared" ref="G764:H764" si="2261">SUM(G752:G763)</f>
        <v>37136.602341031328</v>
      </c>
      <c r="H764" s="27">
        <f t="shared" si="2261"/>
        <v>37136.602341031328</v>
      </c>
    </row>
    <row r="766" spans="1:12" x14ac:dyDescent="0.25">
      <c r="A766" s="6" t="str">
        <f t="shared" ref="A766:C766" si="2262">A751</f>
        <v>Data</v>
      </c>
      <c r="B766" s="6" t="str">
        <f t="shared" si="2262"/>
        <v>kW (C)</v>
      </c>
      <c r="C766" s="6" t="str">
        <f t="shared" si="2262"/>
        <v>kW (L)</v>
      </c>
      <c r="D766" s="14" t="s">
        <v>20</v>
      </c>
      <c r="E766" s="14" t="s">
        <v>21</v>
      </c>
      <c r="F766" s="6" t="s">
        <v>22</v>
      </c>
      <c r="G766" s="6" t="s">
        <v>23</v>
      </c>
      <c r="H766" s="14" t="s">
        <v>26</v>
      </c>
      <c r="J766" s="52" t="s">
        <v>161</v>
      </c>
      <c r="K766">
        <f t="shared" ref="K766:K767" si="2263">K751</f>
        <v>89.49</v>
      </c>
    </row>
    <row r="767" spans="1:12" x14ac:dyDescent="0.25">
      <c r="A767" s="6" t="str">
        <f t="shared" ref="A767:C767" si="2264">A752</f>
        <v>outubro/19</v>
      </c>
      <c r="B767" s="29">
        <f t="shared" ref="B767" si="2265">IF(K768*1.05&lt;C767,K766,K768)</f>
        <v>97</v>
      </c>
      <c r="C767" s="6">
        <f t="shared" ref="C767:E767" si="2266">C752</f>
        <v>63.39</v>
      </c>
      <c r="D767" s="16">
        <f t="shared" ref="D767:D778" si="2267">IF(C767&gt;1.05*B767,C767-B767,0)</f>
        <v>0</v>
      </c>
      <c r="E767" s="17">
        <f>D767*Premissas!$C$6</f>
        <v>0</v>
      </c>
      <c r="F767" s="15">
        <f t="shared" ref="F767:F830" si="2268">LARGE(B767:C767,1)</f>
        <v>97</v>
      </c>
      <c r="G767" s="18">
        <f>F767*Premissas!$C$5</f>
        <v>3126.9534957291994</v>
      </c>
      <c r="H767" s="22">
        <f t="shared" ref="H767:H778" si="2269">G767+E767</f>
        <v>3126.9534957291994</v>
      </c>
      <c r="J767" t="s">
        <v>162</v>
      </c>
      <c r="K767">
        <f t="shared" si="2263"/>
        <v>46.48</v>
      </c>
    </row>
    <row r="768" spans="1:12" x14ac:dyDescent="0.25">
      <c r="A768" s="6" t="str">
        <f t="shared" ref="A768:C768" si="2270">A753</f>
        <v>setembro/19</v>
      </c>
      <c r="B768" s="29">
        <f t="shared" ref="B768" si="2271">IF(K768*1.05&lt;C768,K766,K768)</f>
        <v>97</v>
      </c>
      <c r="C768" s="6">
        <f t="shared" ref="C768:E768" si="2272">C753</f>
        <v>58.91</v>
      </c>
      <c r="D768" s="16">
        <f t="shared" si="2267"/>
        <v>0</v>
      </c>
      <c r="E768" s="17">
        <f>D768*Premissas!$C$6</f>
        <v>0</v>
      </c>
      <c r="F768" s="15">
        <f t="shared" si="2268"/>
        <v>97</v>
      </c>
      <c r="G768" s="18">
        <f>F768*Premissas!$C$5</f>
        <v>3126.9534957291994</v>
      </c>
      <c r="H768" s="22">
        <f t="shared" si="2269"/>
        <v>3126.9534957291994</v>
      </c>
      <c r="J768" t="s">
        <v>164</v>
      </c>
      <c r="K768">
        <f t="shared" ref="K768" si="2273">K753+1</f>
        <v>97</v>
      </c>
    </row>
    <row r="769" spans="1:12" x14ac:dyDescent="0.25">
      <c r="A769" s="6" t="str">
        <f t="shared" ref="A769:C769" si="2274">A754</f>
        <v>agosto/19</v>
      </c>
      <c r="B769" s="29">
        <f t="shared" ref="B769" si="2275">IF(K768*1.05&lt;C769,K766,K768)</f>
        <v>97</v>
      </c>
      <c r="C769" s="6">
        <f t="shared" ref="C769:E769" si="2276">C754</f>
        <v>46.48</v>
      </c>
      <c r="D769" s="16">
        <f t="shared" si="2267"/>
        <v>0</v>
      </c>
      <c r="E769" s="17">
        <f>D769*Premissas!$C$6</f>
        <v>0</v>
      </c>
      <c r="F769" s="15">
        <f t="shared" si="2268"/>
        <v>97</v>
      </c>
      <c r="G769" s="18">
        <f>F769*Premissas!$C$5</f>
        <v>3126.9534957291994</v>
      </c>
      <c r="H769" s="22">
        <f t="shared" si="2269"/>
        <v>3126.9534957291994</v>
      </c>
      <c r="J769" t="s">
        <v>163</v>
      </c>
      <c r="L769" s="108">
        <f t="shared" ref="L769" si="2277">H779</f>
        <v>37523.441948750384</v>
      </c>
    </row>
    <row r="770" spans="1:12" x14ac:dyDescent="0.25">
      <c r="A770" s="6" t="str">
        <f t="shared" ref="A770:C770" si="2278">A755</f>
        <v>julho/19</v>
      </c>
      <c r="B770" s="29">
        <f t="shared" ref="B770" si="2279">IF(K768*1.05&lt;C770,K766,K768)</f>
        <v>97</v>
      </c>
      <c r="C770" s="6">
        <f t="shared" ref="C770:E770" si="2280">C755</f>
        <v>63.17</v>
      </c>
      <c r="D770" s="16">
        <f t="shared" si="2267"/>
        <v>0</v>
      </c>
      <c r="E770" s="17">
        <f>D770*Premissas!$C$6</f>
        <v>0</v>
      </c>
      <c r="F770" s="15">
        <f t="shared" si="2268"/>
        <v>97</v>
      </c>
      <c r="G770" s="18">
        <f>F770*Premissas!$C$5</f>
        <v>3126.9534957291994</v>
      </c>
      <c r="H770" s="22">
        <f t="shared" si="2269"/>
        <v>3126.9534957291994</v>
      </c>
    </row>
    <row r="771" spans="1:12" x14ac:dyDescent="0.25">
      <c r="A771" s="6" t="str">
        <f t="shared" ref="A771:C771" si="2281">A756</f>
        <v>junho/19</v>
      </c>
      <c r="B771" s="29">
        <f t="shared" ref="B771" si="2282">IF(K768*1.05&lt;C771,K766,K768)</f>
        <v>97</v>
      </c>
      <c r="C771" s="6">
        <f t="shared" ref="C771:E771" si="2283">C756</f>
        <v>59.47</v>
      </c>
      <c r="D771" s="16">
        <f t="shared" si="2267"/>
        <v>0</v>
      </c>
      <c r="E771" s="17">
        <f>D771*Premissas!$C$6</f>
        <v>0</v>
      </c>
      <c r="F771" s="15">
        <f t="shared" si="2268"/>
        <v>97</v>
      </c>
      <c r="G771" s="18">
        <f>F771*Premissas!$C$5</f>
        <v>3126.9534957291994</v>
      </c>
      <c r="H771" s="22">
        <f t="shared" si="2269"/>
        <v>3126.9534957291994</v>
      </c>
    </row>
    <row r="772" spans="1:12" x14ac:dyDescent="0.25">
      <c r="A772" s="6" t="str">
        <f t="shared" ref="A772:C772" si="2284">A757</f>
        <v>maio/19</v>
      </c>
      <c r="B772" s="29">
        <f t="shared" ref="B772" si="2285">IF(K768*1.05&lt;C772,K766,K768)</f>
        <v>97</v>
      </c>
      <c r="C772" s="6">
        <f t="shared" ref="C772:E772" si="2286">C757</f>
        <v>61.04</v>
      </c>
      <c r="D772" s="16">
        <f t="shared" si="2267"/>
        <v>0</v>
      </c>
      <c r="E772" s="17">
        <f>D772*Premissas!$C$6</f>
        <v>0</v>
      </c>
      <c r="F772" s="15">
        <f t="shared" si="2268"/>
        <v>97</v>
      </c>
      <c r="G772" s="18">
        <f>F772*Premissas!$C$5</f>
        <v>3126.9534957291994</v>
      </c>
      <c r="H772" s="22">
        <f t="shared" si="2269"/>
        <v>3126.9534957291994</v>
      </c>
    </row>
    <row r="773" spans="1:12" x14ac:dyDescent="0.25">
      <c r="A773" s="6" t="str">
        <f t="shared" ref="A773:C773" si="2287">A758</f>
        <v>abril/19</v>
      </c>
      <c r="B773" s="29">
        <f t="shared" ref="B773" si="2288">IF(K768*1.05&lt;C773,K766,K768)</f>
        <v>97</v>
      </c>
      <c r="C773" s="6">
        <f t="shared" ref="C773:E773" si="2289">C758</f>
        <v>81.98</v>
      </c>
      <c r="D773" s="16">
        <f t="shared" si="2267"/>
        <v>0</v>
      </c>
      <c r="E773" s="17">
        <f>D773*Premissas!$C$6</f>
        <v>0</v>
      </c>
      <c r="F773" s="15">
        <f t="shared" si="2268"/>
        <v>97</v>
      </c>
      <c r="G773" s="18">
        <f>F773*Premissas!$C$5</f>
        <v>3126.9534957291994</v>
      </c>
      <c r="H773" s="22">
        <f t="shared" si="2269"/>
        <v>3126.9534957291994</v>
      </c>
    </row>
    <row r="774" spans="1:12" x14ac:dyDescent="0.25">
      <c r="A774" s="6" t="str">
        <f t="shared" ref="A774:C774" si="2290">A759</f>
        <v>março/19</v>
      </c>
      <c r="B774" s="29">
        <f t="shared" ref="B774" si="2291">IF(K768*1.05&lt;C774,K766,K768)</f>
        <v>97</v>
      </c>
      <c r="C774" s="6">
        <f t="shared" ref="C774:E774" si="2292">C759</f>
        <v>77.73</v>
      </c>
      <c r="D774" s="16">
        <f t="shared" si="2267"/>
        <v>0</v>
      </c>
      <c r="E774" s="17">
        <f>D774*Premissas!$C$6</f>
        <v>0</v>
      </c>
      <c r="F774" s="15">
        <f t="shared" si="2268"/>
        <v>97</v>
      </c>
      <c r="G774" s="18">
        <f>F774*Premissas!$C$5</f>
        <v>3126.9534957291994</v>
      </c>
      <c r="H774" s="22">
        <f t="shared" si="2269"/>
        <v>3126.9534957291994</v>
      </c>
    </row>
    <row r="775" spans="1:12" x14ac:dyDescent="0.25">
      <c r="A775" s="6" t="str">
        <f t="shared" ref="A775:C775" si="2293">A760</f>
        <v>fevereiro/19</v>
      </c>
      <c r="B775" s="29">
        <f t="shared" ref="B775" si="2294">IF(K768*1.05&lt;C775,K766,K768)</f>
        <v>97</v>
      </c>
      <c r="C775" s="6">
        <f t="shared" ref="C775:E775" si="2295">C760</f>
        <v>89.49</v>
      </c>
      <c r="D775" s="16">
        <f t="shared" si="2267"/>
        <v>0</v>
      </c>
      <c r="E775" s="17">
        <f>D775*Premissas!$C$6</f>
        <v>0</v>
      </c>
      <c r="F775" s="15">
        <f t="shared" si="2268"/>
        <v>97</v>
      </c>
      <c r="G775" s="18">
        <f>F775*Premissas!$C$5</f>
        <v>3126.9534957291994</v>
      </c>
      <c r="H775" s="22">
        <f t="shared" si="2269"/>
        <v>3126.9534957291994</v>
      </c>
    </row>
    <row r="776" spans="1:12" x14ac:dyDescent="0.25">
      <c r="A776" s="6" t="str">
        <f t="shared" ref="A776:C776" si="2296">A761</f>
        <v>janeiro/19</v>
      </c>
      <c r="B776" s="29">
        <f t="shared" ref="B776" si="2297">IF(K768*1.05&lt;C776,K766,K768)</f>
        <v>97</v>
      </c>
      <c r="C776" s="6">
        <f t="shared" ref="C776:E776" si="2298">C761</f>
        <v>81.09</v>
      </c>
      <c r="D776" s="16">
        <f t="shared" si="2267"/>
        <v>0</v>
      </c>
      <c r="E776" s="17">
        <f>D776*Premissas!$C$6</f>
        <v>0</v>
      </c>
      <c r="F776" s="15">
        <f t="shared" si="2268"/>
        <v>97</v>
      </c>
      <c r="G776" s="18">
        <f>F776*Premissas!$C$5</f>
        <v>3126.9534957291994</v>
      </c>
      <c r="H776" s="22">
        <f t="shared" si="2269"/>
        <v>3126.9534957291994</v>
      </c>
    </row>
    <row r="777" spans="1:12" x14ac:dyDescent="0.25">
      <c r="A777" s="6" t="str">
        <f t="shared" ref="A777:C777" si="2299">A762</f>
        <v>dezembro/18</v>
      </c>
      <c r="B777" s="29">
        <f t="shared" ref="B777" si="2300">IF(K768*1.05&lt;C777,K766,K768)</f>
        <v>97</v>
      </c>
      <c r="C777" s="6">
        <f t="shared" ref="C777:E777" si="2301">C762</f>
        <v>66.98</v>
      </c>
      <c r="D777" s="16">
        <f t="shared" si="2267"/>
        <v>0</v>
      </c>
      <c r="E777" s="17">
        <f>D777*Premissas!$C$6</f>
        <v>0</v>
      </c>
      <c r="F777" s="15">
        <f t="shared" si="2268"/>
        <v>97</v>
      </c>
      <c r="G777" s="18">
        <f>F777*Premissas!$C$5</f>
        <v>3126.9534957291994</v>
      </c>
      <c r="H777" s="22">
        <f t="shared" si="2269"/>
        <v>3126.9534957291994</v>
      </c>
    </row>
    <row r="778" spans="1:12" x14ac:dyDescent="0.25">
      <c r="A778" s="6" t="str">
        <f t="shared" ref="A778:C778" si="2302">A763</f>
        <v>novembro/18</v>
      </c>
      <c r="B778" s="29">
        <f t="shared" ref="B778" si="2303">IF(K768*1.05&lt;C778,K766,K768)</f>
        <v>97</v>
      </c>
      <c r="C778" s="6">
        <f t="shared" ref="C778:E779" si="2304">C763</f>
        <v>66.42</v>
      </c>
      <c r="D778" s="16">
        <f t="shared" si="2267"/>
        <v>0</v>
      </c>
      <c r="E778" s="17">
        <f>D778*Premissas!$C$6</f>
        <v>0</v>
      </c>
      <c r="F778" s="15">
        <f t="shared" si="2268"/>
        <v>97</v>
      </c>
      <c r="G778" s="18">
        <f>F778*Premissas!$C$5</f>
        <v>3126.9534957291994</v>
      </c>
      <c r="H778" s="22">
        <f t="shared" si="2269"/>
        <v>3126.9534957291994</v>
      </c>
    </row>
    <row r="779" spans="1:12" x14ac:dyDescent="0.25">
      <c r="A779" s="6" t="str">
        <f t="shared" ref="A779:C779" si="2305">A764</f>
        <v>Total/Média</v>
      </c>
      <c r="B779" s="6"/>
      <c r="C779" s="6">
        <f t="shared" si="2304"/>
        <v>89.49</v>
      </c>
      <c r="D779" s="5"/>
      <c r="E779" s="27">
        <f t="shared" ref="E779" si="2306">SUM(E767:E778)</f>
        <v>0</v>
      </c>
      <c r="F779" s="5"/>
      <c r="G779" s="27">
        <f t="shared" ref="G779:H779" si="2307">SUM(G767:G778)</f>
        <v>37523.441948750384</v>
      </c>
      <c r="H779" s="27">
        <f t="shared" si="2307"/>
        <v>37523.441948750384</v>
      </c>
    </row>
    <row r="781" spans="1:12" x14ac:dyDescent="0.25">
      <c r="A781" s="6" t="str">
        <f t="shared" ref="A781:C781" si="2308">A766</f>
        <v>Data</v>
      </c>
      <c r="B781" s="6" t="str">
        <f t="shared" si="2308"/>
        <v>kW (C)</v>
      </c>
      <c r="C781" s="6" t="str">
        <f t="shared" si="2308"/>
        <v>kW (L)</v>
      </c>
      <c r="D781" s="14" t="s">
        <v>20</v>
      </c>
      <c r="E781" s="14" t="s">
        <v>21</v>
      </c>
      <c r="F781" s="6" t="s">
        <v>22</v>
      </c>
      <c r="G781" s="6" t="s">
        <v>23</v>
      </c>
      <c r="H781" s="14" t="s">
        <v>26</v>
      </c>
      <c r="J781" s="52" t="s">
        <v>161</v>
      </c>
      <c r="K781">
        <f t="shared" ref="K781:K782" si="2309">K766</f>
        <v>89.49</v>
      </c>
    </row>
    <row r="782" spans="1:12" x14ac:dyDescent="0.25">
      <c r="A782" s="6" t="str">
        <f t="shared" ref="A782:C782" si="2310">A767</f>
        <v>outubro/19</v>
      </c>
      <c r="B782" s="29">
        <f t="shared" ref="B782" si="2311">IF(K783*1.05&lt;C782,K781,K783)</f>
        <v>98</v>
      </c>
      <c r="C782" s="6">
        <f t="shared" ref="C782:E782" si="2312">C767</f>
        <v>63.39</v>
      </c>
      <c r="D782" s="16">
        <f t="shared" ref="D782:D793" si="2313">IF(C782&gt;1.05*B782,C782-B782,0)</f>
        <v>0</v>
      </c>
      <c r="E782" s="17">
        <f>D782*Premissas!$C$6</f>
        <v>0</v>
      </c>
      <c r="F782" s="15">
        <f t="shared" ref="F782:F845" si="2314">LARGE(B782:C782,1)</f>
        <v>98</v>
      </c>
      <c r="G782" s="18">
        <f>F782*Premissas!$C$5</f>
        <v>3159.1901297057893</v>
      </c>
      <c r="H782" s="22">
        <f t="shared" ref="H782:H793" si="2315">G782+E782</f>
        <v>3159.1901297057893</v>
      </c>
      <c r="J782" t="s">
        <v>162</v>
      </c>
      <c r="K782">
        <f t="shared" si="2309"/>
        <v>46.48</v>
      </c>
    </row>
    <row r="783" spans="1:12" x14ac:dyDescent="0.25">
      <c r="A783" s="6" t="str">
        <f t="shared" ref="A783:C783" si="2316">A768</f>
        <v>setembro/19</v>
      </c>
      <c r="B783" s="29">
        <f t="shared" ref="B783" si="2317">IF(K783*1.05&lt;C783,K781,K783)</f>
        <v>98</v>
      </c>
      <c r="C783" s="6">
        <f t="shared" ref="C783:E783" si="2318">C768</f>
        <v>58.91</v>
      </c>
      <c r="D783" s="16">
        <f t="shared" si="2313"/>
        <v>0</v>
      </c>
      <c r="E783" s="17">
        <f>D783*Premissas!$C$6</f>
        <v>0</v>
      </c>
      <c r="F783" s="15">
        <f t="shared" si="2314"/>
        <v>98</v>
      </c>
      <c r="G783" s="18">
        <f>F783*Premissas!$C$5</f>
        <v>3159.1901297057893</v>
      </c>
      <c r="H783" s="22">
        <f t="shared" si="2315"/>
        <v>3159.1901297057893</v>
      </c>
      <c r="J783" t="s">
        <v>164</v>
      </c>
      <c r="K783">
        <f t="shared" ref="K783" si="2319">K768+1</f>
        <v>98</v>
      </c>
    </row>
    <row r="784" spans="1:12" x14ac:dyDescent="0.25">
      <c r="A784" s="6" t="str">
        <f t="shared" ref="A784:C784" si="2320">A769</f>
        <v>agosto/19</v>
      </c>
      <c r="B784" s="29">
        <f t="shared" ref="B784" si="2321">IF(K783*1.05&lt;C784,K781,K783)</f>
        <v>98</v>
      </c>
      <c r="C784" s="6">
        <f t="shared" ref="C784:E784" si="2322">C769</f>
        <v>46.48</v>
      </c>
      <c r="D784" s="16">
        <f t="shared" si="2313"/>
        <v>0</v>
      </c>
      <c r="E784" s="17">
        <f>D784*Premissas!$C$6</f>
        <v>0</v>
      </c>
      <c r="F784" s="15">
        <f t="shared" si="2314"/>
        <v>98</v>
      </c>
      <c r="G784" s="18">
        <f>F784*Premissas!$C$5</f>
        <v>3159.1901297057893</v>
      </c>
      <c r="H784" s="22">
        <f t="shared" si="2315"/>
        <v>3159.1901297057893</v>
      </c>
      <c r="J784" t="s">
        <v>163</v>
      </c>
      <c r="L784" s="108">
        <f t="shared" ref="L784" si="2323">H794</f>
        <v>37910.281556469468</v>
      </c>
    </row>
    <row r="785" spans="1:12" x14ac:dyDescent="0.25">
      <c r="A785" s="6" t="str">
        <f t="shared" ref="A785:C785" si="2324">A770</f>
        <v>julho/19</v>
      </c>
      <c r="B785" s="29">
        <f t="shared" ref="B785" si="2325">IF(K783*1.05&lt;C785,K781,K783)</f>
        <v>98</v>
      </c>
      <c r="C785" s="6">
        <f t="shared" ref="C785:E785" si="2326">C770</f>
        <v>63.17</v>
      </c>
      <c r="D785" s="16">
        <f t="shared" si="2313"/>
        <v>0</v>
      </c>
      <c r="E785" s="17">
        <f>D785*Premissas!$C$6</f>
        <v>0</v>
      </c>
      <c r="F785" s="15">
        <f t="shared" si="2314"/>
        <v>98</v>
      </c>
      <c r="G785" s="18">
        <f>F785*Premissas!$C$5</f>
        <v>3159.1901297057893</v>
      </c>
      <c r="H785" s="22">
        <f t="shared" si="2315"/>
        <v>3159.1901297057893</v>
      </c>
    </row>
    <row r="786" spans="1:12" x14ac:dyDescent="0.25">
      <c r="A786" s="6" t="str">
        <f t="shared" ref="A786:C786" si="2327">A771</f>
        <v>junho/19</v>
      </c>
      <c r="B786" s="29">
        <f t="shared" ref="B786" si="2328">IF(K783*1.05&lt;C786,K781,K783)</f>
        <v>98</v>
      </c>
      <c r="C786" s="6">
        <f t="shared" ref="C786:E786" si="2329">C771</f>
        <v>59.47</v>
      </c>
      <c r="D786" s="16">
        <f t="shared" si="2313"/>
        <v>0</v>
      </c>
      <c r="E786" s="17">
        <f>D786*Premissas!$C$6</f>
        <v>0</v>
      </c>
      <c r="F786" s="15">
        <f t="shared" si="2314"/>
        <v>98</v>
      </c>
      <c r="G786" s="18">
        <f>F786*Premissas!$C$5</f>
        <v>3159.1901297057893</v>
      </c>
      <c r="H786" s="22">
        <f t="shared" si="2315"/>
        <v>3159.1901297057893</v>
      </c>
    </row>
    <row r="787" spans="1:12" x14ac:dyDescent="0.25">
      <c r="A787" s="6" t="str">
        <f t="shared" ref="A787:C787" si="2330">A772</f>
        <v>maio/19</v>
      </c>
      <c r="B787" s="29">
        <f t="shared" ref="B787" si="2331">IF(K783*1.05&lt;C787,K781,K783)</f>
        <v>98</v>
      </c>
      <c r="C787" s="6">
        <f t="shared" ref="C787:E787" si="2332">C772</f>
        <v>61.04</v>
      </c>
      <c r="D787" s="16">
        <f t="shared" si="2313"/>
        <v>0</v>
      </c>
      <c r="E787" s="17">
        <f>D787*Premissas!$C$6</f>
        <v>0</v>
      </c>
      <c r="F787" s="15">
        <f t="shared" si="2314"/>
        <v>98</v>
      </c>
      <c r="G787" s="18">
        <f>F787*Premissas!$C$5</f>
        <v>3159.1901297057893</v>
      </c>
      <c r="H787" s="22">
        <f t="shared" si="2315"/>
        <v>3159.1901297057893</v>
      </c>
    </row>
    <row r="788" spans="1:12" x14ac:dyDescent="0.25">
      <c r="A788" s="6" t="str">
        <f t="shared" ref="A788:C788" si="2333">A773</f>
        <v>abril/19</v>
      </c>
      <c r="B788" s="29">
        <f t="shared" ref="B788" si="2334">IF(K783*1.05&lt;C788,K781,K783)</f>
        <v>98</v>
      </c>
      <c r="C788" s="6">
        <f t="shared" ref="C788:E788" si="2335">C773</f>
        <v>81.98</v>
      </c>
      <c r="D788" s="16">
        <f t="shared" si="2313"/>
        <v>0</v>
      </c>
      <c r="E788" s="17">
        <f>D788*Premissas!$C$6</f>
        <v>0</v>
      </c>
      <c r="F788" s="15">
        <f t="shared" si="2314"/>
        <v>98</v>
      </c>
      <c r="G788" s="18">
        <f>F788*Premissas!$C$5</f>
        <v>3159.1901297057893</v>
      </c>
      <c r="H788" s="22">
        <f t="shared" si="2315"/>
        <v>3159.1901297057893</v>
      </c>
    </row>
    <row r="789" spans="1:12" x14ac:dyDescent="0.25">
      <c r="A789" s="6" t="str">
        <f t="shared" ref="A789:C789" si="2336">A774</f>
        <v>março/19</v>
      </c>
      <c r="B789" s="29">
        <f t="shared" ref="B789" si="2337">IF(K783*1.05&lt;C789,K781,K783)</f>
        <v>98</v>
      </c>
      <c r="C789" s="6">
        <f t="shared" ref="C789:E789" si="2338">C774</f>
        <v>77.73</v>
      </c>
      <c r="D789" s="16">
        <f t="shared" si="2313"/>
        <v>0</v>
      </c>
      <c r="E789" s="17">
        <f>D789*Premissas!$C$6</f>
        <v>0</v>
      </c>
      <c r="F789" s="15">
        <f t="shared" si="2314"/>
        <v>98</v>
      </c>
      <c r="G789" s="18">
        <f>F789*Premissas!$C$5</f>
        <v>3159.1901297057893</v>
      </c>
      <c r="H789" s="22">
        <f t="shared" si="2315"/>
        <v>3159.1901297057893</v>
      </c>
    </row>
    <row r="790" spans="1:12" x14ac:dyDescent="0.25">
      <c r="A790" s="6" t="str">
        <f t="shared" ref="A790:C790" si="2339">A775</f>
        <v>fevereiro/19</v>
      </c>
      <c r="B790" s="29">
        <f t="shared" ref="B790" si="2340">IF(K783*1.05&lt;C790,K781,K783)</f>
        <v>98</v>
      </c>
      <c r="C790" s="6">
        <f t="shared" ref="C790:E790" si="2341">C775</f>
        <v>89.49</v>
      </c>
      <c r="D790" s="16">
        <f t="shared" si="2313"/>
        <v>0</v>
      </c>
      <c r="E790" s="17">
        <f>D790*Premissas!$C$6</f>
        <v>0</v>
      </c>
      <c r="F790" s="15">
        <f t="shared" si="2314"/>
        <v>98</v>
      </c>
      <c r="G790" s="18">
        <f>F790*Premissas!$C$5</f>
        <v>3159.1901297057893</v>
      </c>
      <c r="H790" s="22">
        <f t="shared" si="2315"/>
        <v>3159.1901297057893</v>
      </c>
    </row>
    <row r="791" spans="1:12" x14ac:dyDescent="0.25">
      <c r="A791" s="6" t="str">
        <f t="shared" ref="A791:C791" si="2342">A776</f>
        <v>janeiro/19</v>
      </c>
      <c r="B791" s="29">
        <f t="shared" ref="B791" si="2343">IF(K783*1.05&lt;C791,K781,K783)</f>
        <v>98</v>
      </c>
      <c r="C791" s="6">
        <f t="shared" ref="C791:E791" si="2344">C776</f>
        <v>81.09</v>
      </c>
      <c r="D791" s="16">
        <f t="shared" si="2313"/>
        <v>0</v>
      </c>
      <c r="E791" s="17">
        <f>D791*Premissas!$C$6</f>
        <v>0</v>
      </c>
      <c r="F791" s="15">
        <f t="shared" si="2314"/>
        <v>98</v>
      </c>
      <c r="G791" s="18">
        <f>F791*Premissas!$C$5</f>
        <v>3159.1901297057893</v>
      </c>
      <c r="H791" s="22">
        <f t="shared" si="2315"/>
        <v>3159.1901297057893</v>
      </c>
    </row>
    <row r="792" spans="1:12" x14ac:dyDescent="0.25">
      <c r="A792" s="6" t="str">
        <f t="shared" ref="A792:C792" si="2345">A777</f>
        <v>dezembro/18</v>
      </c>
      <c r="B792" s="29">
        <f t="shared" ref="B792" si="2346">IF(K783*1.05&lt;C792,K781,K783)</f>
        <v>98</v>
      </c>
      <c r="C792" s="6">
        <f t="shared" ref="C792:E792" si="2347">C777</f>
        <v>66.98</v>
      </c>
      <c r="D792" s="16">
        <f t="shared" si="2313"/>
        <v>0</v>
      </c>
      <c r="E792" s="17">
        <f>D792*Premissas!$C$6</f>
        <v>0</v>
      </c>
      <c r="F792" s="15">
        <f t="shared" si="2314"/>
        <v>98</v>
      </c>
      <c r="G792" s="18">
        <f>F792*Premissas!$C$5</f>
        <v>3159.1901297057893</v>
      </c>
      <c r="H792" s="22">
        <f t="shared" si="2315"/>
        <v>3159.1901297057893</v>
      </c>
    </row>
    <row r="793" spans="1:12" x14ac:dyDescent="0.25">
      <c r="A793" s="6" t="str">
        <f t="shared" ref="A793:C793" si="2348">A778</f>
        <v>novembro/18</v>
      </c>
      <c r="B793" s="29">
        <f t="shared" ref="B793" si="2349">IF(K783*1.05&lt;C793,K781,K783)</f>
        <v>98</v>
      </c>
      <c r="C793" s="6">
        <f t="shared" ref="C793:E794" si="2350">C778</f>
        <v>66.42</v>
      </c>
      <c r="D793" s="16">
        <f t="shared" si="2313"/>
        <v>0</v>
      </c>
      <c r="E793" s="17">
        <f>D793*Premissas!$C$6</f>
        <v>0</v>
      </c>
      <c r="F793" s="15">
        <f t="shared" si="2314"/>
        <v>98</v>
      </c>
      <c r="G793" s="18">
        <f>F793*Premissas!$C$5</f>
        <v>3159.1901297057893</v>
      </c>
      <c r="H793" s="22">
        <f t="shared" si="2315"/>
        <v>3159.1901297057893</v>
      </c>
    </row>
    <row r="794" spans="1:12" x14ac:dyDescent="0.25">
      <c r="A794" s="6" t="str">
        <f t="shared" ref="A794:C794" si="2351">A779</f>
        <v>Total/Média</v>
      </c>
      <c r="B794" s="6"/>
      <c r="C794" s="6">
        <f t="shared" si="2350"/>
        <v>89.49</v>
      </c>
      <c r="D794" s="5"/>
      <c r="E794" s="27">
        <f t="shared" ref="E794" si="2352">SUM(E782:E793)</f>
        <v>0</v>
      </c>
      <c r="F794" s="5"/>
      <c r="G794" s="27">
        <f t="shared" ref="G794:H794" si="2353">SUM(G782:G793)</f>
        <v>37910.281556469468</v>
      </c>
      <c r="H794" s="27">
        <f t="shared" si="2353"/>
        <v>37910.281556469468</v>
      </c>
    </row>
    <row r="796" spans="1:12" x14ac:dyDescent="0.25">
      <c r="A796" s="6" t="str">
        <f t="shared" ref="A796:C796" si="2354">A781</f>
        <v>Data</v>
      </c>
      <c r="B796" s="6" t="str">
        <f t="shared" si="2354"/>
        <v>kW (C)</v>
      </c>
      <c r="C796" s="6" t="str">
        <f t="shared" si="2354"/>
        <v>kW (L)</v>
      </c>
      <c r="D796" s="14" t="s">
        <v>20</v>
      </c>
      <c r="E796" s="14" t="s">
        <v>21</v>
      </c>
      <c r="F796" s="6" t="s">
        <v>22</v>
      </c>
      <c r="G796" s="6" t="s">
        <v>23</v>
      </c>
      <c r="H796" s="14" t="s">
        <v>26</v>
      </c>
      <c r="J796" s="52" t="s">
        <v>161</v>
      </c>
      <c r="K796">
        <f t="shared" ref="K796:K797" si="2355">K781</f>
        <v>89.49</v>
      </c>
    </row>
    <row r="797" spans="1:12" x14ac:dyDescent="0.25">
      <c r="A797" s="6" t="str">
        <f t="shared" ref="A797:C797" si="2356">A782</f>
        <v>outubro/19</v>
      </c>
      <c r="B797" s="29">
        <f t="shared" ref="B797" si="2357">IF(K798*1.05&lt;C797,K796,K798)</f>
        <v>99</v>
      </c>
      <c r="C797" s="6">
        <f t="shared" ref="C797:E797" si="2358">C782</f>
        <v>63.39</v>
      </c>
      <c r="D797" s="16">
        <f t="shared" ref="D797:D808" si="2359">IF(C797&gt;1.05*B797,C797-B797,0)</f>
        <v>0</v>
      </c>
      <c r="E797" s="17">
        <f>D797*Premissas!$C$6</f>
        <v>0</v>
      </c>
      <c r="F797" s="15">
        <f t="shared" ref="F797:F860" si="2360">LARGE(B797:C797,1)</f>
        <v>99</v>
      </c>
      <c r="G797" s="18">
        <f>F797*Premissas!$C$5</f>
        <v>3191.4267636823788</v>
      </c>
      <c r="H797" s="22">
        <f t="shared" ref="H797:H808" si="2361">G797+E797</f>
        <v>3191.4267636823788</v>
      </c>
      <c r="J797" t="s">
        <v>162</v>
      </c>
      <c r="K797">
        <f t="shared" si="2355"/>
        <v>46.48</v>
      </c>
    </row>
    <row r="798" spans="1:12" x14ac:dyDescent="0.25">
      <c r="A798" s="6" t="str">
        <f t="shared" ref="A798:C798" si="2362">A783</f>
        <v>setembro/19</v>
      </c>
      <c r="B798" s="29">
        <f t="shared" ref="B798" si="2363">IF(K798*1.05&lt;C798,K796,K798)</f>
        <v>99</v>
      </c>
      <c r="C798" s="6">
        <f t="shared" ref="C798:E798" si="2364">C783</f>
        <v>58.91</v>
      </c>
      <c r="D798" s="16">
        <f t="shared" si="2359"/>
        <v>0</v>
      </c>
      <c r="E798" s="17">
        <f>D798*Premissas!$C$6</f>
        <v>0</v>
      </c>
      <c r="F798" s="15">
        <f t="shared" si="2360"/>
        <v>99</v>
      </c>
      <c r="G798" s="18">
        <f>F798*Premissas!$C$5</f>
        <v>3191.4267636823788</v>
      </c>
      <c r="H798" s="22">
        <f t="shared" si="2361"/>
        <v>3191.4267636823788</v>
      </c>
      <c r="J798" t="s">
        <v>164</v>
      </c>
      <c r="K798">
        <f t="shared" ref="K798" si="2365">K783+1</f>
        <v>99</v>
      </c>
    </row>
    <row r="799" spans="1:12" x14ac:dyDescent="0.25">
      <c r="A799" s="6" t="str">
        <f t="shared" ref="A799:C799" si="2366">A784</f>
        <v>agosto/19</v>
      </c>
      <c r="B799" s="29">
        <f t="shared" ref="B799" si="2367">IF(K798*1.05&lt;C799,K796,K798)</f>
        <v>99</v>
      </c>
      <c r="C799" s="6">
        <f t="shared" ref="C799:E799" si="2368">C784</f>
        <v>46.48</v>
      </c>
      <c r="D799" s="16">
        <f t="shared" si="2359"/>
        <v>0</v>
      </c>
      <c r="E799" s="17">
        <f>D799*Premissas!$C$6</f>
        <v>0</v>
      </c>
      <c r="F799" s="15">
        <f t="shared" si="2360"/>
        <v>99</v>
      </c>
      <c r="G799" s="18">
        <f>F799*Premissas!$C$5</f>
        <v>3191.4267636823788</v>
      </c>
      <c r="H799" s="22">
        <f t="shared" si="2361"/>
        <v>3191.4267636823788</v>
      </c>
      <c r="J799" t="s">
        <v>163</v>
      </c>
      <c r="L799" s="108">
        <f t="shared" ref="L799" si="2369">H809</f>
        <v>38297.121164188546</v>
      </c>
    </row>
    <row r="800" spans="1:12" x14ac:dyDescent="0.25">
      <c r="A800" s="6" t="str">
        <f t="shared" ref="A800:C800" si="2370">A785</f>
        <v>julho/19</v>
      </c>
      <c r="B800" s="29">
        <f t="shared" ref="B800" si="2371">IF(K798*1.05&lt;C800,K796,K798)</f>
        <v>99</v>
      </c>
      <c r="C800" s="6">
        <f t="shared" ref="C800:E800" si="2372">C785</f>
        <v>63.17</v>
      </c>
      <c r="D800" s="16">
        <f t="shared" si="2359"/>
        <v>0</v>
      </c>
      <c r="E800" s="17">
        <f>D800*Premissas!$C$6</f>
        <v>0</v>
      </c>
      <c r="F800" s="15">
        <f t="shared" si="2360"/>
        <v>99</v>
      </c>
      <c r="G800" s="18">
        <f>F800*Premissas!$C$5</f>
        <v>3191.4267636823788</v>
      </c>
      <c r="H800" s="22">
        <f t="shared" si="2361"/>
        <v>3191.4267636823788</v>
      </c>
    </row>
    <row r="801" spans="1:12" x14ac:dyDescent="0.25">
      <c r="A801" s="6" t="str">
        <f t="shared" ref="A801:C801" si="2373">A786</f>
        <v>junho/19</v>
      </c>
      <c r="B801" s="29">
        <f t="shared" ref="B801" si="2374">IF(K798*1.05&lt;C801,K796,K798)</f>
        <v>99</v>
      </c>
      <c r="C801" s="6">
        <f t="shared" ref="C801:E801" si="2375">C786</f>
        <v>59.47</v>
      </c>
      <c r="D801" s="16">
        <f t="shared" si="2359"/>
        <v>0</v>
      </c>
      <c r="E801" s="17">
        <f>D801*Premissas!$C$6</f>
        <v>0</v>
      </c>
      <c r="F801" s="15">
        <f t="shared" si="2360"/>
        <v>99</v>
      </c>
      <c r="G801" s="18">
        <f>F801*Premissas!$C$5</f>
        <v>3191.4267636823788</v>
      </c>
      <c r="H801" s="22">
        <f t="shared" si="2361"/>
        <v>3191.4267636823788</v>
      </c>
    </row>
    <row r="802" spans="1:12" x14ac:dyDescent="0.25">
      <c r="A802" s="6" t="str">
        <f t="shared" ref="A802:C802" si="2376">A787</f>
        <v>maio/19</v>
      </c>
      <c r="B802" s="29">
        <f t="shared" ref="B802" si="2377">IF(K798*1.05&lt;C802,K796,K798)</f>
        <v>99</v>
      </c>
      <c r="C802" s="6">
        <f t="shared" ref="C802:E802" si="2378">C787</f>
        <v>61.04</v>
      </c>
      <c r="D802" s="16">
        <f t="shared" si="2359"/>
        <v>0</v>
      </c>
      <c r="E802" s="17">
        <f>D802*Premissas!$C$6</f>
        <v>0</v>
      </c>
      <c r="F802" s="15">
        <f t="shared" si="2360"/>
        <v>99</v>
      </c>
      <c r="G802" s="18">
        <f>F802*Premissas!$C$5</f>
        <v>3191.4267636823788</v>
      </c>
      <c r="H802" s="22">
        <f t="shared" si="2361"/>
        <v>3191.4267636823788</v>
      </c>
    </row>
    <row r="803" spans="1:12" x14ac:dyDescent="0.25">
      <c r="A803" s="6" t="str">
        <f t="shared" ref="A803:C803" si="2379">A788</f>
        <v>abril/19</v>
      </c>
      <c r="B803" s="29">
        <f t="shared" ref="B803" si="2380">IF(K798*1.05&lt;C803,K796,K798)</f>
        <v>99</v>
      </c>
      <c r="C803" s="6">
        <f t="shared" ref="C803:E803" si="2381">C788</f>
        <v>81.98</v>
      </c>
      <c r="D803" s="16">
        <f t="shared" si="2359"/>
        <v>0</v>
      </c>
      <c r="E803" s="17">
        <f>D803*Premissas!$C$6</f>
        <v>0</v>
      </c>
      <c r="F803" s="15">
        <f t="shared" si="2360"/>
        <v>99</v>
      </c>
      <c r="G803" s="18">
        <f>F803*Premissas!$C$5</f>
        <v>3191.4267636823788</v>
      </c>
      <c r="H803" s="22">
        <f t="shared" si="2361"/>
        <v>3191.4267636823788</v>
      </c>
    </row>
    <row r="804" spans="1:12" x14ac:dyDescent="0.25">
      <c r="A804" s="6" t="str">
        <f t="shared" ref="A804:C804" si="2382">A789</f>
        <v>março/19</v>
      </c>
      <c r="B804" s="29">
        <f t="shared" ref="B804" si="2383">IF(K798*1.05&lt;C804,K796,K798)</f>
        <v>99</v>
      </c>
      <c r="C804" s="6">
        <f t="shared" ref="C804:E804" si="2384">C789</f>
        <v>77.73</v>
      </c>
      <c r="D804" s="16">
        <f t="shared" si="2359"/>
        <v>0</v>
      </c>
      <c r="E804" s="17">
        <f>D804*Premissas!$C$6</f>
        <v>0</v>
      </c>
      <c r="F804" s="15">
        <f t="shared" si="2360"/>
        <v>99</v>
      </c>
      <c r="G804" s="18">
        <f>F804*Premissas!$C$5</f>
        <v>3191.4267636823788</v>
      </c>
      <c r="H804" s="22">
        <f t="shared" si="2361"/>
        <v>3191.4267636823788</v>
      </c>
    </row>
    <row r="805" spans="1:12" x14ac:dyDescent="0.25">
      <c r="A805" s="6" t="str">
        <f t="shared" ref="A805:C805" si="2385">A790</f>
        <v>fevereiro/19</v>
      </c>
      <c r="B805" s="29">
        <f t="shared" ref="B805" si="2386">IF(K798*1.05&lt;C805,K796,K798)</f>
        <v>99</v>
      </c>
      <c r="C805" s="6">
        <f t="shared" ref="C805:E805" si="2387">C790</f>
        <v>89.49</v>
      </c>
      <c r="D805" s="16">
        <f t="shared" si="2359"/>
        <v>0</v>
      </c>
      <c r="E805" s="17">
        <f>D805*Premissas!$C$6</f>
        <v>0</v>
      </c>
      <c r="F805" s="15">
        <f t="shared" si="2360"/>
        <v>99</v>
      </c>
      <c r="G805" s="18">
        <f>F805*Premissas!$C$5</f>
        <v>3191.4267636823788</v>
      </c>
      <c r="H805" s="22">
        <f t="shared" si="2361"/>
        <v>3191.4267636823788</v>
      </c>
    </row>
    <row r="806" spans="1:12" x14ac:dyDescent="0.25">
      <c r="A806" s="6" t="str">
        <f t="shared" ref="A806:C806" si="2388">A791</f>
        <v>janeiro/19</v>
      </c>
      <c r="B806" s="29">
        <f t="shared" ref="B806" si="2389">IF(K798*1.05&lt;C806,K796,K798)</f>
        <v>99</v>
      </c>
      <c r="C806" s="6">
        <f t="shared" ref="C806:E806" si="2390">C791</f>
        <v>81.09</v>
      </c>
      <c r="D806" s="16">
        <f t="shared" si="2359"/>
        <v>0</v>
      </c>
      <c r="E806" s="17">
        <f>D806*Premissas!$C$6</f>
        <v>0</v>
      </c>
      <c r="F806" s="15">
        <f t="shared" si="2360"/>
        <v>99</v>
      </c>
      <c r="G806" s="18">
        <f>F806*Premissas!$C$5</f>
        <v>3191.4267636823788</v>
      </c>
      <c r="H806" s="22">
        <f t="shared" si="2361"/>
        <v>3191.4267636823788</v>
      </c>
    </row>
    <row r="807" spans="1:12" x14ac:dyDescent="0.25">
      <c r="A807" s="6" t="str">
        <f t="shared" ref="A807:C807" si="2391">A792</f>
        <v>dezembro/18</v>
      </c>
      <c r="B807" s="29">
        <f t="shared" ref="B807" si="2392">IF(K798*1.05&lt;C807,K796,K798)</f>
        <v>99</v>
      </c>
      <c r="C807" s="6">
        <f t="shared" ref="C807:E807" si="2393">C792</f>
        <v>66.98</v>
      </c>
      <c r="D807" s="16">
        <f t="shared" si="2359"/>
        <v>0</v>
      </c>
      <c r="E807" s="17">
        <f>D807*Premissas!$C$6</f>
        <v>0</v>
      </c>
      <c r="F807" s="15">
        <f t="shared" si="2360"/>
        <v>99</v>
      </c>
      <c r="G807" s="18">
        <f>F807*Premissas!$C$5</f>
        <v>3191.4267636823788</v>
      </c>
      <c r="H807" s="22">
        <f t="shared" si="2361"/>
        <v>3191.4267636823788</v>
      </c>
    </row>
    <row r="808" spans="1:12" x14ac:dyDescent="0.25">
      <c r="A808" s="6" t="str">
        <f t="shared" ref="A808:C808" si="2394">A793</f>
        <v>novembro/18</v>
      </c>
      <c r="B808" s="29">
        <f t="shared" ref="B808" si="2395">IF(K798*1.05&lt;C808,K796,K798)</f>
        <v>99</v>
      </c>
      <c r="C808" s="6">
        <f t="shared" ref="C808:E809" si="2396">C793</f>
        <v>66.42</v>
      </c>
      <c r="D808" s="16">
        <f t="shared" si="2359"/>
        <v>0</v>
      </c>
      <c r="E808" s="17">
        <f>D808*Premissas!$C$6</f>
        <v>0</v>
      </c>
      <c r="F808" s="15">
        <f t="shared" si="2360"/>
        <v>99</v>
      </c>
      <c r="G808" s="18">
        <f>F808*Premissas!$C$5</f>
        <v>3191.4267636823788</v>
      </c>
      <c r="H808" s="22">
        <f t="shared" si="2361"/>
        <v>3191.4267636823788</v>
      </c>
    </row>
    <row r="809" spans="1:12" x14ac:dyDescent="0.25">
      <c r="A809" s="6" t="str">
        <f t="shared" ref="A809:C809" si="2397">A794</f>
        <v>Total/Média</v>
      </c>
      <c r="B809" s="6"/>
      <c r="C809" s="6">
        <f t="shared" si="2396"/>
        <v>89.49</v>
      </c>
      <c r="D809" s="5"/>
      <c r="E809" s="27">
        <f t="shared" ref="E809" si="2398">SUM(E797:E808)</f>
        <v>0</v>
      </c>
      <c r="F809" s="5"/>
      <c r="G809" s="27">
        <f t="shared" ref="G809:H809" si="2399">SUM(G797:G808)</f>
        <v>38297.121164188546</v>
      </c>
      <c r="H809" s="27">
        <f t="shared" si="2399"/>
        <v>38297.121164188546</v>
      </c>
    </row>
    <row r="811" spans="1:12" x14ac:dyDescent="0.25">
      <c r="A811" s="6" t="str">
        <f t="shared" ref="A811:C811" si="2400">A796</f>
        <v>Data</v>
      </c>
      <c r="B811" s="6" t="str">
        <f t="shared" si="2400"/>
        <v>kW (C)</v>
      </c>
      <c r="C811" s="6" t="str">
        <f t="shared" si="2400"/>
        <v>kW (L)</v>
      </c>
      <c r="D811" s="14" t="s">
        <v>20</v>
      </c>
      <c r="E811" s="14" t="s">
        <v>21</v>
      </c>
      <c r="F811" s="6" t="s">
        <v>22</v>
      </c>
      <c r="G811" s="6" t="s">
        <v>23</v>
      </c>
      <c r="H811" s="14" t="s">
        <v>26</v>
      </c>
      <c r="J811" s="52" t="s">
        <v>161</v>
      </c>
      <c r="K811">
        <f t="shared" ref="K811:K812" si="2401">K796</f>
        <v>89.49</v>
      </c>
    </row>
    <row r="812" spans="1:12" x14ac:dyDescent="0.25">
      <c r="A812" s="6" t="str">
        <f t="shared" ref="A812:C812" si="2402">A797</f>
        <v>outubro/19</v>
      </c>
      <c r="B812" s="29">
        <f t="shared" ref="B812" si="2403">IF(K813*1.05&lt;C812,K811,K813)</f>
        <v>100</v>
      </c>
      <c r="C812" s="6">
        <f t="shared" ref="C812:E812" si="2404">C797</f>
        <v>63.39</v>
      </c>
      <c r="D812" s="16">
        <f t="shared" ref="D812:D823" si="2405">IF(C812&gt;1.05*B812,C812-B812,0)</f>
        <v>0</v>
      </c>
      <c r="E812" s="17">
        <f>D812*Premissas!$C$6</f>
        <v>0</v>
      </c>
      <c r="F812" s="15">
        <f t="shared" ref="F812:F875" si="2406">LARGE(B812:C812,1)</f>
        <v>100</v>
      </c>
      <c r="G812" s="18">
        <f>F812*Premissas!$C$5</f>
        <v>3223.6633976589687</v>
      </c>
      <c r="H812" s="22">
        <f t="shared" ref="H812:H823" si="2407">G812+E812</f>
        <v>3223.6633976589687</v>
      </c>
      <c r="J812" t="s">
        <v>162</v>
      </c>
      <c r="K812">
        <f t="shared" si="2401"/>
        <v>46.48</v>
      </c>
    </row>
    <row r="813" spans="1:12" x14ac:dyDescent="0.25">
      <c r="A813" s="6" t="str">
        <f t="shared" ref="A813:C813" si="2408">A798</f>
        <v>setembro/19</v>
      </c>
      <c r="B813" s="29">
        <f t="shared" ref="B813" si="2409">IF(K813*1.05&lt;C813,K811,K813)</f>
        <v>100</v>
      </c>
      <c r="C813" s="6">
        <f t="shared" ref="C813:E813" si="2410">C798</f>
        <v>58.91</v>
      </c>
      <c r="D813" s="16">
        <f t="shared" si="2405"/>
        <v>0</v>
      </c>
      <c r="E813" s="17">
        <f>D813*Premissas!$C$6</f>
        <v>0</v>
      </c>
      <c r="F813" s="15">
        <f t="shared" si="2406"/>
        <v>100</v>
      </c>
      <c r="G813" s="18">
        <f>F813*Premissas!$C$5</f>
        <v>3223.6633976589687</v>
      </c>
      <c r="H813" s="22">
        <f t="shared" si="2407"/>
        <v>3223.6633976589687</v>
      </c>
      <c r="J813" t="s">
        <v>164</v>
      </c>
      <c r="K813">
        <f t="shared" ref="K813" si="2411">K798+1</f>
        <v>100</v>
      </c>
    </row>
    <row r="814" spans="1:12" x14ac:dyDescent="0.25">
      <c r="A814" s="6" t="str">
        <f t="shared" ref="A814:C814" si="2412">A799</f>
        <v>agosto/19</v>
      </c>
      <c r="B814" s="29">
        <f t="shared" ref="B814" si="2413">IF(K813*1.05&lt;C814,K811,K813)</f>
        <v>100</v>
      </c>
      <c r="C814" s="6">
        <f t="shared" ref="C814:E814" si="2414">C799</f>
        <v>46.48</v>
      </c>
      <c r="D814" s="16">
        <f t="shared" si="2405"/>
        <v>0</v>
      </c>
      <c r="E814" s="17">
        <f>D814*Premissas!$C$6</f>
        <v>0</v>
      </c>
      <c r="F814" s="15">
        <f t="shared" si="2406"/>
        <v>100</v>
      </c>
      <c r="G814" s="18">
        <f>F814*Premissas!$C$5</f>
        <v>3223.6633976589687</v>
      </c>
      <c r="H814" s="22">
        <f t="shared" si="2407"/>
        <v>3223.6633976589687</v>
      </c>
      <c r="J814" t="s">
        <v>163</v>
      </c>
      <c r="L814" s="108">
        <f t="shared" ref="L814" si="2415">H824</f>
        <v>38683.960771907623</v>
      </c>
    </row>
    <row r="815" spans="1:12" x14ac:dyDescent="0.25">
      <c r="A815" s="6" t="str">
        <f t="shared" ref="A815:C815" si="2416">A800</f>
        <v>julho/19</v>
      </c>
      <c r="B815" s="29">
        <f t="shared" ref="B815" si="2417">IF(K813*1.05&lt;C815,K811,K813)</f>
        <v>100</v>
      </c>
      <c r="C815" s="6">
        <f t="shared" ref="C815:E815" si="2418">C800</f>
        <v>63.17</v>
      </c>
      <c r="D815" s="16">
        <f t="shared" si="2405"/>
        <v>0</v>
      </c>
      <c r="E815" s="17">
        <f>D815*Premissas!$C$6</f>
        <v>0</v>
      </c>
      <c r="F815" s="15">
        <f t="shared" si="2406"/>
        <v>100</v>
      </c>
      <c r="G815" s="18">
        <f>F815*Premissas!$C$5</f>
        <v>3223.6633976589687</v>
      </c>
      <c r="H815" s="22">
        <f t="shared" si="2407"/>
        <v>3223.6633976589687</v>
      </c>
    </row>
    <row r="816" spans="1:12" x14ac:dyDescent="0.25">
      <c r="A816" s="6" t="str">
        <f t="shared" ref="A816:C816" si="2419">A801</f>
        <v>junho/19</v>
      </c>
      <c r="B816" s="29">
        <f t="shared" ref="B816" si="2420">IF(K813*1.05&lt;C816,K811,K813)</f>
        <v>100</v>
      </c>
      <c r="C816" s="6">
        <f t="shared" ref="C816:E816" si="2421">C801</f>
        <v>59.47</v>
      </c>
      <c r="D816" s="16">
        <f t="shared" si="2405"/>
        <v>0</v>
      </c>
      <c r="E816" s="17">
        <f>D816*Premissas!$C$6</f>
        <v>0</v>
      </c>
      <c r="F816" s="15">
        <f t="shared" si="2406"/>
        <v>100</v>
      </c>
      <c r="G816" s="18">
        <f>F816*Premissas!$C$5</f>
        <v>3223.6633976589687</v>
      </c>
      <c r="H816" s="22">
        <f t="shared" si="2407"/>
        <v>3223.6633976589687</v>
      </c>
    </row>
    <row r="817" spans="1:12" x14ac:dyDescent="0.25">
      <c r="A817" s="6" t="str">
        <f t="shared" ref="A817:C817" si="2422">A802</f>
        <v>maio/19</v>
      </c>
      <c r="B817" s="29">
        <f t="shared" ref="B817" si="2423">IF(K813*1.05&lt;C817,K811,K813)</f>
        <v>100</v>
      </c>
      <c r="C817" s="6">
        <f t="shared" ref="C817:E817" si="2424">C802</f>
        <v>61.04</v>
      </c>
      <c r="D817" s="16">
        <f t="shared" si="2405"/>
        <v>0</v>
      </c>
      <c r="E817" s="17">
        <f>D817*Premissas!$C$6</f>
        <v>0</v>
      </c>
      <c r="F817" s="15">
        <f t="shared" si="2406"/>
        <v>100</v>
      </c>
      <c r="G817" s="18">
        <f>F817*Premissas!$C$5</f>
        <v>3223.6633976589687</v>
      </c>
      <c r="H817" s="22">
        <f t="shared" si="2407"/>
        <v>3223.6633976589687</v>
      </c>
    </row>
    <row r="818" spans="1:12" x14ac:dyDescent="0.25">
      <c r="A818" s="6" t="str">
        <f t="shared" ref="A818:C818" si="2425">A803</f>
        <v>abril/19</v>
      </c>
      <c r="B818" s="29">
        <f t="shared" ref="B818" si="2426">IF(K813*1.05&lt;C818,K811,K813)</f>
        <v>100</v>
      </c>
      <c r="C818" s="6">
        <f t="shared" ref="C818:E818" si="2427">C803</f>
        <v>81.98</v>
      </c>
      <c r="D818" s="16">
        <f t="shared" si="2405"/>
        <v>0</v>
      </c>
      <c r="E818" s="17">
        <f>D818*Premissas!$C$6</f>
        <v>0</v>
      </c>
      <c r="F818" s="15">
        <f t="shared" si="2406"/>
        <v>100</v>
      </c>
      <c r="G818" s="18">
        <f>F818*Premissas!$C$5</f>
        <v>3223.6633976589687</v>
      </c>
      <c r="H818" s="22">
        <f t="shared" si="2407"/>
        <v>3223.6633976589687</v>
      </c>
    </row>
    <row r="819" spans="1:12" x14ac:dyDescent="0.25">
      <c r="A819" s="6" t="str">
        <f t="shared" ref="A819:C819" si="2428">A804</f>
        <v>março/19</v>
      </c>
      <c r="B819" s="29">
        <f t="shared" ref="B819" si="2429">IF(K813*1.05&lt;C819,K811,K813)</f>
        <v>100</v>
      </c>
      <c r="C819" s="6">
        <f t="shared" ref="C819:E819" si="2430">C804</f>
        <v>77.73</v>
      </c>
      <c r="D819" s="16">
        <f t="shared" si="2405"/>
        <v>0</v>
      </c>
      <c r="E819" s="17">
        <f>D819*Premissas!$C$6</f>
        <v>0</v>
      </c>
      <c r="F819" s="15">
        <f t="shared" si="2406"/>
        <v>100</v>
      </c>
      <c r="G819" s="18">
        <f>F819*Premissas!$C$5</f>
        <v>3223.6633976589687</v>
      </c>
      <c r="H819" s="22">
        <f t="shared" si="2407"/>
        <v>3223.6633976589687</v>
      </c>
    </row>
    <row r="820" spans="1:12" x14ac:dyDescent="0.25">
      <c r="A820" s="6" t="str">
        <f t="shared" ref="A820:C820" si="2431">A805</f>
        <v>fevereiro/19</v>
      </c>
      <c r="B820" s="29">
        <f t="shared" ref="B820" si="2432">IF(K813*1.05&lt;C820,K811,K813)</f>
        <v>100</v>
      </c>
      <c r="C820" s="6">
        <f t="shared" ref="C820:E820" si="2433">C805</f>
        <v>89.49</v>
      </c>
      <c r="D820" s="16">
        <f t="shared" si="2405"/>
        <v>0</v>
      </c>
      <c r="E820" s="17">
        <f>D820*Premissas!$C$6</f>
        <v>0</v>
      </c>
      <c r="F820" s="15">
        <f t="shared" si="2406"/>
        <v>100</v>
      </c>
      <c r="G820" s="18">
        <f>F820*Premissas!$C$5</f>
        <v>3223.6633976589687</v>
      </c>
      <c r="H820" s="22">
        <f t="shared" si="2407"/>
        <v>3223.6633976589687</v>
      </c>
    </row>
    <row r="821" spans="1:12" x14ac:dyDescent="0.25">
      <c r="A821" s="6" t="str">
        <f t="shared" ref="A821:C821" si="2434">A806</f>
        <v>janeiro/19</v>
      </c>
      <c r="B821" s="29">
        <f t="shared" ref="B821" si="2435">IF(K813*1.05&lt;C821,K811,K813)</f>
        <v>100</v>
      </c>
      <c r="C821" s="6">
        <f t="shared" ref="C821:E821" si="2436">C806</f>
        <v>81.09</v>
      </c>
      <c r="D821" s="16">
        <f t="shared" si="2405"/>
        <v>0</v>
      </c>
      <c r="E821" s="17">
        <f>D821*Premissas!$C$6</f>
        <v>0</v>
      </c>
      <c r="F821" s="15">
        <f t="shared" si="2406"/>
        <v>100</v>
      </c>
      <c r="G821" s="18">
        <f>F821*Premissas!$C$5</f>
        <v>3223.6633976589687</v>
      </c>
      <c r="H821" s="22">
        <f t="shared" si="2407"/>
        <v>3223.6633976589687</v>
      </c>
    </row>
    <row r="822" spans="1:12" x14ac:dyDescent="0.25">
      <c r="A822" s="6" t="str">
        <f t="shared" ref="A822:C822" si="2437">A807</f>
        <v>dezembro/18</v>
      </c>
      <c r="B822" s="29">
        <f t="shared" ref="B822" si="2438">IF(K813*1.05&lt;C822,K811,K813)</f>
        <v>100</v>
      </c>
      <c r="C822" s="6">
        <f t="shared" ref="C822:E822" si="2439">C807</f>
        <v>66.98</v>
      </c>
      <c r="D822" s="16">
        <f t="shared" si="2405"/>
        <v>0</v>
      </c>
      <c r="E822" s="17">
        <f>D822*Premissas!$C$6</f>
        <v>0</v>
      </c>
      <c r="F822" s="15">
        <f t="shared" si="2406"/>
        <v>100</v>
      </c>
      <c r="G822" s="18">
        <f>F822*Premissas!$C$5</f>
        <v>3223.6633976589687</v>
      </c>
      <c r="H822" s="22">
        <f t="shared" si="2407"/>
        <v>3223.6633976589687</v>
      </c>
    </row>
    <row r="823" spans="1:12" x14ac:dyDescent="0.25">
      <c r="A823" s="6" t="str">
        <f t="shared" ref="A823:C823" si="2440">A808</f>
        <v>novembro/18</v>
      </c>
      <c r="B823" s="29">
        <f t="shared" ref="B823" si="2441">IF(K813*1.05&lt;C823,K811,K813)</f>
        <v>100</v>
      </c>
      <c r="C823" s="6">
        <f t="shared" ref="C823:E824" si="2442">C808</f>
        <v>66.42</v>
      </c>
      <c r="D823" s="16">
        <f t="shared" si="2405"/>
        <v>0</v>
      </c>
      <c r="E823" s="17">
        <f>D823*Premissas!$C$6</f>
        <v>0</v>
      </c>
      <c r="F823" s="15">
        <f t="shared" si="2406"/>
        <v>100</v>
      </c>
      <c r="G823" s="18">
        <f>F823*Premissas!$C$5</f>
        <v>3223.6633976589687</v>
      </c>
      <c r="H823" s="22">
        <f t="shared" si="2407"/>
        <v>3223.6633976589687</v>
      </c>
    </row>
    <row r="824" spans="1:12" x14ac:dyDescent="0.25">
      <c r="A824" s="6" t="str">
        <f t="shared" ref="A824:C824" si="2443">A809</f>
        <v>Total/Média</v>
      </c>
      <c r="B824" s="6"/>
      <c r="C824" s="6">
        <f t="shared" si="2442"/>
        <v>89.49</v>
      </c>
      <c r="D824" s="5"/>
      <c r="E824" s="27">
        <f t="shared" ref="E824" si="2444">SUM(E812:E823)</f>
        <v>0</v>
      </c>
      <c r="F824" s="5"/>
      <c r="G824" s="27">
        <f t="shared" ref="G824:H824" si="2445">SUM(G812:G823)</f>
        <v>38683.960771907623</v>
      </c>
      <c r="H824" s="27">
        <f t="shared" si="2445"/>
        <v>38683.960771907623</v>
      </c>
    </row>
    <row r="826" spans="1:12" x14ac:dyDescent="0.25">
      <c r="A826" s="6" t="str">
        <f t="shared" ref="A826:C826" si="2446">A811</f>
        <v>Data</v>
      </c>
      <c r="B826" s="6" t="str">
        <f t="shared" si="2446"/>
        <v>kW (C)</v>
      </c>
      <c r="C826" s="6" t="str">
        <f t="shared" si="2446"/>
        <v>kW (L)</v>
      </c>
      <c r="D826" s="14" t="s">
        <v>20</v>
      </c>
      <c r="E826" s="14" t="s">
        <v>21</v>
      </c>
      <c r="F826" s="6" t="s">
        <v>22</v>
      </c>
      <c r="G826" s="6" t="s">
        <v>23</v>
      </c>
      <c r="H826" s="14" t="s">
        <v>26</v>
      </c>
      <c r="J826" s="52" t="s">
        <v>161</v>
      </c>
      <c r="K826">
        <f t="shared" ref="K826:K827" si="2447">K811</f>
        <v>89.49</v>
      </c>
    </row>
    <row r="827" spans="1:12" x14ac:dyDescent="0.25">
      <c r="A827" s="6" t="str">
        <f t="shared" ref="A827:C827" si="2448">A812</f>
        <v>outubro/19</v>
      </c>
      <c r="B827" s="29">
        <f t="shared" ref="B827" si="2449">IF(K828*1.05&lt;C827,K826,K828)</f>
        <v>101</v>
      </c>
      <c r="C827" s="6">
        <f t="shared" ref="C827:E827" si="2450">C812</f>
        <v>63.39</v>
      </c>
      <c r="D827" s="16">
        <f t="shared" ref="D827:D838" si="2451">IF(C827&gt;1.05*B827,C827-B827,0)</f>
        <v>0</v>
      </c>
      <c r="E827" s="17">
        <f>D827*Premissas!$C$6</f>
        <v>0</v>
      </c>
      <c r="F827" s="15">
        <f t="shared" ref="F827:F890" si="2452">LARGE(B827:C827,1)</f>
        <v>101</v>
      </c>
      <c r="G827" s="18">
        <f>F827*Premissas!$C$5</f>
        <v>3255.9000316355582</v>
      </c>
      <c r="H827" s="22">
        <f t="shared" ref="H827:H838" si="2453">G827+E827</f>
        <v>3255.9000316355582</v>
      </c>
      <c r="J827" t="s">
        <v>162</v>
      </c>
      <c r="K827">
        <f t="shared" si="2447"/>
        <v>46.48</v>
      </c>
    </row>
    <row r="828" spans="1:12" x14ac:dyDescent="0.25">
      <c r="A828" s="6" t="str">
        <f t="shared" ref="A828:C828" si="2454">A813</f>
        <v>setembro/19</v>
      </c>
      <c r="B828" s="29">
        <f t="shared" ref="B828" si="2455">IF(K828*1.05&lt;C828,K826,K828)</f>
        <v>101</v>
      </c>
      <c r="C828" s="6">
        <f t="shared" ref="C828:E828" si="2456">C813</f>
        <v>58.91</v>
      </c>
      <c r="D828" s="16">
        <f t="shared" si="2451"/>
        <v>0</v>
      </c>
      <c r="E828" s="17">
        <f>D828*Premissas!$C$6</f>
        <v>0</v>
      </c>
      <c r="F828" s="15">
        <f t="shared" si="2452"/>
        <v>101</v>
      </c>
      <c r="G828" s="18">
        <f>F828*Premissas!$C$5</f>
        <v>3255.9000316355582</v>
      </c>
      <c r="H828" s="22">
        <f t="shared" si="2453"/>
        <v>3255.9000316355582</v>
      </c>
      <c r="J828" t="s">
        <v>164</v>
      </c>
      <c r="K828">
        <f t="shared" ref="K828" si="2457">K813+1</f>
        <v>101</v>
      </c>
    </row>
    <row r="829" spans="1:12" x14ac:dyDescent="0.25">
      <c r="A829" s="6" t="str">
        <f t="shared" ref="A829:C829" si="2458">A814</f>
        <v>agosto/19</v>
      </c>
      <c r="B829" s="29">
        <f t="shared" ref="B829" si="2459">IF(K828*1.05&lt;C829,K826,K828)</f>
        <v>101</v>
      </c>
      <c r="C829" s="6">
        <f t="shared" ref="C829:E829" si="2460">C814</f>
        <v>46.48</v>
      </c>
      <c r="D829" s="16">
        <f t="shared" si="2451"/>
        <v>0</v>
      </c>
      <c r="E829" s="17">
        <f>D829*Premissas!$C$6</f>
        <v>0</v>
      </c>
      <c r="F829" s="15">
        <f t="shared" si="2452"/>
        <v>101</v>
      </c>
      <c r="G829" s="18">
        <f>F829*Premissas!$C$5</f>
        <v>3255.9000316355582</v>
      </c>
      <c r="H829" s="22">
        <f t="shared" si="2453"/>
        <v>3255.9000316355582</v>
      </c>
      <c r="J829" t="s">
        <v>163</v>
      </c>
      <c r="L829" s="108">
        <f t="shared" ref="L829" si="2461">H839</f>
        <v>39070.800379626708</v>
      </c>
    </row>
    <row r="830" spans="1:12" x14ac:dyDescent="0.25">
      <c r="A830" s="6" t="str">
        <f t="shared" ref="A830:C830" si="2462">A815</f>
        <v>julho/19</v>
      </c>
      <c r="B830" s="29">
        <f t="shared" ref="B830" si="2463">IF(K828*1.05&lt;C830,K826,K828)</f>
        <v>101</v>
      </c>
      <c r="C830" s="6">
        <f t="shared" ref="C830:E830" si="2464">C815</f>
        <v>63.17</v>
      </c>
      <c r="D830" s="16">
        <f t="shared" si="2451"/>
        <v>0</v>
      </c>
      <c r="E830" s="17">
        <f>D830*Premissas!$C$6</f>
        <v>0</v>
      </c>
      <c r="F830" s="15">
        <f t="shared" si="2452"/>
        <v>101</v>
      </c>
      <c r="G830" s="18">
        <f>F830*Premissas!$C$5</f>
        <v>3255.9000316355582</v>
      </c>
      <c r="H830" s="22">
        <f t="shared" si="2453"/>
        <v>3255.9000316355582</v>
      </c>
    </row>
    <row r="831" spans="1:12" x14ac:dyDescent="0.25">
      <c r="A831" s="6" t="str">
        <f t="shared" ref="A831:C831" si="2465">A816</f>
        <v>junho/19</v>
      </c>
      <c r="B831" s="29">
        <f t="shared" ref="B831" si="2466">IF(K828*1.05&lt;C831,K826,K828)</f>
        <v>101</v>
      </c>
      <c r="C831" s="6">
        <f t="shared" ref="C831:E831" si="2467">C816</f>
        <v>59.47</v>
      </c>
      <c r="D831" s="16">
        <f t="shared" si="2451"/>
        <v>0</v>
      </c>
      <c r="E831" s="17">
        <f>D831*Premissas!$C$6</f>
        <v>0</v>
      </c>
      <c r="F831" s="15">
        <f t="shared" si="2452"/>
        <v>101</v>
      </c>
      <c r="G831" s="18">
        <f>F831*Premissas!$C$5</f>
        <v>3255.9000316355582</v>
      </c>
      <c r="H831" s="22">
        <f t="shared" si="2453"/>
        <v>3255.9000316355582</v>
      </c>
    </row>
    <row r="832" spans="1:12" x14ac:dyDescent="0.25">
      <c r="A832" s="6" t="str">
        <f t="shared" ref="A832:C832" si="2468">A817</f>
        <v>maio/19</v>
      </c>
      <c r="B832" s="29">
        <f t="shared" ref="B832" si="2469">IF(K828*1.05&lt;C832,K826,K828)</f>
        <v>101</v>
      </c>
      <c r="C832" s="6">
        <f t="shared" ref="C832:E832" si="2470">C817</f>
        <v>61.04</v>
      </c>
      <c r="D832" s="16">
        <f t="shared" si="2451"/>
        <v>0</v>
      </c>
      <c r="E832" s="17">
        <f>D832*Premissas!$C$6</f>
        <v>0</v>
      </c>
      <c r="F832" s="15">
        <f t="shared" si="2452"/>
        <v>101</v>
      </c>
      <c r="G832" s="18">
        <f>F832*Premissas!$C$5</f>
        <v>3255.9000316355582</v>
      </c>
      <c r="H832" s="22">
        <f t="shared" si="2453"/>
        <v>3255.9000316355582</v>
      </c>
    </row>
    <row r="833" spans="1:12" x14ac:dyDescent="0.25">
      <c r="A833" s="6" t="str">
        <f t="shared" ref="A833:C833" si="2471">A818</f>
        <v>abril/19</v>
      </c>
      <c r="B833" s="29">
        <f t="shared" ref="B833" si="2472">IF(K828*1.05&lt;C833,K826,K828)</f>
        <v>101</v>
      </c>
      <c r="C833" s="6">
        <f t="shared" ref="C833:E833" si="2473">C818</f>
        <v>81.98</v>
      </c>
      <c r="D833" s="16">
        <f t="shared" si="2451"/>
        <v>0</v>
      </c>
      <c r="E833" s="17">
        <f>D833*Premissas!$C$6</f>
        <v>0</v>
      </c>
      <c r="F833" s="15">
        <f t="shared" si="2452"/>
        <v>101</v>
      </c>
      <c r="G833" s="18">
        <f>F833*Premissas!$C$5</f>
        <v>3255.9000316355582</v>
      </c>
      <c r="H833" s="22">
        <f t="shared" si="2453"/>
        <v>3255.9000316355582</v>
      </c>
    </row>
    <row r="834" spans="1:12" x14ac:dyDescent="0.25">
      <c r="A834" s="6" t="str">
        <f t="shared" ref="A834:C834" si="2474">A819</f>
        <v>março/19</v>
      </c>
      <c r="B834" s="29">
        <f t="shared" ref="B834" si="2475">IF(K828*1.05&lt;C834,K826,K828)</f>
        <v>101</v>
      </c>
      <c r="C834" s="6">
        <f t="shared" ref="C834:E834" si="2476">C819</f>
        <v>77.73</v>
      </c>
      <c r="D834" s="16">
        <f t="shared" si="2451"/>
        <v>0</v>
      </c>
      <c r="E834" s="17">
        <f>D834*Premissas!$C$6</f>
        <v>0</v>
      </c>
      <c r="F834" s="15">
        <f t="shared" si="2452"/>
        <v>101</v>
      </c>
      <c r="G834" s="18">
        <f>F834*Premissas!$C$5</f>
        <v>3255.9000316355582</v>
      </c>
      <c r="H834" s="22">
        <f t="shared" si="2453"/>
        <v>3255.9000316355582</v>
      </c>
    </row>
    <row r="835" spans="1:12" x14ac:dyDescent="0.25">
      <c r="A835" s="6" t="str">
        <f t="shared" ref="A835:C835" si="2477">A820</f>
        <v>fevereiro/19</v>
      </c>
      <c r="B835" s="29">
        <f t="shared" ref="B835" si="2478">IF(K828*1.05&lt;C835,K826,K828)</f>
        <v>101</v>
      </c>
      <c r="C835" s="6">
        <f t="shared" ref="C835:E835" si="2479">C820</f>
        <v>89.49</v>
      </c>
      <c r="D835" s="16">
        <f t="shared" si="2451"/>
        <v>0</v>
      </c>
      <c r="E835" s="17">
        <f>D835*Premissas!$C$6</f>
        <v>0</v>
      </c>
      <c r="F835" s="15">
        <f t="shared" si="2452"/>
        <v>101</v>
      </c>
      <c r="G835" s="18">
        <f>F835*Premissas!$C$5</f>
        <v>3255.9000316355582</v>
      </c>
      <c r="H835" s="22">
        <f t="shared" si="2453"/>
        <v>3255.9000316355582</v>
      </c>
    </row>
    <row r="836" spans="1:12" x14ac:dyDescent="0.25">
      <c r="A836" s="6" t="str">
        <f t="shared" ref="A836:C836" si="2480">A821</f>
        <v>janeiro/19</v>
      </c>
      <c r="B836" s="29">
        <f t="shared" ref="B836" si="2481">IF(K828*1.05&lt;C836,K826,K828)</f>
        <v>101</v>
      </c>
      <c r="C836" s="6">
        <f t="shared" ref="C836:E836" si="2482">C821</f>
        <v>81.09</v>
      </c>
      <c r="D836" s="16">
        <f t="shared" si="2451"/>
        <v>0</v>
      </c>
      <c r="E836" s="17">
        <f>D836*Premissas!$C$6</f>
        <v>0</v>
      </c>
      <c r="F836" s="15">
        <f t="shared" si="2452"/>
        <v>101</v>
      </c>
      <c r="G836" s="18">
        <f>F836*Premissas!$C$5</f>
        <v>3255.9000316355582</v>
      </c>
      <c r="H836" s="22">
        <f t="shared" si="2453"/>
        <v>3255.9000316355582</v>
      </c>
    </row>
    <row r="837" spans="1:12" x14ac:dyDescent="0.25">
      <c r="A837" s="6" t="str">
        <f t="shared" ref="A837:C837" si="2483">A822</f>
        <v>dezembro/18</v>
      </c>
      <c r="B837" s="29">
        <f t="shared" ref="B837" si="2484">IF(K828*1.05&lt;C837,K826,K828)</f>
        <v>101</v>
      </c>
      <c r="C837" s="6">
        <f t="shared" ref="C837:E837" si="2485">C822</f>
        <v>66.98</v>
      </c>
      <c r="D837" s="16">
        <f t="shared" si="2451"/>
        <v>0</v>
      </c>
      <c r="E837" s="17">
        <f>D837*Premissas!$C$6</f>
        <v>0</v>
      </c>
      <c r="F837" s="15">
        <f t="shared" si="2452"/>
        <v>101</v>
      </c>
      <c r="G837" s="18">
        <f>F837*Premissas!$C$5</f>
        <v>3255.9000316355582</v>
      </c>
      <c r="H837" s="22">
        <f t="shared" si="2453"/>
        <v>3255.9000316355582</v>
      </c>
    </row>
    <row r="838" spans="1:12" x14ac:dyDescent="0.25">
      <c r="A838" s="6" t="str">
        <f t="shared" ref="A838:C838" si="2486">A823</f>
        <v>novembro/18</v>
      </c>
      <c r="B838" s="29">
        <f t="shared" ref="B838" si="2487">IF(K828*1.05&lt;C838,K826,K828)</f>
        <v>101</v>
      </c>
      <c r="C838" s="6">
        <f t="shared" ref="C838:E839" si="2488">C823</f>
        <v>66.42</v>
      </c>
      <c r="D838" s="16">
        <f t="shared" si="2451"/>
        <v>0</v>
      </c>
      <c r="E838" s="17">
        <f>D838*Premissas!$C$6</f>
        <v>0</v>
      </c>
      <c r="F838" s="15">
        <f t="shared" si="2452"/>
        <v>101</v>
      </c>
      <c r="G838" s="18">
        <f>F838*Premissas!$C$5</f>
        <v>3255.9000316355582</v>
      </c>
      <c r="H838" s="22">
        <f t="shared" si="2453"/>
        <v>3255.9000316355582</v>
      </c>
    </row>
    <row r="839" spans="1:12" x14ac:dyDescent="0.25">
      <c r="A839" s="6" t="str">
        <f t="shared" ref="A839:C839" si="2489">A824</f>
        <v>Total/Média</v>
      </c>
      <c r="B839" s="6"/>
      <c r="C839" s="6">
        <f t="shared" si="2488"/>
        <v>89.49</v>
      </c>
      <c r="D839" s="5"/>
      <c r="E839" s="27">
        <f t="shared" ref="E839" si="2490">SUM(E827:E838)</f>
        <v>0</v>
      </c>
      <c r="F839" s="5"/>
      <c r="G839" s="27">
        <f t="shared" ref="G839:H839" si="2491">SUM(G827:G838)</f>
        <v>39070.800379626708</v>
      </c>
      <c r="H839" s="27">
        <f t="shared" si="2491"/>
        <v>39070.800379626708</v>
      </c>
    </row>
    <row r="841" spans="1:12" x14ac:dyDescent="0.25">
      <c r="A841" s="6" t="str">
        <f t="shared" ref="A841:C841" si="2492">A826</f>
        <v>Data</v>
      </c>
      <c r="B841" s="6" t="str">
        <f t="shared" si="2492"/>
        <v>kW (C)</v>
      </c>
      <c r="C841" s="6" t="str">
        <f t="shared" si="2492"/>
        <v>kW (L)</v>
      </c>
      <c r="D841" s="14" t="s">
        <v>20</v>
      </c>
      <c r="E841" s="14" t="s">
        <v>21</v>
      </c>
      <c r="F841" s="6" t="s">
        <v>22</v>
      </c>
      <c r="G841" s="6" t="s">
        <v>23</v>
      </c>
      <c r="H841" s="14" t="s">
        <v>26</v>
      </c>
      <c r="J841" s="52" t="s">
        <v>161</v>
      </c>
      <c r="K841">
        <f t="shared" ref="K841:K842" si="2493">K826</f>
        <v>89.49</v>
      </c>
    </row>
    <row r="842" spans="1:12" x14ac:dyDescent="0.25">
      <c r="A842" s="6" t="str">
        <f t="shared" ref="A842:C842" si="2494">A827</f>
        <v>outubro/19</v>
      </c>
      <c r="B842" s="29">
        <f t="shared" ref="B842" si="2495">IF(K843*1.05&lt;C842,K841,K843)</f>
        <v>102</v>
      </c>
      <c r="C842" s="6">
        <f t="shared" ref="C842:E842" si="2496">C827</f>
        <v>63.39</v>
      </c>
      <c r="D842" s="16">
        <f t="shared" ref="D842:D853" si="2497">IF(C842&gt;1.05*B842,C842-B842,0)</f>
        <v>0</v>
      </c>
      <c r="E842" s="17">
        <f>D842*Premissas!$C$6</f>
        <v>0</v>
      </c>
      <c r="F842" s="15">
        <f t="shared" ref="F842:F905" si="2498">LARGE(B842:C842,1)</f>
        <v>102</v>
      </c>
      <c r="G842" s="18">
        <f>F842*Premissas!$C$5</f>
        <v>3288.1366656121481</v>
      </c>
      <c r="H842" s="22">
        <f t="shared" ref="H842:H853" si="2499">G842+E842</f>
        <v>3288.1366656121481</v>
      </c>
      <c r="J842" t="s">
        <v>162</v>
      </c>
      <c r="K842">
        <f t="shared" si="2493"/>
        <v>46.48</v>
      </c>
    </row>
    <row r="843" spans="1:12" x14ac:dyDescent="0.25">
      <c r="A843" s="6" t="str">
        <f t="shared" ref="A843:C843" si="2500">A828</f>
        <v>setembro/19</v>
      </c>
      <c r="B843" s="29">
        <f t="shared" ref="B843" si="2501">IF(K843*1.05&lt;C843,K841,K843)</f>
        <v>102</v>
      </c>
      <c r="C843" s="6">
        <f t="shared" ref="C843:E843" si="2502">C828</f>
        <v>58.91</v>
      </c>
      <c r="D843" s="16">
        <f t="shared" si="2497"/>
        <v>0</v>
      </c>
      <c r="E843" s="17">
        <f>D843*Premissas!$C$6</f>
        <v>0</v>
      </c>
      <c r="F843" s="15">
        <f t="shared" si="2498"/>
        <v>102</v>
      </c>
      <c r="G843" s="18">
        <f>F843*Premissas!$C$5</f>
        <v>3288.1366656121481</v>
      </c>
      <c r="H843" s="22">
        <f t="shared" si="2499"/>
        <v>3288.1366656121481</v>
      </c>
      <c r="J843" t="s">
        <v>164</v>
      </c>
      <c r="K843">
        <f t="shared" ref="K843" si="2503">K828+1</f>
        <v>102</v>
      </c>
    </row>
    <row r="844" spans="1:12" x14ac:dyDescent="0.25">
      <c r="A844" s="6" t="str">
        <f t="shared" ref="A844:C844" si="2504">A829</f>
        <v>agosto/19</v>
      </c>
      <c r="B844" s="29">
        <f t="shared" ref="B844" si="2505">IF(K843*1.05&lt;C844,K841,K843)</f>
        <v>102</v>
      </c>
      <c r="C844" s="6">
        <f t="shared" ref="C844:E844" si="2506">C829</f>
        <v>46.48</v>
      </c>
      <c r="D844" s="16">
        <f t="shared" si="2497"/>
        <v>0</v>
      </c>
      <c r="E844" s="17">
        <f>D844*Premissas!$C$6</f>
        <v>0</v>
      </c>
      <c r="F844" s="15">
        <f t="shared" si="2498"/>
        <v>102</v>
      </c>
      <c r="G844" s="18">
        <f>F844*Premissas!$C$5</f>
        <v>3288.1366656121481</v>
      </c>
      <c r="H844" s="22">
        <f t="shared" si="2499"/>
        <v>3288.1366656121481</v>
      </c>
      <c r="J844" t="s">
        <v>163</v>
      </c>
      <c r="L844" s="108">
        <f t="shared" ref="L844" si="2507">H854</f>
        <v>39457.639987345763</v>
      </c>
    </row>
    <row r="845" spans="1:12" x14ac:dyDescent="0.25">
      <c r="A845" s="6" t="str">
        <f t="shared" ref="A845:C845" si="2508">A830</f>
        <v>julho/19</v>
      </c>
      <c r="B845" s="29">
        <f t="shared" ref="B845" si="2509">IF(K843*1.05&lt;C845,K841,K843)</f>
        <v>102</v>
      </c>
      <c r="C845" s="6">
        <f t="shared" ref="C845:E845" si="2510">C830</f>
        <v>63.17</v>
      </c>
      <c r="D845" s="16">
        <f t="shared" si="2497"/>
        <v>0</v>
      </c>
      <c r="E845" s="17">
        <f>D845*Premissas!$C$6</f>
        <v>0</v>
      </c>
      <c r="F845" s="15">
        <f t="shared" si="2498"/>
        <v>102</v>
      </c>
      <c r="G845" s="18">
        <f>F845*Premissas!$C$5</f>
        <v>3288.1366656121481</v>
      </c>
      <c r="H845" s="22">
        <f t="shared" si="2499"/>
        <v>3288.1366656121481</v>
      </c>
    </row>
    <row r="846" spans="1:12" x14ac:dyDescent="0.25">
      <c r="A846" s="6" t="str">
        <f t="shared" ref="A846:C846" si="2511">A831</f>
        <v>junho/19</v>
      </c>
      <c r="B846" s="29">
        <f t="shared" ref="B846" si="2512">IF(K843*1.05&lt;C846,K841,K843)</f>
        <v>102</v>
      </c>
      <c r="C846" s="6">
        <f t="shared" ref="C846:E846" si="2513">C831</f>
        <v>59.47</v>
      </c>
      <c r="D846" s="16">
        <f t="shared" si="2497"/>
        <v>0</v>
      </c>
      <c r="E846" s="17">
        <f>D846*Premissas!$C$6</f>
        <v>0</v>
      </c>
      <c r="F846" s="15">
        <f t="shared" si="2498"/>
        <v>102</v>
      </c>
      <c r="G846" s="18">
        <f>F846*Premissas!$C$5</f>
        <v>3288.1366656121481</v>
      </c>
      <c r="H846" s="22">
        <f t="shared" si="2499"/>
        <v>3288.1366656121481</v>
      </c>
    </row>
    <row r="847" spans="1:12" x14ac:dyDescent="0.25">
      <c r="A847" s="6" t="str">
        <f t="shared" ref="A847:C847" si="2514">A832</f>
        <v>maio/19</v>
      </c>
      <c r="B847" s="29">
        <f t="shared" ref="B847" si="2515">IF(K843*1.05&lt;C847,K841,K843)</f>
        <v>102</v>
      </c>
      <c r="C847" s="6">
        <f t="shared" ref="C847:E847" si="2516">C832</f>
        <v>61.04</v>
      </c>
      <c r="D847" s="16">
        <f t="shared" si="2497"/>
        <v>0</v>
      </c>
      <c r="E847" s="17">
        <f>D847*Premissas!$C$6</f>
        <v>0</v>
      </c>
      <c r="F847" s="15">
        <f t="shared" si="2498"/>
        <v>102</v>
      </c>
      <c r="G847" s="18">
        <f>F847*Premissas!$C$5</f>
        <v>3288.1366656121481</v>
      </c>
      <c r="H847" s="22">
        <f t="shared" si="2499"/>
        <v>3288.1366656121481</v>
      </c>
    </row>
    <row r="848" spans="1:12" x14ac:dyDescent="0.25">
      <c r="A848" s="6" t="str">
        <f t="shared" ref="A848:C848" si="2517">A833</f>
        <v>abril/19</v>
      </c>
      <c r="B848" s="29">
        <f t="shared" ref="B848" si="2518">IF(K843*1.05&lt;C848,K841,K843)</f>
        <v>102</v>
      </c>
      <c r="C848" s="6">
        <f t="shared" ref="C848:E848" si="2519">C833</f>
        <v>81.98</v>
      </c>
      <c r="D848" s="16">
        <f t="shared" si="2497"/>
        <v>0</v>
      </c>
      <c r="E848" s="17">
        <f>D848*Premissas!$C$6</f>
        <v>0</v>
      </c>
      <c r="F848" s="15">
        <f t="shared" si="2498"/>
        <v>102</v>
      </c>
      <c r="G848" s="18">
        <f>F848*Premissas!$C$5</f>
        <v>3288.1366656121481</v>
      </c>
      <c r="H848" s="22">
        <f t="shared" si="2499"/>
        <v>3288.1366656121481</v>
      </c>
    </row>
    <row r="849" spans="1:12" x14ac:dyDescent="0.25">
      <c r="A849" s="6" t="str">
        <f t="shared" ref="A849:C849" si="2520">A834</f>
        <v>março/19</v>
      </c>
      <c r="B849" s="29">
        <f t="shared" ref="B849" si="2521">IF(K843*1.05&lt;C849,K841,K843)</f>
        <v>102</v>
      </c>
      <c r="C849" s="6">
        <f t="shared" ref="C849:E849" si="2522">C834</f>
        <v>77.73</v>
      </c>
      <c r="D849" s="16">
        <f t="shared" si="2497"/>
        <v>0</v>
      </c>
      <c r="E849" s="17">
        <f>D849*Premissas!$C$6</f>
        <v>0</v>
      </c>
      <c r="F849" s="15">
        <f t="shared" si="2498"/>
        <v>102</v>
      </c>
      <c r="G849" s="18">
        <f>F849*Premissas!$C$5</f>
        <v>3288.1366656121481</v>
      </c>
      <c r="H849" s="22">
        <f t="shared" si="2499"/>
        <v>3288.1366656121481</v>
      </c>
    </row>
    <row r="850" spans="1:12" x14ac:dyDescent="0.25">
      <c r="A850" s="6" t="str">
        <f t="shared" ref="A850:C850" si="2523">A835</f>
        <v>fevereiro/19</v>
      </c>
      <c r="B850" s="29">
        <f t="shared" ref="B850" si="2524">IF(K843*1.05&lt;C850,K841,K843)</f>
        <v>102</v>
      </c>
      <c r="C850" s="6">
        <f t="shared" ref="C850:E850" si="2525">C835</f>
        <v>89.49</v>
      </c>
      <c r="D850" s="16">
        <f t="shared" si="2497"/>
        <v>0</v>
      </c>
      <c r="E850" s="17">
        <f>D850*Premissas!$C$6</f>
        <v>0</v>
      </c>
      <c r="F850" s="15">
        <f t="shared" si="2498"/>
        <v>102</v>
      </c>
      <c r="G850" s="18">
        <f>F850*Premissas!$C$5</f>
        <v>3288.1366656121481</v>
      </c>
      <c r="H850" s="22">
        <f t="shared" si="2499"/>
        <v>3288.1366656121481</v>
      </c>
    </row>
    <row r="851" spans="1:12" x14ac:dyDescent="0.25">
      <c r="A851" s="6" t="str">
        <f t="shared" ref="A851:C851" si="2526">A836</f>
        <v>janeiro/19</v>
      </c>
      <c r="B851" s="29">
        <f t="shared" ref="B851" si="2527">IF(K843*1.05&lt;C851,K841,K843)</f>
        <v>102</v>
      </c>
      <c r="C851" s="6">
        <f t="shared" ref="C851:E851" si="2528">C836</f>
        <v>81.09</v>
      </c>
      <c r="D851" s="16">
        <f t="shared" si="2497"/>
        <v>0</v>
      </c>
      <c r="E851" s="17">
        <f>D851*Premissas!$C$6</f>
        <v>0</v>
      </c>
      <c r="F851" s="15">
        <f t="shared" si="2498"/>
        <v>102</v>
      </c>
      <c r="G851" s="18">
        <f>F851*Premissas!$C$5</f>
        <v>3288.1366656121481</v>
      </c>
      <c r="H851" s="22">
        <f t="shared" si="2499"/>
        <v>3288.1366656121481</v>
      </c>
    </row>
    <row r="852" spans="1:12" x14ac:dyDescent="0.25">
      <c r="A852" s="6" t="str">
        <f t="shared" ref="A852:C852" si="2529">A837</f>
        <v>dezembro/18</v>
      </c>
      <c r="B852" s="29">
        <f t="shared" ref="B852" si="2530">IF(K843*1.05&lt;C852,K841,K843)</f>
        <v>102</v>
      </c>
      <c r="C852" s="6">
        <f t="shared" ref="C852:E852" si="2531">C837</f>
        <v>66.98</v>
      </c>
      <c r="D852" s="16">
        <f t="shared" si="2497"/>
        <v>0</v>
      </c>
      <c r="E852" s="17">
        <f>D852*Premissas!$C$6</f>
        <v>0</v>
      </c>
      <c r="F852" s="15">
        <f t="shared" si="2498"/>
        <v>102</v>
      </c>
      <c r="G852" s="18">
        <f>F852*Premissas!$C$5</f>
        <v>3288.1366656121481</v>
      </c>
      <c r="H852" s="22">
        <f t="shared" si="2499"/>
        <v>3288.1366656121481</v>
      </c>
    </row>
    <row r="853" spans="1:12" x14ac:dyDescent="0.25">
      <c r="A853" s="6" t="str">
        <f t="shared" ref="A853:C853" si="2532">A838</f>
        <v>novembro/18</v>
      </c>
      <c r="B853" s="29">
        <f t="shared" ref="B853" si="2533">IF(K843*1.05&lt;C853,K841,K843)</f>
        <v>102</v>
      </c>
      <c r="C853" s="6">
        <f t="shared" ref="C853:E854" si="2534">C838</f>
        <v>66.42</v>
      </c>
      <c r="D853" s="16">
        <f t="shared" si="2497"/>
        <v>0</v>
      </c>
      <c r="E853" s="17">
        <f>D853*Premissas!$C$6</f>
        <v>0</v>
      </c>
      <c r="F853" s="15">
        <f t="shared" si="2498"/>
        <v>102</v>
      </c>
      <c r="G853" s="18">
        <f>F853*Premissas!$C$5</f>
        <v>3288.1366656121481</v>
      </c>
      <c r="H853" s="22">
        <f t="shared" si="2499"/>
        <v>3288.1366656121481</v>
      </c>
    </row>
    <row r="854" spans="1:12" x14ac:dyDescent="0.25">
      <c r="A854" s="6" t="str">
        <f t="shared" ref="A854:C854" si="2535">A839</f>
        <v>Total/Média</v>
      </c>
      <c r="B854" s="6"/>
      <c r="C854" s="6">
        <f t="shared" si="2534"/>
        <v>89.49</v>
      </c>
      <c r="D854" s="5"/>
      <c r="E854" s="27">
        <f t="shared" ref="E854" si="2536">SUM(E842:E853)</f>
        <v>0</v>
      </c>
      <c r="F854" s="5"/>
      <c r="G854" s="27">
        <f t="shared" ref="G854:H854" si="2537">SUM(G842:G853)</f>
        <v>39457.639987345763</v>
      </c>
      <c r="H854" s="27">
        <f t="shared" si="2537"/>
        <v>39457.639987345763</v>
      </c>
    </row>
    <row r="856" spans="1:12" x14ac:dyDescent="0.25">
      <c r="A856" s="6" t="str">
        <f t="shared" ref="A856:C856" si="2538">A841</f>
        <v>Data</v>
      </c>
      <c r="B856" s="6" t="str">
        <f t="shared" si="2538"/>
        <v>kW (C)</v>
      </c>
      <c r="C856" s="6" t="str">
        <f t="shared" si="2538"/>
        <v>kW (L)</v>
      </c>
      <c r="D856" s="14" t="s">
        <v>20</v>
      </c>
      <c r="E856" s="14" t="s">
        <v>21</v>
      </c>
      <c r="F856" s="6" t="s">
        <v>22</v>
      </c>
      <c r="G856" s="6" t="s">
        <v>23</v>
      </c>
      <c r="H856" s="14" t="s">
        <v>26</v>
      </c>
      <c r="J856" s="52" t="s">
        <v>161</v>
      </c>
      <c r="K856">
        <f t="shared" ref="K856:K857" si="2539">K841</f>
        <v>89.49</v>
      </c>
    </row>
    <row r="857" spans="1:12" x14ac:dyDescent="0.25">
      <c r="A857" s="6" t="str">
        <f t="shared" ref="A857:C857" si="2540">A842</f>
        <v>outubro/19</v>
      </c>
      <c r="B857" s="29">
        <f t="shared" ref="B857" si="2541">IF(K858*1.05&lt;C857,K856,K858)</f>
        <v>103</v>
      </c>
      <c r="C857" s="6">
        <f t="shared" ref="C857:E857" si="2542">C842</f>
        <v>63.39</v>
      </c>
      <c r="D857" s="16">
        <f t="shared" ref="D857:D868" si="2543">IF(C857&gt;1.05*B857,C857-B857,0)</f>
        <v>0</v>
      </c>
      <c r="E857" s="17">
        <f>D857*Premissas!$C$6</f>
        <v>0</v>
      </c>
      <c r="F857" s="15">
        <f t="shared" ref="F857:F920" si="2544">LARGE(B857:C857,1)</f>
        <v>103</v>
      </c>
      <c r="G857" s="18">
        <f>F857*Premissas!$C$5</f>
        <v>3320.3732995887376</v>
      </c>
      <c r="H857" s="22">
        <f t="shared" ref="H857:H868" si="2545">G857+E857</f>
        <v>3320.3732995887376</v>
      </c>
      <c r="J857" t="s">
        <v>162</v>
      </c>
      <c r="K857">
        <f t="shared" si="2539"/>
        <v>46.48</v>
      </c>
    </row>
    <row r="858" spans="1:12" x14ac:dyDescent="0.25">
      <c r="A858" s="6" t="str">
        <f t="shared" ref="A858:C858" si="2546">A843</f>
        <v>setembro/19</v>
      </c>
      <c r="B858" s="29">
        <f t="shared" ref="B858" si="2547">IF(K858*1.05&lt;C858,K856,K858)</f>
        <v>103</v>
      </c>
      <c r="C858" s="6">
        <f t="shared" ref="C858:E858" si="2548">C843</f>
        <v>58.91</v>
      </c>
      <c r="D858" s="16">
        <f t="shared" si="2543"/>
        <v>0</v>
      </c>
      <c r="E858" s="17">
        <f>D858*Premissas!$C$6</f>
        <v>0</v>
      </c>
      <c r="F858" s="15">
        <f t="shared" si="2544"/>
        <v>103</v>
      </c>
      <c r="G858" s="18">
        <f>F858*Premissas!$C$5</f>
        <v>3320.3732995887376</v>
      </c>
      <c r="H858" s="22">
        <f t="shared" si="2545"/>
        <v>3320.3732995887376</v>
      </c>
      <c r="J858" t="s">
        <v>164</v>
      </c>
      <c r="K858">
        <f t="shared" ref="K858" si="2549">K843+1</f>
        <v>103</v>
      </c>
    </row>
    <row r="859" spans="1:12" x14ac:dyDescent="0.25">
      <c r="A859" s="6" t="str">
        <f t="shared" ref="A859:C859" si="2550">A844</f>
        <v>agosto/19</v>
      </c>
      <c r="B859" s="29">
        <f t="shared" ref="B859" si="2551">IF(K858*1.05&lt;C859,K856,K858)</f>
        <v>103</v>
      </c>
      <c r="C859" s="6">
        <f t="shared" ref="C859:E859" si="2552">C844</f>
        <v>46.48</v>
      </c>
      <c r="D859" s="16">
        <f t="shared" si="2543"/>
        <v>0</v>
      </c>
      <c r="E859" s="17">
        <f>D859*Premissas!$C$6</f>
        <v>0</v>
      </c>
      <c r="F859" s="15">
        <f t="shared" si="2544"/>
        <v>103</v>
      </c>
      <c r="G859" s="18">
        <f>F859*Premissas!$C$5</f>
        <v>3320.3732995887376</v>
      </c>
      <c r="H859" s="22">
        <f t="shared" si="2545"/>
        <v>3320.3732995887376</v>
      </c>
      <c r="J859" t="s">
        <v>163</v>
      </c>
      <c r="L859" s="108">
        <f t="shared" ref="L859" si="2553">H869</f>
        <v>39844.479595064855</v>
      </c>
    </row>
    <row r="860" spans="1:12" x14ac:dyDescent="0.25">
      <c r="A860" s="6" t="str">
        <f t="shared" ref="A860:C860" si="2554">A845</f>
        <v>julho/19</v>
      </c>
      <c r="B860" s="29">
        <f t="shared" ref="B860" si="2555">IF(K858*1.05&lt;C860,K856,K858)</f>
        <v>103</v>
      </c>
      <c r="C860" s="6">
        <f t="shared" ref="C860:E860" si="2556">C845</f>
        <v>63.17</v>
      </c>
      <c r="D860" s="16">
        <f t="shared" si="2543"/>
        <v>0</v>
      </c>
      <c r="E860" s="17">
        <f>D860*Premissas!$C$6</f>
        <v>0</v>
      </c>
      <c r="F860" s="15">
        <f t="shared" si="2544"/>
        <v>103</v>
      </c>
      <c r="G860" s="18">
        <f>F860*Premissas!$C$5</f>
        <v>3320.3732995887376</v>
      </c>
      <c r="H860" s="22">
        <f t="shared" si="2545"/>
        <v>3320.3732995887376</v>
      </c>
    </row>
    <row r="861" spans="1:12" x14ac:dyDescent="0.25">
      <c r="A861" s="6" t="str">
        <f t="shared" ref="A861:C861" si="2557">A846</f>
        <v>junho/19</v>
      </c>
      <c r="B861" s="29">
        <f t="shared" ref="B861" si="2558">IF(K858*1.05&lt;C861,K856,K858)</f>
        <v>103</v>
      </c>
      <c r="C861" s="6">
        <f t="shared" ref="C861:E861" si="2559">C846</f>
        <v>59.47</v>
      </c>
      <c r="D861" s="16">
        <f t="shared" si="2543"/>
        <v>0</v>
      </c>
      <c r="E861" s="17">
        <f>D861*Premissas!$C$6</f>
        <v>0</v>
      </c>
      <c r="F861" s="15">
        <f t="shared" si="2544"/>
        <v>103</v>
      </c>
      <c r="G861" s="18">
        <f>F861*Premissas!$C$5</f>
        <v>3320.3732995887376</v>
      </c>
      <c r="H861" s="22">
        <f t="shared" si="2545"/>
        <v>3320.3732995887376</v>
      </c>
    </row>
    <row r="862" spans="1:12" x14ac:dyDescent="0.25">
      <c r="A862" s="6" t="str">
        <f t="shared" ref="A862:C862" si="2560">A847</f>
        <v>maio/19</v>
      </c>
      <c r="B862" s="29">
        <f t="shared" ref="B862" si="2561">IF(K858*1.05&lt;C862,K856,K858)</f>
        <v>103</v>
      </c>
      <c r="C862" s="6">
        <f t="shared" ref="C862:E862" si="2562">C847</f>
        <v>61.04</v>
      </c>
      <c r="D862" s="16">
        <f t="shared" si="2543"/>
        <v>0</v>
      </c>
      <c r="E862" s="17">
        <f>D862*Premissas!$C$6</f>
        <v>0</v>
      </c>
      <c r="F862" s="15">
        <f t="shared" si="2544"/>
        <v>103</v>
      </c>
      <c r="G862" s="18">
        <f>F862*Premissas!$C$5</f>
        <v>3320.3732995887376</v>
      </c>
      <c r="H862" s="22">
        <f t="shared" si="2545"/>
        <v>3320.3732995887376</v>
      </c>
    </row>
    <row r="863" spans="1:12" x14ac:dyDescent="0.25">
      <c r="A863" s="6" t="str">
        <f t="shared" ref="A863:C863" si="2563">A848</f>
        <v>abril/19</v>
      </c>
      <c r="B863" s="29">
        <f t="shared" ref="B863" si="2564">IF(K858*1.05&lt;C863,K856,K858)</f>
        <v>103</v>
      </c>
      <c r="C863" s="6">
        <f t="shared" ref="C863:E863" si="2565">C848</f>
        <v>81.98</v>
      </c>
      <c r="D863" s="16">
        <f t="shared" si="2543"/>
        <v>0</v>
      </c>
      <c r="E863" s="17">
        <f>D863*Premissas!$C$6</f>
        <v>0</v>
      </c>
      <c r="F863" s="15">
        <f t="shared" si="2544"/>
        <v>103</v>
      </c>
      <c r="G863" s="18">
        <f>F863*Premissas!$C$5</f>
        <v>3320.3732995887376</v>
      </c>
      <c r="H863" s="22">
        <f t="shared" si="2545"/>
        <v>3320.3732995887376</v>
      </c>
    </row>
    <row r="864" spans="1:12" x14ac:dyDescent="0.25">
      <c r="A864" s="6" t="str">
        <f t="shared" ref="A864:C864" si="2566">A849</f>
        <v>março/19</v>
      </c>
      <c r="B864" s="29">
        <f t="shared" ref="B864" si="2567">IF(K858*1.05&lt;C864,K856,K858)</f>
        <v>103</v>
      </c>
      <c r="C864" s="6">
        <f t="shared" ref="C864:E864" si="2568">C849</f>
        <v>77.73</v>
      </c>
      <c r="D864" s="16">
        <f t="shared" si="2543"/>
        <v>0</v>
      </c>
      <c r="E864" s="17">
        <f>D864*Premissas!$C$6</f>
        <v>0</v>
      </c>
      <c r="F864" s="15">
        <f t="shared" si="2544"/>
        <v>103</v>
      </c>
      <c r="G864" s="18">
        <f>F864*Premissas!$C$5</f>
        <v>3320.3732995887376</v>
      </c>
      <c r="H864" s="22">
        <f t="shared" si="2545"/>
        <v>3320.3732995887376</v>
      </c>
    </row>
    <row r="865" spans="1:12" x14ac:dyDescent="0.25">
      <c r="A865" s="6" t="str">
        <f t="shared" ref="A865:C865" si="2569">A850</f>
        <v>fevereiro/19</v>
      </c>
      <c r="B865" s="29">
        <f t="shared" ref="B865" si="2570">IF(K858*1.05&lt;C865,K856,K858)</f>
        <v>103</v>
      </c>
      <c r="C865" s="6">
        <f t="shared" ref="C865:E865" si="2571">C850</f>
        <v>89.49</v>
      </c>
      <c r="D865" s="16">
        <f t="shared" si="2543"/>
        <v>0</v>
      </c>
      <c r="E865" s="17">
        <f>D865*Premissas!$C$6</f>
        <v>0</v>
      </c>
      <c r="F865" s="15">
        <f t="shared" si="2544"/>
        <v>103</v>
      </c>
      <c r="G865" s="18">
        <f>F865*Premissas!$C$5</f>
        <v>3320.3732995887376</v>
      </c>
      <c r="H865" s="22">
        <f t="shared" si="2545"/>
        <v>3320.3732995887376</v>
      </c>
    </row>
    <row r="866" spans="1:12" x14ac:dyDescent="0.25">
      <c r="A866" s="6" t="str">
        <f t="shared" ref="A866:C866" si="2572">A851</f>
        <v>janeiro/19</v>
      </c>
      <c r="B866" s="29">
        <f t="shared" ref="B866" si="2573">IF(K858*1.05&lt;C866,K856,K858)</f>
        <v>103</v>
      </c>
      <c r="C866" s="6">
        <f t="shared" ref="C866:E866" si="2574">C851</f>
        <v>81.09</v>
      </c>
      <c r="D866" s="16">
        <f t="shared" si="2543"/>
        <v>0</v>
      </c>
      <c r="E866" s="17">
        <f>D866*Premissas!$C$6</f>
        <v>0</v>
      </c>
      <c r="F866" s="15">
        <f t="shared" si="2544"/>
        <v>103</v>
      </c>
      <c r="G866" s="18">
        <f>F866*Premissas!$C$5</f>
        <v>3320.3732995887376</v>
      </c>
      <c r="H866" s="22">
        <f t="shared" si="2545"/>
        <v>3320.3732995887376</v>
      </c>
    </row>
    <row r="867" spans="1:12" x14ac:dyDescent="0.25">
      <c r="A867" s="6" t="str">
        <f t="shared" ref="A867:C867" si="2575">A852</f>
        <v>dezembro/18</v>
      </c>
      <c r="B867" s="29">
        <f t="shared" ref="B867" si="2576">IF(K858*1.05&lt;C867,K856,K858)</f>
        <v>103</v>
      </c>
      <c r="C867" s="6">
        <f t="shared" ref="C867:E867" si="2577">C852</f>
        <v>66.98</v>
      </c>
      <c r="D867" s="16">
        <f t="shared" si="2543"/>
        <v>0</v>
      </c>
      <c r="E867" s="17">
        <f>D867*Premissas!$C$6</f>
        <v>0</v>
      </c>
      <c r="F867" s="15">
        <f t="shared" si="2544"/>
        <v>103</v>
      </c>
      <c r="G867" s="18">
        <f>F867*Premissas!$C$5</f>
        <v>3320.3732995887376</v>
      </c>
      <c r="H867" s="22">
        <f t="shared" si="2545"/>
        <v>3320.3732995887376</v>
      </c>
    </row>
    <row r="868" spans="1:12" x14ac:dyDescent="0.25">
      <c r="A868" s="6" t="str">
        <f t="shared" ref="A868:C868" si="2578">A853</f>
        <v>novembro/18</v>
      </c>
      <c r="B868" s="29">
        <f t="shared" ref="B868" si="2579">IF(K858*1.05&lt;C868,K856,K858)</f>
        <v>103</v>
      </c>
      <c r="C868" s="6">
        <f t="shared" ref="C868:E869" si="2580">C853</f>
        <v>66.42</v>
      </c>
      <c r="D868" s="16">
        <f t="shared" si="2543"/>
        <v>0</v>
      </c>
      <c r="E868" s="17">
        <f>D868*Premissas!$C$6</f>
        <v>0</v>
      </c>
      <c r="F868" s="15">
        <f t="shared" si="2544"/>
        <v>103</v>
      </c>
      <c r="G868" s="18">
        <f>F868*Premissas!$C$5</f>
        <v>3320.3732995887376</v>
      </c>
      <c r="H868" s="22">
        <f t="shared" si="2545"/>
        <v>3320.3732995887376</v>
      </c>
    </row>
    <row r="869" spans="1:12" x14ac:dyDescent="0.25">
      <c r="A869" s="6" t="str">
        <f t="shared" ref="A869:C869" si="2581">A854</f>
        <v>Total/Média</v>
      </c>
      <c r="B869" s="6"/>
      <c r="C869" s="6">
        <f t="shared" si="2580"/>
        <v>89.49</v>
      </c>
      <c r="D869" s="5"/>
      <c r="E869" s="27">
        <f t="shared" ref="E869" si="2582">SUM(E857:E868)</f>
        <v>0</v>
      </c>
      <c r="F869" s="5"/>
      <c r="G869" s="27">
        <f t="shared" ref="G869:H869" si="2583">SUM(G857:G868)</f>
        <v>39844.479595064855</v>
      </c>
      <c r="H869" s="27">
        <f t="shared" si="2583"/>
        <v>39844.479595064855</v>
      </c>
    </row>
    <row r="871" spans="1:12" x14ac:dyDescent="0.25">
      <c r="A871" s="6" t="str">
        <f t="shared" ref="A871:C871" si="2584">A856</f>
        <v>Data</v>
      </c>
      <c r="B871" s="6" t="str">
        <f t="shared" si="2584"/>
        <v>kW (C)</v>
      </c>
      <c r="C871" s="6" t="str">
        <f t="shared" si="2584"/>
        <v>kW (L)</v>
      </c>
      <c r="D871" s="14" t="s">
        <v>20</v>
      </c>
      <c r="E871" s="14" t="s">
        <v>21</v>
      </c>
      <c r="F871" s="6" t="s">
        <v>22</v>
      </c>
      <c r="G871" s="6" t="s">
        <v>23</v>
      </c>
      <c r="H871" s="14" t="s">
        <v>26</v>
      </c>
      <c r="J871" s="52" t="s">
        <v>161</v>
      </c>
      <c r="K871">
        <f t="shared" ref="K871:K872" si="2585">K856</f>
        <v>89.49</v>
      </c>
    </row>
    <row r="872" spans="1:12" x14ac:dyDescent="0.25">
      <c r="A872" s="6" t="str">
        <f t="shared" ref="A872:C872" si="2586">A857</f>
        <v>outubro/19</v>
      </c>
      <c r="B872" s="29">
        <f t="shared" ref="B872" si="2587">IF(K873*1.05&lt;C872,K871,K873)</f>
        <v>104</v>
      </c>
      <c r="C872" s="6">
        <f t="shared" ref="C872:E872" si="2588">C857</f>
        <v>63.39</v>
      </c>
      <c r="D872" s="16">
        <f t="shared" ref="D872:D883" si="2589">IF(C872&gt;1.05*B872,C872-B872,0)</f>
        <v>0</v>
      </c>
      <c r="E872" s="17">
        <f>D872*Premissas!$C$6</f>
        <v>0</v>
      </c>
      <c r="F872" s="15">
        <f t="shared" ref="F872:F935" si="2590">LARGE(B872:C872,1)</f>
        <v>104</v>
      </c>
      <c r="G872" s="18">
        <f>F872*Premissas!$C$5</f>
        <v>3352.6099335653275</v>
      </c>
      <c r="H872" s="22">
        <f t="shared" ref="H872:H883" si="2591">G872+E872</f>
        <v>3352.6099335653275</v>
      </c>
      <c r="J872" t="s">
        <v>162</v>
      </c>
      <c r="K872">
        <f t="shared" si="2585"/>
        <v>46.48</v>
      </c>
    </row>
    <row r="873" spans="1:12" x14ac:dyDescent="0.25">
      <c r="A873" s="6" t="str">
        <f t="shared" ref="A873:C873" si="2592">A858</f>
        <v>setembro/19</v>
      </c>
      <c r="B873" s="29">
        <f t="shared" ref="B873" si="2593">IF(K873*1.05&lt;C873,K871,K873)</f>
        <v>104</v>
      </c>
      <c r="C873" s="6">
        <f t="shared" ref="C873:E873" si="2594">C858</f>
        <v>58.91</v>
      </c>
      <c r="D873" s="16">
        <f t="shared" si="2589"/>
        <v>0</v>
      </c>
      <c r="E873" s="17">
        <f>D873*Premissas!$C$6</f>
        <v>0</v>
      </c>
      <c r="F873" s="15">
        <f t="shared" si="2590"/>
        <v>104</v>
      </c>
      <c r="G873" s="18">
        <f>F873*Premissas!$C$5</f>
        <v>3352.6099335653275</v>
      </c>
      <c r="H873" s="22">
        <f t="shared" si="2591"/>
        <v>3352.6099335653275</v>
      </c>
      <c r="J873" t="s">
        <v>164</v>
      </c>
      <c r="K873">
        <f t="shared" ref="K873" si="2595">K858+1</f>
        <v>104</v>
      </c>
    </row>
    <row r="874" spans="1:12" x14ac:dyDescent="0.25">
      <c r="A874" s="6" t="str">
        <f t="shared" ref="A874:C874" si="2596">A859</f>
        <v>agosto/19</v>
      </c>
      <c r="B874" s="29">
        <f t="shared" ref="B874" si="2597">IF(K873*1.05&lt;C874,K871,K873)</f>
        <v>104</v>
      </c>
      <c r="C874" s="6">
        <f t="shared" ref="C874:E874" si="2598">C859</f>
        <v>46.48</v>
      </c>
      <c r="D874" s="16">
        <f t="shared" si="2589"/>
        <v>0</v>
      </c>
      <c r="E874" s="17">
        <f>D874*Premissas!$C$6</f>
        <v>0</v>
      </c>
      <c r="F874" s="15">
        <f t="shared" si="2590"/>
        <v>104</v>
      </c>
      <c r="G874" s="18">
        <f>F874*Premissas!$C$5</f>
        <v>3352.6099335653275</v>
      </c>
      <c r="H874" s="22">
        <f t="shared" si="2591"/>
        <v>3352.6099335653275</v>
      </c>
      <c r="J874" t="s">
        <v>163</v>
      </c>
      <c r="L874" s="108">
        <f t="shared" ref="L874" si="2599">H884</f>
        <v>40231.319202783932</v>
      </c>
    </row>
    <row r="875" spans="1:12" x14ac:dyDescent="0.25">
      <c r="A875" s="6" t="str">
        <f t="shared" ref="A875:C875" si="2600">A860</f>
        <v>julho/19</v>
      </c>
      <c r="B875" s="29">
        <f t="shared" ref="B875" si="2601">IF(K873*1.05&lt;C875,K871,K873)</f>
        <v>104</v>
      </c>
      <c r="C875" s="6">
        <f t="shared" ref="C875:E875" si="2602">C860</f>
        <v>63.17</v>
      </c>
      <c r="D875" s="16">
        <f t="shared" si="2589"/>
        <v>0</v>
      </c>
      <c r="E875" s="17">
        <f>D875*Premissas!$C$6</f>
        <v>0</v>
      </c>
      <c r="F875" s="15">
        <f t="shared" si="2590"/>
        <v>104</v>
      </c>
      <c r="G875" s="18">
        <f>F875*Premissas!$C$5</f>
        <v>3352.6099335653275</v>
      </c>
      <c r="H875" s="22">
        <f t="shared" si="2591"/>
        <v>3352.6099335653275</v>
      </c>
    </row>
    <row r="876" spans="1:12" x14ac:dyDescent="0.25">
      <c r="A876" s="6" t="str">
        <f t="shared" ref="A876:C876" si="2603">A861</f>
        <v>junho/19</v>
      </c>
      <c r="B876" s="29">
        <f t="shared" ref="B876" si="2604">IF(K873*1.05&lt;C876,K871,K873)</f>
        <v>104</v>
      </c>
      <c r="C876" s="6">
        <f t="shared" ref="C876:E876" si="2605">C861</f>
        <v>59.47</v>
      </c>
      <c r="D876" s="16">
        <f t="shared" si="2589"/>
        <v>0</v>
      </c>
      <c r="E876" s="17">
        <f>D876*Premissas!$C$6</f>
        <v>0</v>
      </c>
      <c r="F876" s="15">
        <f t="shared" si="2590"/>
        <v>104</v>
      </c>
      <c r="G876" s="18">
        <f>F876*Premissas!$C$5</f>
        <v>3352.6099335653275</v>
      </c>
      <c r="H876" s="22">
        <f t="shared" si="2591"/>
        <v>3352.6099335653275</v>
      </c>
    </row>
    <row r="877" spans="1:12" x14ac:dyDescent="0.25">
      <c r="A877" s="6" t="str">
        <f t="shared" ref="A877:C877" si="2606">A862</f>
        <v>maio/19</v>
      </c>
      <c r="B877" s="29">
        <f t="shared" ref="B877" si="2607">IF(K873*1.05&lt;C877,K871,K873)</f>
        <v>104</v>
      </c>
      <c r="C877" s="6">
        <f t="shared" ref="C877:E877" si="2608">C862</f>
        <v>61.04</v>
      </c>
      <c r="D877" s="16">
        <f t="shared" si="2589"/>
        <v>0</v>
      </c>
      <c r="E877" s="17">
        <f>D877*Premissas!$C$6</f>
        <v>0</v>
      </c>
      <c r="F877" s="15">
        <f t="shared" si="2590"/>
        <v>104</v>
      </c>
      <c r="G877" s="18">
        <f>F877*Premissas!$C$5</f>
        <v>3352.6099335653275</v>
      </c>
      <c r="H877" s="22">
        <f t="shared" si="2591"/>
        <v>3352.6099335653275</v>
      </c>
    </row>
    <row r="878" spans="1:12" x14ac:dyDescent="0.25">
      <c r="A878" s="6" t="str">
        <f t="shared" ref="A878:C878" si="2609">A863</f>
        <v>abril/19</v>
      </c>
      <c r="B878" s="29">
        <f t="shared" ref="B878" si="2610">IF(K873*1.05&lt;C878,K871,K873)</f>
        <v>104</v>
      </c>
      <c r="C878" s="6">
        <f t="shared" ref="C878:E878" si="2611">C863</f>
        <v>81.98</v>
      </c>
      <c r="D878" s="16">
        <f t="shared" si="2589"/>
        <v>0</v>
      </c>
      <c r="E878" s="17">
        <f>D878*Premissas!$C$6</f>
        <v>0</v>
      </c>
      <c r="F878" s="15">
        <f t="shared" si="2590"/>
        <v>104</v>
      </c>
      <c r="G878" s="18">
        <f>F878*Premissas!$C$5</f>
        <v>3352.6099335653275</v>
      </c>
      <c r="H878" s="22">
        <f t="shared" si="2591"/>
        <v>3352.6099335653275</v>
      </c>
    </row>
    <row r="879" spans="1:12" x14ac:dyDescent="0.25">
      <c r="A879" s="6" t="str">
        <f t="shared" ref="A879:C879" si="2612">A864</f>
        <v>março/19</v>
      </c>
      <c r="B879" s="29">
        <f t="shared" ref="B879" si="2613">IF(K873*1.05&lt;C879,K871,K873)</f>
        <v>104</v>
      </c>
      <c r="C879" s="6">
        <f t="shared" ref="C879:E879" si="2614">C864</f>
        <v>77.73</v>
      </c>
      <c r="D879" s="16">
        <f t="shared" si="2589"/>
        <v>0</v>
      </c>
      <c r="E879" s="17">
        <f>D879*Premissas!$C$6</f>
        <v>0</v>
      </c>
      <c r="F879" s="15">
        <f t="shared" si="2590"/>
        <v>104</v>
      </c>
      <c r="G879" s="18">
        <f>F879*Premissas!$C$5</f>
        <v>3352.6099335653275</v>
      </c>
      <c r="H879" s="22">
        <f t="shared" si="2591"/>
        <v>3352.6099335653275</v>
      </c>
    </row>
    <row r="880" spans="1:12" x14ac:dyDescent="0.25">
      <c r="A880" s="6" t="str">
        <f t="shared" ref="A880:C880" si="2615">A865</f>
        <v>fevereiro/19</v>
      </c>
      <c r="B880" s="29">
        <f t="shared" ref="B880" si="2616">IF(K873*1.05&lt;C880,K871,K873)</f>
        <v>104</v>
      </c>
      <c r="C880" s="6">
        <f t="shared" ref="C880:E880" si="2617">C865</f>
        <v>89.49</v>
      </c>
      <c r="D880" s="16">
        <f t="shared" si="2589"/>
        <v>0</v>
      </c>
      <c r="E880" s="17">
        <f>D880*Premissas!$C$6</f>
        <v>0</v>
      </c>
      <c r="F880" s="15">
        <f t="shared" si="2590"/>
        <v>104</v>
      </c>
      <c r="G880" s="18">
        <f>F880*Premissas!$C$5</f>
        <v>3352.6099335653275</v>
      </c>
      <c r="H880" s="22">
        <f t="shared" si="2591"/>
        <v>3352.6099335653275</v>
      </c>
    </row>
    <row r="881" spans="1:12" x14ac:dyDescent="0.25">
      <c r="A881" s="6" t="str">
        <f t="shared" ref="A881:C881" si="2618">A866</f>
        <v>janeiro/19</v>
      </c>
      <c r="B881" s="29">
        <f t="shared" ref="B881" si="2619">IF(K873*1.05&lt;C881,K871,K873)</f>
        <v>104</v>
      </c>
      <c r="C881" s="6">
        <f t="shared" ref="C881:E881" si="2620">C866</f>
        <v>81.09</v>
      </c>
      <c r="D881" s="16">
        <f t="shared" si="2589"/>
        <v>0</v>
      </c>
      <c r="E881" s="17">
        <f>D881*Premissas!$C$6</f>
        <v>0</v>
      </c>
      <c r="F881" s="15">
        <f t="shared" si="2590"/>
        <v>104</v>
      </c>
      <c r="G881" s="18">
        <f>F881*Premissas!$C$5</f>
        <v>3352.6099335653275</v>
      </c>
      <c r="H881" s="22">
        <f t="shared" si="2591"/>
        <v>3352.6099335653275</v>
      </c>
    </row>
    <row r="882" spans="1:12" x14ac:dyDescent="0.25">
      <c r="A882" s="6" t="str">
        <f t="shared" ref="A882:C882" si="2621">A867</f>
        <v>dezembro/18</v>
      </c>
      <c r="B882" s="29">
        <f t="shared" ref="B882" si="2622">IF(K873*1.05&lt;C882,K871,K873)</f>
        <v>104</v>
      </c>
      <c r="C882" s="6">
        <f t="shared" ref="C882:E882" si="2623">C867</f>
        <v>66.98</v>
      </c>
      <c r="D882" s="16">
        <f t="shared" si="2589"/>
        <v>0</v>
      </c>
      <c r="E882" s="17">
        <f>D882*Premissas!$C$6</f>
        <v>0</v>
      </c>
      <c r="F882" s="15">
        <f t="shared" si="2590"/>
        <v>104</v>
      </c>
      <c r="G882" s="18">
        <f>F882*Premissas!$C$5</f>
        <v>3352.6099335653275</v>
      </c>
      <c r="H882" s="22">
        <f t="shared" si="2591"/>
        <v>3352.6099335653275</v>
      </c>
    </row>
    <row r="883" spans="1:12" x14ac:dyDescent="0.25">
      <c r="A883" s="6" t="str">
        <f t="shared" ref="A883:C883" si="2624">A868</f>
        <v>novembro/18</v>
      </c>
      <c r="B883" s="29">
        <f t="shared" ref="B883" si="2625">IF(K873*1.05&lt;C883,K871,K873)</f>
        <v>104</v>
      </c>
      <c r="C883" s="6">
        <f t="shared" ref="C883:E884" si="2626">C868</f>
        <v>66.42</v>
      </c>
      <c r="D883" s="16">
        <f t="shared" si="2589"/>
        <v>0</v>
      </c>
      <c r="E883" s="17">
        <f>D883*Premissas!$C$6</f>
        <v>0</v>
      </c>
      <c r="F883" s="15">
        <f t="shared" si="2590"/>
        <v>104</v>
      </c>
      <c r="G883" s="18">
        <f>F883*Premissas!$C$5</f>
        <v>3352.6099335653275</v>
      </c>
      <c r="H883" s="22">
        <f t="shared" si="2591"/>
        <v>3352.6099335653275</v>
      </c>
    </row>
    <row r="884" spans="1:12" x14ac:dyDescent="0.25">
      <c r="A884" s="6" t="str">
        <f t="shared" ref="A884:C884" si="2627">A869</f>
        <v>Total/Média</v>
      </c>
      <c r="B884" s="6"/>
      <c r="C884" s="6">
        <f t="shared" si="2626"/>
        <v>89.49</v>
      </c>
      <c r="D884" s="5"/>
      <c r="E884" s="27">
        <f t="shared" ref="E884" si="2628">SUM(E872:E883)</f>
        <v>0</v>
      </c>
      <c r="F884" s="5"/>
      <c r="G884" s="27">
        <f t="shared" ref="G884:H884" si="2629">SUM(G872:G883)</f>
        <v>40231.319202783932</v>
      </c>
      <c r="H884" s="27">
        <f t="shared" si="2629"/>
        <v>40231.319202783932</v>
      </c>
    </row>
    <row r="886" spans="1:12" x14ac:dyDescent="0.25">
      <c r="A886" s="6" t="str">
        <f t="shared" ref="A886:C886" si="2630">A871</f>
        <v>Data</v>
      </c>
      <c r="B886" s="6" t="str">
        <f t="shared" si="2630"/>
        <v>kW (C)</v>
      </c>
      <c r="C886" s="6" t="str">
        <f t="shared" si="2630"/>
        <v>kW (L)</v>
      </c>
      <c r="D886" s="14" t="s">
        <v>20</v>
      </c>
      <c r="E886" s="14" t="s">
        <v>21</v>
      </c>
      <c r="F886" s="6" t="s">
        <v>22</v>
      </c>
      <c r="G886" s="6" t="s">
        <v>23</v>
      </c>
      <c r="H886" s="14" t="s">
        <v>26</v>
      </c>
      <c r="J886" s="52" t="s">
        <v>161</v>
      </c>
      <c r="K886">
        <f t="shared" ref="K886:K887" si="2631">K871</f>
        <v>89.49</v>
      </c>
    </row>
    <row r="887" spans="1:12" x14ac:dyDescent="0.25">
      <c r="A887" s="6" t="str">
        <f t="shared" ref="A887:C887" si="2632">A872</f>
        <v>outubro/19</v>
      </c>
      <c r="B887" s="29">
        <f t="shared" ref="B887" si="2633">IF(K888*1.05&lt;C887,K886,K888)</f>
        <v>105</v>
      </c>
      <c r="C887" s="6">
        <f t="shared" ref="C887:E887" si="2634">C872</f>
        <v>63.39</v>
      </c>
      <c r="D887" s="16">
        <f t="shared" ref="D887:D898" si="2635">IF(C887&gt;1.05*B887,C887-B887,0)</f>
        <v>0</v>
      </c>
      <c r="E887" s="17">
        <f>D887*Premissas!$C$6</f>
        <v>0</v>
      </c>
      <c r="F887" s="15">
        <f t="shared" ref="F887:F950" si="2636">LARGE(B887:C887,1)</f>
        <v>105</v>
      </c>
      <c r="G887" s="18">
        <f>F887*Premissas!$C$5</f>
        <v>3384.846567541917</v>
      </c>
      <c r="H887" s="22">
        <f t="shared" ref="H887:H898" si="2637">G887+E887</f>
        <v>3384.846567541917</v>
      </c>
      <c r="J887" t="s">
        <v>162</v>
      </c>
      <c r="K887">
        <f t="shared" si="2631"/>
        <v>46.48</v>
      </c>
    </row>
    <row r="888" spans="1:12" x14ac:dyDescent="0.25">
      <c r="A888" s="6" t="str">
        <f t="shared" ref="A888:C888" si="2638">A873</f>
        <v>setembro/19</v>
      </c>
      <c r="B888" s="29">
        <f t="shared" ref="B888" si="2639">IF(K888*1.05&lt;C888,K886,K888)</f>
        <v>105</v>
      </c>
      <c r="C888" s="6">
        <f t="shared" ref="C888:E888" si="2640">C873</f>
        <v>58.91</v>
      </c>
      <c r="D888" s="16">
        <f t="shared" si="2635"/>
        <v>0</v>
      </c>
      <c r="E888" s="17">
        <f>D888*Premissas!$C$6</f>
        <v>0</v>
      </c>
      <c r="F888" s="15">
        <f t="shared" si="2636"/>
        <v>105</v>
      </c>
      <c r="G888" s="18">
        <f>F888*Premissas!$C$5</f>
        <v>3384.846567541917</v>
      </c>
      <c r="H888" s="22">
        <f t="shared" si="2637"/>
        <v>3384.846567541917</v>
      </c>
      <c r="J888" t="s">
        <v>164</v>
      </c>
      <c r="K888">
        <f t="shared" ref="K888" si="2641">K873+1</f>
        <v>105</v>
      </c>
    </row>
    <row r="889" spans="1:12" x14ac:dyDescent="0.25">
      <c r="A889" s="6" t="str">
        <f t="shared" ref="A889:C889" si="2642">A874</f>
        <v>agosto/19</v>
      </c>
      <c r="B889" s="29">
        <f t="shared" ref="B889" si="2643">IF(K888*1.05&lt;C889,K886,K888)</f>
        <v>105</v>
      </c>
      <c r="C889" s="6">
        <f t="shared" ref="C889:E889" si="2644">C874</f>
        <v>46.48</v>
      </c>
      <c r="D889" s="16">
        <f t="shared" si="2635"/>
        <v>0</v>
      </c>
      <c r="E889" s="17">
        <f>D889*Premissas!$C$6</f>
        <v>0</v>
      </c>
      <c r="F889" s="15">
        <f t="shared" si="2636"/>
        <v>105</v>
      </c>
      <c r="G889" s="18">
        <f>F889*Premissas!$C$5</f>
        <v>3384.846567541917</v>
      </c>
      <c r="H889" s="22">
        <f t="shared" si="2637"/>
        <v>3384.846567541917</v>
      </c>
      <c r="J889" t="s">
        <v>163</v>
      </c>
      <c r="L889" s="108">
        <f t="shared" ref="L889" si="2645">H899</f>
        <v>40618.158810502995</v>
      </c>
    </row>
    <row r="890" spans="1:12" x14ac:dyDescent="0.25">
      <c r="A890" s="6" t="str">
        <f t="shared" ref="A890:C890" si="2646">A875</f>
        <v>julho/19</v>
      </c>
      <c r="B890" s="29">
        <f t="shared" ref="B890" si="2647">IF(K888*1.05&lt;C890,K886,K888)</f>
        <v>105</v>
      </c>
      <c r="C890" s="6">
        <f t="shared" ref="C890:E890" si="2648">C875</f>
        <v>63.17</v>
      </c>
      <c r="D890" s="16">
        <f t="shared" si="2635"/>
        <v>0</v>
      </c>
      <c r="E890" s="17">
        <f>D890*Premissas!$C$6</f>
        <v>0</v>
      </c>
      <c r="F890" s="15">
        <f t="shared" si="2636"/>
        <v>105</v>
      </c>
      <c r="G890" s="18">
        <f>F890*Premissas!$C$5</f>
        <v>3384.846567541917</v>
      </c>
      <c r="H890" s="22">
        <f t="shared" si="2637"/>
        <v>3384.846567541917</v>
      </c>
    </row>
    <row r="891" spans="1:12" x14ac:dyDescent="0.25">
      <c r="A891" s="6" t="str">
        <f t="shared" ref="A891:C891" si="2649">A876</f>
        <v>junho/19</v>
      </c>
      <c r="B891" s="29">
        <f t="shared" ref="B891" si="2650">IF(K888*1.05&lt;C891,K886,K888)</f>
        <v>105</v>
      </c>
      <c r="C891" s="6">
        <f t="shared" ref="C891:E891" si="2651">C876</f>
        <v>59.47</v>
      </c>
      <c r="D891" s="16">
        <f t="shared" si="2635"/>
        <v>0</v>
      </c>
      <c r="E891" s="17">
        <f>D891*Premissas!$C$6</f>
        <v>0</v>
      </c>
      <c r="F891" s="15">
        <f t="shared" si="2636"/>
        <v>105</v>
      </c>
      <c r="G891" s="18">
        <f>F891*Premissas!$C$5</f>
        <v>3384.846567541917</v>
      </c>
      <c r="H891" s="22">
        <f t="shared" si="2637"/>
        <v>3384.846567541917</v>
      </c>
    </row>
    <row r="892" spans="1:12" x14ac:dyDescent="0.25">
      <c r="A892" s="6" t="str">
        <f t="shared" ref="A892:C892" si="2652">A877</f>
        <v>maio/19</v>
      </c>
      <c r="B892" s="29">
        <f t="shared" ref="B892" si="2653">IF(K888*1.05&lt;C892,K886,K888)</f>
        <v>105</v>
      </c>
      <c r="C892" s="6">
        <f t="shared" ref="C892:E892" si="2654">C877</f>
        <v>61.04</v>
      </c>
      <c r="D892" s="16">
        <f t="shared" si="2635"/>
        <v>0</v>
      </c>
      <c r="E892" s="17">
        <f>D892*Premissas!$C$6</f>
        <v>0</v>
      </c>
      <c r="F892" s="15">
        <f t="shared" si="2636"/>
        <v>105</v>
      </c>
      <c r="G892" s="18">
        <f>F892*Premissas!$C$5</f>
        <v>3384.846567541917</v>
      </c>
      <c r="H892" s="22">
        <f t="shared" si="2637"/>
        <v>3384.846567541917</v>
      </c>
    </row>
    <row r="893" spans="1:12" x14ac:dyDescent="0.25">
      <c r="A893" s="6" t="str">
        <f t="shared" ref="A893:C893" si="2655">A878</f>
        <v>abril/19</v>
      </c>
      <c r="B893" s="29">
        <f t="shared" ref="B893" si="2656">IF(K888*1.05&lt;C893,K886,K888)</f>
        <v>105</v>
      </c>
      <c r="C893" s="6">
        <f t="shared" ref="C893:E893" si="2657">C878</f>
        <v>81.98</v>
      </c>
      <c r="D893" s="16">
        <f t="shared" si="2635"/>
        <v>0</v>
      </c>
      <c r="E893" s="17">
        <f>D893*Premissas!$C$6</f>
        <v>0</v>
      </c>
      <c r="F893" s="15">
        <f t="shared" si="2636"/>
        <v>105</v>
      </c>
      <c r="G893" s="18">
        <f>F893*Premissas!$C$5</f>
        <v>3384.846567541917</v>
      </c>
      <c r="H893" s="22">
        <f t="shared" si="2637"/>
        <v>3384.846567541917</v>
      </c>
    </row>
    <row r="894" spans="1:12" x14ac:dyDescent="0.25">
      <c r="A894" s="6" t="str">
        <f t="shared" ref="A894:C894" si="2658">A879</f>
        <v>março/19</v>
      </c>
      <c r="B894" s="29">
        <f t="shared" ref="B894" si="2659">IF(K888*1.05&lt;C894,K886,K888)</f>
        <v>105</v>
      </c>
      <c r="C894" s="6">
        <f t="shared" ref="C894:E894" si="2660">C879</f>
        <v>77.73</v>
      </c>
      <c r="D894" s="16">
        <f t="shared" si="2635"/>
        <v>0</v>
      </c>
      <c r="E894" s="17">
        <f>D894*Premissas!$C$6</f>
        <v>0</v>
      </c>
      <c r="F894" s="15">
        <f t="shared" si="2636"/>
        <v>105</v>
      </c>
      <c r="G894" s="18">
        <f>F894*Premissas!$C$5</f>
        <v>3384.846567541917</v>
      </c>
      <c r="H894" s="22">
        <f t="shared" si="2637"/>
        <v>3384.846567541917</v>
      </c>
    </row>
    <row r="895" spans="1:12" x14ac:dyDescent="0.25">
      <c r="A895" s="6" t="str">
        <f t="shared" ref="A895:C895" si="2661">A880</f>
        <v>fevereiro/19</v>
      </c>
      <c r="B895" s="29">
        <f t="shared" ref="B895" si="2662">IF(K888*1.05&lt;C895,K886,K888)</f>
        <v>105</v>
      </c>
      <c r="C895" s="6">
        <f t="shared" ref="C895:E895" si="2663">C880</f>
        <v>89.49</v>
      </c>
      <c r="D895" s="16">
        <f t="shared" si="2635"/>
        <v>0</v>
      </c>
      <c r="E895" s="17">
        <f>D895*Premissas!$C$6</f>
        <v>0</v>
      </c>
      <c r="F895" s="15">
        <f t="shared" si="2636"/>
        <v>105</v>
      </c>
      <c r="G895" s="18">
        <f>F895*Premissas!$C$5</f>
        <v>3384.846567541917</v>
      </c>
      <c r="H895" s="22">
        <f t="shared" si="2637"/>
        <v>3384.846567541917</v>
      </c>
    </row>
    <row r="896" spans="1:12" x14ac:dyDescent="0.25">
      <c r="A896" s="6" t="str">
        <f t="shared" ref="A896:C896" si="2664">A881</f>
        <v>janeiro/19</v>
      </c>
      <c r="B896" s="29">
        <f t="shared" ref="B896" si="2665">IF(K888*1.05&lt;C896,K886,K888)</f>
        <v>105</v>
      </c>
      <c r="C896" s="6">
        <f t="shared" ref="C896:E896" si="2666">C881</f>
        <v>81.09</v>
      </c>
      <c r="D896" s="16">
        <f t="shared" si="2635"/>
        <v>0</v>
      </c>
      <c r="E896" s="17">
        <f>D896*Premissas!$C$6</f>
        <v>0</v>
      </c>
      <c r="F896" s="15">
        <f t="shared" si="2636"/>
        <v>105</v>
      </c>
      <c r="G896" s="18">
        <f>F896*Premissas!$C$5</f>
        <v>3384.846567541917</v>
      </c>
      <c r="H896" s="22">
        <f t="shared" si="2637"/>
        <v>3384.846567541917</v>
      </c>
    </row>
    <row r="897" spans="1:12" x14ac:dyDescent="0.25">
      <c r="A897" s="6" t="str">
        <f t="shared" ref="A897:C897" si="2667">A882</f>
        <v>dezembro/18</v>
      </c>
      <c r="B897" s="29">
        <f t="shared" ref="B897" si="2668">IF(K888*1.05&lt;C897,K886,K888)</f>
        <v>105</v>
      </c>
      <c r="C897" s="6">
        <f t="shared" ref="C897:E897" si="2669">C882</f>
        <v>66.98</v>
      </c>
      <c r="D897" s="16">
        <f t="shared" si="2635"/>
        <v>0</v>
      </c>
      <c r="E897" s="17">
        <f>D897*Premissas!$C$6</f>
        <v>0</v>
      </c>
      <c r="F897" s="15">
        <f t="shared" si="2636"/>
        <v>105</v>
      </c>
      <c r="G897" s="18">
        <f>F897*Premissas!$C$5</f>
        <v>3384.846567541917</v>
      </c>
      <c r="H897" s="22">
        <f t="shared" si="2637"/>
        <v>3384.846567541917</v>
      </c>
    </row>
    <row r="898" spans="1:12" x14ac:dyDescent="0.25">
      <c r="A898" s="6" t="str">
        <f t="shared" ref="A898:C898" si="2670">A883</f>
        <v>novembro/18</v>
      </c>
      <c r="B898" s="29">
        <f t="shared" ref="B898" si="2671">IF(K888*1.05&lt;C898,K886,K888)</f>
        <v>105</v>
      </c>
      <c r="C898" s="6">
        <f t="shared" ref="C898:E899" si="2672">C883</f>
        <v>66.42</v>
      </c>
      <c r="D898" s="16">
        <f t="shared" si="2635"/>
        <v>0</v>
      </c>
      <c r="E898" s="17">
        <f>D898*Premissas!$C$6</f>
        <v>0</v>
      </c>
      <c r="F898" s="15">
        <f t="shared" si="2636"/>
        <v>105</v>
      </c>
      <c r="G898" s="18">
        <f>F898*Premissas!$C$5</f>
        <v>3384.846567541917</v>
      </c>
      <c r="H898" s="22">
        <f t="shared" si="2637"/>
        <v>3384.846567541917</v>
      </c>
    </row>
    <row r="899" spans="1:12" x14ac:dyDescent="0.25">
      <c r="A899" s="6" t="str">
        <f t="shared" ref="A899:C899" si="2673">A884</f>
        <v>Total/Média</v>
      </c>
      <c r="B899" s="6"/>
      <c r="C899" s="6">
        <f t="shared" si="2672"/>
        <v>89.49</v>
      </c>
      <c r="D899" s="5"/>
      <c r="E899" s="27">
        <f t="shared" ref="E899" si="2674">SUM(E887:E898)</f>
        <v>0</v>
      </c>
      <c r="F899" s="5"/>
      <c r="G899" s="27">
        <f t="shared" ref="G899:H899" si="2675">SUM(G887:G898)</f>
        <v>40618.158810502995</v>
      </c>
      <c r="H899" s="27">
        <f t="shared" si="2675"/>
        <v>40618.158810502995</v>
      </c>
    </row>
    <row r="901" spans="1:12" x14ac:dyDescent="0.25">
      <c r="A901" s="6" t="str">
        <f t="shared" ref="A901:C901" si="2676">A886</f>
        <v>Data</v>
      </c>
      <c r="B901" s="6" t="str">
        <f t="shared" si="2676"/>
        <v>kW (C)</v>
      </c>
      <c r="C901" s="6" t="str">
        <f t="shared" si="2676"/>
        <v>kW (L)</v>
      </c>
      <c r="D901" s="14" t="s">
        <v>20</v>
      </c>
      <c r="E901" s="14" t="s">
        <v>21</v>
      </c>
      <c r="F901" s="6" t="s">
        <v>22</v>
      </c>
      <c r="G901" s="6" t="s">
        <v>23</v>
      </c>
      <c r="H901" s="14" t="s">
        <v>26</v>
      </c>
      <c r="J901" s="52" t="s">
        <v>161</v>
      </c>
      <c r="K901">
        <f t="shared" ref="K901:K902" si="2677">K886</f>
        <v>89.49</v>
      </c>
    </row>
    <row r="902" spans="1:12" x14ac:dyDescent="0.25">
      <c r="A902" s="6" t="str">
        <f t="shared" ref="A902:C902" si="2678">A887</f>
        <v>outubro/19</v>
      </c>
      <c r="B902" s="29">
        <f t="shared" ref="B902" si="2679">IF(K903*1.05&lt;C902,K901,K903)</f>
        <v>106</v>
      </c>
      <c r="C902" s="6">
        <f t="shared" ref="C902:E902" si="2680">C887</f>
        <v>63.39</v>
      </c>
      <c r="D902" s="16">
        <f t="shared" ref="D902:D913" si="2681">IF(C902&gt;1.05*B902,C902-B902,0)</f>
        <v>0</v>
      </c>
      <c r="E902" s="17">
        <f>D902*Premissas!$C$6</f>
        <v>0</v>
      </c>
      <c r="F902" s="15">
        <f t="shared" ref="F902:F965" si="2682">LARGE(B902:C902,1)</f>
        <v>106</v>
      </c>
      <c r="G902" s="18">
        <f>F902*Premissas!$C$5</f>
        <v>3417.0832015185069</v>
      </c>
      <c r="H902" s="22">
        <f t="shared" ref="H902:H913" si="2683">G902+E902</f>
        <v>3417.0832015185069</v>
      </c>
      <c r="J902" t="s">
        <v>162</v>
      </c>
      <c r="K902">
        <f t="shared" si="2677"/>
        <v>46.48</v>
      </c>
    </row>
    <row r="903" spans="1:12" x14ac:dyDescent="0.25">
      <c r="A903" s="6" t="str">
        <f t="shared" ref="A903:C903" si="2684">A888</f>
        <v>setembro/19</v>
      </c>
      <c r="B903" s="29">
        <f t="shared" ref="B903" si="2685">IF(K903*1.05&lt;C903,K901,K903)</f>
        <v>106</v>
      </c>
      <c r="C903" s="6">
        <f t="shared" ref="C903:E903" si="2686">C888</f>
        <v>58.91</v>
      </c>
      <c r="D903" s="16">
        <f t="shared" si="2681"/>
        <v>0</v>
      </c>
      <c r="E903" s="17">
        <f>D903*Premissas!$C$6</f>
        <v>0</v>
      </c>
      <c r="F903" s="15">
        <f t="shared" si="2682"/>
        <v>106</v>
      </c>
      <c r="G903" s="18">
        <f>F903*Premissas!$C$5</f>
        <v>3417.0832015185069</v>
      </c>
      <c r="H903" s="22">
        <f t="shared" si="2683"/>
        <v>3417.0832015185069</v>
      </c>
      <c r="J903" t="s">
        <v>164</v>
      </c>
      <c r="K903">
        <f t="shared" ref="K903" si="2687">K888+1</f>
        <v>106</v>
      </c>
    </row>
    <row r="904" spans="1:12" x14ac:dyDescent="0.25">
      <c r="A904" s="6" t="str">
        <f t="shared" ref="A904:C904" si="2688">A889</f>
        <v>agosto/19</v>
      </c>
      <c r="B904" s="29">
        <f t="shared" ref="B904" si="2689">IF(K903*1.05&lt;C904,K901,K903)</f>
        <v>106</v>
      </c>
      <c r="C904" s="6">
        <f t="shared" ref="C904:E904" si="2690">C889</f>
        <v>46.48</v>
      </c>
      <c r="D904" s="16">
        <f t="shared" si="2681"/>
        <v>0</v>
      </c>
      <c r="E904" s="17">
        <f>D904*Premissas!$C$6</f>
        <v>0</v>
      </c>
      <c r="F904" s="15">
        <f t="shared" si="2682"/>
        <v>106</v>
      </c>
      <c r="G904" s="18">
        <f>F904*Premissas!$C$5</f>
        <v>3417.0832015185069</v>
      </c>
      <c r="H904" s="22">
        <f t="shared" si="2683"/>
        <v>3417.0832015185069</v>
      </c>
      <c r="J904" t="s">
        <v>163</v>
      </c>
      <c r="L904" s="108">
        <f t="shared" ref="L904" si="2691">H914</f>
        <v>41004.998418222087</v>
      </c>
    </row>
    <row r="905" spans="1:12" x14ac:dyDescent="0.25">
      <c r="A905" s="6" t="str">
        <f t="shared" ref="A905:C905" si="2692">A890</f>
        <v>julho/19</v>
      </c>
      <c r="B905" s="29">
        <f t="shared" ref="B905" si="2693">IF(K903*1.05&lt;C905,K901,K903)</f>
        <v>106</v>
      </c>
      <c r="C905" s="6">
        <f t="shared" ref="C905:E905" si="2694">C890</f>
        <v>63.17</v>
      </c>
      <c r="D905" s="16">
        <f t="shared" si="2681"/>
        <v>0</v>
      </c>
      <c r="E905" s="17">
        <f>D905*Premissas!$C$6</f>
        <v>0</v>
      </c>
      <c r="F905" s="15">
        <f t="shared" si="2682"/>
        <v>106</v>
      </c>
      <c r="G905" s="18">
        <f>F905*Premissas!$C$5</f>
        <v>3417.0832015185069</v>
      </c>
      <c r="H905" s="22">
        <f t="shared" si="2683"/>
        <v>3417.0832015185069</v>
      </c>
    </row>
    <row r="906" spans="1:12" x14ac:dyDescent="0.25">
      <c r="A906" s="6" t="str">
        <f t="shared" ref="A906:C906" si="2695">A891</f>
        <v>junho/19</v>
      </c>
      <c r="B906" s="29">
        <f t="shared" ref="B906" si="2696">IF(K903*1.05&lt;C906,K901,K903)</f>
        <v>106</v>
      </c>
      <c r="C906" s="6">
        <f t="shared" ref="C906:E906" si="2697">C891</f>
        <v>59.47</v>
      </c>
      <c r="D906" s="16">
        <f t="shared" si="2681"/>
        <v>0</v>
      </c>
      <c r="E906" s="17">
        <f>D906*Premissas!$C$6</f>
        <v>0</v>
      </c>
      <c r="F906" s="15">
        <f t="shared" si="2682"/>
        <v>106</v>
      </c>
      <c r="G906" s="18">
        <f>F906*Premissas!$C$5</f>
        <v>3417.0832015185069</v>
      </c>
      <c r="H906" s="22">
        <f t="shared" si="2683"/>
        <v>3417.0832015185069</v>
      </c>
    </row>
    <row r="907" spans="1:12" x14ac:dyDescent="0.25">
      <c r="A907" s="6" t="str">
        <f t="shared" ref="A907:C907" si="2698">A892</f>
        <v>maio/19</v>
      </c>
      <c r="B907" s="29">
        <f t="shared" ref="B907" si="2699">IF(K903*1.05&lt;C907,K901,K903)</f>
        <v>106</v>
      </c>
      <c r="C907" s="6">
        <f t="shared" ref="C907:E907" si="2700">C892</f>
        <v>61.04</v>
      </c>
      <c r="D907" s="16">
        <f t="shared" si="2681"/>
        <v>0</v>
      </c>
      <c r="E907" s="17">
        <f>D907*Premissas!$C$6</f>
        <v>0</v>
      </c>
      <c r="F907" s="15">
        <f t="shared" si="2682"/>
        <v>106</v>
      </c>
      <c r="G907" s="18">
        <f>F907*Premissas!$C$5</f>
        <v>3417.0832015185069</v>
      </c>
      <c r="H907" s="22">
        <f t="shared" si="2683"/>
        <v>3417.0832015185069</v>
      </c>
    </row>
    <row r="908" spans="1:12" x14ac:dyDescent="0.25">
      <c r="A908" s="6" t="str">
        <f t="shared" ref="A908:C908" si="2701">A893</f>
        <v>abril/19</v>
      </c>
      <c r="B908" s="29">
        <f t="shared" ref="B908" si="2702">IF(K903*1.05&lt;C908,K901,K903)</f>
        <v>106</v>
      </c>
      <c r="C908" s="6">
        <f t="shared" ref="C908:E908" si="2703">C893</f>
        <v>81.98</v>
      </c>
      <c r="D908" s="16">
        <f t="shared" si="2681"/>
        <v>0</v>
      </c>
      <c r="E908" s="17">
        <f>D908*Premissas!$C$6</f>
        <v>0</v>
      </c>
      <c r="F908" s="15">
        <f t="shared" si="2682"/>
        <v>106</v>
      </c>
      <c r="G908" s="18">
        <f>F908*Premissas!$C$5</f>
        <v>3417.0832015185069</v>
      </c>
      <c r="H908" s="22">
        <f t="shared" si="2683"/>
        <v>3417.0832015185069</v>
      </c>
    </row>
    <row r="909" spans="1:12" x14ac:dyDescent="0.25">
      <c r="A909" s="6" t="str">
        <f t="shared" ref="A909:C909" si="2704">A894</f>
        <v>março/19</v>
      </c>
      <c r="B909" s="29">
        <f t="shared" ref="B909" si="2705">IF(K903*1.05&lt;C909,K901,K903)</f>
        <v>106</v>
      </c>
      <c r="C909" s="6">
        <f t="shared" ref="C909:E909" si="2706">C894</f>
        <v>77.73</v>
      </c>
      <c r="D909" s="16">
        <f t="shared" si="2681"/>
        <v>0</v>
      </c>
      <c r="E909" s="17">
        <f>D909*Premissas!$C$6</f>
        <v>0</v>
      </c>
      <c r="F909" s="15">
        <f t="shared" si="2682"/>
        <v>106</v>
      </c>
      <c r="G909" s="18">
        <f>F909*Premissas!$C$5</f>
        <v>3417.0832015185069</v>
      </c>
      <c r="H909" s="22">
        <f t="shared" si="2683"/>
        <v>3417.0832015185069</v>
      </c>
    </row>
    <row r="910" spans="1:12" x14ac:dyDescent="0.25">
      <c r="A910" s="6" t="str">
        <f t="shared" ref="A910:C910" si="2707">A895</f>
        <v>fevereiro/19</v>
      </c>
      <c r="B910" s="29">
        <f t="shared" ref="B910" si="2708">IF(K903*1.05&lt;C910,K901,K903)</f>
        <v>106</v>
      </c>
      <c r="C910" s="6">
        <f t="shared" ref="C910:E910" si="2709">C895</f>
        <v>89.49</v>
      </c>
      <c r="D910" s="16">
        <f t="shared" si="2681"/>
        <v>0</v>
      </c>
      <c r="E910" s="17">
        <f>D910*Premissas!$C$6</f>
        <v>0</v>
      </c>
      <c r="F910" s="15">
        <f t="shared" si="2682"/>
        <v>106</v>
      </c>
      <c r="G910" s="18">
        <f>F910*Premissas!$C$5</f>
        <v>3417.0832015185069</v>
      </c>
      <c r="H910" s="22">
        <f t="shared" si="2683"/>
        <v>3417.0832015185069</v>
      </c>
    </row>
    <row r="911" spans="1:12" x14ac:dyDescent="0.25">
      <c r="A911" s="6" t="str">
        <f t="shared" ref="A911:C911" si="2710">A896</f>
        <v>janeiro/19</v>
      </c>
      <c r="B911" s="29">
        <f t="shared" ref="B911" si="2711">IF(K903*1.05&lt;C911,K901,K903)</f>
        <v>106</v>
      </c>
      <c r="C911" s="6">
        <f t="shared" ref="C911:E911" si="2712">C896</f>
        <v>81.09</v>
      </c>
      <c r="D911" s="16">
        <f t="shared" si="2681"/>
        <v>0</v>
      </c>
      <c r="E911" s="17">
        <f>D911*Premissas!$C$6</f>
        <v>0</v>
      </c>
      <c r="F911" s="15">
        <f t="shared" si="2682"/>
        <v>106</v>
      </c>
      <c r="G911" s="18">
        <f>F911*Premissas!$C$5</f>
        <v>3417.0832015185069</v>
      </c>
      <c r="H911" s="22">
        <f t="shared" si="2683"/>
        <v>3417.0832015185069</v>
      </c>
    </row>
    <row r="912" spans="1:12" x14ac:dyDescent="0.25">
      <c r="A912" s="6" t="str">
        <f t="shared" ref="A912:C912" si="2713">A897</f>
        <v>dezembro/18</v>
      </c>
      <c r="B912" s="29">
        <f t="shared" ref="B912" si="2714">IF(K903*1.05&lt;C912,K901,K903)</f>
        <v>106</v>
      </c>
      <c r="C912" s="6">
        <f t="shared" ref="C912:E912" si="2715">C897</f>
        <v>66.98</v>
      </c>
      <c r="D912" s="16">
        <f t="shared" si="2681"/>
        <v>0</v>
      </c>
      <c r="E912" s="17">
        <f>D912*Premissas!$C$6</f>
        <v>0</v>
      </c>
      <c r="F912" s="15">
        <f t="shared" si="2682"/>
        <v>106</v>
      </c>
      <c r="G912" s="18">
        <f>F912*Premissas!$C$5</f>
        <v>3417.0832015185069</v>
      </c>
      <c r="H912" s="22">
        <f t="shared" si="2683"/>
        <v>3417.0832015185069</v>
      </c>
    </row>
    <row r="913" spans="1:12" x14ac:dyDescent="0.25">
      <c r="A913" s="6" t="str">
        <f t="shared" ref="A913:C913" si="2716">A898</f>
        <v>novembro/18</v>
      </c>
      <c r="B913" s="29">
        <f t="shared" ref="B913" si="2717">IF(K903*1.05&lt;C913,K901,K903)</f>
        <v>106</v>
      </c>
      <c r="C913" s="6">
        <f t="shared" ref="C913:E914" si="2718">C898</f>
        <v>66.42</v>
      </c>
      <c r="D913" s="16">
        <f t="shared" si="2681"/>
        <v>0</v>
      </c>
      <c r="E913" s="17">
        <f>D913*Premissas!$C$6</f>
        <v>0</v>
      </c>
      <c r="F913" s="15">
        <f t="shared" si="2682"/>
        <v>106</v>
      </c>
      <c r="G913" s="18">
        <f>F913*Premissas!$C$5</f>
        <v>3417.0832015185069</v>
      </c>
      <c r="H913" s="22">
        <f t="shared" si="2683"/>
        <v>3417.0832015185069</v>
      </c>
    </row>
    <row r="914" spans="1:12" x14ac:dyDescent="0.25">
      <c r="A914" s="6" t="str">
        <f t="shared" ref="A914:C914" si="2719">A899</f>
        <v>Total/Média</v>
      </c>
      <c r="B914" s="6"/>
      <c r="C914" s="6">
        <f t="shared" si="2718"/>
        <v>89.49</v>
      </c>
      <c r="D914" s="5"/>
      <c r="E914" s="27">
        <f t="shared" ref="E914" si="2720">SUM(E902:E913)</f>
        <v>0</v>
      </c>
      <c r="F914" s="5"/>
      <c r="G914" s="27">
        <f t="shared" ref="G914:H914" si="2721">SUM(G902:G913)</f>
        <v>41004.998418222087</v>
      </c>
      <c r="H914" s="27">
        <f t="shared" si="2721"/>
        <v>41004.998418222087</v>
      </c>
    </row>
    <row r="916" spans="1:12" x14ac:dyDescent="0.25">
      <c r="A916" s="6" t="str">
        <f t="shared" ref="A916:C916" si="2722">A901</f>
        <v>Data</v>
      </c>
      <c r="B916" s="6" t="str">
        <f t="shared" si="2722"/>
        <v>kW (C)</v>
      </c>
      <c r="C916" s="6" t="str">
        <f t="shared" si="2722"/>
        <v>kW (L)</v>
      </c>
      <c r="D916" s="14" t="s">
        <v>20</v>
      </c>
      <c r="E916" s="14" t="s">
        <v>21</v>
      </c>
      <c r="F916" s="6" t="s">
        <v>22</v>
      </c>
      <c r="G916" s="6" t="s">
        <v>23</v>
      </c>
      <c r="H916" s="14" t="s">
        <v>26</v>
      </c>
      <c r="J916" s="52" t="s">
        <v>161</v>
      </c>
      <c r="K916">
        <f t="shared" ref="K916:K917" si="2723">K901</f>
        <v>89.49</v>
      </c>
    </row>
    <row r="917" spans="1:12" x14ac:dyDescent="0.25">
      <c r="A917" s="6" t="str">
        <f t="shared" ref="A917:C917" si="2724">A902</f>
        <v>outubro/19</v>
      </c>
      <c r="B917" s="29">
        <f t="shared" ref="B917" si="2725">IF(K918*1.05&lt;C917,K916,K918)</f>
        <v>107</v>
      </c>
      <c r="C917" s="6">
        <f t="shared" ref="C917:E917" si="2726">C902</f>
        <v>63.39</v>
      </c>
      <c r="D917" s="16">
        <f t="shared" ref="D917:D928" si="2727">IF(C917&gt;1.05*B917,C917-B917,0)</f>
        <v>0</v>
      </c>
      <c r="E917" s="17">
        <f>D917*Premissas!$C$6</f>
        <v>0</v>
      </c>
      <c r="F917" s="15">
        <f t="shared" ref="F917:F980" si="2728">LARGE(B917:C917,1)</f>
        <v>107</v>
      </c>
      <c r="G917" s="18">
        <f>F917*Premissas!$C$5</f>
        <v>3449.3198354950964</v>
      </c>
      <c r="H917" s="22">
        <f t="shared" ref="H917:H928" si="2729">G917+E917</f>
        <v>3449.3198354950964</v>
      </c>
      <c r="J917" t="s">
        <v>162</v>
      </c>
      <c r="K917">
        <f t="shared" si="2723"/>
        <v>46.48</v>
      </c>
    </row>
    <row r="918" spans="1:12" x14ac:dyDescent="0.25">
      <c r="A918" s="6" t="str">
        <f t="shared" ref="A918:C918" si="2730">A903</f>
        <v>setembro/19</v>
      </c>
      <c r="B918" s="29">
        <f t="shared" ref="B918" si="2731">IF(K918*1.05&lt;C918,K916,K918)</f>
        <v>107</v>
      </c>
      <c r="C918" s="6">
        <f t="shared" ref="C918:E918" si="2732">C903</f>
        <v>58.91</v>
      </c>
      <c r="D918" s="16">
        <f t="shared" si="2727"/>
        <v>0</v>
      </c>
      <c r="E918" s="17">
        <f>D918*Premissas!$C$6</f>
        <v>0</v>
      </c>
      <c r="F918" s="15">
        <f t="shared" si="2728"/>
        <v>107</v>
      </c>
      <c r="G918" s="18">
        <f>F918*Premissas!$C$5</f>
        <v>3449.3198354950964</v>
      </c>
      <c r="H918" s="22">
        <f t="shared" si="2729"/>
        <v>3449.3198354950964</v>
      </c>
      <c r="J918" t="s">
        <v>164</v>
      </c>
      <c r="K918">
        <f t="shared" ref="K918" si="2733">K903+1</f>
        <v>107</v>
      </c>
    </row>
    <row r="919" spans="1:12" x14ac:dyDescent="0.25">
      <c r="A919" s="6" t="str">
        <f t="shared" ref="A919:C919" si="2734">A904</f>
        <v>agosto/19</v>
      </c>
      <c r="B919" s="29">
        <f t="shared" ref="B919" si="2735">IF(K918*1.05&lt;C919,K916,K918)</f>
        <v>107</v>
      </c>
      <c r="C919" s="6">
        <f t="shared" ref="C919:E919" si="2736">C904</f>
        <v>46.48</v>
      </c>
      <c r="D919" s="16">
        <f t="shared" si="2727"/>
        <v>0</v>
      </c>
      <c r="E919" s="17">
        <f>D919*Premissas!$C$6</f>
        <v>0</v>
      </c>
      <c r="F919" s="15">
        <f t="shared" si="2728"/>
        <v>107</v>
      </c>
      <c r="G919" s="18">
        <f>F919*Premissas!$C$5</f>
        <v>3449.3198354950964</v>
      </c>
      <c r="H919" s="22">
        <f t="shared" si="2729"/>
        <v>3449.3198354950964</v>
      </c>
      <c r="J919" t="s">
        <v>163</v>
      </c>
      <c r="L919" s="108">
        <f t="shared" ref="L919" si="2737">H929</f>
        <v>41391.838025941142</v>
      </c>
    </row>
    <row r="920" spans="1:12" x14ac:dyDescent="0.25">
      <c r="A920" s="6" t="str">
        <f t="shared" ref="A920:C920" si="2738">A905</f>
        <v>julho/19</v>
      </c>
      <c r="B920" s="29">
        <f t="shared" ref="B920" si="2739">IF(K918*1.05&lt;C920,K916,K918)</f>
        <v>107</v>
      </c>
      <c r="C920" s="6">
        <f t="shared" ref="C920:E920" si="2740">C905</f>
        <v>63.17</v>
      </c>
      <c r="D920" s="16">
        <f t="shared" si="2727"/>
        <v>0</v>
      </c>
      <c r="E920" s="17">
        <f>D920*Premissas!$C$6</f>
        <v>0</v>
      </c>
      <c r="F920" s="15">
        <f t="shared" si="2728"/>
        <v>107</v>
      </c>
      <c r="G920" s="18">
        <f>F920*Premissas!$C$5</f>
        <v>3449.3198354950964</v>
      </c>
      <c r="H920" s="22">
        <f t="shared" si="2729"/>
        <v>3449.3198354950964</v>
      </c>
    </row>
    <row r="921" spans="1:12" x14ac:dyDescent="0.25">
      <c r="A921" s="6" t="str">
        <f t="shared" ref="A921:C921" si="2741">A906</f>
        <v>junho/19</v>
      </c>
      <c r="B921" s="29">
        <f t="shared" ref="B921" si="2742">IF(K918*1.05&lt;C921,K916,K918)</f>
        <v>107</v>
      </c>
      <c r="C921" s="6">
        <f t="shared" ref="C921:E921" si="2743">C906</f>
        <v>59.47</v>
      </c>
      <c r="D921" s="16">
        <f t="shared" si="2727"/>
        <v>0</v>
      </c>
      <c r="E921" s="17">
        <f>D921*Premissas!$C$6</f>
        <v>0</v>
      </c>
      <c r="F921" s="15">
        <f t="shared" si="2728"/>
        <v>107</v>
      </c>
      <c r="G921" s="18">
        <f>F921*Premissas!$C$5</f>
        <v>3449.3198354950964</v>
      </c>
      <c r="H921" s="22">
        <f t="shared" si="2729"/>
        <v>3449.3198354950964</v>
      </c>
    </row>
    <row r="922" spans="1:12" x14ac:dyDescent="0.25">
      <c r="A922" s="6" t="str">
        <f t="shared" ref="A922:C922" si="2744">A907</f>
        <v>maio/19</v>
      </c>
      <c r="B922" s="29">
        <f t="shared" ref="B922" si="2745">IF(K918*1.05&lt;C922,K916,K918)</f>
        <v>107</v>
      </c>
      <c r="C922" s="6">
        <f t="shared" ref="C922:E922" si="2746">C907</f>
        <v>61.04</v>
      </c>
      <c r="D922" s="16">
        <f t="shared" si="2727"/>
        <v>0</v>
      </c>
      <c r="E922" s="17">
        <f>D922*Premissas!$C$6</f>
        <v>0</v>
      </c>
      <c r="F922" s="15">
        <f t="shared" si="2728"/>
        <v>107</v>
      </c>
      <c r="G922" s="18">
        <f>F922*Premissas!$C$5</f>
        <v>3449.3198354950964</v>
      </c>
      <c r="H922" s="22">
        <f t="shared" si="2729"/>
        <v>3449.3198354950964</v>
      </c>
    </row>
    <row r="923" spans="1:12" x14ac:dyDescent="0.25">
      <c r="A923" s="6" t="str">
        <f t="shared" ref="A923:C923" si="2747">A908</f>
        <v>abril/19</v>
      </c>
      <c r="B923" s="29">
        <f t="shared" ref="B923" si="2748">IF(K918*1.05&lt;C923,K916,K918)</f>
        <v>107</v>
      </c>
      <c r="C923" s="6">
        <f t="shared" ref="C923:E923" si="2749">C908</f>
        <v>81.98</v>
      </c>
      <c r="D923" s="16">
        <f t="shared" si="2727"/>
        <v>0</v>
      </c>
      <c r="E923" s="17">
        <f>D923*Premissas!$C$6</f>
        <v>0</v>
      </c>
      <c r="F923" s="15">
        <f t="shared" si="2728"/>
        <v>107</v>
      </c>
      <c r="G923" s="18">
        <f>F923*Premissas!$C$5</f>
        <v>3449.3198354950964</v>
      </c>
      <c r="H923" s="22">
        <f t="shared" si="2729"/>
        <v>3449.3198354950964</v>
      </c>
    </row>
    <row r="924" spans="1:12" x14ac:dyDescent="0.25">
      <c r="A924" s="6" t="str">
        <f t="shared" ref="A924:C924" si="2750">A909</f>
        <v>março/19</v>
      </c>
      <c r="B924" s="29">
        <f t="shared" ref="B924" si="2751">IF(K918*1.05&lt;C924,K916,K918)</f>
        <v>107</v>
      </c>
      <c r="C924" s="6">
        <f t="shared" ref="C924:E924" si="2752">C909</f>
        <v>77.73</v>
      </c>
      <c r="D924" s="16">
        <f t="shared" si="2727"/>
        <v>0</v>
      </c>
      <c r="E924" s="17">
        <f>D924*Premissas!$C$6</f>
        <v>0</v>
      </c>
      <c r="F924" s="15">
        <f t="shared" si="2728"/>
        <v>107</v>
      </c>
      <c r="G924" s="18">
        <f>F924*Premissas!$C$5</f>
        <v>3449.3198354950964</v>
      </c>
      <c r="H924" s="22">
        <f t="shared" si="2729"/>
        <v>3449.3198354950964</v>
      </c>
    </row>
    <row r="925" spans="1:12" x14ac:dyDescent="0.25">
      <c r="A925" s="6" t="str">
        <f t="shared" ref="A925:C925" si="2753">A910</f>
        <v>fevereiro/19</v>
      </c>
      <c r="B925" s="29">
        <f t="shared" ref="B925" si="2754">IF(K918*1.05&lt;C925,K916,K918)</f>
        <v>107</v>
      </c>
      <c r="C925" s="6">
        <f t="shared" ref="C925:E925" si="2755">C910</f>
        <v>89.49</v>
      </c>
      <c r="D925" s="16">
        <f t="shared" si="2727"/>
        <v>0</v>
      </c>
      <c r="E925" s="17">
        <f>D925*Premissas!$C$6</f>
        <v>0</v>
      </c>
      <c r="F925" s="15">
        <f t="shared" si="2728"/>
        <v>107</v>
      </c>
      <c r="G925" s="18">
        <f>F925*Premissas!$C$5</f>
        <v>3449.3198354950964</v>
      </c>
      <c r="H925" s="22">
        <f t="shared" si="2729"/>
        <v>3449.3198354950964</v>
      </c>
    </row>
    <row r="926" spans="1:12" x14ac:dyDescent="0.25">
      <c r="A926" s="6" t="str">
        <f t="shared" ref="A926:C926" si="2756">A911</f>
        <v>janeiro/19</v>
      </c>
      <c r="B926" s="29">
        <f t="shared" ref="B926" si="2757">IF(K918*1.05&lt;C926,K916,K918)</f>
        <v>107</v>
      </c>
      <c r="C926" s="6">
        <f t="shared" ref="C926:E926" si="2758">C911</f>
        <v>81.09</v>
      </c>
      <c r="D926" s="16">
        <f t="shared" si="2727"/>
        <v>0</v>
      </c>
      <c r="E926" s="17">
        <f>D926*Premissas!$C$6</f>
        <v>0</v>
      </c>
      <c r="F926" s="15">
        <f t="shared" si="2728"/>
        <v>107</v>
      </c>
      <c r="G926" s="18">
        <f>F926*Premissas!$C$5</f>
        <v>3449.3198354950964</v>
      </c>
      <c r="H926" s="22">
        <f t="shared" si="2729"/>
        <v>3449.3198354950964</v>
      </c>
    </row>
    <row r="927" spans="1:12" x14ac:dyDescent="0.25">
      <c r="A927" s="6" t="str">
        <f t="shared" ref="A927:C927" si="2759">A912</f>
        <v>dezembro/18</v>
      </c>
      <c r="B927" s="29">
        <f t="shared" ref="B927" si="2760">IF(K918*1.05&lt;C927,K916,K918)</f>
        <v>107</v>
      </c>
      <c r="C927" s="6">
        <f t="shared" ref="C927:E927" si="2761">C912</f>
        <v>66.98</v>
      </c>
      <c r="D927" s="16">
        <f t="shared" si="2727"/>
        <v>0</v>
      </c>
      <c r="E927" s="17">
        <f>D927*Premissas!$C$6</f>
        <v>0</v>
      </c>
      <c r="F927" s="15">
        <f t="shared" si="2728"/>
        <v>107</v>
      </c>
      <c r="G927" s="18">
        <f>F927*Premissas!$C$5</f>
        <v>3449.3198354950964</v>
      </c>
      <c r="H927" s="22">
        <f t="shared" si="2729"/>
        <v>3449.3198354950964</v>
      </c>
    </row>
    <row r="928" spans="1:12" x14ac:dyDescent="0.25">
      <c r="A928" s="6" t="str">
        <f t="shared" ref="A928:C928" si="2762">A913</f>
        <v>novembro/18</v>
      </c>
      <c r="B928" s="29">
        <f t="shared" ref="B928" si="2763">IF(K918*1.05&lt;C928,K916,K918)</f>
        <v>107</v>
      </c>
      <c r="C928" s="6">
        <f t="shared" ref="C928:E929" si="2764">C913</f>
        <v>66.42</v>
      </c>
      <c r="D928" s="16">
        <f t="shared" si="2727"/>
        <v>0</v>
      </c>
      <c r="E928" s="17">
        <f>D928*Premissas!$C$6</f>
        <v>0</v>
      </c>
      <c r="F928" s="15">
        <f t="shared" si="2728"/>
        <v>107</v>
      </c>
      <c r="G928" s="18">
        <f>F928*Premissas!$C$5</f>
        <v>3449.3198354950964</v>
      </c>
      <c r="H928" s="22">
        <f t="shared" si="2729"/>
        <v>3449.3198354950964</v>
      </c>
    </row>
    <row r="929" spans="1:12" x14ac:dyDescent="0.25">
      <c r="A929" s="6" t="str">
        <f t="shared" ref="A929:C929" si="2765">A914</f>
        <v>Total/Média</v>
      </c>
      <c r="B929" s="6"/>
      <c r="C929" s="6">
        <f t="shared" si="2764"/>
        <v>89.49</v>
      </c>
      <c r="D929" s="5"/>
      <c r="E929" s="27">
        <f t="shared" ref="E929" si="2766">SUM(E917:E928)</f>
        <v>0</v>
      </c>
      <c r="F929" s="5"/>
      <c r="G929" s="27">
        <f t="shared" ref="G929:H929" si="2767">SUM(G917:G928)</f>
        <v>41391.838025941142</v>
      </c>
      <c r="H929" s="27">
        <f t="shared" si="2767"/>
        <v>41391.838025941142</v>
      </c>
    </row>
    <row r="931" spans="1:12" x14ac:dyDescent="0.25">
      <c r="A931" s="6" t="str">
        <f t="shared" ref="A931:C931" si="2768">A916</f>
        <v>Data</v>
      </c>
      <c r="B931" s="6" t="str">
        <f t="shared" si="2768"/>
        <v>kW (C)</v>
      </c>
      <c r="C931" s="6" t="str">
        <f t="shared" si="2768"/>
        <v>kW (L)</v>
      </c>
      <c r="D931" s="14" t="s">
        <v>20</v>
      </c>
      <c r="E931" s="14" t="s">
        <v>21</v>
      </c>
      <c r="F931" s="6" t="s">
        <v>22</v>
      </c>
      <c r="G931" s="6" t="s">
        <v>23</v>
      </c>
      <c r="H931" s="14" t="s">
        <v>26</v>
      </c>
      <c r="J931" s="52" t="s">
        <v>161</v>
      </c>
      <c r="K931">
        <f t="shared" ref="K931:K932" si="2769">K916</f>
        <v>89.49</v>
      </c>
    </row>
    <row r="932" spans="1:12" x14ac:dyDescent="0.25">
      <c r="A932" s="6" t="str">
        <f t="shared" ref="A932:C932" si="2770">A917</f>
        <v>outubro/19</v>
      </c>
      <c r="B932" s="29">
        <f t="shared" ref="B932" si="2771">IF(K933*1.05&lt;C932,K931,K933)</f>
        <v>108</v>
      </c>
      <c r="C932" s="6">
        <f t="shared" ref="C932:E932" si="2772">C917</f>
        <v>63.39</v>
      </c>
      <c r="D932" s="16">
        <f t="shared" ref="D932:D943" si="2773">IF(C932&gt;1.05*B932,C932-B932,0)</f>
        <v>0</v>
      </c>
      <c r="E932" s="17">
        <f>D932*Premissas!$C$6</f>
        <v>0</v>
      </c>
      <c r="F932" s="15">
        <f t="shared" ref="F932:F995" si="2774">LARGE(B932:C932,1)</f>
        <v>108</v>
      </c>
      <c r="G932" s="18">
        <f>F932*Premissas!$C$5</f>
        <v>3481.5564694716863</v>
      </c>
      <c r="H932" s="22">
        <f t="shared" ref="H932:H943" si="2775">G932+E932</f>
        <v>3481.5564694716863</v>
      </c>
      <c r="J932" t="s">
        <v>162</v>
      </c>
      <c r="K932">
        <f t="shared" si="2769"/>
        <v>46.48</v>
      </c>
    </row>
    <row r="933" spans="1:12" x14ac:dyDescent="0.25">
      <c r="A933" s="6" t="str">
        <f t="shared" ref="A933:C933" si="2776">A918</f>
        <v>setembro/19</v>
      </c>
      <c r="B933" s="29">
        <f t="shared" ref="B933" si="2777">IF(K933*1.05&lt;C933,K931,K933)</f>
        <v>108</v>
      </c>
      <c r="C933" s="6">
        <f t="shared" ref="C933:E933" si="2778">C918</f>
        <v>58.91</v>
      </c>
      <c r="D933" s="16">
        <f t="shared" si="2773"/>
        <v>0</v>
      </c>
      <c r="E933" s="17">
        <f>D933*Premissas!$C$6</f>
        <v>0</v>
      </c>
      <c r="F933" s="15">
        <f t="shared" si="2774"/>
        <v>108</v>
      </c>
      <c r="G933" s="18">
        <f>F933*Premissas!$C$5</f>
        <v>3481.5564694716863</v>
      </c>
      <c r="H933" s="22">
        <f t="shared" si="2775"/>
        <v>3481.5564694716863</v>
      </c>
      <c r="J933" t="s">
        <v>164</v>
      </c>
      <c r="K933">
        <f t="shared" ref="K933" si="2779">K918+1</f>
        <v>108</v>
      </c>
    </row>
    <row r="934" spans="1:12" x14ac:dyDescent="0.25">
      <c r="A934" s="6" t="str">
        <f t="shared" ref="A934:C934" si="2780">A919</f>
        <v>agosto/19</v>
      </c>
      <c r="B934" s="29">
        <f t="shared" ref="B934" si="2781">IF(K933*1.05&lt;C934,K931,K933)</f>
        <v>108</v>
      </c>
      <c r="C934" s="6">
        <f t="shared" ref="C934:E934" si="2782">C919</f>
        <v>46.48</v>
      </c>
      <c r="D934" s="16">
        <f t="shared" si="2773"/>
        <v>0</v>
      </c>
      <c r="E934" s="17">
        <f>D934*Premissas!$C$6</f>
        <v>0</v>
      </c>
      <c r="F934" s="15">
        <f t="shared" si="2774"/>
        <v>108</v>
      </c>
      <c r="G934" s="18">
        <f>F934*Premissas!$C$5</f>
        <v>3481.5564694716863</v>
      </c>
      <c r="H934" s="22">
        <f t="shared" si="2775"/>
        <v>3481.5564694716863</v>
      </c>
      <c r="J934" t="s">
        <v>163</v>
      </c>
      <c r="L934" s="108">
        <f t="shared" ref="L934" si="2783">H944</f>
        <v>41778.677633660234</v>
      </c>
    </row>
    <row r="935" spans="1:12" x14ac:dyDescent="0.25">
      <c r="A935" s="6" t="str">
        <f t="shared" ref="A935:C935" si="2784">A920</f>
        <v>julho/19</v>
      </c>
      <c r="B935" s="29">
        <f t="shared" ref="B935" si="2785">IF(K933*1.05&lt;C935,K931,K933)</f>
        <v>108</v>
      </c>
      <c r="C935" s="6">
        <f t="shared" ref="C935:E935" si="2786">C920</f>
        <v>63.17</v>
      </c>
      <c r="D935" s="16">
        <f t="shared" si="2773"/>
        <v>0</v>
      </c>
      <c r="E935" s="17">
        <f>D935*Premissas!$C$6</f>
        <v>0</v>
      </c>
      <c r="F935" s="15">
        <f t="shared" si="2774"/>
        <v>108</v>
      </c>
      <c r="G935" s="18">
        <f>F935*Premissas!$C$5</f>
        <v>3481.5564694716863</v>
      </c>
      <c r="H935" s="22">
        <f t="shared" si="2775"/>
        <v>3481.5564694716863</v>
      </c>
    </row>
    <row r="936" spans="1:12" x14ac:dyDescent="0.25">
      <c r="A936" s="6" t="str">
        <f t="shared" ref="A936:C936" si="2787">A921</f>
        <v>junho/19</v>
      </c>
      <c r="B936" s="29">
        <f t="shared" ref="B936" si="2788">IF(K933*1.05&lt;C936,K931,K933)</f>
        <v>108</v>
      </c>
      <c r="C936" s="6">
        <f t="shared" ref="C936:E936" si="2789">C921</f>
        <v>59.47</v>
      </c>
      <c r="D936" s="16">
        <f t="shared" si="2773"/>
        <v>0</v>
      </c>
      <c r="E936" s="17">
        <f>D936*Premissas!$C$6</f>
        <v>0</v>
      </c>
      <c r="F936" s="15">
        <f t="shared" si="2774"/>
        <v>108</v>
      </c>
      <c r="G936" s="18">
        <f>F936*Premissas!$C$5</f>
        <v>3481.5564694716863</v>
      </c>
      <c r="H936" s="22">
        <f t="shared" si="2775"/>
        <v>3481.5564694716863</v>
      </c>
    </row>
    <row r="937" spans="1:12" x14ac:dyDescent="0.25">
      <c r="A937" s="6" t="str">
        <f t="shared" ref="A937:C937" si="2790">A922</f>
        <v>maio/19</v>
      </c>
      <c r="B937" s="29">
        <f t="shared" ref="B937" si="2791">IF(K933*1.05&lt;C937,K931,K933)</f>
        <v>108</v>
      </c>
      <c r="C937" s="6">
        <f t="shared" ref="C937:E937" si="2792">C922</f>
        <v>61.04</v>
      </c>
      <c r="D937" s="16">
        <f t="shared" si="2773"/>
        <v>0</v>
      </c>
      <c r="E937" s="17">
        <f>D937*Premissas!$C$6</f>
        <v>0</v>
      </c>
      <c r="F937" s="15">
        <f t="shared" si="2774"/>
        <v>108</v>
      </c>
      <c r="G937" s="18">
        <f>F937*Premissas!$C$5</f>
        <v>3481.5564694716863</v>
      </c>
      <c r="H937" s="22">
        <f t="shared" si="2775"/>
        <v>3481.5564694716863</v>
      </c>
    </row>
    <row r="938" spans="1:12" x14ac:dyDescent="0.25">
      <c r="A938" s="6" t="str">
        <f t="shared" ref="A938:C938" si="2793">A923</f>
        <v>abril/19</v>
      </c>
      <c r="B938" s="29">
        <f t="shared" ref="B938" si="2794">IF(K933*1.05&lt;C938,K931,K933)</f>
        <v>108</v>
      </c>
      <c r="C938" s="6">
        <f t="shared" ref="C938:E938" si="2795">C923</f>
        <v>81.98</v>
      </c>
      <c r="D938" s="16">
        <f t="shared" si="2773"/>
        <v>0</v>
      </c>
      <c r="E938" s="17">
        <f>D938*Premissas!$C$6</f>
        <v>0</v>
      </c>
      <c r="F938" s="15">
        <f t="shared" si="2774"/>
        <v>108</v>
      </c>
      <c r="G938" s="18">
        <f>F938*Premissas!$C$5</f>
        <v>3481.5564694716863</v>
      </c>
      <c r="H938" s="22">
        <f t="shared" si="2775"/>
        <v>3481.5564694716863</v>
      </c>
    </row>
    <row r="939" spans="1:12" x14ac:dyDescent="0.25">
      <c r="A939" s="6" t="str">
        <f t="shared" ref="A939:C939" si="2796">A924</f>
        <v>março/19</v>
      </c>
      <c r="B939" s="29">
        <f t="shared" ref="B939" si="2797">IF(K933*1.05&lt;C939,K931,K933)</f>
        <v>108</v>
      </c>
      <c r="C939" s="6">
        <f t="shared" ref="C939:E939" si="2798">C924</f>
        <v>77.73</v>
      </c>
      <c r="D939" s="16">
        <f t="shared" si="2773"/>
        <v>0</v>
      </c>
      <c r="E939" s="17">
        <f>D939*Premissas!$C$6</f>
        <v>0</v>
      </c>
      <c r="F939" s="15">
        <f t="shared" si="2774"/>
        <v>108</v>
      </c>
      <c r="G939" s="18">
        <f>F939*Premissas!$C$5</f>
        <v>3481.5564694716863</v>
      </c>
      <c r="H939" s="22">
        <f t="shared" si="2775"/>
        <v>3481.5564694716863</v>
      </c>
    </row>
    <row r="940" spans="1:12" x14ac:dyDescent="0.25">
      <c r="A940" s="6" t="str">
        <f t="shared" ref="A940:C940" si="2799">A925</f>
        <v>fevereiro/19</v>
      </c>
      <c r="B940" s="29">
        <f t="shared" ref="B940" si="2800">IF(K933*1.05&lt;C940,K931,K933)</f>
        <v>108</v>
      </c>
      <c r="C940" s="6">
        <f t="shared" ref="C940:E940" si="2801">C925</f>
        <v>89.49</v>
      </c>
      <c r="D940" s="16">
        <f t="shared" si="2773"/>
        <v>0</v>
      </c>
      <c r="E940" s="17">
        <f>D940*Premissas!$C$6</f>
        <v>0</v>
      </c>
      <c r="F940" s="15">
        <f t="shared" si="2774"/>
        <v>108</v>
      </c>
      <c r="G940" s="18">
        <f>F940*Premissas!$C$5</f>
        <v>3481.5564694716863</v>
      </c>
      <c r="H940" s="22">
        <f t="shared" si="2775"/>
        <v>3481.5564694716863</v>
      </c>
    </row>
    <row r="941" spans="1:12" x14ac:dyDescent="0.25">
      <c r="A941" s="6" t="str">
        <f t="shared" ref="A941:C941" si="2802">A926</f>
        <v>janeiro/19</v>
      </c>
      <c r="B941" s="29">
        <f t="shared" ref="B941" si="2803">IF(K933*1.05&lt;C941,K931,K933)</f>
        <v>108</v>
      </c>
      <c r="C941" s="6">
        <f t="shared" ref="C941:E941" si="2804">C926</f>
        <v>81.09</v>
      </c>
      <c r="D941" s="16">
        <f t="shared" si="2773"/>
        <v>0</v>
      </c>
      <c r="E941" s="17">
        <f>D941*Premissas!$C$6</f>
        <v>0</v>
      </c>
      <c r="F941" s="15">
        <f t="shared" si="2774"/>
        <v>108</v>
      </c>
      <c r="G941" s="18">
        <f>F941*Premissas!$C$5</f>
        <v>3481.5564694716863</v>
      </c>
      <c r="H941" s="22">
        <f t="shared" si="2775"/>
        <v>3481.5564694716863</v>
      </c>
    </row>
    <row r="942" spans="1:12" x14ac:dyDescent="0.25">
      <c r="A942" s="6" t="str">
        <f t="shared" ref="A942:C942" si="2805">A927</f>
        <v>dezembro/18</v>
      </c>
      <c r="B942" s="29">
        <f t="shared" ref="B942" si="2806">IF(K933*1.05&lt;C942,K931,K933)</f>
        <v>108</v>
      </c>
      <c r="C942" s="6">
        <f t="shared" ref="C942:E942" si="2807">C927</f>
        <v>66.98</v>
      </c>
      <c r="D942" s="16">
        <f t="shared" si="2773"/>
        <v>0</v>
      </c>
      <c r="E942" s="17">
        <f>D942*Premissas!$C$6</f>
        <v>0</v>
      </c>
      <c r="F942" s="15">
        <f t="shared" si="2774"/>
        <v>108</v>
      </c>
      <c r="G942" s="18">
        <f>F942*Premissas!$C$5</f>
        <v>3481.5564694716863</v>
      </c>
      <c r="H942" s="22">
        <f t="shared" si="2775"/>
        <v>3481.5564694716863</v>
      </c>
    </row>
    <row r="943" spans="1:12" x14ac:dyDescent="0.25">
      <c r="A943" s="6" t="str">
        <f t="shared" ref="A943:C943" si="2808">A928</f>
        <v>novembro/18</v>
      </c>
      <c r="B943" s="29">
        <f t="shared" ref="B943" si="2809">IF(K933*1.05&lt;C943,K931,K933)</f>
        <v>108</v>
      </c>
      <c r="C943" s="6">
        <f t="shared" ref="C943:E944" si="2810">C928</f>
        <v>66.42</v>
      </c>
      <c r="D943" s="16">
        <f t="shared" si="2773"/>
        <v>0</v>
      </c>
      <c r="E943" s="17">
        <f>D943*Premissas!$C$6</f>
        <v>0</v>
      </c>
      <c r="F943" s="15">
        <f t="shared" si="2774"/>
        <v>108</v>
      </c>
      <c r="G943" s="18">
        <f>F943*Premissas!$C$5</f>
        <v>3481.5564694716863</v>
      </c>
      <c r="H943" s="22">
        <f t="shared" si="2775"/>
        <v>3481.5564694716863</v>
      </c>
    </row>
    <row r="944" spans="1:12" x14ac:dyDescent="0.25">
      <c r="A944" s="6" t="str">
        <f t="shared" ref="A944:C944" si="2811">A929</f>
        <v>Total/Média</v>
      </c>
      <c r="B944" s="6"/>
      <c r="C944" s="6">
        <f t="shared" si="2810"/>
        <v>89.49</v>
      </c>
      <c r="D944" s="5"/>
      <c r="E944" s="27">
        <f t="shared" ref="E944" si="2812">SUM(E932:E943)</f>
        <v>0</v>
      </c>
      <c r="F944" s="5"/>
      <c r="G944" s="27">
        <f t="shared" ref="G944:H944" si="2813">SUM(G932:G943)</f>
        <v>41778.677633660234</v>
      </c>
      <c r="H944" s="27">
        <f t="shared" si="2813"/>
        <v>41778.677633660234</v>
      </c>
    </row>
    <row r="946" spans="1:12" x14ac:dyDescent="0.25">
      <c r="A946" s="6" t="str">
        <f t="shared" ref="A946:C946" si="2814">A931</f>
        <v>Data</v>
      </c>
      <c r="B946" s="6" t="str">
        <f t="shared" si="2814"/>
        <v>kW (C)</v>
      </c>
      <c r="C946" s="6" t="str">
        <f t="shared" si="2814"/>
        <v>kW (L)</v>
      </c>
      <c r="D946" s="14" t="s">
        <v>20</v>
      </c>
      <c r="E946" s="14" t="s">
        <v>21</v>
      </c>
      <c r="F946" s="6" t="s">
        <v>22</v>
      </c>
      <c r="G946" s="6" t="s">
        <v>23</v>
      </c>
      <c r="H946" s="14" t="s">
        <v>26</v>
      </c>
      <c r="J946" s="52" t="s">
        <v>161</v>
      </c>
      <c r="K946">
        <f t="shared" ref="K946:K947" si="2815">K931</f>
        <v>89.49</v>
      </c>
    </row>
    <row r="947" spans="1:12" x14ac:dyDescent="0.25">
      <c r="A947" s="6" t="str">
        <f t="shared" ref="A947:C947" si="2816">A932</f>
        <v>outubro/19</v>
      </c>
      <c r="B947" s="29">
        <f t="shared" ref="B947" si="2817">IF(K948*1.05&lt;C947,K946,K948)</f>
        <v>109</v>
      </c>
      <c r="C947" s="6">
        <f t="shared" ref="C947:E947" si="2818">C932</f>
        <v>63.39</v>
      </c>
      <c r="D947" s="16">
        <f t="shared" ref="D947:D958" si="2819">IF(C947&gt;1.05*B947,C947-B947,0)</f>
        <v>0</v>
      </c>
      <c r="E947" s="17">
        <f>D947*Premissas!$C$6</f>
        <v>0</v>
      </c>
      <c r="F947" s="15">
        <f t="shared" ref="F947:F1010" si="2820">LARGE(B947:C947,1)</f>
        <v>109</v>
      </c>
      <c r="G947" s="18">
        <f>F947*Premissas!$C$5</f>
        <v>3513.7931034482758</v>
      </c>
      <c r="H947" s="22">
        <f t="shared" ref="H947:H958" si="2821">G947+E947</f>
        <v>3513.7931034482758</v>
      </c>
      <c r="J947" t="s">
        <v>162</v>
      </c>
      <c r="K947">
        <f t="shared" si="2815"/>
        <v>46.48</v>
      </c>
    </row>
    <row r="948" spans="1:12" x14ac:dyDescent="0.25">
      <c r="A948" s="6" t="str">
        <f t="shared" ref="A948:C948" si="2822">A933</f>
        <v>setembro/19</v>
      </c>
      <c r="B948" s="29">
        <f t="shared" ref="B948" si="2823">IF(K948*1.05&lt;C948,K946,K948)</f>
        <v>109</v>
      </c>
      <c r="C948" s="6">
        <f t="shared" ref="C948:E948" si="2824">C933</f>
        <v>58.91</v>
      </c>
      <c r="D948" s="16">
        <f t="shared" si="2819"/>
        <v>0</v>
      </c>
      <c r="E948" s="17">
        <f>D948*Premissas!$C$6</f>
        <v>0</v>
      </c>
      <c r="F948" s="15">
        <f t="shared" si="2820"/>
        <v>109</v>
      </c>
      <c r="G948" s="18">
        <f>F948*Premissas!$C$5</f>
        <v>3513.7931034482758</v>
      </c>
      <c r="H948" s="22">
        <f t="shared" si="2821"/>
        <v>3513.7931034482758</v>
      </c>
      <c r="J948" t="s">
        <v>164</v>
      </c>
      <c r="K948">
        <f t="shared" ref="K948" si="2825">K933+1</f>
        <v>109</v>
      </c>
    </row>
    <row r="949" spans="1:12" x14ac:dyDescent="0.25">
      <c r="A949" s="6" t="str">
        <f t="shared" ref="A949:C949" si="2826">A934</f>
        <v>agosto/19</v>
      </c>
      <c r="B949" s="29">
        <f t="shared" ref="B949" si="2827">IF(K948*1.05&lt;C949,K946,K948)</f>
        <v>109</v>
      </c>
      <c r="C949" s="6">
        <f t="shared" ref="C949:E949" si="2828">C934</f>
        <v>46.48</v>
      </c>
      <c r="D949" s="16">
        <f t="shared" si="2819"/>
        <v>0</v>
      </c>
      <c r="E949" s="17">
        <f>D949*Premissas!$C$6</f>
        <v>0</v>
      </c>
      <c r="F949" s="15">
        <f t="shared" si="2820"/>
        <v>109</v>
      </c>
      <c r="G949" s="18">
        <f>F949*Premissas!$C$5</f>
        <v>3513.7931034482758</v>
      </c>
      <c r="H949" s="22">
        <f t="shared" si="2821"/>
        <v>3513.7931034482758</v>
      </c>
      <c r="J949" t="s">
        <v>163</v>
      </c>
      <c r="L949" s="108">
        <f t="shared" ref="L949" si="2829">H959</f>
        <v>42165.517241379312</v>
      </c>
    </row>
    <row r="950" spans="1:12" x14ac:dyDescent="0.25">
      <c r="A950" s="6" t="str">
        <f t="shared" ref="A950:C950" si="2830">A935</f>
        <v>julho/19</v>
      </c>
      <c r="B950" s="29">
        <f t="shared" ref="B950" si="2831">IF(K948*1.05&lt;C950,K946,K948)</f>
        <v>109</v>
      </c>
      <c r="C950" s="6">
        <f t="shared" ref="C950:E950" si="2832">C935</f>
        <v>63.17</v>
      </c>
      <c r="D950" s="16">
        <f t="shared" si="2819"/>
        <v>0</v>
      </c>
      <c r="E950" s="17">
        <f>D950*Premissas!$C$6</f>
        <v>0</v>
      </c>
      <c r="F950" s="15">
        <f t="shared" si="2820"/>
        <v>109</v>
      </c>
      <c r="G950" s="18">
        <f>F950*Premissas!$C$5</f>
        <v>3513.7931034482758</v>
      </c>
      <c r="H950" s="22">
        <f t="shared" si="2821"/>
        <v>3513.7931034482758</v>
      </c>
    </row>
    <row r="951" spans="1:12" x14ac:dyDescent="0.25">
      <c r="A951" s="6" t="str">
        <f t="shared" ref="A951:C951" si="2833">A936</f>
        <v>junho/19</v>
      </c>
      <c r="B951" s="29">
        <f t="shared" ref="B951" si="2834">IF(K948*1.05&lt;C951,K946,K948)</f>
        <v>109</v>
      </c>
      <c r="C951" s="6">
        <f t="shared" ref="C951:E951" si="2835">C936</f>
        <v>59.47</v>
      </c>
      <c r="D951" s="16">
        <f t="shared" si="2819"/>
        <v>0</v>
      </c>
      <c r="E951" s="17">
        <f>D951*Premissas!$C$6</f>
        <v>0</v>
      </c>
      <c r="F951" s="15">
        <f t="shared" si="2820"/>
        <v>109</v>
      </c>
      <c r="G951" s="18">
        <f>F951*Premissas!$C$5</f>
        <v>3513.7931034482758</v>
      </c>
      <c r="H951" s="22">
        <f t="shared" si="2821"/>
        <v>3513.7931034482758</v>
      </c>
    </row>
    <row r="952" spans="1:12" x14ac:dyDescent="0.25">
      <c r="A952" s="6" t="str">
        <f t="shared" ref="A952:C952" si="2836">A937</f>
        <v>maio/19</v>
      </c>
      <c r="B952" s="29">
        <f t="shared" ref="B952" si="2837">IF(K948*1.05&lt;C952,K946,K948)</f>
        <v>109</v>
      </c>
      <c r="C952" s="6">
        <f t="shared" ref="C952:E952" si="2838">C937</f>
        <v>61.04</v>
      </c>
      <c r="D952" s="16">
        <f t="shared" si="2819"/>
        <v>0</v>
      </c>
      <c r="E952" s="17">
        <f>D952*Premissas!$C$6</f>
        <v>0</v>
      </c>
      <c r="F952" s="15">
        <f t="shared" si="2820"/>
        <v>109</v>
      </c>
      <c r="G952" s="18">
        <f>F952*Premissas!$C$5</f>
        <v>3513.7931034482758</v>
      </c>
      <c r="H952" s="22">
        <f t="shared" si="2821"/>
        <v>3513.7931034482758</v>
      </c>
    </row>
    <row r="953" spans="1:12" x14ac:dyDescent="0.25">
      <c r="A953" s="6" t="str">
        <f t="shared" ref="A953:C953" si="2839">A938</f>
        <v>abril/19</v>
      </c>
      <c r="B953" s="29">
        <f t="shared" ref="B953" si="2840">IF(K948*1.05&lt;C953,K946,K948)</f>
        <v>109</v>
      </c>
      <c r="C953" s="6">
        <f t="shared" ref="C953:E953" si="2841">C938</f>
        <v>81.98</v>
      </c>
      <c r="D953" s="16">
        <f t="shared" si="2819"/>
        <v>0</v>
      </c>
      <c r="E953" s="17">
        <f>D953*Premissas!$C$6</f>
        <v>0</v>
      </c>
      <c r="F953" s="15">
        <f t="shared" si="2820"/>
        <v>109</v>
      </c>
      <c r="G953" s="18">
        <f>F953*Premissas!$C$5</f>
        <v>3513.7931034482758</v>
      </c>
      <c r="H953" s="22">
        <f t="shared" si="2821"/>
        <v>3513.7931034482758</v>
      </c>
    </row>
    <row r="954" spans="1:12" x14ac:dyDescent="0.25">
      <c r="A954" s="6" t="str">
        <f t="shared" ref="A954:C954" si="2842">A939</f>
        <v>março/19</v>
      </c>
      <c r="B954" s="29">
        <f t="shared" ref="B954" si="2843">IF(K948*1.05&lt;C954,K946,K948)</f>
        <v>109</v>
      </c>
      <c r="C954" s="6">
        <f t="shared" ref="C954:E954" si="2844">C939</f>
        <v>77.73</v>
      </c>
      <c r="D954" s="16">
        <f t="shared" si="2819"/>
        <v>0</v>
      </c>
      <c r="E954" s="17">
        <f>D954*Premissas!$C$6</f>
        <v>0</v>
      </c>
      <c r="F954" s="15">
        <f t="shared" si="2820"/>
        <v>109</v>
      </c>
      <c r="G954" s="18">
        <f>F954*Premissas!$C$5</f>
        <v>3513.7931034482758</v>
      </c>
      <c r="H954" s="22">
        <f t="shared" si="2821"/>
        <v>3513.7931034482758</v>
      </c>
    </row>
    <row r="955" spans="1:12" x14ac:dyDescent="0.25">
      <c r="A955" s="6" t="str">
        <f t="shared" ref="A955:C955" si="2845">A940</f>
        <v>fevereiro/19</v>
      </c>
      <c r="B955" s="29">
        <f t="shared" ref="B955" si="2846">IF(K948*1.05&lt;C955,K946,K948)</f>
        <v>109</v>
      </c>
      <c r="C955" s="6">
        <f t="shared" ref="C955:E955" si="2847">C940</f>
        <v>89.49</v>
      </c>
      <c r="D955" s="16">
        <f t="shared" si="2819"/>
        <v>0</v>
      </c>
      <c r="E955" s="17">
        <f>D955*Premissas!$C$6</f>
        <v>0</v>
      </c>
      <c r="F955" s="15">
        <f t="shared" si="2820"/>
        <v>109</v>
      </c>
      <c r="G955" s="18">
        <f>F955*Premissas!$C$5</f>
        <v>3513.7931034482758</v>
      </c>
      <c r="H955" s="22">
        <f t="shared" si="2821"/>
        <v>3513.7931034482758</v>
      </c>
    </row>
    <row r="956" spans="1:12" x14ac:dyDescent="0.25">
      <c r="A956" s="6" t="str">
        <f t="shared" ref="A956:C956" si="2848">A941</f>
        <v>janeiro/19</v>
      </c>
      <c r="B956" s="29">
        <f t="shared" ref="B956" si="2849">IF(K948*1.05&lt;C956,K946,K948)</f>
        <v>109</v>
      </c>
      <c r="C956" s="6">
        <f t="shared" ref="C956:E956" si="2850">C941</f>
        <v>81.09</v>
      </c>
      <c r="D956" s="16">
        <f t="shared" si="2819"/>
        <v>0</v>
      </c>
      <c r="E956" s="17">
        <f>D956*Premissas!$C$6</f>
        <v>0</v>
      </c>
      <c r="F956" s="15">
        <f t="shared" si="2820"/>
        <v>109</v>
      </c>
      <c r="G956" s="18">
        <f>F956*Premissas!$C$5</f>
        <v>3513.7931034482758</v>
      </c>
      <c r="H956" s="22">
        <f t="shared" si="2821"/>
        <v>3513.7931034482758</v>
      </c>
    </row>
    <row r="957" spans="1:12" x14ac:dyDescent="0.25">
      <c r="A957" s="6" t="str">
        <f t="shared" ref="A957:C957" si="2851">A942</f>
        <v>dezembro/18</v>
      </c>
      <c r="B957" s="29">
        <f t="shared" ref="B957" si="2852">IF(K948*1.05&lt;C957,K946,K948)</f>
        <v>109</v>
      </c>
      <c r="C957" s="6">
        <f t="shared" ref="C957:E957" si="2853">C942</f>
        <v>66.98</v>
      </c>
      <c r="D957" s="16">
        <f t="shared" si="2819"/>
        <v>0</v>
      </c>
      <c r="E957" s="17">
        <f>D957*Premissas!$C$6</f>
        <v>0</v>
      </c>
      <c r="F957" s="15">
        <f t="shared" si="2820"/>
        <v>109</v>
      </c>
      <c r="G957" s="18">
        <f>F957*Premissas!$C$5</f>
        <v>3513.7931034482758</v>
      </c>
      <c r="H957" s="22">
        <f t="shared" si="2821"/>
        <v>3513.7931034482758</v>
      </c>
    </row>
    <row r="958" spans="1:12" x14ac:dyDescent="0.25">
      <c r="A958" s="6" t="str">
        <f t="shared" ref="A958:C958" si="2854">A943</f>
        <v>novembro/18</v>
      </c>
      <c r="B958" s="29">
        <f t="shared" ref="B958" si="2855">IF(K948*1.05&lt;C958,K946,K948)</f>
        <v>109</v>
      </c>
      <c r="C958" s="6">
        <f t="shared" ref="C958:E959" si="2856">C943</f>
        <v>66.42</v>
      </c>
      <c r="D958" s="16">
        <f t="shared" si="2819"/>
        <v>0</v>
      </c>
      <c r="E958" s="17">
        <f>D958*Premissas!$C$6</f>
        <v>0</v>
      </c>
      <c r="F958" s="15">
        <f t="shared" si="2820"/>
        <v>109</v>
      </c>
      <c r="G958" s="18">
        <f>F958*Premissas!$C$5</f>
        <v>3513.7931034482758</v>
      </c>
      <c r="H958" s="22">
        <f t="shared" si="2821"/>
        <v>3513.7931034482758</v>
      </c>
    </row>
    <row r="959" spans="1:12" x14ac:dyDescent="0.25">
      <c r="A959" s="6" t="str">
        <f t="shared" ref="A959:C959" si="2857">A944</f>
        <v>Total/Média</v>
      </c>
      <c r="B959" s="6"/>
      <c r="C959" s="6">
        <f t="shared" si="2856"/>
        <v>89.49</v>
      </c>
      <c r="D959" s="5"/>
      <c r="E959" s="27">
        <f t="shared" ref="E959" si="2858">SUM(E947:E958)</f>
        <v>0</v>
      </c>
      <c r="F959" s="5"/>
      <c r="G959" s="27">
        <f t="shared" ref="G959:H959" si="2859">SUM(G947:G958)</f>
        <v>42165.517241379312</v>
      </c>
      <c r="H959" s="27">
        <f t="shared" si="2859"/>
        <v>42165.517241379312</v>
      </c>
    </row>
    <row r="961" spans="1:12" x14ac:dyDescent="0.25">
      <c r="A961" s="6" t="str">
        <f t="shared" ref="A961:C961" si="2860">A946</f>
        <v>Data</v>
      </c>
      <c r="B961" s="6" t="str">
        <f t="shared" si="2860"/>
        <v>kW (C)</v>
      </c>
      <c r="C961" s="6" t="str">
        <f t="shared" si="2860"/>
        <v>kW (L)</v>
      </c>
      <c r="D961" s="14" t="s">
        <v>20</v>
      </c>
      <c r="E961" s="14" t="s">
        <v>21</v>
      </c>
      <c r="F961" s="6" t="s">
        <v>22</v>
      </c>
      <c r="G961" s="6" t="s">
        <v>23</v>
      </c>
      <c r="H961" s="14" t="s">
        <v>26</v>
      </c>
      <c r="J961" s="52" t="s">
        <v>161</v>
      </c>
      <c r="K961">
        <f t="shared" ref="K961:K962" si="2861">K946</f>
        <v>89.49</v>
      </c>
    </row>
    <row r="962" spans="1:12" x14ac:dyDescent="0.25">
      <c r="A962" s="6" t="str">
        <f t="shared" ref="A962:C962" si="2862">A947</f>
        <v>outubro/19</v>
      </c>
      <c r="B962" s="29">
        <f t="shared" ref="B962" si="2863">IF(K963*1.05&lt;C962,K961,K963)</f>
        <v>110</v>
      </c>
      <c r="C962" s="6">
        <f t="shared" ref="C962:E962" si="2864">C947</f>
        <v>63.39</v>
      </c>
      <c r="D962" s="16">
        <f t="shared" ref="D962:D973" si="2865">IF(C962&gt;1.05*B962,C962-B962,0)</f>
        <v>0</v>
      </c>
      <c r="E962" s="17">
        <f>D962*Premissas!$C$6</f>
        <v>0</v>
      </c>
      <c r="F962" s="15">
        <f t="shared" ref="F962:F1025" si="2866">LARGE(B962:C962,1)</f>
        <v>110</v>
      </c>
      <c r="G962" s="18">
        <f>F962*Premissas!$C$5</f>
        <v>3546.0297374248657</v>
      </c>
      <c r="H962" s="22">
        <f t="shared" ref="H962:H973" si="2867">G962+E962</f>
        <v>3546.0297374248657</v>
      </c>
      <c r="J962" t="s">
        <v>162</v>
      </c>
      <c r="K962">
        <f t="shared" si="2861"/>
        <v>46.48</v>
      </c>
    </row>
    <row r="963" spans="1:12" x14ac:dyDescent="0.25">
      <c r="A963" s="6" t="str">
        <f t="shared" ref="A963:C963" si="2868">A948</f>
        <v>setembro/19</v>
      </c>
      <c r="B963" s="29">
        <f t="shared" ref="B963" si="2869">IF(K963*1.05&lt;C963,K961,K963)</f>
        <v>110</v>
      </c>
      <c r="C963" s="6">
        <f t="shared" ref="C963:E963" si="2870">C948</f>
        <v>58.91</v>
      </c>
      <c r="D963" s="16">
        <f t="shared" si="2865"/>
        <v>0</v>
      </c>
      <c r="E963" s="17">
        <f>D963*Premissas!$C$6</f>
        <v>0</v>
      </c>
      <c r="F963" s="15">
        <f t="shared" si="2866"/>
        <v>110</v>
      </c>
      <c r="G963" s="18">
        <f>F963*Premissas!$C$5</f>
        <v>3546.0297374248657</v>
      </c>
      <c r="H963" s="22">
        <f t="shared" si="2867"/>
        <v>3546.0297374248657</v>
      </c>
      <c r="J963" t="s">
        <v>164</v>
      </c>
      <c r="K963">
        <f t="shared" ref="K963" si="2871">K948+1</f>
        <v>110</v>
      </c>
    </row>
    <row r="964" spans="1:12" x14ac:dyDescent="0.25">
      <c r="A964" s="6" t="str">
        <f t="shared" ref="A964:C964" si="2872">A949</f>
        <v>agosto/19</v>
      </c>
      <c r="B964" s="29">
        <f t="shared" ref="B964" si="2873">IF(K963*1.05&lt;C964,K961,K963)</f>
        <v>110</v>
      </c>
      <c r="C964" s="6">
        <f t="shared" ref="C964:E964" si="2874">C949</f>
        <v>46.48</v>
      </c>
      <c r="D964" s="16">
        <f t="shared" si="2865"/>
        <v>0</v>
      </c>
      <c r="E964" s="17">
        <f>D964*Premissas!$C$6</f>
        <v>0</v>
      </c>
      <c r="F964" s="15">
        <f t="shared" si="2866"/>
        <v>110</v>
      </c>
      <c r="G964" s="18">
        <f>F964*Premissas!$C$5</f>
        <v>3546.0297374248657</v>
      </c>
      <c r="H964" s="22">
        <f t="shared" si="2867"/>
        <v>3546.0297374248657</v>
      </c>
      <c r="J964" t="s">
        <v>163</v>
      </c>
      <c r="L964" s="108">
        <f t="shared" ref="L964" si="2875">H974</f>
        <v>42552.356849098389</v>
      </c>
    </row>
    <row r="965" spans="1:12" x14ac:dyDescent="0.25">
      <c r="A965" s="6" t="str">
        <f t="shared" ref="A965:C965" si="2876">A950</f>
        <v>julho/19</v>
      </c>
      <c r="B965" s="29">
        <f t="shared" ref="B965" si="2877">IF(K963*1.05&lt;C965,K961,K963)</f>
        <v>110</v>
      </c>
      <c r="C965" s="6">
        <f t="shared" ref="C965:E965" si="2878">C950</f>
        <v>63.17</v>
      </c>
      <c r="D965" s="16">
        <f t="shared" si="2865"/>
        <v>0</v>
      </c>
      <c r="E965" s="17">
        <f>D965*Premissas!$C$6</f>
        <v>0</v>
      </c>
      <c r="F965" s="15">
        <f t="shared" si="2866"/>
        <v>110</v>
      </c>
      <c r="G965" s="18">
        <f>F965*Premissas!$C$5</f>
        <v>3546.0297374248657</v>
      </c>
      <c r="H965" s="22">
        <f t="shared" si="2867"/>
        <v>3546.0297374248657</v>
      </c>
    </row>
    <row r="966" spans="1:12" x14ac:dyDescent="0.25">
      <c r="A966" s="6" t="str">
        <f t="shared" ref="A966:C966" si="2879">A951</f>
        <v>junho/19</v>
      </c>
      <c r="B966" s="29">
        <f t="shared" ref="B966" si="2880">IF(K963*1.05&lt;C966,K961,K963)</f>
        <v>110</v>
      </c>
      <c r="C966" s="6">
        <f t="shared" ref="C966:E966" si="2881">C951</f>
        <v>59.47</v>
      </c>
      <c r="D966" s="16">
        <f t="shared" si="2865"/>
        <v>0</v>
      </c>
      <c r="E966" s="17">
        <f>D966*Premissas!$C$6</f>
        <v>0</v>
      </c>
      <c r="F966" s="15">
        <f t="shared" si="2866"/>
        <v>110</v>
      </c>
      <c r="G966" s="18">
        <f>F966*Premissas!$C$5</f>
        <v>3546.0297374248657</v>
      </c>
      <c r="H966" s="22">
        <f t="shared" si="2867"/>
        <v>3546.0297374248657</v>
      </c>
    </row>
    <row r="967" spans="1:12" x14ac:dyDescent="0.25">
      <c r="A967" s="6" t="str">
        <f t="shared" ref="A967:C967" si="2882">A952</f>
        <v>maio/19</v>
      </c>
      <c r="B967" s="29">
        <f t="shared" ref="B967" si="2883">IF(K963*1.05&lt;C967,K961,K963)</f>
        <v>110</v>
      </c>
      <c r="C967" s="6">
        <f t="shared" ref="C967:E967" si="2884">C952</f>
        <v>61.04</v>
      </c>
      <c r="D967" s="16">
        <f t="shared" si="2865"/>
        <v>0</v>
      </c>
      <c r="E967" s="17">
        <f>D967*Premissas!$C$6</f>
        <v>0</v>
      </c>
      <c r="F967" s="15">
        <f t="shared" si="2866"/>
        <v>110</v>
      </c>
      <c r="G967" s="18">
        <f>F967*Premissas!$C$5</f>
        <v>3546.0297374248657</v>
      </c>
      <c r="H967" s="22">
        <f t="shared" si="2867"/>
        <v>3546.0297374248657</v>
      </c>
    </row>
    <row r="968" spans="1:12" x14ac:dyDescent="0.25">
      <c r="A968" s="6" t="str">
        <f t="shared" ref="A968:C968" si="2885">A953</f>
        <v>abril/19</v>
      </c>
      <c r="B968" s="29">
        <f t="shared" ref="B968" si="2886">IF(K963*1.05&lt;C968,K961,K963)</f>
        <v>110</v>
      </c>
      <c r="C968" s="6">
        <f t="shared" ref="C968:E968" si="2887">C953</f>
        <v>81.98</v>
      </c>
      <c r="D968" s="16">
        <f t="shared" si="2865"/>
        <v>0</v>
      </c>
      <c r="E968" s="17">
        <f>D968*Premissas!$C$6</f>
        <v>0</v>
      </c>
      <c r="F968" s="15">
        <f t="shared" si="2866"/>
        <v>110</v>
      </c>
      <c r="G968" s="18">
        <f>F968*Premissas!$C$5</f>
        <v>3546.0297374248657</v>
      </c>
      <c r="H968" s="22">
        <f t="shared" si="2867"/>
        <v>3546.0297374248657</v>
      </c>
    </row>
    <row r="969" spans="1:12" x14ac:dyDescent="0.25">
      <c r="A969" s="6" t="str">
        <f t="shared" ref="A969:C969" si="2888">A954</f>
        <v>março/19</v>
      </c>
      <c r="B969" s="29">
        <f t="shared" ref="B969" si="2889">IF(K963*1.05&lt;C969,K961,K963)</f>
        <v>110</v>
      </c>
      <c r="C969" s="6">
        <f t="shared" ref="C969:E969" si="2890">C954</f>
        <v>77.73</v>
      </c>
      <c r="D969" s="16">
        <f t="shared" si="2865"/>
        <v>0</v>
      </c>
      <c r="E969" s="17">
        <f>D969*Premissas!$C$6</f>
        <v>0</v>
      </c>
      <c r="F969" s="15">
        <f t="shared" si="2866"/>
        <v>110</v>
      </c>
      <c r="G969" s="18">
        <f>F969*Premissas!$C$5</f>
        <v>3546.0297374248657</v>
      </c>
      <c r="H969" s="22">
        <f t="shared" si="2867"/>
        <v>3546.0297374248657</v>
      </c>
    </row>
    <row r="970" spans="1:12" x14ac:dyDescent="0.25">
      <c r="A970" s="6" t="str">
        <f t="shared" ref="A970:C970" si="2891">A955</f>
        <v>fevereiro/19</v>
      </c>
      <c r="B970" s="29">
        <f t="shared" ref="B970" si="2892">IF(K963*1.05&lt;C970,K961,K963)</f>
        <v>110</v>
      </c>
      <c r="C970" s="6">
        <f t="shared" ref="C970:E970" si="2893">C955</f>
        <v>89.49</v>
      </c>
      <c r="D970" s="16">
        <f t="shared" si="2865"/>
        <v>0</v>
      </c>
      <c r="E970" s="17">
        <f>D970*Premissas!$C$6</f>
        <v>0</v>
      </c>
      <c r="F970" s="15">
        <f t="shared" si="2866"/>
        <v>110</v>
      </c>
      <c r="G970" s="18">
        <f>F970*Premissas!$C$5</f>
        <v>3546.0297374248657</v>
      </c>
      <c r="H970" s="22">
        <f t="shared" si="2867"/>
        <v>3546.0297374248657</v>
      </c>
    </row>
    <row r="971" spans="1:12" x14ac:dyDescent="0.25">
      <c r="A971" s="6" t="str">
        <f t="shared" ref="A971:C971" si="2894">A956</f>
        <v>janeiro/19</v>
      </c>
      <c r="B971" s="29">
        <f t="shared" ref="B971" si="2895">IF(K963*1.05&lt;C971,K961,K963)</f>
        <v>110</v>
      </c>
      <c r="C971" s="6">
        <f t="shared" ref="C971:E971" si="2896">C956</f>
        <v>81.09</v>
      </c>
      <c r="D971" s="16">
        <f t="shared" si="2865"/>
        <v>0</v>
      </c>
      <c r="E971" s="17">
        <f>D971*Premissas!$C$6</f>
        <v>0</v>
      </c>
      <c r="F971" s="15">
        <f t="shared" si="2866"/>
        <v>110</v>
      </c>
      <c r="G971" s="18">
        <f>F971*Premissas!$C$5</f>
        <v>3546.0297374248657</v>
      </c>
      <c r="H971" s="22">
        <f t="shared" si="2867"/>
        <v>3546.0297374248657</v>
      </c>
    </row>
    <row r="972" spans="1:12" x14ac:dyDescent="0.25">
      <c r="A972" s="6" t="str">
        <f t="shared" ref="A972:C972" si="2897">A957</f>
        <v>dezembro/18</v>
      </c>
      <c r="B972" s="29">
        <f t="shared" ref="B972" si="2898">IF(K963*1.05&lt;C972,K961,K963)</f>
        <v>110</v>
      </c>
      <c r="C972" s="6">
        <f t="shared" ref="C972:E972" si="2899">C957</f>
        <v>66.98</v>
      </c>
      <c r="D972" s="16">
        <f t="shared" si="2865"/>
        <v>0</v>
      </c>
      <c r="E972" s="17">
        <f>D972*Premissas!$C$6</f>
        <v>0</v>
      </c>
      <c r="F972" s="15">
        <f t="shared" si="2866"/>
        <v>110</v>
      </c>
      <c r="G972" s="18">
        <f>F972*Premissas!$C$5</f>
        <v>3546.0297374248657</v>
      </c>
      <c r="H972" s="22">
        <f t="shared" si="2867"/>
        <v>3546.0297374248657</v>
      </c>
    </row>
    <row r="973" spans="1:12" x14ac:dyDescent="0.25">
      <c r="A973" s="6" t="str">
        <f t="shared" ref="A973:C973" si="2900">A958</f>
        <v>novembro/18</v>
      </c>
      <c r="B973" s="29">
        <f t="shared" ref="B973" si="2901">IF(K963*1.05&lt;C973,K961,K963)</f>
        <v>110</v>
      </c>
      <c r="C973" s="6">
        <f t="shared" ref="C973:E974" si="2902">C958</f>
        <v>66.42</v>
      </c>
      <c r="D973" s="16">
        <f t="shared" si="2865"/>
        <v>0</v>
      </c>
      <c r="E973" s="17">
        <f>D973*Premissas!$C$6</f>
        <v>0</v>
      </c>
      <c r="F973" s="15">
        <f t="shared" si="2866"/>
        <v>110</v>
      </c>
      <c r="G973" s="18">
        <f>F973*Premissas!$C$5</f>
        <v>3546.0297374248657</v>
      </c>
      <c r="H973" s="22">
        <f t="shared" si="2867"/>
        <v>3546.0297374248657</v>
      </c>
    </row>
    <row r="974" spans="1:12" x14ac:dyDescent="0.25">
      <c r="A974" s="6" t="str">
        <f t="shared" ref="A974:C974" si="2903">A959</f>
        <v>Total/Média</v>
      </c>
      <c r="B974" s="6"/>
      <c r="C974" s="6">
        <f t="shared" si="2902"/>
        <v>89.49</v>
      </c>
      <c r="D974" s="5"/>
      <c r="E974" s="27">
        <f t="shared" ref="E974" si="2904">SUM(E962:E973)</f>
        <v>0</v>
      </c>
      <c r="F974" s="5"/>
      <c r="G974" s="27">
        <f t="shared" ref="G974:H974" si="2905">SUM(G962:G973)</f>
        <v>42552.356849098389</v>
      </c>
      <c r="H974" s="27">
        <f t="shared" si="2905"/>
        <v>42552.356849098389</v>
      </c>
    </row>
    <row r="976" spans="1:12" x14ac:dyDescent="0.25">
      <c r="A976" s="6" t="str">
        <f t="shared" ref="A976:C976" si="2906">A961</f>
        <v>Data</v>
      </c>
      <c r="B976" s="6" t="str">
        <f t="shared" si="2906"/>
        <v>kW (C)</v>
      </c>
      <c r="C976" s="6" t="str">
        <f t="shared" si="2906"/>
        <v>kW (L)</v>
      </c>
      <c r="D976" s="14" t="s">
        <v>20</v>
      </c>
      <c r="E976" s="14" t="s">
        <v>21</v>
      </c>
      <c r="F976" s="6" t="s">
        <v>22</v>
      </c>
      <c r="G976" s="6" t="s">
        <v>23</v>
      </c>
      <c r="H976" s="14" t="s">
        <v>26</v>
      </c>
      <c r="J976" s="52" t="s">
        <v>161</v>
      </c>
      <c r="K976">
        <f t="shared" ref="K976:K977" si="2907">K961</f>
        <v>89.49</v>
      </c>
    </row>
    <row r="977" spans="1:12" x14ac:dyDescent="0.25">
      <c r="A977" s="6" t="str">
        <f t="shared" ref="A977:C977" si="2908">A962</f>
        <v>outubro/19</v>
      </c>
      <c r="B977" s="29">
        <f t="shared" ref="B977" si="2909">IF(K978*1.05&lt;C977,K976,K978)</f>
        <v>111</v>
      </c>
      <c r="C977" s="6">
        <f t="shared" ref="C977:E977" si="2910">C962</f>
        <v>63.39</v>
      </c>
      <c r="D977" s="16">
        <f t="shared" ref="D977:D988" si="2911">IF(C977&gt;1.05*B977,C977-B977,0)</f>
        <v>0</v>
      </c>
      <c r="E977" s="17">
        <f>D977*Premissas!$C$6</f>
        <v>0</v>
      </c>
      <c r="F977" s="15">
        <f t="shared" ref="F977:F1040" si="2912">LARGE(B977:C977,1)</f>
        <v>111</v>
      </c>
      <c r="G977" s="18">
        <f>F977*Premissas!$C$5</f>
        <v>3578.2663714014552</v>
      </c>
      <c r="H977" s="22">
        <f t="shared" ref="H977:H988" si="2913">G977+E977</f>
        <v>3578.2663714014552</v>
      </c>
      <c r="J977" t="s">
        <v>162</v>
      </c>
      <c r="K977">
        <f t="shared" si="2907"/>
        <v>46.48</v>
      </c>
    </row>
    <row r="978" spans="1:12" x14ac:dyDescent="0.25">
      <c r="A978" s="6" t="str">
        <f t="shared" ref="A978:C978" si="2914">A963</f>
        <v>setembro/19</v>
      </c>
      <c r="B978" s="29">
        <f t="shared" ref="B978" si="2915">IF(K978*1.05&lt;C978,K976,K978)</f>
        <v>111</v>
      </c>
      <c r="C978" s="6">
        <f t="shared" ref="C978:E978" si="2916">C963</f>
        <v>58.91</v>
      </c>
      <c r="D978" s="16">
        <f t="shared" si="2911"/>
        <v>0</v>
      </c>
      <c r="E978" s="17">
        <f>D978*Premissas!$C$6</f>
        <v>0</v>
      </c>
      <c r="F978" s="15">
        <f t="shared" si="2912"/>
        <v>111</v>
      </c>
      <c r="G978" s="18">
        <f>F978*Premissas!$C$5</f>
        <v>3578.2663714014552</v>
      </c>
      <c r="H978" s="22">
        <f t="shared" si="2913"/>
        <v>3578.2663714014552</v>
      </c>
      <c r="J978" t="s">
        <v>164</v>
      </c>
      <c r="K978">
        <f t="shared" ref="K978" si="2917">K963+1</f>
        <v>111</v>
      </c>
    </row>
    <row r="979" spans="1:12" x14ac:dyDescent="0.25">
      <c r="A979" s="6" t="str">
        <f t="shared" ref="A979:C979" si="2918">A964</f>
        <v>agosto/19</v>
      </c>
      <c r="B979" s="29">
        <f t="shared" ref="B979" si="2919">IF(K978*1.05&lt;C979,K976,K978)</f>
        <v>111</v>
      </c>
      <c r="C979" s="6">
        <f t="shared" ref="C979:E979" si="2920">C964</f>
        <v>46.48</v>
      </c>
      <c r="D979" s="16">
        <f t="shared" si="2911"/>
        <v>0</v>
      </c>
      <c r="E979" s="17">
        <f>D979*Premissas!$C$6</f>
        <v>0</v>
      </c>
      <c r="F979" s="15">
        <f t="shared" si="2912"/>
        <v>111</v>
      </c>
      <c r="G979" s="18">
        <f>F979*Premissas!$C$5</f>
        <v>3578.2663714014552</v>
      </c>
      <c r="H979" s="22">
        <f t="shared" si="2913"/>
        <v>3578.2663714014552</v>
      </c>
      <c r="J979" t="s">
        <v>163</v>
      </c>
      <c r="L979" s="108">
        <f t="shared" ref="L979" si="2921">H989</f>
        <v>42939.196456817466</v>
      </c>
    </row>
    <row r="980" spans="1:12" x14ac:dyDescent="0.25">
      <c r="A980" s="6" t="str">
        <f t="shared" ref="A980:C980" si="2922">A965</f>
        <v>julho/19</v>
      </c>
      <c r="B980" s="29">
        <f t="shared" ref="B980" si="2923">IF(K978*1.05&lt;C980,K976,K978)</f>
        <v>111</v>
      </c>
      <c r="C980" s="6">
        <f t="shared" ref="C980:E980" si="2924">C965</f>
        <v>63.17</v>
      </c>
      <c r="D980" s="16">
        <f t="shared" si="2911"/>
        <v>0</v>
      </c>
      <c r="E980" s="17">
        <f>D980*Premissas!$C$6</f>
        <v>0</v>
      </c>
      <c r="F980" s="15">
        <f t="shared" si="2912"/>
        <v>111</v>
      </c>
      <c r="G980" s="18">
        <f>F980*Premissas!$C$5</f>
        <v>3578.2663714014552</v>
      </c>
      <c r="H980" s="22">
        <f t="shared" si="2913"/>
        <v>3578.2663714014552</v>
      </c>
    </row>
    <row r="981" spans="1:12" x14ac:dyDescent="0.25">
      <c r="A981" s="6" t="str">
        <f t="shared" ref="A981:C981" si="2925">A966</f>
        <v>junho/19</v>
      </c>
      <c r="B981" s="29">
        <f t="shared" ref="B981" si="2926">IF(K978*1.05&lt;C981,K976,K978)</f>
        <v>111</v>
      </c>
      <c r="C981" s="6">
        <f t="shared" ref="C981:E981" si="2927">C966</f>
        <v>59.47</v>
      </c>
      <c r="D981" s="16">
        <f t="shared" si="2911"/>
        <v>0</v>
      </c>
      <c r="E981" s="17">
        <f>D981*Premissas!$C$6</f>
        <v>0</v>
      </c>
      <c r="F981" s="15">
        <f t="shared" si="2912"/>
        <v>111</v>
      </c>
      <c r="G981" s="18">
        <f>F981*Premissas!$C$5</f>
        <v>3578.2663714014552</v>
      </c>
      <c r="H981" s="22">
        <f t="shared" si="2913"/>
        <v>3578.2663714014552</v>
      </c>
    </row>
    <row r="982" spans="1:12" x14ac:dyDescent="0.25">
      <c r="A982" s="6" t="str">
        <f t="shared" ref="A982:C982" si="2928">A967</f>
        <v>maio/19</v>
      </c>
      <c r="B982" s="29">
        <f t="shared" ref="B982" si="2929">IF(K978*1.05&lt;C982,K976,K978)</f>
        <v>111</v>
      </c>
      <c r="C982" s="6">
        <f t="shared" ref="C982:E982" si="2930">C967</f>
        <v>61.04</v>
      </c>
      <c r="D982" s="16">
        <f t="shared" si="2911"/>
        <v>0</v>
      </c>
      <c r="E982" s="17">
        <f>D982*Premissas!$C$6</f>
        <v>0</v>
      </c>
      <c r="F982" s="15">
        <f t="shared" si="2912"/>
        <v>111</v>
      </c>
      <c r="G982" s="18">
        <f>F982*Premissas!$C$5</f>
        <v>3578.2663714014552</v>
      </c>
      <c r="H982" s="22">
        <f t="shared" si="2913"/>
        <v>3578.2663714014552</v>
      </c>
    </row>
    <row r="983" spans="1:12" x14ac:dyDescent="0.25">
      <c r="A983" s="6" t="str">
        <f t="shared" ref="A983:C983" si="2931">A968</f>
        <v>abril/19</v>
      </c>
      <c r="B983" s="29">
        <f t="shared" ref="B983" si="2932">IF(K978*1.05&lt;C983,K976,K978)</f>
        <v>111</v>
      </c>
      <c r="C983" s="6">
        <f t="shared" ref="C983:E983" si="2933">C968</f>
        <v>81.98</v>
      </c>
      <c r="D983" s="16">
        <f t="shared" si="2911"/>
        <v>0</v>
      </c>
      <c r="E983" s="17">
        <f>D983*Premissas!$C$6</f>
        <v>0</v>
      </c>
      <c r="F983" s="15">
        <f t="shared" si="2912"/>
        <v>111</v>
      </c>
      <c r="G983" s="18">
        <f>F983*Premissas!$C$5</f>
        <v>3578.2663714014552</v>
      </c>
      <c r="H983" s="22">
        <f t="shared" si="2913"/>
        <v>3578.2663714014552</v>
      </c>
    </row>
    <row r="984" spans="1:12" x14ac:dyDescent="0.25">
      <c r="A984" s="6" t="str">
        <f t="shared" ref="A984:C984" si="2934">A969</f>
        <v>março/19</v>
      </c>
      <c r="B984" s="29">
        <f t="shared" ref="B984" si="2935">IF(K978*1.05&lt;C984,K976,K978)</f>
        <v>111</v>
      </c>
      <c r="C984" s="6">
        <f t="shared" ref="C984:E984" si="2936">C969</f>
        <v>77.73</v>
      </c>
      <c r="D984" s="16">
        <f t="shared" si="2911"/>
        <v>0</v>
      </c>
      <c r="E984" s="17">
        <f>D984*Premissas!$C$6</f>
        <v>0</v>
      </c>
      <c r="F984" s="15">
        <f t="shared" si="2912"/>
        <v>111</v>
      </c>
      <c r="G984" s="18">
        <f>F984*Premissas!$C$5</f>
        <v>3578.2663714014552</v>
      </c>
      <c r="H984" s="22">
        <f t="shared" si="2913"/>
        <v>3578.2663714014552</v>
      </c>
    </row>
    <row r="985" spans="1:12" x14ac:dyDescent="0.25">
      <c r="A985" s="6" t="str">
        <f t="shared" ref="A985:C985" si="2937">A970</f>
        <v>fevereiro/19</v>
      </c>
      <c r="B985" s="29">
        <f t="shared" ref="B985" si="2938">IF(K978*1.05&lt;C985,K976,K978)</f>
        <v>111</v>
      </c>
      <c r="C985" s="6">
        <f t="shared" ref="C985:E985" si="2939">C970</f>
        <v>89.49</v>
      </c>
      <c r="D985" s="16">
        <f t="shared" si="2911"/>
        <v>0</v>
      </c>
      <c r="E985" s="17">
        <f>D985*Premissas!$C$6</f>
        <v>0</v>
      </c>
      <c r="F985" s="15">
        <f t="shared" si="2912"/>
        <v>111</v>
      </c>
      <c r="G985" s="18">
        <f>F985*Premissas!$C$5</f>
        <v>3578.2663714014552</v>
      </c>
      <c r="H985" s="22">
        <f t="shared" si="2913"/>
        <v>3578.2663714014552</v>
      </c>
    </row>
    <row r="986" spans="1:12" x14ac:dyDescent="0.25">
      <c r="A986" s="6" t="str">
        <f t="shared" ref="A986:C986" si="2940">A971</f>
        <v>janeiro/19</v>
      </c>
      <c r="B986" s="29">
        <f t="shared" ref="B986" si="2941">IF(K978*1.05&lt;C986,K976,K978)</f>
        <v>111</v>
      </c>
      <c r="C986" s="6">
        <f t="shared" ref="C986:E986" si="2942">C971</f>
        <v>81.09</v>
      </c>
      <c r="D986" s="16">
        <f t="shared" si="2911"/>
        <v>0</v>
      </c>
      <c r="E986" s="17">
        <f>D986*Premissas!$C$6</f>
        <v>0</v>
      </c>
      <c r="F986" s="15">
        <f t="shared" si="2912"/>
        <v>111</v>
      </c>
      <c r="G986" s="18">
        <f>F986*Premissas!$C$5</f>
        <v>3578.2663714014552</v>
      </c>
      <c r="H986" s="22">
        <f t="shared" si="2913"/>
        <v>3578.2663714014552</v>
      </c>
    </row>
    <row r="987" spans="1:12" x14ac:dyDescent="0.25">
      <c r="A987" s="6" t="str">
        <f t="shared" ref="A987:C987" si="2943">A972</f>
        <v>dezembro/18</v>
      </c>
      <c r="B987" s="29">
        <f t="shared" ref="B987" si="2944">IF(K978*1.05&lt;C987,K976,K978)</f>
        <v>111</v>
      </c>
      <c r="C987" s="6">
        <f t="shared" ref="C987:E987" si="2945">C972</f>
        <v>66.98</v>
      </c>
      <c r="D987" s="16">
        <f t="shared" si="2911"/>
        <v>0</v>
      </c>
      <c r="E987" s="17">
        <f>D987*Premissas!$C$6</f>
        <v>0</v>
      </c>
      <c r="F987" s="15">
        <f t="shared" si="2912"/>
        <v>111</v>
      </c>
      <c r="G987" s="18">
        <f>F987*Premissas!$C$5</f>
        <v>3578.2663714014552</v>
      </c>
      <c r="H987" s="22">
        <f t="shared" si="2913"/>
        <v>3578.2663714014552</v>
      </c>
    </row>
    <row r="988" spans="1:12" x14ac:dyDescent="0.25">
      <c r="A988" s="6" t="str">
        <f t="shared" ref="A988:C988" si="2946">A973</f>
        <v>novembro/18</v>
      </c>
      <c r="B988" s="29">
        <f t="shared" ref="B988" si="2947">IF(K978*1.05&lt;C988,K976,K978)</f>
        <v>111</v>
      </c>
      <c r="C988" s="6">
        <f t="shared" ref="C988:E989" si="2948">C973</f>
        <v>66.42</v>
      </c>
      <c r="D988" s="16">
        <f t="shared" si="2911"/>
        <v>0</v>
      </c>
      <c r="E988" s="17">
        <f>D988*Premissas!$C$6</f>
        <v>0</v>
      </c>
      <c r="F988" s="15">
        <f t="shared" si="2912"/>
        <v>111</v>
      </c>
      <c r="G988" s="18">
        <f>F988*Premissas!$C$5</f>
        <v>3578.2663714014552</v>
      </c>
      <c r="H988" s="22">
        <f t="shared" si="2913"/>
        <v>3578.2663714014552</v>
      </c>
    </row>
    <row r="989" spans="1:12" x14ac:dyDescent="0.25">
      <c r="A989" s="6" t="str">
        <f t="shared" ref="A989:C989" si="2949">A974</f>
        <v>Total/Média</v>
      </c>
      <c r="B989" s="6"/>
      <c r="C989" s="6">
        <f t="shared" si="2948"/>
        <v>89.49</v>
      </c>
      <c r="D989" s="5"/>
      <c r="E989" s="27">
        <f t="shared" ref="E989" si="2950">SUM(E977:E988)</f>
        <v>0</v>
      </c>
      <c r="F989" s="5"/>
      <c r="G989" s="27">
        <f t="shared" ref="G989:H989" si="2951">SUM(G977:G988)</f>
        <v>42939.196456817466</v>
      </c>
      <c r="H989" s="27">
        <f t="shared" si="2951"/>
        <v>42939.196456817466</v>
      </c>
    </row>
    <row r="991" spans="1:12" x14ac:dyDescent="0.25">
      <c r="A991" s="6" t="str">
        <f t="shared" ref="A991:C991" si="2952">A976</f>
        <v>Data</v>
      </c>
      <c r="B991" s="6" t="str">
        <f t="shared" si="2952"/>
        <v>kW (C)</v>
      </c>
      <c r="C991" s="6" t="str">
        <f t="shared" si="2952"/>
        <v>kW (L)</v>
      </c>
      <c r="D991" s="14" t="s">
        <v>20</v>
      </c>
      <c r="E991" s="14" t="s">
        <v>21</v>
      </c>
      <c r="F991" s="6" t="s">
        <v>22</v>
      </c>
      <c r="G991" s="6" t="s">
        <v>23</v>
      </c>
      <c r="H991" s="14" t="s">
        <v>26</v>
      </c>
      <c r="J991" s="52" t="s">
        <v>161</v>
      </c>
      <c r="K991">
        <f t="shared" ref="K991:K992" si="2953">K976</f>
        <v>89.49</v>
      </c>
    </row>
    <row r="992" spans="1:12" x14ac:dyDescent="0.25">
      <c r="A992" s="6" t="str">
        <f t="shared" ref="A992:C992" si="2954">A977</f>
        <v>outubro/19</v>
      </c>
      <c r="B992" s="29">
        <f t="shared" ref="B992" si="2955">IF(K993*1.05&lt;C992,K991,K993)</f>
        <v>112</v>
      </c>
      <c r="C992" s="6">
        <f t="shared" ref="C992:E992" si="2956">C977</f>
        <v>63.39</v>
      </c>
      <c r="D992" s="16">
        <f t="shared" ref="D992:D1003" si="2957">IF(C992&gt;1.05*B992,C992-B992,0)</f>
        <v>0</v>
      </c>
      <c r="E992" s="17">
        <f>D992*Premissas!$C$6</f>
        <v>0</v>
      </c>
      <c r="F992" s="15">
        <f t="shared" ref="F992:F1055" si="2958">LARGE(B992:C992,1)</f>
        <v>112</v>
      </c>
      <c r="G992" s="18">
        <f>F992*Premissas!$C$5</f>
        <v>3610.5030053780447</v>
      </c>
      <c r="H992" s="22">
        <f t="shared" ref="H992:H1003" si="2959">G992+E992</f>
        <v>3610.5030053780447</v>
      </c>
      <c r="J992" t="s">
        <v>162</v>
      </c>
      <c r="K992">
        <f t="shared" si="2953"/>
        <v>46.48</v>
      </c>
    </row>
    <row r="993" spans="1:12" x14ac:dyDescent="0.25">
      <c r="A993" s="6" t="str">
        <f t="shared" ref="A993:C993" si="2960">A978</f>
        <v>setembro/19</v>
      </c>
      <c r="B993" s="29">
        <f t="shared" ref="B993" si="2961">IF(K993*1.05&lt;C993,K991,K993)</f>
        <v>112</v>
      </c>
      <c r="C993" s="6">
        <f t="shared" ref="C993:E993" si="2962">C978</f>
        <v>58.91</v>
      </c>
      <c r="D993" s="16">
        <f t="shared" si="2957"/>
        <v>0</v>
      </c>
      <c r="E993" s="17">
        <f>D993*Premissas!$C$6</f>
        <v>0</v>
      </c>
      <c r="F993" s="15">
        <f t="shared" si="2958"/>
        <v>112</v>
      </c>
      <c r="G993" s="18">
        <f>F993*Premissas!$C$5</f>
        <v>3610.5030053780447</v>
      </c>
      <c r="H993" s="22">
        <f t="shared" si="2959"/>
        <v>3610.5030053780447</v>
      </c>
      <c r="J993" t="s">
        <v>164</v>
      </c>
      <c r="K993">
        <f t="shared" ref="K993" si="2963">K978+1</f>
        <v>112</v>
      </c>
    </row>
    <row r="994" spans="1:12" x14ac:dyDescent="0.25">
      <c r="A994" s="6" t="str">
        <f t="shared" ref="A994:C994" si="2964">A979</f>
        <v>agosto/19</v>
      </c>
      <c r="B994" s="29">
        <f t="shared" ref="B994" si="2965">IF(K993*1.05&lt;C994,K991,K993)</f>
        <v>112</v>
      </c>
      <c r="C994" s="6">
        <f t="shared" ref="C994:E994" si="2966">C979</f>
        <v>46.48</v>
      </c>
      <c r="D994" s="16">
        <f t="shared" si="2957"/>
        <v>0</v>
      </c>
      <c r="E994" s="17">
        <f>D994*Premissas!$C$6</f>
        <v>0</v>
      </c>
      <c r="F994" s="15">
        <f t="shared" si="2958"/>
        <v>112</v>
      </c>
      <c r="G994" s="18">
        <f>F994*Premissas!$C$5</f>
        <v>3610.5030053780447</v>
      </c>
      <c r="H994" s="22">
        <f t="shared" si="2959"/>
        <v>3610.5030053780447</v>
      </c>
      <c r="J994" t="s">
        <v>163</v>
      </c>
      <c r="L994" s="108">
        <f t="shared" ref="L994" si="2967">H1004</f>
        <v>43326.036064536522</v>
      </c>
    </row>
    <row r="995" spans="1:12" x14ac:dyDescent="0.25">
      <c r="A995" s="6" t="str">
        <f t="shared" ref="A995:C995" si="2968">A980</f>
        <v>julho/19</v>
      </c>
      <c r="B995" s="29">
        <f t="shared" ref="B995" si="2969">IF(K993*1.05&lt;C995,K991,K993)</f>
        <v>112</v>
      </c>
      <c r="C995" s="6">
        <f t="shared" ref="C995:E995" si="2970">C980</f>
        <v>63.17</v>
      </c>
      <c r="D995" s="16">
        <f t="shared" si="2957"/>
        <v>0</v>
      </c>
      <c r="E995" s="17">
        <f>D995*Premissas!$C$6</f>
        <v>0</v>
      </c>
      <c r="F995" s="15">
        <f t="shared" si="2958"/>
        <v>112</v>
      </c>
      <c r="G995" s="18">
        <f>F995*Premissas!$C$5</f>
        <v>3610.5030053780447</v>
      </c>
      <c r="H995" s="22">
        <f t="shared" si="2959"/>
        <v>3610.5030053780447</v>
      </c>
    </row>
    <row r="996" spans="1:12" x14ac:dyDescent="0.25">
      <c r="A996" s="6" t="str">
        <f t="shared" ref="A996:C996" si="2971">A981</f>
        <v>junho/19</v>
      </c>
      <c r="B996" s="29">
        <f t="shared" ref="B996" si="2972">IF(K993*1.05&lt;C996,K991,K993)</f>
        <v>112</v>
      </c>
      <c r="C996" s="6">
        <f t="shared" ref="C996:E996" si="2973">C981</f>
        <v>59.47</v>
      </c>
      <c r="D996" s="16">
        <f t="shared" si="2957"/>
        <v>0</v>
      </c>
      <c r="E996" s="17">
        <f>D996*Premissas!$C$6</f>
        <v>0</v>
      </c>
      <c r="F996" s="15">
        <f t="shared" si="2958"/>
        <v>112</v>
      </c>
      <c r="G996" s="18">
        <f>F996*Premissas!$C$5</f>
        <v>3610.5030053780447</v>
      </c>
      <c r="H996" s="22">
        <f t="shared" si="2959"/>
        <v>3610.5030053780447</v>
      </c>
    </row>
    <row r="997" spans="1:12" x14ac:dyDescent="0.25">
      <c r="A997" s="6" t="str">
        <f t="shared" ref="A997:C997" si="2974">A982</f>
        <v>maio/19</v>
      </c>
      <c r="B997" s="29">
        <f t="shared" ref="B997" si="2975">IF(K993*1.05&lt;C997,K991,K993)</f>
        <v>112</v>
      </c>
      <c r="C997" s="6">
        <f t="shared" ref="C997:E997" si="2976">C982</f>
        <v>61.04</v>
      </c>
      <c r="D997" s="16">
        <f t="shared" si="2957"/>
        <v>0</v>
      </c>
      <c r="E997" s="17">
        <f>D997*Premissas!$C$6</f>
        <v>0</v>
      </c>
      <c r="F997" s="15">
        <f t="shared" si="2958"/>
        <v>112</v>
      </c>
      <c r="G997" s="18">
        <f>F997*Premissas!$C$5</f>
        <v>3610.5030053780447</v>
      </c>
      <c r="H997" s="22">
        <f t="shared" si="2959"/>
        <v>3610.5030053780447</v>
      </c>
    </row>
    <row r="998" spans="1:12" x14ac:dyDescent="0.25">
      <c r="A998" s="6" t="str">
        <f t="shared" ref="A998:C998" si="2977">A983</f>
        <v>abril/19</v>
      </c>
      <c r="B998" s="29">
        <f t="shared" ref="B998" si="2978">IF(K993*1.05&lt;C998,K991,K993)</f>
        <v>112</v>
      </c>
      <c r="C998" s="6">
        <f t="shared" ref="C998:E998" si="2979">C983</f>
        <v>81.98</v>
      </c>
      <c r="D998" s="16">
        <f t="shared" si="2957"/>
        <v>0</v>
      </c>
      <c r="E998" s="17">
        <f>D998*Premissas!$C$6</f>
        <v>0</v>
      </c>
      <c r="F998" s="15">
        <f t="shared" si="2958"/>
        <v>112</v>
      </c>
      <c r="G998" s="18">
        <f>F998*Premissas!$C$5</f>
        <v>3610.5030053780447</v>
      </c>
      <c r="H998" s="22">
        <f t="shared" si="2959"/>
        <v>3610.5030053780447</v>
      </c>
    </row>
    <row r="999" spans="1:12" x14ac:dyDescent="0.25">
      <c r="A999" s="6" t="str">
        <f t="shared" ref="A999:C999" si="2980">A984</f>
        <v>março/19</v>
      </c>
      <c r="B999" s="29">
        <f t="shared" ref="B999" si="2981">IF(K993*1.05&lt;C999,K991,K993)</f>
        <v>112</v>
      </c>
      <c r="C999" s="6">
        <f t="shared" ref="C999:E999" si="2982">C984</f>
        <v>77.73</v>
      </c>
      <c r="D999" s="16">
        <f t="shared" si="2957"/>
        <v>0</v>
      </c>
      <c r="E999" s="17">
        <f>D999*Premissas!$C$6</f>
        <v>0</v>
      </c>
      <c r="F999" s="15">
        <f t="shared" si="2958"/>
        <v>112</v>
      </c>
      <c r="G999" s="18">
        <f>F999*Premissas!$C$5</f>
        <v>3610.5030053780447</v>
      </c>
      <c r="H999" s="22">
        <f t="shared" si="2959"/>
        <v>3610.5030053780447</v>
      </c>
    </row>
    <row r="1000" spans="1:12" x14ac:dyDescent="0.25">
      <c r="A1000" s="6" t="str">
        <f t="shared" ref="A1000:C1000" si="2983">A985</f>
        <v>fevereiro/19</v>
      </c>
      <c r="B1000" s="29">
        <f t="shared" ref="B1000" si="2984">IF(K993*1.05&lt;C1000,K991,K993)</f>
        <v>112</v>
      </c>
      <c r="C1000" s="6">
        <f t="shared" ref="C1000:E1000" si="2985">C985</f>
        <v>89.49</v>
      </c>
      <c r="D1000" s="16">
        <f t="shared" si="2957"/>
        <v>0</v>
      </c>
      <c r="E1000" s="17">
        <f>D1000*Premissas!$C$6</f>
        <v>0</v>
      </c>
      <c r="F1000" s="15">
        <f t="shared" si="2958"/>
        <v>112</v>
      </c>
      <c r="G1000" s="18">
        <f>F1000*Premissas!$C$5</f>
        <v>3610.5030053780447</v>
      </c>
      <c r="H1000" s="22">
        <f t="shared" si="2959"/>
        <v>3610.5030053780447</v>
      </c>
    </row>
    <row r="1001" spans="1:12" x14ac:dyDescent="0.25">
      <c r="A1001" s="6" t="str">
        <f t="shared" ref="A1001:C1001" si="2986">A986</f>
        <v>janeiro/19</v>
      </c>
      <c r="B1001" s="29">
        <f t="shared" ref="B1001" si="2987">IF(K993*1.05&lt;C1001,K991,K993)</f>
        <v>112</v>
      </c>
      <c r="C1001" s="6">
        <f t="shared" ref="C1001:E1001" si="2988">C986</f>
        <v>81.09</v>
      </c>
      <c r="D1001" s="16">
        <f t="shared" si="2957"/>
        <v>0</v>
      </c>
      <c r="E1001" s="17">
        <f>D1001*Premissas!$C$6</f>
        <v>0</v>
      </c>
      <c r="F1001" s="15">
        <f t="shared" si="2958"/>
        <v>112</v>
      </c>
      <c r="G1001" s="18">
        <f>F1001*Premissas!$C$5</f>
        <v>3610.5030053780447</v>
      </c>
      <c r="H1001" s="22">
        <f t="shared" si="2959"/>
        <v>3610.5030053780447</v>
      </c>
    </row>
    <row r="1002" spans="1:12" x14ac:dyDescent="0.25">
      <c r="A1002" s="6" t="str">
        <f t="shared" ref="A1002:C1002" si="2989">A987</f>
        <v>dezembro/18</v>
      </c>
      <c r="B1002" s="29">
        <f t="shared" ref="B1002" si="2990">IF(K993*1.05&lt;C1002,K991,K993)</f>
        <v>112</v>
      </c>
      <c r="C1002" s="6">
        <f t="shared" ref="C1002:E1002" si="2991">C987</f>
        <v>66.98</v>
      </c>
      <c r="D1002" s="16">
        <f t="shared" si="2957"/>
        <v>0</v>
      </c>
      <c r="E1002" s="17">
        <f>D1002*Premissas!$C$6</f>
        <v>0</v>
      </c>
      <c r="F1002" s="15">
        <f t="shared" si="2958"/>
        <v>112</v>
      </c>
      <c r="G1002" s="18">
        <f>F1002*Premissas!$C$5</f>
        <v>3610.5030053780447</v>
      </c>
      <c r="H1002" s="22">
        <f t="shared" si="2959"/>
        <v>3610.5030053780447</v>
      </c>
    </row>
    <row r="1003" spans="1:12" x14ac:dyDescent="0.25">
      <c r="A1003" s="6" t="str">
        <f t="shared" ref="A1003:C1003" si="2992">A988</f>
        <v>novembro/18</v>
      </c>
      <c r="B1003" s="29">
        <f t="shared" ref="B1003" si="2993">IF(K993*1.05&lt;C1003,K991,K993)</f>
        <v>112</v>
      </c>
      <c r="C1003" s="6">
        <f t="shared" ref="C1003:E1004" si="2994">C988</f>
        <v>66.42</v>
      </c>
      <c r="D1003" s="16">
        <f t="shared" si="2957"/>
        <v>0</v>
      </c>
      <c r="E1003" s="17">
        <f>D1003*Premissas!$C$6</f>
        <v>0</v>
      </c>
      <c r="F1003" s="15">
        <f t="shared" si="2958"/>
        <v>112</v>
      </c>
      <c r="G1003" s="18">
        <f>F1003*Premissas!$C$5</f>
        <v>3610.5030053780447</v>
      </c>
      <c r="H1003" s="22">
        <f t="shared" si="2959"/>
        <v>3610.5030053780447</v>
      </c>
    </row>
    <row r="1004" spans="1:12" x14ac:dyDescent="0.25">
      <c r="A1004" s="6" t="str">
        <f t="shared" ref="A1004:C1004" si="2995">A989</f>
        <v>Total/Média</v>
      </c>
      <c r="B1004" s="6"/>
      <c r="C1004" s="6">
        <f t="shared" si="2994"/>
        <v>89.49</v>
      </c>
      <c r="D1004" s="5"/>
      <c r="E1004" s="27">
        <f t="shared" ref="E1004" si="2996">SUM(E992:E1003)</f>
        <v>0</v>
      </c>
      <c r="F1004" s="5"/>
      <c r="G1004" s="27">
        <f t="shared" ref="G1004:H1004" si="2997">SUM(G992:G1003)</f>
        <v>43326.036064536522</v>
      </c>
      <c r="H1004" s="27">
        <f t="shared" si="2997"/>
        <v>43326.036064536522</v>
      </c>
    </row>
    <row r="1006" spans="1:12" x14ac:dyDescent="0.25">
      <c r="A1006" s="6" t="str">
        <f t="shared" ref="A1006:C1006" si="2998">A991</f>
        <v>Data</v>
      </c>
      <c r="B1006" s="6" t="str">
        <f t="shared" si="2998"/>
        <v>kW (C)</v>
      </c>
      <c r="C1006" s="6" t="str">
        <f t="shared" si="2998"/>
        <v>kW (L)</v>
      </c>
      <c r="D1006" s="14" t="s">
        <v>20</v>
      </c>
      <c r="E1006" s="14" t="s">
        <v>21</v>
      </c>
      <c r="F1006" s="6" t="s">
        <v>22</v>
      </c>
      <c r="G1006" s="6" t="s">
        <v>23</v>
      </c>
      <c r="H1006" s="14" t="s">
        <v>26</v>
      </c>
      <c r="J1006" s="52" t="s">
        <v>161</v>
      </c>
      <c r="K1006">
        <f t="shared" ref="K1006:K1007" si="2999">K991</f>
        <v>89.49</v>
      </c>
    </row>
    <row r="1007" spans="1:12" x14ac:dyDescent="0.25">
      <c r="A1007" s="6" t="str">
        <f t="shared" ref="A1007:C1007" si="3000">A992</f>
        <v>outubro/19</v>
      </c>
      <c r="B1007" s="29">
        <f t="shared" ref="B1007" si="3001">IF(K1008*1.05&lt;C1007,K1006,K1008)</f>
        <v>113</v>
      </c>
      <c r="C1007" s="6">
        <f t="shared" ref="C1007:E1007" si="3002">C992</f>
        <v>63.39</v>
      </c>
      <c r="D1007" s="16">
        <f t="shared" ref="D1007:D1018" si="3003">IF(C1007&gt;1.05*B1007,C1007-B1007,0)</f>
        <v>0</v>
      </c>
      <c r="E1007" s="17">
        <f>D1007*Premissas!$C$6</f>
        <v>0</v>
      </c>
      <c r="F1007" s="15">
        <f t="shared" ref="F1007:F1070" si="3004">LARGE(B1007:C1007,1)</f>
        <v>113</v>
      </c>
      <c r="G1007" s="18">
        <f>F1007*Premissas!$C$5</f>
        <v>3642.7396393546346</v>
      </c>
      <c r="H1007" s="22">
        <f t="shared" ref="H1007:H1018" si="3005">G1007+E1007</f>
        <v>3642.7396393546346</v>
      </c>
      <c r="J1007" t="s">
        <v>162</v>
      </c>
      <c r="K1007">
        <f t="shared" si="2999"/>
        <v>46.48</v>
      </c>
    </row>
    <row r="1008" spans="1:12" x14ac:dyDescent="0.25">
      <c r="A1008" s="6" t="str">
        <f t="shared" ref="A1008:C1008" si="3006">A993</f>
        <v>setembro/19</v>
      </c>
      <c r="B1008" s="29">
        <f t="shared" ref="B1008" si="3007">IF(K1008*1.05&lt;C1008,K1006,K1008)</f>
        <v>113</v>
      </c>
      <c r="C1008" s="6">
        <f t="shared" ref="C1008:E1008" si="3008">C993</f>
        <v>58.91</v>
      </c>
      <c r="D1008" s="16">
        <f t="shared" si="3003"/>
        <v>0</v>
      </c>
      <c r="E1008" s="17">
        <f>D1008*Premissas!$C$6</f>
        <v>0</v>
      </c>
      <c r="F1008" s="15">
        <f t="shared" si="3004"/>
        <v>113</v>
      </c>
      <c r="G1008" s="18">
        <f>F1008*Premissas!$C$5</f>
        <v>3642.7396393546346</v>
      </c>
      <c r="H1008" s="22">
        <f t="shared" si="3005"/>
        <v>3642.7396393546346</v>
      </c>
      <c r="J1008" t="s">
        <v>164</v>
      </c>
      <c r="K1008">
        <f t="shared" ref="K1008" si="3009">K993+1</f>
        <v>113</v>
      </c>
    </row>
    <row r="1009" spans="1:12" x14ac:dyDescent="0.25">
      <c r="A1009" s="6" t="str">
        <f t="shared" ref="A1009:C1009" si="3010">A994</f>
        <v>agosto/19</v>
      </c>
      <c r="B1009" s="29">
        <f t="shared" ref="B1009" si="3011">IF(K1008*1.05&lt;C1009,K1006,K1008)</f>
        <v>113</v>
      </c>
      <c r="C1009" s="6">
        <f t="shared" ref="C1009:E1009" si="3012">C994</f>
        <v>46.48</v>
      </c>
      <c r="D1009" s="16">
        <f t="shared" si="3003"/>
        <v>0</v>
      </c>
      <c r="E1009" s="17">
        <f>D1009*Premissas!$C$6</f>
        <v>0</v>
      </c>
      <c r="F1009" s="15">
        <f t="shared" si="3004"/>
        <v>113</v>
      </c>
      <c r="G1009" s="18">
        <f>F1009*Premissas!$C$5</f>
        <v>3642.7396393546346</v>
      </c>
      <c r="H1009" s="22">
        <f t="shared" si="3005"/>
        <v>3642.7396393546346</v>
      </c>
      <c r="J1009" t="s">
        <v>163</v>
      </c>
      <c r="L1009" s="108">
        <f t="shared" ref="L1009" si="3013">H1019</f>
        <v>43712.875672255621</v>
      </c>
    </row>
    <row r="1010" spans="1:12" x14ac:dyDescent="0.25">
      <c r="A1010" s="6" t="str">
        <f t="shared" ref="A1010:C1010" si="3014">A995</f>
        <v>julho/19</v>
      </c>
      <c r="B1010" s="29">
        <f t="shared" ref="B1010" si="3015">IF(K1008*1.05&lt;C1010,K1006,K1008)</f>
        <v>113</v>
      </c>
      <c r="C1010" s="6">
        <f t="shared" ref="C1010:E1010" si="3016">C995</f>
        <v>63.17</v>
      </c>
      <c r="D1010" s="16">
        <f t="shared" si="3003"/>
        <v>0</v>
      </c>
      <c r="E1010" s="17">
        <f>D1010*Premissas!$C$6</f>
        <v>0</v>
      </c>
      <c r="F1010" s="15">
        <f t="shared" si="3004"/>
        <v>113</v>
      </c>
      <c r="G1010" s="18">
        <f>F1010*Premissas!$C$5</f>
        <v>3642.7396393546346</v>
      </c>
      <c r="H1010" s="22">
        <f t="shared" si="3005"/>
        <v>3642.7396393546346</v>
      </c>
    </row>
    <row r="1011" spans="1:12" x14ac:dyDescent="0.25">
      <c r="A1011" s="6" t="str">
        <f t="shared" ref="A1011:C1011" si="3017">A996</f>
        <v>junho/19</v>
      </c>
      <c r="B1011" s="29">
        <f t="shared" ref="B1011" si="3018">IF(K1008*1.05&lt;C1011,K1006,K1008)</f>
        <v>113</v>
      </c>
      <c r="C1011" s="6">
        <f t="shared" ref="C1011:E1011" si="3019">C996</f>
        <v>59.47</v>
      </c>
      <c r="D1011" s="16">
        <f t="shared" si="3003"/>
        <v>0</v>
      </c>
      <c r="E1011" s="17">
        <f>D1011*Premissas!$C$6</f>
        <v>0</v>
      </c>
      <c r="F1011" s="15">
        <f t="shared" si="3004"/>
        <v>113</v>
      </c>
      <c r="G1011" s="18">
        <f>F1011*Premissas!$C$5</f>
        <v>3642.7396393546346</v>
      </c>
      <c r="H1011" s="22">
        <f t="shared" si="3005"/>
        <v>3642.7396393546346</v>
      </c>
    </row>
    <row r="1012" spans="1:12" x14ac:dyDescent="0.25">
      <c r="A1012" s="6" t="str">
        <f t="shared" ref="A1012:C1012" si="3020">A997</f>
        <v>maio/19</v>
      </c>
      <c r="B1012" s="29">
        <f t="shared" ref="B1012" si="3021">IF(K1008*1.05&lt;C1012,K1006,K1008)</f>
        <v>113</v>
      </c>
      <c r="C1012" s="6">
        <f t="shared" ref="C1012:E1012" si="3022">C997</f>
        <v>61.04</v>
      </c>
      <c r="D1012" s="16">
        <f t="shared" si="3003"/>
        <v>0</v>
      </c>
      <c r="E1012" s="17">
        <f>D1012*Premissas!$C$6</f>
        <v>0</v>
      </c>
      <c r="F1012" s="15">
        <f t="shared" si="3004"/>
        <v>113</v>
      </c>
      <c r="G1012" s="18">
        <f>F1012*Premissas!$C$5</f>
        <v>3642.7396393546346</v>
      </c>
      <c r="H1012" s="22">
        <f t="shared" si="3005"/>
        <v>3642.7396393546346</v>
      </c>
    </row>
    <row r="1013" spans="1:12" x14ac:dyDescent="0.25">
      <c r="A1013" s="6" t="str">
        <f t="shared" ref="A1013:C1013" si="3023">A998</f>
        <v>abril/19</v>
      </c>
      <c r="B1013" s="29">
        <f t="shared" ref="B1013" si="3024">IF(K1008*1.05&lt;C1013,K1006,K1008)</f>
        <v>113</v>
      </c>
      <c r="C1013" s="6">
        <f t="shared" ref="C1013:E1013" si="3025">C998</f>
        <v>81.98</v>
      </c>
      <c r="D1013" s="16">
        <f t="shared" si="3003"/>
        <v>0</v>
      </c>
      <c r="E1013" s="17">
        <f>D1013*Premissas!$C$6</f>
        <v>0</v>
      </c>
      <c r="F1013" s="15">
        <f t="shared" si="3004"/>
        <v>113</v>
      </c>
      <c r="G1013" s="18">
        <f>F1013*Premissas!$C$5</f>
        <v>3642.7396393546346</v>
      </c>
      <c r="H1013" s="22">
        <f t="shared" si="3005"/>
        <v>3642.7396393546346</v>
      </c>
    </row>
    <row r="1014" spans="1:12" x14ac:dyDescent="0.25">
      <c r="A1014" s="6" t="str">
        <f t="shared" ref="A1014:C1014" si="3026">A999</f>
        <v>março/19</v>
      </c>
      <c r="B1014" s="29">
        <f t="shared" ref="B1014" si="3027">IF(K1008*1.05&lt;C1014,K1006,K1008)</f>
        <v>113</v>
      </c>
      <c r="C1014" s="6">
        <f t="shared" ref="C1014:E1014" si="3028">C999</f>
        <v>77.73</v>
      </c>
      <c r="D1014" s="16">
        <f t="shared" si="3003"/>
        <v>0</v>
      </c>
      <c r="E1014" s="17">
        <f>D1014*Premissas!$C$6</f>
        <v>0</v>
      </c>
      <c r="F1014" s="15">
        <f t="shared" si="3004"/>
        <v>113</v>
      </c>
      <c r="G1014" s="18">
        <f>F1014*Premissas!$C$5</f>
        <v>3642.7396393546346</v>
      </c>
      <c r="H1014" s="22">
        <f t="shared" si="3005"/>
        <v>3642.7396393546346</v>
      </c>
    </row>
    <row r="1015" spans="1:12" x14ac:dyDescent="0.25">
      <c r="A1015" s="6" t="str">
        <f t="shared" ref="A1015:C1015" si="3029">A1000</f>
        <v>fevereiro/19</v>
      </c>
      <c r="B1015" s="29">
        <f t="shared" ref="B1015" si="3030">IF(K1008*1.05&lt;C1015,K1006,K1008)</f>
        <v>113</v>
      </c>
      <c r="C1015" s="6">
        <f t="shared" ref="C1015:E1015" si="3031">C1000</f>
        <v>89.49</v>
      </c>
      <c r="D1015" s="16">
        <f t="shared" si="3003"/>
        <v>0</v>
      </c>
      <c r="E1015" s="17">
        <f>D1015*Premissas!$C$6</f>
        <v>0</v>
      </c>
      <c r="F1015" s="15">
        <f t="shared" si="3004"/>
        <v>113</v>
      </c>
      <c r="G1015" s="18">
        <f>F1015*Premissas!$C$5</f>
        <v>3642.7396393546346</v>
      </c>
      <c r="H1015" s="22">
        <f t="shared" si="3005"/>
        <v>3642.7396393546346</v>
      </c>
    </row>
    <row r="1016" spans="1:12" x14ac:dyDescent="0.25">
      <c r="A1016" s="6" t="str">
        <f t="shared" ref="A1016:C1016" si="3032">A1001</f>
        <v>janeiro/19</v>
      </c>
      <c r="B1016" s="29">
        <f t="shared" ref="B1016" si="3033">IF(K1008*1.05&lt;C1016,K1006,K1008)</f>
        <v>113</v>
      </c>
      <c r="C1016" s="6">
        <f t="shared" ref="C1016:E1016" si="3034">C1001</f>
        <v>81.09</v>
      </c>
      <c r="D1016" s="16">
        <f t="shared" si="3003"/>
        <v>0</v>
      </c>
      <c r="E1016" s="17">
        <f>D1016*Premissas!$C$6</f>
        <v>0</v>
      </c>
      <c r="F1016" s="15">
        <f t="shared" si="3004"/>
        <v>113</v>
      </c>
      <c r="G1016" s="18">
        <f>F1016*Premissas!$C$5</f>
        <v>3642.7396393546346</v>
      </c>
      <c r="H1016" s="22">
        <f t="shared" si="3005"/>
        <v>3642.7396393546346</v>
      </c>
    </row>
    <row r="1017" spans="1:12" x14ac:dyDescent="0.25">
      <c r="A1017" s="6" t="str">
        <f t="shared" ref="A1017:C1017" si="3035">A1002</f>
        <v>dezembro/18</v>
      </c>
      <c r="B1017" s="29">
        <f t="shared" ref="B1017" si="3036">IF(K1008*1.05&lt;C1017,K1006,K1008)</f>
        <v>113</v>
      </c>
      <c r="C1017" s="6">
        <f t="shared" ref="C1017:E1017" si="3037">C1002</f>
        <v>66.98</v>
      </c>
      <c r="D1017" s="16">
        <f t="shared" si="3003"/>
        <v>0</v>
      </c>
      <c r="E1017" s="17">
        <f>D1017*Premissas!$C$6</f>
        <v>0</v>
      </c>
      <c r="F1017" s="15">
        <f t="shared" si="3004"/>
        <v>113</v>
      </c>
      <c r="G1017" s="18">
        <f>F1017*Premissas!$C$5</f>
        <v>3642.7396393546346</v>
      </c>
      <c r="H1017" s="22">
        <f t="shared" si="3005"/>
        <v>3642.7396393546346</v>
      </c>
    </row>
    <row r="1018" spans="1:12" x14ac:dyDescent="0.25">
      <c r="A1018" s="6" t="str">
        <f t="shared" ref="A1018:C1018" si="3038">A1003</f>
        <v>novembro/18</v>
      </c>
      <c r="B1018" s="29">
        <f t="shared" ref="B1018" si="3039">IF(K1008*1.05&lt;C1018,K1006,K1008)</f>
        <v>113</v>
      </c>
      <c r="C1018" s="6">
        <f t="shared" ref="C1018:E1019" si="3040">C1003</f>
        <v>66.42</v>
      </c>
      <c r="D1018" s="16">
        <f t="shared" si="3003"/>
        <v>0</v>
      </c>
      <c r="E1018" s="17">
        <f>D1018*Premissas!$C$6</f>
        <v>0</v>
      </c>
      <c r="F1018" s="15">
        <f t="shared" si="3004"/>
        <v>113</v>
      </c>
      <c r="G1018" s="18">
        <f>F1018*Premissas!$C$5</f>
        <v>3642.7396393546346</v>
      </c>
      <c r="H1018" s="22">
        <f t="shared" si="3005"/>
        <v>3642.7396393546346</v>
      </c>
    </row>
    <row r="1019" spans="1:12" x14ac:dyDescent="0.25">
      <c r="A1019" s="6" t="str">
        <f t="shared" ref="A1019:C1019" si="3041">A1004</f>
        <v>Total/Média</v>
      </c>
      <c r="B1019" s="6"/>
      <c r="C1019" s="6">
        <f t="shared" si="3040"/>
        <v>89.49</v>
      </c>
      <c r="D1019" s="5"/>
      <c r="E1019" s="27">
        <f t="shared" ref="E1019" si="3042">SUM(E1007:E1018)</f>
        <v>0</v>
      </c>
      <c r="F1019" s="5"/>
      <c r="G1019" s="27">
        <f t="shared" ref="G1019:H1019" si="3043">SUM(G1007:G1018)</f>
        <v>43712.875672255621</v>
      </c>
      <c r="H1019" s="27">
        <f t="shared" si="3043"/>
        <v>43712.875672255621</v>
      </c>
    </row>
    <row r="1021" spans="1:12" x14ac:dyDescent="0.25">
      <c r="A1021" s="6" t="str">
        <f t="shared" ref="A1021:C1021" si="3044">A1006</f>
        <v>Data</v>
      </c>
      <c r="B1021" s="6" t="str">
        <f t="shared" si="3044"/>
        <v>kW (C)</v>
      </c>
      <c r="C1021" s="6" t="str">
        <f t="shared" si="3044"/>
        <v>kW (L)</v>
      </c>
      <c r="D1021" s="14" t="s">
        <v>20</v>
      </c>
      <c r="E1021" s="14" t="s">
        <v>21</v>
      </c>
      <c r="F1021" s="6" t="s">
        <v>22</v>
      </c>
      <c r="G1021" s="6" t="s">
        <v>23</v>
      </c>
      <c r="H1021" s="14" t="s">
        <v>26</v>
      </c>
      <c r="J1021" s="52" t="s">
        <v>161</v>
      </c>
      <c r="K1021">
        <f t="shared" ref="K1021:K1022" si="3045">K1006</f>
        <v>89.49</v>
      </c>
    </row>
    <row r="1022" spans="1:12" x14ac:dyDescent="0.25">
      <c r="A1022" s="6" t="str">
        <f t="shared" ref="A1022:C1022" si="3046">A1007</f>
        <v>outubro/19</v>
      </c>
      <c r="B1022" s="29">
        <f t="shared" ref="B1022" si="3047">IF(K1023*1.05&lt;C1022,K1021,K1023)</f>
        <v>114</v>
      </c>
      <c r="C1022" s="6">
        <f t="shared" ref="C1022:E1022" si="3048">C1007</f>
        <v>63.39</v>
      </c>
      <c r="D1022" s="16">
        <f t="shared" ref="D1022:D1033" si="3049">IF(C1022&gt;1.05*B1022,C1022-B1022,0)</f>
        <v>0</v>
      </c>
      <c r="E1022" s="17">
        <f>D1022*Premissas!$C$6</f>
        <v>0</v>
      </c>
      <c r="F1022" s="15">
        <f t="shared" ref="F1022:F1085" si="3050">LARGE(B1022:C1022,1)</f>
        <v>114</v>
      </c>
      <c r="G1022" s="18">
        <f>F1022*Premissas!$C$5</f>
        <v>3674.9762733312241</v>
      </c>
      <c r="H1022" s="22">
        <f t="shared" ref="H1022:H1033" si="3051">G1022+E1022</f>
        <v>3674.9762733312241</v>
      </c>
      <c r="J1022" t="s">
        <v>162</v>
      </c>
      <c r="K1022">
        <f t="shared" si="3045"/>
        <v>46.48</v>
      </c>
    </row>
    <row r="1023" spans="1:12" x14ac:dyDescent="0.25">
      <c r="A1023" s="6" t="str">
        <f t="shared" ref="A1023:C1023" si="3052">A1008</f>
        <v>setembro/19</v>
      </c>
      <c r="B1023" s="29">
        <f t="shared" ref="B1023" si="3053">IF(K1023*1.05&lt;C1023,K1021,K1023)</f>
        <v>114</v>
      </c>
      <c r="C1023" s="6">
        <f t="shared" ref="C1023:E1023" si="3054">C1008</f>
        <v>58.91</v>
      </c>
      <c r="D1023" s="16">
        <f t="shared" si="3049"/>
        <v>0</v>
      </c>
      <c r="E1023" s="17">
        <f>D1023*Premissas!$C$6</f>
        <v>0</v>
      </c>
      <c r="F1023" s="15">
        <f t="shared" si="3050"/>
        <v>114</v>
      </c>
      <c r="G1023" s="18">
        <f>F1023*Premissas!$C$5</f>
        <v>3674.9762733312241</v>
      </c>
      <c r="H1023" s="22">
        <f t="shared" si="3051"/>
        <v>3674.9762733312241</v>
      </c>
      <c r="J1023" t="s">
        <v>164</v>
      </c>
      <c r="K1023">
        <f t="shared" ref="K1023" si="3055">K1008+1</f>
        <v>114</v>
      </c>
    </row>
    <row r="1024" spans="1:12" x14ac:dyDescent="0.25">
      <c r="A1024" s="6" t="str">
        <f t="shared" ref="A1024:C1024" si="3056">A1009</f>
        <v>agosto/19</v>
      </c>
      <c r="B1024" s="29">
        <f t="shared" ref="B1024" si="3057">IF(K1023*1.05&lt;C1024,K1021,K1023)</f>
        <v>114</v>
      </c>
      <c r="C1024" s="6">
        <f t="shared" ref="C1024:E1024" si="3058">C1009</f>
        <v>46.48</v>
      </c>
      <c r="D1024" s="16">
        <f t="shared" si="3049"/>
        <v>0</v>
      </c>
      <c r="E1024" s="17">
        <f>D1024*Premissas!$C$6</f>
        <v>0</v>
      </c>
      <c r="F1024" s="15">
        <f t="shared" si="3050"/>
        <v>114</v>
      </c>
      <c r="G1024" s="18">
        <f>F1024*Premissas!$C$5</f>
        <v>3674.9762733312241</v>
      </c>
      <c r="H1024" s="22">
        <f t="shared" si="3051"/>
        <v>3674.9762733312241</v>
      </c>
      <c r="J1024" t="s">
        <v>163</v>
      </c>
      <c r="L1024" s="108">
        <f t="shared" ref="L1024" si="3059">H1034</f>
        <v>44099.715279974691</v>
      </c>
    </row>
    <row r="1025" spans="1:12" x14ac:dyDescent="0.25">
      <c r="A1025" s="6" t="str">
        <f t="shared" ref="A1025:C1025" si="3060">A1010</f>
        <v>julho/19</v>
      </c>
      <c r="B1025" s="29">
        <f t="shared" ref="B1025" si="3061">IF(K1023*1.05&lt;C1025,K1021,K1023)</f>
        <v>114</v>
      </c>
      <c r="C1025" s="6">
        <f t="shared" ref="C1025:E1025" si="3062">C1010</f>
        <v>63.17</v>
      </c>
      <c r="D1025" s="16">
        <f t="shared" si="3049"/>
        <v>0</v>
      </c>
      <c r="E1025" s="17">
        <f>D1025*Premissas!$C$6</f>
        <v>0</v>
      </c>
      <c r="F1025" s="15">
        <f t="shared" si="3050"/>
        <v>114</v>
      </c>
      <c r="G1025" s="18">
        <f>F1025*Premissas!$C$5</f>
        <v>3674.9762733312241</v>
      </c>
      <c r="H1025" s="22">
        <f t="shared" si="3051"/>
        <v>3674.9762733312241</v>
      </c>
    </row>
    <row r="1026" spans="1:12" x14ac:dyDescent="0.25">
      <c r="A1026" s="6" t="str">
        <f t="shared" ref="A1026:C1026" si="3063">A1011</f>
        <v>junho/19</v>
      </c>
      <c r="B1026" s="29">
        <f t="shared" ref="B1026" si="3064">IF(K1023*1.05&lt;C1026,K1021,K1023)</f>
        <v>114</v>
      </c>
      <c r="C1026" s="6">
        <f t="shared" ref="C1026:E1026" si="3065">C1011</f>
        <v>59.47</v>
      </c>
      <c r="D1026" s="16">
        <f t="shared" si="3049"/>
        <v>0</v>
      </c>
      <c r="E1026" s="17">
        <f>D1026*Premissas!$C$6</f>
        <v>0</v>
      </c>
      <c r="F1026" s="15">
        <f t="shared" si="3050"/>
        <v>114</v>
      </c>
      <c r="G1026" s="18">
        <f>F1026*Premissas!$C$5</f>
        <v>3674.9762733312241</v>
      </c>
      <c r="H1026" s="22">
        <f t="shared" si="3051"/>
        <v>3674.9762733312241</v>
      </c>
    </row>
    <row r="1027" spans="1:12" x14ac:dyDescent="0.25">
      <c r="A1027" s="6" t="str">
        <f t="shared" ref="A1027:C1027" si="3066">A1012</f>
        <v>maio/19</v>
      </c>
      <c r="B1027" s="29">
        <f t="shared" ref="B1027" si="3067">IF(K1023*1.05&lt;C1027,K1021,K1023)</f>
        <v>114</v>
      </c>
      <c r="C1027" s="6">
        <f t="shared" ref="C1027:E1027" si="3068">C1012</f>
        <v>61.04</v>
      </c>
      <c r="D1027" s="16">
        <f t="shared" si="3049"/>
        <v>0</v>
      </c>
      <c r="E1027" s="17">
        <f>D1027*Premissas!$C$6</f>
        <v>0</v>
      </c>
      <c r="F1027" s="15">
        <f t="shared" si="3050"/>
        <v>114</v>
      </c>
      <c r="G1027" s="18">
        <f>F1027*Premissas!$C$5</f>
        <v>3674.9762733312241</v>
      </c>
      <c r="H1027" s="22">
        <f t="shared" si="3051"/>
        <v>3674.9762733312241</v>
      </c>
    </row>
    <row r="1028" spans="1:12" x14ac:dyDescent="0.25">
      <c r="A1028" s="6" t="str">
        <f t="shared" ref="A1028:C1028" si="3069">A1013</f>
        <v>abril/19</v>
      </c>
      <c r="B1028" s="29">
        <f t="shared" ref="B1028" si="3070">IF(K1023*1.05&lt;C1028,K1021,K1023)</f>
        <v>114</v>
      </c>
      <c r="C1028" s="6">
        <f t="shared" ref="C1028:E1028" si="3071">C1013</f>
        <v>81.98</v>
      </c>
      <c r="D1028" s="16">
        <f t="shared" si="3049"/>
        <v>0</v>
      </c>
      <c r="E1028" s="17">
        <f>D1028*Premissas!$C$6</f>
        <v>0</v>
      </c>
      <c r="F1028" s="15">
        <f t="shared" si="3050"/>
        <v>114</v>
      </c>
      <c r="G1028" s="18">
        <f>F1028*Premissas!$C$5</f>
        <v>3674.9762733312241</v>
      </c>
      <c r="H1028" s="22">
        <f t="shared" si="3051"/>
        <v>3674.9762733312241</v>
      </c>
    </row>
    <row r="1029" spans="1:12" x14ac:dyDescent="0.25">
      <c r="A1029" s="6" t="str">
        <f t="shared" ref="A1029:C1029" si="3072">A1014</f>
        <v>março/19</v>
      </c>
      <c r="B1029" s="29">
        <f t="shared" ref="B1029" si="3073">IF(K1023*1.05&lt;C1029,K1021,K1023)</f>
        <v>114</v>
      </c>
      <c r="C1029" s="6">
        <f t="shared" ref="C1029:E1029" si="3074">C1014</f>
        <v>77.73</v>
      </c>
      <c r="D1029" s="16">
        <f t="shared" si="3049"/>
        <v>0</v>
      </c>
      <c r="E1029" s="17">
        <f>D1029*Premissas!$C$6</f>
        <v>0</v>
      </c>
      <c r="F1029" s="15">
        <f t="shared" si="3050"/>
        <v>114</v>
      </c>
      <c r="G1029" s="18">
        <f>F1029*Premissas!$C$5</f>
        <v>3674.9762733312241</v>
      </c>
      <c r="H1029" s="22">
        <f t="shared" si="3051"/>
        <v>3674.9762733312241</v>
      </c>
    </row>
    <row r="1030" spans="1:12" x14ac:dyDescent="0.25">
      <c r="A1030" s="6" t="str">
        <f t="shared" ref="A1030:C1030" si="3075">A1015</f>
        <v>fevereiro/19</v>
      </c>
      <c r="B1030" s="29">
        <f t="shared" ref="B1030" si="3076">IF(K1023*1.05&lt;C1030,K1021,K1023)</f>
        <v>114</v>
      </c>
      <c r="C1030" s="6">
        <f t="shared" ref="C1030:E1030" si="3077">C1015</f>
        <v>89.49</v>
      </c>
      <c r="D1030" s="16">
        <f t="shared" si="3049"/>
        <v>0</v>
      </c>
      <c r="E1030" s="17">
        <f>D1030*Premissas!$C$6</f>
        <v>0</v>
      </c>
      <c r="F1030" s="15">
        <f t="shared" si="3050"/>
        <v>114</v>
      </c>
      <c r="G1030" s="18">
        <f>F1030*Premissas!$C$5</f>
        <v>3674.9762733312241</v>
      </c>
      <c r="H1030" s="22">
        <f t="shared" si="3051"/>
        <v>3674.9762733312241</v>
      </c>
    </row>
    <row r="1031" spans="1:12" x14ac:dyDescent="0.25">
      <c r="A1031" s="6" t="str">
        <f t="shared" ref="A1031:C1031" si="3078">A1016</f>
        <v>janeiro/19</v>
      </c>
      <c r="B1031" s="29">
        <f t="shared" ref="B1031" si="3079">IF(K1023*1.05&lt;C1031,K1021,K1023)</f>
        <v>114</v>
      </c>
      <c r="C1031" s="6">
        <f t="shared" ref="C1031:E1031" si="3080">C1016</f>
        <v>81.09</v>
      </c>
      <c r="D1031" s="16">
        <f t="shared" si="3049"/>
        <v>0</v>
      </c>
      <c r="E1031" s="17">
        <f>D1031*Premissas!$C$6</f>
        <v>0</v>
      </c>
      <c r="F1031" s="15">
        <f t="shared" si="3050"/>
        <v>114</v>
      </c>
      <c r="G1031" s="18">
        <f>F1031*Premissas!$C$5</f>
        <v>3674.9762733312241</v>
      </c>
      <c r="H1031" s="22">
        <f t="shared" si="3051"/>
        <v>3674.9762733312241</v>
      </c>
    </row>
    <row r="1032" spans="1:12" x14ac:dyDescent="0.25">
      <c r="A1032" s="6" t="str">
        <f t="shared" ref="A1032:C1032" si="3081">A1017</f>
        <v>dezembro/18</v>
      </c>
      <c r="B1032" s="29">
        <f t="shared" ref="B1032" si="3082">IF(K1023*1.05&lt;C1032,K1021,K1023)</f>
        <v>114</v>
      </c>
      <c r="C1032" s="6">
        <f t="shared" ref="C1032:E1032" si="3083">C1017</f>
        <v>66.98</v>
      </c>
      <c r="D1032" s="16">
        <f t="shared" si="3049"/>
        <v>0</v>
      </c>
      <c r="E1032" s="17">
        <f>D1032*Premissas!$C$6</f>
        <v>0</v>
      </c>
      <c r="F1032" s="15">
        <f t="shared" si="3050"/>
        <v>114</v>
      </c>
      <c r="G1032" s="18">
        <f>F1032*Premissas!$C$5</f>
        <v>3674.9762733312241</v>
      </c>
      <c r="H1032" s="22">
        <f t="shared" si="3051"/>
        <v>3674.9762733312241</v>
      </c>
    </row>
    <row r="1033" spans="1:12" x14ac:dyDescent="0.25">
      <c r="A1033" s="6" t="str">
        <f t="shared" ref="A1033:C1033" si="3084">A1018</f>
        <v>novembro/18</v>
      </c>
      <c r="B1033" s="29">
        <f t="shared" ref="B1033" si="3085">IF(K1023*1.05&lt;C1033,K1021,K1023)</f>
        <v>114</v>
      </c>
      <c r="C1033" s="6">
        <f t="shared" ref="C1033:E1034" si="3086">C1018</f>
        <v>66.42</v>
      </c>
      <c r="D1033" s="16">
        <f t="shared" si="3049"/>
        <v>0</v>
      </c>
      <c r="E1033" s="17">
        <f>D1033*Premissas!$C$6</f>
        <v>0</v>
      </c>
      <c r="F1033" s="15">
        <f t="shared" si="3050"/>
        <v>114</v>
      </c>
      <c r="G1033" s="18">
        <f>F1033*Premissas!$C$5</f>
        <v>3674.9762733312241</v>
      </c>
      <c r="H1033" s="22">
        <f t="shared" si="3051"/>
        <v>3674.9762733312241</v>
      </c>
    </row>
    <row r="1034" spans="1:12" x14ac:dyDescent="0.25">
      <c r="A1034" s="6" t="str">
        <f t="shared" ref="A1034:C1034" si="3087">A1019</f>
        <v>Total/Média</v>
      </c>
      <c r="B1034" s="6"/>
      <c r="C1034" s="6">
        <f t="shared" si="3086"/>
        <v>89.49</v>
      </c>
      <c r="D1034" s="5"/>
      <c r="E1034" s="27">
        <f t="shared" ref="E1034" si="3088">SUM(E1022:E1033)</f>
        <v>0</v>
      </c>
      <c r="F1034" s="5"/>
      <c r="G1034" s="27">
        <f t="shared" ref="G1034:H1034" si="3089">SUM(G1022:G1033)</f>
        <v>44099.715279974691</v>
      </c>
      <c r="H1034" s="27">
        <f t="shared" si="3089"/>
        <v>44099.715279974691</v>
      </c>
    </row>
    <row r="1036" spans="1:12" x14ac:dyDescent="0.25">
      <c r="A1036" s="6" t="str">
        <f t="shared" ref="A1036:C1036" si="3090">A1021</f>
        <v>Data</v>
      </c>
      <c r="B1036" s="6" t="str">
        <f t="shared" si="3090"/>
        <v>kW (C)</v>
      </c>
      <c r="C1036" s="6" t="str">
        <f t="shared" si="3090"/>
        <v>kW (L)</v>
      </c>
      <c r="D1036" s="14" t="s">
        <v>20</v>
      </c>
      <c r="E1036" s="14" t="s">
        <v>21</v>
      </c>
      <c r="F1036" s="6" t="s">
        <v>22</v>
      </c>
      <c r="G1036" s="6" t="s">
        <v>23</v>
      </c>
      <c r="H1036" s="14" t="s">
        <v>26</v>
      </c>
      <c r="J1036" s="52" t="s">
        <v>161</v>
      </c>
      <c r="K1036">
        <f t="shared" ref="K1036:K1037" si="3091">K1021</f>
        <v>89.49</v>
      </c>
    </row>
    <row r="1037" spans="1:12" x14ac:dyDescent="0.25">
      <c r="A1037" s="6" t="str">
        <f t="shared" ref="A1037:C1037" si="3092">A1022</f>
        <v>outubro/19</v>
      </c>
      <c r="B1037" s="29">
        <f t="shared" ref="B1037" si="3093">IF(K1038*1.05&lt;C1037,K1036,K1038)</f>
        <v>115</v>
      </c>
      <c r="C1037" s="6">
        <f t="shared" ref="C1037:E1037" si="3094">C1022</f>
        <v>63.39</v>
      </c>
      <c r="D1037" s="16">
        <f t="shared" ref="D1037:D1048" si="3095">IF(C1037&gt;1.05*B1037,C1037-B1037,0)</f>
        <v>0</v>
      </c>
      <c r="E1037" s="17">
        <f>D1037*Premissas!$C$6</f>
        <v>0</v>
      </c>
      <c r="F1037" s="15">
        <f t="shared" ref="F1037:F1100" si="3096">LARGE(B1037:C1037,1)</f>
        <v>115</v>
      </c>
      <c r="G1037" s="18">
        <f>F1037*Premissas!$C$5</f>
        <v>3707.212907307814</v>
      </c>
      <c r="H1037" s="22">
        <f t="shared" ref="H1037:H1048" si="3097">G1037+E1037</f>
        <v>3707.212907307814</v>
      </c>
      <c r="J1037" t="s">
        <v>162</v>
      </c>
      <c r="K1037">
        <f t="shared" si="3091"/>
        <v>46.48</v>
      </c>
    </row>
    <row r="1038" spans="1:12" x14ac:dyDescent="0.25">
      <c r="A1038" s="6" t="str">
        <f t="shared" ref="A1038:C1038" si="3098">A1023</f>
        <v>setembro/19</v>
      </c>
      <c r="B1038" s="29">
        <f t="shared" ref="B1038" si="3099">IF(K1038*1.05&lt;C1038,K1036,K1038)</f>
        <v>115</v>
      </c>
      <c r="C1038" s="6">
        <f t="shared" ref="C1038:E1038" si="3100">C1023</f>
        <v>58.91</v>
      </c>
      <c r="D1038" s="16">
        <f t="shared" si="3095"/>
        <v>0</v>
      </c>
      <c r="E1038" s="17">
        <f>D1038*Premissas!$C$6</f>
        <v>0</v>
      </c>
      <c r="F1038" s="15">
        <f t="shared" si="3096"/>
        <v>115</v>
      </c>
      <c r="G1038" s="18">
        <f>F1038*Premissas!$C$5</f>
        <v>3707.212907307814</v>
      </c>
      <c r="H1038" s="22">
        <f t="shared" si="3097"/>
        <v>3707.212907307814</v>
      </c>
      <c r="J1038" t="s">
        <v>164</v>
      </c>
      <c r="K1038">
        <f t="shared" ref="K1038" si="3101">K1023+1</f>
        <v>115</v>
      </c>
    </row>
    <row r="1039" spans="1:12" x14ac:dyDescent="0.25">
      <c r="A1039" s="6" t="str">
        <f t="shared" ref="A1039:C1039" si="3102">A1024</f>
        <v>agosto/19</v>
      </c>
      <c r="B1039" s="29">
        <f t="shared" ref="B1039" si="3103">IF(K1038*1.05&lt;C1039,K1036,K1038)</f>
        <v>115</v>
      </c>
      <c r="C1039" s="6">
        <f t="shared" ref="C1039:E1039" si="3104">C1024</f>
        <v>46.48</v>
      </c>
      <c r="D1039" s="16">
        <f t="shared" si="3095"/>
        <v>0</v>
      </c>
      <c r="E1039" s="17">
        <f>D1039*Premissas!$C$6</f>
        <v>0</v>
      </c>
      <c r="F1039" s="15">
        <f t="shared" si="3096"/>
        <v>115</v>
      </c>
      <c r="G1039" s="18">
        <f>F1039*Premissas!$C$5</f>
        <v>3707.212907307814</v>
      </c>
      <c r="H1039" s="22">
        <f t="shared" si="3097"/>
        <v>3707.212907307814</v>
      </c>
      <c r="J1039" t="s">
        <v>163</v>
      </c>
      <c r="L1039" s="108">
        <f t="shared" ref="L1039" si="3105">H1049</f>
        <v>44486.554887693754</v>
      </c>
    </row>
    <row r="1040" spans="1:12" x14ac:dyDescent="0.25">
      <c r="A1040" s="6" t="str">
        <f t="shared" ref="A1040:C1040" si="3106">A1025</f>
        <v>julho/19</v>
      </c>
      <c r="B1040" s="29">
        <f t="shared" ref="B1040" si="3107">IF(K1038*1.05&lt;C1040,K1036,K1038)</f>
        <v>115</v>
      </c>
      <c r="C1040" s="6">
        <f t="shared" ref="C1040:E1040" si="3108">C1025</f>
        <v>63.17</v>
      </c>
      <c r="D1040" s="16">
        <f t="shared" si="3095"/>
        <v>0</v>
      </c>
      <c r="E1040" s="17">
        <f>D1040*Premissas!$C$6</f>
        <v>0</v>
      </c>
      <c r="F1040" s="15">
        <f t="shared" si="3096"/>
        <v>115</v>
      </c>
      <c r="G1040" s="18">
        <f>F1040*Premissas!$C$5</f>
        <v>3707.212907307814</v>
      </c>
      <c r="H1040" s="22">
        <f t="shared" si="3097"/>
        <v>3707.212907307814</v>
      </c>
    </row>
    <row r="1041" spans="1:12" x14ac:dyDescent="0.25">
      <c r="A1041" s="6" t="str">
        <f t="shared" ref="A1041:C1041" si="3109">A1026</f>
        <v>junho/19</v>
      </c>
      <c r="B1041" s="29">
        <f t="shared" ref="B1041" si="3110">IF(K1038*1.05&lt;C1041,K1036,K1038)</f>
        <v>115</v>
      </c>
      <c r="C1041" s="6">
        <f t="shared" ref="C1041:E1041" si="3111">C1026</f>
        <v>59.47</v>
      </c>
      <c r="D1041" s="16">
        <f t="shared" si="3095"/>
        <v>0</v>
      </c>
      <c r="E1041" s="17">
        <f>D1041*Premissas!$C$6</f>
        <v>0</v>
      </c>
      <c r="F1041" s="15">
        <f t="shared" si="3096"/>
        <v>115</v>
      </c>
      <c r="G1041" s="18">
        <f>F1041*Premissas!$C$5</f>
        <v>3707.212907307814</v>
      </c>
      <c r="H1041" s="22">
        <f t="shared" si="3097"/>
        <v>3707.212907307814</v>
      </c>
    </row>
    <row r="1042" spans="1:12" x14ac:dyDescent="0.25">
      <c r="A1042" s="6" t="str">
        <f t="shared" ref="A1042:C1042" si="3112">A1027</f>
        <v>maio/19</v>
      </c>
      <c r="B1042" s="29">
        <f t="shared" ref="B1042" si="3113">IF(K1038*1.05&lt;C1042,K1036,K1038)</f>
        <v>115</v>
      </c>
      <c r="C1042" s="6">
        <f t="shared" ref="C1042:E1042" si="3114">C1027</f>
        <v>61.04</v>
      </c>
      <c r="D1042" s="16">
        <f t="shared" si="3095"/>
        <v>0</v>
      </c>
      <c r="E1042" s="17">
        <f>D1042*Premissas!$C$6</f>
        <v>0</v>
      </c>
      <c r="F1042" s="15">
        <f t="shared" si="3096"/>
        <v>115</v>
      </c>
      <c r="G1042" s="18">
        <f>F1042*Premissas!$C$5</f>
        <v>3707.212907307814</v>
      </c>
      <c r="H1042" s="22">
        <f t="shared" si="3097"/>
        <v>3707.212907307814</v>
      </c>
    </row>
    <row r="1043" spans="1:12" x14ac:dyDescent="0.25">
      <c r="A1043" s="6" t="str">
        <f t="shared" ref="A1043:C1043" si="3115">A1028</f>
        <v>abril/19</v>
      </c>
      <c r="B1043" s="29">
        <f t="shared" ref="B1043" si="3116">IF(K1038*1.05&lt;C1043,K1036,K1038)</f>
        <v>115</v>
      </c>
      <c r="C1043" s="6">
        <f t="shared" ref="C1043:E1043" si="3117">C1028</f>
        <v>81.98</v>
      </c>
      <c r="D1043" s="16">
        <f t="shared" si="3095"/>
        <v>0</v>
      </c>
      <c r="E1043" s="17">
        <f>D1043*Premissas!$C$6</f>
        <v>0</v>
      </c>
      <c r="F1043" s="15">
        <f t="shared" si="3096"/>
        <v>115</v>
      </c>
      <c r="G1043" s="18">
        <f>F1043*Premissas!$C$5</f>
        <v>3707.212907307814</v>
      </c>
      <c r="H1043" s="22">
        <f t="shared" si="3097"/>
        <v>3707.212907307814</v>
      </c>
    </row>
    <row r="1044" spans="1:12" x14ac:dyDescent="0.25">
      <c r="A1044" s="6" t="str">
        <f t="shared" ref="A1044:C1044" si="3118">A1029</f>
        <v>março/19</v>
      </c>
      <c r="B1044" s="29">
        <f t="shared" ref="B1044" si="3119">IF(K1038*1.05&lt;C1044,K1036,K1038)</f>
        <v>115</v>
      </c>
      <c r="C1044" s="6">
        <f t="shared" ref="C1044:E1044" si="3120">C1029</f>
        <v>77.73</v>
      </c>
      <c r="D1044" s="16">
        <f t="shared" si="3095"/>
        <v>0</v>
      </c>
      <c r="E1044" s="17">
        <f>D1044*Premissas!$C$6</f>
        <v>0</v>
      </c>
      <c r="F1044" s="15">
        <f t="shared" si="3096"/>
        <v>115</v>
      </c>
      <c r="G1044" s="18">
        <f>F1044*Premissas!$C$5</f>
        <v>3707.212907307814</v>
      </c>
      <c r="H1044" s="22">
        <f t="shared" si="3097"/>
        <v>3707.212907307814</v>
      </c>
    </row>
    <row r="1045" spans="1:12" x14ac:dyDescent="0.25">
      <c r="A1045" s="6" t="str">
        <f t="shared" ref="A1045:C1045" si="3121">A1030</f>
        <v>fevereiro/19</v>
      </c>
      <c r="B1045" s="29">
        <f t="shared" ref="B1045" si="3122">IF(K1038*1.05&lt;C1045,K1036,K1038)</f>
        <v>115</v>
      </c>
      <c r="C1045" s="6">
        <f t="shared" ref="C1045:E1045" si="3123">C1030</f>
        <v>89.49</v>
      </c>
      <c r="D1045" s="16">
        <f t="shared" si="3095"/>
        <v>0</v>
      </c>
      <c r="E1045" s="17">
        <f>D1045*Premissas!$C$6</f>
        <v>0</v>
      </c>
      <c r="F1045" s="15">
        <f t="shared" si="3096"/>
        <v>115</v>
      </c>
      <c r="G1045" s="18">
        <f>F1045*Premissas!$C$5</f>
        <v>3707.212907307814</v>
      </c>
      <c r="H1045" s="22">
        <f t="shared" si="3097"/>
        <v>3707.212907307814</v>
      </c>
    </row>
    <row r="1046" spans="1:12" x14ac:dyDescent="0.25">
      <c r="A1046" s="6" t="str">
        <f t="shared" ref="A1046:C1046" si="3124">A1031</f>
        <v>janeiro/19</v>
      </c>
      <c r="B1046" s="29">
        <f t="shared" ref="B1046" si="3125">IF(K1038*1.05&lt;C1046,K1036,K1038)</f>
        <v>115</v>
      </c>
      <c r="C1046" s="6">
        <f t="shared" ref="C1046:E1046" si="3126">C1031</f>
        <v>81.09</v>
      </c>
      <c r="D1046" s="16">
        <f t="shared" si="3095"/>
        <v>0</v>
      </c>
      <c r="E1046" s="17">
        <f>D1046*Premissas!$C$6</f>
        <v>0</v>
      </c>
      <c r="F1046" s="15">
        <f t="shared" si="3096"/>
        <v>115</v>
      </c>
      <c r="G1046" s="18">
        <f>F1046*Premissas!$C$5</f>
        <v>3707.212907307814</v>
      </c>
      <c r="H1046" s="22">
        <f t="shared" si="3097"/>
        <v>3707.212907307814</v>
      </c>
    </row>
    <row r="1047" spans="1:12" x14ac:dyDescent="0.25">
      <c r="A1047" s="6" t="str">
        <f t="shared" ref="A1047:C1047" si="3127">A1032</f>
        <v>dezembro/18</v>
      </c>
      <c r="B1047" s="29">
        <f t="shared" ref="B1047" si="3128">IF(K1038*1.05&lt;C1047,K1036,K1038)</f>
        <v>115</v>
      </c>
      <c r="C1047" s="6">
        <f t="shared" ref="C1047:E1047" si="3129">C1032</f>
        <v>66.98</v>
      </c>
      <c r="D1047" s="16">
        <f t="shared" si="3095"/>
        <v>0</v>
      </c>
      <c r="E1047" s="17">
        <f>D1047*Premissas!$C$6</f>
        <v>0</v>
      </c>
      <c r="F1047" s="15">
        <f t="shared" si="3096"/>
        <v>115</v>
      </c>
      <c r="G1047" s="18">
        <f>F1047*Premissas!$C$5</f>
        <v>3707.212907307814</v>
      </c>
      <c r="H1047" s="22">
        <f t="shared" si="3097"/>
        <v>3707.212907307814</v>
      </c>
    </row>
    <row r="1048" spans="1:12" x14ac:dyDescent="0.25">
      <c r="A1048" s="6" t="str">
        <f t="shared" ref="A1048:C1048" si="3130">A1033</f>
        <v>novembro/18</v>
      </c>
      <c r="B1048" s="29">
        <f t="shared" ref="B1048" si="3131">IF(K1038*1.05&lt;C1048,K1036,K1038)</f>
        <v>115</v>
      </c>
      <c r="C1048" s="6">
        <f t="shared" ref="C1048:E1049" si="3132">C1033</f>
        <v>66.42</v>
      </c>
      <c r="D1048" s="16">
        <f t="shared" si="3095"/>
        <v>0</v>
      </c>
      <c r="E1048" s="17">
        <f>D1048*Premissas!$C$6</f>
        <v>0</v>
      </c>
      <c r="F1048" s="15">
        <f t="shared" si="3096"/>
        <v>115</v>
      </c>
      <c r="G1048" s="18">
        <f>F1048*Premissas!$C$5</f>
        <v>3707.212907307814</v>
      </c>
      <c r="H1048" s="22">
        <f t="shared" si="3097"/>
        <v>3707.212907307814</v>
      </c>
    </row>
    <row r="1049" spans="1:12" x14ac:dyDescent="0.25">
      <c r="A1049" s="6" t="str">
        <f t="shared" ref="A1049:C1049" si="3133">A1034</f>
        <v>Total/Média</v>
      </c>
      <c r="B1049" s="6"/>
      <c r="C1049" s="6">
        <f t="shared" si="3132"/>
        <v>89.49</v>
      </c>
      <c r="D1049" s="5"/>
      <c r="E1049" s="27">
        <f t="shared" ref="E1049" si="3134">SUM(E1037:E1048)</f>
        <v>0</v>
      </c>
      <c r="F1049" s="5"/>
      <c r="G1049" s="27">
        <f t="shared" ref="G1049:H1049" si="3135">SUM(G1037:G1048)</f>
        <v>44486.554887693754</v>
      </c>
      <c r="H1049" s="27">
        <f t="shared" si="3135"/>
        <v>44486.554887693754</v>
      </c>
    </row>
    <row r="1051" spans="1:12" x14ac:dyDescent="0.25">
      <c r="A1051" s="6" t="str">
        <f t="shared" ref="A1051:C1051" si="3136">A1036</f>
        <v>Data</v>
      </c>
      <c r="B1051" s="6" t="str">
        <f t="shared" si="3136"/>
        <v>kW (C)</v>
      </c>
      <c r="C1051" s="6" t="str">
        <f t="shared" si="3136"/>
        <v>kW (L)</v>
      </c>
      <c r="D1051" s="14" t="s">
        <v>20</v>
      </c>
      <c r="E1051" s="14" t="s">
        <v>21</v>
      </c>
      <c r="F1051" s="6" t="s">
        <v>22</v>
      </c>
      <c r="G1051" s="6" t="s">
        <v>23</v>
      </c>
      <c r="H1051" s="14" t="s">
        <v>26</v>
      </c>
      <c r="J1051" s="52" t="s">
        <v>161</v>
      </c>
      <c r="K1051">
        <f t="shared" ref="K1051:K1052" si="3137">K1036</f>
        <v>89.49</v>
      </c>
    </row>
    <row r="1052" spans="1:12" x14ac:dyDescent="0.25">
      <c r="A1052" s="6" t="str">
        <f t="shared" ref="A1052:C1052" si="3138">A1037</f>
        <v>outubro/19</v>
      </c>
      <c r="B1052" s="29">
        <f t="shared" ref="B1052" si="3139">IF(K1053*1.05&lt;C1052,K1051,K1053)</f>
        <v>116</v>
      </c>
      <c r="C1052" s="6">
        <f t="shared" ref="C1052:E1052" si="3140">C1037</f>
        <v>63.39</v>
      </c>
      <c r="D1052" s="16">
        <f t="shared" ref="D1052:D1063" si="3141">IF(C1052&gt;1.05*B1052,C1052-B1052,0)</f>
        <v>0</v>
      </c>
      <c r="E1052" s="17">
        <f>D1052*Premissas!$C$6</f>
        <v>0</v>
      </c>
      <c r="F1052" s="15">
        <f t="shared" ref="F1052:F1115" si="3142">LARGE(B1052:C1052,1)</f>
        <v>116</v>
      </c>
      <c r="G1052" s="18">
        <f>F1052*Premissas!$C$5</f>
        <v>3739.4495412844035</v>
      </c>
      <c r="H1052" s="22">
        <f t="shared" ref="H1052:H1063" si="3143">G1052+E1052</f>
        <v>3739.4495412844035</v>
      </c>
      <c r="J1052" t="s">
        <v>162</v>
      </c>
      <c r="K1052">
        <f t="shared" si="3137"/>
        <v>46.48</v>
      </c>
    </row>
    <row r="1053" spans="1:12" x14ac:dyDescent="0.25">
      <c r="A1053" s="6" t="str">
        <f t="shared" ref="A1053:C1053" si="3144">A1038</f>
        <v>setembro/19</v>
      </c>
      <c r="B1053" s="29">
        <f t="shared" ref="B1053" si="3145">IF(K1053*1.05&lt;C1053,K1051,K1053)</f>
        <v>116</v>
      </c>
      <c r="C1053" s="6">
        <f t="shared" ref="C1053:E1053" si="3146">C1038</f>
        <v>58.91</v>
      </c>
      <c r="D1053" s="16">
        <f t="shared" si="3141"/>
        <v>0</v>
      </c>
      <c r="E1053" s="17">
        <f>D1053*Premissas!$C$6</f>
        <v>0</v>
      </c>
      <c r="F1053" s="15">
        <f t="shared" si="3142"/>
        <v>116</v>
      </c>
      <c r="G1053" s="18">
        <f>F1053*Premissas!$C$5</f>
        <v>3739.4495412844035</v>
      </c>
      <c r="H1053" s="22">
        <f t="shared" si="3143"/>
        <v>3739.4495412844035</v>
      </c>
      <c r="J1053" t="s">
        <v>164</v>
      </c>
      <c r="K1053">
        <f t="shared" ref="K1053" si="3147">K1038+1</f>
        <v>116</v>
      </c>
    </row>
    <row r="1054" spans="1:12" x14ac:dyDescent="0.25">
      <c r="A1054" s="6" t="str">
        <f t="shared" ref="A1054:C1054" si="3148">A1039</f>
        <v>agosto/19</v>
      </c>
      <c r="B1054" s="29">
        <f t="shared" ref="B1054" si="3149">IF(K1053*1.05&lt;C1054,K1051,K1053)</f>
        <v>116</v>
      </c>
      <c r="C1054" s="6">
        <f t="shared" ref="C1054:E1054" si="3150">C1039</f>
        <v>46.48</v>
      </c>
      <c r="D1054" s="16">
        <f t="shared" si="3141"/>
        <v>0</v>
      </c>
      <c r="E1054" s="17">
        <f>D1054*Premissas!$C$6</f>
        <v>0</v>
      </c>
      <c r="F1054" s="15">
        <f t="shared" si="3142"/>
        <v>116</v>
      </c>
      <c r="G1054" s="18">
        <f>F1054*Premissas!$C$5</f>
        <v>3739.4495412844035</v>
      </c>
      <c r="H1054" s="22">
        <f t="shared" si="3143"/>
        <v>3739.4495412844035</v>
      </c>
      <c r="J1054" t="s">
        <v>163</v>
      </c>
      <c r="L1054" s="108">
        <f t="shared" ref="L1054" si="3151">H1064</f>
        <v>44873.394495412846</v>
      </c>
    </row>
    <row r="1055" spans="1:12" x14ac:dyDescent="0.25">
      <c r="A1055" s="6" t="str">
        <f t="shared" ref="A1055:C1055" si="3152">A1040</f>
        <v>julho/19</v>
      </c>
      <c r="B1055" s="29">
        <f t="shared" ref="B1055" si="3153">IF(K1053*1.05&lt;C1055,K1051,K1053)</f>
        <v>116</v>
      </c>
      <c r="C1055" s="6">
        <f t="shared" ref="C1055:E1055" si="3154">C1040</f>
        <v>63.17</v>
      </c>
      <c r="D1055" s="16">
        <f t="shared" si="3141"/>
        <v>0</v>
      </c>
      <c r="E1055" s="17">
        <f>D1055*Premissas!$C$6</f>
        <v>0</v>
      </c>
      <c r="F1055" s="15">
        <f t="shared" si="3142"/>
        <v>116</v>
      </c>
      <c r="G1055" s="18">
        <f>F1055*Premissas!$C$5</f>
        <v>3739.4495412844035</v>
      </c>
      <c r="H1055" s="22">
        <f t="shared" si="3143"/>
        <v>3739.4495412844035</v>
      </c>
    </row>
    <row r="1056" spans="1:12" x14ac:dyDescent="0.25">
      <c r="A1056" s="6" t="str">
        <f t="shared" ref="A1056:C1056" si="3155">A1041</f>
        <v>junho/19</v>
      </c>
      <c r="B1056" s="29">
        <f t="shared" ref="B1056" si="3156">IF(K1053*1.05&lt;C1056,K1051,K1053)</f>
        <v>116</v>
      </c>
      <c r="C1056" s="6">
        <f t="shared" ref="C1056:E1056" si="3157">C1041</f>
        <v>59.47</v>
      </c>
      <c r="D1056" s="16">
        <f t="shared" si="3141"/>
        <v>0</v>
      </c>
      <c r="E1056" s="17">
        <f>D1056*Premissas!$C$6</f>
        <v>0</v>
      </c>
      <c r="F1056" s="15">
        <f t="shared" si="3142"/>
        <v>116</v>
      </c>
      <c r="G1056" s="18">
        <f>F1056*Premissas!$C$5</f>
        <v>3739.4495412844035</v>
      </c>
      <c r="H1056" s="22">
        <f t="shared" si="3143"/>
        <v>3739.4495412844035</v>
      </c>
    </row>
    <row r="1057" spans="1:12" x14ac:dyDescent="0.25">
      <c r="A1057" s="6" t="str">
        <f t="shared" ref="A1057:C1057" si="3158">A1042</f>
        <v>maio/19</v>
      </c>
      <c r="B1057" s="29">
        <f t="shared" ref="B1057" si="3159">IF(K1053*1.05&lt;C1057,K1051,K1053)</f>
        <v>116</v>
      </c>
      <c r="C1057" s="6">
        <f t="shared" ref="C1057:E1057" si="3160">C1042</f>
        <v>61.04</v>
      </c>
      <c r="D1057" s="16">
        <f t="shared" si="3141"/>
        <v>0</v>
      </c>
      <c r="E1057" s="17">
        <f>D1057*Premissas!$C$6</f>
        <v>0</v>
      </c>
      <c r="F1057" s="15">
        <f t="shared" si="3142"/>
        <v>116</v>
      </c>
      <c r="G1057" s="18">
        <f>F1057*Premissas!$C$5</f>
        <v>3739.4495412844035</v>
      </c>
      <c r="H1057" s="22">
        <f t="shared" si="3143"/>
        <v>3739.4495412844035</v>
      </c>
    </row>
    <row r="1058" spans="1:12" x14ac:dyDescent="0.25">
      <c r="A1058" s="6" t="str">
        <f t="shared" ref="A1058:C1058" si="3161">A1043</f>
        <v>abril/19</v>
      </c>
      <c r="B1058" s="29">
        <f t="shared" ref="B1058" si="3162">IF(K1053*1.05&lt;C1058,K1051,K1053)</f>
        <v>116</v>
      </c>
      <c r="C1058" s="6">
        <f t="shared" ref="C1058:E1058" si="3163">C1043</f>
        <v>81.98</v>
      </c>
      <c r="D1058" s="16">
        <f t="shared" si="3141"/>
        <v>0</v>
      </c>
      <c r="E1058" s="17">
        <f>D1058*Premissas!$C$6</f>
        <v>0</v>
      </c>
      <c r="F1058" s="15">
        <f t="shared" si="3142"/>
        <v>116</v>
      </c>
      <c r="G1058" s="18">
        <f>F1058*Premissas!$C$5</f>
        <v>3739.4495412844035</v>
      </c>
      <c r="H1058" s="22">
        <f t="shared" si="3143"/>
        <v>3739.4495412844035</v>
      </c>
    </row>
    <row r="1059" spans="1:12" x14ac:dyDescent="0.25">
      <c r="A1059" s="6" t="str">
        <f t="shared" ref="A1059:C1059" si="3164">A1044</f>
        <v>março/19</v>
      </c>
      <c r="B1059" s="29">
        <f t="shared" ref="B1059" si="3165">IF(K1053*1.05&lt;C1059,K1051,K1053)</f>
        <v>116</v>
      </c>
      <c r="C1059" s="6">
        <f t="shared" ref="C1059:E1059" si="3166">C1044</f>
        <v>77.73</v>
      </c>
      <c r="D1059" s="16">
        <f t="shared" si="3141"/>
        <v>0</v>
      </c>
      <c r="E1059" s="17">
        <f>D1059*Premissas!$C$6</f>
        <v>0</v>
      </c>
      <c r="F1059" s="15">
        <f t="shared" si="3142"/>
        <v>116</v>
      </c>
      <c r="G1059" s="18">
        <f>F1059*Premissas!$C$5</f>
        <v>3739.4495412844035</v>
      </c>
      <c r="H1059" s="22">
        <f t="shared" si="3143"/>
        <v>3739.4495412844035</v>
      </c>
    </row>
    <row r="1060" spans="1:12" x14ac:dyDescent="0.25">
      <c r="A1060" s="6" t="str">
        <f t="shared" ref="A1060:C1060" si="3167">A1045</f>
        <v>fevereiro/19</v>
      </c>
      <c r="B1060" s="29">
        <f t="shared" ref="B1060" si="3168">IF(K1053*1.05&lt;C1060,K1051,K1053)</f>
        <v>116</v>
      </c>
      <c r="C1060" s="6">
        <f t="shared" ref="C1060:E1060" si="3169">C1045</f>
        <v>89.49</v>
      </c>
      <c r="D1060" s="16">
        <f t="shared" si="3141"/>
        <v>0</v>
      </c>
      <c r="E1060" s="17">
        <f>D1060*Premissas!$C$6</f>
        <v>0</v>
      </c>
      <c r="F1060" s="15">
        <f t="shared" si="3142"/>
        <v>116</v>
      </c>
      <c r="G1060" s="18">
        <f>F1060*Premissas!$C$5</f>
        <v>3739.4495412844035</v>
      </c>
      <c r="H1060" s="22">
        <f t="shared" si="3143"/>
        <v>3739.4495412844035</v>
      </c>
    </row>
    <row r="1061" spans="1:12" x14ac:dyDescent="0.25">
      <c r="A1061" s="6" t="str">
        <f t="shared" ref="A1061:C1061" si="3170">A1046</f>
        <v>janeiro/19</v>
      </c>
      <c r="B1061" s="29">
        <f t="shared" ref="B1061" si="3171">IF(K1053*1.05&lt;C1061,K1051,K1053)</f>
        <v>116</v>
      </c>
      <c r="C1061" s="6">
        <f t="shared" ref="C1061:E1061" si="3172">C1046</f>
        <v>81.09</v>
      </c>
      <c r="D1061" s="16">
        <f t="shared" si="3141"/>
        <v>0</v>
      </c>
      <c r="E1061" s="17">
        <f>D1061*Premissas!$C$6</f>
        <v>0</v>
      </c>
      <c r="F1061" s="15">
        <f t="shared" si="3142"/>
        <v>116</v>
      </c>
      <c r="G1061" s="18">
        <f>F1061*Premissas!$C$5</f>
        <v>3739.4495412844035</v>
      </c>
      <c r="H1061" s="22">
        <f t="shared" si="3143"/>
        <v>3739.4495412844035</v>
      </c>
    </row>
    <row r="1062" spans="1:12" x14ac:dyDescent="0.25">
      <c r="A1062" s="6" t="str">
        <f t="shared" ref="A1062:C1062" si="3173">A1047</f>
        <v>dezembro/18</v>
      </c>
      <c r="B1062" s="29">
        <f t="shared" ref="B1062" si="3174">IF(K1053*1.05&lt;C1062,K1051,K1053)</f>
        <v>116</v>
      </c>
      <c r="C1062" s="6">
        <f t="shared" ref="C1062:E1062" si="3175">C1047</f>
        <v>66.98</v>
      </c>
      <c r="D1062" s="16">
        <f t="shared" si="3141"/>
        <v>0</v>
      </c>
      <c r="E1062" s="17">
        <f>D1062*Premissas!$C$6</f>
        <v>0</v>
      </c>
      <c r="F1062" s="15">
        <f t="shared" si="3142"/>
        <v>116</v>
      </c>
      <c r="G1062" s="18">
        <f>F1062*Premissas!$C$5</f>
        <v>3739.4495412844035</v>
      </c>
      <c r="H1062" s="22">
        <f t="shared" si="3143"/>
        <v>3739.4495412844035</v>
      </c>
    </row>
    <row r="1063" spans="1:12" x14ac:dyDescent="0.25">
      <c r="A1063" s="6" t="str">
        <f t="shared" ref="A1063:C1063" si="3176">A1048</f>
        <v>novembro/18</v>
      </c>
      <c r="B1063" s="29">
        <f t="shared" ref="B1063" si="3177">IF(K1053*1.05&lt;C1063,K1051,K1053)</f>
        <v>116</v>
      </c>
      <c r="C1063" s="6">
        <f t="shared" ref="C1063:E1064" si="3178">C1048</f>
        <v>66.42</v>
      </c>
      <c r="D1063" s="16">
        <f t="shared" si="3141"/>
        <v>0</v>
      </c>
      <c r="E1063" s="17">
        <f>D1063*Premissas!$C$6</f>
        <v>0</v>
      </c>
      <c r="F1063" s="15">
        <f t="shared" si="3142"/>
        <v>116</v>
      </c>
      <c r="G1063" s="18">
        <f>F1063*Premissas!$C$5</f>
        <v>3739.4495412844035</v>
      </c>
      <c r="H1063" s="22">
        <f t="shared" si="3143"/>
        <v>3739.4495412844035</v>
      </c>
    </row>
    <row r="1064" spans="1:12" x14ac:dyDescent="0.25">
      <c r="A1064" s="6" t="str">
        <f t="shared" ref="A1064:C1064" si="3179">A1049</f>
        <v>Total/Média</v>
      </c>
      <c r="B1064" s="6"/>
      <c r="C1064" s="6">
        <f t="shared" si="3178"/>
        <v>89.49</v>
      </c>
      <c r="D1064" s="5"/>
      <c r="E1064" s="27">
        <f t="shared" ref="E1064" si="3180">SUM(E1052:E1063)</f>
        <v>0</v>
      </c>
      <c r="F1064" s="5"/>
      <c r="G1064" s="27">
        <f t="shared" ref="G1064:H1064" si="3181">SUM(G1052:G1063)</f>
        <v>44873.394495412846</v>
      </c>
      <c r="H1064" s="27">
        <f t="shared" si="3181"/>
        <v>44873.394495412846</v>
      </c>
    </row>
    <row r="1066" spans="1:12" x14ac:dyDescent="0.25">
      <c r="A1066" s="6" t="str">
        <f t="shared" ref="A1066:C1066" si="3182">A1051</f>
        <v>Data</v>
      </c>
      <c r="B1066" s="6" t="str">
        <f t="shared" si="3182"/>
        <v>kW (C)</v>
      </c>
      <c r="C1066" s="6" t="str">
        <f t="shared" si="3182"/>
        <v>kW (L)</v>
      </c>
      <c r="D1066" s="14" t="s">
        <v>20</v>
      </c>
      <c r="E1066" s="14" t="s">
        <v>21</v>
      </c>
      <c r="F1066" s="6" t="s">
        <v>22</v>
      </c>
      <c r="G1066" s="6" t="s">
        <v>23</v>
      </c>
      <c r="H1066" s="14" t="s">
        <v>26</v>
      </c>
      <c r="J1066" s="52" t="s">
        <v>161</v>
      </c>
      <c r="K1066">
        <f t="shared" ref="K1066:K1067" si="3183">K1051</f>
        <v>89.49</v>
      </c>
    </row>
    <row r="1067" spans="1:12" x14ac:dyDescent="0.25">
      <c r="A1067" s="6" t="str">
        <f t="shared" ref="A1067:C1067" si="3184">A1052</f>
        <v>outubro/19</v>
      </c>
      <c r="B1067" s="29">
        <f t="shared" ref="B1067" si="3185">IF(K1068*1.05&lt;C1067,K1066,K1068)</f>
        <v>117</v>
      </c>
      <c r="C1067" s="6">
        <f t="shared" ref="C1067:E1067" si="3186">C1052</f>
        <v>63.39</v>
      </c>
      <c r="D1067" s="16">
        <f t="shared" ref="D1067:D1078" si="3187">IF(C1067&gt;1.05*B1067,C1067-B1067,0)</f>
        <v>0</v>
      </c>
      <c r="E1067" s="17">
        <f>D1067*Premissas!$C$6</f>
        <v>0</v>
      </c>
      <c r="F1067" s="15">
        <f t="shared" ref="F1067:F1130" si="3188">LARGE(B1067:C1067,1)</f>
        <v>117</v>
      </c>
      <c r="G1067" s="18">
        <f>F1067*Premissas!$C$5</f>
        <v>3771.6861752609934</v>
      </c>
      <c r="H1067" s="22">
        <f t="shared" ref="H1067:H1078" si="3189">G1067+E1067</f>
        <v>3771.6861752609934</v>
      </c>
      <c r="J1067" t="s">
        <v>162</v>
      </c>
      <c r="K1067">
        <f t="shared" si="3183"/>
        <v>46.48</v>
      </c>
    </row>
    <row r="1068" spans="1:12" x14ac:dyDescent="0.25">
      <c r="A1068" s="6" t="str">
        <f t="shared" ref="A1068:C1068" si="3190">A1053</f>
        <v>setembro/19</v>
      </c>
      <c r="B1068" s="29">
        <f t="shared" ref="B1068" si="3191">IF(K1068*1.05&lt;C1068,K1066,K1068)</f>
        <v>117</v>
      </c>
      <c r="C1068" s="6">
        <f t="shared" ref="C1068:E1068" si="3192">C1053</f>
        <v>58.91</v>
      </c>
      <c r="D1068" s="16">
        <f t="shared" si="3187"/>
        <v>0</v>
      </c>
      <c r="E1068" s="17">
        <f>D1068*Premissas!$C$6</f>
        <v>0</v>
      </c>
      <c r="F1068" s="15">
        <f t="shared" si="3188"/>
        <v>117</v>
      </c>
      <c r="G1068" s="18">
        <f>F1068*Premissas!$C$5</f>
        <v>3771.6861752609934</v>
      </c>
      <c r="H1068" s="22">
        <f t="shared" si="3189"/>
        <v>3771.6861752609934</v>
      </c>
      <c r="J1068" t="s">
        <v>164</v>
      </c>
      <c r="K1068">
        <f t="shared" ref="K1068" si="3193">K1053+1</f>
        <v>117</v>
      </c>
    </row>
    <row r="1069" spans="1:12" x14ac:dyDescent="0.25">
      <c r="A1069" s="6" t="str">
        <f t="shared" ref="A1069:C1069" si="3194">A1054</f>
        <v>agosto/19</v>
      </c>
      <c r="B1069" s="29">
        <f t="shared" ref="B1069" si="3195">IF(K1068*1.05&lt;C1069,K1066,K1068)</f>
        <v>117</v>
      </c>
      <c r="C1069" s="6">
        <f t="shared" ref="C1069:E1069" si="3196">C1054</f>
        <v>46.48</v>
      </c>
      <c r="D1069" s="16">
        <f t="shared" si="3187"/>
        <v>0</v>
      </c>
      <c r="E1069" s="17">
        <f>D1069*Premissas!$C$6</f>
        <v>0</v>
      </c>
      <c r="F1069" s="15">
        <f t="shared" si="3188"/>
        <v>117</v>
      </c>
      <c r="G1069" s="18">
        <f>F1069*Premissas!$C$5</f>
        <v>3771.6861752609934</v>
      </c>
      <c r="H1069" s="22">
        <f t="shared" si="3189"/>
        <v>3771.6861752609934</v>
      </c>
      <c r="J1069" t="s">
        <v>163</v>
      </c>
      <c r="L1069" s="108">
        <f t="shared" ref="L1069" si="3197">H1079</f>
        <v>45260.234103131916</v>
      </c>
    </row>
    <row r="1070" spans="1:12" x14ac:dyDescent="0.25">
      <c r="A1070" s="6" t="str">
        <f t="shared" ref="A1070:C1070" si="3198">A1055</f>
        <v>julho/19</v>
      </c>
      <c r="B1070" s="29">
        <f t="shared" ref="B1070" si="3199">IF(K1068*1.05&lt;C1070,K1066,K1068)</f>
        <v>117</v>
      </c>
      <c r="C1070" s="6">
        <f t="shared" ref="C1070:E1070" si="3200">C1055</f>
        <v>63.17</v>
      </c>
      <c r="D1070" s="16">
        <f t="shared" si="3187"/>
        <v>0</v>
      </c>
      <c r="E1070" s="17">
        <f>D1070*Premissas!$C$6</f>
        <v>0</v>
      </c>
      <c r="F1070" s="15">
        <f t="shared" si="3188"/>
        <v>117</v>
      </c>
      <c r="G1070" s="18">
        <f>F1070*Premissas!$C$5</f>
        <v>3771.6861752609934</v>
      </c>
      <c r="H1070" s="22">
        <f t="shared" si="3189"/>
        <v>3771.6861752609934</v>
      </c>
    </row>
    <row r="1071" spans="1:12" x14ac:dyDescent="0.25">
      <c r="A1071" s="6" t="str">
        <f t="shared" ref="A1071:C1071" si="3201">A1056</f>
        <v>junho/19</v>
      </c>
      <c r="B1071" s="29">
        <f t="shared" ref="B1071" si="3202">IF(K1068*1.05&lt;C1071,K1066,K1068)</f>
        <v>117</v>
      </c>
      <c r="C1071" s="6">
        <f t="shared" ref="C1071:E1071" si="3203">C1056</f>
        <v>59.47</v>
      </c>
      <c r="D1071" s="16">
        <f t="shared" si="3187"/>
        <v>0</v>
      </c>
      <c r="E1071" s="17">
        <f>D1071*Premissas!$C$6</f>
        <v>0</v>
      </c>
      <c r="F1071" s="15">
        <f t="shared" si="3188"/>
        <v>117</v>
      </c>
      <c r="G1071" s="18">
        <f>F1071*Premissas!$C$5</f>
        <v>3771.6861752609934</v>
      </c>
      <c r="H1071" s="22">
        <f t="shared" si="3189"/>
        <v>3771.6861752609934</v>
      </c>
    </row>
    <row r="1072" spans="1:12" x14ac:dyDescent="0.25">
      <c r="A1072" s="6" t="str">
        <f t="shared" ref="A1072:C1072" si="3204">A1057</f>
        <v>maio/19</v>
      </c>
      <c r="B1072" s="29">
        <f t="shared" ref="B1072" si="3205">IF(K1068*1.05&lt;C1072,K1066,K1068)</f>
        <v>117</v>
      </c>
      <c r="C1072" s="6">
        <f t="shared" ref="C1072:E1072" si="3206">C1057</f>
        <v>61.04</v>
      </c>
      <c r="D1072" s="16">
        <f t="shared" si="3187"/>
        <v>0</v>
      </c>
      <c r="E1072" s="17">
        <f>D1072*Premissas!$C$6</f>
        <v>0</v>
      </c>
      <c r="F1072" s="15">
        <f t="shared" si="3188"/>
        <v>117</v>
      </c>
      <c r="G1072" s="18">
        <f>F1072*Premissas!$C$5</f>
        <v>3771.6861752609934</v>
      </c>
      <c r="H1072" s="22">
        <f t="shared" si="3189"/>
        <v>3771.6861752609934</v>
      </c>
    </row>
    <row r="1073" spans="1:12" x14ac:dyDescent="0.25">
      <c r="A1073" s="6" t="str">
        <f t="shared" ref="A1073:C1073" si="3207">A1058</f>
        <v>abril/19</v>
      </c>
      <c r="B1073" s="29">
        <f t="shared" ref="B1073" si="3208">IF(K1068*1.05&lt;C1073,K1066,K1068)</f>
        <v>117</v>
      </c>
      <c r="C1073" s="6">
        <f t="shared" ref="C1073:E1073" si="3209">C1058</f>
        <v>81.98</v>
      </c>
      <c r="D1073" s="16">
        <f t="shared" si="3187"/>
        <v>0</v>
      </c>
      <c r="E1073" s="17">
        <f>D1073*Premissas!$C$6</f>
        <v>0</v>
      </c>
      <c r="F1073" s="15">
        <f t="shared" si="3188"/>
        <v>117</v>
      </c>
      <c r="G1073" s="18">
        <f>F1073*Premissas!$C$5</f>
        <v>3771.6861752609934</v>
      </c>
      <c r="H1073" s="22">
        <f t="shared" si="3189"/>
        <v>3771.6861752609934</v>
      </c>
    </row>
    <row r="1074" spans="1:12" x14ac:dyDescent="0.25">
      <c r="A1074" s="6" t="str">
        <f t="shared" ref="A1074:C1074" si="3210">A1059</f>
        <v>março/19</v>
      </c>
      <c r="B1074" s="29">
        <f t="shared" ref="B1074" si="3211">IF(K1068*1.05&lt;C1074,K1066,K1068)</f>
        <v>117</v>
      </c>
      <c r="C1074" s="6">
        <f t="shared" ref="C1074:E1074" si="3212">C1059</f>
        <v>77.73</v>
      </c>
      <c r="D1074" s="16">
        <f t="shared" si="3187"/>
        <v>0</v>
      </c>
      <c r="E1074" s="17">
        <f>D1074*Premissas!$C$6</f>
        <v>0</v>
      </c>
      <c r="F1074" s="15">
        <f t="shared" si="3188"/>
        <v>117</v>
      </c>
      <c r="G1074" s="18">
        <f>F1074*Premissas!$C$5</f>
        <v>3771.6861752609934</v>
      </c>
      <c r="H1074" s="22">
        <f t="shared" si="3189"/>
        <v>3771.6861752609934</v>
      </c>
    </row>
    <row r="1075" spans="1:12" x14ac:dyDescent="0.25">
      <c r="A1075" s="6" t="str">
        <f t="shared" ref="A1075:C1075" si="3213">A1060</f>
        <v>fevereiro/19</v>
      </c>
      <c r="B1075" s="29">
        <f t="shared" ref="B1075" si="3214">IF(K1068*1.05&lt;C1075,K1066,K1068)</f>
        <v>117</v>
      </c>
      <c r="C1075" s="6">
        <f t="shared" ref="C1075:E1075" si="3215">C1060</f>
        <v>89.49</v>
      </c>
      <c r="D1075" s="16">
        <f t="shared" si="3187"/>
        <v>0</v>
      </c>
      <c r="E1075" s="17">
        <f>D1075*Premissas!$C$6</f>
        <v>0</v>
      </c>
      <c r="F1075" s="15">
        <f t="shared" si="3188"/>
        <v>117</v>
      </c>
      <c r="G1075" s="18">
        <f>F1075*Premissas!$C$5</f>
        <v>3771.6861752609934</v>
      </c>
      <c r="H1075" s="22">
        <f t="shared" si="3189"/>
        <v>3771.6861752609934</v>
      </c>
    </row>
    <row r="1076" spans="1:12" x14ac:dyDescent="0.25">
      <c r="A1076" s="6" t="str">
        <f t="shared" ref="A1076:C1076" si="3216">A1061</f>
        <v>janeiro/19</v>
      </c>
      <c r="B1076" s="29">
        <f t="shared" ref="B1076" si="3217">IF(K1068*1.05&lt;C1076,K1066,K1068)</f>
        <v>117</v>
      </c>
      <c r="C1076" s="6">
        <f t="shared" ref="C1076:E1076" si="3218">C1061</f>
        <v>81.09</v>
      </c>
      <c r="D1076" s="16">
        <f t="shared" si="3187"/>
        <v>0</v>
      </c>
      <c r="E1076" s="17">
        <f>D1076*Premissas!$C$6</f>
        <v>0</v>
      </c>
      <c r="F1076" s="15">
        <f t="shared" si="3188"/>
        <v>117</v>
      </c>
      <c r="G1076" s="18">
        <f>F1076*Premissas!$C$5</f>
        <v>3771.6861752609934</v>
      </c>
      <c r="H1076" s="22">
        <f t="shared" si="3189"/>
        <v>3771.6861752609934</v>
      </c>
    </row>
    <row r="1077" spans="1:12" x14ac:dyDescent="0.25">
      <c r="A1077" s="6" t="str">
        <f t="shared" ref="A1077:C1077" si="3219">A1062</f>
        <v>dezembro/18</v>
      </c>
      <c r="B1077" s="29">
        <f t="shared" ref="B1077" si="3220">IF(K1068*1.05&lt;C1077,K1066,K1068)</f>
        <v>117</v>
      </c>
      <c r="C1077" s="6">
        <f t="shared" ref="C1077:E1077" si="3221">C1062</f>
        <v>66.98</v>
      </c>
      <c r="D1077" s="16">
        <f t="shared" si="3187"/>
        <v>0</v>
      </c>
      <c r="E1077" s="17">
        <f>D1077*Premissas!$C$6</f>
        <v>0</v>
      </c>
      <c r="F1077" s="15">
        <f t="shared" si="3188"/>
        <v>117</v>
      </c>
      <c r="G1077" s="18">
        <f>F1077*Premissas!$C$5</f>
        <v>3771.6861752609934</v>
      </c>
      <c r="H1077" s="22">
        <f t="shared" si="3189"/>
        <v>3771.6861752609934</v>
      </c>
    </row>
    <row r="1078" spans="1:12" x14ac:dyDescent="0.25">
      <c r="A1078" s="6" t="str">
        <f t="shared" ref="A1078:C1078" si="3222">A1063</f>
        <v>novembro/18</v>
      </c>
      <c r="B1078" s="29">
        <f t="shared" ref="B1078" si="3223">IF(K1068*1.05&lt;C1078,K1066,K1068)</f>
        <v>117</v>
      </c>
      <c r="C1078" s="6">
        <f t="shared" ref="C1078:E1079" si="3224">C1063</f>
        <v>66.42</v>
      </c>
      <c r="D1078" s="16">
        <f t="shared" si="3187"/>
        <v>0</v>
      </c>
      <c r="E1078" s="17">
        <f>D1078*Premissas!$C$6</f>
        <v>0</v>
      </c>
      <c r="F1078" s="15">
        <f t="shared" si="3188"/>
        <v>117</v>
      </c>
      <c r="G1078" s="18">
        <f>F1078*Premissas!$C$5</f>
        <v>3771.6861752609934</v>
      </c>
      <c r="H1078" s="22">
        <f t="shared" si="3189"/>
        <v>3771.6861752609934</v>
      </c>
    </row>
    <row r="1079" spans="1:12" x14ac:dyDescent="0.25">
      <c r="A1079" s="6" t="str">
        <f t="shared" ref="A1079:C1079" si="3225">A1064</f>
        <v>Total/Média</v>
      </c>
      <c r="B1079" s="6"/>
      <c r="C1079" s="6">
        <f t="shared" si="3224"/>
        <v>89.49</v>
      </c>
      <c r="D1079" s="5"/>
      <c r="E1079" s="27">
        <f t="shared" ref="E1079" si="3226">SUM(E1067:E1078)</f>
        <v>0</v>
      </c>
      <c r="F1079" s="5"/>
      <c r="G1079" s="27">
        <f t="shared" ref="G1079:H1079" si="3227">SUM(G1067:G1078)</f>
        <v>45260.234103131916</v>
      </c>
      <c r="H1079" s="27">
        <f t="shared" si="3227"/>
        <v>45260.234103131916</v>
      </c>
    </row>
    <row r="1081" spans="1:12" x14ac:dyDescent="0.25">
      <c r="A1081" s="6" t="str">
        <f t="shared" ref="A1081:C1081" si="3228">A1066</f>
        <v>Data</v>
      </c>
      <c r="B1081" s="6" t="str">
        <f t="shared" si="3228"/>
        <v>kW (C)</v>
      </c>
      <c r="C1081" s="6" t="str">
        <f t="shared" si="3228"/>
        <v>kW (L)</v>
      </c>
      <c r="D1081" s="14" t="s">
        <v>20</v>
      </c>
      <c r="E1081" s="14" t="s">
        <v>21</v>
      </c>
      <c r="F1081" s="6" t="s">
        <v>22</v>
      </c>
      <c r="G1081" s="6" t="s">
        <v>23</v>
      </c>
      <c r="H1081" s="14" t="s">
        <v>26</v>
      </c>
      <c r="J1081" s="52" t="s">
        <v>161</v>
      </c>
      <c r="K1081">
        <f t="shared" ref="K1081:K1082" si="3229">K1066</f>
        <v>89.49</v>
      </c>
    </row>
    <row r="1082" spans="1:12" x14ac:dyDescent="0.25">
      <c r="A1082" s="6" t="str">
        <f t="shared" ref="A1082:C1082" si="3230">A1067</f>
        <v>outubro/19</v>
      </c>
      <c r="B1082" s="29">
        <f t="shared" ref="B1082" si="3231">IF(K1083*1.05&lt;C1082,K1081,K1083)</f>
        <v>118</v>
      </c>
      <c r="C1082" s="6">
        <f t="shared" ref="C1082:E1082" si="3232">C1067</f>
        <v>63.39</v>
      </c>
      <c r="D1082" s="16">
        <f t="shared" ref="D1082:D1093" si="3233">IF(C1082&gt;1.05*B1082,C1082-B1082,0)</f>
        <v>0</v>
      </c>
      <c r="E1082" s="17">
        <f>D1082*Premissas!$C$6</f>
        <v>0</v>
      </c>
      <c r="F1082" s="15">
        <f t="shared" ref="F1082:F1145" si="3234">LARGE(B1082:C1082,1)</f>
        <v>118</v>
      </c>
      <c r="G1082" s="18">
        <f>F1082*Premissas!$C$5</f>
        <v>3803.9228092375829</v>
      </c>
      <c r="H1082" s="22">
        <f t="shared" ref="H1082:H1093" si="3235">G1082+E1082</f>
        <v>3803.9228092375829</v>
      </c>
      <c r="J1082" t="s">
        <v>162</v>
      </c>
      <c r="K1082">
        <f t="shared" si="3229"/>
        <v>46.48</v>
      </c>
    </row>
    <row r="1083" spans="1:12" x14ac:dyDescent="0.25">
      <c r="A1083" s="6" t="str">
        <f t="shared" ref="A1083:C1083" si="3236">A1068</f>
        <v>setembro/19</v>
      </c>
      <c r="B1083" s="29">
        <f t="shared" ref="B1083" si="3237">IF(K1083*1.05&lt;C1083,K1081,K1083)</f>
        <v>118</v>
      </c>
      <c r="C1083" s="6">
        <f t="shared" ref="C1083:E1083" si="3238">C1068</f>
        <v>58.91</v>
      </c>
      <c r="D1083" s="16">
        <f t="shared" si="3233"/>
        <v>0</v>
      </c>
      <c r="E1083" s="17">
        <f>D1083*Premissas!$C$6</f>
        <v>0</v>
      </c>
      <c r="F1083" s="15">
        <f t="shared" si="3234"/>
        <v>118</v>
      </c>
      <c r="G1083" s="18">
        <f>F1083*Premissas!$C$5</f>
        <v>3803.9228092375829</v>
      </c>
      <c r="H1083" s="22">
        <f t="shared" si="3235"/>
        <v>3803.9228092375829</v>
      </c>
      <c r="J1083" t="s">
        <v>164</v>
      </c>
      <c r="K1083">
        <f t="shared" ref="K1083" si="3239">K1068+1</f>
        <v>118</v>
      </c>
    </row>
    <row r="1084" spans="1:12" x14ac:dyDescent="0.25">
      <c r="A1084" s="6" t="str">
        <f t="shared" ref="A1084:C1084" si="3240">A1069</f>
        <v>agosto/19</v>
      </c>
      <c r="B1084" s="29">
        <f t="shared" ref="B1084" si="3241">IF(K1083*1.05&lt;C1084,K1081,K1083)</f>
        <v>118</v>
      </c>
      <c r="C1084" s="6">
        <f t="shared" ref="C1084:E1084" si="3242">C1069</f>
        <v>46.48</v>
      </c>
      <c r="D1084" s="16">
        <f t="shared" si="3233"/>
        <v>0</v>
      </c>
      <c r="E1084" s="17">
        <f>D1084*Premissas!$C$6</f>
        <v>0</v>
      </c>
      <c r="F1084" s="15">
        <f t="shared" si="3234"/>
        <v>118</v>
      </c>
      <c r="G1084" s="18">
        <f>F1084*Premissas!$C$5</f>
        <v>3803.9228092375829</v>
      </c>
      <c r="H1084" s="22">
        <f t="shared" si="3235"/>
        <v>3803.9228092375829</v>
      </c>
      <c r="J1084" t="s">
        <v>163</v>
      </c>
      <c r="L1084" s="108">
        <f t="shared" ref="L1084" si="3243">H1094</f>
        <v>45647.073710851</v>
      </c>
    </row>
    <row r="1085" spans="1:12" x14ac:dyDescent="0.25">
      <c r="A1085" s="6" t="str">
        <f t="shared" ref="A1085:C1085" si="3244">A1070</f>
        <v>julho/19</v>
      </c>
      <c r="B1085" s="29">
        <f t="shared" ref="B1085" si="3245">IF(K1083*1.05&lt;C1085,K1081,K1083)</f>
        <v>118</v>
      </c>
      <c r="C1085" s="6">
        <f t="shared" ref="C1085:E1085" si="3246">C1070</f>
        <v>63.17</v>
      </c>
      <c r="D1085" s="16">
        <f t="shared" si="3233"/>
        <v>0</v>
      </c>
      <c r="E1085" s="17">
        <f>D1085*Premissas!$C$6</f>
        <v>0</v>
      </c>
      <c r="F1085" s="15">
        <f t="shared" si="3234"/>
        <v>118</v>
      </c>
      <c r="G1085" s="18">
        <f>F1085*Premissas!$C$5</f>
        <v>3803.9228092375829</v>
      </c>
      <c r="H1085" s="22">
        <f t="shared" si="3235"/>
        <v>3803.9228092375829</v>
      </c>
    </row>
    <row r="1086" spans="1:12" x14ac:dyDescent="0.25">
      <c r="A1086" s="6" t="str">
        <f t="shared" ref="A1086:C1086" si="3247">A1071</f>
        <v>junho/19</v>
      </c>
      <c r="B1086" s="29">
        <f t="shared" ref="B1086" si="3248">IF(K1083*1.05&lt;C1086,K1081,K1083)</f>
        <v>118</v>
      </c>
      <c r="C1086" s="6">
        <f t="shared" ref="C1086:E1086" si="3249">C1071</f>
        <v>59.47</v>
      </c>
      <c r="D1086" s="16">
        <f t="shared" si="3233"/>
        <v>0</v>
      </c>
      <c r="E1086" s="17">
        <f>D1086*Premissas!$C$6</f>
        <v>0</v>
      </c>
      <c r="F1086" s="15">
        <f t="shared" si="3234"/>
        <v>118</v>
      </c>
      <c r="G1086" s="18">
        <f>F1086*Premissas!$C$5</f>
        <v>3803.9228092375829</v>
      </c>
      <c r="H1086" s="22">
        <f t="shared" si="3235"/>
        <v>3803.9228092375829</v>
      </c>
    </row>
    <row r="1087" spans="1:12" x14ac:dyDescent="0.25">
      <c r="A1087" s="6" t="str">
        <f t="shared" ref="A1087:C1087" si="3250">A1072</f>
        <v>maio/19</v>
      </c>
      <c r="B1087" s="29">
        <f t="shared" ref="B1087" si="3251">IF(K1083*1.05&lt;C1087,K1081,K1083)</f>
        <v>118</v>
      </c>
      <c r="C1087" s="6">
        <f t="shared" ref="C1087:E1087" si="3252">C1072</f>
        <v>61.04</v>
      </c>
      <c r="D1087" s="16">
        <f t="shared" si="3233"/>
        <v>0</v>
      </c>
      <c r="E1087" s="17">
        <f>D1087*Premissas!$C$6</f>
        <v>0</v>
      </c>
      <c r="F1087" s="15">
        <f t="shared" si="3234"/>
        <v>118</v>
      </c>
      <c r="G1087" s="18">
        <f>F1087*Premissas!$C$5</f>
        <v>3803.9228092375829</v>
      </c>
      <c r="H1087" s="22">
        <f t="shared" si="3235"/>
        <v>3803.9228092375829</v>
      </c>
    </row>
    <row r="1088" spans="1:12" x14ac:dyDescent="0.25">
      <c r="A1088" s="6" t="str">
        <f t="shared" ref="A1088:C1088" si="3253">A1073</f>
        <v>abril/19</v>
      </c>
      <c r="B1088" s="29">
        <f t="shared" ref="B1088" si="3254">IF(K1083*1.05&lt;C1088,K1081,K1083)</f>
        <v>118</v>
      </c>
      <c r="C1088" s="6">
        <f t="shared" ref="C1088:E1088" si="3255">C1073</f>
        <v>81.98</v>
      </c>
      <c r="D1088" s="16">
        <f t="shared" si="3233"/>
        <v>0</v>
      </c>
      <c r="E1088" s="17">
        <f>D1088*Premissas!$C$6</f>
        <v>0</v>
      </c>
      <c r="F1088" s="15">
        <f t="shared" si="3234"/>
        <v>118</v>
      </c>
      <c r="G1088" s="18">
        <f>F1088*Premissas!$C$5</f>
        <v>3803.9228092375829</v>
      </c>
      <c r="H1088" s="22">
        <f t="shared" si="3235"/>
        <v>3803.9228092375829</v>
      </c>
    </row>
    <row r="1089" spans="1:12" x14ac:dyDescent="0.25">
      <c r="A1089" s="6" t="str">
        <f t="shared" ref="A1089:C1089" si="3256">A1074</f>
        <v>março/19</v>
      </c>
      <c r="B1089" s="29">
        <f t="shared" ref="B1089" si="3257">IF(K1083*1.05&lt;C1089,K1081,K1083)</f>
        <v>118</v>
      </c>
      <c r="C1089" s="6">
        <f t="shared" ref="C1089:E1089" si="3258">C1074</f>
        <v>77.73</v>
      </c>
      <c r="D1089" s="16">
        <f t="shared" si="3233"/>
        <v>0</v>
      </c>
      <c r="E1089" s="17">
        <f>D1089*Premissas!$C$6</f>
        <v>0</v>
      </c>
      <c r="F1089" s="15">
        <f t="shared" si="3234"/>
        <v>118</v>
      </c>
      <c r="G1089" s="18">
        <f>F1089*Premissas!$C$5</f>
        <v>3803.9228092375829</v>
      </c>
      <c r="H1089" s="22">
        <f t="shared" si="3235"/>
        <v>3803.9228092375829</v>
      </c>
    </row>
    <row r="1090" spans="1:12" x14ac:dyDescent="0.25">
      <c r="A1090" s="6" t="str">
        <f t="shared" ref="A1090:C1090" si="3259">A1075</f>
        <v>fevereiro/19</v>
      </c>
      <c r="B1090" s="29">
        <f t="shared" ref="B1090" si="3260">IF(K1083*1.05&lt;C1090,K1081,K1083)</f>
        <v>118</v>
      </c>
      <c r="C1090" s="6">
        <f t="shared" ref="C1090:E1090" si="3261">C1075</f>
        <v>89.49</v>
      </c>
      <c r="D1090" s="16">
        <f t="shared" si="3233"/>
        <v>0</v>
      </c>
      <c r="E1090" s="17">
        <f>D1090*Premissas!$C$6</f>
        <v>0</v>
      </c>
      <c r="F1090" s="15">
        <f t="shared" si="3234"/>
        <v>118</v>
      </c>
      <c r="G1090" s="18">
        <f>F1090*Premissas!$C$5</f>
        <v>3803.9228092375829</v>
      </c>
      <c r="H1090" s="22">
        <f t="shared" si="3235"/>
        <v>3803.9228092375829</v>
      </c>
    </row>
    <row r="1091" spans="1:12" x14ac:dyDescent="0.25">
      <c r="A1091" s="6" t="str">
        <f t="shared" ref="A1091:C1091" si="3262">A1076</f>
        <v>janeiro/19</v>
      </c>
      <c r="B1091" s="29">
        <f t="shared" ref="B1091" si="3263">IF(K1083*1.05&lt;C1091,K1081,K1083)</f>
        <v>118</v>
      </c>
      <c r="C1091" s="6">
        <f t="shared" ref="C1091:E1091" si="3264">C1076</f>
        <v>81.09</v>
      </c>
      <c r="D1091" s="16">
        <f t="shared" si="3233"/>
        <v>0</v>
      </c>
      <c r="E1091" s="17">
        <f>D1091*Premissas!$C$6</f>
        <v>0</v>
      </c>
      <c r="F1091" s="15">
        <f t="shared" si="3234"/>
        <v>118</v>
      </c>
      <c r="G1091" s="18">
        <f>F1091*Premissas!$C$5</f>
        <v>3803.9228092375829</v>
      </c>
      <c r="H1091" s="22">
        <f t="shared" si="3235"/>
        <v>3803.9228092375829</v>
      </c>
    </row>
    <row r="1092" spans="1:12" x14ac:dyDescent="0.25">
      <c r="A1092" s="6" t="str">
        <f t="shared" ref="A1092:C1092" si="3265">A1077</f>
        <v>dezembro/18</v>
      </c>
      <c r="B1092" s="29">
        <f t="shared" ref="B1092" si="3266">IF(K1083*1.05&lt;C1092,K1081,K1083)</f>
        <v>118</v>
      </c>
      <c r="C1092" s="6">
        <f t="shared" ref="C1092:E1092" si="3267">C1077</f>
        <v>66.98</v>
      </c>
      <c r="D1092" s="16">
        <f t="shared" si="3233"/>
        <v>0</v>
      </c>
      <c r="E1092" s="17">
        <f>D1092*Premissas!$C$6</f>
        <v>0</v>
      </c>
      <c r="F1092" s="15">
        <f t="shared" si="3234"/>
        <v>118</v>
      </c>
      <c r="G1092" s="18">
        <f>F1092*Premissas!$C$5</f>
        <v>3803.9228092375829</v>
      </c>
      <c r="H1092" s="22">
        <f t="shared" si="3235"/>
        <v>3803.9228092375829</v>
      </c>
    </row>
    <row r="1093" spans="1:12" x14ac:dyDescent="0.25">
      <c r="A1093" s="6" t="str">
        <f t="shared" ref="A1093:C1093" si="3268">A1078</f>
        <v>novembro/18</v>
      </c>
      <c r="B1093" s="29">
        <f t="shared" ref="B1093" si="3269">IF(K1083*1.05&lt;C1093,K1081,K1083)</f>
        <v>118</v>
      </c>
      <c r="C1093" s="6">
        <f t="shared" ref="C1093:E1094" si="3270">C1078</f>
        <v>66.42</v>
      </c>
      <c r="D1093" s="16">
        <f t="shared" si="3233"/>
        <v>0</v>
      </c>
      <c r="E1093" s="17">
        <f>D1093*Premissas!$C$6</f>
        <v>0</v>
      </c>
      <c r="F1093" s="15">
        <f t="shared" si="3234"/>
        <v>118</v>
      </c>
      <c r="G1093" s="18">
        <f>F1093*Premissas!$C$5</f>
        <v>3803.9228092375829</v>
      </c>
      <c r="H1093" s="22">
        <f t="shared" si="3235"/>
        <v>3803.9228092375829</v>
      </c>
    </row>
    <row r="1094" spans="1:12" x14ac:dyDescent="0.25">
      <c r="A1094" s="6" t="str">
        <f t="shared" ref="A1094:C1094" si="3271">A1079</f>
        <v>Total/Média</v>
      </c>
      <c r="B1094" s="6"/>
      <c r="C1094" s="6">
        <f t="shared" si="3270"/>
        <v>89.49</v>
      </c>
      <c r="D1094" s="5"/>
      <c r="E1094" s="27">
        <f t="shared" ref="E1094" si="3272">SUM(E1082:E1093)</f>
        <v>0</v>
      </c>
      <c r="F1094" s="5"/>
      <c r="G1094" s="27">
        <f t="shared" ref="G1094:H1094" si="3273">SUM(G1082:G1093)</f>
        <v>45647.073710851</v>
      </c>
      <c r="H1094" s="27">
        <f t="shared" si="3273"/>
        <v>45647.073710851</v>
      </c>
    </row>
    <row r="1096" spans="1:12" x14ac:dyDescent="0.25">
      <c r="A1096" s="6" t="str">
        <f t="shared" ref="A1096:C1096" si="3274">A1081</f>
        <v>Data</v>
      </c>
      <c r="B1096" s="6" t="str">
        <f t="shared" si="3274"/>
        <v>kW (C)</v>
      </c>
      <c r="C1096" s="6" t="str">
        <f t="shared" si="3274"/>
        <v>kW (L)</v>
      </c>
      <c r="D1096" s="14" t="s">
        <v>20</v>
      </c>
      <c r="E1096" s="14" t="s">
        <v>21</v>
      </c>
      <c r="F1096" s="6" t="s">
        <v>22</v>
      </c>
      <c r="G1096" s="6" t="s">
        <v>23</v>
      </c>
      <c r="H1096" s="14" t="s">
        <v>26</v>
      </c>
      <c r="J1096" s="52" t="s">
        <v>161</v>
      </c>
      <c r="K1096">
        <f t="shared" ref="K1096:K1097" si="3275">K1081</f>
        <v>89.49</v>
      </c>
    </row>
    <row r="1097" spans="1:12" x14ac:dyDescent="0.25">
      <c r="A1097" s="6" t="str">
        <f t="shared" ref="A1097:C1097" si="3276">A1082</f>
        <v>outubro/19</v>
      </c>
      <c r="B1097" s="29">
        <f t="shared" ref="B1097" si="3277">IF(K1098*1.05&lt;C1097,K1096,K1098)</f>
        <v>119</v>
      </c>
      <c r="C1097" s="6">
        <f t="shared" ref="C1097:E1097" si="3278">C1082</f>
        <v>63.39</v>
      </c>
      <c r="D1097" s="16">
        <f t="shared" ref="D1097:D1108" si="3279">IF(C1097&gt;1.05*B1097,C1097-B1097,0)</f>
        <v>0</v>
      </c>
      <c r="E1097" s="17">
        <f>D1097*Premissas!$C$6</f>
        <v>0</v>
      </c>
      <c r="F1097" s="15">
        <f t="shared" ref="F1097:F1160" si="3280">LARGE(B1097:C1097,1)</f>
        <v>119</v>
      </c>
      <c r="G1097" s="18">
        <f>F1097*Premissas!$C$5</f>
        <v>3836.1594432141728</v>
      </c>
      <c r="H1097" s="22">
        <f t="shared" ref="H1097:H1108" si="3281">G1097+E1097</f>
        <v>3836.1594432141728</v>
      </c>
      <c r="J1097" t="s">
        <v>162</v>
      </c>
      <c r="K1097">
        <f t="shared" si="3275"/>
        <v>46.48</v>
      </c>
    </row>
    <row r="1098" spans="1:12" x14ac:dyDescent="0.25">
      <c r="A1098" s="6" t="str">
        <f t="shared" ref="A1098:C1098" si="3282">A1083</f>
        <v>setembro/19</v>
      </c>
      <c r="B1098" s="29">
        <f t="shared" ref="B1098" si="3283">IF(K1098*1.05&lt;C1098,K1096,K1098)</f>
        <v>119</v>
      </c>
      <c r="C1098" s="6">
        <f t="shared" ref="C1098:E1098" si="3284">C1083</f>
        <v>58.91</v>
      </c>
      <c r="D1098" s="16">
        <f t="shared" si="3279"/>
        <v>0</v>
      </c>
      <c r="E1098" s="17">
        <f>D1098*Premissas!$C$6</f>
        <v>0</v>
      </c>
      <c r="F1098" s="15">
        <f t="shared" si="3280"/>
        <v>119</v>
      </c>
      <c r="G1098" s="18">
        <f>F1098*Premissas!$C$5</f>
        <v>3836.1594432141728</v>
      </c>
      <c r="H1098" s="22">
        <f t="shared" si="3281"/>
        <v>3836.1594432141728</v>
      </c>
      <c r="J1098" t="s">
        <v>164</v>
      </c>
      <c r="K1098">
        <f t="shared" ref="K1098" si="3285">K1083+1</f>
        <v>119</v>
      </c>
    </row>
    <row r="1099" spans="1:12" x14ac:dyDescent="0.25">
      <c r="A1099" s="6" t="str">
        <f t="shared" ref="A1099:C1099" si="3286">A1084</f>
        <v>agosto/19</v>
      </c>
      <c r="B1099" s="29">
        <f t="shared" ref="B1099" si="3287">IF(K1098*1.05&lt;C1099,K1096,K1098)</f>
        <v>119</v>
      </c>
      <c r="C1099" s="6">
        <f t="shared" ref="C1099:E1099" si="3288">C1084</f>
        <v>46.48</v>
      </c>
      <c r="D1099" s="16">
        <f t="shared" si="3279"/>
        <v>0</v>
      </c>
      <c r="E1099" s="17">
        <f>D1099*Premissas!$C$6</f>
        <v>0</v>
      </c>
      <c r="F1099" s="15">
        <f t="shared" si="3280"/>
        <v>119</v>
      </c>
      <c r="G1099" s="18">
        <f>F1099*Premissas!$C$5</f>
        <v>3836.1594432141728</v>
      </c>
      <c r="H1099" s="22">
        <f t="shared" si="3281"/>
        <v>3836.1594432141728</v>
      </c>
      <c r="J1099" t="s">
        <v>163</v>
      </c>
      <c r="L1099" s="108">
        <f t="shared" ref="L1099" si="3289">H1109</f>
        <v>46033.91331857007</v>
      </c>
    </row>
    <row r="1100" spans="1:12" x14ac:dyDescent="0.25">
      <c r="A1100" s="6" t="str">
        <f t="shared" ref="A1100:C1100" si="3290">A1085</f>
        <v>julho/19</v>
      </c>
      <c r="B1100" s="29">
        <f t="shared" ref="B1100" si="3291">IF(K1098*1.05&lt;C1100,K1096,K1098)</f>
        <v>119</v>
      </c>
      <c r="C1100" s="6">
        <f t="shared" ref="C1100:E1100" si="3292">C1085</f>
        <v>63.17</v>
      </c>
      <c r="D1100" s="16">
        <f t="shared" si="3279"/>
        <v>0</v>
      </c>
      <c r="E1100" s="17">
        <f>D1100*Premissas!$C$6</f>
        <v>0</v>
      </c>
      <c r="F1100" s="15">
        <f t="shared" si="3280"/>
        <v>119</v>
      </c>
      <c r="G1100" s="18">
        <f>F1100*Premissas!$C$5</f>
        <v>3836.1594432141728</v>
      </c>
      <c r="H1100" s="22">
        <f t="shared" si="3281"/>
        <v>3836.1594432141728</v>
      </c>
    </row>
    <row r="1101" spans="1:12" x14ac:dyDescent="0.25">
      <c r="A1101" s="6" t="str">
        <f t="shared" ref="A1101:C1101" si="3293">A1086</f>
        <v>junho/19</v>
      </c>
      <c r="B1101" s="29">
        <f t="shared" ref="B1101" si="3294">IF(K1098*1.05&lt;C1101,K1096,K1098)</f>
        <v>119</v>
      </c>
      <c r="C1101" s="6">
        <f t="shared" ref="C1101:E1101" si="3295">C1086</f>
        <v>59.47</v>
      </c>
      <c r="D1101" s="16">
        <f t="shared" si="3279"/>
        <v>0</v>
      </c>
      <c r="E1101" s="17">
        <f>D1101*Premissas!$C$6</f>
        <v>0</v>
      </c>
      <c r="F1101" s="15">
        <f t="shared" si="3280"/>
        <v>119</v>
      </c>
      <c r="G1101" s="18">
        <f>F1101*Premissas!$C$5</f>
        <v>3836.1594432141728</v>
      </c>
      <c r="H1101" s="22">
        <f t="shared" si="3281"/>
        <v>3836.1594432141728</v>
      </c>
    </row>
    <row r="1102" spans="1:12" x14ac:dyDescent="0.25">
      <c r="A1102" s="6" t="str">
        <f t="shared" ref="A1102:C1102" si="3296">A1087</f>
        <v>maio/19</v>
      </c>
      <c r="B1102" s="29">
        <f t="shared" ref="B1102" si="3297">IF(K1098*1.05&lt;C1102,K1096,K1098)</f>
        <v>119</v>
      </c>
      <c r="C1102" s="6">
        <f t="shared" ref="C1102:E1102" si="3298">C1087</f>
        <v>61.04</v>
      </c>
      <c r="D1102" s="16">
        <f t="shared" si="3279"/>
        <v>0</v>
      </c>
      <c r="E1102" s="17">
        <f>D1102*Premissas!$C$6</f>
        <v>0</v>
      </c>
      <c r="F1102" s="15">
        <f t="shared" si="3280"/>
        <v>119</v>
      </c>
      <c r="G1102" s="18">
        <f>F1102*Premissas!$C$5</f>
        <v>3836.1594432141728</v>
      </c>
      <c r="H1102" s="22">
        <f t="shared" si="3281"/>
        <v>3836.1594432141728</v>
      </c>
    </row>
    <row r="1103" spans="1:12" x14ac:dyDescent="0.25">
      <c r="A1103" s="6" t="str">
        <f t="shared" ref="A1103:C1103" si="3299">A1088</f>
        <v>abril/19</v>
      </c>
      <c r="B1103" s="29">
        <f t="shared" ref="B1103" si="3300">IF(K1098*1.05&lt;C1103,K1096,K1098)</f>
        <v>119</v>
      </c>
      <c r="C1103" s="6">
        <f t="shared" ref="C1103:E1103" si="3301">C1088</f>
        <v>81.98</v>
      </c>
      <c r="D1103" s="16">
        <f t="shared" si="3279"/>
        <v>0</v>
      </c>
      <c r="E1103" s="17">
        <f>D1103*Premissas!$C$6</f>
        <v>0</v>
      </c>
      <c r="F1103" s="15">
        <f t="shared" si="3280"/>
        <v>119</v>
      </c>
      <c r="G1103" s="18">
        <f>F1103*Premissas!$C$5</f>
        <v>3836.1594432141728</v>
      </c>
      <c r="H1103" s="22">
        <f t="shared" si="3281"/>
        <v>3836.1594432141728</v>
      </c>
    </row>
    <row r="1104" spans="1:12" x14ac:dyDescent="0.25">
      <c r="A1104" s="6" t="str">
        <f t="shared" ref="A1104:C1104" si="3302">A1089</f>
        <v>março/19</v>
      </c>
      <c r="B1104" s="29">
        <f t="shared" ref="B1104" si="3303">IF(K1098*1.05&lt;C1104,K1096,K1098)</f>
        <v>119</v>
      </c>
      <c r="C1104" s="6">
        <f t="shared" ref="C1104:E1104" si="3304">C1089</f>
        <v>77.73</v>
      </c>
      <c r="D1104" s="16">
        <f t="shared" si="3279"/>
        <v>0</v>
      </c>
      <c r="E1104" s="17">
        <f>D1104*Premissas!$C$6</f>
        <v>0</v>
      </c>
      <c r="F1104" s="15">
        <f t="shared" si="3280"/>
        <v>119</v>
      </c>
      <c r="G1104" s="18">
        <f>F1104*Premissas!$C$5</f>
        <v>3836.1594432141728</v>
      </c>
      <c r="H1104" s="22">
        <f t="shared" si="3281"/>
        <v>3836.1594432141728</v>
      </c>
    </row>
    <row r="1105" spans="1:12" x14ac:dyDescent="0.25">
      <c r="A1105" s="6" t="str">
        <f t="shared" ref="A1105:C1105" si="3305">A1090</f>
        <v>fevereiro/19</v>
      </c>
      <c r="B1105" s="29">
        <f t="shared" ref="B1105" si="3306">IF(K1098*1.05&lt;C1105,K1096,K1098)</f>
        <v>119</v>
      </c>
      <c r="C1105" s="6">
        <f t="shared" ref="C1105:E1105" si="3307">C1090</f>
        <v>89.49</v>
      </c>
      <c r="D1105" s="16">
        <f t="shared" si="3279"/>
        <v>0</v>
      </c>
      <c r="E1105" s="17">
        <f>D1105*Premissas!$C$6</f>
        <v>0</v>
      </c>
      <c r="F1105" s="15">
        <f t="shared" si="3280"/>
        <v>119</v>
      </c>
      <c r="G1105" s="18">
        <f>F1105*Premissas!$C$5</f>
        <v>3836.1594432141728</v>
      </c>
      <c r="H1105" s="22">
        <f t="shared" si="3281"/>
        <v>3836.1594432141728</v>
      </c>
    </row>
    <row r="1106" spans="1:12" x14ac:dyDescent="0.25">
      <c r="A1106" s="6" t="str">
        <f t="shared" ref="A1106:C1106" si="3308">A1091</f>
        <v>janeiro/19</v>
      </c>
      <c r="B1106" s="29">
        <f t="shared" ref="B1106" si="3309">IF(K1098*1.05&lt;C1106,K1096,K1098)</f>
        <v>119</v>
      </c>
      <c r="C1106" s="6">
        <f t="shared" ref="C1106:E1106" si="3310">C1091</f>
        <v>81.09</v>
      </c>
      <c r="D1106" s="16">
        <f t="shared" si="3279"/>
        <v>0</v>
      </c>
      <c r="E1106" s="17">
        <f>D1106*Premissas!$C$6</f>
        <v>0</v>
      </c>
      <c r="F1106" s="15">
        <f t="shared" si="3280"/>
        <v>119</v>
      </c>
      <c r="G1106" s="18">
        <f>F1106*Premissas!$C$5</f>
        <v>3836.1594432141728</v>
      </c>
      <c r="H1106" s="22">
        <f t="shared" si="3281"/>
        <v>3836.1594432141728</v>
      </c>
    </row>
    <row r="1107" spans="1:12" x14ac:dyDescent="0.25">
      <c r="A1107" s="6" t="str">
        <f t="shared" ref="A1107:C1107" si="3311">A1092</f>
        <v>dezembro/18</v>
      </c>
      <c r="B1107" s="29">
        <f t="shared" ref="B1107" si="3312">IF(K1098*1.05&lt;C1107,K1096,K1098)</f>
        <v>119</v>
      </c>
      <c r="C1107" s="6">
        <f t="shared" ref="C1107:E1107" si="3313">C1092</f>
        <v>66.98</v>
      </c>
      <c r="D1107" s="16">
        <f t="shared" si="3279"/>
        <v>0</v>
      </c>
      <c r="E1107" s="17">
        <f>D1107*Premissas!$C$6</f>
        <v>0</v>
      </c>
      <c r="F1107" s="15">
        <f t="shared" si="3280"/>
        <v>119</v>
      </c>
      <c r="G1107" s="18">
        <f>F1107*Premissas!$C$5</f>
        <v>3836.1594432141728</v>
      </c>
      <c r="H1107" s="22">
        <f t="shared" si="3281"/>
        <v>3836.1594432141728</v>
      </c>
    </row>
    <row r="1108" spans="1:12" x14ac:dyDescent="0.25">
      <c r="A1108" s="6" t="str">
        <f t="shared" ref="A1108:C1108" si="3314">A1093</f>
        <v>novembro/18</v>
      </c>
      <c r="B1108" s="29">
        <f t="shared" ref="B1108" si="3315">IF(K1098*1.05&lt;C1108,K1096,K1098)</f>
        <v>119</v>
      </c>
      <c r="C1108" s="6">
        <f t="shared" ref="C1108:E1109" si="3316">C1093</f>
        <v>66.42</v>
      </c>
      <c r="D1108" s="16">
        <f t="shared" si="3279"/>
        <v>0</v>
      </c>
      <c r="E1108" s="17">
        <f>D1108*Premissas!$C$6</f>
        <v>0</v>
      </c>
      <c r="F1108" s="15">
        <f t="shared" si="3280"/>
        <v>119</v>
      </c>
      <c r="G1108" s="18">
        <f>F1108*Premissas!$C$5</f>
        <v>3836.1594432141728</v>
      </c>
      <c r="H1108" s="22">
        <f t="shared" si="3281"/>
        <v>3836.1594432141728</v>
      </c>
    </row>
    <row r="1109" spans="1:12" x14ac:dyDescent="0.25">
      <c r="A1109" s="6" t="str">
        <f t="shared" ref="A1109:C1109" si="3317">A1094</f>
        <v>Total/Média</v>
      </c>
      <c r="B1109" s="6"/>
      <c r="C1109" s="6">
        <f t="shared" si="3316"/>
        <v>89.49</v>
      </c>
      <c r="D1109" s="5"/>
      <c r="E1109" s="27">
        <f t="shared" ref="E1109" si="3318">SUM(E1097:E1108)</f>
        <v>0</v>
      </c>
      <c r="F1109" s="5"/>
      <c r="G1109" s="27">
        <f t="shared" ref="G1109:H1109" si="3319">SUM(G1097:G1108)</f>
        <v>46033.91331857007</v>
      </c>
      <c r="H1109" s="27">
        <f t="shared" si="3319"/>
        <v>46033.91331857007</v>
      </c>
    </row>
    <row r="1111" spans="1:12" x14ac:dyDescent="0.25">
      <c r="A1111" s="6" t="str">
        <f t="shared" ref="A1111:C1111" si="3320">A1096</f>
        <v>Data</v>
      </c>
      <c r="B1111" s="6" t="str">
        <f t="shared" si="3320"/>
        <v>kW (C)</v>
      </c>
      <c r="C1111" s="6" t="str">
        <f t="shared" si="3320"/>
        <v>kW (L)</v>
      </c>
      <c r="D1111" s="14" t="s">
        <v>20</v>
      </c>
      <c r="E1111" s="14" t="s">
        <v>21</v>
      </c>
      <c r="F1111" s="6" t="s">
        <v>22</v>
      </c>
      <c r="G1111" s="6" t="s">
        <v>23</v>
      </c>
      <c r="H1111" s="14" t="s">
        <v>26</v>
      </c>
      <c r="J1111" s="52" t="s">
        <v>161</v>
      </c>
      <c r="K1111">
        <f t="shared" ref="K1111:K1112" si="3321">K1096</f>
        <v>89.49</v>
      </c>
    </row>
    <row r="1112" spans="1:12" x14ac:dyDescent="0.25">
      <c r="A1112" s="6" t="str">
        <f t="shared" ref="A1112:C1112" si="3322">A1097</f>
        <v>outubro/19</v>
      </c>
      <c r="B1112" s="29">
        <f t="shared" ref="B1112" si="3323">IF(K1113*1.05&lt;C1112,K1111,K1113)</f>
        <v>120</v>
      </c>
      <c r="C1112" s="6">
        <f t="shared" ref="C1112:E1112" si="3324">C1097</f>
        <v>63.39</v>
      </c>
      <c r="D1112" s="16">
        <f t="shared" ref="D1112:D1123" si="3325">IF(C1112&gt;1.05*B1112,C1112-B1112,0)</f>
        <v>0</v>
      </c>
      <c r="E1112" s="17">
        <f>D1112*Premissas!$C$6</f>
        <v>0</v>
      </c>
      <c r="F1112" s="15">
        <f t="shared" ref="F1112:F1175" si="3326">LARGE(B1112:C1112,1)</f>
        <v>120</v>
      </c>
      <c r="G1112" s="18">
        <f>F1112*Premissas!$C$5</f>
        <v>3868.3960771907623</v>
      </c>
      <c r="H1112" s="22">
        <f t="shared" ref="H1112:H1123" si="3327">G1112+E1112</f>
        <v>3868.3960771907623</v>
      </c>
      <c r="J1112" t="s">
        <v>162</v>
      </c>
      <c r="K1112">
        <f t="shared" si="3321"/>
        <v>46.48</v>
      </c>
    </row>
    <row r="1113" spans="1:12" x14ac:dyDescent="0.25">
      <c r="A1113" s="6" t="str">
        <f t="shared" ref="A1113:C1113" si="3328">A1098</f>
        <v>setembro/19</v>
      </c>
      <c r="B1113" s="29">
        <f t="shared" ref="B1113" si="3329">IF(K1113*1.05&lt;C1113,K1111,K1113)</f>
        <v>120</v>
      </c>
      <c r="C1113" s="6">
        <f t="shared" ref="C1113:E1113" si="3330">C1098</f>
        <v>58.91</v>
      </c>
      <c r="D1113" s="16">
        <f t="shared" si="3325"/>
        <v>0</v>
      </c>
      <c r="E1113" s="17">
        <f>D1113*Premissas!$C$6</f>
        <v>0</v>
      </c>
      <c r="F1113" s="15">
        <f t="shared" si="3326"/>
        <v>120</v>
      </c>
      <c r="G1113" s="18">
        <f>F1113*Premissas!$C$5</f>
        <v>3868.3960771907623</v>
      </c>
      <c r="H1113" s="22">
        <f t="shared" si="3327"/>
        <v>3868.3960771907623</v>
      </c>
      <c r="J1113" t="s">
        <v>164</v>
      </c>
      <c r="K1113">
        <f t="shared" ref="K1113" si="3331">K1098+1</f>
        <v>120</v>
      </c>
    </row>
    <row r="1114" spans="1:12" x14ac:dyDescent="0.25">
      <c r="A1114" s="6" t="str">
        <f t="shared" ref="A1114:C1114" si="3332">A1099</f>
        <v>agosto/19</v>
      </c>
      <c r="B1114" s="29">
        <f t="shared" ref="B1114" si="3333">IF(K1113*1.05&lt;C1114,K1111,K1113)</f>
        <v>120</v>
      </c>
      <c r="C1114" s="6">
        <f t="shared" ref="C1114:E1114" si="3334">C1099</f>
        <v>46.48</v>
      </c>
      <c r="D1114" s="16">
        <f t="shared" si="3325"/>
        <v>0</v>
      </c>
      <c r="E1114" s="17">
        <f>D1114*Premissas!$C$6</f>
        <v>0</v>
      </c>
      <c r="F1114" s="15">
        <f t="shared" si="3326"/>
        <v>120</v>
      </c>
      <c r="G1114" s="18">
        <f>F1114*Premissas!$C$5</f>
        <v>3868.3960771907623</v>
      </c>
      <c r="H1114" s="22">
        <f t="shared" si="3327"/>
        <v>3868.3960771907623</v>
      </c>
      <c r="J1114" t="s">
        <v>163</v>
      </c>
      <c r="L1114" s="108">
        <f t="shared" ref="L1114" si="3335">H1124</f>
        <v>46420.752926289133</v>
      </c>
    </row>
    <row r="1115" spans="1:12" x14ac:dyDescent="0.25">
      <c r="A1115" s="6" t="str">
        <f t="shared" ref="A1115:C1115" si="3336">A1100</f>
        <v>julho/19</v>
      </c>
      <c r="B1115" s="29">
        <f t="shared" ref="B1115" si="3337">IF(K1113*1.05&lt;C1115,K1111,K1113)</f>
        <v>120</v>
      </c>
      <c r="C1115" s="6">
        <f t="shared" ref="C1115:E1115" si="3338">C1100</f>
        <v>63.17</v>
      </c>
      <c r="D1115" s="16">
        <f t="shared" si="3325"/>
        <v>0</v>
      </c>
      <c r="E1115" s="17">
        <f>D1115*Premissas!$C$6</f>
        <v>0</v>
      </c>
      <c r="F1115" s="15">
        <f t="shared" si="3326"/>
        <v>120</v>
      </c>
      <c r="G1115" s="18">
        <f>F1115*Premissas!$C$5</f>
        <v>3868.3960771907623</v>
      </c>
      <c r="H1115" s="22">
        <f t="shared" si="3327"/>
        <v>3868.3960771907623</v>
      </c>
    </row>
    <row r="1116" spans="1:12" x14ac:dyDescent="0.25">
      <c r="A1116" s="6" t="str">
        <f t="shared" ref="A1116:C1116" si="3339">A1101</f>
        <v>junho/19</v>
      </c>
      <c r="B1116" s="29">
        <f t="shared" ref="B1116" si="3340">IF(K1113*1.05&lt;C1116,K1111,K1113)</f>
        <v>120</v>
      </c>
      <c r="C1116" s="6">
        <f t="shared" ref="C1116:E1116" si="3341">C1101</f>
        <v>59.47</v>
      </c>
      <c r="D1116" s="16">
        <f t="shared" si="3325"/>
        <v>0</v>
      </c>
      <c r="E1116" s="17">
        <f>D1116*Premissas!$C$6</f>
        <v>0</v>
      </c>
      <c r="F1116" s="15">
        <f t="shared" si="3326"/>
        <v>120</v>
      </c>
      <c r="G1116" s="18">
        <f>F1116*Premissas!$C$5</f>
        <v>3868.3960771907623</v>
      </c>
      <c r="H1116" s="22">
        <f t="shared" si="3327"/>
        <v>3868.3960771907623</v>
      </c>
    </row>
    <row r="1117" spans="1:12" x14ac:dyDescent="0.25">
      <c r="A1117" s="6" t="str">
        <f t="shared" ref="A1117:C1117" si="3342">A1102</f>
        <v>maio/19</v>
      </c>
      <c r="B1117" s="29">
        <f t="shared" ref="B1117" si="3343">IF(K1113*1.05&lt;C1117,K1111,K1113)</f>
        <v>120</v>
      </c>
      <c r="C1117" s="6">
        <f t="shared" ref="C1117:E1117" si="3344">C1102</f>
        <v>61.04</v>
      </c>
      <c r="D1117" s="16">
        <f t="shared" si="3325"/>
        <v>0</v>
      </c>
      <c r="E1117" s="17">
        <f>D1117*Premissas!$C$6</f>
        <v>0</v>
      </c>
      <c r="F1117" s="15">
        <f t="shared" si="3326"/>
        <v>120</v>
      </c>
      <c r="G1117" s="18">
        <f>F1117*Premissas!$C$5</f>
        <v>3868.3960771907623</v>
      </c>
      <c r="H1117" s="22">
        <f t="shared" si="3327"/>
        <v>3868.3960771907623</v>
      </c>
    </row>
    <row r="1118" spans="1:12" x14ac:dyDescent="0.25">
      <c r="A1118" s="6" t="str">
        <f t="shared" ref="A1118:C1118" si="3345">A1103</f>
        <v>abril/19</v>
      </c>
      <c r="B1118" s="29">
        <f t="shared" ref="B1118" si="3346">IF(K1113*1.05&lt;C1118,K1111,K1113)</f>
        <v>120</v>
      </c>
      <c r="C1118" s="6">
        <f t="shared" ref="C1118:E1118" si="3347">C1103</f>
        <v>81.98</v>
      </c>
      <c r="D1118" s="16">
        <f t="shared" si="3325"/>
        <v>0</v>
      </c>
      <c r="E1118" s="17">
        <f>D1118*Premissas!$C$6</f>
        <v>0</v>
      </c>
      <c r="F1118" s="15">
        <f t="shared" si="3326"/>
        <v>120</v>
      </c>
      <c r="G1118" s="18">
        <f>F1118*Premissas!$C$5</f>
        <v>3868.3960771907623</v>
      </c>
      <c r="H1118" s="22">
        <f t="shared" si="3327"/>
        <v>3868.3960771907623</v>
      </c>
    </row>
    <row r="1119" spans="1:12" x14ac:dyDescent="0.25">
      <c r="A1119" s="6" t="str">
        <f t="shared" ref="A1119:C1119" si="3348">A1104</f>
        <v>março/19</v>
      </c>
      <c r="B1119" s="29">
        <f t="shared" ref="B1119" si="3349">IF(K1113*1.05&lt;C1119,K1111,K1113)</f>
        <v>120</v>
      </c>
      <c r="C1119" s="6">
        <f t="shared" ref="C1119:E1119" si="3350">C1104</f>
        <v>77.73</v>
      </c>
      <c r="D1119" s="16">
        <f t="shared" si="3325"/>
        <v>0</v>
      </c>
      <c r="E1119" s="17">
        <f>D1119*Premissas!$C$6</f>
        <v>0</v>
      </c>
      <c r="F1119" s="15">
        <f t="shared" si="3326"/>
        <v>120</v>
      </c>
      <c r="G1119" s="18">
        <f>F1119*Premissas!$C$5</f>
        <v>3868.3960771907623</v>
      </c>
      <c r="H1119" s="22">
        <f t="shared" si="3327"/>
        <v>3868.3960771907623</v>
      </c>
    </row>
    <row r="1120" spans="1:12" x14ac:dyDescent="0.25">
      <c r="A1120" s="6" t="str">
        <f t="shared" ref="A1120:C1120" si="3351">A1105</f>
        <v>fevereiro/19</v>
      </c>
      <c r="B1120" s="29">
        <f t="shared" ref="B1120" si="3352">IF(K1113*1.05&lt;C1120,K1111,K1113)</f>
        <v>120</v>
      </c>
      <c r="C1120" s="6">
        <f t="shared" ref="C1120:E1120" si="3353">C1105</f>
        <v>89.49</v>
      </c>
      <c r="D1120" s="16">
        <f t="shared" si="3325"/>
        <v>0</v>
      </c>
      <c r="E1120" s="17">
        <f>D1120*Premissas!$C$6</f>
        <v>0</v>
      </c>
      <c r="F1120" s="15">
        <f t="shared" si="3326"/>
        <v>120</v>
      </c>
      <c r="G1120" s="18">
        <f>F1120*Premissas!$C$5</f>
        <v>3868.3960771907623</v>
      </c>
      <c r="H1120" s="22">
        <f t="shared" si="3327"/>
        <v>3868.3960771907623</v>
      </c>
    </row>
    <row r="1121" spans="1:12" x14ac:dyDescent="0.25">
      <c r="A1121" s="6" t="str">
        <f t="shared" ref="A1121:C1121" si="3354">A1106</f>
        <v>janeiro/19</v>
      </c>
      <c r="B1121" s="29">
        <f t="shared" ref="B1121" si="3355">IF(K1113*1.05&lt;C1121,K1111,K1113)</f>
        <v>120</v>
      </c>
      <c r="C1121" s="6">
        <f t="shared" ref="C1121:E1121" si="3356">C1106</f>
        <v>81.09</v>
      </c>
      <c r="D1121" s="16">
        <f t="shared" si="3325"/>
        <v>0</v>
      </c>
      <c r="E1121" s="17">
        <f>D1121*Premissas!$C$6</f>
        <v>0</v>
      </c>
      <c r="F1121" s="15">
        <f t="shared" si="3326"/>
        <v>120</v>
      </c>
      <c r="G1121" s="18">
        <f>F1121*Premissas!$C$5</f>
        <v>3868.3960771907623</v>
      </c>
      <c r="H1121" s="22">
        <f t="shared" si="3327"/>
        <v>3868.3960771907623</v>
      </c>
    </row>
    <row r="1122" spans="1:12" x14ac:dyDescent="0.25">
      <c r="A1122" s="6" t="str">
        <f t="shared" ref="A1122:C1122" si="3357">A1107</f>
        <v>dezembro/18</v>
      </c>
      <c r="B1122" s="29">
        <f t="shared" ref="B1122" si="3358">IF(K1113*1.05&lt;C1122,K1111,K1113)</f>
        <v>120</v>
      </c>
      <c r="C1122" s="6">
        <f t="shared" ref="C1122:E1122" si="3359">C1107</f>
        <v>66.98</v>
      </c>
      <c r="D1122" s="16">
        <f t="shared" si="3325"/>
        <v>0</v>
      </c>
      <c r="E1122" s="17">
        <f>D1122*Premissas!$C$6</f>
        <v>0</v>
      </c>
      <c r="F1122" s="15">
        <f t="shared" si="3326"/>
        <v>120</v>
      </c>
      <c r="G1122" s="18">
        <f>F1122*Premissas!$C$5</f>
        <v>3868.3960771907623</v>
      </c>
      <c r="H1122" s="22">
        <f t="shared" si="3327"/>
        <v>3868.3960771907623</v>
      </c>
    </row>
    <row r="1123" spans="1:12" x14ac:dyDescent="0.25">
      <c r="A1123" s="6" t="str">
        <f t="shared" ref="A1123:C1123" si="3360">A1108</f>
        <v>novembro/18</v>
      </c>
      <c r="B1123" s="29">
        <f t="shared" ref="B1123" si="3361">IF(K1113*1.05&lt;C1123,K1111,K1113)</f>
        <v>120</v>
      </c>
      <c r="C1123" s="6">
        <f t="shared" ref="C1123:E1124" si="3362">C1108</f>
        <v>66.42</v>
      </c>
      <c r="D1123" s="16">
        <f t="shared" si="3325"/>
        <v>0</v>
      </c>
      <c r="E1123" s="17">
        <f>D1123*Premissas!$C$6</f>
        <v>0</v>
      </c>
      <c r="F1123" s="15">
        <f t="shared" si="3326"/>
        <v>120</v>
      </c>
      <c r="G1123" s="18">
        <f>F1123*Premissas!$C$5</f>
        <v>3868.3960771907623</v>
      </c>
      <c r="H1123" s="22">
        <f t="shared" si="3327"/>
        <v>3868.3960771907623</v>
      </c>
    </row>
    <row r="1124" spans="1:12" x14ac:dyDescent="0.25">
      <c r="A1124" s="6" t="str">
        <f t="shared" ref="A1124:C1124" si="3363">A1109</f>
        <v>Total/Média</v>
      </c>
      <c r="B1124" s="6"/>
      <c r="C1124" s="6">
        <f t="shared" si="3362"/>
        <v>89.49</v>
      </c>
      <c r="D1124" s="5"/>
      <c r="E1124" s="27">
        <f t="shared" ref="E1124" si="3364">SUM(E1112:E1123)</f>
        <v>0</v>
      </c>
      <c r="F1124" s="5"/>
      <c r="G1124" s="27">
        <f t="shared" ref="G1124:H1124" si="3365">SUM(G1112:G1123)</f>
        <v>46420.752926289133</v>
      </c>
      <c r="H1124" s="27">
        <f t="shared" si="3365"/>
        <v>46420.752926289133</v>
      </c>
    </row>
    <row r="1126" spans="1:12" x14ac:dyDescent="0.25">
      <c r="A1126" s="6" t="str">
        <f t="shared" ref="A1126:C1126" si="3366">A1111</f>
        <v>Data</v>
      </c>
      <c r="B1126" s="6" t="str">
        <f t="shared" si="3366"/>
        <v>kW (C)</v>
      </c>
      <c r="C1126" s="6" t="str">
        <f t="shared" si="3366"/>
        <v>kW (L)</v>
      </c>
      <c r="D1126" s="14" t="s">
        <v>20</v>
      </c>
      <c r="E1126" s="14" t="s">
        <v>21</v>
      </c>
      <c r="F1126" s="6" t="s">
        <v>22</v>
      </c>
      <c r="G1126" s="6" t="s">
        <v>23</v>
      </c>
      <c r="H1126" s="14" t="s">
        <v>26</v>
      </c>
      <c r="J1126" s="52" t="s">
        <v>161</v>
      </c>
      <c r="K1126">
        <f t="shared" ref="K1126:K1127" si="3367">K1111</f>
        <v>89.49</v>
      </c>
    </row>
    <row r="1127" spans="1:12" x14ac:dyDescent="0.25">
      <c r="A1127" s="6" t="str">
        <f t="shared" ref="A1127:C1127" si="3368">A1112</f>
        <v>outubro/19</v>
      </c>
      <c r="B1127" s="29">
        <f t="shared" ref="B1127" si="3369">IF(K1128*1.05&lt;C1127,K1126,K1128)</f>
        <v>121</v>
      </c>
      <c r="C1127" s="6">
        <f t="shared" ref="C1127:E1127" si="3370">C1112</f>
        <v>63.39</v>
      </c>
      <c r="D1127" s="16">
        <f t="shared" ref="D1127:D1138" si="3371">IF(C1127&gt;1.05*B1127,C1127-B1127,0)</f>
        <v>0</v>
      </c>
      <c r="E1127" s="17">
        <f>D1127*Premissas!$C$6</f>
        <v>0</v>
      </c>
      <c r="F1127" s="15">
        <f t="shared" ref="F1127:F1190" si="3372">LARGE(B1127:C1127,1)</f>
        <v>121</v>
      </c>
      <c r="G1127" s="18">
        <f>F1127*Premissas!$C$5</f>
        <v>3900.6327111673522</v>
      </c>
      <c r="H1127" s="22">
        <f t="shared" ref="H1127:H1138" si="3373">G1127+E1127</f>
        <v>3900.6327111673522</v>
      </c>
      <c r="J1127" t="s">
        <v>162</v>
      </c>
      <c r="K1127">
        <f t="shared" si="3367"/>
        <v>46.48</v>
      </c>
    </row>
    <row r="1128" spans="1:12" x14ac:dyDescent="0.25">
      <c r="A1128" s="6" t="str">
        <f t="shared" ref="A1128:C1128" si="3374">A1113</f>
        <v>setembro/19</v>
      </c>
      <c r="B1128" s="29">
        <f t="shared" ref="B1128" si="3375">IF(K1128*1.05&lt;C1128,K1126,K1128)</f>
        <v>121</v>
      </c>
      <c r="C1128" s="6">
        <f t="shared" ref="C1128:E1128" si="3376">C1113</f>
        <v>58.91</v>
      </c>
      <c r="D1128" s="16">
        <f t="shared" si="3371"/>
        <v>0</v>
      </c>
      <c r="E1128" s="17">
        <f>D1128*Premissas!$C$6</f>
        <v>0</v>
      </c>
      <c r="F1128" s="15">
        <f t="shared" si="3372"/>
        <v>121</v>
      </c>
      <c r="G1128" s="18">
        <f>F1128*Premissas!$C$5</f>
        <v>3900.6327111673522</v>
      </c>
      <c r="H1128" s="22">
        <f t="shared" si="3373"/>
        <v>3900.6327111673522</v>
      </c>
      <c r="J1128" t="s">
        <v>164</v>
      </c>
      <c r="K1128">
        <f t="shared" ref="K1128" si="3377">K1113+1</f>
        <v>121</v>
      </c>
    </row>
    <row r="1129" spans="1:12" x14ac:dyDescent="0.25">
      <c r="A1129" s="6" t="str">
        <f t="shared" ref="A1129:C1129" si="3378">A1114</f>
        <v>agosto/19</v>
      </c>
      <c r="B1129" s="29">
        <f t="shared" ref="B1129" si="3379">IF(K1128*1.05&lt;C1129,K1126,K1128)</f>
        <v>121</v>
      </c>
      <c r="C1129" s="6">
        <f t="shared" ref="C1129:E1129" si="3380">C1114</f>
        <v>46.48</v>
      </c>
      <c r="D1129" s="16">
        <f t="shared" si="3371"/>
        <v>0</v>
      </c>
      <c r="E1129" s="17">
        <f>D1129*Premissas!$C$6</f>
        <v>0</v>
      </c>
      <c r="F1129" s="15">
        <f t="shared" si="3372"/>
        <v>121</v>
      </c>
      <c r="G1129" s="18">
        <f>F1129*Premissas!$C$5</f>
        <v>3900.6327111673522</v>
      </c>
      <c r="H1129" s="22">
        <f t="shared" si="3373"/>
        <v>3900.6327111673522</v>
      </c>
      <c r="J1129" t="s">
        <v>163</v>
      </c>
      <c r="L1129" s="108">
        <f t="shared" ref="L1129" si="3381">H1139</f>
        <v>46807.592534008225</v>
      </c>
    </row>
    <row r="1130" spans="1:12" x14ac:dyDescent="0.25">
      <c r="A1130" s="6" t="str">
        <f t="shared" ref="A1130:C1130" si="3382">A1115</f>
        <v>julho/19</v>
      </c>
      <c r="B1130" s="29">
        <f t="shared" ref="B1130" si="3383">IF(K1128*1.05&lt;C1130,K1126,K1128)</f>
        <v>121</v>
      </c>
      <c r="C1130" s="6">
        <f t="shared" ref="C1130:E1130" si="3384">C1115</f>
        <v>63.17</v>
      </c>
      <c r="D1130" s="16">
        <f t="shared" si="3371"/>
        <v>0</v>
      </c>
      <c r="E1130" s="17">
        <f>D1130*Premissas!$C$6</f>
        <v>0</v>
      </c>
      <c r="F1130" s="15">
        <f t="shared" si="3372"/>
        <v>121</v>
      </c>
      <c r="G1130" s="18">
        <f>F1130*Premissas!$C$5</f>
        <v>3900.6327111673522</v>
      </c>
      <c r="H1130" s="22">
        <f t="shared" si="3373"/>
        <v>3900.6327111673522</v>
      </c>
    </row>
    <row r="1131" spans="1:12" x14ac:dyDescent="0.25">
      <c r="A1131" s="6" t="str">
        <f t="shared" ref="A1131:C1131" si="3385">A1116</f>
        <v>junho/19</v>
      </c>
      <c r="B1131" s="29">
        <f t="shared" ref="B1131" si="3386">IF(K1128*1.05&lt;C1131,K1126,K1128)</f>
        <v>121</v>
      </c>
      <c r="C1131" s="6">
        <f t="shared" ref="C1131:E1131" si="3387">C1116</f>
        <v>59.47</v>
      </c>
      <c r="D1131" s="16">
        <f t="shared" si="3371"/>
        <v>0</v>
      </c>
      <c r="E1131" s="17">
        <f>D1131*Premissas!$C$6</f>
        <v>0</v>
      </c>
      <c r="F1131" s="15">
        <f t="shared" si="3372"/>
        <v>121</v>
      </c>
      <c r="G1131" s="18">
        <f>F1131*Premissas!$C$5</f>
        <v>3900.6327111673522</v>
      </c>
      <c r="H1131" s="22">
        <f t="shared" si="3373"/>
        <v>3900.6327111673522</v>
      </c>
    </row>
    <row r="1132" spans="1:12" x14ac:dyDescent="0.25">
      <c r="A1132" s="6" t="str">
        <f t="shared" ref="A1132:C1132" si="3388">A1117</f>
        <v>maio/19</v>
      </c>
      <c r="B1132" s="29">
        <f t="shared" ref="B1132" si="3389">IF(K1128*1.05&lt;C1132,K1126,K1128)</f>
        <v>121</v>
      </c>
      <c r="C1132" s="6">
        <f t="shared" ref="C1132:E1132" si="3390">C1117</f>
        <v>61.04</v>
      </c>
      <c r="D1132" s="16">
        <f t="shared" si="3371"/>
        <v>0</v>
      </c>
      <c r="E1132" s="17">
        <f>D1132*Premissas!$C$6</f>
        <v>0</v>
      </c>
      <c r="F1132" s="15">
        <f t="shared" si="3372"/>
        <v>121</v>
      </c>
      <c r="G1132" s="18">
        <f>F1132*Premissas!$C$5</f>
        <v>3900.6327111673522</v>
      </c>
      <c r="H1132" s="22">
        <f t="shared" si="3373"/>
        <v>3900.6327111673522</v>
      </c>
    </row>
    <row r="1133" spans="1:12" x14ac:dyDescent="0.25">
      <c r="A1133" s="6" t="str">
        <f t="shared" ref="A1133:C1133" si="3391">A1118</f>
        <v>abril/19</v>
      </c>
      <c r="B1133" s="29">
        <f t="shared" ref="B1133" si="3392">IF(K1128*1.05&lt;C1133,K1126,K1128)</f>
        <v>121</v>
      </c>
      <c r="C1133" s="6">
        <f t="shared" ref="C1133:E1133" si="3393">C1118</f>
        <v>81.98</v>
      </c>
      <c r="D1133" s="16">
        <f t="shared" si="3371"/>
        <v>0</v>
      </c>
      <c r="E1133" s="17">
        <f>D1133*Premissas!$C$6</f>
        <v>0</v>
      </c>
      <c r="F1133" s="15">
        <f t="shared" si="3372"/>
        <v>121</v>
      </c>
      <c r="G1133" s="18">
        <f>F1133*Premissas!$C$5</f>
        <v>3900.6327111673522</v>
      </c>
      <c r="H1133" s="22">
        <f t="shared" si="3373"/>
        <v>3900.6327111673522</v>
      </c>
    </row>
    <row r="1134" spans="1:12" x14ac:dyDescent="0.25">
      <c r="A1134" s="6" t="str">
        <f t="shared" ref="A1134:C1134" si="3394">A1119</f>
        <v>março/19</v>
      </c>
      <c r="B1134" s="29">
        <f t="shared" ref="B1134" si="3395">IF(K1128*1.05&lt;C1134,K1126,K1128)</f>
        <v>121</v>
      </c>
      <c r="C1134" s="6">
        <f t="shared" ref="C1134:E1134" si="3396">C1119</f>
        <v>77.73</v>
      </c>
      <c r="D1134" s="16">
        <f t="shared" si="3371"/>
        <v>0</v>
      </c>
      <c r="E1134" s="17">
        <f>D1134*Premissas!$C$6</f>
        <v>0</v>
      </c>
      <c r="F1134" s="15">
        <f t="shared" si="3372"/>
        <v>121</v>
      </c>
      <c r="G1134" s="18">
        <f>F1134*Premissas!$C$5</f>
        <v>3900.6327111673522</v>
      </c>
      <c r="H1134" s="22">
        <f t="shared" si="3373"/>
        <v>3900.6327111673522</v>
      </c>
    </row>
    <row r="1135" spans="1:12" x14ac:dyDescent="0.25">
      <c r="A1135" s="6" t="str">
        <f t="shared" ref="A1135:C1135" si="3397">A1120</f>
        <v>fevereiro/19</v>
      </c>
      <c r="B1135" s="29">
        <f t="shared" ref="B1135" si="3398">IF(K1128*1.05&lt;C1135,K1126,K1128)</f>
        <v>121</v>
      </c>
      <c r="C1135" s="6">
        <f t="shared" ref="C1135:E1135" si="3399">C1120</f>
        <v>89.49</v>
      </c>
      <c r="D1135" s="16">
        <f t="shared" si="3371"/>
        <v>0</v>
      </c>
      <c r="E1135" s="17">
        <f>D1135*Premissas!$C$6</f>
        <v>0</v>
      </c>
      <c r="F1135" s="15">
        <f t="shared" si="3372"/>
        <v>121</v>
      </c>
      <c r="G1135" s="18">
        <f>F1135*Premissas!$C$5</f>
        <v>3900.6327111673522</v>
      </c>
      <c r="H1135" s="22">
        <f t="shared" si="3373"/>
        <v>3900.6327111673522</v>
      </c>
    </row>
    <row r="1136" spans="1:12" x14ac:dyDescent="0.25">
      <c r="A1136" s="6" t="str">
        <f t="shared" ref="A1136:C1136" si="3400">A1121</f>
        <v>janeiro/19</v>
      </c>
      <c r="B1136" s="29">
        <f t="shared" ref="B1136" si="3401">IF(K1128*1.05&lt;C1136,K1126,K1128)</f>
        <v>121</v>
      </c>
      <c r="C1136" s="6">
        <f t="shared" ref="C1136:E1136" si="3402">C1121</f>
        <v>81.09</v>
      </c>
      <c r="D1136" s="16">
        <f t="shared" si="3371"/>
        <v>0</v>
      </c>
      <c r="E1136" s="17">
        <f>D1136*Premissas!$C$6</f>
        <v>0</v>
      </c>
      <c r="F1136" s="15">
        <f t="shared" si="3372"/>
        <v>121</v>
      </c>
      <c r="G1136" s="18">
        <f>F1136*Premissas!$C$5</f>
        <v>3900.6327111673522</v>
      </c>
      <c r="H1136" s="22">
        <f t="shared" si="3373"/>
        <v>3900.6327111673522</v>
      </c>
    </row>
    <row r="1137" spans="1:12" x14ac:dyDescent="0.25">
      <c r="A1137" s="6" t="str">
        <f t="shared" ref="A1137:C1137" si="3403">A1122</f>
        <v>dezembro/18</v>
      </c>
      <c r="B1137" s="29">
        <f t="shared" ref="B1137" si="3404">IF(K1128*1.05&lt;C1137,K1126,K1128)</f>
        <v>121</v>
      </c>
      <c r="C1137" s="6">
        <f t="shared" ref="C1137:E1137" si="3405">C1122</f>
        <v>66.98</v>
      </c>
      <c r="D1137" s="16">
        <f t="shared" si="3371"/>
        <v>0</v>
      </c>
      <c r="E1137" s="17">
        <f>D1137*Premissas!$C$6</f>
        <v>0</v>
      </c>
      <c r="F1137" s="15">
        <f t="shared" si="3372"/>
        <v>121</v>
      </c>
      <c r="G1137" s="18">
        <f>F1137*Premissas!$C$5</f>
        <v>3900.6327111673522</v>
      </c>
      <c r="H1137" s="22">
        <f t="shared" si="3373"/>
        <v>3900.6327111673522</v>
      </c>
    </row>
    <row r="1138" spans="1:12" x14ac:dyDescent="0.25">
      <c r="A1138" s="6" t="str">
        <f t="shared" ref="A1138:C1138" si="3406">A1123</f>
        <v>novembro/18</v>
      </c>
      <c r="B1138" s="29">
        <f t="shared" ref="B1138" si="3407">IF(K1128*1.05&lt;C1138,K1126,K1128)</f>
        <v>121</v>
      </c>
      <c r="C1138" s="6">
        <f t="shared" ref="C1138:E1139" si="3408">C1123</f>
        <v>66.42</v>
      </c>
      <c r="D1138" s="16">
        <f t="shared" si="3371"/>
        <v>0</v>
      </c>
      <c r="E1138" s="17">
        <f>D1138*Premissas!$C$6</f>
        <v>0</v>
      </c>
      <c r="F1138" s="15">
        <f t="shared" si="3372"/>
        <v>121</v>
      </c>
      <c r="G1138" s="18">
        <f>F1138*Premissas!$C$5</f>
        <v>3900.6327111673522</v>
      </c>
      <c r="H1138" s="22">
        <f t="shared" si="3373"/>
        <v>3900.6327111673522</v>
      </c>
    </row>
    <row r="1139" spans="1:12" x14ac:dyDescent="0.25">
      <c r="A1139" s="6" t="str">
        <f t="shared" ref="A1139:C1139" si="3409">A1124</f>
        <v>Total/Média</v>
      </c>
      <c r="B1139" s="6"/>
      <c r="C1139" s="6">
        <f t="shared" si="3408"/>
        <v>89.49</v>
      </c>
      <c r="D1139" s="5"/>
      <c r="E1139" s="27">
        <f t="shared" ref="E1139" si="3410">SUM(E1127:E1138)</f>
        <v>0</v>
      </c>
      <c r="F1139" s="5"/>
      <c r="G1139" s="27">
        <f t="shared" ref="G1139:H1139" si="3411">SUM(G1127:G1138)</f>
        <v>46807.592534008225</v>
      </c>
      <c r="H1139" s="27">
        <f t="shared" si="3411"/>
        <v>46807.592534008225</v>
      </c>
    </row>
    <row r="1141" spans="1:12" x14ac:dyDescent="0.25">
      <c r="A1141" s="6" t="str">
        <f t="shared" ref="A1141:C1141" si="3412">A1126</f>
        <v>Data</v>
      </c>
      <c r="B1141" s="6" t="str">
        <f t="shared" si="3412"/>
        <v>kW (C)</v>
      </c>
      <c r="C1141" s="6" t="str">
        <f t="shared" si="3412"/>
        <v>kW (L)</v>
      </c>
      <c r="D1141" s="14" t="s">
        <v>20</v>
      </c>
      <c r="E1141" s="14" t="s">
        <v>21</v>
      </c>
      <c r="F1141" s="6" t="s">
        <v>22</v>
      </c>
      <c r="G1141" s="6" t="s">
        <v>23</v>
      </c>
      <c r="H1141" s="14" t="s">
        <v>26</v>
      </c>
      <c r="J1141" s="52" t="s">
        <v>161</v>
      </c>
      <c r="K1141">
        <f t="shared" ref="K1141:K1142" si="3413">K1126</f>
        <v>89.49</v>
      </c>
    </row>
    <row r="1142" spans="1:12" x14ac:dyDescent="0.25">
      <c r="A1142" s="6" t="str">
        <f t="shared" ref="A1142:C1142" si="3414">A1127</f>
        <v>outubro/19</v>
      </c>
      <c r="B1142" s="29">
        <f t="shared" ref="B1142" si="3415">IF(K1143*1.05&lt;C1142,K1141,K1143)</f>
        <v>122</v>
      </c>
      <c r="C1142" s="6">
        <f t="shared" ref="C1142:E1142" si="3416">C1127</f>
        <v>63.39</v>
      </c>
      <c r="D1142" s="16">
        <f t="shared" ref="D1142:D1153" si="3417">IF(C1142&gt;1.05*B1142,C1142-B1142,0)</f>
        <v>0</v>
      </c>
      <c r="E1142" s="17">
        <f>D1142*Premissas!$C$6</f>
        <v>0</v>
      </c>
      <c r="F1142" s="15">
        <f t="shared" ref="F1142:F1205" si="3418">LARGE(B1142:C1142,1)</f>
        <v>122</v>
      </c>
      <c r="G1142" s="18">
        <f>F1142*Premissas!$C$5</f>
        <v>3932.8693451439417</v>
      </c>
      <c r="H1142" s="22">
        <f t="shared" ref="H1142:H1153" si="3419">G1142+E1142</f>
        <v>3932.8693451439417</v>
      </c>
      <c r="J1142" t="s">
        <v>162</v>
      </c>
      <c r="K1142">
        <f t="shared" si="3413"/>
        <v>46.48</v>
      </c>
    </row>
    <row r="1143" spans="1:12" x14ac:dyDescent="0.25">
      <c r="A1143" s="6" t="str">
        <f t="shared" ref="A1143:C1143" si="3420">A1128</f>
        <v>setembro/19</v>
      </c>
      <c r="B1143" s="29">
        <f t="shared" ref="B1143" si="3421">IF(K1143*1.05&lt;C1143,K1141,K1143)</f>
        <v>122</v>
      </c>
      <c r="C1143" s="6">
        <f t="shared" ref="C1143:E1143" si="3422">C1128</f>
        <v>58.91</v>
      </c>
      <c r="D1143" s="16">
        <f t="shared" si="3417"/>
        <v>0</v>
      </c>
      <c r="E1143" s="17">
        <f>D1143*Premissas!$C$6</f>
        <v>0</v>
      </c>
      <c r="F1143" s="15">
        <f t="shared" si="3418"/>
        <v>122</v>
      </c>
      <c r="G1143" s="18">
        <f>F1143*Premissas!$C$5</f>
        <v>3932.8693451439417</v>
      </c>
      <c r="H1143" s="22">
        <f t="shared" si="3419"/>
        <v>3932.8693451439417</v>
      </c>
      <c r="J1143" t="s">
        <v>164</v>
      </c>
      <c r="K1143">
        <f t="shared" ref="K1143" si="3423">K1128+1</f>
        <v>122</v>
      </c>
    </row>
    <row r="1144" spans="1:12" x14ac:dyDescent="0.25">
      <c r="A1144" s="6" t="str">
        <f t="shared" ref="A1144:C1144" si="3424">A1129</f>
        <v>agosto/19</v>
      </c>
      <c r="B1144" s="29">
        <f t="shared" ref="B1144" si="3425">IF(K1143*1.05&lt;C1144,K1141,K1143)</f>
        <v>122</v>
      </c>
      <c r="C1144" s="6">
        <f t="shared" ref="C1144:E1144" si="3426">C1129</f>
        <v>46.48</v>
      </c>
      <c r="D1144" s="16">
        <f t="shared" si="3417"/>
        <v>0</v>
      </c>
      <c r="E1144" s="17">
        <f>D1144*Premissas!$C$6</f>
        <v>0</v>
      </c>
      <c r="F1144" s="15">
        <f t="shared" si="3418"/>
        <v>122</v>
      </c>
      <c r="G1144" s="18">
        <f>F1144*Premissas!$C$5</f>
        <v>3932.8693451439417</v>
      </c>
      <c r="H1144" s="22">
        <f t="shared" si="3419"/>
        <v>3932.8693451439417</v>
      </c>
      <c r="J1144" t="s">
        <v>163</v>
      </c>
      <c r="L1144" s="108">
        <f t="shared" ref="L1144" si="3427">H1154</f>
        <v>47194.432141727295</v>
      </c>
    </row>
    <row r="1145" spans="1:12" x14ac:dyDescent="0.25">
      <c r="A1145" s="6" t="str">
        <f t="shared" ref="A1145:C1145" si="3428">A1130</f>
        <v>julho/19</v>
      </c>
      <c r="B1145" s="29">
        <f t="shared" ref="B1145" si="3429">IF(K1143*1.05&lt;C1145,K1141,K1143)</f>
        <v>122</v>
      </c>
      <c r="C1145" s="6">
        <f t="shared" ref="C1145:E1145" si="3430">C1130</f>
        <v>63.17</v>
      </c>
      <c r="D1145" s="16">
        <f t="shared" si="3417"/>
        <v>0</v>
      </c>
      <c r="E1145" s="17">
        <f>D1145*Premissas!$C$6</f>
        <v>0</v>
      </c>
      <c r="F1145" s="15">
        <f t="shared" si="3418"/>
        <v>122</v>
      </c>
      <c r="G1145" s="18">
        <f>F1145*Premissas!$C$5</f>
        <v>3932.8693451439417</v>
      </c>
      <c r="H1145" s="22">
        <f t="shared" si="3419"/>
        <v>3932.8693451439417</v>
      </c>
    </row>
    <row r="1146" spans="1:12" x14ac:dyDescent="0.25">
      <c r="A1146" s="6" t="str">
        <f t="shared" ref="A1146:C1146" si="3431">A1131</f>
        <v>junho/19</v>
      </c>
      <c r="B1146" s="29">
        <f t="shared" ref="B1146" si="3432">IF(K1143*1.05&lt;C1146,K1141,K1143)</f>
        <v>122</v>
      </c>
      <c r="C1146" s="6">
        <f t="shared" ref="C1146:E1146" si="3433">C1131</f>
        <v>59.47</v>
      </c>
      <c r="D1146" s="16">
        <f t="shared" si="3417"/>
        <v>0</v>
      </c>
      <c r="E1146" s="17">
        <f>D1146*Premissas!$C$6</f>
        <v>0</v>
      </c>
      <c r="F1146" s="15">
        <f t="shared" si="3418"/>
        <v>122</v>
      </c>
      <c r="G1146" s="18">
        <f>F1146*Premissas!$C$5</f>
        <v>3932.8693451439417</v>
      </c>
      <c r="H1146" s="22">
        <f t="shared" si="3419"/>
        <v>3932.8693451439417</v>
      </c>
    </row>
    <row r="1147" spans="1:12" x14ac:dyDescent="0.25">
      <c r="A1147" s="6" t="str">
        <f t="shared" ref="A1147:C1147" si="3434">A1132</f>
        <v>maio/19</v>
      </c>
      <c r="B1147" s="29">
        <f t="shared" ref="B1147" si="3435">IF(K1143*1.05&lt;C1147,K1141,K1143)</f>
        <v>122</v>
      </c>
      <c r="C1147" s="6">
        <f t="shared" ref="C1147:E1147" si="3436">C1132</f>
        <v>61.04</v>
      </c>
      <c r="D1147" s="16">
        <f t="shared" si="3417"/>
        <v>0</v>
      </c>
      <c r="E1147" s="17">
        <f>D1147*Premissas!$C$6</f>
        <v>0</v>
      </c>
      <c r="F1147" s="15">
        <f t="shared" si="3418"/>
        <v>122</v>
      </c>
      <c r="G1147" s="18">
        <f>F1147*Premissas!$C$5</f>
        <v>3932.8693451439417</v>
      </c>
      <c r="H1147" s="22">
        <f t="shared" si="3419"/>
        <v>3932.8693451439417</v>
      </c>
    </row>
    <row r="1148" spans="1:12" x14ac:dyDescent="0.25">
      <c r="A1148" s="6" t="str">
        <f t="shared" ref="A1148:C1148" si="3437">A1133</f>
        <v>abril/19</v>
      </c>
      <c r="B1148" s="29">
        <f t="shared" ref="B1148" si="3438">IF(K1143*1.05&lt;C1148,K1141,K1143)</f>
        <v>122</v>
      </c>
      <c r="C1148" s="6">
        <f t="shared" ref="C1148:E1148" si="3439">C1133</f>
        <v>81.98</v>
      </c>
      <c r="D1148" s="16">
        <f t="shared" si="3417"/>
        <v>0</v>
      </c>
      <c r="E1148" s="17">
        <f>D1148*Premissas!$C$6</f>
        <v>0</v>
      </c>
      <c r="F1148" s="15">
        <f t="shared" si="3418"/>
        <v>122</v>
      </c>
      <c r="G1148" s="18">
        <f>F1148*Premissas!$C$5</f>
        <v>3932.8693451439417</v>
      </c>
      <c r="H1148" s="22">
        <f t="shared" si="3419"/>
        <v>3932.8693451439417</v>
      </c>
    </row>
    <row r="1149" spans="1:12" x14ac:dyDescent="0.25">
      <c r="A1149" s="6" t="str">
        <f t="shared" ref="A1149:C1149" si="3440">A1134</f>
        <v>março/19</v>
      </c>
      <c r="B1149" s="29">
        <f t="shared" ref="B1149" si="3441">IF(K1143*1.05&lt;C1149,K1141,K1143)</f>
        <v>122</v>
      </c>
      <c r="C1149" s="6">
        <f t="shared" ref="C1149:E1149" si="3442">C1134</f>
        <v>77.73</v>
      </c>
      <c r="D1149" s="16">
        <f t="shared" si="3417"/>
        <v>0</v>
      </c>
      <c r="E1149" s="17">
        <f>D1149*Premissas!$C$6</f>
        <v>0</v>
      </c>
      <c r="F1149" s="15">
        <f t="shared" si="3418"/>
        <v>122</v>
      </c>
      <c r="G1149" s="18">
        <f>F1149*Premissas!$C$5</f>
        <v>3932.8693451439417</v>
      </c>
      <c r="H1149" s="22">
        <f t="shared" si="3419"/>
        <v>3932.8693451439417</v>
      </c>
    </row>
    <row r="1150" spans="1:12" x14ac:dyDescent="0.25">
      <c r="A1150" s="6" t="str">
        <f t="shared" ref="A1150:C1150" si="3443">A1135</f>
        <v>fevereiro/19</v>
      </c>
      <c r="B1150" s="29">
        <f t="shared" ref="B1150" si="3444">IF(K1143*1.05&lt;C1150,K1141,K1143)</f>
        <v>122</v>
      </c>
      <c r="C1150" s="6">
        <f t="shared" ref="C1150:E1150" si="3445">C1135</f>
        <v>89.49</v>
      </c>
      <c r="D1150" s="16">
        <f t="shared" si="3417"/>
        <v>0</v>
      </c>
      <c r="E1150" s="17">
        <f>D1150*Premissas!$C$6</f>
        <v>0</v>
      </c>
      <c r="F1150" s="15">
        <f t="shared" si="3418"/>
        <v>122</v>
      </c>
      <c r="G1150" s="18">
        <f>F1150*Premissas!$C$5</f>
        <v>3932.8693451439417</v>
      </c>
      <c r="H1150" s="22">
        <f t="shared" si="3419"/>
        <v>3932.8693451439417</v>
      </c>
    </row>
    <row r="1151" spans="1:12" x14ac:dyDescent="0.25">
      <c r="A1151" s="6" t="str">
        <f t="shared" ref="A1151:C1151" si="3446">A1136</f>
        <v>janeiro/19</v>
      </c>
      <c r="B1151" s="29">
        <f t="shared" ref="B1151" si="3447">IF(K1143*1.05&lt;C1151,K1141,K1143)</f>
        <v>122</v>
      </c>
      <c r="C1151" s="6">
        <f t="shared" ref="C1151:E1151" si="3448">C1136</f>
        <v>81.09</v>
      </c>
      <c r="D1151" s="16">
        <f t="shared" si="3417"/>
        <v>0</v>
      </c>
      <c r="E1151" s="17">
        <f>D1151*Premissas!$C$6</f>
        <v>0</v>
      </c>
      <c r="F1151" s="15">
        <f t="shared" si="3418"/>
        <v>122</v>
      </c>
      <c r="G1151" s="18">
        <f>F1151*Premissas!$C$5</f>
        <v>3932.8693451439417</v>
      </c>
      <c r="H1151" s="22">
        <f t="shared" si="3419"/>
        <v>3932.8693451439417</v>
      </c>
    </row>
    <row r="1152" spans="1:12" x14ac:dyDescent="0.25">
      <c r="A1152" s="6" t="str">
        <f t="shared" ref="A1152:C1152" si="3449">A1137</f>
        <v>dezembro/18</v>
      </c>
      <c r="B1152" s="29">
        <f t="shared" ref="B1152" si="3450">IF(K1143*1.05&lt;C1152,K1141,K1143)</f>
        <v>122</v>
      </c>
      <c r="C1152" s="6">
        <f t="shared" ref="C1152:E1152" si="3451">C1137</f>
        <v>66.98</v>
      </c>
      <c r="D1152" s="16">
        <f t="shared" si="3417"/>
        <v>0</v>
      </c>
      <c r="E1152" s="17">
        <f>D1152*Premissas!$C$6</f>
        <v>0</v>
      </c>
      <c r="F1152" s="15">
        <f t="shared" si="3418"/>
        <v>122</v>
      </c>
      <c r="G1152" s="18">
        <f>F1152*Premissas!$C$5</f>
        <v>3932.8693451439417</v>
      </c>
      <c r="H1152" s="22">
        <f t="shared" si="3419"/>
        <v>3932.8693451439417</v>
      </c>
    </row>
    <row r="1153" spans="1:12" x14ac:dyDescent="0.25">
      <c r="A1153" s="6" t="str">
        <f t="shared" ref="A1153:C1153" si="3452">A1138</f>
        <v>novembro/18</v>
      </c>
      <c r="B1153" s="29">
        <f t="shared" ref="B1153" si="3453">IF(K1143*1.05&lt;C1153,K1141,K1143)</f>
        <v>122</v>
      </c>
      <c r="C1153" s="6">
        <f t="shared" ref="C1153:E1154" si="3454">C1138</f>
        <v>66.42</v>
      </c>
      <c r="D1153" s="16">
        <f t="shared" si="3417"/>
        <v>0</v>
      </c>
      <c r="E1153" s="17">
        <f>D1153*Premissas!$C$6</f>
        <v>0</v>
      </c>
      <c r="F1153" s="15">
        <f t="shared" si="3418"/>
        <v>122</v>
      </c>
      <c r="G1153" s="18">
        <f>F1153*Premissas!$C$5</f>
        <v>3932.8693451439417</v>
      </c>
      <c r="H1153" s="22">
        <f t="shared" si="3419"/>
        <v>3932.8693451439417</v>
      </c>
    </row>
    <row r="1154" spans="1:12" x14ac:dyDescent="0.25">
      <c r="A1154" s="6" t="str">
        <f t="shared" ref="A1154:C1154" si="3455">A1139</f>
        <v>Total/Média</v>
      </c>
      <c r="B1154" s="6"/>
      <c r="C1154" s="6">
        <f t="shared" si="3454"/>
        <v>89.49</v>
      </c>
      <c r="D1154" s="5"/>
      <c r="E1154" s="27">
        <f t="shared" ref="E1154" si="3456">SUM(E1142:E1153)</f>
        <v>0</v>
      </c>
      <c r="F1154" s="5"/>
      <c r="G1154" s="27">
        <f t="shared" ref="G1154:H1154" si="3457">SUM(G1142:G1153)</f>
        <v>47194.432141727295</v>
      </c>
      <c r="H1154" s="27">
        <f t="shared" si="3457"/>
        <v>47194.432141727295</v>
      </c>
    </row>
    <row r="1156" spans="1:12" x14ac:dyDescent="0.25">
      <c r="A1156" s="6" t="str">
        <f t="shared" ref="A1156:C1156" si="3458">A1141</f>
        <v>Data</v>
      </c>
      <c r="B1156" s="6" t="str">
        <f t="shared" si="3458"/>
        <v>kW (C)</v>
      </c>
      <c r="C1156" s="6" t="str">
        <f t="shared" si="3458"/>
        <v>kW (L)</v>
      </c>
      <c r="D1156" s="14" t="s">
        <v>20</v>
      </c>
      <c r="E1156" s="14" t="s">
        <v>21</v>
      </c>
      <c r="F1156" s="6" t="s">
        <v>22</v>
      </c>
      <c r="G1156" s="6" t="s">
        <v>23</v>
      </c>
      <c r="H1156" s="14" t="s">
        <v>26</v>
      </c>
      <c r="J1156" s="52" t="s">
        <v>161</v>
      </c>
      <c r="K1156">
        <f t="shared" ref="K1156:K1157" si="3459">K1141</f>
        <v>89.49</v>
      </c>
    </row>
    <row r="1157" spans="1:12" x14ac:dyDescent="0.25">
      <c r="A1157" s="6" t="str">
        <f t="shared" ref="A1157:C1157" si="3460">A1142</f>
        <v>outubro/19</v>
      </c>
      <c r="B1157" s="29">
        <f t="shared" ref="B1157" si="3461">IF(K1158*1.05&lt;C1157,K1156,K1158)</f>
        <v>123</v>
      </c>
      <c r="C1157" s="6">
        <f t="shared" ref="C1157:E1157" si="3462">C1142</f>
        <v>63.39</v>
      </c>
      <c r="D1157" s="16">
        <f t="shared" ref="D1157:D1168" si="3463">IF(C1157&gt;1.05*B1157,C1157-B1157,0)</f>
        <v>0</v>
      </c>
      <c r="E1157" s="17">
        <f>D1157*Premissas!$C$6</f>
        <v>0</v>
      </c>
      <c r="F1157" s="15">
        <f t="shared" ref="F1157:F1220" si="3464">LARGE(B1157:C1157,1)</f>
        <v>123</v>
      </c>
      <c r="G1157" s="18">
        <f>F1157*Premissas!$C$5</f>
        <v>3965.1059791205316</v>
      </c>
      <c r="H1157" s="22">
        <f t="shared" ref="H1157:H1168" si="3465">G1157+E1157</f>
        <v>3965.1059791205316</v>
      </c>
      <c r="J1157" t="s">
        <v>162</v>
      </c>
      <c r="K1157">
        <f t="shared" si="3459"/>
        <v>46.48</v>
      </c>
    </row>
    <row r="1158" spans="1:12" x14ac:dyDescent="0.25">
      <c r="A1158" s="6" t="str">
        <f t="shared" ref="A1158:C1158" si="3466">A1143</f>
        <v>setembro/19</v>
      </c>
      <c r="B1158" s="29">
        <f t="shared" ref="B1158" si="3467">IF(K1158*1.05&lt;C1158,K1156,K1158)</f>
        <v>123</v>
      </c>
      <c r="C1158" s="6">
        <f t="shared" ref="C1158:E1158" si="3468">C1143</f>
        <v>58.91</v>
      </c>
      <c r="D1158" s="16">
        <f t="shared" si="3463"/>
        <v>0</v>
      </c>
      <c r="E1158" s="17">
        <f>D1158*Premissas!$C$6</f>
        <v>0</v>
      </c>
      <c r="F1158" s="15">
        <f t="shared" si="3464"/>
        <v>123</v>
      </c>
      <c r="G1158" s="18">
        <f>F1158*Premissas!$C$5</f>
        <v>3965.1059791205316</v>
      </c>
      <c r="H1158" s="22">
        <f t="shared" si="3465"/>
        <v>3965.1059791205316</v>
      </c>
      <c r="J1158" t="s">
        <v>164</v>
      </c>
      <c r="K1158">
        <f t="shared" ref="K1158" si="3469">K1143+1</f>
        <v>123</v>
      </c>
    </row>
    <row r="1159" spans="1:12" x14ac:dyDescent="0.25">
      <c r="A1159" s="6" t="str">
        <f t="shared" ref="A1159:C1159" si="3470">A1144</f>
        <v>agosto/19</v>
      </c>
      <c r="B1159" s="29">
        <f t="shared" ref="B1159" si="3471">IF(K1158*1.05&lt;C1159,K1156,K1158)</f>
        <v>123</v>
      </c>
      <c r="C1159" s="6">
        <f t="shared" ref="C1159:E1159" si="3472">C1144</f>
        <v>46.48</v>
      </c>
      <c r="D1159" s="16">
        <f t="shared" si="3463"/>
        <v>0</v>
      </c>
      <c r="E1159" s="17">
        <f>D1159*Premissas!$C$6</f>
        <v>0</v>
      </c>
      <c r="F1159" s="15">
        <f t="shared" si="3464"/>
        <v>123</v>
      </c>
      <c r="G1159" s="18">
        <f>F1159*Premissas!$C$5</f>
        <v>3965.1059791205316</v>
      </c>
      <c r="H1159" s="22">
        <f t="shared" si="3465"/>
        <v>3965.1059791205316</v>
      </c>
      <c r="J1159" t="s">
        <v>163</v>
      </c>
      <c r="L1159" s="108">
        <f t="shared" ref="L1159" si="3473">H1169</f>
        <v>47581.271749446394</v>
      </c>
    </row>
    <row r="1160" spans="1:12" x14ac:dyDescent="0.25">
      <c r="A1160" s="6" t="str">
        <f t="shared" ref="A1160:C1160" si="3474">A1145</f>
        <v>julho/19</v>
      </c>
      <c r="B1160" s="29">
        <f t="shared" ref="B1160" si="3475">IF(K1158*1.05&lt;C1160,K1156,K1158)</f>
        <v>123</v>
      </c>
      <c r="C1160" s="6">
        <f t="shared" ref="C1160:E1160" si="3476">C1145</f>
        <v>63.17</v>
      </c>
      <c r="D1160" s="16">
        <f t="shared" si="3463"/>
        <v>0</v>
      </c>
      <c r="E1160" s="17">
        <f>D1160*Premissas!$C$6</f>
        <v>0</v>
      </c>
      <c r="F1160" s="15">
        <f t="shared" si="3464"/>
        <v>123</v>
      </c>
      <c r="G1160" s="18">
        <f>F1160*Premissas!$C$5</f>
        <v>3965.1059791205316</v>
      </c>
      <c r="H1160" s="22">
        <f t="shared" si="3465"/>
        <v>3965.1059791205316</v>
      </c>
    </row>
    <row r="1161" spans="1:12" x14ac:dyDescent="0.25">
      <c r="A1161" s="6" t="str">
        <f t="shared" ref="A1161:C1161" si="3477">A1146</f>
        <v>junho/19</v>
      </c>
      <c r="B1161" s="29">
        <f t="shared" ref="B1161" si="3478">IF(K1158*1.05&lt;C1161,K1156,K1158)</f>
        <v>123</v>
      </c>
      <c r="C1161" s="6">
        <f t="shared" ref="C1161:E1161" si="3479">C1146</f>
        <v>59.47</v>
      </c>
      <c r="D1161" s="16">
        <f t="shared" si="3463"/>
        <v>0</v>
      </c>
      <c r="E1161" s="17">
        <f>D1161*Premissas!$C$6</f>
        <v>0</v>
      </c>
      <c r="F1161" s="15">
        <f t="shared" si="3464"/>
        <v>123</v>
      </c>
      <c r="G1161" s="18">
        <f>F1161*Premissas!$C$5</f>
        <v>3965.1059791205316</v>
      </c>
      <c r="H1161" s="22">
        <f t="shared" si="3465"/>
        <v>3965.1059791205316</v>
      </c>
    </row>
    <row r="1162" spans="1:12" x14ac:dyDescent="0.25">
      <c r="A1162" s="6" t="str">
        <f t="shared" ref="A1162:C1162" si="3480">A1147</f>
        <v>maio/19</v>
      </c>
      <c r="B1162" s="29">
        <f t="shared" ref="B1162" si="3481">IF(K1158*1.05&lt;C1162,K1156,K1158)</f>
        <v>123</v>
      </c>
      <c r="C1162" s="6">
        <f t="shared" ref="C1162:E1162" si="3482">C1147</f>
        <v>61.04</v>
      </c>
      <c r="D1162" s="16">
        <f t="shared" si="3463"/>
        <v>0</v>
      </c>
      <c r="E1162" s="17">
        <f>D1162*Premissas!$C$6</f>
        <v>0</v>
      </c>
      <c r="F1162" s="15">
        <f t="shared" si="3464"/>
        <v>123</v>
      </c>
      <c r="G1162" s="18">
        <f>F1162*Premissas!$C$5</f>
        <v>3965.1059791205316</v>
      </c>
      <c r="H1162" s="22">
        <f t="shared" si="3465"/>
        <v>3965.1059791205316</v>
      </c>
    </row>
    <row r="1163" spans="1:12" x14ac:dyDescent="0.25">
      <c r="A1163" s="6" t="str">
        <f t="shared" ref="A1163:C1163" si="3483">A1148</f>
        <v>abril/19</v>
      </c>
      <c r="B1163" s="29">
        <f t="shared" ref="B1163" si="3484">IF(K1158*1.05&lt;C1163,K1156,K1158)</f>
        <v>123</v>
      </c>
      <c r="C1163" s="6">
        <f t="shared" ref="C1163:E1163" si="3485">C1148</f>
        <v>81.98</v>
      </c>
      <c r="D1163" s="16">
        <f t="shared" si="3463"/>
        <v>0</v>
      </c>
      <c r="E1163" s="17">
        <f>D1163*Premissas!$C$6</f>
        <v>0</v>
      </c>
      <c r="F1163" s="15">
        <f t="shared" si="3464"/>
        <v>123</v>
      </c>
      <c r="G1163" s="18">
        <f>F1163*Premissas!$C$5</f>
        <v>3965.1059791205316</v>
      </c>
      <c r="H1163" s="22">
        <f t="shared" si="3465"/>
        <v>3965.1059791205316</v>
      </c>
    </row>
    <row r="1164" spans="1:12" x14ac:dyDescent="0.25">
      <c r="A1164" s="6" t="str">
        <f t="shared" ref="A1164:C1164" si="3486">A1149</f>
        <v>março/19</v>
      </c>
      <c r="B1164" s="29">
        <f t="shared" ref="B1164" si="3487">IF(K1158*1.05&lt;C1164,K1156,K1158)</f>
        <v>123</v>
      </c>
      <c r="C1164" s="6">
        <f t="shared" ref="C1164:E1164" si="3488">C1149</f>
        <v>77.73</v>
      </c>
      <c r="D1164" s="16">
        <f t="shared" si="3463"/>
        <v>0</v>
      </c>
      <c r="E1164" s="17">
        <f>D1164*Premissas!$C$6</f>
        <v>0</v>
      </c>
      <c r="F1164" s="15">
        <f t="shared" si="3464"/>
        <v>123</v>
      </c>
      <c r="G1164" s="18">
        <f>F1164*Premissas!$C$5</f>
        <v>3965.1059791205316</v>
      </c>
      <c r="H1164" s="22">
        <f t="shared" si="3465"/>
        <v>3965.1059791205316</v>
      </c>
    </row>
    <row r="1165" spans="1:12" x14ac:dyDescent="0.25">
      <c r="A1165" s="6" t="str">
        <f t="shared" ref="A1165:C1165" si="3489">A1150</f>
        <v>fevereiro/19</v>
      </c>
      <c r="B1165" s="29">
        <f t="shared" ref="B1165" si="3490">IF(K1158*1.05&lt;C1165,K1156,K1158)</f>
        <v>123</v>
      </c>
      <c r="C1165" s="6">
        <f t="shared" ref="C1165:E1165" si="3491">C1150</f>
        <v>89.49</v>
      </c>
      <c r="D1165" s="16">
        <f t="shared" si="3463"/>
        <v>0</v>
      </c>
      <c r="E1165" s="17">
        <f>D1165*Premissas!$C$6</f>
        <v>0</v>
      </c>
      <c r="F1165" s="15">
        <f t="shared" si="3464"/>
        <v>123</v>
      </c>
      <c r="G1165" s="18">
        <f>F1165*Premissas!$C$5</f>
        <v>3965.1059791205316</v>
      </c>
      <c r="H1165" s="22">
        <f t="shared" si="3465"/>
        <v>3965.1059791205316</v>
      </c>
    </row>
    <row r="1166" spans="1:12" x14ac:dyDescent="0.25">
      <c r="A1166" s="6" t="str">
        <f t="shared" ref="A1166:C1166" si="3492">A1151</f>
        <v>janeiro/19</v>
      </c>
      <c r="B1166" s="29">
        <f t="shared" ref="B1166" si="3493">IF(K1158*1.05&lt;C1166,K1156,K1158)</f>
        <v>123</v>
      </c>
      <c r="C1166" s="6">
        <f t="shared" ref="C1166:E1166" si="3494">C1151</f>
        <v>81.09</v>
      </c>
      <c r="D1166" s="16">
        <f t="shared" si="3463"/>
        <v>0</v>
      </c>
      <c r="E1166" s="17">
        <f>D1166*Premissas!$C$6</f>
        <v>0</v>
      </c>
      <c r="F1166" s="15">
        <f t="shared" si="3464"/>
        <v>123</v>
      </c>
      <c r="G1166" s="18">
        <f>F1166*Premissas!$C$5</f>
        <v>3965.1059791205316</v>
      </c>
      <c r="H1166" s="22">
        <f t="shared" si="3465"/>
        <v>3965.1059791205316</v>
      </c>
    </row>
    <row r="1167" spans="1:12" x14ac:dyDescent="0.25">
      <c r="A1167" s="6" t="str">
        <f t="shared" ref="A1167:C1167" si="3495">A1152</f>
        <v>dezembro/18</v>
      </c>
      <c r="B1167" s="29">
        <f t="shared" ref="B1167" si="3496">IF(K1158*1.05&lt;C1167,K1156,K1158)</f>
        <v>123</v>
      </c>
      <c r="C1167" s="6">
        <f t="shared" ref="C1167:E1167" si="3497">C1152</f>
        <v>66.98</v>
      </c>
      <c r="D1167" s="16">
        <f t="shared" si="3463"/>
        <v>0</v>
      </c>
      <c r="E1167" s="17">
        <f>D1167*Premissas!$C$6</f>
        <v>0</v>
      </c>
      <c r="F1167" s="15">
        <f t="shared" si="3464"/>
        <v>123</v>
      </c>
      <c r="G1167" s="18">
        <f>F1167*Premissas!$C$5</f>
        <v>3965.1059791205316</v>
      </c>
      <c r="H1167" s="22">
        <f t="shared" si="3465"/>
        <v>3965.1059791205316</v>
      </c>
    </row>
    <row r="1168" spans="1:12" x14ac:dyDescent="0.25">
      <c r="A1168" s="6" t="str">
        <f t="shared" ref="A1168:C1168" si="3498">A1153</f>
        <v>novembro/18</v>
      </c>
      <c r="B1168" s="29">
        <f t="shared" ref="B1168" si="3499">IF(K1158*1.05&lt;C1168,K1156,K1158)</f>
        <v>123</v>
      </c>
      <c r="C1168" s="6">
        <f t="shared" ref="C1168:E1169" si="3500">C1153</f>
        <v>66.42</v>
      </c>
      <c r="D1168" s="16">
        <f t="shared" si="3463"/>
        <v>0</v>
      </c>
      <c r="E1168" s="17">
        <f>D1168*Premissas!$C$6</f>
        <v>0</v>
      </c>
      <c r="F1168" s="15">
        <f t="shared" si="3464"/>
        <v>123</v>
      </c>
      <c r="G1168" s="18">
        <f>F1168*Premissas!$C$5</f>
        <v>3965.1059791205316</v>
      </c>
      <c r="H1168" s="22">
        <f t="shared" si="3465"/>
        <v>3965.1059791205316</v>
      </c>
    </row>
    <row r="1169" spans="1:12" x14ac:dyDescent="0.25">
      <c r="A1169" s="6" t="str">
        <f t="shared" ref="A1169:C1169" si="3501">A1154</f>
        <v>Total/Média</v>
      </c>
      <c r="B1169" s="6"/>
      <c r="C1169" s="6">
        <f t="shared" si="3500"/>
        <v>89.49</v>
      </c>
      <c r="D1169" s="5"/>
      <c r="E1169" s="27">
        <f t="shared" ref="E1169" si="3502">SUM(E1157:E1168)</f>
        <v>0</v>
      </c>
      <c r="F1169" s="5"/>
      <c r="G1169" s="27">
        <f t="shared" ref="G1169:H1169" si="3503">SUM(G1157:G1168)</f>
        <v>47581.271749446394</v>
      </c>
      <c r="H1169" s="27">
        <f t="shared" si="3503"/>
        <v>47581.271749446394</v>
      </c>
    </row>
    <row r="1171" spans="1:12" x14ac:dyDescent="0.25">
      <c r="A1171" s="6" t="str">
        <f t="shared" ref="A1171:C1171" si="3504">A1156</f>
        <v>Data</v>
      </c>
      <c r="B1171" s="6" t="str">
        <f t="shared" si="3504"/>
        <v>kW (C)</v>
      </c>
      <c r="C1171" s="6" t="str">
        <f t="shared" si="3504"/>
        <v>kW (L)</v>
      </c>
      <c r="D1171" s="14" t="s">
        <v>20</v>
      </c>
      <c r="E1171" s="14" t="s">
        <v>21</v>
      </c>
      <c r="F1171" s="6" t="s">
        <v>22</v>
      </c>
      <c r="G1171" s="6" t="s">
        <v>23</v>
      </c>
      <c r="H1171" s="14" t="s">
        <v>26</v>
      </c>
      <c r="J1171" s="52" t="s">
        <v>161</v>
      </c>
      <c r="K1171">
        <f t="shared" ref="K1171:K1172" si="3505">K1156</f>
        <v>89.49</v>
      </c>
    </row>
    <row r="1172" spans="1:12" x14ac:dyDescent="0.25">
      <c r="A1172" s="6" t="str">
        <f t="shared" ref="A1172:C1172" si="3506">A1157</f>
        <v>outubro/19</v>
      </c>
      <c r="B1172" s="29">
        <f t="shared" ref="B1172" si="3507">IF(K1173*1.05&lt;C1172,K1171,K1173)</f>
        <v>124</v>
      </c>
      <c r="C1172" s="6">
        <f t="shared" ref="C1172:E1172" si="3508">C1157</f>
        <v>63.39</v>
      </c>
      <c r="D1172" s="16">
        <f t="shared" ref="D1172:D1183" si="3509">IF(C1172&gt;1.05*B1172,C1172-B1172,0)</f>
        <v>0</v>
      </c>
      <c r="E1172" s="17">
        <f>D1172*Premissas!$C$6</f>
        <v>0</v>
      </c>
      <c r="F1172" s="15">
        <f t="shared" ref="F1172:F1235" si="3510">LARGE(B1172:C1172,1)</f>
        <v>124</v>
      </c>
      <c r="G1172" s="18">
        <f>F1172*Premissas!$C$5</f>
        <v>3997.3426130971211</v>
      </c>
      <c r="H1172" s="22">
        <f t="shared" ref="H1172:H1183" si="3511">G1172+E1172</f>
        <v>3997.3426130971211</v>
      </c>
      <c r="J1172" t="s">
        <v>162</v>
      </c>
      <c r="K1172">
        <f t="shared" si="3505"/>
        <v>46.48</v>
      </c>
    </row>
    <row r="1173" spans="1:12" x14ac:dyDescent="0.25">
      <c r="A1173" s="6" t="str">
        <f t="shared" ref="A1173:C1173" si="3512">A1158</f>
        <v>setembro/19</v>
      </c>
      <c r="B1173" s="29">
        <f t="shared" ref="B1173" si="3513">IF(K1173*1.05&lt;C1173,K1171,K1173)</f>
        <v>124</v>
      </c>
      <c r="C1173" s="6">
        <f t="shared" ref="C1173:E1173" si="3514">C1158</f>
        <v>58.91</v>
      </c>
      <c r="D1173" s="16">
        <f t="shared" si="3509"/>
        <v>0</v>
      </c>
      <c r="E1173" s="17">
        <f>D1173*Premissas!$C$6</f>
        <v>0</v>
      </c>
      <c r="F1173" s="15">
        <f t="shared" si="3510"/>
        <v>124</v>
      </c>
      <c r="G1173" s="18">
        <f>F1173*Premissas!$C$5</f>
        <v>3997.3426130971211</v>
      </c>
      <c r="H1173" s="22">
        <f t="shared" si="3511"/>
        <v>3997.3426130971211</v>
      </c>
      <c r="J1173" t="s">
        <v>164</v>
      </c>
      <c r="K1173">
        <f t="shared" ref="K1173" si="3515">K1158+1</f>
        <v>124</v>
      </c>
    </row>
    <row r="1174" spans="1:12" x14ac:dyDescent="0.25">
      <c r="A1174" s="6" t="str">
        <f t="shared" ref="A1174:C1174" si="3516">A1159</f>
        <v>agosto/19</v>
      </c>
      <c r="B1174" s="29">
        <f t="shared" ref="B1174" si="3517">IF(K1173*1.05&lt;C1174,K1171,K1173)</f>
        <v>124</v>
      </c>
      <c r="C1174" s="6">
        <f t="shared" ref="C1174:E1174" si="3518">C1159</f>
        <v>46.48</v>
      </c>
      <c r="D1174" s="16">
        <f t="shared" si="3509"/>
        <v>0</v>
      </c>
      <c r="E1174" s="17">
        <f>D1174*Premissas!$C$6</f>
        <v>0</v>
      </c>
      <c r="F1174" s="15">
        <f t="shared" si="3510"/>
        <v>124</v>
      </c>
      <c r="G1174" s="18">
        <f>F1174*Premissas!$C$5</f>
        <v>3997.3426130971211</v>
      </c>
      <c r="H1174" s="22">
        <f t="shared" si="3511"/>
        <v>3997.3426130971211</v>
      </c>
      <c r="J1174" t="s">
        <v>163</v>
      </c>
      <c r="L1174" s="108">
        <f t="shared" ref="L1174" si="3519">H1184</f>
        <v>47968.11135716545</v>
      </c>
    </row>
    <row r="1175" spans="1:12" x14ac:dyDescent="0.25">
      <c r="A1175" s="6" t="str">
        <f t="shared" ref="A1175:C1175" si="3520">A1160</f>
        <v>julho/19</v>
      </c>
      <c r="B1175" s="29">
        <f t="shared" ref="B1175" si="3521">IF(K1173*1.05&lt;C1175,K1171,K1173)</f>
        <v>124</v>
      </c>
      <c r="C1175" s="6">
        <f t="shared" ref="C1175:E1175" si="3522">C1160</f>
        <v>63.17</v>
      </c>
      <c r="D1175" s="16">
        <f t="shared" si="3509"/>
        <v>0</v>
      </c>
      <c r="E1175" s="17">
        <f>D1175*Premissas!$C$6</f>
        <v>0</v>
      </c>
      <c r="F1175" s="15">
        <f t="shared" si="3510"/>
        <v>124</v>
      </c>
      <c r="G1175" s="18">
        <f>F1175*Premissas!$C$5</f>
        <v>3997.3426130971211</v>
      </c>
      <c r="H1175" s="22">
        <f t="shared" si="3511"/>
        <v>3997.3426130971211</v>
      </c>
    </row>
    <row r="1176" spans="1:12" x14ac:dyDescent="0.25">
      <c r="A1176" s="6" t="str">
        <f t="shared" ref="A1176:C1176" si="3523">A1161</f>
        <v>junho/19</v>
      </c>
      <c r="B1176" s="29">
        <f t="shared" ref="B1176" si="3524">IF(K1173*1.05&lt;C1176,K1171,K1173)</f>
        <v>124</v>
      </c>
      <c r="C1176" s="6">
        <f t="shared" ref="C1176:E1176" si="3525">C1161</f>
        <v>59.47</v>
      </c>
      <c r="D1176" s="16">
        <f t="shared" si="3509"/>
        <v>0</v>
      </c>
      <c r="E1176" s="17">
        <f>D1176*Premissas!$C$6</f>
        <v>0</v>
      </c>
      <c r="F1176" s="15">
        <f t="shared" si="3510"/>
        <v>124</v>
      </c>
      <c r="G1176" s="18">
        <f>F1176*Premissas!$C$5</f>
        <v>3997.3426130971211</v>
      </c>
      <c r="H1176" s="22">
        <f t="shared" si="3511"/>
        <v>3997.3426130971211</v>
      </c>
    </row>
    <row r="1177" spans="1:12" x14ac:dyDescent="0.25">
      <c r="A1177" s="6" t="str">
        <f t="shared" ref="A1177:C1177" si="3526">A1162</f>
        <v>maio/19</v>
      </c>
      <c r="B1177" s="29">
        <f t="shared" ref="B1177" si="3527">IF(K1173*1.05&lt;C1177,K1171,K1173)</f>
        <v>124</v>
      </c>
      <c r="C1177" s="6">
        <f t="shared" ref="C1177:E1177" si="3528">C1162</f>
        <v>61.04</v>
      </c>
      <c r="D1177" s="16">
        <f t="shared" si="3509"/>
        <v>0</v>
      </c>
      <c r="E1177" s="17">
        <f>D1177*Premissas!$C$6</f>
        <v>0</v>
      </c>
      <c r="F1177" s="15">
        <f t="shared" si="3510"/>
        <v>124</v>
      </c>
      <c r="G1177" s="18">
        <f>F1177*Premissas!$C$5</f>
        <v>3997.3426130971211</v>
      </c>
      <c r="H1177" s="22">
        <f t="shared" si="3511"/>
        <v>3997.3426130971211</v>
      </c>
    </row>
    <row r="1178" spans="1:12" x14ac:dyDescent="0.25">
      <c r="A1178" s="6" t="str">
        <f t="shared" ref="A1178:C1178" si="3529">A1163</f>
        <v>abril/19</v>
      </c>
      <c r="B1178" s="29">
        <f t="shared" ref="B1178" si="3530">IF(K1173*1.05&lt;C1178,K1171,K1173)</f>
        <v>124</v>
      </c>
      <c r="C1178" s="6">
        <f t="shared" ref="C1178:E1178" si="3531">C1163</f>
        <v>81.98</v>
      </c>
      <c r="D1178" s="16">
        <f t="shared" si="3509"/>
        <v>0</v>
      </c>
      <c r="E1178" s="17">
        <f>D1178*Premissas!$C$6</f>
        <v>0</v>
      </c>
      <c r="F1178" s="15">
        <f t="shared" si="3510"/>
        <v>124</v>
      </c>
      <c r="G1178" s="18">
        <f>F1178*Premissas!$C$5</f>
        <v>3997.3426130971211</v>
      </c>
      <c r="H1178" s="22">
        <f t="shared" si="3511"/>
        <v>3997.3426130971211</v>
      </c>
    </row>
    <row r="1179" spans="1:12" x14ac:dyDescent="0.25">
      <c r="A1179" s="6" t="str">
        <f t="shared" ref="A1179:C1179" si="3532">A1164</f>
        <v>março/19</v>
      </c>
      <c r="B1179" s="29">
        <f t="shared" ref="B1179" si="3533">IF(K1173*1.05&lt;C1179,K1171,K1173)</f>
        <v>124</v>
      </c>
      <c r="C1179" s="6">
        <f t="shared" ref="C1179:E1179" si="3534">C1164</f>
        <v>77.73</v>
      </c>
      <c r="D1179" s="16">
        <f t="shared" si="3509"/>
        <v>0</v>
      </c>
      <c r="E1179" s="17">
        <f>D1179*Premissas!$C$6</f>
        <v>0</v>
      </c>
      <c r="F1179" s="15">
        <f t="shared" si="3510"/>
        <v>124</v>
      </c>
      <c r="G1179" s="18">
        <f>F1179*Premissas!$C$5</f>
        <v>3997.3426130971211</v>
      </c>
      <c r="H1179" s="22">
        <f t="shared" si="3511"/>
        <v>3997.3426130971211</v>
      </c>
    </row>
    <row r="1180" spans="1:12" x14ac:dyDescent="0.25">
      <c r="A1180" s="6" t="str">
        <f t="shared" ref="A1180:C1180" si="3535">A1165</f>
        <v>fevereiro/19</v>
      </c>
      <c r="B1180" s="29">
        <f t="shared" ref="B1180" si="3536">IF(K1173*1.05&lt;C1180,K1171,K1173)</f>
        <v>124</v>
      </c>
      <c r="C1180" s="6">
        <f t="shared" ref="C1180:E1180" si="3537">C1165</f>
        <v>89.49</v>
      </c>
      <c r="D1180" s="16">
        <f t="shared" si="3509"/>
        <v>0</v>
      </c>
      <c r="E1180" s="17">
        <f>D1180*Premissas!$C$6</f>
        <v>0</v>
      </c>
      <c r="F1180" s="15">
        <f t="shared" si="3510"/>
        <v>124</v>
      </c>
      <c r="G1180" s="18">
        <f>F1180*Premissas!$C$5</f>
        <v>3997.3426130971211</v>
      </c>
      <c r="H1180" s="22">
        <f t="shared" si="3511"/>
        <v>3997.3426130971211</v>
      </c>
    </row>
    <row r="1181" spans="1:12" x14ac:dyDescent="0.25">
      <c r="A1181" s="6" t="str">
        <f t="shared" ref="A1181:C1181" si="3538">A1166</f>
        <v>janeiro/19</v>
      </c>
      <c r="B1181" s="29">
        <f t="shared" ref="B1181" si="3539">IF(K1173*1.05&lt;C1181,K1171,K1173)</f>
        <v>124</v>
      </c>
      <c r="C1181" s="6">
        <f t="shared" ref="C1181:E1181" si="3540">C1166</f>
        <v>81.09</v>
      </c>
      <c r="D1181" s="16">
        <f t="shared" si="3509"/>
        <v>0</v>
      </c>
      <c r="E1181" s="17">
        <f>D1181*Premissas!$C$6</f>
        <v>0</v>
      </c>
      <c r="F1181" s="15">
        <f t="shared" si="3510"/>
        <v>124</v>
      </c>
      <c r="G1181" s="18">
        <f>F1181*Premissas!$C$5</f>
        <v>3997.3426130971211</v>
      </c>
      <c r="H1181" s="22">
        <f t="shared" si="3511"/>
        <v>3997.3426130971211</v>
      </c>
    </row>
    <row r="1182" spans="1:12" x14ac:dyDescent="0.25">
      <c r="A1182" s="6" t="str">
        <f t="shared" ref="A1182:C1182" si="3541">A1167</f>
        <v>dezembro/18</v>
      </c>
      <c r="B1182" s="29">
        <f t="shared" ref="B1182" si="3542">IF(K1173*1.05&lt;C1182,K1171,K1173)</f>
        <v>124</v>
      </c>
      <c r="C1182" s="6">
        <f t="shared" ref="C1182:E1182" si="3543">C1167</f>
        <v>66.98</v>
      </c>
      <c r="D1182" s="16">
        <f t="shared" si="3509"/>
        <v>0</v>
      </c>
      <c r="E1182" s="17">
        <f>D1182*Premissas!$C$6</f>
        <v>0</v>
      </c>
      <c r="F1182" s="15">
        <f t="shared" si="3510"/>
        <v>124</v>
      </c>
      <c r="G1182" s="18">
        <f>F1182*Premissas!$C$5</f>
        <v>3997.3426130971211</v>
      </c>
      <c r="H1182" s="22">
        <f t="shared" si="3511"/>
        <v>3997.3426130971211</v>
      </c>
    </row>
    <row r="1183" spans="1:12" x14ac:dyDescent="0.25">
      <c r="A1183" s="6" t="str">
        <f t="shared" ref="A1183:C1183" si="3544">A1168</f>
        <v>novembro/18</v>
      </c>
      <c r="B1183" s="29">
        <f t="shared" ref="B1183" si="3545">IF(K1173*1.05&lt;C1183,K1171,K1173)</f>
        <v>124</v>
      </c>
      <c r="C1183" s="6">
        <f t="shared" ref="C1183:E1184" si="3546">C1168</f>
        <v>66.42</v>
      </c>
      <c r="D1183" s="16">
        <f t="shared" si="3509"/>
        <v>0</v>
      </c>
      <c r="E1183" s="17">
        <f>D1183*Premissas!$C$6</f>
        <v>0</v>
      </c>
      <c r="F1183" s="15">
        <f t="shared" si="3510"/>
        <v>124</v>
      </c>
      <c r="G1183" s="18">
        <f>F1183*Premissas!$C$5</f>
        <v>3997.3426130971211</v>
      </c>
      <c r="H1183" s="22">
        <f t="shared" si="3511"/>
        <v>3997.3426130971211</v>
      </c>
    </row>
    <row r="1184" spans="1:12" x14ac:dyDescent="0.25">
      <c r="A1184" s="6" t="str">
        <f t="shared" ref="A1184:C1184" si="3547">A1169</f>
        <v>Total/Média</v>
      </c>
      <c r="B1184" s="6"/>
      <c r="C1184" s="6">
        <f t="shared" si="3546"/>
        <v>89.49</v>
      </c>
      <c r="D1184" s="5"/>
      <c r="E1184" s="27">
        <f t="shared" ref="E1184" si="3548">SUM(E1172:E1183)</f>
        <v>0</v>
      </c>
      <c r="F1184" s="5"/>
      <c r="G1184" s="27">
        <f t="shared" ref="G1184:H1184" si="3549">SUM(G1172:G1183)</f>
        <v>47968.11135716545</v>
      </c>
      <c r="H1184" s="27">
        <f t="shared" si="3549"/>
        <v>47968.11135716545</v>
      </c>
    </row>
    <row r="1186" spans="1:12" x14ac:dyDescent="0.25">
      <c r="A1186" s="6" t="str">
        <f t="shared" ref="A1186:C1186" si="3550">A1171</f>
        <v>Data</v>
      </c>
      <c r="B1186" s="6" t="str">
        <f t="shared" si="3550"/>
        <v>kW (C)</v>
      </c>
      <c r="C1186" s="6" t="str">
        <f t="shared" si="3550"/>
        <v>kW (L)</v>
      </c>
      <c r="D1186" s="14" t="s">
        <v>20</v>
      </c>
      <c r="E1186" s="14" t="s">
        <v>21</v>
      </c>
      <c r="F1186" s="6" t="s">
        <v>22</v>
      </c>
      <c r="G1186" s="6" t="s">
        <v>23</v>
      </c>
      <c r="H1186" s="14" t="s">
        <v>26</v>
      </c>
      <c r="J1186" s="52" t="s">
        <v>161</v>
      </c>
      <c r="K1186">
        <f t="shared" ref="K1186:K1187" si="3551">K1171</f>
        <v>89.49</v>
      </c>
    </row>
    <row r="1187" spans="1:12" x14ac:dyDescent="0.25">
      <c r="A1187" s="6" t="str">
        <f t="shared" ref="A1187:C1187" si="3552">A1172</f>
        <v>outubro/19</v>
      </c>
      <c r="B1187" s="29">
        <f t="shared" ref="B1187" si="3553">IF(K1188*1.05&lt;C1187,K1186,K1188)</f>
        <v>125</v>
      </c>
      <c r="C1187" s="6">
        <f t="shared" ref="C1187:E1187" si="3554">C1172</f>
        <v>63.39</v>
      </c>
      <c r="D1187" s="16">
        <f t="shared" ref="D1187:D1198" si="3555">IF(C1187&gt;1.05*B1187,C1187-B1187,0)</f>
        <v>0</v>
      </c>
      <c r="E1187" s="17">
        <f>D1187*Premissas!$C$6</f>
        <v>0</v>
      </c>
      <c r="F1187" s="15">
        <f t="shared" ref="F1187:F1250" si="3556">LARGE(B1187:C1187,1)</f>
        <v>125</v>
      </c>
      <c r="G1187" s="18">
        <f>F1187*Premissas!$C$5</f>
        <v>4029.579247073711</v>
      </c>
      <c r="H1187" s="22">
        <f t="shared" ref="H1187:H1198" si="3557">G1187+E1187</f>
        <v>4029.579247073711</v>
      </c>
      <c r="J1187" t="s">
        <v>162</v>
      </c>
      <c r="K1187">
        <f t="shared" si="3551"/>
        <v>46.48</v>
      </c>
    </row>
    <row r="1188" spans="1:12" x14ac:dyDescent="0.25">
      <c r="A1188" s="6" t="str">
        <f t="shared" ref="A1188:C1188" si="3558">A1173</f>
        <v>setembro/19</v>
      </c>
      <c r="B1188" s="29">
        <f t="shared" ref="B1188" si="3559">IF(K1188*1.05&lt;C1188,K1186,K1188)</f>
        <v>125</v>
      </c>
      <c r="C1188" s="6">
        <f t="shared" ref="C1188:E1188" si="3560">C1173</f>
        <v>58.91</v>
      </c>
      <c r="D1188" s="16">
        <f t="shared" si="3555"/>
        <v>0</v>
      </c>
      <c r="E1188" s="17">
        <f>D1188*Premissas!$C$6</f>
        <v>0</v>
      </c>
      <c r="F1188" s="15">
        <f t="shared" si="3556"/>
        <v>125</v>
      </c>
      <c r="G1188" s="18">
        <f>F1188*Premissas!$C$5</f>
        <v>4029.579247073711</v>
      </c>
      <c r="H1188" s="22">
        <f t="shared" si="3557"/>
        <v>4029.579247073711</v>
      </c>
      <c r="J1188" t="s">
        <v>164</v>
      </c>
      <c r="K1188">
        <f t="shared" ref="K1188" si="3561">K1173+1</f>
        <v>125</v>
      </c>
    </row>
    <row r="1189" spans="1:12" x14ac:dyDescent="0.25">
      <c r="A1189" s="6" t="str">
        <f t="shared" ref="A1189:C1189" si="3562">A1174</f>
        <v>agosto/19</v>
      </c>
      <c r="B1189" s="29">
        <f t="shared" ref="B1189" si="3563">IF(K1188*1.05&lt;C1189,K1186,K1188)</f>
        <v>125</v>
      </c>
      <c r="C1189" s="6">
        <f t="shared" ref="C1189:E1189" si="3564">C1174</f>
        <v>46.48</v>
      </c>
      <c r="D1189" s="16">
        <f t="shared" si="3555"/>
        <v>0</v>
      </c>
      <c r="E1189" s="17">
        <f>D1189*Premissas!$C$6</f>
        <v>0</v>
      </c>
      <c r="F1189" s="15">
        <f t="shared" si="3556"/>
        <v>125</v>
      </c>
      <c r="G1189" s="18">
        <f>F1189*Premissas!$C$5</f>
        <v>4029.579247073711</v>
      </c>
      <c r="H1189" s="22">
        <f t="shared" si="3557"/>
        <v>4029.579247073711</v>
      </c>
      <c r="J1189" t="s">
        <v>163</v>
      </c>
      <c r="L1189" s="108">
        <f t="shared" ref="L1189" si="3565">H1199</f>
        <v>48354.950964884541</v>
      </c>
    </row>
    <row r="1190" spans="1:12" x14ac:dyDescent="0.25">
      <c r="A1190" s="6" t="str">
        <f t="shared" ref="A1190:C1190" si="3566">A1175</f>
        <v>julho/19</v>
      </c>
      <c r="B1190" s="29">
        <f t="shared" ref="B1190" si="3567">IF(K1188*1.05&lt;C1190,K1186,K1188)</f>
        <v>125</v>
      </c>
      <c r="C1190" s="6">
        <f t="shared" ref="C1190:E1190" si="3568">C1175</f>
        <v>63.17</v>
      </c>
      <c r="D1190" s="16">
        <f t="shared" si="3555"/>
        <v>0</v>
      </c>
      <c r="E1190" s="17">
        <f>D1190*Premissas!$C$6</f>
        <v>0</v>
      </c>
      <c r="F1190" s="15">
        <f t="shared" si="3556"/>
        <v>125</v>
      </c>
      <c r="G1190" s="18">
        <f>F1190*Premissas!$C$5</f>
        <v>4029.579247073711</v>
      </c>
      <c r="H1190" s="22">
        <f t="shared" si="3557"/>
        <v>4029.579247073711</v>
      </c>
    </row>
    <row r="1191" spans="1:12" x14ac:dyDescent="0.25">
      <c r="A1191" s="6" t="str">
        <f t="shared" ref="A1191:C1191" si="3569">A1176</f>
        <v>junho/19</v>
      </c>
      <c r="B1191" s="29">
        <f t="shared" ref="B1191" si="3570">IF(K1188*1.05&lt;C1191,K1186,K1188)</f>
        <v>125</v>
      </c>
      <c r="C1191" s="6">
        <f t="shared" ref="C1191:E1191" si="3571">C1176</f>
        <v>59.47</v>
      </c>
      <c r="D1191" s="16">
        <f t="shared" si="3555"/>
        <v>0</v>
      </c>
      <c r="E1191" s="17">
        <f>D1191*Premissas!$C$6</f>
        <v>0</v>
      </c>
      <c r="F1191" s="15">
        <f t="shared" si="3556"/>
        <v>125</v>
      </c>
      <c r="G1191" s="18">
        <f>F1191*Premissas!$C$5</f>
        <v>4029.579247073711</v>
      </c>
      <c r="H1191" s="22">
        <f t="shared" si="3557"/>
        <v>4029.579247073711</v>
      </c>
    </row>
    <row r="1192" spans="1:12" x14ac:dyDescent="0.25">
      <c r="A1192" s="6" t="str">
        <f t="shared" ref="A1192:C1192" si="3572">A1177</f>
        <v>maio/19</v>
      </c>
      <c r="B1192" s="29">
        <f t="shared" ref="B1192" si="3573">IF(K1188*1.05&lt;C1192,K1186,K1188)</f>
        <v>125</v>
      </c>
      <c r="C1192" s="6">
        <f t="shared" ref="C1192:E1192" si="3574">C1177</f>
        <v>61.04</v>
      </c>
      <c r="D1192" s="16">
        <f t="shared" si="3555"/>
        <v>0</v>
      </c>
      <c r="E1192" s="17">
        <f>D1192*Premissas!$C$6</f>
        <v>0</v>
      </c>
      <c r="F1192" s="15">
        <f t="shared" si="3556"/>
        <v>125</v>
      </c>
      <c r="G1192" s="18">
        <f>F1192*Premissas!$C$5</f>
        <v>4029.579247073711</v>
      </c>
      <c r="H1192" s="22">
        <f t="shared" si="3557"/>
        <v>4029.579247073711</v>
      </c>
    </row>
    <row r="1193" spans="1:12" x14ac:dyDescent="0.25">
      <c r="A1193" s="6" t="str">
        <f t="shared" ref="A1193:C1193" si="3575">A1178</f>
        <v>abril/19</v>
      </c>
      <c r="B1193" s="29">
        <f t="shared" ref="B1193" si="3576">IF(K1188*1.05&lt;C1193,K1186,K1188)</f>
        <v>125</v>
      </c>
      <c r="C1193" s="6">
        <f t="shared" ref="C1193:E1193" si="3577">C1178</f>
        <v>81.98</v>
      </c>
      <c r="D1193" s="16">
        <f t="shared" si="3555"/>
        <v>0</v>
      </c>
      <c r="E1193" s="17">
        <f>D1193*Premissas!$C$6</f>
        <v>0</v>
      </c>
      <c r="F1193" s="15">
        <f t="shared" si="3556"/>
        <v>125</v>
      </c>
      <c r="G1193" s="18">
        <f>F1193*Premissas!$C$5</f>
        <v>4029.579247073711</v>
      </c>
      <c r="H1193" s="22">
        <f t="shared" si="3557"/>
        <v>4029.579247073711</v>
      </c>
    </row>
    <row r="1194" spans="1:12" x14ac:dyDescent="0.25">
      <c r="A1194" s="6" t="str">
        <f t="shared" ref="A1194:C1194" si="3578">A1179</f>
        <v>março/19</v>
      </c>
      <c r="B1194" s="29">
        <f t="shared" ref="B1194" si="3579">IF(K1188*1.05&lt;C1194,K1186,K1188)</f>
        <v>125</v>
      </c>
      <c r="C1194" s="6">
        <f t="shared" ref="C1194:E1194" si="3580">C1179</f>
        <v>77.73</v>
      </c>
      <c r="D1194" s="16">
        <f t="shared" si="3555"/>
        <v>0</v>
      </c>
      <c r="E1194" s="17">
        <f>D1194*Premissas!$C$6</f>
        <v>0</v>
      </c>
      <c r="F1194" s="15">
        <f t="shared" si="3556"/>
        <v>125</v>
      </c>
      <c r="G1194" s="18">
        <f>F1194*Premissas!$C$5</f>
        <v>4029.579247073711</v>
      </c>
      <c r="H1194" s="22">
        <f t="shared" si="3557"/>
        <v>4029.579247073711</v>
      </c>
    </row>
    <row r="1195" spans="1:12" x14ac:dyDescent="0.25">
      <c r="A1195" s="6" t="str">
        <f t="shared" ref="A1195:C1195" si="3581">A1180</f>
        <v>fevereiro/19</v>
      </c>
      <c r="B1195" s="29">
        <f t="shared" ref="B1195" si="3582">IF(K1188*1.05&lt;C1195,K1186,K1188)</f>
        <v>125</v>
      </c>
      <c r="C1195" s="6">
        <f t="shared" ref="C1195:E1195" si="3583">C1180</f>
        <v>89.49</v>
      </c>
      <c r="D1195" s="16">
        <f t="shared" si="3555"/>
        <v>0</v>
      </c>
      <c r="E1195" s="17">
        <f>D1195*Premissas!$C$6</f>
        <v>0</v>
      </c>
      <c r="F1195" s="15">
        <f t="shared" si="3556"/>
        <v>125</v>
      </c>
      <c r="G1195" s="18">
        <f>F1195*Premissas!$C$5</f>
        <v>4029.579247073711</v>
      </c>
      <c r="H1195" s="22">
        <f t="shared" si="3557"/>
        <v>4029.579247073711</v>
      </c>
    </row>
    <row r="1196" spans="1:12" x14ac:dyDescent="0.25">
      <c r="A1196" s="6" t="str">
        <f t="shared" ref="A1196:C1196" si="3584">A1181</f>
        <v>janeiro/19</v>
      </c>
      <c r="B1196" s="29">
        <f t="shared" ref="B1196" si="3585">IF(K1188*1.05&lt;C1196,K1186,K1188)</f>
        <v>125</v>
      </c>
      <c r="C1196" s="6">
        <f t="shared" ref="C1196:E1196" si="3586">C1181</f>
        <v>81.09</v>
      </c>
      <c r="D1196" s="16">
        <f t="shared" si="3555"/>
        <v>0</v>
      </c>
      <c r="E1196" s="17">
        <f>D1196*Premissas!$C$6</f>
        <v>0</v>
      </c>
      <c r="F1196" s="15">
        <f t="shared" si="3556"/>
        <v>125</v>
      </c>
      <c r="G1196" s="18">
        <f>F1196*Premissas!$C$5</f>
        <v>4029.579247073711</v>
      </c>
      <c r="H1196" s="22">
        <f t="shared" si="3557"/>
        <v>4029.579247073711</v>
      </c>
    </row>
    <row r="1197" spans="1:12" x14ac:dyDescent="0.25">
      <c r="A1197" s="6" t="str">
        <f t="shared" ref="A1197:C1197" si="3587">A1182</f>
        <v>dezembro/18</v>
      </c>
      <c r="B1197" s="29">
        <f t="shared" ref="B1197" si="3588">IF(K1188*1.05&lt;C1197,K1186,K1188)</f>
        <v>125</v>
      </c>
      <c r="C1197" s="6">
        <f t="shared" ref="C1197:E1197" si="3589">C1182</f>
        <v>66.98</v>
      </c>
      <c r="D1197" s="16">
        <f t="shared" si="3555"/>
        <v>0</v>
      </c>
      <c r="E1197" s="17">
        <f>D1197*Premissas!$C$6</f>
        <v>0</v>
      </c>
      <c r="F1197" s="15">
        <f t="shared" si="3556"/>
        <v>125</v>
      </c>
      <c r="G1197" s="18">
        <f>F1197*Premissas!$C$5</f>
        <v>4029.579247073711</v>
      </c>
      <c r="H1197" s="22">
        <f t="shared" si="3557"/>
        <v>4029.579247073711</v>
      </c>
    </row>
    <row r="1198" spans="1:12" x14ac:dyDescent="0.25">
      <c r="A1198" s="6" t="str">
        <f t="shared" ref="A1198:C1198" si="3590">A1183</f>
        <v>novembro/18</v>
      </c>
      <c r="B1198" s="29">
        <f t="shared" ref="B1198" si="3591">IF(K1188*1.05&lt;C1198,K1186,K1188)</f>
        <v>125</v>
      </c>
      <c r="C1198" s="6">
        <f t="shared" ref="C1198:E1199" si="3592">C1183</f>
        <v>66.42</v>
      </c>
      <c r="D1198" s="16">
        <f t="shared" si="3555"/>
        <v>0</v>
      </c>
      <c r="E1198" s="17">
        <f>D1198*Premissas!$C$6</f>
        <v>0</v>
      </c>
      <c r="F1198" s="15">
        <f t="shared" si="3556"/>
        <v>125</v>
      </c>
      <c r="G1198" s="18">
        <f>F1198*Premissas!$C$5</f>
        <v>4029.579247073711</v>
      </c>
      <c r="H1198" s="22">
        <f t="shared" si="3557"/>
        <v>4029.579247073711</v>
      </c>
    </row>
    <row r="1199" spans="1:12" x14ac:dyDescent="0.25">
      <c r="A1199" s="6" t="str">
        <f t="shared" ref="A1199:C1199" si="3593">A1184</f>
        <v>Total/Média</v>
      </c>
      <c r="B1199" s="6"/>
      <c r="C1199" s="6">
        <f t="shared" si="3592"/>
        <v>89.49</v>
      </c>
      <c r="D1199" s="5"/>
      <c r="E1199" s="27">
        <f t="shared" ref="E1199" si="3594">SUM(E1187:E1198)</f>
        <v>0</v>
      </c>
      <c r="F1199" s="5"/>
      <c r="G1199" s="27">
        <f t="shared" ref="G1199:H1199" si="3595">SUM(G1187:G1198)</f>
        <v>48354.950964884541</v>
      </c>
      <c r="H1199" s="27">
        <f t="shared" si="3595"/>
        <v>48354.950964884541</v>
      </c>
    </row>
    <row r="1201" spans="1:12" x14ac:dyDescent="0.25">
      <c r="A1201" s="6" t="str">
        <f t="shared" ref="A1201:C1201" si="3596">A1186</f>
        <v>Data</v>
      </c>
      <c r="B1201" s="6" t="str">
        <f t="shared" si="3596"/>
        <v>kW (C)</v>
      </c>
      <c r="C1201" s="6" t="str">
        <f t="shared" si="3596"/>
        <v>kW (L)</v>
      </c>
      <c r="D1201" s="14" t="s">
        <v>20</v>
      </c>
      <c r="E1201" s="14" t="s">
        <v>21</v>
      </c>
      <c r="F1201" s="6" t="s">
        <v>22</v>
      </c>
      <c r="G1201" s="6" t="s">
        <v>23</v>
      </c>
      <c r="H1201" s="14" t="s">
        <v>26</v>
      </c>
      <c r="J1201" s="52" t="s">
        <v>161</v>
      </c>
      <c r="K1201">
        <f t="shared" ref="K1201:K1202" si="3597">K1186</f>
        <v>89.49</v>
      </c>
    </row>
    <row r="1202" spans="1:12" x14ac:dyDescent="0.25">
      <c r="A1202" s="6" t="str">
        <f t="shared" ref="A1202:C1202" si="3598">A1187</f>
        <v>outubro/19</v>
      </c>
      <c r="B1202" s="29">
        <f t="shared" ref="B1202" si="3599">IF(K1203*1.05&lt;C1202,K1201,K1203)</f>
        <v>126</v>
      </c>
      <c r="C1202" s="6">
        <f t="shared" ref="C1202:E1202" si="3600">C1187</f>
        <v>63.39</v>
      </c>
      <c r="D1202" s="16">
        <f t="shared" ref="D1202:D1213" si="3601">IF(C1202&gt;1.05*B1202,C1202-B1202,0)</f>
        <v>0</v>
      </c>
      <c r="E1202" s="17">
        <f>D1202*Premissas!$C$6</f>
        <v>0</v>
      </c>
      <c r="F1202" s="15">
        <f t="shared" ref="F1202:F1265" si="3602">LARGE(B1202:C1202,1)</f>
        <v>126</v>
      </c>
      <c r="G1202" s="18">
        <f>F1202*Premissas!$C$5</f>
        <v>4061.8158810503005</v>
      </c>
      <c r="H1202" s="22">
        <f t="shared" ref="H1202:H1213" si="3603">G1202+E1202</f>
        <v>4061.8158810503005</v>
      </c>
      <c r="J1202" t="s">
        <v>162</v>
      </c>
      <c r="K1202">
        <f t="shared" si="3597"/>
        <v>46.48</v>
      </c>
    </row>
    <row r="1203" spans="1:12" x14ac:dyDescent="0.25">
      <c r="A1203" s="6" t="str">
        <f t="shared" ref="A1203:C1203" si="3604">A1188</f>
        <v>setembro/19</v>
      </c>
      <c r="B1203" s="29">
        <f t="shared" ref="B1203" si="3605">IF(K1203*1.05&lt;C1203,K1201,K1203)</f>
        <v>126</v>
      </c>
      <c r="C1203" s="6">
        <f t="shared" ref="C1203:E1203" si="3606">C1188</f>
        <v>58.91</v>
      </c>
      <c r="D1203" s="16">
        <f t="shared" si="3601"/>
        <v>0</v>
      </c>
      <c r="E1203" s="17">
        <f>D1203*Premissas!$C$6</f>
        <v>0</v>
      </c>
      <c r="F1203" s="15">
        <f t="shared" si="3602"/>
        <v>126</v>
      </c>
      <c r="G1203" s="18">
        <f>F1203*Premissas!$C$5</f>
        <v>4061.8158810503005</v>
      </c>
      <c r="H1203" s="22">
        <f t="shared" si="3603"/>
        <v>4061.8158810503005</v>
      </c>
      <c r="J1203" t="s">
        <v>164</v>
      </c>
      <c r="K1203">
        <f t="shared" ref="K1203" si="3607">K1188+1</f>
        <v>126</v>
      </c>
    </row>
    <row r="1204" spans="1:12" x14ac:dyDescent="0.25">
      <c r="A1204" s="6" t="str">
        <f t="shared" ref="A1204:C1204" si="3608">A1189</f>
        <v>agosto/19</v>
      </c>
      <c r="B1204" s="29">
        <f t="shared" ref="B1204" si="3609">IF(K1203*1.05&lt;C1204,K1201,K1203)</f>
        <v>126</v>
      </c>
      <c r="C1204" s="6">
        <f t="shared" ref="C1204:E1204" si="3610">C1189</f>
        <v>46.48</v>
      </c>
      <c r="D1204" s="16">
        <f t="shared" si="3601"/>
        <v>0</v>
      </c>
      <c r="E1204" s="17">
        <f>D1204*Premissas!$C$6</f>
        <v>0</v>
      </c>
      <c r="F1204" s="15">
        <f t="shared" si="3602"/>
        <v>126</v>
      </c>
      <c r="G1204" s="18">
        <f>F1204*Premissas!$C$5</f>
        <v>4061.8158810503005</v>
      </c>
      <c r="H1204" s="22">
        <f t="shared" si="3603"/>
        <v>4061.8158810503005</v>
      </c>
      <c r="J1204" t="s">
        <v>163</v>
      </c>
      <c r="L1204" s="108">
        <f t="shared" ref="L1204" si="3611">H1214</f>
        <v>48741.790572603604</v>
      </c>
    </row>
    <row r="1205" spans="1:12" x14ac:dyDescent="0.25">
      <c r="A1205" s="6" t="str">
        <f t="shared" ref="A1205:C1205" si="3612">A1190</f>
        <v>julho/19</v>
      </c>
      <c r="B1205" s="29">
        <f t="shared" ref="B1205" si="3613">IF(K1203*1.05&lt;C1205,K1201,K1203)</f>
        <v>126</v>
      </c>
      <c r="C1205" s="6">
        <f t="shared" ref="C1205:E1205" si="3614">C1190</f>
        <v>63.17</v>
      </c>
      <c r="D1205" s="16">
        <f t="shared" si="3601"/>
        <v>0</v>
      </c>
      <c r="E1205" s="17">
        <f>D1205*Premissas!$C$6</f>
        <v>0</v>
      </c>
      <c r="F1205" s="15">
        <f t="shared" si="3602"/>
        <v>126</v>
      </c>
      <c r="G1205" s="18">
        <f>F1205*Premissas!$C$5</f>
        <v>4061.8158810503005</v>
      </c>
      <c r="H1205" s="22">
        <f t="shared" si="3603"/>
        <v>4061.8158810503005</v>
      </c>
    </row>
    <row r="1206" spans="1:12" x14ac:dyDescent="0.25">
      <c r="A1206" s="6" t="str">
        <f t="shared" ref="A1206:C1206" si="3615">A1191</f>
        <v>junho/19</v>
      </c>
      <c r="B1206" s="29">
        <f t="shared" ref="B1206" si="3616">IF(K1203*1.05&lt;C1206,K1201,K1203)</f>
        <v>126</v>
      </c>
      <c r="C1206" s="6">
        <f t="shared" ref="C1206:E1206" si="3617">C1191</f>
        <v>59.47</v>
      </c>
      <c r="D1206" s="16">
        <f t="shared" si="3601"/>
        <v>0</v>
      </c>
      <c r="E1206" s="17">
        <f>D1206*Premissas!$C$6</f>
        <v>0</v>
      </c>
      <c r="F1206" s="15">
        <f t="shared" si="3602"/>
        <v>126</v>
      </c>
      <c r="G1206" s="18">
        <f>F1206*Premissas!$C$5</f>
        <v>4061.8158810503005</v>
      </c>
      <c r="H1206" s="22">
        <f t="shared" si="3603"/>
        <v>4061.8158810503005</v>
      </c>
    </row>
    <row r="1207" spans="1:12" x14ac:dyDescent="0.25">
      <c r="A1207" s="6" t="str">
        <f t="shared" ref="A1207:C1207" si="3618">A1192</f>
        <v>maio/19</v>
      </c>
      <c r="B1207" s="29">
        <f t="shared" ref="B1207" si="3619">IF(K1203*1.05&lt;C1207,K1201,K1203)</f>
        <v>126</v>
      </c>
      <c r="C1207" s="6">
        <f t="shared" ref="C1207:E1207" si="3620">C1192</f>
        <v>61.04</v>
      </c>
      <c r="D1207" s="16">
        <f t="shared" si="3601"/>
        <v>0</v>
      </c>
      <c r="E1207" s="17">
        <f>D1207*Premissas!$C$6</f>
        <v>0</v>
      </c>
      <c r="F1207" s="15">
        <f t="shared" si="3602"/>
        <v>126</v>
      </c>
      <c r="G1207" s="18">
        <f>F1207*Premissas!$C$5</f>
        <v>4061.8158810503005</v>
      </c>
      <c r="H1207" s="22">
        <f t="shared" si="3603"/>
        <v>4061.8158810503005</v>
      </c>
    </row>
    <row r="1208" spans="1:12" x14ac:dyDescent="0.25">
      <c r="A1208" s="6" t="str">
        <f t="shared" ref="A1208:C1208" si="3621">A1193</f>
        <v>abril/19</v>
      </c>
      <c r="B1208" s="29">
        <f t="shared" ref="B1208" si="3622">IF(K1203*1.05&lt;C1208,K1201,K1203)</f>
        <v>126</v>
      </c>
      <c r="C1208" s="6">
        <f t="shared" ref="C1208:E1208" si="3623">C1193</f>
        <v>81.98</v>
      </c>
      <c r="D1208" s="16">
        <f t="shared" si="3601"/>
        <v>0</v>
      </c>
      <c r="E1208" s="17">
        <f>D1208*Premissas!$C$6</f>
        <v>0</v>
      </c>
      <c r="F1208" s="15">
        <f t="shared" si="3602"/>
        <v>126</v>
      </c>
      <c r="G1208" s="18">
        <f>F1208*Premissas!$C$5</f>
        <v>4061.8158810503005</v>
      </c>
      <c r="H1208" s="22">
        <f t="shared" si="3603"/>
        <v>4061.8158810503005</v>
      </c>
    </row>
    <row r="1209" spans="1:12" x14ac:dyDescent="0.25">
      <c r="A1209" s="6" t="str">
        <f t="shared" ref="A1209:C1209" si="3624">A1194</f>
        <v>março/19</v>
      </c>
      <c r="B1209" s="29">
        <f t="shared" ref="B1209" si="3625">IF(K1203*1.05&lt;C1209,K1201,K1203)</f>
        <v>126</v>
      </c>
      <c r="C1209" s="6">
        <f t="shared" ref="C1209:E1209" si="3626">C1194</f>
        <v>77.73</v>
      </c>
      <c r="D1209" s="16">
        <f t="shared" si="3601"/>
        <v>0</v>
      </c>
      <c r="E1209" s="17">
        <f>D1209*Premissas!$C$6</f>
        <v>0</v>
      </c>
      <c r="F1209" s="15">
        <f t="shared" si="3602"/>
        <v>126</v>
      </c>
      <c r="G1209" s="18">
        <f>F1209*Premissas!$C$5</f>
        <v>4061.8158810503005</v>
      </c>
      <c r="H1209" s="22">
        <f t="shared" si="3603"/>
        <v>4061.8158810503005</v>
      </c>
    </row>
    <row r="1210" spans="1:12" x14ac:dyDescent="0.25">
      <c r="A1210" s="6" t="str">
        <f t="shared" ref="A1210:C1210" si="3627">A1195</f>
        <v>fevereiro/19</v>
      </c>
      <c r="B1210" s="29">
        <f t="shared" ref="B1210" si="3628">IF(K1203*1.05&lt;C1210,K1201,K1203)</f>
        <v>126</v>
      </c>
      <c r="C1210" s="6">
        <f t="shared" ref="C1210:E1210" si="3629">C1195</f>
        <v>89.49</v>
      </c>
      <c r="D1210" s="16">
        <f t="shared" si="3601"/>
        <v>0</v>
      </c>
      <c r="E1210" s="17">
        <f>D1210*Premissas!$C$6</f>
        <v>0</v>
      </c>
      <c r="F1210" s="15">
        <f t="shared" si="3602"/>
        <v>126</v>
      </c>
      <c r="G1210" s="18">
        <f>F1210*Premissas!$C$5</f>
        <v>4061.8158810503005</v>
      </c>
      <c r="H1210" s="22">
        <f t="shared" si="3603"/>
        <v>4061.8158810503005</v>
      </c>
    </row>
    <row r="1211" spans="1:12" x14ac:dyDescent="0.25">
      <c r="A1211" s="6" t="str">
        <f t="shared" ref="A1211:C1211" si="3630">A1196</f>
        <v>janeiro/19</v>
      </c>
      <c r="B1211" s="29">
        <f t="shared" ref="B1211" si="3631">IF(K1203*1.05&lt;C1211,K1201,K1203)</f>
        <v>126</v>
      </c>
      <c r="C1211" s="6">
        <f t="shared" ref="C1211:E1211" si="3632">C1196</f>
        <v>81.09</v>
      </c>
      <c r="D1211" s="16">
        <f t="shared" si="3601"/>
        <v>0</v>
      </c>
      <c r="E1211" s="17">
        <f>D1211*Premissas!$C$6</f>
        <v>0</v>
      </c>
      <c r="F1211" s="15">
        <f t="shared" si="3602"/>
        <v>126</v>
      </c>
      <c r="G1211" s="18">
        <f>F1211*Premissas!$C$5</f>
        <v>4061.8158810503005</v>
      </c>
      <c r="H1211" s="22">
        <f t="shared" si="3603"/>
        <v>4061.8158810503005</v>
      </c>
    </row>
    <row r="1212" spans="1:12" x14ac:dyDescent="0.25">
      <c r="A1212" s="6" t="str">
        <f t="shared" ref="A1212:C1212" si="3633">A1197</f>
        <v>dezembro/18</v>
      </c>
      <c r="B1212" s="29">
        <f t="shared" ref="B1212" si="3634">IF(K1203*1.05&lt;C1212,K1201,K1203)</f>
        <v>126</v>
      </c>
      <c r="C1212" s="6">
        <f t="shared" ref="C1212:E1212" si="3635">C1197</f>
        <v>66.98</v>
      </c>
      <c r="D1212" s="16">
        <f t="shared" si="3601"/>
        <v>0</v>
      </c>
      <c r="E1212" s="17">
        <f>D1212*Premissas!$C$6</f>
        <v>0</v>
      </c>
      <c r="F1212" s="15">
        <f t="shared" si="3602"/>
        <v>126</v>
      </c>
      <c r="G1212" s="18">
        <f>F1212*Premissas!$C$5</f>
        <v>4061.8158810503005</v>
      </c>
      <c r="H1212" s="22">
        <f t="shared" si="3603"/>
        <v>4061.8158810503005</v>
      </c>
    </row>
    <row r="1213" spans="1:12" x14ac:dyDescent="0.25">
      <c r="A1213" s="6" t="str">
        <f t="shared" ref="A1213:C1213" si="3636">A1198</f>
        <v>novembro/18</v>
      </c>
      <c r="B1213" s="29">
        <f t="shared" ref="B1213" si="3637">IF(K1203*1.05&lt;C1213,K1201,K1203)</f>
        <v>126</v>
      </c>
      <c r="C1213" s="6">
        <f t="shared" ref="C1213:E1214" si="3638">C1198</f>
        <v>66.42</v>
      </c>
      <c r="D1213" s="16">
        <f t="shared" si="3601"/>
        <v>0</v>
      </c>
      <c r="E1213" s="17">
        <f>D1213*Premissas!$C$6</f>
        <v>0</v>
      </c>
      <c r="F1213" s="15">
        <f t="shared" si="3602"/>
        <v>126</v>
      </c>
      <c r="G1213" s="18">
        <f>F1213*Premissas!$C$5</f>
        <v>4061.8158810503005</v>
      </c>
      <c r="H1213" s="22">
        <f t="shared" si="3603"/>
        <v>4061.8158810503005</v>
      </c>
    </row>
    <row r="1214" spans="1:12" x14ac:dyDescent="0.25">
      <c r="A1214" s="6" t="str">
        <f t="shared" ref="A1214:C1214" si="3639">A1199</f>
        <v>Total/Média</v>
      </c>
      <c r="B1214" s="6"/>
      <c r="C1214" s="6">
        <f t="shared" si="3638"/>
        <v>89.49</v>
      </c>
      <c r="D1214" s="5"/>
      <c r="E1214" s="27">
        <f t="shared" ref="E1214" si="3640">SUM(E1202:E1213)</f>
        <v>0</v>
      </c>
      <c r="F1214" s="5"/>
      <c r="G1214" s="27">
        <f t="shared" ref="G1214:H1214" si="3641">SUM(G1202:G1213)</f>
        <v>48741.790572603604</v>
      </c>
      <c r="H1214" s="27">
        <f t="shared" si="3641"/>
        <v>48741.790572603604</v>
      </c>
    </row>
    <row r="1216" spans="1:12" x14ac:dyDescent="0.25">
      <c r="A1216" s="6" t="str">
        <f t="shared" ref="A1216:C1216" si="3642">A1201</f>
        <v>Data</v>
      </c>
      <c r="B1216" s="6" t="str">
        <f t="shared" si="3642"/>
        <v>kW (C)</v>
      </c>
      <c r="C1216" s="6" t="str">
        <f t="shared" si="3642"/>
        <v>kW (L)</v>
      </c>
      <c r="D1216" s="14" t="s">
        <v>20</v>
      </c>
      <c r="E1216" s="14" t="s">
        <v>21</v>
      </c>
      <c r="F1216" s="6" t="s">
        <v>22</v>
      </c>
      <c r="G1216" s="6" t="s">
        <v>23</v>
      </c>
      <c r="H1216" s="14" t="s">
        <v>26</v>
      </c>
      <c r="J1216" s="52" t="s">
        <v>161</v>
      </c>
      <c r="K1216">
        <f t="shared" ref="K1216:K1217" si="3643">K1201</f>
        <v>89.49</v>
      </c>
    </row>
    <row r="1217" spans="1:12" x14ac:dyDescent="0.25">
      <c r="A1217" s="6" t="str">
        <f t="shared" ref="A1217:C1217" si="3644">A1202</f>
        <v>outubro/19</v>
      </c>
      <c r="B1217" s="29">
        <f t="shared" ref="B1217" si="3645">IF(K1218*1.05&lt;C1217,K1216,K1218)</f>
        <v>127</v>
      </c>
      <c r="C1217" s="6">
        <f t="shared" ref="C1217:E1217" si="3646">C1202</f>
        <v>63.39</v>
      </c>
      <c r="D1217" s="16">
        <f t="shared" ref="D1217:D1228" si="3647">IF(C1217&gt;1.05*B1217,C1217-B1217,0)</f>
        <v>0</v>
      </c>
      <c r="E1217" s="17">
        <f>D1217*Premissas!$C$6</f>
        <v>0</v>
      </c>
      <c r="F1217" s="15">
        <f t="shared" ref="F1217:F1280" si="3648">LARGE(B1217:C1217,1)</f>
        <v>127</v>
      </c>
      <c r="G1217" s="18">
        <f>F1217*Premissas!$C$5</f>
        <v>4094.0525150268904</v>
      </c>
      <c r="H1217" s="22">
        <f t="shared" ref="H1217:H1228" si="3649">G1217+E1217</f>
        <v>4094.0525150268904</v>
      </c>
      <c r="J1217" t="s">
        <v>162</v>
      </c>
      <c r="K1217">
        <f t="shared" si="3643"/>
        <v>46.48</v>
      </c>
    </row>
    <row r="1218" spans="1:12" x14ac:dyDescent="0.25">
      <c r="A1218" s="6" t="str">
        <f t="shared" ref="A1218:C1218" si="3650">A1203</f>
        <v>setembro/19</v>
      </c>
      <c r="B1218" s="29">
        <f t="shared" ref="B1218" si="3651">IF(K1218*1.05&lt;C1218,K1216,K1218)</f>
        <v>127</v>
      </c>
      <c r="C1218" s="6">
        <f t="shared" ref="C1218:E1218" si="3652">C1203</f>
        <v>58.91</v>
      </c>
      <c r="D1218" s="16">
        <f t="shared" si="3647"/>
        <v>0</v>
      </c>
      <c r="E1218" s="17">
        <f>D1218*Premissas!$C$6</f>
        <v>0</v>
      </c>
      <c r="F1218" s="15">
        <f t="shared" si="3648"/>
        <v>127</v>
      </c>
      <c r="G1218" s="18">
        <f>F1218*Premissas!$C$5</f>
        <v>4094.0525150268904</v>
      </c>
      <c r="H1218" s="22">
        <f t="shared" si="3649"/>
        <v>4094.0525150268904</v>
      </c>
      <c r="J1218" t="s">
        <v>164</v>
      </c>
      <c r="K1218">
        <f t="shared" ref="K1218" si="3653">K1203+1</f>
        <v>127</v>
      </c>
    </row>
    <row r="1219" spans="1:12" x14ac:dyDescent="0.25">
      <c r="A1219" s="6" t="str">
        <f t="shared" ref="A1219:C1219" si="3654">A1204</f>
        <v>agosto/19</v>
      </c>
      <c r="B1219" s="29">
        <f t="shared" ref="B1219" si="3655">IF(K1218*1.05&lt;C1219,K1216,K1218)</f>
        <v>127</v>
      </c>
      <c r="C1219" s="6">
        <f t="shared" ref="C1219:E1219" si="3656">C1204</f>
        <v>46.48</v>
      </c>
      <c r="D1219" s="16">
        <f t="shared" si="3647"/>
        <v>0</v>
      </c>
      <c r="E1219" s="17">
        <f>D1219*Premissas!$C$6</f>
        <v>0</v>
      </c>
      <c r="F1219" s="15">
        <f t="shared" si="3648"/>
        <v>127</v>
      </c>
      <c r="G1219" s="18">
        <f>F1219*Premissas!$C$5</f>
        <v>4094.0525150268904</v>
      </c>
      <c r="H1219" s="22">
        <f t="shared" si="3649"/>
        <v>4094.0525150268904</v>
      </c>
      <c r="J1219" t="s">
        <v>163</v>
      </c>
      <c r="L1219" s="108">
        <f t="shared" ref="L1219" si="3657">H1229</f>
        <v>49128.630180322682</v>
      </c>
    </row>
    <row r="1220" spans="1:12" x14ac:dyDescent="0.25">
      <c r="A1220" s="6" t="str">
        <f t="shared" ref="A1220:C1220" si="3658">A1205</f>
        <v>julho/19</v>
      </c>
      <c r="B1220" s="29">
        <f t="shared" ref="B1220" si="3659">IF(K1218*1.05&lt;C1220,K1216,K1218)</f>
        <v>127</v>
      </c>
      <c r="C1220" s="6">
        <f t="shared" ref="C1220:E1220" si="3660">C1205</f>
        <v>63.17</v>
      </c>
      <c r="D1220" s="16">
        <f t="shared" si="3647"/>
        <v>0</v>
      </c>
      <c r="E1220" s="17">
        <f>D1220*Premissas!$C$6</f>
        <v>0</v>
      </c>
      <c r="F1220" s="15">
        <f t="shared" si="3648"/>
        <v>127</v>
      </c>
      <c r="G1220" s="18">
        <f>F1220*Premissas!$C$5</f>
        <v>4094.0525150268904</v>
      </c>
      <c r="H1220" s="22">
        <f t="shared" si="3649"/>
        <v>4094.0525150268904</v>
      </c>
    </row>
    <row r="1221" spans="1:12" x14ac:dyDescent="0.25">
      <c r="A1221" s="6" t="str">
        <f t="shared" ref="A1221:C1221" si="3661">A1206</f>
        <v>junho/19</v>
      </c>
      <c r="B1221" s="29">
        <f t="shared" ref="B1221" si="3662">IF(K1218*1.05&lt;C1221,K1216,K1218)</f>
        <v>127</v>
      </c>
      <c r="C1221" s="6">
        <f t="shared" ref="C1221:E1221" si="3663">C1206</f>
        <v>59.47</v>
      </c>
      <c r="D1221" s="16">
        <f t="shared" si="3647"/>
        <v>0</v>
      </c>
      <c r="E1221" s="17">
        <f>D1221*Premissas!$C$6</f>
        <v>0</v>
      </c>
      <c r="F1221" s="15">
        <f t="shared" si="3648"/>
        <v>127</v>
      </c>
      <c r="G1221" s="18">
        <f>F1221*Premissas!$C$5</f>
        <v>4094.0525150268904</v>
      </c>
      <c r="H1221" s="22">
        <f t="shared" si="3649"/>
        <v>4094.0525150268904</v>
      </c>
    </row>
    <row r="1222" spans="1:12" x14ac:dyDescent="0.25">
      <c r="A1222" s="6" t="str">
        <f t="shared" ref="A1222:C1222" si="3664">A1207</f>
        <v>maio/19</v>
      </c>
      <c r="B1222" s="29">
        <f t="shared" ref="B1222" si="3665">IF(K1218*1.05&lt;C1222,K1216,K1218)</f>
        <v>127</v>
      </c>
      <c r="C1222" s="6">
        <f t="shared" ref="C1222:E1222" si="3666">C1207</f>
        <v>61.04</v>
      </c>
      <c r="D1222" s="16">
        <f t="shared" si="3647"/>
        <v>0</v>
      </c>
      <c r="E1222" s="17">
        <f>D1222*Premissas!$C$6</f>
        <v>0</v>
      </c>
      <c r="F1222" s="15">
        <f t="shared" si="3648"/>
        <v>127</v>
      </c>
      <c r="G1222" s="18">
        <f>F1222*Premissas!$C$5</f>
        <v>4094.0525150268904</v>
      </c>
      <c r="H1222" s="22">
        <f t="shared" si="3649"/>
        <v>4094.0525150268904</v>
      </c>
    </row>
    <row r="1223" spans="1:12" x14ac:dyDescent="0.25">
      <c r="A1223" s="6" t="str">
        <f t="shared" ref="A1223:C1223" si="3667">A1208</f>
        <v>abril/19</v>
      </c>
      <c r="B1223" s="29">
        <f t="shared" ref="B1223" si="3668">IF(K1218*1.05&lt;C1223,K1216,K1218)</f>
        <v>127</v>
      </c>
      <c r="C1223" s="6">
        <f t="shared" ref="C1223:E1223" si="3669">C1208</f>
        <v>81.98</v>
      </c>
      <c r="D1223" s="16">
        <f t="shared" si="3647"/>
        <v>0</v>
      </c>
      <c r="E1223" s="17">
        <f>D1223*Premissas!$C$6</f>
        <v>0</v>
      </c>
      <c r="F1223" s="15">
        <f t="shared" si="3648"/>
        <v>127</v>
      </c>
      <c r="G1223" s="18">
        <f>F1223*Premissas!$C$5</f>
        <v>4094.0525150268904</v>
      </c>
      <c r="H1223" s="22">
        <f t="shared" si="3649"/>
        <v>4094.0525150268904</v>
      </c>
    </row>
    <row r="1224" spans="1:12" x14ac:dyDescent="0.25">
      <c r="A1224" s="6" t="str">
        <f t="shared" ref="A1224:C1224" si="3670">A1209</f>
        <v>março/19</v>
      </c>
      <c r="B1224" s="29">
        <f t="shared" ref="B1224" si="3671">IF(K1218*1.05&lt;C1224,K1216,K1218)</f>
        <v>127</v>
      </c>
      <c r="C1224" s="6">
        <f t="shared" ref="C1224:E1224" si="3672">C1209</f>
        <v>77.73</v>
      </c>
      <c r="D1224" s="16">
        <f t="shared" si="3647"/>
        <v>0</v>
      </c>
      <c r="E1224" s="17">
        <f>D1224*Premissas!$C$6</f>
        <v>0</v>
      </c>
      <c r="F1224" s="15">
        <f t="shared" si="3648"/>
        <v>127</v>
      </c>
      <c r="G1224" s="18">
        <f>F1224*Premissas!$C$5</f>
        <v>4094.0525150268904</v>
      </c>
      <c r="H1224" s="22">
        <f t="shared" si="3649"/>
        <v>4094.0525150268904</v>
      </c>
    </row>
    <row r="1225" spans="1:12" x14ac:dyDescent="0.25">
      <c r="A1225" s="6" t="str">
        <f t="shared" ref="A1225:C1225" si="3673">A1210</f>
        <v>fevereiro/19</v>
      </c>
      <c r="B1225" s="29">
        <f t="shared" ref="B1225" si="3674">IF(K1218*1.05&lt;C1225,K1216,K1218)</f>
        <v>127</v>
      </c>
      <c r="C1225" s="6">
        <f t="shared" ref="C1225:E1225" si="3675">C1210</f>
        <v>89.49</v>
      </c>
      <c r="D1225" s="16">
        <f t="shared" si="3647"/>
        <v>0</v>
      </c>
      <c r="E1225" s="17">
        <f>D1225*Premissas!$C$6</f>
        <v>0</v>
      </c>
      <c r="F1225" s="15">
        <f t="shared" si="3648"/>
        <v>127</v>
      </c>
      <c r="G1225" s="18">
        <f>F1225*Premissas!$C$5</f>
        <v>4094.0525150268904</v>
      </c>
      <c r="H1225" s="22">
        <f t="shared" si="3649"/>
        <v>4094.0525150268904</v>
      </c>
    </row>
    <row r="1226" spans="1:12" x14ac:dyDescent="0.25">
      <c r="A1226" s="6" t="str">
        <f t="shared" ref="A1226:C1226" si="3676">A1211</f>
        <v>janeiro/19</v>
      </c>
      <c r="B1226" s="29">
        <f t="shared" ref="B1226" si="3677">IF(K1218*1.05&lt;C1226,K1216,K1218)</f>
        <v>127</v>
      </c>
      <c r="C1226" s="6">
        <f t="shared" ref="C1226:E1226" si="3678">C1211</f>
        <v>81.09</v>
      </c>
      <c r="D1226" s="16">
        <f t="shared" si="3647"/>
        <v>0</v>
      </c>
      <c r="E1226" s="17">
        <f>D1226*Premissas!$C$6</f>
        <v>0</v>
      </c>
      <c r="F1226" s="15">
        <f t="shared" si="3648"/>
        <v>127</v>
      </c>
      <c r="G1226" s="18">
        <f>F1226*Premissas!$C$5</f>
        <v>4094.0525150268904</v>
      </c>
      <c r="H1226" s="22">
        <f t="shared" si="3649"/>
        <v>4094.0525150268904</v>
      </c>
    </row>
    <row r="1227" spans="1:12" x14ac:dyDescent="0.25">
      <c r="A1227" s="6" t="str">
        <f t="shared" ref="A1227:C1227" si="3679">A1212</f>
        <v>dezembro/18</v>
      </c>
      <c r="B1227" s="29">
        <f t="shared" ref="B1227" si="3680">IF(K1218*1.05&lt;C1227,K1216,K1218)</f>
        <v>127</v>
      </c>
      <c r="C1227" s="6">
        <f t="shared" ref="C1227:E1227" si="3681">C1212</f>
        <v>66.98</v>
      </c>
      <c r="D1227" s="16">
        <f t="shared" si="3647"/>
        <v>0</v>
      </c>
      <c r="E1227" s="17">
        <f>D1227*Premissas!$C$6</f>
        <v>0</v>
      </c>
      <c r="F1227" s="15">
        <f t="shared" si="3648"/>
        <v>127</v>
      </c>
      <c r="G1227" s="18">
        <f>F1227*Premissas!$C$5</f>
        <v>4094.0525150268904</v>
      </c>
      <c r="H1227" s="22">
        <f t="shared" si="3649"/>
        <v>4094.0525150268904</v>
      </c>
    </row>
    <row r="1228" spans="1:12" x14ac:dyDescent="0.25">
      <c r="A1228" s="6" t="str">
        <f t="shared" ref="A1228:C1228" si="3682">A1213</f>
        <v>novembro/18</v>
      </c>
      <c r="B1228" s="29">
        <f t="shared" ref="B1228" si="3683">IF(K1218*1.05&lt;C1228,K1216,K1218)</f>
        <v>127</v>
      </c>
      <c r="C1228" s="6">
        <f t="shared" ref="C1228:E1229" si="3684">C1213</f>
        <v>66.42</v>
      </c>
      <c r="D1228" s="16">
        <f t="shared" si="3647"/>
        <v>0</v>
      </c>
      <c r="E1228" s="17">
        <f>D1228*Premissas!$C$6</f>
        <v>0</v>
      </c>
      <c r="F1228" s="15">
        <f t="shared" si="3648"/>
        <v>127</v>
      </c>
      <c r="G1228" s="18">
        <f>F1228*Premissas!$C$5</f>
        <v>4094.0525150268904</v>
      </c>
      <c r="H1228" s="22">
        <f t="shared" si="3649"/>
        <v>4094.0525150268904</v>
      </c>
    </row>
    <row r="1229" spans="1:12" x14ac:dyDescent="0.25">
      <c r="A1229" s="6" t="str">
        <f t="shared" ref="A1229:C1229" si="3685">A1214</f>
        <v>Total/Média</v>
      </c>
      <c r="B1229" s="6"/>
      <c r="C1229" s="6">
        <f t="shared" si="3684"/>
        <v>89.49</v>
      </c>
      <c r="D1229" s="5"/>
      <c r="E1229" s="27">
        <f t="shared" ref="E1229" si="3686">SUM(E1217:E1228)</f>
        <v>0</v>
      </c>
      <c r="F1229" s="5"/>
      <c r="G1229" s="27">
        <f t="shared" ref="G1229:H1229" si="3687">SUM(G1217:G1228)</f>
        <v>49128.630180322682</v>
      </c>
      <c r="H1229" s="27">
        <f t="shared" si="3687"/>
        <v>49128.630180322682</v>
      </c>
    </row>
    <row r="1231" spans="1:12" x14ac:dyDescent="0.25">
      <c r="A1231" s="6" t="str">
        <f t="shared" ref="A1231:C1231" si="3688">A1216</f>
        <v>Data</v>
      </c>
      <c r="B1231" s="6" t="str">
        <f t="shared" si="3688"/>
        <v>kW (C)</v>
      </c>
      <c r="C1231" s="6" t="str">
        <f t="shared" si="3688"/>
        <v>kW (L)</v>
      </c>
      <c r="D1231" s="14" t="s">
        <v>20</v>
      </c>
      <c r="E1231" s="14" t="s">
        <v>21</v>
      </c>
      <c r="F1231" s="6" t="s">
        <v>22</v>
      </c>
      <c r="G1231" s="6" t="s">
        <v>23</v>
      </c>
      <c r="H1231" s="14" t="s">
        <v>26</v>
      </c>
      <c r="J1231" s="52" t="s">
        <v>161</v>
      </c>
      <c r="K1231">
        <f t="shared" ref="K1231:K1232" si="3689">K1216</f>
        <v>89.49</v>
      </c>
    </row>
    <row r="1232" spans="1:12" x14ac:dyDescent="0.25">
      <c r="A1232" s="6" t="str">
        <f t="shared" ref="A1232:C1232" si="3690">A1217</f>
        <v>outubro/19</v>
      </c>
      <c r="B1232" s="29">
        <f t="shared" ref="B1232" si="3691">IF(K1233*1.05&lt;C1232,K1231,K1233)</f>
        <v>128</v>
      </c>
      <c r="C1232" s="6">
        <f t="shared" ref="C1232:E1232" si="3692">C1217</f>
        <v>63.39</v>
      </c>
      <c r="D1232" s="16">
        <f t="shared" ref="D1232:D1243" si="3693">IF(C1232&gt;1.05*B1232,C1232-B1232,0)</f>
        <v>0</v>
      </c>
      <c r="E1232" s="17">
        <f>D1232*Premissas!$C$6</f>
        <v>0</v>
      </c>
      <c r="F1232" s="15">
        <f t="shared" ref="F1232:F1295" si="3694">LARGE(B1232:C1232,1)</f>
        <v>128</v>
      </c>
      <c r="G1232" s="18">
        <f>F1232*Premissas!$C$5</f>
        <v>4126.2891490034799</v>
      </c>
      <c r="H1232" s="22">
        <f t="shared" ref="H1232:H1243" si="3695">G1232+E1232</f>
        <v>4126.2891490034799</v>
      </c>
      <c r="J1232" t="s">
        <v>162</v>
      </c>
      <c r="K1232">
        <f t="shared" si="3689"/>
        <v>46.48</v>
      </c>
    </row>
    <row r="1233" spans="1:12" x14ac:dyDescent="0.25">
      <c r="A1233" s="6" t="str">
        <f t="shared" ref="A1233:C1233" si="3696">A1218</f>
        <v>setembro/19</v>
      </c>
      <c r="B1233" s="29">
        <f t="shared" ref="B1233" si="3697">IF(K1233*1.05&lt;C1233,K1231,K1233)</f>
        <v>128</v>
      </c>
      <c r="C1233" s="6">
        <f t="shared" ref="C1233:E1233" si="3698">C1218</f>
        <v>58.91</v>
      </c>
      <c r="D1233" s="16">
        <f t="shared" si="3693"/>
        <v>0</v>
      </c>
      <c r="E1233" s="17">
        <f>D1233*Premissas!$C$6</f>
        <v>0</v>
      </c>
      <c r="F1233" s="15">
        <f t="shared" si="3694"/>
        <v>128</v>
      </c>
      <c r="G1233" s="18">
        <f>F1233*Premissas!$C$5</f>
        <v>4126.2891490034799</v>
      </c>
      <c r="H1233" s="22">
        <f t="shared" si="3695"/>
        <v>4126.2891490034799</v>
      </c>
      <c r="J1233" t="s">
        <v>164</v>
      </c>
      <c r="K1233">
        <f t="shared" ref="K1233" si="3699">K1218+1</f>
        <v>128</v>
      </c>
    </row>
    <row r="1234" spans="1:12" x14ac:dyDescent="0.25">
      <c r="A1234" s="6" t="str">
        <f t="shared" ref="A1234:C1234" si="3700">A1219</f>
        <v>agosto/19</v>
      </c>
      <c r="B1234" s="29">
        <f t="shared" ref="B1234" si="3701">IF(K1233*1.05&lt;C1234,K1231,K1233)</f>
        <v>128</v>
      </c>
      <c r="C1234" s="6">
        <f t="shared" ref="C1234:E1234" si="3702">C1219</f>
        <v>46.48</v>
      </c>
      <c r="D1234" s="16">
        <f t="shared" si="3693"/>
        <v>0</v>
      </c>
      <c r="E1234" s="17">
        <f>D1234*Premissas!$C$6</f>
        <v>0</v>
      </c>
      <c r="F1234" s="15">
        <f t="shared" si="3694"/>
        <v>128</v>
      </c>
      <c r="G1234" s="18">
        <f>F1234*Premissas!$C$5</f>
        <v>4126.2891490034799</v>
      </c>
      <c r="H1234" s="22">
        <f t="shared" si="3695"/>
        <v>4126.2891490034799</v>
      </c>
      <c r="J1234" t="s">
        <v>163</v>
      </c>
      <c r="L1234" s="108">
        <f t="shared" ref="L1234" si="3703">H1244</f>
        <v>49515.469788041773</v>
      </c>
    </row>
    <row r="1235" spans="1:12" x14ac:dyDescent="0.25">
      <c r="A1235" s="6" t="str">
        <f t="shared" ref="A1235:C1235" si="3704">A1220</f>
        <v>julho/19</v>
      </c>
      <c r="B1235" s="29">
        <f t="shared" ref="B1235" si="3705">IF(K1233*1.05&lt;C1235,K1231,K1233)</f>
        <v>128</v>
      </c>
      <c r="C1235" s="6">
        <f t="shared" ref="C1235:E1235" si="3706">C1220</f>
        <v>63.17</v>
      </c>
      <c r="D1235" s="16">
        <f t="shared" si="3693"/>
        <v>0</v>
      </c>
      <c r="E1235" s="17">
        <f>D1235*Premissas!$C$6</f>
        <v>0</v>
      </c>
      <c r="F1235" s="15">
        <f t="shared" si="3694"/>
        <v>128</v>
      </c>
      <c r="G1235" s="18">
        <f>F1235*Premissas!$C$5</f>
        <v>4126.2891490034799</v>
      </c>
      <c r="H1235" s="22">
        <f t="shared" si="3695"/>
        <v>4126.2891490034799</v>
      </c>
    </row>
    <row r="1236" spans="1:12" x14ac:dyDescent="0.25">
      <c r="A1236" s="6" t="str">
        <f t="shared" ref="A1236:C1236" si="3707">A1221</f>
        <v>junho/19</v>
      </c>
      <c r="B1236" s="29">
        <f t="shared" ref="B1236" si="3708">IF(K1233*1.05&lt;C1236,K1231,K1233)</f>
        <v>128</v>
      </c>
      <c r="C1236" s="6">
        <f t="shared" ref="C1236:E1236" si="3709">C1221</f>
        <v>59.47</v>
      </c>
      <c r="D1236" s="16">
        <f t="shared" si="3693"/>
        <v>0</v>
      </c>
      <c r="E1236" s="17">
        <f>D1236*Premissas!$C$6</f>
        <v>0</v>
      </c>
      <c r="F1236" s="15">
        <f t="shared" si="3694"/>
        <v>128</v>
      </c>
      <c r="G1236" s="18">
        <f>F1236*Premissas!$C$5</f>
        <v>4126.2891490034799</v>
      </c>
      <c r="H1236" s="22">
        <f t="shared" si="3695"/>
        <v>4126.2891490034799</v>
      </c>
    </row>
    <row r="1237" spans="1:12" x14ac:dyDescent="0.25">
      <c r="A1237" s="6" t="str">
        <f t="shared" ref="A1237:C1237" si="3710">A1222</f>
        <v>maio/19</v>
      </c>
      <c r="B1237" s="29">
        <f t="shared" ref="B1237" si="3711">IF(K1233*1.05&lt;C1237,K1231,K1233)</f>
        <v>128</v>
      </c>
      <c r="C1237" s="6">
        <f t="shared" ref="C1237:E1237" si="3712">C1222</f>
        <v>61.04</v>
      </c>
      <c r="D1237" s="16">
        <f t="shared" si="3693"/>
        <v>0</v>
      </c>
      <c r="E1237" s="17">
        <f>D1237*Premissas!$C$6</f>
        <v>0</v>
      </c>
      <c r="F1237" s="15">
        <f t="shared" si="3694"/>
        <v>128</v>
      </c>
      <c r="G1237" s="18">
        <f>F1237*Premissas!$C$5</f>
        <v>4126.2891490034799</v>
      </c>
      <c r="H1237" s="22">
        <f t="shared" si="3695"/>
        <v>4126.2891490034799</v>
      </c>
    </row>
    <row r="1238" spans="1:12" x14ac:dyDescent="0.25">
      <c r="A1238" s="6" t="str">
        <f t="shared" ref="A1238:C1238" si="3713">A1223</f>
        <v>abril/19</v>
      </c>
      <c r="B1238" s="29">
        <f t="shared" ref="B1238" si="3714">IF(K1233*1.05&lt;C1238,K1231,K1233)</f>
        <v>128</v>
      </c>
      <c r="C1238" s="6">
        <f t="shared" ref="C1238:E1238" si="3715">C1223</f>
        <v>81.98</v>
      </c>
      <c r="D1238" s="16">
        <f t="shared" si="3693"/>
        <v>0</v>
      </c>
      <c r="E1238" s="17">
        <f>D1238*Premissas!$C$6</f>
        <v>0</v>
      </c>
      <c r="F1238" s="15">
        <f t="shared" si="3694"/>
        <v>128</v>
      </c>
      <c r="G1238" s="18">
        <f>F1238*Premissas!$C$5</f>
        <v>4126.2891490034799</v>
      </c>
      <c r="H1238" s="22">
        <f t="shared" si="3695"/>
        <v>4126.2891490034799</v>
      </c>
    </row>
    <row r="1239" spans="1:12" x14ac:dyDescent="0.25">
      <c r="A1239" s="6" t="str">
        <f t="shared" ref="A1239:C1239" si="3716">A1224</f>
        <v>março/19</v>
      </c>
      <c r="B1239" s="29">
        <f t="shared" ref="B1239" si="3717">IF(K1233*1.05&lt;C1239,K1231,K1233)</f>
        <v>128</v>
      </c>
      <c r="C1239" s="6">
        <f t="shared" ref="C1239:E1239" si="3718">C1224</f>
        <v>77.73</v>
      </c>
      <c r="D1239" s="16">
        <f t="shared" si="3693"/>
        <v>0</v>
      </c>
      <c r="E1239" s="17">
        <f>D1239*Premissas!$C$6</f>
        <v>0</v>
      </c>
      <c r="F1239" s="15">
        <f t="shared" si="3694"/>
        <v>128</v>
      </c>
      <c r="G1239" s="18">
        <f>F1239*Premissas!$C$5</f>
        <v>4126.2891490034799</v>
      </c>
      <c r="H1239" s="22">
        <f t="shared" si="3695"/>
        <v>4126.2891490034799</v>
      </c>
    </row>
    <row r="1240" spans="1:12" x14ac:dyDescent="0.25">
      <c r="A1240" s="6" t="str">
        <f t="shared" ref="A1240:C1240" si="3719">A1225</f>
        <v>fevereiro/19</v>
      </c>
      <c r="B1240" s="29">
        <f t="shared" ref="B1240" si="3720">IF(K1233*1.05&lt;C1240,K1231,K1233)</f>
        <v>128</v>
      </c>
      <c r="C1240" s="6">
        <f t="shared" ref="C1240:E1240" si="3721">C1225</f>
        <v>89.49</v>
      </c>
      <c r="D1240" s="16">
        <f t="shared" si="3693"/>
        <v>0</v>
      </c>
      <c r="E1240" s="17">
        <f>D1240*Premissas!$C$6</f>
        <v>0</v>
      </c>
      <c r="F1240" s="15">
        <f t="shared" si="3694"/>
        <v>128</v>
      </c>
      <c r="G1240" s="18">
        <f>F1240*Premissas!$C$5</f>
        <v>4126.2891490034799</v>
      </c>
      <c r="H1240" s="22">
        <f t="shared" si="3695"/>
        <v>4126.2891490034799</v>
      </c>
    </row>
    <row r="1241" spans="1:12" x14ac:dyDescent="0.25">
      <c r="A1241" s="6" t="str">
        <f t="shared" ref="A1241:C1241" si="3722">A1226</f>
        <v>janeiro/19</v>
      </c>
      <c r="B1241" s="29">
        <f t="shared" ref="B1241" si="3723">IF(K1233*1.05&lt;C1241,K1231,K1233)</f>
        <v>128</v>
      </c>
      <c r="C1241" s="6">
        <f t="shared" ref="C1241:E1241" si="3724">C1226</f>
        <v>81.09</v>
      </c>
      <c r="D1241" s="16">
        <f t="shared" si="3693"/>
        <v>0</v>
      </c>
      <c r="E1241" s="17">
        <f>D1241*Premissas!$C$6</f>
        <v>0</v>
      </c>
      <c r="F1241" s="15">
        <f t="shared" si="3694"/>
        <v>128</v>
      </c>
      <c r="G1241" s="18">
        <f>F1241*Premissas!$C$5</f>
        <v>4126.2891490034799</v>
      </c>
      <c r="H1241" s="22">
        <f t="shared" si="3695"/>
        <v>4126.2891490034799</v>
      </c>
    </row>
    <row r="1242" spans="1:12" x14ac:dyDescent="0.25">
      <c r="A1242" s="6" t="str">
        <f t="shared" ref="A1242:C1242" si="3725">A1227</f>
        <v>dezembro/18</v>
      </c>
      <c r="B1242" s="29">
        <f t="shared" ref="B1242" si="3726">IF(K1233*1.05&lt;C1242,K1231,K1233)</f>
        <v>128</v>
      </c>
      <c r="C1242" s="6">
        <f t="shared" ref="C1242:E1242" si="3727">C1227</f>
        <v>66.98</v>
      </c>
      <c r="D1242" s="16">
        <f t="shared" si="3693"/>
        <v>0</v>
      </c>
      <c r="E1242" s="17">
        <f>D1242*Premissas!$C$6</f>
        <v>0</v>
      </c>
      <c r="F1242" s="15">
        <f t="shared" si="3694"/>
        <v>128</v>
      </c>
      <c r="G1242" s="18">
        <f>F1242*Premissas!$C$5</f>
        <v>4126.2891490034799</v>
      </c>
      <c r="H1242" s="22">
        <f t="shared" si="3695"/>
        <v>4126.2891490034799</v>
      </c>
    </row>
    <row r="1243" spans="1:12" x14ac:dyDescent="0.25">
      <c r="A1243" s="6" t="str">
        <f t="shared" ref="A1243:C1243" si="3728">A1228</f>
        <v>novembro/18</v>
      </c>
      <c r="B1243" s="29">
        <f t="shared" ref="B1243" si="3729">IF(K1233*1.05&lt;C1243,K1231,K1233)</f>
        <v>128</v>
      </c>
      <c r="C1243" s="6">
        <f t="shared" ref="C1243:E1244" si="3730">C1228</f>
        <v>66.42</v>
      </c>
      <c r="D1243" s="16">
        <f t="shared" si="3693"/>
        <v>0</v>
      </c>
      <c r="E1243" s="17">
        <f>D1243*Premissas!$C$6</f>
        <v>0</v>
      </c>
      <c r="F1243" s="15">
        <f t="shared" si="3694"/>
        <v>128</v>
      </c>
      <c r="G1243" s="18">
        <f>F1243*Premissas!$C$5</f>
        <v>4126.2891490034799</v>
      </c>
      <c r="H1243" s="22">
        <f t="shared" si="3695"/>
        <v>4126.2891490034799</v>
      </c>
    </row>
    <row r="1244" spans="1:12" x14ac:dyDescent="0.25">
      <c r="A1244" s="6" t="str">
        <f t="shared" ref="A1244:C1244" si="3731">A1229</f>
        <v>Total/Média</v>
      </c>
      <c r="B1244" s="6"/>
      <c r="C1244" s="6">
        <f t="shared" si="3730"/>
        <v>89.49</v>
      </c>
      <c r="D1244" s="5"/>
      <c r="E1244" s="27">
        <f t="shared" ref="E1244" si="3732">SUM(E1232:E1243)</f>
        <v>0</v>
      </c>
      <c r="F1244" s="5"/>
      <c r="G1244" s="27">
        <f t="shared" ref="G1244:H1244" si="3733">SUM(G1232:G1243)</f>
        <v>49515.469788041773</v>
      </c>
      <c r="H1244" s="27">
        <f t="shared" si="3733"/>
        <v>49515.469788041773</v>
      </c>
    </row>
    <row r="1246" spans="1:12" x14ac:dyDescent="0.25">
      <c r="A1246" s="6" t="str">
        <f t="shared" ref="A1246:C1246" si="3734">A1231</f>
        <v>Data</v>
      </c>
      <c r="B1246" s="6" t="str">
        <f t="shared" si="3734"/>
        <v>kW (C)</v>
      </c>
      <c r="C1246" s="6" t="str">
        <f t="shared" si="3734"/>
        <v>kW (L)</v>
      </c>
      <c r="D1246" s="14" t="s">
        <v>20</v>
      </c>
      <c r="E1246" s="14" t="s">
        <v>21</v>
      </c>
      <c r="F1246" s="6" t="s">
        <v>22</v>
      </c>
      <c r="G1246" s="6" t="s">
        <v>23</v>
      </c>
      <c r="H1246" s="14" t="s">
        <v>26</v>
      </c>
      <c r="J1246" s="52" t="s">
        <v>161</v>
      </c>
      <c r="K1246">
        <f t="shared" ref="K1246:K1247" si="3735">K1231</f>
        <v>89.49</v>
      </c>
    </row>
    <row r="1247" spans="1:12" x14ac:dyDescent="0.25">
      <c r="A1247" s="6" t="str">
        <f t="shared" ref="A1247:C1247" si="3736">A1232</f>
        <v>outubro/19</v>
      </c>
      <c r="B1247" s="29">
        <f t="shared" ref="B1247" si="3737">IF(K1248*1.05&lt;C1247,K1246,K1248)</f>
        <v>129</v>
      </c>
      <c r="C1247" s="6">
        <f t="shared" ref="C1247:E1247" si="3738">C1232</f>
        <v>63.39</v>
      </c>
      <c r="D1247" s="16">
        <f t="shared" ref="D1247:D1258" si="3739">IF(C1247&gt;1.05*B1247,C1247-B1247,0)</f>
        <v>0</v>
      </c>
      <c r="E1247" s="17">
        <f>D1247*Premissas!$C$6</f>
        <v>0</v>
      </c>
      <c r="F1247" s="15">
        <f t="shared" ref="F1247:F1310" si="3740">LARGE(B1247:C1247,1)</f>
        <v>129</v>
      </c>
      <c r="G1247" s="18">
        <f>F1247*Premissas!$C$5</f>
        <v>4158.5257829800694</v>
      </c>
      <c r="H1247" s="22">
        <f t="shared" ref="H1247:H1258" si="3741">G1247+E1247</f>
        <v>4158.5257829800694</v>
      </c>
      <c r="J1247" t="s">
        <v>162</v>
      </c>
      <c r="K1247">
        <f t="shared" si="3735"/>
        <v>46.48</v>
      </c>
    </row>
    <row r="1248" spans="1:12" x14ac:dyDescent="0.25">
      <c r="A1248" s="6" t="str">
        <f t="shared" ref="A1248:C1248" si="3742">A1233</f>
        <v>setembro/19</v>
      </c>
      <c r="B1248" s="29">
        <f t="shared" ref="B1248" si="3743">IF(K1248*1.05&lt;C1248,K1246,K1248)</f>
        <v>129</v>
      </c>
      <c r="C1248" s="6">
        <f t="shared" ref="C1248:E1248" si="3744">C1233</f>
        <v>58.91</v>
      </c>
      <c r="D1248" s="16">
        <f t="shared" si="3739"/>
        <v>0</v>
      </c>
      <c r="E1248" s="17">
        <f>D1248*Premissas!$C$6</f>
        <v>0</v>
      </c>
      <c r="F1248" s="15">
        <f t="shared" si="3740"/>
        <v>129</v>
      </c>
      <c r="G1248" s="18">
        <f>F1248*Premissas!$C$5</f>
        <v>4158.5257829800694</v>
      </c>
      <c r="H1248" s="22">
        <f t="shared" si="3741"/>
        <v>4158.5257829800694</v>
      </c>
      <c r="J1248" t="s">
        <v>164</v>
      </c>
      <c r="K1248">
        <f t="shared" ref="K1248" si="3745">K1233+1</f>
        <v>129</v>
      </c>
    </row>
    <row r="1249" spans="1:12" x14ac:dyDescent="0.25">
      <c r="A1249" s="6" t="str">
        <f t="shared" ref="A1249:C1249" si="3746">A1234</f>
        <v>agosto/19</v>
      </c>
      <c r="B1249" s="29">
        <f t="shared" ref="B1249" si="3747">IF(K1248*1.05&lt;C1249,K1246,K1248)</f>
        <v>129</v>
      </c>
      <c r="C1249" s="6">
        <f t="shared" ref="C1249:E1249" si="3748">C1234</f>
        <v>46.48</v>
      </c>
      <c r="D1249" s="16">
        <f t="shared" si="3739"/>
        <v>0</v>
      </c>
      <c r="E1249" s="17">
        <f>D1249*Premissas!$C$6</f>
        <v>0</v>
      </c>
      <c r="F1249" s="15">
        <f t="shared" si="3740"/>
        <v>129</v>
      </c>
      <c r="G1249" s="18">
        <f>F1249*Premissas!$C$5</f>
        <v>4158.5257829800694</v>
      </c>
      <c r="H1249" s="22">
        <f t="shared" si="3741"/>
        <v>4158.5257829800694</v>
      </c>
      <c r="J1249" t="s">
        <v>163</v>
      </c>
      <c r="L1249" s="108">
        <f t="shared" ref="L1249" si="3749">H1259</f>
        <v>49902.309395760829</v>
      </c>
    </row>
    <row r="1250" spans="1:12" x14ac:dyDescent="0.25">
      <c r="A1250" s="6" t="str">
        <f t="shared" ref="A1250:C1250" si="3750">A1235</f>
        <v>julho/19</v>
      </c>
      <c r="B1250" s="29">
        <f t="shared" ref="B1250" si="3751">IF(K1248*1.05&lt;C1250,K1246,K1248)</f>
        <v>129</v>
      </c>
      <c r="C1250" s="6">
        <f t="shared" ref="C1250:E1250" si="3752">C1235</f>
        <v>63.17</v>
      </c>
      <c r="D1250" s="16">
        <f t="shared" si="3739"/>
        <v>0</v>
      </c>
      <c r="E1250" s="17">
        <f>D1250*Premissas!$C$6</f>
        <v>0</v>
      </c>
      <c r="F1250" s="15">
        <f t="shared" si="3740"/>
        <v>129</v>
      </c>
      <c r="G1250" s="18">
        <f>F1250*Premissas!$C$5</f>
        <v>4158.5257829800694</v>
      </c>
      <c r="H1250" s="22">
        <f t="shared" si="3741"/>
        <v>4158.5257829800694</v>
      </c>
    </row>
    <row r="1251" spans="1:12" x14ac:dyDescent="0.25">
      <c r="A1251" s="6" t="str">
        <f t="shared" ref="A1251:C1251" si="3753">A1236</f>
        <v>junho/19</v>
      </c>
      <c r="B1251" s="29">
        <f t="shared" ref="B1251" si="3754">IF(K1248*1.05&lt;C1251,K1246,K1248)</f>
        <v>129</v>
      </c>
      <c r="C1251" s="6">
        <f t="shared" ref="C1251:E1251" si="3755">C1236</f>
        <v>59.47</v>
      </c>
      <c r="D1251" s="16">
        <f t="shared" si="3739"/>
        <v>0</v>
      </c>
      <c r="E1251" s="17">
        <f>D1251*Premissas!$C$6</f>
        <v>0</v>
      </c>
      <c r="F1251" s="15">
        <f t="shared" si="3740"/>
        <v>129</v>
      </c>
      <c r="G1251" s="18">
        <f>F1251*Premissas!$C$5</f>
        <v>4158.5257829800694</v>
      </c>
      <c r="H1251" s="22">
        <f t="shared" si="3741"/>
        <v>4158.5257829800694</v>
      </c>
    </row>
    <row r="1252" spans="1:12" x14ac:dyDescent="0.25">
      <c r="A1252" s="6" t="str">
        <f t="shared" ref="A1252:C1252" si="3756">A1237</f>
        <v>maio/19</v>
      </c>
      <c r="B1252" s="29">
        <f t="shared" ref="B1252" si="3757">IF(K1248*1.05&lt;C1252,K1246,K1248)</f>
        <v>129</v>
      </c>
      <c r="C1252" s="6">
        <f t="shared" ref="C1252:E1252" si="3758">C1237</f>
        <v>61.04</v>
      </c>
      <c r="D1252" s="16">
        <f t="shared" si="3739"/>
        <v>0</v>
      </c>
      <c r="E1252" s="17">
        <f>D1252*Premissas!$C$6</f>
        <v>0</v>
      </c>
      <c r="F1252" s="15">
        <f t="shared" si="3740"/>
        <v>129</v>
      </c>
      <c r="G1252" s="18">
        <f>F1252*Premissas!$C$5</f>
        <v>4158.5257829800694</v>
      </c>
      <c r="H1252" s="22">
        <f t="shared" si="3741"/>
        <v>4158.5257829800694</v>
      </c>
    </row>
    <row r="1253" spans="1:12" x14ac:dyDescent="0.25">
      <c r="A1253" s="6" t="str">
        <f t="shared" ref="A1253:C1253" si="3759">A1238</f>
        <v>abril/19</v>
      </c>
      <c r="B1253" s="29">
        <f t="shared" ref="B1253" si="3760">IF(K1248*1.05&lt;C1253,K1246,K1248)</f>
        <v>129</v>
      </c>
      <c r="C1253" s="6">
        <f t="shared" ref="C1253:E1253" si="3761">C1238</f>
        <v>81.98</v>
      </c>
      <c r="D1253" s="16">
        <f t="shared" si="3739"/>
        <v>0</v>
      </c>
      <c r="E1253" s="17">
        <f>D1253*Premissas!$C$6</f>
        <v>0</v>
      </c>
      <c r="F1253" s="15">
        <f t="shared" si="3740"/>
        <v>129</v>
      </c>
      <c r="G1253" s="18">
        <f>F1253*Premissas!$C$5</f>
        <v>4158.5257829800694</v>
      </c>
      <c r="H1253" s="22">
        <f t="shared" si="3741"/>
        <v>4158.5257829800694</v>
      </c>
    </row>
    <row r="1254" spans="1:12" x14ac:dyDescent="0.25">
      <c r="A1254" s="6" t="str">
        <f t="shared" ref="A1254:C1254" si="3762">A1239</f>
        <v>março/19</v>
      </c>
      <c r="B1254" s="29">
        <f t="shared" ref="B1254" si="3763">IF(K1248*1.05&lt;C1254,K1246,K1248)</f>
        <v>129</v>
      </c>
      <c r="C1254" s="6">
        <f t="shared" ref="C1254:E1254" si="3764">C1239</f>
        <v>77.73</v>
      </c>
      <c r="D1254" s="16">
        <f t="shared" si="3739"/>
        <v>0</v>
      </c>
      <c r="E1254" s="17">
        <f>D1254*Premissas!$C$6</f>
        <v>0</v>
      </c>
      <c r="F1254" s="15">
        <f t="shared" si="3740"/>
        <v>129</v>
      </c>
      <c r="G1254" s="18">
        <f>F1254*Premissas!$C$5</f>
        <v>4158.5257829800694</v>
      </c>
      <c r="H1254" s="22">
        <f t="shared" si="3741"/>
        <v>4158.5257829800694</v>
      </c>
    </row>
    <row r="1255" spans="1:12" x14ac:dyDescent="0.25">
      <c r="A1255" s="6" t="str">
        <f t="shared" ref="A1255:C1255" si="3765">A1240</f>
        <v>fevereiro/19</v>
      </c>
      <c r="B1255" s="29">
        <f t="shared" ref="B1255" si="3766">IF(K1248*1.05&lt;C1255,K1246,K1248)</f>
        <v>129</v>
      </c>
      <c r="C1255" s="6">
        <f t="shared" ref="C1255:E1255" si="3767">C1240</f>
        <v>89.49</v>
      </c>
      <c r="D1255" s="16">
        <f t="shared" si="3739"/>
        <v>0</v>
      </c>
      <c r="E1255" s="17">
        <f>D1255*Premissas!$C$6</f>
        <v>0</v>
      </c>
      <c r="F1255" s="15">
        <f t="shared" si="3740"/>
        <v>129</v>
      </c>
      <c r="G1255" s="18">
        <f>F1255*Premissas!$C$5</f>
        <v>4158.5257829800694</v>
      </c>
      <c r="H1255" s="22">
        <f t="shared" si="3741"/>
        <v>4158.5257829800694</v>
      </c>
    </row>
    <row r="1256" spans="1:12" x14ac:dyDescent="0.25">
      <c r="A1256" s="6" t="str">
        <f t="shared" ref="A1256:C1256" si="3768">A1241</f>
        <v>janeiro/19</v>
      </c>
      <c r="B1256" s="29">
        <f t="shared" ref="B1256" si="3769">IF(K1248*1.05&lt;C1256,K1246,K1248)</f>
        <v>129</v>
      </c>
      <c r="C1256" s="6">
        <f t="shared" ref="C1256:E1256" si="3770">C1241</f>
        <v>81.09</v>
      </c>
      <c r="D1256" s="16">
        <f t="shared" si="3739"/>
        <v>0</v>
      </c>
      <c r="E1256" s="17">
        <f>D1256*Premissas!$C$6</f>
        <v>0</v>
      </c>
      <c r="F1256" s="15">
        <f t="shared" si="3740"/>
        <v>129</v>
      </c>
      <c r="G1256" s="18">
        <f>F1256*Premissas!$C$5</f>
        <v>4158.5257829800694</v>
      </c>
      <c r="H1256" s="22">
        <f t="shared" si="3741"/>
        <v>4158.5257829800694</v>
      </c>
    </row>
    <row r="1257" spans="1:12" x14ac:dyDescent="0.25">
      <c r="A1257" s="6" t="str">
        <f t="shared" ref="A1257:C1257" si="3771">A1242</f>
        <v>dezembro/18</v>
      </c>
      <c r="B1257" s="29">
        <f t="shared" ref="B1257" si="3772">IF(K1248*1.05&lt;C1257,K1246,K1248)</f>
        <v>129</v>
      </c>
      <c r="C1257" s="6">
        <f t="shared" ref="C1257:E1257" si="3773">C1242</f>
        <v>66.98</v>
      </c>
      <c r="D1257" s="16">
        <f t="shared" si="3739"/>
        <v>0</v>
      </c>
      <c r="E1257" s="17">
        <f>D1257*Premissas!$C$6</f>
        <v>0</v>
      </c>
      <c r="F1257" s="15">
        <f t="shared" si="3740"/>
        <v>129</v>
      </c>
      <c r="G1257" s="18">
        <f>F1257*Premissas!$C$5</f>
        <v>4158.5257829800694</v>
      </c>
      <c r="H1257" s="22">
        <f t="shared" si="3741"/>
        <v>4158.5257829800694</v>
      </c>
    </row>
    <row r="1258" spans="1:12" x14ac:dyDescent="0.25">
      <c r="A1258" s="6" t="str">
        <f t="shared" ref="A1258:C1258" si="3774">A1243</f>
        <v>novembro/18</v>
      </c>
      <c r="B1258" s="29">
        <f t="shared" ref="B1258" si="3775">IF(K1248*1.05&lt;C1258,K1246,K1248)</f>
        <v>129</v>
      </c>
      <c r="C1258" s="6">
        <f t="shared" ref="C1258:E1259" si="3776">C1243</f>
        <v>66.42</v>
      </c>
      <c r="D1258" s="16">
        <f t="shared" si="3739"/>
        <v>0</v>
      </c>
      <c r="E1258" s="17">
        <f>D1258*Premissas!$C$6</f>
        <v>0</v>
      </c>
      <c r="F1258" s="15">
        <f t="shared" si="3740"/>
        <v>129</v>
      </c>
      <c r="G1258" s="18">
        <f>F1258*Premissas!$C$5</f>
        <v>4158.5257829800694</v>
      </c>
      <c r="H1258" s="22">
        <f t="shared" si="3741"/>
        <v>4158.5257829800694</v>
      </c>
    </row>
    <row r="1259" spans="1:12" x14ac:dyDescent="0.25">
      <c r="A1259" s="6" t="str">
        <f t="shared" ref="A1259:C1259" si="3777">A1244</f>
        <v>Total/Média</v>
      </c>
      <c r="B1259" s="6"/>
      <c r="C1259" s="6">
        <f t="shared" si="3776"/>
        <v>89.49</v>
      </c>
      <c r="D1259" s="5"/>
      <c r="E1259" s="27">
        <f t="shared" ref="E1259" si="3778">SUM(E1247:E1258)</f>
        <v>0</v>
      </c>
      <c r="F1259" s="5"/>
      <c r="G1259" s="27">
        <f t="shared" ref="G1259:H1259" si="3779">SUM(G1247:G1258)</f>
        <v>49902.309395760829</v>
      </c>
      <c r="H1259" s="27">
        <f t="shared" si="3779"/>
        <v>49902.309395760829</v>
      </c>
    </row>
    <row r="1261" spans="1:12" x14ac:dyDescent="0.25">
      <c r="A1261" s="6" t="str">
        <f t="shared" ref="A1261:C1261" si="3780">A1246</f>
        <v>Data</v>
      </c>
      <c r="B1261" s="6" t="str">
        <f t="shared" si="3780"/>
        <v>kW (C)</v>
      </c>
      <c r="C1261" s="6" t="str">
        <f t="shared" si="3780"/>
        <v>kW (L)</v>
      </c>
      <c r="D1261" s="14" t="s">
        <v>20</v>
      </c>
      <c r="E1261" s="14" t="s">
        <v>21</v>
      </c>
      <c r="F1261" s="6" t="s">
        <v>22</v>
      </c>
      <c r="G1261" s="6" t="s">
        <v>23</v>
      </c>
      <c r="H1261" s="14" t="s">
        <v>26</v>
      </c>
      <c r="J1261" s="52" t="s">
        <v>161</v>
      </c>
      <c r="K1261">
        <f t="shared" ref="K1261:K1262" si="3781">K1246</f>
        <v>89.49</v>
      </c>
    </row>
    <row r="1262" spans="1:12" x14ac:dyDescent="0.25">
      <c r="A1262" s="6" t="str">
        <f t="shared" ref="A1262:C1262" si="3782">A1247</f>
        <v>outubro/19</v>
      </c>
      <c r="B1262" s="29">
        <f t="shared" ref="B1262" si="3783">IF(K1263*1.05&lt;C1262,K1261,K1263)</f>
        <v>130</v>
      </c>
      <c r="C1262" s="6">
        <f t="shared" ref="C1262:E1262" si="3784">C1247</f>
        <v>63.39</v>
      </c>
      <c r="D1262" s="16">
        <f t="shared" ref="D1262:D1273" si="3785">IF(C1262&gt;1.05*B1262,C1262-B1262,0)</f>
        <v>0</v>
      </c>
      <c r="E1262" s="17">
        <f>D1262*Premissas!$C$6</f>
        <v>0</v>
      </c>
      <c r="F1262" s="15">
        <f t="shared" ref="F1262:F1325" si="3786">LARGE(B1262:C1262,1)</f>
        <v>130</v>
      </c>
      <c r="G1262" s="18">
        <f>F1262*Premissas!$C$5</f>
        <v>4190.7624169566589</v>
      </c>
      <c r="H1262" s="22">
        <f t="shared" ref="H1262:H1273" si="3787">G1262+E1262</f>
        <v>4190.7624169566589</v>
      </c>
      <c r="J1262" t="s">
        <v>162</v>
      </c>
      <c r="K1262">
        <f t="shared" si="3781"/>
        <v>46.48</v>
      </c>
    </row>
    <row r="1263" spans="1:12" x14ac:dyDescent="0.25">
      <c r="A1263" s="6" t="str">
        <f t="shared" ref="A1263:C1263" si="3788">A1248</f>
        <v>setembro/19</v>
      </c>
      <c r="B1263" s="29">
        <f t="shared" ref="B1263" si="3789">IF(K1263*1.05&lt;C1263,K1261,K1263)</f>
        <v>130</v>
      </c>
      <c r="C1263" s="6">
        <f t="shared" ref="C1263:E1263" si="3790">C1248</f>
        <v>58.91</v>
      </c>
      <c r="D1263" s="16">
        <f t="shared" si="3785"/>
        <v>0</v>
      </c>
      <c r="E1263" s="17">
        <f>D1263*Premissas!$C$6</f>
        <v>0</v>
      </c>
      <c r="F1263" s="15">
        <f t="shared" si="3786"/>
        <v>130</v>
      </c>
      <c r="G1263" s="18">
        <f>F1263*Premissas!$C$5</f>
        <v>4190.7624169566589</v>
      </c>
      <c r="H1263" s="22">
        <f t="shared" si="3787"/>
        <v>4190.7624169566589</v>
      </c>
      <c r="J1263" t="s">
        <v>164</v>
      </c>
      <c r="K1263">
        <f t="shared" ref="K1263" si="3791">K1248+1</f>
        <v>130</v>
      </c>
    </row>
    <row r="1264" spans="1:12" x14ac:dyDescent="0.25">
      <c r="A1264" s="6" t="str">
        <f t="shared" ref="A1264:C1264" si="3792">A1249</f>
        <v>agosto/19</v>
      </c>
      <c r="B1264" s="29">
        <f t="shared" ref="B1264" si="3793">IF(K1263*1.05&lt;C1264,K1261,K1263)</f>
        <v>130</v>
      </c>
      <c r="C1264" s="6">
        <f t="shared" ref="C1264:E1264" si="3794">C1249</f>
        <v>46.48</v>
      </c>
      <c r="D1264" s="16">
        <f t="shared" si="3785"/>
        <v>0</v>
      </c>
      <c r="E1264" s="17">
        <f>D1264*Premissas!$C$6</f>
        <v>0</v>
      </c>
      <c r="F1264" s="15">
        <f t="shared" si="3786"/>
        <v>130</v>
      </c>
      <c r="G1264" s="18">
        <f>F1264*Premissas!$C$5</f>
        <v>4190.7624169566589</v>
      </c>
      <c r="H1264" s="22">
        <f t="shared" si="3787"/>
        <v>4190.7624169566589</v>
      </c>
      <c r="J1264" t="s">
        <v>163</v>
      </c>
      <c r="L1264" s="108">
        <f t="shared" ref="L1264" si="3795">H1274</f>
        <v>50289.149003479892</v>
      </c>
    </row>
    <row r="1265" spans="1:12" x14ac:dyDescent="0.25">
      <c r="A1265" s="6" t="str">
        <f t="shared" ref="A1265:C1265" si="3796">A1250</f>
        <v>julho/19</v>
      </c>
      <c r="B1265" s="29">
        <f t="shared" ref="B1265" si="3797">IF(K1263*1.05&lt;C1265,K1261,K1263)</f>
        <v>130</v>
      </c>
      <c r="C1265" s="6">
        <f t="shared" ref="C1265:E1265" si="3798">C1250</f>
        <v>63.17</v>
      </c>
      <c r="D1265" s="16">
        <f t="shared" si="3785"/>
        <v>0</v>
      </c>
      <c r="E1265" s="17">
        <f>D1265*Premissas!$C$6</f>
        <v>0</v>
      </c>
      <c r="F1265" s="15">
        <f t="shared" si="3786"/>
        <v>130</v>
      </c>
      <c r="G1265" s="18">
        <f>F1265*Premissas!$C$5</f>
        <v>4190.7624169566589</v>
      </c>
      <c r="H1265" s="22">
        <f t="shared" si="3787"/>
        <v>4190.7624169566589</v>
      </c>
    </row>
    <row r="1266" spans="1:12" x14ac:dyDescent="0.25">
      <c r="A1266" s="6" t="str">
        <f t="shared" ref="A1266:C1266" si="3799">A1251</f>
        <v>junho/19</v>
      </c>
      <c r="B1266" s="29">
        <f t="shared" ref="B1266" si="3800">IF(K1263*1.05&lt;C1266,K1261,K1263)</f>
        <v>130</v>
      </c>
      <c r="C1266" s="6">
        <f t="shared" ref="C1266:E1266" si="3801">C1251</f>
        <v>59.47</v>
      </c>
      <c r="D1266" s="16">
        <f t="shared" si="3785"/>
        <v>0</v>
      </c>
      <c r="E1266" s="17">
        <f>D1266*Premissas!$C$6</f>
        <v>0</v>
      </c>
      <c r="F1266" s="15">
        <f t="shared" si="3786"/>
        <v>130</v>
      </c>
      <c r="G1266" s="18">
        <f>F1266*Premissas!$C$5</f>
        <v>4190.7624169566589</v>
      </c>
      <c r="H1266" s="22">
        <f t="shared" si="3787"/>
        <v>4190.7624169566589</v>
      </c>
    </row>
    <row r="1267" spans="1:12" x14ac:dyDescent="0.25">
      <c r="A1267" s="6" t="str">
        <f t="shared" ref="A1267:C1267" si="3802">A1252</f>
        <v>maio/19</v>
      </c>
      <c r="B1267" s="29">
        <f t="shared" ref="B1267" si="3803">IF(K1263*1.05&lt;C1267,K1261,K1263)</f>
        <v>130</v>
      </c>
      <c r="C1267" s="6">
        <f t="shared" ref="C1267:E1267" si="3804">C1252</f>
        <v>61.04</v>
      </c>
      <c r="D1267" s="16">
        <f t="shared" si="3785"/>
        <v>0</v>
      </c>
      <c r="E1267" s="17">
        <f>D1267*Premissas!$C$6</f>
        <v>0</v>
      </c>
      <c r="F1267" s="15">
        <f t="shared" si="3786"/>
        <v>130</v>
      </c>
      <c r="G1267" s="18">
        <f>F1267*Premissas!$C$5</f>
        <v>4190.7624169566589</v>
      </c>
      <c r="H1267" s="22">
        <f t="shared" si="3787"/>
        <v>4190.7624169566589</v>
      </c>
    </row>
    <row r="1268" spans="1:12" x14ac:dyDescent="0.25">
      <c r="A1268" s="6" t="str">
        <f t="shared" ref="A1268:C1268" si="3805">A1253</f>
        <v>abril/19</v>
      </c>
      <c r="B1268" s="29">
        <f t="shared" ref="B1268" si="3806">IF(K1263*1.05&lt;C1268,K1261,K1263)</f>
        <v>130</v>
      </c>
      <c r="C1268" s="6">
        <f t="shared" ref="C1268:E1268" si="3807">C1253</f>
        <v>81.98</v>
      </c>
      <c r="D1268" s="16">
        <f t="shared" si="3785"/>
        <v>0</v>
      </c>
      <c r="E1268" s="17">
        <f>D1268*Premissas!$C$6</f>
        <v>0</v>
      </c>
      <c r="F1268" s="15">
        <f t="shared" si="3786"/>
        <v>130</v>
      </c>
      <c r="G1268" s="18">
        <f>F1268*Premissas!$C$5</f>
        <v>4190.7624169566589</v>
      </c>
      <c r="H1268" s="22">
        <f t="shared" si="3787"/>
        <v>4190.7624169566589</v>
      </c>
    </row>
    <row r="1269" spans="1:12" x14ac:dyDescent="0.25">
      <c r="A1269" s="6" t="str">
        <f t="shared" ref="A1269:C1269" si="3808">A1254</f>
        <v>março/19</v>
      </c>
      <c r="B1269" s="29">
        <f t="shared" ref="B1269" si="3809">IF(K1263*1.05&lt;C1269,K1261,K1263)</f>
        <v>130</v>
      </c>
      <c r="C1269" s="6">
        <f t="shared" ref="C1269:E1269" si="3810">C1254</f>
        <v>77.73</v>
      </c>
      <c r="D1269" s="16">
        <f t="shared" si="3785"/>
        <v>0</v>
      </c>
      <c r="E1269" s="17">
        <f>D1269*Premissas!$C$6</f>
        <v>0</v>
      </c>
      <c r="F1269" s="15">
        <f t="shared" si="3786"/>
        <v>130</v>
      </c>
      <c r="G1269" s="18">
        <f>F1269*Premissas!$C$5</f>
        <v>4190.7624169566589</v>
      </c>
      <c r="H1269" s="22">
        <f t="shared" si="3787"/>
        <v>4190.7624169566589</v>
      </c>
    </row>
    <row r="1270" spans="1:12" x14ac:dyDescent="0.25">
      <c r="A1270" s="6" t="str">
        <f t="shared" ref="A1270:C1270" si="3811">A1255</f>
        <v>fevereiro/19</v>
      </c>
      <c r="B1270" s="29">
        <f t="shared" ref="B1270" si="3812">IF(K1263*1.05&lt;C1270,K1261,K1263)</f>
        <v>130</v>
      </c>
      <c r="C1270" s="6">
        <f t="shared" ref="C1270:E1270" si="3813">C1255</f>
        <v>89.49</v>
      </c>
      <c r="D1270" s="16">
        <f t="shared" si="3785"/>
        <v>0</v>
      </c>
      <c r="E1270" s="17">
        <f>D1270*Premissas!$C$6</f>
        <v>0</v>
      </c>
      <c r="F1270" s="15">
        <f t="shared" si="3786"/>
        <v>130</v>
      </c>
      <c r="G1270" s="18">
        <f>F1270*Premissas!$C$5</f>
        <v>4190.7624169566589</v>
      </c>
      <c r="H1270" s="22">
        <f t="shared" si="3787"/>
        <v>4190.7624169566589</v>
      </c>
    </row>
    <row r="1271" spans="1:12" x14ac:dyDescent="0.25">
      <c r="A1271" s="6" t="str">
        <f t="shared" ref="A1271:C1271" si="3814">A1256</f>
        <v>janeiro/19</v>
      </c>
      <c r="B1271" s="29">
        <f t="shared" ref="B1271" si="3815">IF(K1263*1.05&lt;C1271,K1261,K1263)</f>
        <v>130</v>
      </c>
      <c r="C1271" s="6">
        <f t="shared" ref="C1271:E1271" si="3816">C1256</f>
        <v>81.09</v>
      </c>
      <c r="D1271" s="16">
        <f t="shared" si="3785"/>
        <v>0</v>
      </c>
      <c r="E1271" s="17">
        <f>D1271*Premissas!$C$6</f>
        <v>0</v>
      </c>
      <c r="F1271" s="15">
        <f t="shared" si="3786"/>
        <v>130</v>
      </c>
      <c r="G1271" s="18">
        <f>F1271*Premissas!$C$5</f>
        <v>4190.7624169566589</v>
      </c>
      <c r="H1271" s="22">
        <f t="shared" si="3787"/>
        <v>4190.7624169566589</v>
      </c>
    </row>
    <row r="1272" spans="1:12" x14ac:dyDescent="0.25">
      <c r="A1272" s="6" t="str">
        <f t="shared" ref="A1272:C1272" si="3817">A1257</f>
        <v>dezembro/18</v>
      </c>
      <c r="B1272" s="29">
        <f t="shared" ref="B1272" si="3818">IF(K1263*1.05&lt;C1272,K1261,K1263)</f>
        <v>130</v>
      </c>
      <c r="C1272" s="6">
        <f t="shared" ref="C1272:E1272" si="3819">C1257</f>
        <v>66.98</v>
      </c>
      <c r="D1272" s="16">
        <f t="shared" si="3785"/>
        <v>0</v>
      </c>
      <c r="E1272" s="17">
        <f>D1272*Premissas!$C$6</f>
        <v>0</v>
      </c>
      <c r="F1272" s="15">
        <f t="shared" si="3786"/>
        <v>130</v>
      </c>
      <c r="G1272" s="18">
        <f>F1272*Premissas!$C$5</f>
        <v>4190.7624169566589</v>
      </c>
      <c r="H1272" s="22">
        <f t="shared" si="3787"/>
        <v>4190.7624169566589</v>
      </c>
    </row>
    <row r="1273" spans="1:12" x14ac:dyDescent="0.25">
      <c r="A1273" s="6" t="str">
        <f t="shared" ref="A1273:C1273" si="3820">A1258</f>
        <v>novembro/18</v>
      </c>
      <c r="B1273" s="29">
        <f t="shared" ref="B1273" si="3821">IF(K1263*1.05&lt;C1273,K1261,K1263)</f>
        <v>130</v>
      </c>
      <c r="C1273" s="6">
        <f t="shared" ref="C1273:E1274" si="3822">C1258</f>
        <v>66.42</v>
      </c>
      <c r="D1273" s="16">
        <f t="shared" si="3785"/>
        <v>0</v>
      </c>
      <c r="E1273" s="17">
        <f>D1273*Premissas!$C$6</f>
        <v>0</v>
      </c>
      <c r="F1273" s="15">
        <f t="shared" si="3786"/>
        <v>130</v>
      </c>
      <c r="G1273" s="18">
        <f>F1273*Premissas!$C$5</f>
        <v>4190.7624169566589</v>
      </c>
      <c r="H1273" s="22">
        <f t="shared" si="3787"/>
        <v>4190.7624169566589</v>
      </c>
    </row>
    <row r="1274" spans="1:12" x14ac:dyDescent="0.25">
      <c r="A1274" s="6" t="str">
        <f t="shared" ref="A1274:C1274" si="3823">A1259</f>
        <v>Total/Média</v>
      </c>
      <c r="B1274" s="6"/>
      <c r="C1274" s="6">
        <f t="shared" si="3822"/>
        <v>89.49</v>
      </c>
      <c r="D1274" s="5"/>
      <c r="E1274" s="27">
        <f t="shared" ref="E1274" si="3824">SUM(E1262:E1273)</f>
        <v>0</v>
      </c>
      <c r="F1274" s="5"/>
      <c r="G1274" s="27">
        <f t="shared" ref="G1274:H1274" si="3825">SUM(G1262:G1273)</f>
        <v>50289.149003479892</v>
      </c>
      <c r="H1274" s="27">
        <f t="shared" si="3825"/>
        <v>50289.149003479892</v>
      </c>
    </row>
    <row r="1276" spans="1:12" x14ac:dyDescent="0.25">
      <c r="A1276" s="6" t="str">
        <f t="shared" ref="A1276:C1276" si="3826">A1261</f>
        <v>Data</v>
      </c>
      <c r="B1276" s="6" t="str">
        <f t="shared" si="3826"/>
        <v>kW (C)</v>
      </c>
      <c r="C1276" s="6" t="str">
        <f t="shared" si="3826"/>
        <v>kW (L)</v>
      </c>
      <c r="D1276" s="14" t="s">
        <v>20</v>
      </c>
      <c r="E1276" s="14" t="s">
        <v>21</v>
      </c>
      <c r="F1276" s="6" t="s">
        <v>22</v>
      </c>
      <c r="G1276" s="6" t="s">
        <v>23</v>
      </c>
      <c r="H1276" s="14" t="s">
        <v>26</v>
      </c>
      <c r="J1276" s="52" t="s">
        <v>161</v>
      </c>
      <c r="K1276">
        <f t="shared" ref="K1276:K1277" si="3827">K1261</f>
        <v>89.49</v>
      </c>
    </row>
    <row r="1277" spans="1:12" x14ac:dyDescent="0.25">
      <c r="A1277" s="6" t="str">
        <f t="shared" ref="A1277:C1277" si="3828">A1262</f>
        <v>outubro/19</v>
      </c>
      <c r="B1277" s="29">
        <f t="shared" ref="B1277" si="3829">IF(K1278*1.05&lt;C1277,K1276,K1278)</f>
        <v>131</v>
      </c>
      <c r="C1277" s="6">
        <f t="shared" ref="C1277:E1277" si="3830">C1262</f>
        <v>63.39</v>
      </c>
      <c r="D1277" s="16">
        <f t="shared" ref="D1277:D1288" si="3831">IF(C1277&gt;1.05*B1277,C1277-B1277,0)</f>
        <v>0</v>
      </c>
      <c r="E1277" s="17">
        <f>D1277*Premissas!$C$6</f>
        <v>0</v>
      </c>
      <c r="F1277" s="15">
        <f t="shared" ref="F1277:F1340" si="3832">LARGE(B1277:C1277,1)</f>
        <v>131</v>
      </c>
      <c r="G1277" s="18">
        <f>F1277*Premissas!$C$5</f>
        <v>4222.9990509332492</v>
      </c>
      <c r="H1277" s="22">
        <f t="shared" ref="H1277:H1288" si="3833">G1277+E1277</f>
        <v>4222.9990509332492</v>
      </c>
      <c r="J1277" t="s">
        <v>162</v>
      </c>
      <c r="K1277">
        <f t="shared" si="3827"/>
        <v>46.48</v>
      </c>
    </row>
    <row r="1278" spans="1:12" x14ac:dyDescent="0.25">
      <c r="A1278" s="6" t="str">
        <f t="shared" ref="A1278:C1278" si="3834">A1263</f>
        <v>setembro/19</v>
      </c>
      <c r="B1278" s="29">
        <f t="shared" ref="B1278" si="3835">IF(K1278*1.05&lt;C1278,K1276,K1278)</f>
        <v>131</v>
      </c>
      <c r="C1278" s="6">
        <f t="shared" ref="C1278:E1278" si="3836">C1263</f>
        <v>58.91</v>
      </c>
      <c r="D1278" s="16">
        <f t="shared" si="3831"/>
        <v>0</v>
      </c>
      <c r="E1278" s="17">
        <f>D1278*Premissas!$C$6</f>
        <v>0</v>
      </c>
      <c r="F1278" s="15">
        <f t="shared" si="3832"/>
        <v>131</v>
      </c>
      <c r="G1278" s="18">
        <f>F1278*Premissas!$C$5</f>
        <v>4222.9990509332492</v>
      </c>
      <c r="H1278" s="22">
        <f t="shared" si="3833"/>
        <v>4222.9990509332492</v>
      </c>
      <c r="J1278" t="s">
        <v>164</v>
      </c>
      <c r="K1278">
        <f t="shared" ref="K1278" si="3837">K1263+1</f>
        <v>131</v>
      </c>
    </row>
    <row r="1279" spans="1:12" x14ac:dyDescent="0.25">
      <c r="A1279" s="6" t="str">
        <f t="shared" ref="A1279:C1279" si="3838">A1264</f>
        <v>agosto/19</v>
      </c>
      <c r="B1279" s="29">
        <f t="shared" ref="B1279" si="3839">IF(K1278*1.05&lt;C1279,K1276,K1278)</f>
        <v>131</v>
      </c>
      <c r="C1279" s="6">
        <f t="shared" ref="C1279:E1279" si="3840">C1264</f>
        <v>46.48</v>
      </c>
      <c r="D1279" s="16">
        <f t="shared" si="3831"/>
        <v>0</v>
      </c>
      <c r="E1279" s="17">
        <f>D1279*Premissas!$C$6</f>
        <v>0</v>
      </c>
      <c r="F1279" s="15">
        <f t="shared" si="3832"/>
        <v>131</v>
      </c>
      <c r="G1279" s="18">
        <f>F1279*Premissas!$C$5</f>
        <v>4222.9990509332492</v>
      </c>
      <c r="H1279" s="22">
        <f t="shared" si="3833"/>
        <v>4222.9990509332492</v>
      </c>
      <c r="J1279" t="s">
        <v>163</v>
      </c>
      <c r="L1279" s="108">
        <f t="shared" ref="L1279" si="3841">H1289</f>
        <v>50675.988611198991</v>
      </c>
    </row>
    <row r="1280" spans="1:12" x14ac:dyDescent="0.25">
      <c r="A1280" s="6" t="str">
        <f t="shared" ref="A1280:C1280" si="3842">A1265</f>
        <v>julho/19</v>
      </c>
      <c r="B1280" s="29">
        <f t="shared" ref="B1280" si="3843">IF(K1278*1.05&lt;C1280,K1276,K1278)</f>
        <v>131</v>
      </c>
      <c r="C1280" s="6">
        <f t="shared" ref="C1280:E1280" si="3844">C1265</f>
        <v>63.17</v>
      </c>
      <c r="D1280" s="16">
        <f t="shared" si="3831"/>
        <v>0</v>
      </c>
      <c r="E1280" s="17">
        <f>D1280*Premissas!$C$6</f>
        <v>0</v>
      </c>
      <c r="F1280" s="15">
        <f t="shared" si="3832"/>
        <v>131</v>
      </c>
      <c r="G1280" s="18">
        <f>F1280*Premissas!$C$5</f>
        <v>4222.9990509332492</v>
      </c>
      <c r="H1280" s="22">
        <f t="shared" si="3833"/>
        <v>4222.9990509332492</v>
      </c>
    </row>
    <row r="1281" spans="1:12" x14ac:dyDescent="0.25">
      <c r="A1281" s="6" t="str">
        <f t="shared" ref="A1281:C1281" si="3845">A1266</f>
        <v>junho/19</v>
      </c>
      <c r="B1281" s="29">
        <f t="shared" ref="B1281" si="3846">IF(K1278*1.05&lt;C1281,K1276,K1278)</f>
        <v>131</v>
      </c>
      <c r="C1281" s="6">
        <f t="shared" ref="C1281:E1281" si="3847">C1266</f>
        <v>59.47</v>
      </c>
      <c r="D1281" s="16">
        <f t="shared" si="3831"/>
        <v>0</v>
      </c>
      <c r="E1281" s="17">
        <f>D1281*Premissas!$C$6</f>
        <v>0</v>
      </c>
      <c r="F1281" s="15">
        <f t="shared" si="3832"/>
        <v>131</v>
      </c>
      <c r="G1281" s="18">
        <f>F1281*Premissas!$C$5</f>
        <v>4222.9990509332492</v>
      </c>
      <c r="H1281" s="22">
        <f t="shared" si="3833"/>
        <v>4222.9990509332492</v>
      </c>
    </row>
    <row r="1282" spans="1:12" x14ac:dyDescent="0.25">
      <c r="A1282" s="6" t="str">
        <f t="shared" ref="A1282:C1282" si="3848">A1267</f>
        <v>maio/19</v>
      </c>
      <c r="B1282" s="29">
        <f t="shared" ref="B1282" si="3849">IF(K1278*1.05&lt;C1282,K1276,K1278)</f>
        <v>131</v>
      </c>
      <c r="C1282" s="6">
        <f t="shared" ref="C1282:E1282" si="3850">C1267</f>
        <v>61.04</v>
      </c>
      <c r="D1282" s="16">
        <f t="shared" si="3831"/>
        <v>0</v>
      </c>
      <c r="E1282" s="17">
        <f>D1282*Premissas!$C$6</f>
        <v>0</v>
      </c>
      <c r="F1282" s="15">
        <f t="shared" si="3832"/>
        <v>131</v>
      </c>
      <c r="G1282" s="18">
        <f>F1282*Premissas!$C$5</f>
        <v>4222.9990509332492</v>
      </c>
      <c r="H1282" s="22">
        <f t="shared" si="3833"/>
        <v>4222.9990509332492</v>
      </c>
    </row>
    <row r="1283" spans="1:12" x14ac:dyDescent="0.25">
      <c r="A1283" s="6" t="str">
        <f t="shared" ref="A1283:C1283" si="3851">A1268</f>
        <v>abril/19</v>
      </c>
      <c r="B1283" s="29">
        <f t="shared" ref="B1283" si="3852">IF(K1278*1.05&lt;C1283,K1276,K1278)</f>
        <v>131</v>
      </c>
      <c r="C1283" s="6">
        <f t="shared" ref="C1283:E1283" si="3853">C1268</f>
        <v>81.98</v>
      </c>
      <c r="D1283" s="16">
        <f t="shared" si="3831"/>
        <v>0</v>
      </c>
      <c r="E1283" s="17">
        <f>D1283*Premissas!$C$6</f>
        <v>0</v>
      </c>
      <c r="F1283" s="15">
        <f t="shared" si="3832"/>
        <v>131</v>
      </c>
      <c r="G1283" s="18">
        <f>F1283*Premissas!$C$5</f>
        <v>4222.9990509332492</v>
      </c>
      <c r="H1283" s="22">
        <f t="shared" si="3833"/>
        <v>4222.9990509332492</v>
      </c>
    </row>
    <row r="1284" spans="1:12" x14ac:dyDescent="0.25">
      <c r="A1284" s="6" t="str">
        <f t="shared" ref="A1284:C1284" si="3854">A1269</f>
        <v>março/19</v>
      </c>
      <c r="B1284" s="29">
        <f t="shared" ref="B1284" si="3855">IF(K1278*1.05&lt;C1284,K1276,K1278)</f>
        <v>131</v>
      </c>
      <c r="C1284" s="6">
        <f t="shared" ref="C1284:E1284" si="3856">C1269</f>
        <v>77.73</v>
      </c>
      <c r="D1284" s="16">
        <f t="shared" si="3831"/>
        <v>0</v>
      </c>
      <c r="E1284" s="17">
        <f>D1284*Premissas!$C$6</f>
        <v>0</v>
      </c>
      <c r="F1284" s="15">
        <f t="shared" si="3832"/>
        <v>131</v>
      </c>
      <c r="G1284" s="18">
        <f>F1284*Premissas!$C$5</f>
        <v>4222.9990509332492</v>
      </c>
      <c r="H1284" s="22">
        <f t="shared" si="3833"/>
        <v>4222.9990509332492</v>
      </c>
    </row>
    <row r="1285" spans="1:12" x14ac:dyDescent="0.25">
      <c r="A1285" s="6" t="str">
        <f t="shared" ref="A1285:C1285" si="3857">A1270</f>
        <v>fevereiro/19</v>
      </c>
      <c r="B1285" s="29">
        <f t="shared" ref="B1285" si="3858">IF(K1278*1.05&lt;C1285,K1276,K1278)</f>
        <v>131</v>
      </c>
      <c r="C1285" s="6">
        <f t="shared" ref="C1285:E1285" si="3859">C1270</f>
        <v>89.49</v>
      </c>
      <c r="D1285" s="16">
        <f t="shared" si="3831"/>
        <v>0</v>
      </c>
      <c r="E1285" s="17">
        <f>D1285*Premissas!$C$6</f>
        <v>0</v>
      </c>
      <c r="F1285" s="15">
        <f t="shared" si="3832"/>
        <v>131</v>
      </c>
      <c r="G1285" s="18">
        <f>F1285*Premissas!$C$5</f>
        <v>4222.9990509332492</v>
      </c>
      <c r="H1285" s="22">
        <f t="shared" si="3833"/>
        <v>4222.9990509332492</v>
      </c>
    </row>
    <row r="1286" spans="1:12" x14ac:dyDescent="0.25">
      <c r="A1286" s="6" t="str">
        <f t="shared" ref="A1286:C1286" si="3860">A1271</f>
        <v>janeiro/19</v>
      </c>
      <c r="B1286" s="29">
        <f t="shared" ref="B1286" si="3861">IF(K1278*1.05&lt;C1286,K1276,K1278)</f>
        <v>131</v>
      </c>
      <c r="C1286" s="6">
        <f t="shared" ref="C1286:E1286" si="3862">C1271</f>
        <v>81.09</v>
      </c>
      <c r="D1286" s="16">
        <f t="shared" si="3831"/>
        <v>0</v>
      </c>
      <c r="E1286" s="17">
        <f>D1286*Premissas!$C$6</f>
        <v>0</v>
      </c>
      <c r="F1286" s="15">
        <f t="shared" si="3832"/>
        <v>131</v>
      </c>
      <c r="G1286" s="18">
        <f>F1286*Premissas!$C$5</f>
        <v>4222.9990509332492</v>
      </c>
      <c r="H1286" s="22">
        <f t="shared" si="3833"/>
        <v>4222.9990509332492</v>
      </c>
    </row>
    <row r="1287" spans="1:12" x14ac:dyDescent="0.25">
      <c r="A1287" s="6" t="str">
        <f t="shared" ref="A1287:C1287" si="3863">A1272</f>
        <v>dezembro/18</v>
      </c>
      <c r="B1287" s="29">
        <f t="shared" ref="B1287" si="3864">IF(K1278*1.05&lt;C1287,K1276,K1278)</f>
        <v>131</v>
      </c>
      <c r="C1287" s="6">
        <f t="shared" ref="C1287:E1287" si="3865">C1272</f>
        <v>66.98</v>
      </c>
      <c r="D1287" s="16">
        <f t="shared" si="3831"/>
        <v>0</v>
      </c>
      <c r="E1287" s="17">
        <f>D1287*Premissas!$C$6</f>
        <v>0</v>
      </c>
      <c r="F1287" s="15">
        <f t="shared" si="3832"/>
        <v>131</v>
      </c>
      <c r="G1287" s="18">
        <f>F1287*Premissas!$C$5</f>
        <v>4222.9990509332492</v>
      </c>
      <c r="H1287" s="22">
        <f t="shared" si="3833"/>
        <v>4222.9990509332492</v>
      </c>
    </row>
    <row r="1288" spans="1:12" x14ac:dyDescent="0.25">
      <c r="A1288" s="6" t="str">
        <f t="shared" ref="A1288:C1288" si="3866">A1273</f>
        <v>novembro/18</v>
      </c>
      <c r="B1288" s="29">
        <f t="shared" ref="B1288" si="3867">IF(K1278*1.05&lt;C1288,K1276,K1278)</f>
        <v>131</v>
      </c>
      <c r="C1288" s="6">
        <f t="shared" ref="C1288:E1289" si="3868">C1273</f>
        <v>66.42</v>
      </c>
      <c r="D1288" s="16">
        <f t="shared" si="3831"/>
        <v>0</v>
      </c>
      <c r="E1288" s="17">
        <f>D1288*Premissas!$C$6</f>
        <v>0</v>
      </c>
      <c r="F1288" s="15">
        <f t="shared" si="3832"/>
        <v>131</v>
      </c>
      <c r="G1288" s="18">
        <f>F1288*Premissas!$C$5</f>
        <v>4222.9990509332492</v>
      </c>
      <c r="H1288" s="22">
        <f t="shared" si="3833"/>
        <v>4222.9990509332492</v>
      </c>
    </row>
    <row r="1289" spans="1:12" x14ac:dyDescent="0.25">
      <c r="A1289" s="6" t="str">
        <f t="shared" ref="A1289:C1289" si="3869">A1274</f>
        <v>Total/Média</v>
      </c>
      <c r="B1289" s="6"/>
      <c r="C1289" s="6">
        <f t="shared" si="3868"/>
        <v>89.49</v>
      </c>
      <c r="D1289" s="5"/>
      <c r="E1289" s="27">
        <f t="shared" ref="E1289" si="3870">SUM(E1277:E1288)</f>
        <v>0</v>
      </c>
      <c r="F1289" s="5"/>
      <c r="G1289" s="27">
        <f t="shared" ref="G1289:H1289" si="3871">SUM(G1277:G1288)</f>
        <v>50675.988611198991</v>
      </c>
      <c r="H1289" s="27">
        <f t="shared" si="3871"/>
        <v>50675.988611198991</v>
      </c>
    </row>
    <row r="1291" spans="1:12" x14ac:dyDescent="0.25">
      <c r="A1291" s="6" t="str">
        <f t="shared" ref="A1291:C1291" si="3872">A1276</f>
        <v>Data</v>
      </c>
      <c r="B1291" s="6" t="str">
        <f t="shared" si="3872"/>
        <v>kW (C)</v>
      </c>
      <c r="C1291" s="6" t="str">
        <f t="shared" si="3872"/>
        <v>kW (L)</v>
      </c>
      <c r="D1291" s="14" t="s">
        <v>20</v>
      </c>
      <c r="E1291" s="14" t="s">
        <v>21</v>
      </c>
      <c r="F1291" s="6" t="s">
        <v>22</v>
      </c>
      <c r="G1291" s="6" t="s">
        <v>23</v>
      </c>
      <c r="H1291" s="14" t="s">
        <v>26</v>
      </c>
      <c r="J1291" s="52" t="s">
        <v>161</v>
      </c>
      <c r="K1291">
        <f t="shared" ref="K1291:K1292" si="3873">K1276</f>
        <v>89.49</v>
      </c>
    </row>
    <row r="1292" spans="1:12" x14ac:dyDescent="0.25">
      <c r="A1292" s="6" t="str">
        <f t="shared" ref="A1292:C1292" si="3874">A1277</f>
        <v>outubro/19</v>
      </c>
      <c r="B1292" s="29">
        <f t="shared" ref="B1292" si="3875">IF(K1293*1.05&lt;C1292,K1291,K1293)</f>
        <v>132</v>
      </c>
      <c r="C1292" s="6">
        <f t="shared" ref="C1292:E1292" si="3876">C1277</f>
        <v>63.39</v>
      </c>
      <c r="D1292" s="16">
        <f t="shared" ref="D1292:D1303" si="3877">IF(C1292&gt;1.05*B1292,C1292-B1292,0)</f>
        <v>0</v>
      </c>
      <c r="E1292" s="17">
        <f>D1292*Premissas!$C$6</f>
        <v>0</v>
      </c>
      <c r="F1292" s="15">
        <f t="shared" ref="F1292:F1355" si="3878">LARGE(B1292:C1292,1)</f>
        <v>132</v>
      </c>
      <c r="G1292" s="18">
        <f>F1292*Premissas!$C$5</f>
        <v>4255.2356849098387</v>
      </c>
      <c r="H1292" s="22">
        <f t="shared" ref="H1292:H1303" si="3879">G1292+E1292</f>
        <v>4255.2356849098387</v>
      </c>
      <c r="J1292" t="s">
        <v>162</v>
      </c>
      <c r="K1292">
        <f t="shared" si="3873"/>
        <v>46.48</v>
      </c>
    </row>
    <row r="1293" spans="1:12" x14ac:dyDescent="0.25">
      <c r="A1293" s="6" t="str">
        <f t="shared" ref="A1293:C1293" si="3880">A1278</f>
        <v>setembro/19</v>
      </c>
      <c r="B1293" s="29">
        <f t="shared" ref="B1293" si="3881">IF(K1293*1.05&lt;C1293,K1291,K1293)</f>
        <v>132</v>
      </c>
      <c r="C1293" s="6">
        <f t="shared" ref="C1293:E1293" si="3882">C1278</f>
        <v>58.91</v>
      </c>
      <c r="D1293" s="16">
        <f t="shared" si="3877"/>
        <v>0</v>
      </c>
      <c r="E1293" s="17">
        <f>D1293*Premissas!$C$6</f>
        <v>0</v>
      </c>
      <c r="F1293" s="15">
        <f t="shared" si="3878"/>
        <v>132</v>
      </c>
      <c r="G1293" s="18">
        <f>F1293*Premissas!$C$5</f>
        <v>4255.2356849098387</v>
      </c>
      <c r="H1293" s="22">
        <f t="shared" si="3879"/>
        <v>4255.2356849098387</v>
      </c>
      <c r="J1293" t="s">
        <v>164</v>
      </c>
      <c r="K1293">
        <f t="shared" ref="K1293" si="3883">K1278+1</f>
        <v>132</v>
      </c>
    </row>
    <row r="1294" spans="1:12" x14ac:dyDescent="0.25">
      <c r="A1294" s="6" t="str">
        <f t="shared" ref="A1294:C1294" si="3884">A1279</f>
        <v>agosto/19</v>
      </c>
      <c r="B1294" s="29">
        <f t="shared" ref="B1294" si="3885">IF(K1293*1.05&lt;C1294,K1291,K1293)</f>
        <v>132</v>
      </c>
      <c r="C1294" s="6">
        <f t="shared" ref="C1294:E1294" si="3886">C1279</f>
        <v>46.48</v>
      </c>
      <c r="D1294" s="16">
        <f t="shared" si="3877"/>
        <v>0</v>
      </c>
      <c r="E1294" s="17">
        <f>D1294*Premissas!$C$6</f>
        <v>0</v>
      </c>
      <c r="F1294" s="15">
        <f t="shared" si="3878"/>
        <v>132</v>
      </c>
      <c r="G1294" s="18">
        <f>F1294*Premissas!$C$5</f>
        <v>4255.2356849098387</v>
      </c>
      <c r="H1294" s="22">
        <f t="shared" si="3879"/>
        <v>4255.2356849098387</v>
      </c>
      <c r="J1294" t="s">
        <v>163</v>
      </c>
      <c r="L1294" s="108">
        <f t="shared" ref="L1294" si="3887">H1304</f>
        <v>51062.828218918054</v>
      </c>
    </row>
    <row r="1295" spans="1:12" x14ac:dyDescent="0.25">
      <c r="A1295" s="6" t="str">
        <f t="shared" ref="A1295:C1295" si="3888">A1280</f>
        <v>julho/19</v>
      </c>
      <c r="B1295" s="29">
        <f t="shared" ref="B1295" si="3889">IF(K1293*1.05&lt;C1295,K1291,K1293)</f>
        <v>132</v>
      </c>
      <c r="C1295" s="6">
        <f t="shared" ref="C1295:E1295" si="3890">C1280</f>
        <v>63.17</v>
      </c>
      <c r="D1295" s="16">
        <f t="shared" si="3877"/>
        <v>0</v>
      </c>
      <c r="E1295" s="17">
        <f>D1295*Premissas!$C$6</f>
        <v>0</v>
      </c>
      <c r="F1295" s="15">
        <f t="shared" si="3878"/>
        <v>132</v>
      </c>
      <c r="G1295" s="18">
        <f>F1295*Premissas!$C$5</f>
        <v>4255.2356849098387</v>
      </c>
      <c r="H1295" s="22">
        <f t="shared" si="3879"/>
        <v>4255.2356849098387</v>
      </c>
    </row>
    <row r="1296" spans="1:12" x14ac:dyDescent="0.25">
      <c r="A1296" s="6" t="str">
        <f t="shared" ref="A1296:C1296" si="3891">A1281</f>
        <v>junho/19</v>
      </c>
      <c r="B1296" s="29">
        <f t="shared" ref="B1296" si="3892">IF(K1293*1.05&lt;C1296,K1291,K1293)</f>
        <v>132</v>
      </c>
      <c r="C1296" s="6">
        <f t="shared" ref="C1296:E1296" si="3893">C1281</f>
        <v>59.47</v>
      </c>
      <c r="D1296" s="16">
        <f t="shared" si="3877"/>
        <v>0</v>
      </c>
      <c r="E1296" s="17">
        <f>D1296*Premissas!$C$6</f>
        <v>0</v>
      </c>
      <c r="F1296" s="15">
        <f t="shared" si="3878"/>
        <v>132</v>
      </c>
      <c r="G1296" s="18">
        <f>F1296*Premissas!$C$5</f>
        <v>4255.2356849098387</v>
      </c>
      <c r="H1296" s="22">
        <f t="shared" si="3879"/>
        <v>4255.2356849098387</v>
      </c>
    </row>
    <row r="1297" spans="1:12" x14ac:dyDescent="0.25">
      <c r="A1297" s="6" t="str">
        <f t="shared" ref="A1297:C1297" si="3894">A1282</f>
        <v>maio/19</v>
      </c>
      <c r="B1297" s="29">
        <f t="shared" ref="B1297" si="3895">IF(K1293*1.05&lt;C1297,K1291,K1293)</f>
        <v>132</v>
      </c>
      <c r="C1297" s="6">
        <f t="shared" ref="C1297:E1297" si="3896">C1282</f>
        <v>61.04</v>
      </c>
      <c r="D1297" s="16">
        <f t="shared" si="3877"/>
        <v>0</v>
      </c>
      <c r="E1297" s="17">
        <f>D1297*Premissas!$C$6</f>
        <v>0</v>
      </c>
      <c r="F1297" s="15">
        <f t="shared" si="3878"/>
        <v>132</v>
      </c>
      <c r="G1297" s="18">
        <f>F1297*Premissas!$C$5</f>
        <v>4255.2356849098387</v>
      </c>
      <c r="H1297" s="22">
        <f t="shared" si="3879"/>
        <v>4255.2356849098387</v>
      </c>
    </row>
    <row r="1298" spans="1:12" x14ac:dyDescent="0.25">
      <c r="A1298" s="6" t="str">
        <f t="shared" ref="A1298:C1298" si="3897">A1283</f>
        <v>abril/19</v>
      </c>
      <c r="B1298" s="29">
        <f t="shared" ref="B1298" si="3898">IF(K1293*1.05&lt;C1298,K1291,K1293)</f>
        <v>132</v>
      </c>
      <c r="C1298" s="6">
        <f t="shared" ref="C1298:E1298" si="3899">C1283</f>
        <v>81.98</v>
      </c>
      <c r="D1298" s="16">
        <f t="shared" si="3877"/>
        <v>0</v>
      </c>
      <c r="E1298" s="17">
        <f>D1298*Premissas!$C$6</f>
        <v>0</v>
      </c>
      <c r="F1298" s="15">
        <f t="shared" si="3878"/>
        <v>132</v>
      </c>
      <c r="G1298" s="18">
        <f>F1298*Premissas!$C$5</f>
        <v>4255.2356849098387</v>
      </c>
      <c r="H1298" s="22">
        <f t="shared" si="3879"/>
        <v>4255.2356849098387</v>
      </c>
    </row>
    <row r="1299" spans="1:12" x14ac:dyDescent="0.25">
      <c r="A1299" s="6" t="str">
        <f t="shared" ref="A1299:C1299" si="3900">A1284</f>
        <v>março/19</v>
      </c>
      <c r="B1299" s="29">
        <f t="shared" ref="B1299" si="3901">IF(K1293*1.05&lt;C1299,K1291,K1293)</f>
        <v>132</v>
      </c>
      <c r="C1299" s="6">
        <f t="shared" ref="C1299:E1299" si="3902">C1284</f>
        <v>77.73</v>
      </c>
      <c r="D1299" s="16">
        <f t="shared" si="3877"/>
        <v>0</v>
      </c>
      <c r="E1299" s="17">
        <f>D1299*Premissas!$C$6</f>
        <v>0</v>
      </c>
      <c r="F1299" s="15">
        <f t="shared" si="3878"/>
        <v>132</v>
      </c>
      <c r="G1299" s="18">
        <f>F1299*Premissas!$C$5</f>
        <v>4255.2356849098387</v>
      </c>
      <c r="H1299" s="22">
        <f t="shared" si="3879"/>
        <v>4255.2356849098387</v>
      </c>
    </row>
    <row r="1300" spans="1:12" x14ac:dyDescent="0.25">
      <c r="A1300" s="6" t="str">
        <f t="shared" ref="A1300:C1300" si="3903">A1285</f>
        <v>fevereiro/19</v>
      </c>
      <c r="B1300" s="29">
        <f t="shared" ref="B1300" si="3904">IF(K1293*1.05&lt;C1300,K1291,K1293)</f>
        <v>132</v>
      </c>
      <c r="C1300" s="6">
        <f t="shared" ref="C1300:E1300" si="3905">C1285</f>
        <v>89.49</v>
      </c>
      <c r="D1300" s="16">
        <f t="shared" si="3877"/>
        <v>0</v>
      </c>
      <c r="E1300" s="17">
        <f>D1300*Premissas!$C$6</f>
        <v>0</v>
      </c>
      <c r="F1300" s="15">
        <f t="shared" si="3878"/>
        <v>132</v>
      </c>
      <c r="G1300" s="18">
        <f>F1300*Premissas!$C$5</f>
        <v>4255.2356849098387</v>
      </c>
      <c r="H1300" s="22">
        <f t="shared" si="3879"/>
        <v>4255.2356849098387</v>
      </c>
    </row>
    <row r="1301" spans="1:12" x14ac:dyDescent="0.25">
      <c r="A1301" s="6" t="str">
        <f t="shared" ref="A1301:C1301" si="3906">A1286</f>
        <v>janeiro/19</v>
      </c>
      <c r="B1301" s="29">
        <f t="shared" ref="B1301" si="3907">IF(K1293*1.05&lt;C1301,K1291,K1293)</f>
        <v>132</v>
      </c>
      <c r="C1301" s="6">
        <f t="shared" ref="C1301:E1301" si="3908">C1286</f>
        <v>81.09</v>
      </c>
      <c r="D1301" s="16">
        <f t="shared" si="3877"/>
        <v>0</v>
      </c>
      <c r="E1301" s="17">
        <f>D1301*Premissas!$C$6</f>
        <v>0</v>
      </c>
      <c r="F1301" s="15">
        <f t="shared" si="3878"/>
        <v>132</v>
      </c>
      <c r="G1301" s="18">
        <f>F1301*Premissas!$C$5</f>
        <v>4255.2356849098387</v>
      </c>
      <c r="H1301" s="22">
        <f t="shared" si="3879"/>
        <v>4255.2356849098387</v>
      </c>
    </row>
    <row r="1302" spans="1:12" x14ac:dyDescent="0.25">
      <c r="A1302" s="6" t="str">
        <f t="shared" ref="A1302:C1302" si="3909">A1287</f>
        <v>dezembro/18</v>
      </c>
      <c r="B1302" s="29">
        <f t="shared" ref="B1302" si="3910">IF(K1293*1.05&lt;C1302,K1291,K1293)</f>
        <v>132</v>
      </c>
      <c r="C1302" s="6">
        <f t="shared" ref="C1302:E1302" si="3911">C1287</f>
        <v>66.98</v>
      </c>
      <c r="D1302" s="16">
        <f t="shared" si="3877"/>
        <v>0</v>
      </c>
      <c r="E1302" s="17">
        <f>D1302*Premissas!$C$6</f>
        <v>0</v>
      </c>
      <c r="F1302" s="15">
        <f t="shared" si="3878"/>
        <v>132</v>
      </c>
      <c r="G1302" s="18">
        <f>F1302*Premissas!$C$5</f>
        <v>4255.2356849098387</v>
      </c>
      <c r="H1302" s="22">
        <f t="shared" si="3879"/>
        <v>4255.2356849098387</v>
      </c>
    </row>
    <row r="1303" spans="1:12" x14ac:dyDescent="0.25">
      <c r="A1303" s="6" t="str">
        <f t="shared" ref="A1303:C1303" si="3912">A1288</f>
        <v>novembro/18</v>
      </c>
      <c r="B1303" s="29">
        <f t="shared" ref="B1303" si="3913">IF(K1293*1.05&lt;C1303,K1291,K1293)</f>
        <v>132</v>
      </c>
      <c r="C1303" s="6">
        <f t="shared" ref="C1303:E1304" si="3914">C1288</f>
        <v>66.42</v>
      </c>
      <c r="D1303" s="16">
        <f t="shared" si="3877"/>
        <v>0</v>
      </c>
      <c r="E1303" s="17">
        <f>D1303*Premissas!$C$6</f>
        <v>0</v>
      </c>
      <c r="F1303" s="15">
        <f t="shared" si="3878"/>
        <v>132</v>
      </c>
      <c r="G1303" s="18">
        <f>F1303*Premissas!$C$5</f>
        <v>4255.2356849098387</v>
      </c>
      <c r="H1303" s="22">
        <f t="shared" si="3879"/>
        <v>4255.2356849098387</v>
      </c>
    </row>
    <row r="1304" spans="1:12" x14ac:dyDescent="0.25">
      <c r="A1304" s="6" t="str">
        <f t="shared" ref="A1304:C1304" si="3915">A1289</f>
        <v>Total/Média</v>
      </c>
      <c r="B1304" s="6"/>
      <c r="C1304" s="6">
        <f t="shared" si="3914"/>
        <v>89.49</v>
      </c>
      <c r="D1304" s="5"/>
      <c r="E1304" s="27">
        <f t="shared" ref="E1304" si="3916">SUM(E1292:E1303)</f>
        <v>0</v>
      </c>
      <c r="F1304" s="5"/>
      <c r="G1304" s="27">
        <f t="shared" ref="G1304:H1304" si="3917">SUM(G1292:G1303)</f>
        <v>51062.828218918054</v>
      </c>
      <c r="H1304" s="27">
        <f t="shared" si="3917"/>
        <v>51062.828218918054</v>
      </c>
    </row>
    <row r="1306" spans="1:12" x14ac:dyDescent="0.25">
      <c r="A1306" s="6" t="str">
        <f t="shared" ref="A1306:C1306" si="3918">A1291</f>
        <v>Data</v>
      </c>
      <c r="B1306" s="6" t="str">
        <f t="shared" si="3918"/>
        <v>kW (C)</v>
      </c>
      <c r="C1306" s="6" t="str">
        <f t="shared" si="3918"/>
        <v>kW (L)</v>
      </c>
      <c r="D1306" s="14" t="s">
        <v>20</v>
      </c>
      <c r="E1306" s="14" t="s">
        <v>21</v>
      </c>
      <c r="F1306" s="6" t="s">
        <v>22</v>
      </c>
      <c r="G1306" s="6" t="s">
        <v>23</v>
      </c>
      <c r="H1306" s="14" t="s">
        <v>26</v>
      </c>
      <c r="J1306" s="52" t="s">
        <v>161</v>
      </c>
      <c r="K1306">
        <f t="shared" ref="K1306:K1307" si="3919">K1291</f>
        <v>89.49</v>
      </c>
    </row>
    <row r="1307" spans="1:12" x14ac:dyDescent="0.25">
      <c r="A1307" s="6" t="str">
        <f t="shared" ref="A1307:C1307" si="3920">A1292</f>
        <v>outubro/19</v>
      </c>
      <c r="B1307" s="29">
        <f t="shared" ref="B1307" si="3921">IF(K1308*1.05&lt;C1307,K1306,K1308)</f>
        <v>133</v>
      </c>
      <c r="C1307" s="6">
        <f t="shared" ref="C1307:E1307" si="3922">C1292</f>
        <v>63.39</v>
      </c>
      <c r="D1307" s="16">
        <f t="shared" ref="D1307:D1318" si="3923">IF(C1307&gt;1.05*B1307,C1307-B1307,0)</f>
        <v>0</v>
      </c>
      <c r="E1307" s="17">
        <f>D1307*Premissas!$C$6</f>
        <v>0</v>
      </c>
      <c r="F1307" s="15">
        <f t="shared" ref="F1307:F1338" si="3924">LARGE(B1307:C1307,1)</f>
        <v>133</v>
      </c>
      <c r="G1307" s="18">
        <f>F1307*Premissas!$C$5</f>
        <v>4287.4723188864282</v>
      </c>
      <c r="H1307" s="22">
        <f t="shared" ref="H1307:H1318" si="3925">G1307+E1307</f>
        <v>4287.4723188864282</v>
      </c>
      <c r="J1307" t="s">
        <v>162</v>
      </c>
      <c r="K1307">
        <f t="shared" si="3919"/>
        <v>46.48</v>
      </c>
    </row>
    <row r="1308" spans="1:12" x14ac:dyDescent="0.25">
      <c r="A1308" s="6" t="str">
        <f t="shared" ref="A1308:C1308" si="3926">A1293</f>
        <v>setembro/19</v>
      </c>
      <c r="B1308" s="29">
        <f t="shared" ref="B1308" si="3927">IF(K1308*1.05&lt;C1308,K1306,K1308)</f>
        <v>133</v>
      </c>
      <c r="C1308" s="6">
        <f t="shared" ref="C1308:E1308" si="3928">C1293</f>
        <v>58.91</v>
      </c>
      <c r="D1308" s="16">
        <f t="shared" si="3923"/>
        <v>0</v>
      </c>
      <c r="E1308" s="17">
        <f>D1308*Premissas!$C$6</f>
        <v>0</v>
      </c>
      <c r="F1308" s="15">
        <f t="shared" si="3924"/>
        <v>133</v>
      </c>
      <c r="G1308" s="18">
        <f>F1308*Premissas!$C$5</f>
        <v>4287.4723188864282</v>
      </c>
      <c r="H1308" s="22">
        <f t="shared" si="3925"/>
        <v>4287.4723188864282</v>
      </c>
      <c r="J1308" t="s">
        <v>164</v>
      </c>
      <c r="K1308">
        <f t="shared" ref="K1308" si="3929">K1293+1</f>
        <v>133</v>
      </c>
    </row>
    <row r="1309" spans="1:12" x14ac:dyDescent="0.25">
      <c r="A1309" s="6" t="str">
        <f t="shared" ref="A1309:C1309" si="3930">A1294</f>
        <v>agosto/19</v>
      </c>
      <c r="B1309" s="29">
        <f t="shared" ref="B1309" si="3931">IF(K1308*1.05&lt;C1309,K1306,K1308)</f>
        <v>133</v>
      </c>
      <c r="C1309" s="6">
        <f t="shared" ref="C1309:E1309" si="3932">C1294</f>
        <v>46.48</v>
      </c>
      <c r="D1309" s="16">
        <f t="shared" si="3923"/>
        <v>0</v>
      </c>
      <c r="E1309" s="17">
        <f>D1309*Premissas!$C$6</f>
        <v>0</v>
      </c>
      <c r="F1309" s="15">
        <f t="shared" si="3924"/>
        <v>133</v>
      </c>
      <c r="G1309" s="18">
        <f>F1309*Premissas!$C$5</f>
        <v>4287.4723188864282</v>
      </c>
      <c r="H1309" s="22">
        <f t="shared" si="3925"/>
        <v>4287.4723188864282</v>
      </c>
      <c r="J1309" t="s">
        <v>163</v>
      </c>
      <c r="L1309" s="108">
        <f t="shared" ref="L1309" si="3933">H1319</f>
        <v>51449.667826637153</v>
      </c>
    </row>
    <row r="1310" spans="1:12" x14ac:dyDescent="0.25">
      <c r="A1310" s="6" t="str">
        <f t="shared" ref="A1310:C1310" si="3934">A1295</f>
        <v>julho/19</v>
      </c>
      <c r="B1310" s="29">
        <f t="shared" ref="B1310" si="3935">IF(K1308*1.05&lt;C1310,K1306,K1308)</f>
        <v>133</v>
      </c>
      <c r="C1310" s="6">
        <f t="shared" ref="C1310:E1310" si="3936">C1295</f>
        <v>63.17</v>
      </c>
      <c r="D1310" s="16">
        <f t="shared" si="3923"/>
        <v>0</v>
      </c>
      <c r="E1310" s="17">
        <f>D1310*Premissas!$C$6</f>
        <v>0</v>
      </c>
      <c r="F1310" s="15">
        <f t="shared" si="3924"/>
        <v>133</v>
      </c>
      <c r="G1310" s="18">
        <f>F1310*Premissas!$C$5</f>
        <v>4287.4723188864282</v>
      </c>
      <c r="H1310" s="22">
        <f t="shared" si="3925"/>
        <v>4287.4723188864282</v>
      </c>
    </row>
    <row r="1311" spans="1:12" x14ac:dyDescent="0.25">
      <c r="A1311" s="6" t="str">
        <f t="shared" ref="A1311:C1311" si="3937">A1296</f>
        <v>junho/19</v>
      </c>
      <c r="B1311" s="29">
        <f t="shared" ref="B1311" si="3938">IF(K1308*1.05&lt;C1311,K1306,K1308)</f>
        <v>133</v>
      </c>
      <c r="C1311" s="6">
        <f t="shared" ref="C1311:E1311" si="3939">C1296</f>
        <v>59.47</v>
      </c>
      <c r="D1311" s="16">
        <f t="shared" si="3923"/>
        <v>0</v>
      </c>
      <c r="E1311" s="17">
        <f>D1311*Premissas!$C$6</f>
        <v>0</v>
      </c>
      <c r="F1311" s="15">
        <f t="shared" si="3924"/>
        <v>133</v>
      </c>
      <c r="G1311" s="18">
        <f>F1311*Premissas!$C$5</f>
        <v>4287.4723188864282</v>
      </c>
      <c r="H1311" s="22">
        <f t="shared" si="3925"/>
        <v>4287.4723188864282</v>
      </c>
    </row>
    <row r="1312" spans="1:12" x14ac:dyDescent="0.25">
      <c r="A1312" s="6" t="str">
        <f t="shared" ref="A1312:C1312" si="3940">A1297</f>
        <v>maio/19</v>
      </c>
      <c r="B1312" s="29">
        <f t="shared" ref="B1312" si="3941">IF(K1308*1.05&lt;C1312,K1306,K1308)</f>
        <v>133</v>
      </c>
      <c r="C1312" s="6">
        <f t="shared" ref="C1312:E1312" si="3942">C1297</f>
        <v>61.04</v>
      </c>
      <c r="D1312" s="16">
        <f t="shared" si="3923"/>
        <v>0</v>
      </c>
      <c r="E1312" s="17">
        <f>D1312*Premissas!$C$6</f>
        <v>0</v>
      </c>
      <c r="F1312" s="15">
        <f t="shared" si="3924"/>
        <v>133</v>
      </c>
      <c r="G1312" s="18">
        <f>F1312*Premissas!$C$5</f>
        <v>4287.4723188864282</v>
      </c>
      <c r="H1312" s="22">
        <f t="shared" si="3925"/>
        <v>4287.4723188864282</v>
      </c>
    </row>
    <row r="1313" spans="1:12" x14ac:dyDescent="0.25">
      <c r="A1313" s="6" t="str">
        <f t="shared" ref="A1313:C1313" si="3943">A1298</f>
        <v>abril/19</v>
      </c>
      <c r="B1313" s="29">
        <f t="shared" ref="B1313" si="3944">IF(K1308*1.05&lt;C1313,K1306,K1308)</f>
        <v>133</v>
      </c>
      <c r="C1313" s="6">
        <f t="shared" ref="C1313:E1313" si="3945">C1298</f>
        <v>81.98</v>
      </c>
      <c r="D1313" s="16">
        <f t="shared" si="3923"/>
        <v>0</v>
      </c>
      <c r="E1313" s="17">
        <f>D1313*Premissas!$C$6</f>
        <v>0</v>
      </c>
      <c r="F1313" s="15">
        <f t="shared" si="3924"/>
        <v>133</v>
      </c>
      <c r="G1313" s="18">
        <f>F1313*Premissas!$C$5</f>
        <v>4287.4723188864282</v>
      </c>
      <c r="H1313" s="22">
        <f t="shared" si="3925"/>
        <v>4287.4723188864282</v>
      </c>
    </row>
    <row r="1314" spans="1:12" x14ac:dyDescent="0.25">
      <c r="A1314" s="6" t="str">
        <f t="shared" ref="A1314:C1314" si="3946">A1299</f>
        <v>março/19</v>
      </c>
      <c r="B1314" s="29">
        <f t="shared" ref="B1314" si="3947">IF(K1308*1.05&lt;C1314,K1306,K1308)</f>
        <v>133</v>
      </c>
      <c r="C1314" s="6">
        <f t="shared" ref="C1314:E1314" si="3948">C1299</f>
        <v>77.73</v>
      </c>
      <c r="D1314" s="16">
        <f t="shared" si="3923"/>
        <v>0</v>
      </c>
      <c r="E1314" s="17">
        <f>D1314*Premissas!$C$6</f>
        <v>0</v>
      </c>
      <c r="F1314" s="15">
        <f t="shared" si="3924"/>
        <v>133</v>
      </c>
      <c r="G1314" s="18">
        <f>F1314*Premissas!$C$5</f>
        <v>4287.4723188864282</v>
      </c>
      <c r="H1314" s="22">
        <f t="shared" si="3925"/>
        <v>4287.4723188864282</v>
      </c>
    </row>
    <row r="1315" spans="1:12" x14ac:dyDescent="0.25">
      <c r="A1315" s="6" t="str">
        <f t="shared" ref="A1315:C1315" si="3949">A1300</f>
        <v>fevereiro/19</v>
      </c>
      <c r="B1315" s="29">
        <f t="shared" ref="B1315" si="3950">IF(K1308*1.05&lt;C1315,K1306,K1308)</f>
        <v>133</v>
      </c>
      <c r="C1315" s="6">
        <f t="shared" ref="C1315:E1315" si="3951">C1300</f>
        <v>89.49</v>
      </c>
      <c r="D1315" s="16">
        <f t="shared" si="3923"/>
        <v>0</v>
      </c>
      <c r="E1315" s="17">
        <f>D1315*Premissas!$C$6</f>
        <v>0</v>
      </c>
      <c r="F1315" s="15">
        <f t="shared" si="3924"/>
        <v>133</v>
      </c>
      <c r="G1315" s="18">
        <f>F1315*Premissas!$C$5</f>
        <v>4287.4723188864282</v>
      </c>
      <c r="H1315" s="22">
        <f t="shared" si="3925"/>
        <v>4287.4723188864282</v>
      </c>
    </row>
    <row r="1316" spans="1:12" x14ac:dyDescent="0.25">
      <c r="A1316" s="6" t="str">
        <f t="shared" ref="A1316:C1316" si="3952">A1301</f>
        <v>janeiro/19</v>
      </c>
      <c r="B1316" s="29">
        <f t="shared" ref="B1316" si="3953">IF(K1308*1.05&lt;C1316,K1306,K1308)</f>
        <v>133</v>
      </c>
      <c r="C1316" s="6">
        <f t="shared" ref="C1316:E1316" si="3954">C1301</f>
        <v>81.09</v>
      </c>
      <c r="D1316" s="16">
        <f t="shared" si="3923"/>
        <v>0</v>
      </c>
      <c r="E1316" s="17">
        <f>D1316*Premissas!$C$6</f>
        <v>0</v>
      </c>
      <c r="F1316" s="15">
        <f t="shared" si="3924"/>
        <v>133</v>
      </c>
      <c r="G1316" s="18">
        <f>F1316*Premissas!$C$5</f>
        <v>4287.4723188864282</v>
      </c>
      <c r="H1316" s="22">
        <f t="shared" si="3925"/>
        <v>4287.4723188864282</v>
      </c>
    </row>
    <row r="1317" spans="1:12" x14ac:dyDescent="0.25">
      <c r="A1317" s="6" t="str">
        <f t="shared" ref="A1317:C1317" si="3955">A1302</f>
        <v>dezembro/18</v>
      </c>
      <c r="B1317" s="29">
        <f t="shared" ref="B1317" si="3956">IF(K1308*1.05&lt;C1317,K1306,K1308)</f>
        <v>133</v>
      </c>
      <c r="C1317" s="6">
        <f t="shared" ref="C1317:E1317" si="3957">C1302</f>
        <v>66.98</v>
      </c>
      <c r="D1317" s="16">
        <f t="shared" si="3923"/>
        <v>0</v>
      </c>
      <c r="E1317" s="17">
        <f>D1317*Premissas!$C$6</f>
        <v>0</v>
      </c>
      <c r="F1317" s="15">
        <f t="shared" si="3924"/>
        <v>133</v>
      </c>
      <c r="G1317" s="18">
        <f>F1317*Premissas!$C$5</f>
        <v>4287.4723188864282</v>
      </c>
      <c r="H1317" s="22">
        <f t="shared" si="3925"/>
        <v>4287.4723188864282</v>
      </c>
    </row>
    <row r="1318" spans="1:12" x14ac:dyDescent="0.25">
      <c r="A1318" s="6" t="str">
        <f t="shared" ref="A1318:C1318" si="3958">A1303</f>
        <v>novembro/18</v>
      </c>
      <c r="B1318" s="29">
        <f t="shared" ref="B1318" si="3959">IF(K1308*1.05&lt;C1318,K1306,K1308)</f>
        <v>133</v>
      </c>
      <c r="C1318" s="6">
        <f t="shared" ref="C1318:E1319" si="3960">C1303</f>
        <v>66.42</v>
      </c>
      <c r="D1318" s="16">
        <f t="shared" si="3923"/>
        <v>0</v>
      </c>
      <c r="E1318" s="17">
        <f>D1318*Premissas!$C$6</f>
        <v>0</v>
      </c>
      <c r="F1318" s="15">
        <f t="shared" si="3924"/>
        <v>133</v>
      </c>
      <c r="G1318" s="18">
        <f>F1318*Premissas!$C$5</f>
        <v>4287.4723188864282</v>
      </c>
      <c r="H1318" s="22">
        <f t="shared" si="3925"/>
        <v>4287.4723188864282</v>
      </c>
    </row>
    <row r="1319" spans="1:12" x14ac:dyDescent="0.25">
      <c r="A1319" s="6" t="str">
        <f t="shared" ref="A1319:C1319" si="3961">A1304</f>
        <v>Total/Média</v>
      </c>
      <c r="B1319" s="6"/>
      <c r="C1319" s="6">
        <f t="shared" si="3960"/>
        <v>89.49</v>
      </c>
      <c r="D1319" s="5"/>
      <c r="E1319" s="27">
        <f t="shared" ref="E1319" si="3962">SUM(E1307:E1318)</f>
        <v>0</v>
      </c>
      <c r="F1319" s="5"/>
      <c r="G1319" s="27">
        <f t="shared" ref="G1319:H1319" si="3963">SUM(G1307:G1318)</f>
        <v>51449.667826637153</v>
      </c>
      <c r="H1319" s="27">
        <f t="shared" si="3963"/>
        <v>51449.667826637153</v>
      </c>
    </row>
    <row r="1321" spans="1:12" x14ac:dyDescent="0.25">
      <c r="A1321" s="6" t="str">
        <f t="shared" ref="A1321:C1321" si="3964">A1306</f>
        <v>Data</v>
      </c>
      <c r="B1321" s="6" t="str">
        <f t="shared" si="3964"/>
        <v>kW (C)</v>
      </c>
      <c r="C1321" s="6" t="str">
        <f t="shared" si="3964"/>
        <v>kW (L)</v>
      </c>
      <c r="D1321" s="14" t="s">
        <v>20</v>
      </c>
      <c r="E1321" s="14" t="s">
        <v>21</v>
      </c>
      <c r="F1321" s="6" t="s">
        <v>22</v>
      </c>
      <c r="G1321" s="6" t="s">
        <v>23</v>
      </c>
      <c r="H1321" s="14" t="s">
        <v>26</v>
      </c>
      <c r="J1321" s="52" t="s">
        <v>161</v>
      </c>
      <c r="K1321">
        <f t="shared" ref="K1321:K1322" si="3965">K1306</f>
        <v>89.49</v>
      </c>
    </row>
    <row r="1322" spans="1:12" x14ac:dyDescent="0.25">
      <c r="A1322" s="6" t="str">
        <f t="shared" ref="A1322:C1322" si="3966">A1307</f>
        <v>outubro/19</v>
      </c>
      <c r="B1322" s="29">
        <f t="shared" ref="B1322" si="3967">IF(K1323*1.05&lt;C1322,K1321,K1323)</f>
        <v>134</v>
      </c>
      <c r="C1322" s="6">
        <f t="shared" ref="C1322:E1322" si="3968">C1307</f>
        <v>63.39</v>
      </c>
      <c r="D1322" s="16">
        <f t="shared" ref="D1322:D1333" si="3969">IF(C1322&gt;1.05*B1322,C1322-B1322,0)</f>
        <v>0</v>
      </c>
      <c r="E1322" s="17">
        <f>D1322*Premissas!$C$6</f>
        <v>0</v>
      </c>
      <c r="F1322" s="15">
        <f t="shared" ref="F1322:F1353" si="3970">LARGE(B1322:C1322,1)</f>
        <v>134</v>
      </c>
      <c r="G1322" s="18">
        <f>F1322*Premissas!$C$5</f>
        <v>4319.7089528630177</v>
      </c>
      <c r="H1322" s="22">
        <f t="shared" ref="H1322:H1333" si="3971">G1322+E1322</f>
        <v>4319.7089528630177</v>
      </c>
      <c r="J1322" t="s">
        <v>162</v>
      </c>
      <c r="K1322">
        <f t="shared" si="3965"/>
        <v>46.48</v>
      </c>
    </row>
    <row r="1323" spans="1:12" x14ac:dyDescent="0.25">
      <c r="A1323" s="6" t="str">
        <f t="shared" ref="A1323:C1323" si="3972">A1308</f>
        <v>setembro/19</v>
      </c>
      <c r="B1323" s="29">
        <f t="shared" ref="B1323" si="3973">IF(K1323*1.05&lt;C1323,K1321,K1323)</f>
        <v>134</v>
      </c>
      <c r="C1323" s="6">
        <f t="shared" ref="C1323:E1323" si="3974">C1308</f>
        <v>58.91</v>
      </c>
      <c r="D1323" s="16">
        <f t="shared" si="3969"/>
        <v>0</v>
      </c>
      <c r="E1323" s="17">
        <f>D1323*Premissas!$C$6</f>
        <v>0</v>
      </c>
      <c r="F1323" s="15">
        <f t="shared" si="3970"/>
        <v>134</v>
      </c>
      <c r="G1323" s="18">
        <f>F1323*Premissas!$C$5</f>
        <v>4319.7089528630177</v>
      </c>
      <c r="H1323" s="22">
        <f t="shared" si="3971"/>
        <v>4319.7089528630177</v>
      </c>
      <c r="J1323" t="s">
        <v>164</v>
      </c>
      <c r="K1323">
        <f t="shared" ref="K1323" si="3975">K1308+1</f>
        <v>134</v>
      </c>
    </row>
    <row r="1324" spans="1:12" x14ac:dyDescent="0.25">
      <c r="A1324" s="6" t="str">
        <f t="shared" ref="A1324:C1324" si="3976">A1309</f>
        <v>agosto/19</v>
      </c>
      <c r="B1324" s="29">
        <f t="shared" ref="B1324" si="3977">IF(K1323*1.05&lt;C1324,K1321,K1323)</f>
        <v>134</v>
      </c>
      <c r="C1324" s="6">
        <f t="shared" ref="C1324:E1324" si="3978">C1309</f>
        <v>46.48</v>
      </c>
      <c r="D1324" s="16">
        <f t="shared" si="3969"/>
        <v>0</v>
      </c>
      <c r="E1324" s="17">
        <f>D1324*Premissas!$C$6</f>
        <v>0</v>
      </c>
      <c r="F1324" s="15">
        <f t="shared" si="3970"/>
        <v>134</v>
      </c>
      <c r="G1324" s="18">
        <f>F1324*Premissas!$C$5</f>
        <v>4319.7089528630177</v>
      </c>
      <c r="H1324" s="22">
        <f t="shared" si="3971"/>
        <v>4319.7089528630177</v>
      </c>
      <c r="J1324" t="s">
        <v>163</v>
      </c>
      <c r="L1324" s="108">
        <f t="shared" ref="L1324" si="3979">H1334</f>
        <v>51836.507434356208</v>
      </c>
    </row>
    <row r="1325" spans="1:12" x14ac:dyDescent="0.25">
      <c r="A1325" s="6" t="str">
        <f t="shared" ref="A1325:C1325" si="3980">A1310</f>
        <v>julho/19</v>
      </c>
      <c r="B1325" s="29">
        <f t="shared" ref="B1325" si="3981">IF(K1323*1.05&lt;C1325,K1321,K1323)</f>
        <v>134</v>
      </c>
      <c r="C1325" s="6">
        <f t="shared" ref="C1325:E1325" si="3982">C1310</f>
        <v>63.17</v>
      </c>
      <c r="D1325" s="16">
        <f t="shared" si="3969"/>
        <v>0</v>
      </c>
      <c r="E1325" s="17">
        <f>D1325*Premissas!$C$6</f>
        <v>0</v>
      </c>
      <c r="F1325" s="15">
        <f t="shared" si="3970"/>
        <v>134</v>
      </c>
      <c r="G1325" s="18">
        <f>F1325*Premissas!$C$5</f>
        <v>4319.7089528630177</v>
      </c>
      <c r="H1325" s="22">
        <f t="shared" si="3971"/>
        <v>4319.7089528630177</v>
      </c>
    </row>
    <row r="1326" spans="1:12" x14ac:dyDescent="0.25">
      <c r="A1326" s="6" t="str">
        <f t="shared" ref="A1326:C1326" si="3983">A1311</f>
        <v>junho/19</v>
      </c>
      <c r="B1326" s="29">
        <f t="shared" ref="B1326" si="3984">IF(K1323*1.05&lt;C1326,K1321,K1323)</f>
        <v>134</v>
      </c>
      <c r="C1326" s="6">
        <f t="shared" ref="C1326:E1326" si="3985">C1311</f>
        <v>59.47</v>
      </c>
      <c r="D1326" s="16">
        <f t="shared" si="3969"/>
        <v>0</v>
      </c>
      <c r="E1326" s="17">
        <f>D1326*Premissas!$C$6</f>
        <v>0</v>
      </c>
      <c r="F1326" s="15">
        <f t="shared" si="3970"/>
        <v>134</v>
      </c>
      <c r="G1326" s="18">
        <f>F1326*Premissas!$C$5</f>
        <v>4319.7089528630177</v>
      </c>
      <c r="H1326" s="22">
        <f t="shared" si="3971"/>
        <v>4319.7089528630177</v>
      </c>
    </row>
    <row r="1327" spans="1:12" x14ac:dyDescent="0.25">
      <c r="A1327" s="6" t="str">
        <f t="shared" ref="A1327:C1327" si="3986">A1312</f>
        <v>maio/19</v>
      </c>
      <c r="B1327" s="29">
        <f t="shared" ref="B1327" si="3987">IF(K1323*1.05&lt;C1327,K1321,K1323)</f>
        <v>134</v>
      </c>
      <c r="C1327" s="6">
        <f t="shared" ref="C1327:E1327" si="3988">C1312</f>
        <v>61.04</v>
      </c>
      <c r="D1327" s="16">
        <f t="shared" si="3969"/>
        <v>0</v>
      </c>
      <c r="E1327" s="17">
        <f>D1327*Premissas!$C$6</f>
        <v>0</v>
      </c>
      <c r="F1327" s="15">
        <f t="shared" si="3970"/>
        <v>134</v>
      </c>
      <c r="G1327" s="18">
        <f>F1327*Premissas!$C$5</f>
        <v>4319.7089528630177</v>
      </c>
      <c r="H1327" s="22">
        <f t="shared" si="3971"/>
        <v>4319.7089528630177</v>
      </c>
    </row>
    <row r="1328" spans="1:12" x14ac:dyDescent="0.25">
      <c r="A1328" s="6" t="str">
        <f t="shared" ref="A1328:C1328" si="3989">A1313</f>
        <v>abril/19</v>
      </c>
      <c r="B1328" s="29">
        <f t="shared" ref="B1328" si="3990">IF(K1323*1.05&lt;C1328,K1321,K1323)</f>
        <v>134</v>
      </c>
      <c r="C1328" s="6">
        <f t="shared" ref="C1328:E1328" si="3991">C1313</f>
        <v>81.98</v>
      </c>
      <c r="D1328" s="16">
        <f t="shared" si="3969"/>
        <v>0</v>
      </c>
      <c r="E1328" s="17">
        <f>D1328*Premissas!$C$6</f>
        <v>0</v>
      </c>
      <c r="F1328" s="15">
        <f t="shared" si="3970"/>
        <v>134</v>
      </c>
      <c r="G1328" s="18">
        <f>F1328*Premissas!$C$5</f>
        <v>4319.7089528630177</v>
      </c>
      <c r="H1328" s="22">
        <f t="shared" si="3971"/>
        <v>4319.7089528630177</v>
      </c>
    </row>
    <row r="1329" spans="1:12" x14ac:dyDescent="0.25">
      <c r="A1329" s="6" t="str">
        <f t="shared" ref="A1329:C1329" si="3992">A1314</f>
        <v>março/19</v>
      </c>
      <c r="B1329" s="29">
        <f t="shared" ref="B1329" si="3993">IF(K1323*1.05&lt;C1329,K1321,K1323)</f>
        <v>134</v>
      </c>
      <c r="C1329" s="6">
        <f t="shared" ref="C1329:E1329" si="3994">C1314</f>
        <v>77.73</v>
      </c>
      <c r="D1329" s="16">
        <f t="shared" si="3969"/>
        <v>0</v>
      </c>
      <c r="E1329" s="17">
        <f>D1329*Premissas!$C$6</f>
        <v>0</v>
      </c>
      <c r="F1329" s="15">
        <f t="shared" si="3970"/>
        <v>134</v>
      </c>
      <c r="G1329" s="18">
        <f>F1329*Premissas!$C$5</f>
        <v>4319.7089528630177</v>
      </c>
      <c r="H1329" s="22">
        <f t="shared" si="3971"/>
        <v>4319.7089528630177</v>
      </c>
    </row>
    <row r="1330" spans="1:12" x14ac:dyDescent="0.25">
      <c r="A1330" s="6" t="str">
        <f t="shared" ref="A1330:C1330" si="3995">A1315</f>
        <v>fevereiro/19</v>
      </c>
      <c r="B1330" s="29">
        <f t="shared" ref="B1330" si="3996">IF(K1323*1.05&lt;C1330,K1321,K1323)</f>
        <v>134</v>
      </c>
      <c r="C1330" s="6">
        <f t="shared" ref="C1330:E1330" si="3997">C1315</f>
        <v>89.49</v>
      </c>
      <c r="D1330" s="16">
        <f t="shared" si="3969"/>
        <v>0</v>
      </c>
      <c r="E1330" s="17">
        <f>D1330*Premissas!$C$6</f>
        <v>0</v>
      </c>
      <c r="F1330" s="15">
        <f t="shared" si="3970"/>
        <v>134</v>
      </c>
      <c r="G1330" s="18">
        <f>F1330*Premissas!$C$5</f>
        <v>4319.7089528630177</v>
      </c>
      <c r="H1330" s="22">
        <f t="shared" si="3971"/>
        <v>4319.7089528630177</v>
      </c>
    </row>
    <row r="1331" spans="1:12" x14ac:dyDescent="0.25">
      <c r="A1331" s="6" t="str">
        <f t="shared" ref="A1331:C1331" si="3998">A1316</f>
        <v>janeiro/19</v>
      </c>
      <c r="B1331" s="29">
        <f t="shared" ref="B1331" si="3999">IF(K1323*1.05&lt;C1331,K1321,K1323)</f>
        <v>134</v>
      </c>
      <c r="C1331" s="6">
        <f t="shared" ref="C1331:E1331" si="4000">C1316</f>
        <v>81.09</v>
      </c>
      <c r="D1331" s="16">
        <f t="shared" si="3969"/>
        <v>0</v>
      </c>
      <c r="E1331" s="17">
        <f>D1331*Premissas!$C$6</f>
        <v>0</v>
      </c>
      <c r="F1331" s="15">
        <f t="shared" si="3970"/>
        <v>134</v>
      </c>
      <c r="G1331" s="18">
        <f>F1331*Premissas!$C$5</f>
        <v>4319.7089528630177</v>
      </c>
      <c r="H1331" s="22">
        <f t="shared" si="3971"/>
        <v>4319.7089528630177</v>
      </c>
    </row>
    <row r="1332" spans="1:12" x14ac:dyDescent="0.25">
      <c r="A1332" s="6" t="str">
        <f t="shared" ref="A1332:C1332" si="4001">A1317</f>
        <v>dezembro/18</v>
      </c>
      <c r="B1332" s="29">
        <f t="shared" ref="B1332" si="4002">IF(K1323*1.05&lt;C1332,K1321,K1323)</f>
        <v>134</v>
      </c>
      <c r="C1332" s="6">
        <f t="shared" ref="C1332:E1332" si="4003">C1317</f>
        <v>66.98</v>
      </c>
      <c r="D1332" s="16">
        <f t="shared" si="3969"/>
        <v>0</v>
      </c>
      <c r="E1332" s="17">
        <f>D1332*Premissas!$C$6</f>
        <v>0</v>
      </c>
      <c r="F1332" s="15">
        <f t="shared" si="3970"/>
        <v>134</v>
      </c>
      <c r="G1332" s="18">
        <f>F1332*Premissas!$C$5</f>
        <v>4319.7089528630177</v>
      </c>
      <c r="H1332" s="22">
        <f t="shared" si="3971"/>
        <v>4319.7089528630177</v>
      </c>
    </row>
    <row r="1333" spans="1:12" x14ac:dyDescent="0.25">
      <c r="A1333" s="6" t="str">
        <f t="shared" ref="A1333:C1333" si="4004">A1318</f>
        <v>novembro/18</v>
      </c>
      <c r="B1333" s="29">
        <f t="shared" ref="B1333" si="4005">IF(K1323*1.05&lt;C1333,K1321,K1323)</f>
        <v>134</v>
      </c>
      <c r="C1333" s="6">
        <f t="shared" ref="C1333:E1334" si="4006">C1318</f>
        <v>66.42</v>
      </c>
      <c r="D1333" s="16">
        <f t="shared" si="3969"/>
        <v>0</v>
      </c>
      <c r="E1333" s="17">
        <f>D1333*Premissas!$C$6</f>
        <v>0</v>
      </c>
      <c r="F1333" s="15">
        <f t="shared" si="3970"/>
        <v>134</v>
      </c>
      <c r="G1333" s="18">
        <f>F1333*Premissas!$C$5</f>
        <v>4319.7089528630177</v>
      </c>
      <c r="H1333" s="22">
        <f t="shared" si="3971"/>
        <v>4319.7089528630177</v>
      </c>
    </row>
    <row r="1334" spans="1:12" x14ac:dyDescent="0.25">
      <c r="A1334" s="6" t="str">
        <f t="shared" ref="A1334:C1334" si="4007">A1319</f>
        <v>Total/Média</v>
      </c>
      <c r="B1334" s="6"/>
      <c r="C1334" s="6">
        <f t="shared" si="4006"/>
        <v>89.49</v>
      </c>
      <c r="D1334" s="5"/>
      <c r="E1334" s="27">
        <f t="shared" ref="E1334" si="4008">SUM(E1322:E1333)</f>
        <v>0</v>
      </c>
      <c r="F1334" s="5"/>
      <c r="G1334" s="27">
        <f t="shared" ref="G1334:H1334" si="4009">SUM(G1322:G1333)</f>
        <v>51836.507434356208</v>
      </c>
      <c r="H1334" s="27">
        <f t="shared" si="4009"/>
        <v>51836.507434356208</v>
      </c>
    </row>
    <row r="1336" spans="1:12" x14ac:dyDescent="0.25">
      <c r="A1336" s="6" t="str">
        <f t="shared" ref="A1336:C1336" si="4010">A1321</f>
        <v>Data</v>
      </c>
      <c r="B1336" s="6" t="str">
        <f t="shared" si="4010"/>
        <v>kW (C)</v>
      </c>
      <c r="C1336" s="6" t="str">
        <f t="shared" si="4010"/>
        <v>kW (L)</v>
      </c>
      <c r="D1336" s="14" t="s">
        <v>20</v>
      </c>
      <c r="E1336" s="14" t="s">
        <v>21</v>
      </c>
      <c r="F1336" s="6" t="s">
        <v>22</v>
      </c>
      <c r="G1336" s="6" t="s">
        <v>23</v>
      </c>
      <c r="H1336" s="14" t="s">
        <v>26</v>
      </c>
      <c r="J1336" s="52" t="s">
        <v>161</v>
      </c>
      <c r="K1336">
        <f t="shared" ref="K1336:K1337" si="4011">K1321</f>
        <v>89.49</v>
      </c>
    </row>
    <row r="1337" spans="1:12" x14ac:dyDescent="0.25">
      <c r="A1337" s="6" t="str">
        <f t="shared" ref="A1337:C1337" si="4012">A1322</f>
        <v>outubro/19</v>
      </c>
      <c r="B1337" s="29">
        <f t="shared" ref="B1337" si="4013">IF(K1338*1.05&lt;C1337,K1336,K1338)</f>
        <v>135</v>
      </c>
      <c r="C1337" s="6">
        <f t="shared" ref="C1337:E1337" si="4014">C1322</f>
        <v>63.39</v>
      </c>
      <c r="D1337" s="16">
        <f t="shared" ref="D1337:D1348" si="4015">IF(C1337&gt;1.05*B1337,C1337-B1337,0)</f>
        <v>0</v>
      </c>
      <c r="E1337" s="17">
        <f>D1337*Premissas!$C$6</f>
        <v>0</v>
      </c>
      <c r="F1337" s="15">
        <f t="shared" ref="F1337:F1368" si="4016">LARGE(B1337:C1337,1)</f>
        <v>135</v>
      </c>
      <c r="G1337" s="18">
        <f>F1337*Premissas!$C$5</f>
        <v>4351.945586839608</v>
      </c>
      <c r="H1337" s="22">
        <f t="shared" ref="H1337:H1348" si="4017">G1337+E1337</f>
        <v>4351.945586839608</v>
      </c>
      <c r="J1337" t="s">
        <v>162</v>
      </c>
      <c r="K1337">
        <f t="shared" si="4011"/>
        <v>46.48</v>
      </c>
    </row>
    <row r="1338" spans="1:12" x14ac:dyDescent="0.25">
      <c r="A1338" s="6" t="str">
        <f t="shared" ref="A1338:C1338" si="4018">A1323</f>
        <v>setembro/19</v>
      </c>
      <c r="B1338" s="29">
        <f t="shared" ref="B1338" si="4019">IF(K1338*1.05&lt;C1338,K1336,K1338)</f>
        <v>135</v>
      </c>
      <c r="C1338" s="6">
        <f t="shared" ref="C1338:E1338" si="4020">C1323</f>
        <v>58.91</v>
      </c>
      <c r="D1338" s="16">
        <f t="shared" si="4015"/>
        <v>0</v>
      </c>
      <c r="E1338" s="17">
        <f>D1338*Premissas!$C$6</f>
        <v>0</v>
      </c>
      <c r="F1338" s="15">
        <f t="shared" si="4016"/>
        <v>135</v>
      </c>
      <c r="G1338" s="18">
        <f>F1338*Premissas!$C$5</f>
        <v>4351.945586839608</v>
      </c>
      <c r="H1338" s="22">
        <f t="shared" si="4017"/>
        <v>4351.945586839608</v>
      </c>
      <c r="J1338" t="s">
        <v>164</v>
      </c>
      <c r="K1338">
        <f t="shared" ref="K1338" si="4021">K1323+1</f>
        <v>135</v>
      </c>
    </row>
    <row r="1339" spans="1:12" x14ac:dyDescent="0.25">
      <c r="A1339" s="6" t="str">
        <f t="shared" ref="A1339:C1339" si="4022">A1324</f>
        <v>agosto/19</v>
      </c>
      <c r="B1339" s="29">
        <f t="shared" ref="B1339" si="4023">IF(K1338*1.05&lt;C1339,K1336,K1338)</f>
        <v>135</v>
      </c>
      <c r="C1339" s="6">
        <f t="shared" ref="C1339:E1339" si="4024">C1324</f>
        <v>46.48</v>
      </c>
      <c r="D1339" s="16">
        <f t="shared" si="4015"/>
        <v>0</v>
      </c>
      <c r="E1339" s="17">
        <f>D1339*Premissas!$C$6</f>
        <v>0</v>
      </c>
      <c r="F1339" s="15">
        <f t="shared" si="4016"/>
        <v>135</v>
      </c>
      <c r="G1339" s="18">
        <f>F1339*Premissas!$C$5</f>
        <v>4351.945586839608</v>
      </c>
      <c r="H1339" s="22">
        <f t="shared" si="4017"/>
        <v>4351.945586839608</v>
      </c>
      <c r="J1339" t="s">
        <v>163</v>
      </c>
      <c r="L1339" s="108">
        <f t="shared" ref="L1339" si="4025">H1349</f>
        <v>52223.347042075307</v>
      </c>
    </row>
    <row r="1340" spans="1:12" x14ac:dyDescent="0.25">
      <c r="A1340" s="6" t="str">
        <f t="shared" ref="A1340:C1340" si="4026">A1325</f>
        <v>julho/19</v>
      </c>
      <c r="B1340" s="29">
        <f t="shared" ref="B1340" si="4027">IF(K1338*1.05&lt;C1340,K1336,K1338)</f>
        <v>135</v>
      </c>
      <c r="C1340" s="6">
        <f t="shared" ref="C1340:E1340" si="4028">C1325</f>
        <v>63.17</v>
      </c>
      <c r="D1340" s="16">
        <f t="shared" si="4015"/>
        <v>0</v>
      </c>
      <c r="E1340" s="17">
        <f>D1340*Premissas!$C$6</f>
        <v>0</v>
      </c>
      <c r="F1340" s="15">
        <f t="shared" si="4016"/>
        <v>135</v>
      </c>
      <c r="G1340" s="18">
        <f>F1340*Premissas!$C$5</f>
        <v>4351.945586839608</v>
      </c>
      <c r="H1340" s="22">
        <f t="shared" si="4017"/>
        <v>4351.945586839608</v>
      </c>
    </row>
    <row r="1341" spans="1:12" x14ac:dyDescent="0.25">
      <c r="A1341" s="6" t="str">
        <f t="shared" ref="A1341:C1341" si="4029">A1326</f>
        <v>junho/19</v>
      </c>
      <c r="B1341" s="29">
        <f t="shared" ref="B1341" si="4030">IF(K1338*1.05&lt;C1341,K1336,K1338)</f>
        <v>135</v>
      </c>
      <c r="C1341" s="6">
        <f t="shared" ref="C1341:E1341" si="4031">C1326</f>
        <v>59.47</v>
      </c>
      <c r="D1341" s="16">
        <f t="shared" si="4015"/>
        <v>0</v>
      </c>
      <c r="E1341" s="17">
        <f>D1341*Premissas!$C$6</f>
        <v>0</v>
      </c>
      <c r="F1341" s="15">
        <f t="shared" si="4016"/>
        <v>135</v>
      </c>
      <c r="G1341" s="18">
        <f>F1341*Premissas!$C$5</f>
        <v>4351.945586839608</v>
      </c>
      <c r="H1341" s="22">
        <f t="shared" si="4017"/>
        <v>4351.945586839608</v>
      </c>
    </row>
    <row r="1342" spans="1:12" x14ac:dyDescent="0.25">
      <c r="A1342" s="6" t="str">
        <f t="shared" ref="A1342:C1342" si="4032">A1327</f>
        <v>maio/19</v>
      </c>
      <c r="B1342" s="29">
        <f t="shared" ref="B1342" si="4033">IF(K1338*1.05&lt;C1342,K1336,K1338)</f>
        <v>135</v>
      </c>
      <c r="C1342" s="6">
        <f t="shared" ref="C1342:E1342" si="4034">C1327</f>
        <v>61.04</v>
      </c>
      <c r="D1342" s="16">
        <f t="shared" si="4015"/>
        <v>0</v>
      </c>
      <c r="E1342" s="17">
        <f>D1342*Premissas!$C$6</f>
        <v>0</v>
      </c>
      <c r="F1342" s="15">
        <f t="shared" si="4016"/>
        <v>135</v>
      </c>
      <c r="G1342" s="18">
        <f>F1342*Premissas!$C$5</f>
        <v>4351.945586839608</v>
      </c>
      <c r="H1342" s="22">
        <f t="shared" si="4017"/>
        <v>4351.945586839608</v>
      </c>
    </row>
    <row r="1343" spans="1:12" x14ac:dyDescent="0.25">
      <c r="A1343" s="6" t="str">
        <f t="shared" ref="A1343:C1343" si="4035">A1328</f>
        <v>abril/19</v>
      </c>
      <c r="B1343" s="29">
        <f t="shared" ref="B1343" si="4036">IF(K1338*1.05&lt;C1343,K1336,K1338)</f>
        <v>135</v>
      </c>
      <c r="C1343" s="6">
        <f t="shared" ref="C1343:E1343" si="4037">C1328</f>
        <v>81.98</v>
      </c>
      <c r="D1343" s="16">
        <f t="shared" si="4015"/>
        <v>0</v>
      </c>
      <c r="E1343" s="17">
        <f>D1343*Premissas!$C$6</f>
        <v>0</v>
      </c>
      <c r="F1343" s="15">
        <f t="shared" si="4016"/>
        <v>135</v>
      </c>
      <c r="G1343" s="18">
        <f>F1343*Premissas!$C$5</f>
        <v>4351.945586839608</v>
      </c>
      <c r="H1343" s="22">
        <f t="shared" si="4017"/>
        <v>4351.945586839608</v>
      </c>
    </row>
    <row r="1344" spans="1:12" x14ac:dyDescent="0.25">
      <c r="A1344" s="6" t="str">
        <f t="shared" ref="A1344:C1344" si="4038">A1329</f>
        <v>março/19</v>
      </c>
      <c r="B1344" s="29">
        <f t="shared" ref="B1344" si="4039">IF(K1338*1.05&lt;C1344,K1336,K1338)</f>
        <v>135</v>
      </c>
      <c r="C1344" s="6">
        <f t="shared" ref="C1344:E1344" si="4040">C1329</f>
        <v>77.73</v>
      </c>
      <c r="D1344" s="16">
        <f t="shared" si="4015"/>
        <v>0</v>
      </c>
      <c r="E1344" s="17">
        <f>D1344*Premissas!$C$6</f>
        <v>0</v>
      </c>
      <c r="F1344" s="15">
        <f t="shared" si="4016"/>
        <v>135</v>
      </c>
      <c r="G1344" s="18">
        <f>F1344*Premissas!$C$5</f>
        <v>4351.945586839608</v>
      </c>
      <c r="H1344" s="22">
        <f t="shared" si="4017"/>
        <v>4351.945586839608</v>
      </c>
    </row>
    <row r="1345" spans="1:12" x14ac:dyDescent="0.25">
      <c r="A1345" s="6" t="str">
        <f t="shared" ref="A1345:C1345" si="4041">A1330</f>
        <v>fevereiro/19</v>
      </c>
      <c r="B1345" s="29">
        <f t="shared" ref="B1345" si="4042">IF(K1338*1.05&lt;C1345,K1336,K1338)</f>
        <v>135</v>
      </c>
      <c r="C1345" s="6">
        <f t="shared" ref="C1345:E1345" si="4043">C1330</f>
        <v>89.49</v>
      </c>
      <c r="D1345" s="16">
        <f t="shared" si="4015"/>
        <v>0</v>
      </c>
      <c r="E1345" s="17">
        <f>D1345*Premissas!$C$6</f>
        <v>0</v>
      </c>
      <c r="F1345" s="15">
        <f t="shared" si="4016"/>
        <v>135</v>
      </c>
      <c r="G1345" s="18">
        <f>F1345*Premissas!$C$5</f>
        <v>4351.945586839608</v>
      </c>
      <c r="H1345" s="22">
        <f t="shared" si="4017"/>
        <v>4351.945586839608</v>
      </c>
    </row>
    <row r="1346" spans="1:12" x14ac:dyDescent="0.25">
      <c r="A1346" s="6" t="str">
        <f t="shared" ref="A1346:C1346" si="4044">A1331</f>
        <v>janeiro/19</v>
      </c>
      <c r="B1346" s="29">
        <f t="shared" ref="B1346" si="4045">IF(K1338*1.05&lt;C1346,K1336,K1338)</f>
        <v>135</v>
      </c>
      <c r="C1346" s="6">
        <f t="shared" ref="C1346:E1346" si="4046">C1331</f>
        <v>81.09</v>
      </c>
      <c r="D1346" s="16">
        <f t="shared" si="4015"/>
        <v>0</v>
      </c>
      <c r="E1346" s="17">
        <f>D1346*Premissas!$C$6</f>
        <v>0</v>
      </c>
      <c r="F1346" s="15">
        <f t="shared" si="4016"/>
        <v>135</v>
      </c>
      <c r="G1346" s="18">
        <f>F1346*Premissas!$C$5</f>
        <v>4351.945586839608</v>
      </c>
      <c r="H1346" s="22">
        <f t="shared" si="4017"/>
        <v>4351.945586839608</v>
      </c>
    </row>
    <row r="1347" spans="1:12" x14ac:dyDescent="0.25">
      <c r="A1347" s="6" t="str">
        <f t="shared" ref="A1347:C1347" si="4047">A1332</f>
        <v>dezembro/18</v>
      </c>
      <c r="B1347" s="29">
        <f t="shared" ref="B1347" si="4048">IF(K1338*1.05&lt;C1347,K1336,K1338)</f>
        <v>135</v>
      </c>
      <c r="C1347" s="6">
        <f t="shared" ref="C1347:E1347" si="4049">C1332</f>
        <v>66.98</v>
      </c>
      <c r="D1347" s="16">
        <f t="shared" si="4015"/>
        <v>0</v>
      </c>
      <c r="E1347" s="17">
        <f>D1347*Premissas!$C$6</f>
        <v>0</v>
      </c>
      <c r="F1347" s="15">
        <f t="shared" si="4016"/>
        <v>135</v>
      </c>
      <c r="G1347" s="18">
        <f>F1347*Premissas!$C$5</f>
        <v>4351.945586839608</v>
      </c>
      <c r="H1347" s="22">
        <f t="shared" si="4017"/>
        <v>4351.945586839608</v>
      </c>
    </row>
    <row r="1348" spans="1:12" x14ac:dyDescent="0.25">
      <c r="A1348" s="6" t="str">
        <f t="shared" ref="A1348:C1348" si="4050">A1333</f>
        <v>novembro/18</v>
      </c>
      <c r="B1348" s="29">
        <f t="shared" ref="B1348" si="4051">IF(K1338*1.05&lt;C1348,K1336,K1338)</f>
        <v>135</v>
      </c>
      <c r="C1348" s="6">
        <f t="shared" ref="C1348:E1349" si="4052">C1333</f>
        <v>66.42</v>
      </c>
      <c r="D1348" s="16">
        <f t="shared" si="4015"/>
        <v>0</v>
      </c>
      <c r="E1348" s="17">
        <f>D1348*Premissas!$C$6</f>
        <v>0</v>
      </c>
      <c r="F1348" s="15">
        <f t="shared" si="4016"/>
        <v>135</v>
      </c>
      <c r="G1348" s="18">
        <f>F1348*Premissas!$C$5</f>
        <v>4351.945586839608</v>
      </c>
      <c r="H1348" s="22">
        <f t="shared" si="4017"/>
        <v>4351.945586839608</v>
      </c>
    </row>
    <row r="1349" spans="1:12" x14ac:dyDescent="0.25">
      <c r="A1349" s="6" t="str">
        <f t="shared" ref="A1349:C1349" si="4053">A1334</f>
        <v>Total/Média</v>
      </c>
      <c r="B1349" s="6"/>
      <c r="C1349" s="6">
        <f t="shared" si="4052"/>
        <v>89.49</v>
      </c>
      <c r="D1349" s="5"/>
      <c r="E1349" s="27">
        <f t="shared" ref="E1349" si="4054">SUM(E1337:E1348)</f>
        <v>0</v>
      </c>
      <c r="F1349" s="5"/>
      <c r="G1349" s="27">
        <f t="shared" ref="G1349:H1349" si="4055">SUM(G1337:G1348)</f>
        <v>52223.347042075307</v>
      </c>
      <c r="H1349" s="27">
        <f t="shared" si="4055"/>
        <v>52223.347042075307</v>
      </c>
    </row>
    <row r="1351" spans="1:12" x14ac:dyDescent="0.25">
      <c r="A1351" s="6" t="str">
        <f t="shared" ref="A1351:C1351" si="4056">A1336</f>
        <v>Data</v>
      </c>
      <c r="B1351" s="6" t="str">
        <f t="shared" si="4056"/>
        <v>kW (C)</v>
      </c>
      <c r="C1351" s="6" t="str">
        <f t="shared" si="4056"/>
        <v>kW (L)</v>
      </c>
      <c r="D1351" s="14" t="s">
        <v>20</v>
      </c>
      <c r="E1351" s="14" t="s">
        <v>21</v>
      </c>
      <c r="F1351" s="6" t="s">
        <v>22</v>
      </c>
      <c r="G1351" s="6" t="s">
        <v>23</v>
      </c>
      <c r="H1351" s="14" t="s">
        <v>26</v>
      </c>
      <c r="J1351" s="52" t="s">
        <v>161</v>
      </c>
      <c r="K1351">
        <f t="shared" ref="K1351:K1352" si="4057">K1336</f>
        <v>89.49</v>
      </c>
    </row>
    <row r="1352" spans="1:12" x14ac:dyDescent="0.25">
      <c r="A1352" s="6" t="str">
        <f t="shared" ref="A1352:C1352" si="4058">A1337</f>
        <v>outubro/19</v>
      </c>
      <c r="B1352" s="29">
        <f t="shared" ref="B1352" si="4059">IF(K1353*1.05&lt;C1352,K1351,K1353)</f>
        <v>136</v>
      </c>
      <c r="C1352" s="6">
        <f t="shared" ref="C1352:E1352" si="4060">C1337</f>
        <v>63.39</v>
      </c>
      <c r="D1352" s="16">
        <f t="shared" ref="D1352:D1363" si="4061">IF(C1352&gt;1.05*B1352,C1352-B1352,0)</f>
        <v>0</v>
      </c>
      <c r="E1352" s="17">
        <f>D1352*Premissas!$C$6</f>
        <v>0</v>
      </c>
      <c r="F1352" s="15">
        <f t="shared" ref="F1352:F1383" si="4062">LARGE(B1352:C1352,1)</f>
        <v>136</v>
      </c>
      <c r="G1352" s="18">
        <f>F1352*Premissas!$C$5</f>
        <v>4384.1822208161975</v>
      </c>
      <c r="H1352" s="22">
        <f t="shared" ref="H1352:H1363" si="4063">G1352+E1352</f>
        <v>4384.1822208161975</v>
      </c>
      <c r="J1352" t="s">
        <v>162</v>
      </c>
      <c r="K1352">
        <f t="shared" si="4057"/>
        <v>46.48</v>
      </c>
    </row>
    <row r="1353" spans="1:12" x14ac:dyDescent="0.25">
      <c r="A1353" s="6" t="str">
        <f t="shared" ref="A1353:C1353" si="4064">A1338</f>
        <v>setembro/19</v>
      </c>
      <c r="B1353" s="29">
        <f t="shared" ref="B1353" si="4065">IF(K1353*1.05&lt;C1353,K1351,K1353)</f>
        <v>136</v>
      </c>
      <c r="C1353" s="6">
        <f t="shared" ref="C1353:E1353" si="4066">C1338</f>
        <v>58.91</v>
      </c>
      <c r="D1353" s="16">
        <f t="shared" si="4061"/>
        <v>0</v>
      </c>
      <c r="E1353" s="17">
        <f>D1353*Premissas!$C$6</f>
        <v>0</v>
      </c>
      <c r="F1353" s="15">
        <f t="shared" si="4062"/>
        <v>136</v>
      </c>
      <c r="G1353" s="18">
        <f>F1353*Premissas!$C$5</f>
        <v>4384.1822208161975</v>
      </c>
      <c r="H1353" s="22">
        <f t="shared" si="4063"/>
        <v>4384.1822208161975</v>
      </c>
      <c r="J1353" t="s">
        <v>164</v>
      </c>
      <c r="K1353">
        <f t="shared" ref="K1353" si="4067">K1338+1</f>
        <v>136</v>
      </c>
    </row>
    <row r="1354" spans="1:12" x14ac:dyDescent="0.25">
      <c r="A1354" s="6" t="str">
        <f t="shared" ref="A1354:C1354" si="4068">A1339</f>
        <v>agosto/19</v>
      </c>
      <c r="B1354" s="29">
        <f t="shared" ref="B1354" si="4069">IF(K1353*1.05&lt;C1354,K1351,K1353)</f>
        <v>136</v>
      </c>
      <c r="C1354" s="6">
        <f t="shared" ref="C1354:E1354" si="4070">C1339</f>
        <v>46.48</v>
      </c>
      <c r="D1354" s="16">
        <f t="shared" si="4061"/>
        <v>0</v>
      </c>
      <c r="E1354" s="17">
        <f>D1354*Premissas!$C$6</f>
        <v>0</v>
      </c>
      <c r="F1354" s="15">
        <f t="shared" si="4062"/>
        <v>136</v>
      </c>
      <c r="G1354" s="18">
        <f>F1354*Premissas!$C$5</f>
        <v>4384.1822208161975</v>
      </c>
      <c r="H1354" s="22">
        <f t="shared" si="4063"/>
        <v>4384.1822208161975</v>
      </c>
      <c r="J1354" t="s">
        <v>163</v>
      </c>
      <c r="L1354" s="108">
        <f t="shared" ref="L1354" si="4071">H1364</f>
        <v>52610.18664979437</v>
      </c>
    </row>
    <row r="1355" spans="1:12" x14ac:dyDescent="0.25">
      <c r="A1355" s="6" t="str">
        <f t="shared" ref="A1355:C1355" si="4072">A1340</f>
        <v>julho/19</v>
      </c>
      <c r="B1355" s="29">
        <f t="shared" ref="B1355" si="4073">IF(K1353*1.05&lt;C1355,K1351,K1353)</f>
        <v>136</v>
      </c>
      <c r="C1355" s="6">
        <f t="shared" ref="C1355:E1355" si="4074">C1340</f>
        <v>63.17</v>
      </c>
      <c r="D1355" s="16">
        <f t="shared" si="4061"/>
        <v>0</v>
      </c>
      <c r="E1355" s="17">
        <f>D1355*Premissas!$C$6</f>
        <v>0</v>
      </c>
      <c r="F1355" s="15">
        <f t="shared" si="4062"/>
        <v>136</v>
      </c>
      <c r="G1355" s="18">
        <f>F1355*Premissas!$C$5</f>
        <v>4384.1822208161975</v>
      </c>
      <c r="H1355" s="22">
        <f t="shared" si="4063"/>
        <v>4384.1822208161975</v>
      </c>
    </row>
    <row r="1356" spans="1:12" x14ac:dyDescent="0.25">
      <c r="A1356" s="6" t="str">
        <f t="shared" ref="A1356:C1356" si="4075">A1341</f>
        <v>junho/19</v>
      </c>
      <c r="B1356" s="29">
        <f t="shared" ref="B1356" si="4076">IF(K1353*1.05&lt;C1356,K1351,K1353)</f>
        <v>136</v>
      </c>
      <c r="C1356" s="6">
        <f t="shared" ref="C1356:E1356" si="4077">C1341</f>
        <v>59.47</v>
      </c>
      <c r="D1356" s="16">
        <f t="shared" si="4061"/>
        <v>0</v>
      </c>
      <c r="E1356" s="17">
        <f>D1356*Premissas!$C$6</f>
        <v>0</v>
      </c>
      <c r="F1356" s="15">
        <f t="shared" si="4062"/>
        <v>136</v>
      </c>
      <c r="G1356" s="18">
        <f>F1356*Premissas!$C$5</f>
        <v>4384.1822208161975</v>
      </c>
      <c r="H1356" s="22">
        <f t="shared" si="4063"/>
        <v>4384.1822208161975</v>
      </c>
    </row>
    <row r="1357" spans="1:12" x14ac:dyDescent="0.25">
      <c r="A1357" s="6" t="str">
        <f t="shared" ref="A1357:C1357" si="4078">A1342</f>
        <v>maio/19</v>
      </c>
      <c r="B1357" s="29">
        <f t="shared" ref="B1357" si="4079">IF(K1353*1.05&lt;C1357,K1351,K1353)</f>
        <v>136</v>
      </c>
      <c r="C1357" s="6">
        <f t="shared" ref="C1357:E1357" si="4080">C1342</f>
        <v>61.04</v>
      </c>
      <c r="D1357" s="16">
        <f t="shared" si="4061"/>
        <v>0</v>
      </c>
      <c r="E1357" s="17">
        <f>D1357*Premissas!$C$6</f>
        <v>0</v>
      </c>
      <c r="F1357" s="15">
        <f t="shared" si="4062"/>
        <v>136</v>
      </c>
      <c r="G1357" s="18">
        <f>F1357*Premissas!$C$5</f>
        <v>4384.1822208161975</v>
      </c>
      <c r="H1357" s="22">
        <f t="shared" si="4063"/>
        <v>4384.1822208161975</v>
      </c>
    </row>
    <row r="1358" spans="1:12" x14ac:dyDescent="0.25">
      <c r="A1358" s="6" t="str">
        <f t="shared" ref="A1358:C1358" si="4081">A1343</f>
        <v>abril/19</v>
      </c>
      <c r="B1358" s="29">
        <f t="shared" ref="B1358" si="4082">IF(K1353*1.05&lt;C1358,K1351,K1353)</f>
        <v>136</v>
      </c>
      <c r="C1358" s="6">
        <f t="shared" ref="C1358:E1358" si="4083">C1343</f>
        <v>81.98</v>
      </c>
      <c r="D1358" s="16">
        <f t="shared" si="4061"/>
        <v>0</v>
      </c>
      <c r="E1358" s="17">
        <f>D1358*Premissas!$C$6</f>
        <v>0</v>
      </c>
      <c r="F1358" s="15">
        <f t="shared" si="4062"/>
        <v>136</v>
      </c>
      <c r="G1358" s="18">
        <f>F1358*Premissas!$C$5</f>
        <v>4384.1822208161975</v>
      </c>
      <c r="H1358" s="22">
        <f t="shared" si="4063"/>
        <v>4384.1822208161975</v>
      </c>
    </row>
    <row r="1359" spans="1:12" x14ac:dyDescent="0.25">
      <c r="A1359" s="6" t="str">
        <f t="shared" ref="A1359:C1359" si="4084">A1344</f>
        <v>março/19</v>
      </c>
      <c r="B1359" s="29">
        <f t="shared" ref="B1359" si="4085">IF(K1353*1.05&lt;C1359,K1351,K1353)</f>
        <v>136</v>
      </c>
      <c r="C1359" s="6">
        <f t="shared" ref="C1359:E1359" si="4086">C1344</f>
        <v>77.73</v>
      </c>
      <c r="D1359" s="16">
        <f t="shared" si="4061"/>
        <v>0</v>
      </c>
      <c r="E1359" s="17">
        <f>D1359*Premissas!$C$6</f>
        <v>0</v>
      </c>
      <c r="F1359" s="15">
        <f t="shared" si="4062"/>
        <v>136</v>
      </c>
      <c r="G1359" s="18">
        <f>F1359*Premissas!$C$5</f>
        <v>4384.1822208161975</v>
      </c>
      <c r="H1359" s="22">
        <f t="shared" si="4063"/>
        <v>4384.1822208161975</v>
      </c>
    </row>
    <row r="1360" spans="1:12" x14ac:dyDescent="0.25">
      <c r="A1360" s="6" t="str">
        <f t="shared" ref="A1360:C1360" si="4087">A1345</f>
        <v>fevereiro/19</v>
      </c>
      <c r="B1360" s="29">
        <f t="shared" ref="B1360" si="4088">IF(K1353*1.05&lt;C1360,K1351,K1353)</f>
        <v>136</v>
      </c>
      <c r="C1360" s="6">
        <f t="shared" ref="C1360:E1360" si="4089">C1345</f>
        <v>89.49</v>
      </c>
      <c r="D1360" s="16">
        <f t="shared" si="4061"/>
        <v>0</v>
      </c>
      <c r="E1360" s="17">
        <f>D1360*Premissas!$C$6</f>
        <v>0</v>
      </c>
      <c r="F1360" s="15">
        <f t="shared" si="4062"/>
        <v>136</v>
      </c>
      <c r="G1360" s="18">
        <f>F1360*Premissas!$C$5</f>
        <v>4384.1822208161975</v>
      </c>
      <c r="H1360" s="22">
        <f t="shared" si="4063"/>
        <v>4384.1822208161975</v>
      </c>
    </row>
    <row r="1361" spans="1:12" x14ac:dyDescent="0.25">
      <c r="A1361" s="6" t="str">
        <f t="shared" ref="A1361:C1361" si="4090">A1346</f>
        <v>janeiro/19</v>
      </c>
      <c r="B1361" s="29">
        <f t="shared" ref="B1361" si="4091">IF(K1353*1.05&lt;C1361,K1351,K1353)</f>
        <v>136</v>
      </c>
      <c r="C1361" s="6">
        <f t="shared" ref="C1361:E1361" si="4092">C1346</f>
        <v>81.09</v>
      </c>
      <c r="D1361" s="16">
        <f t="shared" si="4061"/>
        <v>0</v>
      </c>
      <c r="E1361" s="17">
        <f>D1361*Premissas!$C$6</f>
        <v>0</v>
      </c>
      <c r="F1361" s="15">
        <f t="shared" si="4062"/>
        <v>136</v>
      </c>
      <c r="G1361" s="18">
        <f>F1361*Premissas!$C$5</f>
        <v>4384.1822208161975</v>
      </c>
      <c r="H1361" s="22">
        <f t="shared" si="4063"/>
        <v>4384.1822208161975</v>
      </c>
    </row>
    <row r="1362" spans="1:12" x14ac:dyDescent="0.25">
      <c r="A1362" s="6" t="str">
        <f t="shared" ref="A1362:C1362" si="4093">A1347</f>
        <v>dezembro/18</v>
      </c>
      <c r="B1362" s="29">
        <f t="shared" ref="B1362" si="4094">IF(K1353*1.05&lt;C1362,K1351,K1353)</f>
        <v>136</v>
      </c>
      <c r="C1362" s="6">
        <f t="shared" ref="C1362:E1362" si="4095">C1347</f>
        <v>66.98</v>
      </c>
      <c r="D1362" s="16">
        <f t="shared" si="4061"/>
        <v>0</v>
      </c>
      <c r="E1362" s="17">
        <f>D1362*Premissas!$C$6</f>
        <v>0</v>
      </c>
      <c r="F1362" s="15">
        <f t="shared" si="4062"/>
        <v>136</v>
      </c>
      <c r="G1362" s="18">
        <f>F1362*Premissas!$C$5</f>
        <v>4384.1822208161975</v>
      </c>
      <c r="H1362" s="22">
        <f t="shared" si="4063"/>
        <v>4384.1822208161975</v>
      </c>
    </row>
    <row r="1363" spans="1:12" x14ac:dyDescent="0.25">
      <c r="A1363" s="6" t="str">
        <f t="shared" ref="A1363:C1363" si="4096">A1348</f>
        <v>novembro/18</v>
      </c>
      <c r="B1363" s="29">
        <f t="shared" ref="B1363" si="4097">IF(K1353*1.05&lt;C1363,K1351,K1353)</f>
        <v>136</v>
      </c>
      <c r="C1363" s="6">
        <f t="shared" ref="C1363:E1364" si="4098">C1348</f>
        <v>66.42</v>
      </c>
      <c r="D1363" s="16">
        <f t="shared" si="4061"/>
        <v>0</v>
      </c>
      <c r="E1363" s="17">
        <f>D1363*Premissas!$C$6</f>
        <v>0</v>
      </c>
      <c r="F1363" s="15">
        <f t="shared" si="4062"/>
        <v>136</v>
      </c>
      <c r="G1363" s="18">
        <f>F1363*Premissas!$C$5</f>
        <v>4384.1822208161975</v>
      </c>
      <c r="H1363" s="22">
        <f t="shared" si="4063"/>
        <v>4384.1822208161975</v>
      </c>
    </row>
    <row r="1364" spans="1:12" x14ac:dyDescent="0.25">
      <c r="A1364" s="6" t="str">
        <f t="shared" ref="A1364:C1364" si="4099">A1349</f>
        <v>Total/Média</v>
      </c>
      <c r="B1364" s="6"/>
      <c r="C1364" s="6">
        <f t="shared" si="4098"/>
        <v>89.49</v>
      </c>
      <c r="D1364" s="5"/>
      <c r="E1364" s="27">
        <f t="shared" ref="E1364" si="4100">SUM(E1352:E1363)</f>
        <v>0</v>
      </c>
      <c r="F1364" s="5"/>
      <c r="G1364" s="27">
        <f t="shared" ref="G1364:H1364" si="4101">SUM(G1352:G1363)</f>
        <v>52610.18664979437</v>
      </c>
      <c r="H1364" s="27">
        <f t="shared" si="4101"/>
        <v>52610.18664979437</v>
      </c>
    </row>
    <row r="1366" spans="1:12" x14ac:dyDescent="0.25">
      <c r="A1366" s="6" t="str">
        <f t="shared" ref="A1366:C1366" si="4102">A1351</f>
        <v>Data</v>
      </c>
      <c r="B1366" s="6" t="str">
        <f t="shared" si="4102"/>
        <v>kW (C)</v>
      </c>
      <c r="C1366" s="6" t="str">
        <f t="shared" si="4102"/>
        <v>kW (L)</v>
      </c>
      <c r="D1366" s="14" t="s">
        <v>20</v>
      </c>
      <c r="E1366" s="14" t="s">
        <v>21</v>
      </c>
      <c r="F1366" s="6" t="s">
        <v>22</v>
      </c>
      <c r="G1366" s="6" t="s">
        <v>23</v>
      </c>
      <c r="H1366" s="14" t="s">
        <v>26</v>
      </c>
      <c r="J1366" s="52" t="s">
        <v>161</v>
      </c>
      <c r="K1366">
        <f t="shared" ref="K1366:K1367" si="4103">K1351</f>
        <v>89.49</v>
      </c>
    </row>
    <row r="1367" spans="1:12" x14ac:dyDescent="0.25">
      <c r="A1367" s="6" t="str">
        <f t="shared" ref="A1367:C1367" si="4104">A1352</f>
        <v>outubro/19</v>
      </c>
      <c r="B1367" s="29">
        <f t="shared" ref="B1367" si="4105">IF(K1368*1.05&lt;C1367,K1366,K1368)</f>
        <v>137</v>
      </c>
      <c r="C1367" s="6">
        <f t="shared" ref="C1367:E1367" si="4106">C1352</f>
        <v>63.39</v>
      </c>
      <c r="D1367" s="16">
        <f t="shared" ref="D1367:D1378" si="4107">IF(C1367&gt;1.05*B1367,C1367-B1367,0)</f>
        <v>0</v>
      </c>
      <c r="E1367" s="17">
        <f>D1367*Premissas!$C$6</f>
        <v>0</v>
      </c>
      <c r="F1367" s="15">
        <f t="shared" ref="F1367:F1398" si="4108">LARGE(B1367:C1367,1)</f>
        <v>137</v>
      </c>
      <c r="G1367" s="18">
        <f>F1367*Premissas!$C$5</f>
        <v>4416.418854792787</v>
      </c>
      <c r="H1367" s="22">
        <f t="shared" ref="H1367:H1378" si="4109">G1367+E1367</f>
        <v>4416.418854792787</v>
      </c>
      <c r="J1367" t="s">
        <v>162</v>
      </c>
      <c r="K1367">
        <f t="shared" si="4103"/>
        <v>46.48</v>
      </c>
    </row>
    <row r="1368" spans="1:12" x14ac:dyDescent="0.25">
      <c r="A1368" s="6" t="str">
        <f t="shared" ref="A1368:C1368" si="4110">A1353</f>
        <v>setembro/19</v>
      </c>
      <c r="B1368" s="29">
        <f t="shared" ref="B1368" si="4111">IF(K1368*1.05&lt;C1368,K1366,K1368)</f>
        <v>137</v>
      </c>
      <c r="C1368" s="6">
        <f t="shared" ref="C1368:E1368" si="4112">C1353</f>
        <v>58.91</v>
      </c>
      <c r="D1368" s="16">
        <f t="shared" si="4107"/>
        <v>0</v>
      </c>
      <c r="E1368" s="17">
        <f>D1368*Premissas!$C$6</f>
        <v>0</v>
      </c>
      <c r="F1368" s="15">
        <f t="shared" si="4108"/>
        <v>137</v>
      </c>
      <c r="G1368" s="18">
        <f>F1368*Premissas!$C$5</f>
        <v>4416.418854792787</v>
      </c>
      <c r="H1368" s="22">
        <f t="shared" si="4109"/>
        <v>4416.418854792787</v>
      </c>
      <c r="J1368" t="s">
        <v>164</v>
      </c>
      <c r="K1368">
        <f t="shared" ref="K1368" si="4113">K1353+1</f>
        <v>137</v>
      </c>
    </row>
    <row r="1369" spans="1:12" x14ac:dyDescent="0.25">
      <c r="A1369" s="6" t="str">
        <f t="shared" ref="A1369:C1369" si="4114">A1354</f>
        <v>agosto/19</v>
      </c>
      <c r="B1369" s="29">
        <f t="shared" ref="B1369" si="4115">IF(K1368*1.05&lt;C1369,K1366,K1368)</f>
        <v>137</v>
      </c>
      <c r="C1369" s="6">
        <f t="shared" ref="C1369:E1369" si="4116">C1354</f>
        <v>46.48</v>
      </c>
      <c r="D1369" s="16">
        <f t="shared" si="4107"/>
        <v>0</v>
      </c>
      <c r="E1369" s="17">
        <f>D1369*Premissas!$C$6</f>
        <v>0</v>
      </c>
      <c r="F1369" s="15">
        <f t="shared" si="4108"/>
        <v>137</v>
      </c>
      <c r="G1369" s="18">
        <f>F1369*Premissas!$C$5</f>
        <v>4416.418854792787</v>
      </c>
      <c r="H1369" s="22">
        <f t="shared" si="4109"/>
        <v>4416.418854792787</v>
      </c>
      <c r="J1369" t="s">
        <v>163</v>
      </c>
      <c r="L1369" s="108">
        <f t="shared" ref="L1369" si="4117">H1379</f>
        <v>52997.026257513433</v>
      </c>
    </row>
    <row r="1370" spans="1:12" x14ac:dyDescent="0.25">
      <c r="A1370" s="6" t="str">
        <f t="shared" ref="A1370:C1370" si="4118">A1355</f>
        <v>julho/19</v>
      </c>
      <c r="B1370" s="29">
        <f t="shared" ref="B1370" si="4119">IF(K1368*1.05&lt;C1370,K1366,K1368)</f>
        <v>137</v>
      </c>
      <c r="C1370" s="6">
        <f t="shared" ref="C1370:E1370" si="4120">C1355</f>
        <v>63.17</v>
      </c>
      <c r="D1370" s="16">
        <f t="shared" si="4107"/>
        <v>0</v>
      </c>
      <c r="E1370" s="17">
        <f>D1370*Premissas!$C$6</f>
        <v>0</v>
      </c>
      <c r="F1370" s="15">
        <f t="shared" si="4108"/>
        <v>137</v>
      </c>
      <c r="G1370" s="18">
        <f>F1370*Premissas!$C$5</f>
        <v>4416.418854792787</v>
      </c>
      <c r="H1370" s="22">
        <f t="shared" si="4109"/>
        <v>4416.418854792787</v>
      </c>
    </row>
    <row r="1371" spans="1:12" x14ac:dyDescent="0.25">
      <c r="A1371" s="6" t="str">
        <f t="shared" ref="A1371:C1371" si="4121">A1356</f>
        <v>junho/19</v>
      </c>
      <c r="B1371" s="29">
        <f t="shared" ref="B1371" si="4122">IF(K1368*1.05&lt;C1371,K1366,K1368)</f>
        <v>137</v>
      </c>
      <c r="C1371" s="6">
        <f t="shared" ref="C1371:E1371" si="4123">C1356</f>
        <v>59.47</v>
      </c>
      <c r="D1371" s="16">
        <f t="shared" si="4107"/>
        <v>0</v>
      </c>
      <c r="E1371" s="17">
        <f>D1371*Premissas!$C$6</f>
        <v>0</v>
      </c>
      <c r="F1371" s="15">
        <f t="shared" si="4108"/>
        <v>137</v>
      </c>
      <c r="G1371" s="18">
        <f>F1371*Premissas!$C$5</f>
        <v>4416.418854792787</v>
      </c>
      <c r="H1371" s="22">
        <f t="shared" si="4109"/>
        <v>4416.418854792787</v>
      </c>
    </row>
    <row r="1372" spans="1:12" x14ac:dyDescent="0.25">
      <c r="A1372" s="6" t="str">
        <f t="shared" ref="A1372:C1372" si="4124">A1357</f>
        <v>maio/19</v>
      </c>
      <c r="B1372" s="29">
        <f t="shared" ref="B1372" si="4125">IF(K1368*1.05&lt;C1372,K1366,K1368)</f>
        <v>137</v>
      </c>
      <c r="C1372" s="6">
        <f t="shared" ref="C1372:E1372" si="4126">C1357</f>
        <v>61.04</v>
      </c>
      <c r="D1372" s="16">
        <f t="shared" si="4107"/>
        <v>0</v>
      </c>
      <c r="E1372" s="17">
        <f>D1372*Premissas!$C$6</f>
        <v>0</v>
      </c>
      <c r="F1372" s="15">
        <f t="shared" si="4108"/>
        <v>137</v>
      </c>
      <c r="G1372" s="18">
        <f>F1372*Premissas!$C$5</f>
        <v>4416.418854792787</v>
      </c>
      <c r="H1372" s="22">
        <f t="shared" si="4109"/>
        <v>4416.418854792787</v>
      </c>
    </row>
    <row r="1373" spans="1:12" x14ac:dyDescent="0.25">
      <c r="A1373" s="6" t="str">
        <f t="shared" ref="A1373:C1373" si="4127">A1358</f>
        <v>abril/19</v>
      </c>
      <c r="B1373" s="29">
        <f t="shared" ref="B1373" si="4128">IF(K1368*1.05&lt;C1373,K1366,K1368)</f>
        <v>137</v>
      </c>
      <c r="C1373" s="6">
        <f t="shared" ref="C1373:E1373" si="4129">C1358</f>
        <v>81.98</v>
      </c>
      <c r="D1373" s="16">
        <f t="shared" si="4107"/>
        <v>0</v>
      </c>
      <c r="E1373" s="17">
        <f>D1373*Premissas!$C$6</f>
        <v>0</v>
      </c>
      <c r="F1373" s="15">
        <f t="shared" si="4108"/>
        <v>137</v>
      </c>
      <c r="G1373" s="18">
        <f>F1373*Premissas!$C$5</f>
        <v>4416.418854792787</v>
      </c>
      <c r="H1373" s="22">
        <f t="shared" si="4109"/>
        <v>4416.418854792787</v>
      </c>
    </row>
    <row r="1374" spans="1:12" x14ac:dyDescent="0.25">
      <c r="A1374" s="6" t="str">
        <f t="shared" ref="A1374:C1374" si="4130">A1359</f>
        <v>março/19</v>
      </c>
      <c r="B1374" s="29">
        <f t="shared" ref="B1374" si="4131">IF(K1368*1.05&lt;C1374,K1366,K1368)</f>
        <v>137</v>
      </c>
      <c r="C1374" s="6">
        <f t="shared" ref="C1374:E1374" si="4132">C1359</f>
        <v>77.73</v>
      </c>
      <c r="D1374" s="16">
        <f t="shared" si="4107"/>
        <v>0</v>
      </c>
      <c r="E1374" s="17">
        <f>D1374*Premissas!$C$6</f>
        <v>0</v>
      </c>
      <c r="F1374" s="15">
        <f t="shared" si="4108"/>
        <v>137</v>
      </c>
      <c r="G1374" s="18">
        <f>F1374*Premissas!$C$5</f>
        <v>4416.418854792787</v>
      </c>
      <c r="H1374" s="22">
        <f t="shared" si="4109"/>
        <v>4416.418854792787</v>
      </c>
    </row>
    <row r="1375" spans="1:12" x14ac:dyDescent="0.25">
      <c r="A1375" s="6" t="str">
        <f t="shared" ref="A1375:C1375" si="4133">A1360</f>
        <v>fevereiro/19</v>
      </c>
      <c r="B1375" s="29">
        <f t="shared" ref="B1375" si="4134">IF(K1368*1.05&lt;C1375,K1366,K1368)</f>
        <v>137</v>
      </c>
      <c r="C1375" s="6">
        <f t="shared" ref="C1375:E1375" si="4135">C1360</f>
        <v>89.49</v>
      </c>
      <c r="D1375" s="16">
        <f t="shared" si="4107"/>
        <v>0</v>
      </c>
      <c r="E1375" s="17">
        <f>D1375*Premissas!$C$6</f>
        <v>0</v>
      </c>
      <c r="F1375" s="15">
        <f t="shared" si="4108"/>
        <v>137</v>
      </c>
      <c r="G1375" s="18">
        <f>F1375*Premissas!$C$5</f>
        <v>4416.418854792787</v>
      </c>
      <c r="H1375" s="22">
        <f t="shared" si="4109"/>
        <v>4416.418854792787</v>
      </c>
    </row>
    <row r="1376" spans="1:12" x14ac:dyDescent="0.25">
      <c r="A1376" s="6" t="str">
        <f t="shared" ref="A1376:C1376" si="4136">A1361</f>
        <v>janeiro/19</v>
      </c>
      <c r="B1376" s="29">
        <f t="shared" ref="B1376" si="4137">IF(K1368*1.05&lt;C1376,K1366,K1368)</f>
        <v>137</v>
      </c>
      <c r="C1376" s="6">
        <f t="shared" ref="C1376:E1376" si="4138">C1361</f>
        <v>81.09</v>
      </c>
      <c r="D1376" s="16">
        <f t="shared" si="4107"/>
        <v>0</v>
      </c>
      <c r="E1376" s="17">
        <f>D1376*Premissas!$C$6</f>
        <v>0</v>
      </c>
      <c r="F1376" s="15">
        <f t="shared" si="4108"/>
        <v>137</v>
      </c>
      <c r="G1376" s="18">
        <f>F1376*Premissas!$C$5</f>
        <v>4416.418854792787</v>
      </c>
      <c r="H1376" s="22">
        <f t="shared" si="4109"/>
        <v>4416.418854792787</v>
      </c>
    </row>
    <row r="1377" spans="1:12" x14ac:dyDescent="0.25">
      <c r="A1377" s="6" t="str">
        <f t="shared" ref="A1377:C1377" si="4139">A1362</f>
        <v>dezembro/18</v>
      </c>
      <c r="B1377" s="29">
        <f t="shared" ref="B1377" si="4140">IF(K1368*1.05&lt;C1377,K1366,K1368)</f>
        <v>137</v>
      </c>
      <c r="C1377" s="6">
        <f t="shared" ref="C1377:E1377" si="4141">C1362</f>
        <v>66.98</v>
      </c>
      <c r="D1377" s="16">
        <f t="shared" si="4107"/>
        <v>0</v>
      </c>
      <c r="E1377" s="17">
        <f>D1377*Premissas!$C$6</f>
        <v>0</v>
      </c>
      <c r="F1377" s="15">
        <f t="shared" si="4108"/>
        <v>137</v>
      </c>
      <c r="G1377" s="18">
        <f>F1377*Premissas!$C$5</f>
        <v>4416.418854792787</v>
      </c>
      <c r="H1377" s="22">
        <f t="shared" si="4109"/>
        <v>4416.418854792787</v>
      </c>
    </row>
    <row r="1378" spans="1:12" x14ac:dyDescent="0.25">
      <c r="A1378" s="6" t="str">
        <f t="shared" ref="A1378:C1378" si="4142">A1363</f>
        <v>novembro/18</v>
      </c>
      <c r="B1378" s="29">
        <f t="shared" ref="B1378" si="4143">IF(K1368*1.05&lt;C1378,K1366,K1368)</f>
        <v>137</v>
      </c>
      <c r="C1378" s="6">
        <f t="shared" ref="C1378:E1379" si="4144">C1363</f>
        <v>66.42</v>
      </c>
      <c r="D1378" s="16">
        <f t="shared" si="4107"/>
        <v>0</v>
      </c>
      <c r="E1378" s="17">
        <f>D1378*Premissas!$C$6</f>
        <v>0</v>
      </c>
      <c r="F1378" s="15">
        <f t="shared" si="4108"/>
        <v>137</v>
      </c>
      <c r="G1378" s="18">
        <f>F1378*Premissas!$C$5</f>
        <v>4416.418854792787</v>
      </c>
      <c r="H1378" s="22">
        <f t="shared" si="4109"/>
        <v>4416.418854792787</v>
      </c>
    </row>
    <row r="1379" spans="1:12" x14ac:dyDescent="0.25">
      <c r="A1379" s="6" t="str">
        <f t="shared" ref="A1379:C1379" si="4145">A1364</f>
        <v>Total/Média</v>
      </c>
      <c r="B1379" s="6"/>
      <c r="C1379" s="6">
        <f t="shared" si="4144"/>
        <v>89.49</v>
      </c>
      <c r="D1379" s="5"/>
      <c r="E1379" s="27">
        <f t="shared" ref="E1379" si="4146">SUM(E1367:E1378)</f>
        <v>0</v>
      </c>
      <c r="F1379" s="5"/>
      <c r="G1379" s="27">
        <f t="shared" ref="G1379:H1379" si="4147">SUM(G1367:G1378)</f>
        <v>52997.026257513433</v>
      </c>
      <c r="H1379" s="27">
        <f t="shared" si="4147"/>
        <v>52997.026257513433</v>
      </c>
    </row>
    <row r="1381" spans="1:12" x14ac:dyDescent="0.25">
      <c r="A1381" s="6" t="str">
        <f t="shared" ref="A1381:C1381" si="4148">A1366</f>
        <v>Data</v>
      </c>
      <c r="B1381" s="6" t="str">
        <f t="shared" si="4148"/>
        <v>kW (C)</v>
      </c>
      <c r="C1381" s="6" t="str">
        <f t="shared" si="4148"/>
        <v>kW (L)</v>
      </c>
      <c r="D1381" s="14" t="s">
        <v>20</v>
      </c>
      <c r="E1381" s="14" t="s">
        <v>21</v>
      </c>
      <c r="F1381" s="6" t="s">
        <v>22</v>
      </c>
      <c r="G1381" s="6" t="s">
        <v>23</v>
      </c>
      <c r="H1381" s="14" t="s">
        <v>26</v>
      </c>
      <c r="J1381" s="52" t="s">
        <v>161</v>
      </c>
      <c r="K1381">
        <f t="shared" ref="K1381:K1382" si="4149">K1366</f>
        <v>89.49</v>
      </c>
    </row>
    <row r="1382" spans="1:12" x14ac:dyDescent="0.25">
      <c r="A1382" s="6" t="str">
        <f t="shared" ref="A1382:C1382" si="4150">A1367</f>
        <v>outubro/19</v>
      </c>
      <c r="B1382" s="29">
        <f t="shared" ref="B1382" si="4151">IF(K1383*1.05&lt;C1382,K1381,K1383)</f>
        <v>138</v>
      </c>
      <c r="C1382" s="6">
        <f t="shared" ref="C1382:E1382" si="4152">C1367</f>
        <v>63.39</v>
      </c>
      <c r="D1382" s="16">
        <f t="shared" ref="D1382:D1393" si="4153">IF(C1382&gt;1.05*B1382,C1382-B1382,0)</f>
        <v>0</v>
      </c>
      <c r="E1382" s="17">
        <f>D1382*Premissas!$C$6</f>
        <v>0</v>
      </c>
      <c r="F1382" s="15">
        <f t="shared" ref="F1382:F1413" si="4154">LARGE(B1382:C1382,1)</f>
        <v>138</v>
      </c>
      <c r="G1382" s="18">
        <f>F1382*Premissas!$C$5</f>
        <v>4448.6554887693765</v>
      </c>
      <c r="H1382" s="22">
        <f t="shared" ref="H1382:H1393" si="4155">G1382+E1382</f>
        <v>4448.6554887693765</v>
      </c>
      <c r="J1382" t="s">
        <v>162</v>
      </c>
      <c r="K1382">
        <f t="shared" si="4149"/>
        <v>46.48</v>
      </c>
    </row>
    <row r="1383" spans="1:12" x14ac:dyDescent="0.25">
      <c r="A1383" s="6" t="str">
        <f t="shared" ref="A1383:C1383" si="4156">A1368</f>
        <v>setembro/19</v>
      </c>
      <c r="B1383" s="29">
        <f t="shared" ref="B1383" si="4157">IF(K1383*1.05&lt;C1383,K1381,K1383)</f>
        <v>138</v>
      </c>
      <c r="C1383" s="6">
        <f t="shared" ref="C1383:E1383" si="4158">C1368</f>
        <v>58.91</v>
      </c>
      <c r="D1383" s="16">
        <f t="shared" si="4153"/>
        <v>0</v>
      </c>
      <c r="E1383" s="17">
        <f>D1383*Premissas!$C$6</f>
        <v>0</v>
      </c>
      <c r="F1383" s="15">
        <f t="shared" si="4154"/>
        <v>138</v>
      </c>
      <c r="G1383" s="18">
        <f>F1383*Premissas!$C$5</f>
        <v>4448.6554887693765</v>
      </c>
      <c r="H1383" s="22">
        <f t="shared" si="4155"/>
        <v>4448.6554887693765</v>
      </c>
      <c r="J1383" t="s">
        <v>164</v>
      </c>
      <c r="K1383">
        <f t="shared" ref="K1383" si="4159">K1368+1</f>
        <v>138</v>
      </c>
    </row>
    <row r="1384" spans="1:12" x14ac:dyDescent="0.25">
      <c r="A1384" s="6" t="str">
        <f t="shared" ref="A1384:C1384" si="4160">A1369</f>
        <v>agosto/19</v>
      </c>
      <c r="B1384" s="29">
        <f t="shared" ref="B1384" si="4161">IF(K1383*1.05&lt;C1384,K1381,K1383)</f>
        <v>138</v>
      </c>
      <c r="C1384" s="6">
        <f t="shared" ref="C1384:E1384" si="4162">C1369</f>
        <v>46.48</v>
      </c>
      <c r="D1384" s="16">
        <f t="shared" si="4153"/>
        <v>0</v>
      </c>
      <c r="E1384" s="17">
        <f>D1384*Premissas!$C$6</f>
        <v>0</v>
      </c>
      <c r="F1384" s="15">
        <f t="shared" si="4154"/>
        <v>138</v>
      </c>
      <c r="G1384" s="18">
        <f>F1384*Premissas!$C$5</f>
        <v>4448.6554887693765</v>
      </c>
      <c r="H1384" s="22">
        <f t="shared" si="4155"/>
        <v>4448.6554887693765</v>
      </c>
      <c r="J1384" t="s">
        <v>163</v>
      </c>
      <c r="L1384" s="108">
        <f t="shared" ref="L1384" si="4163">H1394</f>
        <v>53383.865865232532</v>
      </c>
    </row>
    <row r="1385" spans="1:12" x14ac:dyDescent="0.25">
      <c r="A1385" s="6" t="str">
        <f t="shared" ref="A1385:C1385" si="4164">A1370</f>
        <v>julho/19</v>
      </c>
      <c r="B1385" s="29">
        <f t="shared" ref="B1385" si="4165">IF(K1383*1.05&lt;C1385,K1381,K1383)</f>
        <v>138</v>
      </c>
      <c r="C1385" s="6">
        <f t="shared" ref="C1385:E1385" si="4166">C1370</f>
        <v>63.17</v>
      </c>
      <c r="D1385" s="16">
        <f t="shared" si="4153"/>
        <v>0</v>
      </c>
      <c r="E1385" s="17">
        <f>D1385*Premissas!$C$6</f>
        <v>0</v>
      </c>
      <c r="F1385" s="15">
        <f t="shared" si="4154"/>
        <v>138</v>
      </c>
      <c r="G1385" s="18">
        <f>F1385*Premissas!$C$5</f>
        <v>4448.6554887693765</v>
      </c>
      <c r="H1385" s="22">
        <f t="shared" si="4155"/>
        <v>4448.6554887693765</v>
      </c>
    </row>
    <row r="1386" spans="1:12" x14ac:dyDescent="0.25">
      <c r="A1386" s="6" t="str">
        <f t="shared" ref="A1386:C1386" si="4167">A1371</f>
        <v>junho/19</v>
      </c>
      <c r="B1386" s="29">
        <f t="shared" ref="B1386" si="4168">IF(K1383*1.05&lt;C1386,K1381,K1383)</f>
        <v>138</v>
      </c>
      <c r="C1386" s="6">
        <f t="shared" ref="C1386:E1386" si="4169">C1371</f>
        <v>59.47</v>
      </c>
      <c r="D1386" s="16">
        <f t="shared" si="4153"/>
        <v>0</v>
      </c>
      <c r="E1386" s="17">
        <f>D1386*Premissas!$C$6</f>
        <v>0</v>
      </c>
      <c r="F1386" s="15">
        <f t="shared" si="4154"/>
        <v>138</v>
      </c>
      <c r="G1386" s="18">
        <f>F1386*Premissas!$C$5</f>
        <v>4448.6554887693765</v>
      </c>
      <c r="H1386" s="22">
        <f t="shared" si="4155"/>
        <v>4448.6554887693765</v>
      </c>
    </row>
    <row r="1387" spans="1:12" x14ac:dyDescent="0.25">
      <c r="A1387" s="6" t="str">
        <f t="shared" ref="A1387:C1387" si="4170">A1372</f>
        <v>maio/19</v>
      </c>
      <c r="B1387" s="29">
        <f t="shared" ref="B1387" si="4171">IF(K1383*1.05&lt;C1387,K1381,K1383)</f>
        <v>138</v>
      </c>
      <c r="C1387" s="6">
        <f t="shared" ref="C1387:E1387" si="4172">C1372</f>
        <v>61.04</v>
      </c>
      <c r="D1387" s="16">
        <f t="shared" si="4153"/>
        <v>0</v>
      </c>
      <c r="E1387" s="17">
        <f>D1387*Premissas!$C$6</f>
        <v>0</v>
      </c>
      <c r="F1387" s="15">
        <f t="shared" si="4154"/>
        <v>138</v>
      </c>
      <c r="G1387" s="18">
        <f>F1387*Premissas!$C$5</f>
        <v>4448.6554887693765</v>
      </c>
      <c r="H1387" s="22">
        <f t="shared" si="4155"/>
        <v>4448.6554887693765</v>
      </c>
    </row>
    <row r="1388" spans="1:12" x14ac:dyDescent="0.25">
      <c r="A1388" s="6" t="str">
        <f t="shared" ref="A1388:C1388" si="4173">A1373</f>
        <v>abril/19</v>
      </c>
      <c r="B1388" s="29">
        <f t="shared" ref="B1388" si="4174">IF(K1383*1.05&lt;C1388,K1381,K1383)</f>
        <v>138</v>
      </c>
      <c r="C1388" s="6">
        <f t="shared" ref="C1388:E1388" si="4175">C1373</f>
        <v>81.98</v>
      </c>
      <c r="D1388" s="16">
        <f t="shared" si="4153"/>
        <v>0</v>
      </c>
      <c r="E1388" s="17">
        <f>D1388*Premissas!$C$6</f>
        <v>0</v>
      </c>
      <c r="F1388" s="15">
        <f t="shared" si="4154"/>
        <v>138</v>
      </c>
      <c r="G1388" s="18">
        <f>F1388*Premissas!$C$5</f>
        <v>4448.6554887693765</v>
      </c>
      <c r="H1388" s="22">
        <f t="shared" si="4155"/>
        <v>4448.6554887693765</v>
      </c>
    </row>
    <row r="1389" spans="1:12" x14ac:dyDescent="0.25">
      <c r="A1389" s="6" t="str">
        <f t="shared" ref="A1389:C1389" si="4176">A1374</f>
        <v>março/19</v>
      </c>
      <c r="B1389" s="29">
        <f t="shared" ref="B1389" si="4177">IF(K1383*1.05&lt;C1389,K1381,K1383)</f>
        <v>138</v>
      </c>
      <c r="C1389" s="6">
        <f t="shared" ref="C1389:E1389" si="4178">C1374</f>
        <v>77.73</v>
      </c>
      <c r="D1389" s="16">
        <f t="shared" si="4153"/>
        <v>0</v>
      </c>
      <c r="E1389" s="17">
        <f>D1389*Premissas!$C$6</f>
        <v>0</v>
      </c>
      <c r="F1389" s="15">
        <f t="shared" si="4154"/>
        <v>138</v>
      </c>
      <c r="G1389" s="18">
        <f>F1389*Premissas!$C$5</f>
        <v>4448.6554887693765</v>
      </c>
      <c r="H1389" s="22">
        <f t="shared" si="4155"/>
        <v>4448.6554887693765</v>
      </c>
    </row>
    <row r="1390" spans="1:12" x14ac:dyDescent="0.25">
      <c r="A1390" s="6" t="str">
        <f t="shared" ref="A1390:C1390" si="4179">A1375</f>
        <v>fevereiro/19</v>
      </c>
      <c r="B1390" s="29">
        <f t="shared" ref="B1390" si="4180">IF(K1383*1.05&lt;C1390,K1381,K1383)</f>
        <v>138</v>
      </c>
      <c r="C1390" s="6">
        <f t="shared" ref="C1390:E1390" si="4181">C1375</f>
        <v>89.49</v>
      </c>
      <c r="D1390" s="16">
        <f t="shared" si="4153"/>
        <v>0</v>
      </c>
      <c r="E1390" s="17">
        <f>D1390*Premissas!$C$6</f>
        <v>0</v>
      </c>
      <c r="F1390" s="15">
        <f t="shared" si="4154"/>
        <v>138</v>
      </c>
      <c r="G1390" s="18">
        <f>F1390*Premissas!$C$5</f>
        <v>4448.6554887693765</v>
      </c>
      <c r="H1390" s="22">
        <f t="shared" si="4155"/>
        <v>4448.6554887693765</v>
      </c>
    </row>
    <row r="1391" spans="1:12" x14ac:dyDescent="0.25">
      <c r="A1391" s="6" t="str">
        <f t="shared" ref="A1391:C1391" si="4182">A1376</f>
        <v>janeiro/19</v>
      </c>
      <c r="B1391" s="29">
        <f t="shared" ref="B1391" si="4183">IF(K1383*1.05&lt;C1391,K1381,K1383)</f>
        <v>138</v>
      </c>
      <c r="C1391" s="6">
        <f t="shared" ref="C1391:E1391" si="4184">C1376</f>
        <v>81.09</v>
      </c>
      <c r="D1391" s="16">
        <f t="shared" si="4153"/>
        <v>0</v>
      </c>
      <c r="E1391" s="17">
        <f>D1391*Premissas!$C$6</f>
        <v>0</v>
      </c>
      <c r="F1391" s="15">
        <f t="shared" si="4154"/>
        <v>138</v>
      </c>
      <c r="G1391" s="18">
        <f>F1391*Premissas!$C$5</f>
        <v>4448.6554887693765</v>
      </c>
      <c r="H1391" s="22">
        <f t="shared" si="4155"/>
        <v>4448.6554887693765</v>
      </c>
    </row>
    <row r="1392" spans="1:12" x14ac:dyDescent="0.25">
      <c r="A1392" s="6" t="str">
        <f t="shared" ref="A1392:C1392" si="4185">A1377</f>
        <v>dezembro/18</v>
      </c>
      <c r="B1392" s="29">
        <f t="shared" ref="B1392" si="4186">IF(K1383*1.05&lt;C1392,K1381,K1383)</f>
        <v>138</v>
      </c>
      <c r="C1392" s="6">
        <f t="shared" ref="C1392:E1392" si="4187">C1377</f>
        <v>66.98</v>
      </c>
      <c r="D1392" s="16">
        <f t="shared" si="4153"/>
        <v>0</v>
      </c>
      <c r="E1392" s="17">
        <f>D1392*Premissas!$C$6</f>
        <v>0</v>
      </c>
      <c r="F1392" s="15">
        <f t="shared" si="4154"/>
        <v>138</v>
      </c>
      <c r="G1392" s="18">
        <f>F1392*Premissas!$C$5</f>
        <v>4448.6554887693765</v>
      </c>
      <c r="H1392" s="22">
        <f t="shared" si="4155"/>
        <v>4448.6554887693765</v>
      </c>
    </row>
    <row r="1393" spans="1:12" x14ac:dyDescent="0.25">
      <c r="A1393" s="6" t="str">
        <f t="shared" ref="A1393:C1393" si="4188">A1378</f>
        <v>novembro/18</v>
      </c>
      <c r="B1393" s="29">
        <f t="shared" ref="B1393" si="4189">IF(K1383*1.05&lt;C1393,K1381,K1383)</f>
        <v>138</v>
      </c>
      <c r="C1393" s="6">
        <f t="shared" ref="C1393:E1394" si="4190">C1378</f>
        <v>66.42</v>
      </c>
      <c r="D1393" s="16">
        <f t="shared" si="4153"/>
        <v>0</v>
      </c>
      <c r="E1393" s="17">
        <f>D1393*Premissas!$C$6</f>
        <v>0</v>
      </c>
      <c r="F1393" s="15">
        <f t="shared" si="4154"/>
        <v>138</v>
      </c>
      <c r="G1393" s="18">
        <f>F1393*Premissas!$C$5</f>
        <v>4448.6554887693765</v>
      </c>
      <c r="H1393" s="22">
        <f t="shared" si="4155"/>
        <v>4448.6554887693765</v>
      </c>
    </row>
    <row r="1394" spans="1:12" x14ac:dyDescent="0.25">
      <c r="A1394" s="6" t="str">
        <f t="shared" ref="A1394:C1394" si="4191">A1379</f>
        <v>Total/Média</v>
      </c>
      <c r="B1394" s="6"/>
      <c r="C1394" s="6">
        <f t="shared" si="4190"/>
        <v>89.49</v>
      </c>
      <c r="D1394" s="5"/>
      <c r="E1394" s="27">
        <f t="shared" ref="E1394" si="4192">SUM(E1382:E1393)</f>
        <v>0</v>
      </c>
      <c r="F1394" s="5"/>
      <c r="G1394" s="27">
        <f t="shared" ref="G1394:H1394" si="4193">SUM(G1382:G1393)</f>
        <v>53383.865865232532</v>
      </c>
      <c r="H1394" s="27">
        <f t="shared" si="4193"/>
        <v>53383.865865232532</v>
      </c>
    </row>
    <row r="1396" spans="1:12" x14ac:dyDescent="0.25">
      <c r="A1396" s="6" t="str">
        <f t="shared" ref="A1396:C1396" si="4194">A1381</f>
        <v>Data</v>
      </c>
      <c r="B1396" s="6" t="str">
        <f t="shared" si="4194"/>
        <v>kW (C)</v>
      </c>
      <c r="C1396" s="6" t="str">
        <f t="shared" si="4194"/>
        <v>kW (L)</v>
      </c>
      <c r="D1396" s="14" t="s">
        <v>20</v>
      </c>
      <c r="E1396" s="14" t="s">
        <v>21</v>
      </c>
      <c r="F1396" s="6" t="s">
        <v>22</v>
      </c>
      <c r="G1396" s="6" t="s">
        <v>23</v>
      </c>
      <c r="H1396" s="14" t="s">
        <v>26</v>
      </c>
      <c r="J1396" s="52" t="s">
        <v>161</v>
      </c>
      <c r="K1396">
        <f t="shared" ref="K1396:K1397" si="4195">K1381</f>
        <v>89.49</v>
      </c>
    </row>
    <row r="1397" spans="1:12" x14ac:dyDescent="0.25">
      <c r="A1397" s="6" t="str">
        <f t="shared" ref="A1397:C1397" si="4196">A1382</f>
        <v>outubro/19</v>
      </c>
      <c r="B1397" s="29">
        <f t="shared" ref="B1397" si="4197">IF(K1398*1.05&lt;C1397,K1396,K1398)</f>
        <v>139</v>
      </c>
      <c r="C1397" s="6">
        <f t="shared" ref="C1397:E1397" si="4198">C1382</f>
        <v>63.39</v>
      </c>
      <c r="D1397" s="16">
        <f t="shared" ref="D1397:D1408" si="4199">IF(C1397&gt;1.05*B1397,C1397-B1397,0)</f>
        <v>0</v>
      </c>
      <c r="E1397" s="17">
        <f>D1397*Premissas!$C$6</f>
        <v>0</v>
      </c>
      <c r="F1397" s="15">
        <f t="shared" ref="F1397:F1428" si="4200">LARGE(B1397:C1397,1)</f>
        <v>139</v>
      </c>
      <c r="G1397" s="18">
        <f>F1397*Premissas!$C$5</f>
        <v>4480.8921227459668</v>
      </c>
      <c r="H1397" s="22">
        <f t="shared" ref="H1397:H1408" si="4201">G1397+E1397</f>
        <v>4480.8921227459668</v>
      </c>
      <c r="J1397" t="s">
        <v>162</v>
      </c>
      <c r="K1397">
        <f t="shared" si="4195"/>
        <v>46.48</v>
      </c>
    </row>
    <row r="1398" spans="1:12" x14ac:dyDescent="0.25">
      <c r="A1398" s="6" t="str">
        <f t="shared" ref="A1398:C1398" si="4202">A1383</f>
        <v>setembro/19</v>
      </c>
      <c r="B1398" s="29">
        <f t="shared" ref="B1398" si="4203">IF(K1398*1.05&lt;C1398,K1396,K1398)</f>
        <v>139</v>
      </c>
      <c r="C1398" s="6">
        <f t="shared" ref="C1398:E1398" si="4204">C1383</f>
        <v>58.91</v>
      </c>
      <c r="D1398" s="16">
        <f t="shared" si="4199"/>
        <v>0</v>
      </c>
      <c r="E1398" s="17">
        <f>D1398*Premissas!$C$6</f>
        <v>0</v>
      </c>
      <c r="F1398" s="15">
        <f t="shared" si="4200"/>
        <v>139</v>
      </c>
      <c r="G1398" s="18">
        <f>F1398*Premissas!$C$5</f>
        <v>4480.8921227459668</v>
      </c>
      <c r="H1398" s="22">
        <f t="shared" si="4201"/>
        <v>4480.8921227459668</v>
      </c>
      <c r="J1398" t="s">
        <v>164</v>
      </c>
      <c r="K1398">
        <f t="shared" ref="K1398" si="4205">K1383+1</f>
        <v>139</v>
      </c>
    </row>
    <row r="1399" spans="1:12" x14ac:dyDescent="0.25">
      <c r="A1399" s="6" t="str">
        <f t="shared" ref="A1399:C1399" si="4206">A1384</f>
        <v>agosto/19</v>
      </c>
      <c r="B1399" s="29">
        <f t="shared" ref="B1399" si="4207">IF(K1398*1.05&lt;C1399,K1396,K1398)</f>
        <v>139</v>
      </c>
      <c r="C1399" s="6">
        <f t="shared" ref="C1399:E1399" si="4208">C1384</f>
        <v>46.48</v>
      </c>
      <c r="D1399" s="16">
        <f t="shared" si="4199"/>
        <v>0</v>
      </c>
      <c r="E1399" s="17">
        <f>D1399*Premissas!$C$6</f>
        <v>0</v>
      </c>
      <c r="F1399" s="15">
        <f t="shared" si="4200"/>
        <v>139</v>
      </c>
      <c r="G1399" s="18">
        <f>F1399*Premissas!$C$5</f>
        <v>4480.8921227459668</v>
      </c>
      <c r="H1399" s="22">
        <f t="shared" si="4201"/>
        <v>4480.8921227459668</v>
      </c>
      <c r="J1399" t="s">
        <v>163</v>
      </c>
      <c r="L1399" s="108">
        <f t="shared" ref="L1399" si="4209">H1409</f>
        <v>53770.705472951588</v>
      </c>
    </row>
    <row r="1400" spans="1:12" x14ac:dyDescent="0.25">
      <c r="A1400" s="6" t="str">
        <f t="shared" ref="A1400:C1400" si="4210">A1385</f>
        <v>julho/19</v>
      </c>
      <c r="B1400" s="29">
        <f t="shared" ref="B1400" si="4211">IF(K1398*1.05&lt;C1400,K1396,K1398)</f>
        <v>139</v>
      </c>
      <c r="C1400" s="6">
        <f t="shared" ref="C1400:E1400" si="4212">C1385</f>
        <v>63.17</v>
      </c>
      <c r="D1400" s="16">
        <f t="shared" si="4199"/>
        <v>0</v>
      </c>
      <c r="E1400" s="17">
        <f>D1400*Premissas!$C$6</f>
        <v>0</v>
      </c>
      <c r="F1400" s="15">
        <f t="shared" si="4200"/>
        <v>139</v>
      </c>
      <c r="G1400" s="18">
        <f>F1400*Premissas!$C$5</f>
        <v>4480.8921227459668</v>
      </c>
      <c r="H1400" s="22">
        <f t="shared" si="4201"/>
        <v>4480.8921227459668</v>
      </c>
    </row>
    <row r="1401" spans="1:12" x14ac:dyDescent="0.25">
      <c r="A1401" s="6" t="str">
        <f t="shared" ref="A1401:C1401" si="4213">A1386</f>
        <v>junho/19</v>
      </c>
      <c r="B1401" s="29">
        <f t="shared" ref="B1401" si="4214">IF(K1398*1.05&lt;C1401,K1396,K1398)</f>
        <v>139</v>
      </c>
      <c r="C1401" s="6">
        <f t="shared" ref="C1401:E1401" si="4215">C1386</f>
        <v>59.47</v>
      </c>
      <c r="D1401" s="16">
        <f t="shared" si="4199"/>
        <v>0</v>
      </c>
      <c r="E1401" s="17">
        <f>D1401*Premissas!$C$6</f>
        <v>0</v>
      </c>
      <c r="F1401" s="15">
        <f t="shared" si="4200"/>
        <v>139</v>
      </c>
      <c r="G1401" s="18">
        <f>F1401*Premissas!$C$5</f>
        <v>4480.8921227459668</v>
      </c>
      <c r="H1401" s="22">
        <f t="shared" si="4201"/>
        <v>4480.8921227459668</v>
      </c>
    </row>
    <row r="1402" spans="1:12" x14ac:dyDescent="0.25">
      <c r="A1402" s="6" t="str">
        <f t="shared" ref="A1402:C1402" si="4216">A1387</f>
        <v>maio/19</v>
      </c>
      <c r="B1402" s="29">
        <f t="shared" ref="B1402" si="4217">IF(K1398*1.05&lt;C1402,K1396,K1398)</f>
        <v>139</v>
      </c>
      <c r="C1402" s="6">
        <f t="shared" ref="C1402:E1402" si="4218">C1387</f>
        <v>61.04</v>
      </c>
      <c r="D1402" s="16">
        <f t="shared" si="4199"/>
        <v>0</v>
      </c>
      <c r="E1402" s="17">
        <f>D1402*Premissas!$C$6</f>
        <v>0</v>
      </c>
      <c r="F1402" s="15">
        <f t="shared" si="4200"/>
        <v>139</v>
      </c>
      <c r="G1402" s="18">
        <f>F1402*Premissas!$C$5</f>
        <v>4480.8921227459668</v>
      </c>
      <c r="H1402" s="22">
        <f t="shared" si="4201"/>
        <v>4480.8921227459668</v>
      </c>
    </row>
    <row r="1403" spans="1:12" x14ac:dyDescent="0.25">
      <c r="A1403" s="6" t="str">
        <f t="shared" ref="A1403:C1403" si="4219">A1388</f>
        <v>abril/19</v>
      </c>
      <c r="B1403" s="29">
        <f t="shared" ref="B1403" si="4220">IF(K1398*1.05&lt;C1403,K1396,K1398)</f>
        <v>139</v>
      </c>
      <c r="C1403" s="6">
        <f t="shared" ref="C1403:E1403" si="4221">C1388</f>
        <v>81.98</v>
      </c>
      <c r="D1403" s="16">
        <f t="shared" si="4199"/>
        <v>0</v>
      </c>
      <c r="E1403" s="17">
        <f>D1403*Premissas!$C$6</f>
        <v>0</v>
      </c>
      <c r="F1403" s="15">
        <f t="shared" si="4200"/>
        <v>139</v>
      </c>
      <c r="G1403" s="18">
        <f>F1403*Premissas!$C$5</f>
        <v>4480.8921227459668</v>
      </c>
      <c r="H1403" s="22">
        <f t="shared" si="4201"/>
        <v>4480.8921227459668</v>
      </c>
    </row>
    <row r="1404" spans="1:12" x14ac:dyDescent="0.25">
      <c r="A1404" s="6" t="str">
        <f t="shared" ref="A1404:C1404" si="4222">A1389</f>
        <v>março/19</v>
      </c>
      <c r="B1404" s="29">
        <f t="shared" ref="B1404" si="4223">IF(K1398*1.05&lt;C1404,K1396,K1398)</f>
        <v>139</v>
      </c>
      <c r="C1404" s="6">
        <f t="shared" ref="C1404:E1404" si="4224">C1389</f>
        <v>77.73</v>
      </c>
      <c r="D1404" s="16">
        <f t="shared" si="4199"/>
        <v>0</v>
      </c>
      <c r="E1404" s="17">
        <f>D1404*Premissas!$C$6</f>
        <v>0</v>
      </c>
      <c r="F1404" s="15">
        <f t="shared" si="4200"/>
        <v>139</v>
      </c>
      <c r="G1404" s="18">
        <f>F1404*Premissas!$C$5</f>
        <v>4480.8921227459668</v>
      </c>
      <c r="H1404" s="22">
        <f t="shared" si="4201"/>
        <v>4480.8921227459668</v>
      </c>
    </row>
    <row r="1405" spans="1:12" x14ac:dyDescent="0.25">
      <c r="A1405" s="6" t="str">
        <f t="shared" ref="A1405:C1405" si="4225">A1390</f>
        <v>fevereiro/19</v>
      </c>
      <c r="B1405" s="29">
        <f t="shared" ref="B1405" si="4226">IF(K1398*1.05&lt;C1405,K1396,K1398)</f>
        <v>139</v>
      </c>
      <c r="C1405" s="6">
        <f t="shared" ref="C1405:E1405" si="4227">C1390</f>
        <v>89.49</v>
      </c>
      <c r="D1405" s="16">
        <f t="shared" si="4199"/>
        <v>0</v>
      </c>
      <c r="E1405" s="17">
        <f>D1405*Premissas!$C$6</f>
        <v>0</v>
      </c>
      <c r="F1405" s="15">
        <f t="shared" si="4200"/>
        <v>139</v>
      </c>
      <c r="G1405" s="18">
        <f>F1405*Premissas!$C$5</f>
        <v>4480.8921227459668</v>
      </c>
      <c r="H1405" s="22">
        <f t="shared" si="4201"/>
        <v>4480.8921227459668</v>
      </c>
    </row>
    <row r="1406" spans="1:12" x14ac:dyDescent="0.25">
      <c r="A1406" s="6" t="str">
        <f t="shared" ref="A1406:C1406" si="4228">A1391</f>
        <v>janeiro/19</v>
      </c>
      <c r="B1406" s="29">
        <f t="shared" ref="B1406" si="4229">IF(K1398*1.05&lt;C1406,K1396,K1398)</f>
        <v>139</v>
      </c>
      <c r="C1406" s="6">
        <f t="shared" ref="C1406:E1406" si="4230">C1391</f>
        <v>81.09</v>
      </c>
      <c r="D1406" s="16">
        <f t="shared" si="4199"/>
        <v>0</v>
      </c>
      <c r="E1406" s="17">
        <f>D1406*Premissas!$C$6</f>
        <v>0</v>
      </c>
      <c r="F1406" s="15">
        <f t="shared" si="4200"/>
        <v>139</v>
      </c>
      <c r="G1406" s="18">
        <f>F1406*Premissas!$C$5</f>
        <v>4480.8921227459668</v>
      </c>
      <c r="H1406" s="22">
        <f t="shared" si="4201"/>
        <v>4480.8921227459668</v>
      </c>
    </row>
    <row r="1407" spans="1:12" x14ac:dyDescent="0.25">
      <c r="A1407" s="6" t="str">
        <f t="shared" ref="A1407:C1407" si="4231">A1392</f>
        <v>dezembro/18</v>
      </c>
      <c r="B1407" s="29">
        <f t="shared" ref="B1407" si="4232">IF(K1398*1.05&lt;C1407,K1396,K1398)</f>
        <v>139</v>
      </c>
      <c r="C1407" s="6">
        <f t="shared" ref="C1407:E1407" si="4233">C1392</f>
        <v>66.98</v>
      </c>
      <c r="D1407" s="16">
        <f t="shared" si="4199"/>
        <v>0</v>
      </c>
      <c r="E1407" s="17">
        <f>D1407*Premissas!$C$6</f>
        <v>0</v>
      </c>
      <c r="F1407" s="15">
        <f t="shared" si="4200"/>
        <v>139</v>
      </c>
      <c r="G1407" s="18">
        <f>F1407*Premissas!$C$5</f>
        <v>4480.8921227459668</v>
      </c>
      <c r="H1407" s="22">
        <f t="shared" si="4201"/>
        <v>4480.8921227459668</v>
      </c>
    </row>
    <row r="1408" spans="1:12" x14ac:dyDescent="0.25">
      <c r="A1408" s="6" t="str">
        <f t="shared" ref="A1408:C1408" si="4234">A1393</f>
        <v>novembro/18</v>
      </c>
      <c r="B1408" s="29">
        <f t="shared" ref="B1408" si="4235">IF(K1398*1.05&lt;C1408,K1396,K1398)</f>
        <v>139</v>
      </c>
      <c r="C1408" s="6">
        <f t="shared" ref="C1408:E1409" si="4236">C1393</f>
        <v>66.42</v>
      </c>
      <c r="D1408" s="16">
        <f t="shared" si="4199"/>
        <v>0</v>
      </c>
      <c r="E1408" s="17">
        <f>D1408*Premissas!$C$6</f>
        <v>0</v>
      </c>
      <c r="F1408" s="15">
        <f t="shared" si="4200"/>
        <v>139</v>
      </c>
      <c r="G1408" s="18">
        <f>F1408*Premissas!$C$5</f>
        <v>4480.8921227459668</v>
      </c>
      <c r="H1408" s="22">
        <f t="shared" si="4201"/>
        <v>4480.8921227459668</v>
      </c>
    </row>
    <row r="1409" spans="1:12" x14ac:dyDescent="0.25">
      <c r="A1409" s="6" t="str">
        <f t="shared" ref="A1409:C1409" si="4237">A1394</f>
        <v>Total/Média</v>
      </c>
      <c r="B1409" s="6"/>
      <c r="C1409" s="6">
        <f t="shared" si="4236"/>
        <v>89.49</v>
      </c>
      <c r="D1409" s="5"/>
      <c r="E1409" s="27">
        <f t="shared" ref="E1409" si="4238">SUM(E1397:E1408)</f>
        <v>0</v>
      </c>
      <c r="F1409" s="5"/>
      <c r="G1409" s="27">
        <f t="shared" ref="G1409:H1409" si="4239">SUM(G1397:G1408)</f>
        <v>53770.705472951588</v>
      </c>
      <c r="H1409" s="27">
        <f t="shared" si="4239"/>
        <v>53770.705472951588</v>
      </c>
    </row>
    <row r="1411" spans="1:12" x14ac:dyDescent="0.25">
      <c r="A1411" s="6" t="str">
        <f t="shared" ref="A1411:C1411" si="4240">A1396</f>
        <v>Data</v>
      </c>
      <c r="B1411" s="6" t="str">
        <f t="shared" si="4240"/>
        <v>kW (C)</v>
      </c>
      <c r="C1411" s="6" t="str">
        <f t="shared" si="4240"/>
        <v>kW (L)</v>
      </c>
      <c r="D1411" s="14" t="s">
        <v>20</v>
      </c>
      <c r="E1411" s="14" t="s">
        <v>21</v>
      </c>
      <c r="F1411" s="6" t="s">
        <v>22</v>
      </c>
      <c r="G1411" s="6" t="s">
        <v>23</v>
      </c>
      <c r="H1411" s="14" t="s">
        <v>26</v>
      </c>
      <c r="J1411" s="52" t="s">
        <v>161</v>
      </c>
      <c r="K1411">
        <f t="shared" ref="K1411:K1412" si="4241">K1396</f>
        <v>89.49</v>
      </c>
    </row>
    <row r="1412" spans="1:12" x14ac:dyDescent="0.25">
      <c r="A1412" s="6" t="str">
        <f t="shared" ref="A1412:C1412" si="4242">A1397</f>
        <v>outubro/19</v>
      </c>
      <c r="B1412" s="29">
        <f t="shared" ref="B1412" si="4243">IF(K1413*1.05&lt;C1412,K1411,K1413)</f>
        <v>140</v>
      </c>
      <c r="C1412" s="6">
        <f t="shared" ref="C1412:E1412" si="4244">C1397</f>
        <v>63.39</v>
      </c>
      <c r="D1412" s="16">
        <f t="shared" ref="D1412:D1423" si="4245">IF(C1412&gt;1.05*B1412,C1412-B1412,0)</f>
        <v>0</v>
      </c>
      <c r="E1412" s="17">
        <f>D1412*Premissas!$C$6</f>
        <v>0</v>
      </c>
      <c r="F1412" s="15">
        <f t="shared" ref="F1412:F1443" si="4246">LARGE(B1412:C1412,1)</f>
        <v>140</v>
      </c>
      <c r="G1412" s="18">
        <f>F1412*Premissas!$C$5</f>
        <v>4513.1287567225563</v>
      </c>
      <c r="H1412" s="22">
        <f t="shared" ref="H1412:H1423" si="4247">G1412+E1412</f>
        <v>4513.1287567225563</v>
      </c>
      <c r="J1412" t="s">
        <v>162</v>
      </c>
      <c r="K1412">
        <f t="shared" si="4241"/>
        <v>46.48</v>
      </c>
    </row>
    <row r="1413" spans="1:12" x14ac:dyDescent="0.25">
      <c r="A1413" s="6" t="str">
        <f t="shared" ref="A1413:C1413" si="4248">A1398</f>
        <v>setembro/19</v>
      </c>
      <c r="B1413" s="29">
        <f t="shared" ref="B1413" si="4249">IF(K1413*1.05&lt;C1413,K1411,K1413)</f>
        <v>140</v>
      </c>
      <c r="C1413" s="6">
        <f t="shared" ref="C1413:E1413" si="4250">C1398</f>
        <v>58.91</v>
      </c>
      <c r="D1413" s="16">
        <f t="shared" si="4245"/>
        <v>0</v>
      </c>
      <c r="E1413" s="17">
        <f>D1413*Premissas!$C$6</f>
        <v>0</v>
      </c>
      <c r="F1413" s="15">
        <f t="shared" si="4246"/>
        <v>140</v>
      </c>
      <c r="G1413" s="18">
        <f>F1413*Premissas!$C$5</f>
        <v>4513.1287567225563</v>
      </c>
      <c r="H1413" s="22">
        <f t="shared" si="4247"/>
        <v>4513.1287567225563</v>
      </c>
      <c r="J1413" t="s">
        <v>164</v>
      </c>
      <c r="K1413">
        <f t="shared" ref="K1413" si="4251">K1398+1</f>
        <v>140</v>
      </c>
    </row>
    <row r="1414" spans="1:12" x14ac:dyDescent="0.25">
      <c r="A1414" s="6" t="str">
        <f t="shared" ref="A1414:C1414" si="4252">A1399</f>
        <v>agosto/19</v>
      </c>
      <c r="B1414" s="29">
        <f t="shared" ref="B1414" si="4253">IF(K1413*1.05&lt;C1414,K1411,K1413)</f>
        <v>140</v>
      </c>
      <c r="C1414" s="6">
        <f t="shared" ref="C1414:E1414" si="4254">C1399</f>
        <v>46.48</v>
      </c>
      <c r="D1414" s="16">
        <f t="shared" si="4245"/>
        <v>0</v>
      </c>
      <c r="E1414" s="17">
        <f>D1414*Premissas!$C$6</f>
        <v>0</v>
      </c>
      <c r="F1414" s="15">
        <f t="shared" si="4246"/>
        <v>140</v>
      </c>
      <c r="G1414" s="18">
        <f>F1414*Premissas!$C$5</f>
        <v>4513.1287567225563</v>
      </c>
      <c r="H1414" s="22">
        <f t="shared" si="4247"/>
        <v>4513.1287567225563</v>
      </c>
      <c r="J1414" t="s">
        <v>163</v>
      </c>
      <c r="L1414" s="108">
        <f t="shared" ref="L1414" si="4255">H1424</f>
        <v>54157.545080670687</v>
      </c>
    </row>
    <row r="1415" spans="1:12" x14ac:dyDescent="0.25">
      <c r="A1415" s="6" t="str">
        <f t="shared" ref="A1415:C1415" si="4256">A1400</f>
        <v>julho/19</v>
      </c>
      <c r="B1415" s="29">
        <f t="shared" ref="B1415" si="4257">IF(K1413*1.05&lt;C1415,K1411,K1413)</f>
        <v>140</v>
      </c>
      <c r="C1415" s="6">
        <f t="shared" ref="C1415:E1415" si="4258">C1400</f>
        <v>63.17</v>
      </c>
      <c r="D1415" s="16">
        <f t="shared" si="4245"/>
        <v>0</v>
      </c>
      <c r="E1415" s="17">
        <f>D1415*Premissas!$C$6</f>
        <v>0</v>
      </c>
      <c r="F1415" s="15">
        <f t="shared" si="4246"/>
        <v>140</v>
      </c>
      <c r="G1415" s="18">
        <f>F1415*Premissas!$C$5</f>
        <v>4513.1287567225563</v>
      </c>
      <c r="H1415" s="22">
        <f t="shared" si="4247"/>
        <v>4513.1287567225563</v>
      </c>
    </row>
    <row r="1416" spans="1:12" x14ac:dyDescent="0.25">
      <c r="A1416" s="6" t="str">
        <f t="shared" ref="A1416:C1416" si="4259">A1401</f>
        <v>junho/19</v>
      </c>
      <c r="B1416" s="29">
        <f t="shared" ref="B1416" si="4260">IF(K1413*1.05&lt;C1416,K1411,K1413)</f>
        <v>140</v>
      </c>
      <c r="C1416" s="6">
        <f t="shared" ref="C1416:E1416" si="4261">C1401</f>
        <v>59.47</v>
      </c>
      <c r="D1416" s="16">
        <f t="shared" si="4245"/>
        <v>0</v>
      </c>
      <c r="E1416" s="17">
        <f>D1416*Premissas!$C$6</f>
        <v>0</v>
      </c>
      <c r="F1416" s="15">
        <f t="shared" si="4246"/>
        <v>140</v>
      </c>
      <c r="G1416" s="18">
        <f>F1416*Premissas!$C$5</f>
        <v>4513.1287567225563</v>
      </c>
      <c r="H1416" s="22">
        <f t="shared" si="4247"/>
        <v>4513.1287567225563</v>
      </c>
    </row>
    <row r="1417" spans="1:12" x14ac:dyDescent="0.25">
      <c r="A1417" s="6" t="str">
        <f t="shared" ref="A1417:C1417" si="4262">A1402</f>
        <v>maio/19</v>
      </c>
      <c r="B1417" s="29">
        <f t="shared" ref="B1417" si="4263">IF(K1413*1.05&lt;C1417,K1411,K1413)</f>
        <v>140</v>
      </c>
      <c r="C1417" s="6">
        <f t="shared" ref="C1417:E1417" si="4264">C1402</f>
        <v>61.04</v>
      </c>
      <c r="D1417" s="16">
        <f t="shared" si="4245"/>
        <v>0</v>
      </c>
      <c r="E1417" s="17">
        <f>D1417*Premissas!$C$6</f>
        <v>0</v>
      </c>
      <c r="F1417" s="15">
        <f t="shared" si="4246"/>
        <v>140</v>
      </c>
      <c r="G1417" s="18">
        <f>F1417*Premissas!$C$5</f>
        <v>4513.1287567225563</v>
      </c>
      <c r="H1417" s="22">
        <f t="shared" si="4247"/>
        <v>4513.1287567225563</v>
      </c>
    </row>
    <row r="1418" spans="1:12" x14ac:dyDescent="0.25">
      <c r="A1418" s="6" t="str">
        <f t="shared" ref="A1418:C1418" si="4265">A1403</f>
        <v>abril/19</v>
      </c>
      <c r="B1418" s="29">
        <f t="shared" ref="B1418" si="4266">IF(K1413*1.05&lt;C1418,K1411,K1413)</f>
        <v>140</v>
      </c>
      <c r="C1418" s="6">
        <f t="shared" ref="C1418:E1418" si="4267">C1403</f>
        <v>81.98</v>
      </c>
      <c r="D1418" s="16">
        <f t="shared" si="4245"/>
        <v>0</v>
      </c>
      <c r="E1418" s="17">
        <f>D1418*Premissas!$C$6</f>
        <v>0</v>
      </c>
      <c r="F1418" s="15">
        <f t="shared" si="4246"/>
        <v>140</v>
      </c>
      <c r="G1418" s="18">
        <f>F1418*Premissas!$C$5</f>
        <v>4513.1287567225563</v>
      </c>
      <c r="H1418" s="22">
        <f t="shared" si="4247"/>
        <v>4513.1287567225563</v>
      </c>
    </row>
    <row r="1419" spans="1:12" x14ac:dyDescent="0.25">
      <c r="A1419" s="6" t="str">
        <f t="shared" ref="A1419:C1419" si="4268">A1404</f>
        <v>março/19</v>
      </c>
      <c r="B1419" s="29">
        <f t="shared" ref="B1419" si="4269">IF(K1413*1.05&lt;C1419,K1411,K1413)</f>
        <v>140</v>
      </c>
      <c r="C1419" s="6">
        <f t="shared" ref="C1419:E1419" si="4270">C1404</f>
        <v>77.73</v>
      </c>
      <c r="D1419" s="16">
        <f t="shared" si="4245"/>
        <v>0</v>
      </c>
      <c r="E1419" s="17">
        <f>D1419*Premissas!$C$6</f>
        <v>0</v>
      </c>
      <c r="F1419" s="15">
        <f t="shared" si="4246"/>
        <v>140</v>
      </c>
      <c r="G1419" s="18">
        <f>F1419*Premissas!$C$5</f>
        <v>4513.1287567225563</v>
      </c>
      <c r="H1419" s="22">
        <f t="shared" si="4247"/>
        <v>4513.1287567225563</v>
      </c>
    </row>
    <row r="1420" spans="1:12" x14ac:dyDescent="0.25">
      <c r="A1420" s="6" t="str">
        <f t="shared" ref="A1420:C1420" si="4271">A1405</f>
        <v>fevereiro/19</v>
      </c>
      <c r="B1420" s="29">
        <f t="shared" ref="B1420" si="4272">IF(K1413*1.05&lt;C1420,K1411,K1413)</f>
        <v>140</v>
      </c>
      <c r="C1420" s="6">
        <f t="shared" ref="C1420:E1420" si="4273">C1405</f>
        <v>89.49</v>
      </c>
      <c r="D1420" s="16">
        <f t="shared" si="4245"/>
        <v>0</v>
      </c>
      <c r="E1420" s="17">
        <f>D1420*Premissas!$C$6</f>
        <v>0</v>
      </c>
      <c r="F1420" s="15">
        <f t="shared" si="4246"/>
        <v>140</v>
      </c>
      <c r="G1420" s="18">
        <f>F1420*Premissas!$C$5</f>
        <v>4513.1287567225563</v>
      </c>
      <c r="H1420" s="22">
        <f t="shared" si="4247"/>
        <v>4513.1287567225563</v>
      </c>
    </row>
    <row r="1421" spans="1:12" x14ac:dyDescent="0.25">
      <c r="A1421" s="6" t="str">
        <f t="shared" ref="A1421:C1421" si="4274">A1406</f>
        <v>janeiro/19</v>
      </c>
      <c r="B1421" s="29">
        <f t="shared" ref="B1421" si="4275">IF(K1413*1.05&lt;C1421,K1411,K1413)</f>
        <v>140</v>
      </c>
      <c r="C1421" s="6">
        <f t="shared" ref="C1421:E1421" si="4276">C1406</f>
        <v>81.09</v>
      </c>
      <c r="D1421" s="16">
        <f t="shared" si="4245"/>
        <v>0</v>
      </c>
      <c r="E1421" s="17">
        <f>D1421*Premissas!$C$6</f>
        <v>0</v>
      </c>
      <c r="F1421" s="15">
        <f t="shared" si="4246"/>
        <v>140</v>
      </c>
      <c r="G1421" s="18">
        <f>F1421*Premissas!$C$5</f>
        <v>4513.1287567225563</v>
      </c>
      <c r="H1421" s="22">
        <f t="shared" si="4247"/>
        <v>4513.1287567225563</v>
      </c>
    </row>
    <row r="1422" spans="1:12" x14ac:dyDescent="0.25">
      <c r="A1422" s="6" t="str">
        <f t="shared" ref="A1422:C1422" si="4277">A1407</f>
        <v>dezembro/18</v>
      </c>
      <c r="B1422" s="29">
        <f t="shared" ref="B1422" si="4278">IF(K1413*1.05&lt;C1422,K1411,K1413)</f>
        <v>140</v>
      </c>
      <c r="C1422" s="6">
        <f t="shared" ref="C1422:E1422" si="4279">C1407</f>
        <v>66.98</v>
      </c>
      <c r="D1422" s="16">
        <f t="shared" si="4245"/>
        <v>0</v>
      </c>
      <c r="E1422" s="17">
        <f>D1422*Premissas!$C$6</f>
        <v>0</v>
      </c>
      <c r="F1422" s="15">
        <f t="shared" si="4246"/>
        <v>140</v>
      </c>
      <c r="G1422" s="18">
        <f>F1422*Premissas!$C$5</f>
        <v>4513.1287567225563</v>
      </c>
      <c r="H1422" s="22">
        <f t="shared" si="4247"/>
        <v>4513.1287567225563</v>
      </c>
    </row>
    <row r="1423" spans="1:12" x14ac:dyDescent="0.25">
      <c r="A1423" s="6" t="str">
        <f t="shared" ref="A1423:C1423" si="4280">A1408</f>
        <v>novembro/18</v>
      </c>
      <c r="B1423" s="29">
        <f t="shared" ref="B1423" si="4281">IF(K1413*1.05&lt;C1423,K1411,K1413)</f>
        <v>140</v>
      </c>
      <c r="C1423" s="6">
        <f t="shared" ref="C1423:E1424" si="4282">C1408</f>
        <v>66.42</v>
      </c>
      <c r="D1423" s="16">
        <f t="shared" si="4245"/>
        <v>0</v>
      </c>
      <c r="E1423" s="17">
        <f>D1423*Premissas!$C$6</f>
        <v>0</v>
      </c>
      <c r="F1423" s="15">
        <f t="shared" si="4246"/>
        <v>140</v>
      </c>
      <c r="G1423" s="18">
        <f>F1423*Premissas!$C$5</f>
        <v>4513.1287567225563</v>
      </c>
      <c r="H1423" s="22">
        <f t="shared" si="4247"/>
        <v>4513.1287567225563</v>
      </c>
    </row>
    <row r="1424" spans="1:12" x14ac:dyDescent="0.25">
      <c r="A1424" s="6" t="str">
        <f t="shared" ref="A1424:C1424" si="4283">A1409</f>
        <v>Total/Média</v>
      </c>
      <c r="B1424" s="6"/>
      <c r="C1424" s="6">
        <f t="shared" si="4282"/>
        <v>89.49</v>
      </c>
      <c r="D1424" s="5"/>
      <c r="E1424" s="27">
        <f t="shared" ref="E1424" si="4284">SUM(E1412:E1423)</f>
        <v>0</v>
      </c>
      <c r="F1424" s="5"/>
      <c r="G1424" s="27">
        <f t="shared" ref="G1424:H1424" si="4285">SUM(G1412:G1423)</f>
        <v>54157.545080670687</v>
      </c>
      <c r="H1424" s="27">
        <f t="shared" si="4285"/>
        <v>54157.545080670687</v>
      </c>
    </row>
    <row r="1426" spans="1:12" x14ac:dyDescent="0.25">
      <c r="A1426" s="6" t="str">
        <f t="shared" ref="A1426:C1426" si="4286">A1411</f>
        <v>Data</v>
      </c>
      <c r="B1426" s="6" t="str">
        <f t="shared" si="4286"/>
        <v>kW (C)</v>
      </c>
      <c r="C1426" s="6" t="str">
        <f t="shared" si="4286"/>
        <v>kW (L)</v>
      </c>
      <c r="D1426" s="14" t="s">
        <v>20</v>
      </c>
      <c r="E1426" s="14" t="s">
        <v>21</v>
      </c>
      <c r="F1426" s="6" t="s">
        <v>22</v>
      </c>
      <c r="G1426" s="6" t="s">
        <v>23</v>
      </c>
      <c r="H1426" s="14" t="s">
        <v>26</v>
      </c>
      <c r="J1426" s="52" t="s">
        <v>161</v>
      </c>
      <c r="K1426">
        <f t="shared" ref="K1426:K1427" si="4287">K1411</f>
        <v>89.49</v>
      </c>
    </row>
    <row r="1427" spans="1:12" x14ac:dyDescent="0.25">
      <c r="A1427" s="6" t="str">
        <f t="shared" ref="A1427:C1427" si="4288">A1412</f>
        <v>outubro/19</v>
      </c>
      <c r="B1427" s="29">
        <f t="shared" ref="B1427" si="4289">IF(K1428*1.05&lt;C1427,K1426,K1428)</f>
        <v>141</v>
      </c>
      <c r="C1427" s="6">
        <f t="shared" ref="C1427:E1427" si="4290">C1412</f>
        <v>63.39</v>
      </c>
      <c r="D1427" s="16">
        <f t="shared" ref="D1427:D1438" si="4291">IF(C1427&gt;1.05*B1427,C1427-B1427,0)</f>
        <v>0</v>
      </c>
      <c r="E1427" s="17">
        <f>D1427*Premissas!$C$6</f>
        <v>0</v>
      </c>
      <c r="F1427" s="15">
        <f t="shared" ref="F1427:F1458" si="4292">LARGE(B1427:C1427,1)</f>
        <v>141</v>
      </c>
      <c r="G1427" s="18">
        <f>F1427*Premissas!$C$5</f>
        <v>4545.3653906991458</v>
      </c>
      <c r="H1427" s="22">
        <f t="shared" ref="H1427:H1438" si="4293">G1427+E1427</f>
        <v>4545.3653906991458</v>
      </c>
      <c r="J1427" t="s">
        <v>162</v>
      </c>
      <c r="K1427">
        <f t="shared" si="4287"/>
        <v>46.48</v>
      </c>
    </row>
    <row r="1428" spans="1:12" x14ac:dyDescent="0.25">
      <c r="A1428" s="6" t="str">
        <f t="shared" ref="A1428:C1428" si="4294">A1413</f>
        <v>setembro/19</v>
      </c>
      <c r="B1428" s="29">
        <f t="shared" ref="B1428" si="4295">IF(K1428*1.05&lt;C1428,K1426,K1428)</f>
        <v>141</v>
      </c>
      <c r="C1428" s="6">
        <f t="shared" ref="C1428:E1428" si="4296">C1413</f>
        <v>58.91</v>
      </c>
      <c r="D1428" s="16">
        <f t="shared" si="4291"/>
        <v>0</v>
      </c>
      <c r="E1428" s="17">
        <f>D1428*Premissas!$C$6</f>
        <v>0</v>
      </c>
      <c r="F1428" s="15">
        <f t="shared" si="4292"/>
        <v>141</v>
      </c>
      <c r="G1428" s="18">
        <f>F1428*Premissas!$C$5</f>
        <v>4545.3653906991458</v>
      </c>
      <c r="H1428" s="22">
        <f t="shared" si="4293"/>
        <v>4545.3653906991458</v>
      </c>
      <c r="J1428" t="s">
        <v>164</v>
      </c>
      <c r="K1428">
        <f t="shared" ref="K1428" si="4297">K1413+1</f>
        <v>141</v>
      </c>
    </row>
    <row r="1429" spans="1:12" x14ac:dyDescent="0.25">
      <c r="A1429" s="6" t="str">
        <f t="shared" ref="A1429:C1429" si="4298">A1414</f>
        <v>agosto/19</v>
      </c>
      <c r="B1429" s="29">
        <f t="shared" ref="B1429" si="4299">IF(K1428*1.05&lt;C1429,K1426,K1428)</f>
        <v>141</v>
      </c>
      <c r="C1429" s="6">
        <f t="shared" ref="C1429:E1429" si="4300">C1414</f>
        <v>46.48</v>
      </c>
      <c r="D1429" s="16">
        <f t="shared" si="4291"/>
        <v>0</v>
      </c>
      <c r="E1429" s="17">
        <f>D1429*Premissas!$C$6</f>
        <v>0</v>
      </c>
      <c r="F1429" s="15">
        <f t="shared" si="4292"/>
        <v>141</v>
      </c>
      <c r="G1429" s="18">
        <f>F1429*Premissas!$C$5</f>
        <v>4545.3653906991458</v>
      </c>
      <c r="H1429" s="22">
        <f t="shared" si="4293"/>
        <v>4545.3653906991458</v>
      </c>
      <c r="J1429" t="s">
        <v>163</v>
      </c>
      <c r="L1429" s="108">
        <f t="shared" ref="L1429" si="4301">H1439</f>
        <v>54544.384688389749</v>
      </c>
    </row>
    <row r="1430" spans="1:12" x14ac:dyDescent="0.25">
      <c r="A1430" s="6" t="str">
        <f t="shared" ref="A1430:C1430" si="4302">A1415</f>
        <v>julho/19</v>
      </c>
      <c r="B1430" s="29">
        <f t="shared" ref="B1430" si="4303">IF(K1428*1.05&lt;C1430,K1426,K1428)</f>
        <v>141</v>
      </c>
      <c r="C1430" s="6">
        <f t="shared" ref="C1430:E1430" si="4304">C1415</f>
        <v>63.17</v>
      </c>
      <c r="D1430" s="16">
        <f t="shared" si="4291"/>
        <v>0</v>
      </c>
      <c r="E1430" s="17">
        <f>D1430*Premissas!$C$6</f>
        <v>0</v>
      </c>
      <c r="F1430" s="15">
        <f t="shared" si="4292"/>
        <v>141</v>
      </c>
      <c r="G1430" s="18">
        <f>F1430*Premissas!$C$5</f>
        <v>4545.3653906991458</v>
      </c>
      <c r="H1430" s="22">
        <f t="shared" si="4293"/>
        <v>4545.3653906991458</v>
      </c>
    </row>
    <row r="1431" spans="1:12" x14ac:dyDescent="0.25">
      <c r="A1431" s="6" t="str">
        <f t="shared" ref="A1431:C1431" si="4305">A1416</f>
        <v>junho/19</v>
      </c>
      <c r="B1431" s="29">
        <f t="shared" ref="B1431" si="4306">IF(K1428*1.05&lt;C1431,K1426,K1428)</f>
        <v>141</v>
      </c>
      <c r="C1431" s="6">
        <f t="shared" ref="C1431:E1431" si="4307">C1416</f>
        <v>59.47</v>
      </c>
      <c r="D1431" s="16">
        <f t="shared" si="4291"/>
        <v>0</v>
      </c>
      <c r="E1431" s="17">
        <f>D1431*Premissas!$C$6</f>
        <v>0</v>
      </c>
      <c r="F1431" s="15">
        <f t="shared" si="4292"/>
        <v>141</v>
      </c>
      <c r="G1431" s="18">
        <f>F1431*Premissas!$C$5</f>
        <v>4545.3653906991458</v>
      </c>
      <c r="H1431" s="22">
        <f t="shared" si="4293"/>
        <v>4545.3653906991458</v>
      </c>
    </row>
    <row r="1432" spans="1:12" x14ac:dyDescent="0.25">
      <c r="A1432" s="6" t="str">
        <f t="shared" ref="A1432:C1432" si="4308">A1417</f>
        <v>maio/19</v>
      </c>
      <c r="B1432" s="29">
        <f t="shared" ref="B1432" si="4309">IF(K1428*1.05&lt;C1432,K1426,K1428)</f>
        <v>141</v>
      </c>
      <c r="C1432" s="6">
        <f t="shared" ref="C1432:E1432" si="4310">C1417</f>
        <v>61.04</v>
      </c>
      <c r="D1432" s="16">
        <f t="shared" si="4291"/>
        <v>0</v>
      </c>
      <c r="E1432" s="17">
        <f>D1432*Premissas!$C$6</f>
        <v>0</v>
      </c>
      <c r="F1432" s="15">
        <f t="shared" si="4292"/>
        <v>141</v>
      </c>
      <c r="G1432" s="18">
        <f>F1432*Premissas!$C$5</f>
        <v>4545.3653906991458</v>
      </c>
      <c r="H1432" s="22">
        <f t="shared" si="4293"/>
        <v>4545.3653906991458</v>
      </c>
    </row>
    <row r="1433" spans="1:12" x14ac:dyDescent="0.25">
      <c r="A1433" s="6" t="str">
        <f t="shared" ref="A1433:C1433" si="4311">A1418</f>
        <v>abril/19</v>
      </c>
      <c r="B1433" s="29">
        <f t="shared" ref="B1433" si="4312">IF(K1428*1.05&lt;C1433,K1426,K1428)</f>
        <v>141</v>
      </c>
      <c r="C1433" s="6">
        <f t="shared" ref="C1433:E1433" si="4313">C1418</f>
        <v>81.98</v>
      </c>
      <c r="D1433" s="16">
        <f t="shared" si="4291"/>
        <v>0</v>
      </c>
      <c r="E1433" s="17">
        <f>D1433*Premissas!$C$6</f>
        <v>0</v>
      </c>
      <c r="F1433" s="15">
        <f t="shared" si="4292"/>
        <v>141</v>
      </c>
      <c r="G1433" s="18">
        <f>F1433*Premissas!$C$5</f>
        <v>4545.3653906991458</v>
      </c>
      <c r="H1433" s="22">
        <f t="shared" si="4293"/>
        <v>4545.3653906991458</v>
      </c>
    </row>
    <row r="1434" spans="1:12" x14ac:dyDescent="0.25">
      <c r="A1434" s="6" t="str">
        <f t="shared" ref="A1434:C1434" si="4314">A1419</f>
        <v>março/19</v>
      </c>
      <c r="B1434" s="29">
        <f t="shared" ref="B1434" si="4315">IF(K1428*1.05&lt;C1434,K1426,K1428)</f>
        <v>141</v>
      </c>
      <c r="C1434" s="6">
        <f t="shared" ref="C1434:E1434" si="4316">C1419</f>
        <v>77.73</v>
      </c>
      <c r="D1434" s="16">
        <f t="shared" si="4291"/>
        <v>0</v>
      </c>
      <c r="E1434" s="17">
        <f>D1434*Premissas!$C$6</f>
        <v>0</v>
      </c>
      <c r="F1434" s="15">
        <f t="shared" si="4292"/>
        <v>141</v>
      </c>
      <c r="G1434" s="18">
        <f>F1434*Premissas!$C$5</f>
        <v>4545.3653906991458</v>
      </c>
      <c r="H1434" s="22">
        <f t="shared" si="4293"/>
        <v>4545.3653906991458</v>
      </c>
    </row>
    <row r="1435" spans="1:12" x14ac:dyDescent="0.25">
      <c r="A1435" s="6" t="str">
        <f t="shared" ref="A1435:C1435" si="4317">A1420</f>
        <v>fevereiro/19</v>
      </c>
      <c r="B1435" s="29">
        <f t="shared" ref="B1435" si="4318">IF(K1428*1.05&lt;C1435,K1426,K1428)</f>
        <v>141</v>
      </c>
      <c r="C1435" s="6">
        <f t="shared" ref="C1435:E1435" si="4319">C1420</f>
        <v>89.49</v>
      </c>
      <c r="D1435" s="16">
        <f t="shared" si="4291"/>
        <v>0</v>
      </c>
      <c r="E1435" s="17">
        <f>D1435*Premissas!$C$6</f>
        <v>0</v>
      </c>
      <c r="F1435" s="15">
        <f t="shared" si="4292"/>
        <v>141</v>
      </c>
      <c r="G1435" s="18">
        <f>F1435*Premissas!$C$5</f>
        <v>4545.3653906991458</v>
      </c>
      <c r="H1435" s="22">
        <f t="shared" si="4293"/>
        <v>4545.3653906991458</v>
      </c>
    </row>
    <row r="1436" spans="1:12" x14ac:dyDescent="0.25">
      <c r="A1436" s="6" t="str">
        <f t="shared" ref="A1436:C1436" si="4320">A1421</f>
        <v>janeiro/19</v>
      </c>
      <c r="B1436" s="29">
        <f t="shared" ref="B1436" si="4321">IF(K1428*1.05&lt;C1436,K1426,K1428)</f>
        <v>141</v>
      </c>
      <c r="C1436" s="6">
        <f t="shared" ref="C1436:E1436" si="4322">C1421</f>
        <v>81.09</v>
      </c>
      <c r="D1436" s="16">
        <f t="shared" si="4291"/>
        <v>0</v>
      </c>
      <c r="E1436" s="17">
        <f>D1436*Premissas!$C$6</f>
        <v>0</v>
      </c>
      <c r="F1436" s="15">
        <f t="shared" si="4292"/>
        <v>141</v>
      </c>
      <c r="G1436" s="18">
        <f>F1436*Premissas!$C$5</f>
        <v>4545.3653906991458</v>
      </c>
      <c r="H1436" s="22">
        <f t="shared" si="4293"/>
        <v>4545.3653906991458</v>
      </c>
    </row>
    <row r="1437" spans="1:12" x14ac:dyDescent="0.25">
      <c r="A1437" s="6" t="str">
        <f t="shared" ref="A1437:C1437" si="4323">A1422</f>
        <v>dezembro/18</v>
      </c>
      <c r="B1437" s="29">
        <f t="shared" ref="B1437" si="4324">IF(K1428*1.05&lt;C1437,K1426,K1428)</f>
        <v>141</v>
      </c>
      <c r="C1437" s="6">
        <f t="shared" ref="C1437:E1437" si="4325">C1422</f>
        <v>66.98</v>
      </c>
      <c r="D1437" s="16">
        <f t="shared" si="4291"/>
        <v>0</v>
      </c>
      <c r="E1437" s="17">
        <f>D1437*Premissas!$C$6</f>
        <v>0</v>
      </c>
      <c r="F1437" s="15">
        <f t="shared" si="4292"/>
        <v>141</v>
      </c>
      <c r="G1437" s="18">
        <f>F1437*Premissas!$C$5</f>
        <v>4545.3653906991458</v>
      </c>
      <c r="H1437" s="22">
        <f t="shared" si="4293"/>
        <v>4545.3653906991458</v>
      </c>
    </row>
    <row r="1438" spans="1:12" x14ac:dyDescent="0.25">
      <c r="A1438" s="6" t="str">
        <f t="shared" ref="A1438:C1438" si="4326">A1423</f>
        <v>novembro/18</v>
      </c>
      <c r="B1438" s="29">
        <f t="shared" ref="B1438" si="4327">IF(K1428*1.05&lt;C1438,K1426,K1428)</f>
        <v>141</v>
      </c>
      <c r="C1438" s="6">
        <f t="shared" ref="C1438:E1439" si="4328">C1423</f>
        <v>66.42</v>
      </c>
      <c r="D1438" s="16">
        <f t="shared" si="4291"/>
        <v>0</v>
      </c>
      <c r="E1438" s="17">
        <f>D1438*Premissas!$C$6</f>
        <v>0</v>
      </c>
      <c r="F1438" s="15">
        <f t="shared" si="4292"/>
        <v>141</v>
      </c>
      <c r="G1438" s="18">
        <f>F1438*Premissas!$C$5</f>
        <v>4545.3653906991458</v>
      </c>
      <c r="H1438" s="22">
        <f t="shared" si="4293"/>
        <v>4545.3653906991458</v>
      </c>
    </row>
    <row r="1439" spans="1:12" x14ac:dyDescent="0.25">
      <c r="A1439" s="6" t="str">
        <f t="shared" ref="A1439:C1439" si="4329">A1424</f>
        <v>Total/Média</v>
      </c>
      <c r="B1439" s="6"/>
      <c r="C1439" s="6">
        <f t="shared" si="4328"/>
        <v>89.49</v>
      </c>
      <c r="D1439" s="5"/>
      <c r="E1439" s="27">
        <f t="shared" ref="E1439" si="4330">SUM(E1427:E1438)</f>
        <v>0</v>
      </c>
      <c r="F1439" s="5"/>
      <c r="G1439" s="27">
        <f t="shared" ref="G1439:H1439" si="4331">SUM(G1427:G1438)</f>
        <v>54544.384688389749</v>
      </c>
      <c r="H1439" s="27">
        <f t="shared" si="4331"/>
        <v>54544.384688389749</v>
      </c>
    </row>
    <row r="1441" spans="1:12" x14ac:dyDescent="0.25">
      <c r="A1441" s="6" t="str">
        <f t="shared" ref="A1441:C1441" si="4332">A1426</f>
        <v>Data</v>
      </c>
      <c r="B1441" s="6" t="str">
        <f t="shared" si="4332"/>
        <v>kW (C)</v>
      </c>
      <c r="C1441" s="6" t="str">
        <f t="shared" si="4332"/>
        <v>kW (L)</v>
      </c>
      <c r="D1441" s="14" t="s">
        <v>20</v>
      </c>
      <c r="E1441" s="14" t="s">
        <v>21</v>
      </c>
      <c r="F1441" s="6" t="s">
        <v>22</v>
      </c>
      <c r="G1441" s="6" t="s">
        <v>23</v>
      </c>
      <c r="H1441" s="14" t="s">
        <v>26</v>
      </c>
      <c r="J1441" s="52" t="s">
        <v>161</v>
      </c>
      <c r="K1441">
        <f t="shared" ref="K1441:K1442" si="4333">K1426</f>
        <v>89.49</v>
      </c>
    </row>
    <row r="1442" spans="1:12" x14ac:dyDescent="0.25">
      <c r="A1442" s="6" t="str">
        <f t="shared" ref="A1442:C1442" si="4334">A1427</f>
        <v>outubro/19</v>
      </c>
      <c r="B1442" s="29">
        <f t="shared" ref="B1442" si="4335">IF(K1443*1.05&lt;C1442,K1441,K1443)</f>
        <v>142</v>
      </c>
      <c r="C1442" s="6">
        <f t="shared" ref="C1442:E1442" si="4336">C1427</f>
        <v>63.39</v>
      </c>
      <c r="D1442" s="16">
        <f t="shared" ref="D1442:D1453" si="4337">IF(C1442&gt;1.05*B1442,C1442-B1442,0)</f>
        <v>0</v>
      </c>
      <c r="E1442" s="17">
        <f>D1442*Premissas!$C$6</f>
        <v>0</v>
      </c>
      <c r="F1442" s="15">
        <f t="shared" ref="F1442:F1473" si="4338">LARGE(B1442:C1442,1)</f>
        <v>142</v>
      </c>
      <c r="G1442" s="18">
        <f>F1442*Premissas!$C$5</f>
        <v>4577.6020246757353</v>
      </c>
      <c r="H1442" s="22">
        <f t="shared" ref="H1442:H1453" si="4339">G1442+E1442</f>
        <v>4577.6020246757353</v>
      </c>
      <c r="J1442" t="s">
        <v>162</v>
      </c>
      <c r="K1442">
        <f t="shared" si="4333"/>
        <v>46.48</v>
      </c>
    </row>
    <row r="1443" spans="1:12" x14ac:dyDescent="0.25">
      <c r="A1443" s="6" t="str">
        <f t="shared" ref="A1443:C1443" si="4340">A1428</f>
        <v>setembro/19</v>
      </c>
      <c r="B1443" s="29">
        <f t="shared" ref="B1443" si="4341">IF(K1443*1.05&lt;C1443,K1441,K1443)</f>
        <v>142</v>
      </c>
      <c r="C1443" s="6">
        <f t="shared" ref="C1443:E1443" si="4342">C1428</f>
        <v>58.91</v>
      </c>
      <c r="D1443" s="16">
        <f t="shared" si="4337"/>
        <v>0</v>
      </c>
      <c r="E1443" s="17">
        <f>D1443*Premissas!$C$6</f>
        <v>0</v>
      </c>
      <c r="F1443" s="15">
        <f t="shared" si="4338"/>
        <v>142</v>
      </c>
      <c r="G1443" s="18">
        <f>F1443*Premissas!$C$5</f>
        <v>4577.6020246757353</v>
      </c>
      <c r="H1443" s="22">
        <f t="shared" si="4339"/>
        <v>4577.6020246757353</v>
      </c>
      <c r="J1443" t="s">
        <v>164</v>
      </c>
      <c r="K1443">
        <f t="shared" ref="K1443" si="4343">K1428+1</f>
        <v>142</v>
      </c>
    </row>
    <row r="1444" spans="1:12" x14ac:dyDescent="0.25">
      <c r="A1444" s="6" t="str">
        <f t="shared" ref="A1444:C1444" si="4344">A1429</f>
        <v>agosto/19</v>
      </c>
      <c r="B1444" s="29">
        <f t="shared" ref="B1444" si="4345">IF(K1443*1.05&lt;C1444,K1441,K1443)</f>
        <v>142</v>
      </c>
      <c r="C1444" s="6">
        <f t="shared" ref="C1444:E1444" si="4346">C1429</f>
        <v>46.48</v>
      </c>
      <c r="D1444" s="16">
        <f t="shared" si="4337"/>
        <v>0</v>
      </c>
      <c r="E1444" s="17">
        <f>D1444*Premissas!$C$6</f>
        <v>0</v>
      </c>
      <c r="F1444" s="15">
        <f t="shared" si="4338"/>
        <v>142</v>
      </c>
      <c r="G1444" s="18">
        <f>F1444*Premissas!$C$5</f>
        <v>4577.6020246757353</v>
      </c>
      <c r="H1444" s="22">
        <f t="shared" si="4339"/>
        <v>4577.6020246757353</v>
      </c>
      <c r="J1444" t="s">
        <v>163</v>
      </c>
      <c r="L1444" s="108">
        <f t="shared" ref="L1444" si="4347">H1454</f>
        <v>54931.224296108812</v>
      </c>
    </row>
    <row r="1445" spans="1:12" x14ac:dyDescent="0.25">
      <c r="A1445" s="6" t="str">
        <f t="shared" ref="A1445:C1445" si="4348">A1430</f>
        <v>julho/19</v>
      </c>
      <c r="B1445" s="29">
        <f t="shared" ref="B1445" si="4349">IF(K1443*1.05&lt;C1445,K1441,K1443)</f>
        <v>142</v>
      </c>
      <c r="C1445" s="6">
        <f t="shared" ref="C1445:E1445" si="4350">C1430</f>
        <v>63.17</v>
      </c>
      <c r="D1445" s="16">
        <f t="shared" si="4337"/>
        <v>0</v>
      </c>
      <c r="E1445" s="17">
        <f>D1445*Premissas!$C$6</f>
        <v>0</v>
      </c>
      <c r="F1445" s="15">
        <f t="shared" si="4338"/>
        <v>142</v>
      </c>
      <c r="G1445" s="18">
        <f>F1445*Premissas!$C$5</f>
        <v>4577.6020246757353</v>
      </c>
      <c r="H1445" s="22">
        <f t="shared" si="4339"/>
        <v>4577.6020246757353</v>
      </c>
    </row>
    <row r="1446" spans="1:12" x14ac:dyDescent="0.25">
      <c r="A1446" s="6" t="str">
        <f t="shared" ref="A1446:C1446" si="4351">A1431</f>
        <v>junho/19</v>
      </c>
      <c r="B1446" s="29">
        <f t="shared" ref="B1446" si="4352">IF(K1443*1.05&lt;C1446,K1441,K1443)</f>
        <v>142</v>
      </c>
      <c r="C1446" s="6">
        <f t="shared" ref="C1446:E1446" si="4353">C1431</f>
        <v>59.47</v>
      </c>
      <c r="D1446" s="16">
        <f t="shared" si="4337"/>
        <v>0</v>
      </c>
      <c r="E1446" s="17">
        <f>D1446*Premissas!$C$6</f>
        <v>0</v>
      </c>
      <c r="F1446" s="15">
        <f t="shared" si="4338"/>
        <v>142</v>
      </c>
      <c r="G1446" s="18">
        <f>F1446*Premissas!$C$5</f>
        <v>4577.6020246757353</v>
      </c>
      <c r="H1446" s="22">
        <f t="shared" si="4339"/>
        <v>4577.6020246757353</v>
      </c>
    </row>
    <row r="1447" spans="1:12" x14ac:dyDescent="0.25">
      <c r="A1447" s="6" t="str">
        <f t="shared" ref="A1447:C1447" si="4354">A1432</f>
        <v>maio/19</v>
      </c>
      <c r="B1447" s="29">
        <f t="shared" ref="B1447" si="4355">IF(K1443*1.05&lt;C1447,K1441,K1443)</f>
        <v>142</v>
      </c>
      <c r="C1447" s="6">
        <f t="shared" ref="C1447:E1447" si="4356">C1432</f>
        <v>61.04</v>
      </c>
      <c r="D1447" s="16">
        <f t="shared" si="4337"/>
        <v>0</v>
      </c>
      <c r="E1447" s="17">
        <f>D1447*Premissas!$C$6</f>
        <v>0</v>
      </c>
      <c r="F1447" s="15">
        <f t="shared" si="4338"/>
        <v>142</v>
      </c>
      <c r="G1447" s="18">
        <f>F1447*Premissas!$C$5</f>
        <v>4577.6020246757353</v>
      </c>
      <c r="H1447" s="22">
        <f t="shared" si="4339"/>
        <v>4577.6020246757353</v>
      </c>
    </row>
    <row r="1448" spans="1:12" x14ac:dyDescent="0.25">
      <c r="A1448" s="6" t="str">
        <f t="shared" ref="A1448:C1448" si="4357">A1433</f>
        <v>abril/19</v>
      </c>
      <c r="B1448" s="29">
        <f t="shared" ref="B1448" si="4358">IF(K1443*1.05&lt;C1448,K1441,K1443)</f>
        <v>142</v>
      </c>
      <c r="C1448" s="6">
        <f t="shared" ref="C1448:E1448" si="4359">C1433</f>
        <v>81.98</v>
      </c>
      <c r="D1448" s="16">
        <f t="shared" si="4337"/>
        <v>0</v>
      </c>
      <c r="E1448" s="17">
        <f>D1448*Premissas!$C$6</f>
        <v>0</v>
      </c>
      <c r="F1448" s="15">
        <f t="shared" si="4338"/>
        <v>142</v>
      </c>
      <c r="G1448" s="18">
        <f>F1448*Premissas!$C$5</f>
        <v>4577.6020246757353</v>
      </c>
      <c r="H1448" s="22">
        <f t="shared" si="4339"/>
        <v>4577.6020246757353</v>
      </c>
    </row>
    <row r="1449" spans="1:12" x14ac:dyDescent="0.25">
      <c r="A1449" s="6" t="str">
        <f t="shared" ref="A1449:C1449" si="4360">A1434</f>
        <v>março/19</v>
      </c>
      <c r="B1449" s="29">
        <f t="shared" ref="B1449" si="4361">IF(K1443*1.05&lt;C1449,K1441,K1443)</f>
        <v>142</v>
      </c>
      <c r="C1449" s="6">
        <f t="shared" ref="C1449:E1449" si="4362">C1434</f>
        <v>77.73</v>
      </c>
      <c r="D1449" s="16">
        <f t="shared" si="4337"/>
        <v>0</v>
      </c>
      <c r="E1449" s="17">
        <f>D1449*Premissas!$C$6</f>
        <v>0</v>
      </c>
      <c r="F1449" s="15">
        <f t="shared" si="4338"/>
        <v>142</v>
      </c>
      <c r="G1449" s="18">
        <f>F1449*Premissas!$C$5</f>
        <v>4577.6020246757353</v>
      </c>
      <c r="H1449" s="22">
        <f t="shared" si="4339"/>
        <v>4577.6020246757353</v>
      </c>
    </row>
    <row r="1450" spans="1:12" x14ac:dyDescent="0.25">
      <c r="A1450" s="6" t="str">
        <f t="shared" ref="A1450:C1450" si="4363">A1435</f>
        <v>fevereiro/19</v>
      </c>
      <c r="B1450" s="29">
        <f t="shared" ref="B1450" si="4364">IF(K1443*1.05&lt;C1450,K1441,K1443)</f>
        <v>142</v>
      </c>
      <c r="C1450" s="6">
        <f t="shared" ref="C1450:E1450" si="4365">C1435</f>
        <v>89.49</v>
      </c>
      <c r="D1450" s="16">
        <f t="shared" si="4337"/>
        <v>0</v>
      </c>
      <c r="E1450" s="17">
        <f>D1450*Premissas!$C$6</f>
        <v>0</v>
      </c>
      <c r="F1450" s="15">
        <f t="shared" si="4338"/>
        <v>142</v>
      </c>
      <c r="G1450" s="18">
        <f>F1450*Premissas!$C$5</f>
        <v>4577.6020246757353</v>
      </c>
      <c r="H1450" s="22">
        <f t="shared" si="4339"/>
        <v>4577.6020246757353</v>
      </c>
    </row>
    <row r="1451" spans="1:12" x14ac:dyDescent="0.25">
      <c r="A1451" s="6" t="str">
        <f t="shared" ref="A1451:C1451" si="4366">A1436</f>
        <v>janeiro/19</v>
      </c>
      <c r="B1451" s="29">
        <f t="shared" ref="B1451" si="4367">IF(K1443*1.05&lt;C1451,K1441,K1443)</f>
        <v>142</v>
      </c>
      <c r="C1451" s="6">
        <f t="shared" ref="C1451:E1451" si="4368">C1436</f>
        <v>81.09</v>
      </c>
      <c r="D1451" s="16">
        <f t="shared" si="4337"/>
        <v>0</v>
      </c>
      <c r="E1451" s="17">
        <f>D1451*Premissas!$C$6</f>
        <v>0</v>
      </c>
      <c r="F1451" s="15">
        <f t="shared" si="4338"/>
        <v>142</v>
      </c>
      <c r="G1451" s="18">
        <f>F1451*Premissas!$C$5</f>
        <v>4577.6020246757353</v>
      </c>
      <c r="H1451" s="22">
        <f t="shared" si="4339"/>
        <v>4577.6020246757353</v>
      </c>
    </row>
    <row r="1452" spans="1:12" x14ac:dyDescent="0.25">
      <c r="A1452" s="6" t="str">
        <f t="shared" ref="A1452:C1452" si="4369">A1437</f>
        <v>dezembro/18</v>
      </c>
      <c r="B1452" s="29">
        <f t="shared" ref="B1452" si="4370">IF(K1443*1.05&lt;C1452,K1441,K1443)</f>
        <v>142</v>
      </c>
      <c r="C1452" s="6">
        <f t="shared" ref="C1452:E1452" si="4371">C1437</f>
        <v>66.98</v>
      </c>
      <c r="D1452" s="16">
        <f t="shared" si="4337"/>
        <v>0</v>
      </c>
      <c r="E1452" s="17">
        <f>D1452*Premissas!$C$6</f>
        <v>0</v>
      </c>
      <c r="F1452" s="15">
        <f t="shared" si="4338"/>
        <v>142</v>
      </c>
      <c r="G1452" s="18">
        <f>F1452*Premissas!$C$5</f>
        <v>4577.6020246757353</v>
      </c>
      <c r="H1452" s="22">
        <f t="shared" si="4339"/>
        <v>4577.6020246757353</v>
      </c>
    </row>
    <row r="1453" spans="1:12" x14ac:dyDescent="0.25">
      <c r="A1453" s="6" t="str">
        <f t="shared" ref="A1453:C1453" si="4372">A1438</f>
        <v>novembro/18</v>
      </c>
      <c r="B1453" s="29">
        <f t="shared" ref="B1453" si="4373">IF(K1443*1.05&lt;C1453,K1441,K1443)</f>
        <v>142</v>
      </c>
      <c r="C1453" s="6">
        <f t="shared" ref="C1453:E1454" si="4374">C1438</f>
        <v>66.42</v>
      </c>
      <c r="D1453" s="16">
        <f t="shared" si="4337"/>
        <v>0</v>
      </c>
      <c r="E1453" s="17">
        <f>D1453*Premissas!$C$6</f>
        <v>0</v>
      </c>
      <c r="F1453" s="15">
        <f t="shared" si="4338"/>
        <v>142</v>
      </c>
      <c r="G1453" s="18">
        <f>F1453*Premissas!$C$5</f>
        <v>4577.6020246757353</v>
      </c>
      <c r="H1453" s="22">
        <f t="shared" si="4339"/>
        <v>4577.6020246757353</v>
      </c>
    </row>
    <row r="1454" spans="1:12" x14ac:dyDescent="0.25">
      <c r="A1454" s="6" t="str">
        <f t="shared" ref="A1454:C1454" si="4375">A1439</f>
        <v>Total/Média</v>
      </c>
      <c r="B1454" s="6"/>
      <c r="C1454" s="6">
        <f t="shared" si="4374"/>
        <v>89.49</v>
      </c>
      <c r="D1454" s="5"/>
      <c r="E1454" s="27">
        <f t="shared" ref="E1454" si="4376">SUM(E1442:E1453)</f>
        <v>0</v>
      </c>
      <c r="F1454" s="5"/>
      <c r="G1454" s="27">
        <f t="shared" ref="G1454:H1454" si="4377">SUM(G1442:G1453)</f>
        <v>54931.224296108812</v>
      </c>
      <c r="H1454" s="27">
        <f t="shared" si="4377"/>
        <v>54931.224296108812</v>
      </c>
    </row>
    <row r="1456" spans="1:12" x14ac:dyDescent="0.25">
      <c r="A1456" s="6" t="str">
        <f t="shared" ref="A1456:C1456" si="4378">A1441</f>
        <v>Data</v>
      </c>
      <c r="B1456" s="6" t="str">
        <f t="shared" si="4378"/>
        <v>kW (C)</v>
      </c>
      <c r="C1456" s="6" t="str">
        <f t="shared" si="4378"/>
        <v>kW (L)</v>
      </c>
      <c r="D1456" s="14" t="s">
        <v>20</v>
      </c>
      <c r="E1456" s="14" t="s">
        <v>21</v>
      </c>
      <c r="F1456" s="6" t="s">
        <v>22</v>
      </c>
      <c r="G1456" s="6" t="s">
        <v>23</v>
      </c>
      <c r="H1456" s="14" t="s">
        <v>26</v>
      </c>
      <c r="J1456" s="52" t="s">
        <v>161</v>
      </c>
      <c r="K1456">
        <f t="shared" ref="K1456:K1457" si="4379">K1441</f>
        <v>89.49</v>
      </c>
    </row>
    <row r="1457" spans="1:12" x14ac:dyDescent="0.25">
      <c r="A1457" s="6" t="str">
        <f t="shared" ref="A1457:C1457" si="4380">A1442</f>
        <v>outubro/19</v>
      </c>
      <c r="B1457" s="29">
        <f t="shared" ref="B1457" si="4381">IF(K1458*1.05&lt;C1457,K1456,K1458)</f>
        <v>143</v>
      </c>
      <c r="C1457" s="6">
        <f t="shared" ref="C1457:E1457" si="4382">C1442</f>
        <v>63.39</v>
      </c>
      <c r="D1457" s="16">
        <f t="shared" ref="D1457:D1468" si="4383">IF(C1457&gt;1.05*B1457,C1457-B1457,0)</f>
        <v>0</v>
      </c>
      <c r="E1457" s="17">
        <f>D1457*Premissas!$C$6</f>
        <v>0</v>
      </c>
      <c r="F1457" s="15">
        <f t="shared" ref="F1457:F1500" si="4384">LARGE(B1457:C1457,1)</f>
        <v>143</v>
      </c>
      <c r="G1457" s="18">
        <f>F1457*Premissas!$C$5</f>
        <v>4609.8386586523256</v>
      </c>
      <c r="H1457" s="22">
        <f t="shared" ref="H1457:H1468" si="4385">G1457+E1457</f>
        <v>4609.8386586523256</v>
      </c>
      <c r="J1457" t="s">
        <v>162</v>
      </c>
      <c r="K1457">
        <f t="shared" si="4379"/>
        <v>46.48</v>
      </c>
    </row>
    <row r="1458" spans="1:12" x14ac:dyDescent="0.25">
      <c r="A1458" s="6" t="str">
        <f t="shared" ref="A1458:C1458" si="4386">A1443</f>
        <v>setembro/19</v>
      </c>
      <c r="B1458" s="29">
        <f t="shared" ref="B1458" si="4387">IF(K1458*1.05&lt;C1458,K1456,K1458)</f>
        <v>143</v>
      </c>
      <c r="C1458" s="6">
        <f t="shared" ref="C1458:E1458" si="4388">C1443</f>
        <v>58.91</v>
      </c>
      <c r="D1458" s="16">
        <f t="shared" si="4383"/>
        <v>0</v>
      </c>
      <c r="E1458" s="17">
        <f>D1458*Premissas!$C$6</f>
        <v>0</v>
      </c>
      <c r="F1458" s="15">
        <f t="shared" si="4384"/>
        <v>143</v>
      </c>
      <c r="G1458" s="18">
        <f>F1458*Premissas!$C$5</f>
        <v>4609.8386586523256</v>
      </c>
      <c r="H1458" s="22">
        <f t="shared" si="4385"/>
        <v>4609.8386586523256</v>
      </c>
      <c r="J1458" t="s">
        <v>164</v>
      </c>
      <c r="K1458">
        <f t="shared" ref="K1458" si="4389">K1443+1</f>
        <v>143</v>
      </c>
    </row>
    <row r="1459" spans="1:12" x14ac:dyDescent="0.25">
      <c r="A1459" s="6" t="str">
        <f t="shared" ref="A1459:C1459" si="4390">A1444</f>
        <v>agosto/19</v>
      </c>
      <c r="B1459" s="29">
        <f t="shared" ref="B1459" si="4391">IF(K1458*1.05&lt;C1459,K1456,K1458)</f>
        <v>143</v>
      </c>
      <c r="C1459" s="6">
        <f t="shared" ref="C1459:E1459" si="4392">C1444</f>
        <v>46.48</v>
      </c>
      <c r="D1459" s="16">
        <f t="shared" si="4383"/>
        <v>0</v>
      </c>
      <c r="E1459" s="17">
        <f>D1459*Premissas!$C$6</f>
        <v>0</v>
      </c>
      <c r="F1459" s="15">
        <f t="shared" si="4384"/>
        <v>143</v>
      </c>
      <c r="G1459" s="18">
        <f>F1459*Premissas!$C$5</f>
        <v>4609.8386586523256</v>
      </c>
      <c r="H1459" s="22">
        <f t="shared" si="4385"/>
        <v>4609.8386586523256</v>
      </c>
      <c r="J1459" t="s">
        <v>163</v>
      </c>
      <c r="L1459" s="108">
        <f t="shared" ref="L1459" si="4393">H1469</f>
        <v>55318.063903827911</v>
      </c>
    </row>
    <row r="1460" spans="1:12" x14ac:dyDescent="0.25">
      <c r="A1460" s="6" t="str">
        <f t="shared" ref="A1460:C1460" si="4394">A1445</f>
        <v>julho/19</v>
      </c>
      <c r="B1460" s="29">
        <f t="shared" ref="B1460" si="4395">IF(K1458*1.05&lt;C1460,K1456,K1458)</f>
        <v>143</v>
      </c>
      <c r="C1460" s="6">
        <f t="shared" ref="C1460:E1460" si="4396">C1445</f>
        <v>63.17</v>
      </c>
      <c r="D1460" s="16">
        <f t="shared" si="4383"/>
        <v>0</v>
      </c>
      <c r="E1460" s="17">
        <f>D1460*Premissas!$C$6</f>
        <v>0</v>
      </c>
      <c r="F1460" s="15">
        <f t="shared" si="4384"/>
        <v>143</v>
      </c>
      <c r="G1460" s="18">
        <f>F1460*Premissas!$C$5</f>
        <v>4609.8386586523256</v>
      </c>
      <c r="H1460" s="22">
        <f t="shared" si="4385"/>
        <v>4609.8386586523256</v>
      </c>
    </row>
    <row r="1461" spans="1:12" x14ac:dyDescent="0.25">
      <c r="A1461" s="6" t="str">
        <f t="shared" ref="A1461:C1461" si="4397">A1446</f>
        <v>junho/19</v>
      </c>
      <c r="B1461" s="29">
        <f t="shared" ref="B1461" si="4398">IF(K1458*1.05&lt;C1461,K1456,K1458)</f>
        <v>143</v>
      </c>
      <c r="C1461" s="6">
        <f t="shared" ref="C1461:E1461" si="4399">C1446</f>
        <v>59.47</v>
      </c>
      <c r="D1461" s="16">
        <f t="shared" si="4383"/>
        <v>0</v>
      </c>
      <c r="E1461" s="17">
        <f>D1461*Premissas!$C$6</f>
        <v>0</v>
      </c>
      <c r="F1461" s="15">
        <f t="shared" si="4384"/>
        <v>143</v>
      </c>
      <c r="G1461" s="18">
        <f>F1461*Premissas!$C$5</f>
        <v>4609.8386586523256</v>
      </c>
      <c r="H1461" s="22">
        <f t="shared" si="4385"/>
        <v>4609.8386586523256</v>
      </c>
    </row>
    <row r="1462" spans="1:12" x14ac:dyDescent="0.25">
      <c r="A1462" s="6" t="str">
        <f t="shared" ref="A1462:C1462" si="4400">A1447</f>
        <v>maio/19</v>
      </c>
      <c r="B1462" s="29">
        <f t="shared" ref="B1462" si="4401">IF(K1458*1.05&lt;C1462,K1456,K1458)</f>
        <v>143</v>
      </c>
      <c r="C1462" s="6">
        <f t="shared" ref="C1462:E1462" si="4402">C1447</f>
        <v>61.04</v>
      </c>
      <c r="D1462" s="16">
        <f t="shared" si="4383"/>
        <v>0</v>
      </c>
      <c r="E1462" s="17">
        <f>D1462*Premissas!$C$6</f>
        <v>0</v>
      </c>
      <c r="F1462" s="15">
        <f t="shared" si="4384"/>
        <v>143</v>
      </c>
      <c r="G1462" s="18">
        <f>F1462*Premissas!$C$5</f>
        <v>4609.8386586523256</v>
      </c>
      <c r="H1462" s="22">
        <f t="shared" si="4385"/>
        <v>4609.8386586523256</v>
      </c>
    </row>
    <row r="1463" spans="1:12" x14ac:dyDescent="0.25">
      <c r="A1463" s="6" t="str">
        <f t="shared" ref="A1463:C1463" si="4403">A1448</f>
        <v>abril/19</v>
      </c>
      <c r="B1463" s="29">
        <f t="shared" ref="B1463" si="4404">IF(K1458*1.05&lt;C1463,K1456,K1458)</f>
        <v>143</v>
      </c>
      <c r="C1463" s="6">
        <f t="shared" ref="C1463:E1463" si="4405">C1448</f>
        <v>81.98</v>
      </c>
      <c r="D1463" s="16">
        <f t="shared" si="4383"/>
        <v>0</v>
      </c>
      <c r="E1463" s="17">
        <f>D1463*Premissas!$C$6</f>
        <v>0</v>
      </c>
      <c r="F1463" s="15">
        <f t="shared" si="4384"/>
        <v>143</v>
      </c>
      <c r="G1463" s="18">
        <f>F1463*Premissas!$C$5</f>
        <v>4609.8386586523256</v>
      </c>
      <c r="H1463" s="22">
        <f t="shared" si="4385"/>
        <v>4609.8386586523256</v>
      </c>
    </row>
    <row r="1464" spans="1:12" x14ac:dyDescent="0.25">
      <c r="A1464" s="6" t="str">
        <f t="shared" ref="A1464:C1464" si="4406">A1449</f>
        <v>março/19</v>
      </c>
      <c r="B1464" s="29">
        <f t="shared" ref="B1464" si="4407">IF(K1458*1.05&lt;C1464,K1456,K1458)</f>
        <v>143</v>
      </c>
      <c r="C1464" s="6">
        <f t="shared" ref="C1464:E1464" si="4408">C1449</f>
        <v>77.73</v>
      </c>
      <c r="D1464" s="16">
        <f t="shared" si="4383"/>
        <v>0</v>
      </c>
      <c r="E1464" s="17">
        <f>D1464*Premissas!$C$6</f>
        <v>0</v>
      </c>
      <c r="F1464" s="15">
        <f t="shared" si="4384"/>
        <v>143</v>
      </c>
      <c r="G1464" s="18">
        <f>F1464*Premissas!$C$5</f>
        <v>4609.8386586523256</v>
      </c>
      <c r="H1464" s="22">
        <f t="shared" si="4385"/>
        <v>4609.8386586523256</v>
      </c>
    </row>
    <row r="1465" spans="1:12" x14ac:dyDescent="0.25">
      <c r="A1465" s="6" t="str">
        <f t="shared" ref="A1465:C1465" si="4409">A1450</f>
        <v>fevereiro/19</v>
      </c>
      <c r="B1465" s="29">
        <f t="shared" ref="B1465" si="4410">IF(K1458*1.05&lt;C1465,K1456,K1458)</f>
        <v>143</v>
      </c>
      <c r="C1465" s="6">
        <f t="shared" ref="C1465:E1465" si="4411">C1450</f>
        <v>89.49</v>
      </c>
      <c r="D1465" s="16">
        <f t="shared" si="4383"/>
        <v>0</v>
      </c>
      <c r="E1465" s="17">
        <f>D1465*Premissas!$C$6</f>
        <v>0</v>
      </c>
      <c r="F1465" s="15">
        <f t="shared" si="4384"/>
        <v>143</v>
      </c>
      <c r="G1465" s="18">
        <f>F1465*Premissas!$C$5</f>
        <v>4609.8386586523256</v>
      </c>
      <c r="H1465" s="22">
        <f t="shared" si="4385"/>
        <v>4609.8386586523256</v>
      </c>
    </row>
    <row r="1466" spans="1:12" x14ac:dyDescent="0.25">
      <c r="A1466" s="6" t="str">
        <f t="shared" ref="A1466:C1466" si="4412">A1451</f>
        <v>janeiro/19</v>
      </c>
      <c r="B1466" s="29">
        <f t="shared" ref="B1466" si="4413">IF(K1458*1.05&lt;C1466,K1456,K1458)</f>
        <v>143</v>
      </c>
      <c r="C1466" s="6">
        <f t="shared" ref="C1466:E1466" si="4414">C1451</f>
        <v>81.09</v>
      </c>
      <c r="D1466" s="16">
        <f t="shared" si="4383"/>
        <v>0</v>
      </c>
      <c r="E1466" s="17">
        <f>D1466*Premissas!$C$6</f>
        <v>0</v>
      </c>
      <c r="F1466" s="15">
        <f t="shared" si="4384"/>
        <v>143</v>
      </c>
      <c r="G1466" s="18">
        <f>F1466*Premissas!$C$5</f>
        <v>4609.8386586523256</v>
      </c>
      <c r="H1466" s="22">
        <f t="shared" si="4385"/>
        <v>4609.8386586523256</v>
      </c>
    </row>
    <row r="1467" spans="1:12" x14ac:dyDescent="0.25">
      <c r="A1467" s="6" t="str">
        <f t="shared" ref="A1467:C1467" si="4415">A1452</f>
        <v>dezembro/18</v>
      </c>
      <c r="B1467" s="29">
        <f t="shared" ref="B1467" si="4416">IF(K1458*1.05&lt;C1467,K1456,K1458)</f>
        <v>143</v>
      </c>
      <c r="C1467" s="6">
        <f t="shared" ref="C1467:E1467" si="4417">C1452</f>
        <v>66.98</v>
      </c>
      <c r="D1467" s="16">
        <f t="shared" si="4383"/>
        <v>0</v>
      </c>
      <c r="E1467" s="17">
        <f>D1467*Premissas!$C$6</f>
        <v>0</v>
      </c>
      <c r="F1467" s="15">
        <f t="shared" si="4384"/>
        <v>143</v>
      </c>
      <c r="G1467" s="18">
        <f>F1467*Premissas!$C$5</f>
        <v>4609.8386586523256</v>
      </c>
      <c r="H1467" s="22">
        <f t="shared" si="4385"/>
        <v>4609.8386586523256</v>
      </c>
    </row>
    <row r="1468" spans="1:12" x14ac:dyDescent="0.25">
      <c r="A1468" s="6" t="str">
        <f t="shared" ref="A1468:C1468" si="4418">A1453</f>
        <v>novembro/18</v>
      </c>
      <c r="B1468" s="29">
        <f t="shared" ref="B1468" si="4419">IF(K1458*1.05&lt;C1468,K1456,K1458)</f>
        <v>143</v>
      </c>
      <c r="C1468" s="6">
        <f t="shared" ref="C1468:E1469" si="4420">C1453</f>
        <v>66.42</v>
      </c>
      <c r="D1468" s="16">
        <f t="shared" si="4383"/>
        <v>0</v>
      </c>
      <c r="E1468" s="17">
        <f>D1468*Premissas!$C$6</f>
        <v>0</v>
      </c>
      <c r="F1468" s="15">
        <f t="shared" si="4384"/>
        <v>143</v>
      </c>
      <c r="G1468" s="18">
        <f>F1468*Premissas!$C$5</f>
        <v>4609.8386586523256</v>
      </c>
      <c r="H1468" s="22">
        <f t="shared" si="4385"/>
        <v>4609.8386586523256</v>
      </c>
    </row>
    <row r="1469" spans="1:12" x14ac:dyDescent="0.25">
      <c r="A1469" s="6" t="str">
        <f t="shared" ref="A1469:C1469" si="4421">A1454</f>
        <v>Total/Média</v>
      </c>
      <c r="B1469" s="6"/>
      <c r="C1469" s="6">
        <f t="shared" si="4420"/>
        <v>89.49</v>
      </c>
      <c r="D1469" s="5"/>
      <c r="E1469" s="27">
        <f t="shared" ref="E1469" si="4422">SUM(E1457:E1468)</f>
        <v>0</v>
      </c>
      <c r="F1469" s="5"/>
      <c r="G1469" s="27">
        <f t="shared" ref="G1469:H1469" si="4423">SUM(G1457:G1468)</f>
        <v>55318.063903827911</v>
      </c>
      <c r="H1469" s="27">
        <f t="shared" si="4423"/>
        <v>55318.063903827911</v>
      </c>
    </row>
    <row r="1471" spans="1:12" x14ac:dyDescent="0.25">
      <c r="A1471" s="6" t="str">
        <f t="shared" ref="A1471:C1471" si="4424">A1456</f>
        <v>Data</v>
      </c>
      <c r="B1471" s="6" t="str">
        <f t="shared" si="4424"/>
        <v>kW (C)</v>
      </c>
      <c r="C1471" s="6" t="str">
        <f t="shared" si="4424"/>
        <v>kW (L)</v>
      </c>
      <c r="D1471" s="14" t="s">
        <v>20</v>
      </c>
      <c r="E1471" s="14" t="s">
        <v>21</v>
      </c>
      <c r="F1471" s="6" t="s">
        <v>22</v>
      </c>
      <c r="G1471" s="6" t="s">
        <v>23</v>
      </c>
      <c r="H1471" s="14" t="s">
        <v>26</v>
      </c>
      <c r="J1471" s="52" t="s">
        <v>161</v>
      </c>
      <c r="K1471">
        <f t="shared" ref="K1471:K1472" si="4425">K1456</f>
        <v>89.49</v>
      </c>
    </row>
    <row r="1472" spans="1:12" x14ac:dyDescent="0.25">
      <c r="A1472" s="6" t="str">
        <f t="shared" ref="A1472:C1472" si="4426">A1457</f>
        <v>outubro/19</v>
      </c>
      <c r="B1472" s="29">
        <f t="shared" ref="B1472" si="4427">IF(K1473*1.05&lt;C1472,K1471,K1473)</f>
        <v>144</v>
      </c>
      <c r="C1472" s="6">
        <f t="shared" ref="C1472:E1472" si="4428">C1457</f>
        <v>63.39</v>
      </c>
      <c r="D1472" s="16">
        <f t="shared" ref="D1472:D1483" si="4429">IF(C1472&gt;1.05*B1472,C1472-B1472,0)</f>
        <v>0</v>
      </c>
      <c r="E1472" s="17">
        <f>D1472*Premissas!$C$6</f>
        <v>0</v>
      </c>
      <c r="F1472" s="15">
        <f t="shared" ref="F1472:F1500" si="4430">LARGE(B1472:C1472,1)</f>
        <v>144</v>
      </c>
      <c r="G1472" s="18">
        <f>F1472*Premissas!$C$5</f>
        <v>4642.0752926289151</v>
      </c>
      <c r="H1472" s="22">
        <f t="shared" ref="H1472:H1483" si="4431">G1472+E1472</f>
        <v>4642.0752926289151</v>
      </c>
      <c r="J1472" t="s">
        <v>162</v>
      </c>
      <c r="K1472">
        <f t="shared" si="4425"/>
        <v>46.48</v>
      </c>
    </row>
    <row r="1473" spans="1:12" x14ac:dyDescent="0.25">
      <c r="A1473" s="6" t="str">
        <f t="shared" ref="A1473:C1473" si="4432">A1458</f>
        <v>setembro/19</v>
      </c>
      <c r="B1473" s="29">
        <f t="shared" ref="B1473" si="4433">IF(K1473*1.05&lt;C1473,K1471,K1473)</f>
        <v>144</v>
      </c>
      <c r="C1473" s="6">
        <f t="shared" ref="C1473:E1473" si="4434">C1458</f>
        <v>58.91</v>
      </c>
      <c r="D1473" s="16">
        <f t="shared" si="4429"/>
        <v>0</v>
      </c>
      <c r="E1473" s="17">
        <f>D1473*Premissas!$C$6</f>
        <v>0</v>
      </c>
      <c r="F1473" s="15">
        <f t="shared" si="4430"/>
        <v>144</v>
      </c>
      <c r="G1473" s="18">
        <f>F1473*Premissas!$C$5</f>
        <v>4642.0752926289151</v>
      </c>
      <c r="H1473" s="22">
        <f t="shared" si="4431"/>
        <v>4642.0752926289151</v>
      </c>
      <c r="J1473" t="s">
        <v>164</v>
      </c>
      <c r="K1473">
        <f t="shared" ref="K1473" si="4435">K1458+1</f>
        <v>144</v>
      </c>
    </row>
    <row r="1474" spans="1:12" x14ac:dyDescent="0.25">
      <c r="A1474" s="6" t="str">
        <f t="shared" ref="A1474:C1474" si="4436">A1459</f>
        <v>agosto/19</v>
      </c>
      <c r="B1474" s="29">
        <f t="shared" ref="B1474" si="4437">IF(K1473*1.05&lt;C1474,K1471,K1473)</f>
        <v>144</v>
      </c>
      <c r="C1474" s="6">
        <f t="shared" ref="C1474:E1474" si="4438">C1459</f>
        <v>46.48</v>
      </c>
      <c r="D1474" s="16">
        <f t="shared" si="4429"/>
        <v>0</v>
      </c>
      <c r="E1474" s="17">
        <f>D1474*Premissas!$C$6</f>
        <v>0</v>
      </c>
      <c r="F1474" s="15">
        <f t="shared" si="4430"/>
        <v>144</v>
      </c>
      <c r="G1474" s="18">
        <f>F1474*Premissas!$C$5</f>
        <v>4642.0752926289151</v>
      </c>
      <c r="H1474" s="22">
        <f t="shared" si="4431"/>
        <v>4642.0752926289151</v>
      </c>
      <c r="J1474" t="s">
        <v>163</v>
      </c>
      <c r="L1474" s="108">
        <f t="shared" ref="L1474" si="4439">H1484</f>
        <v>55704.903511546967</v>
      </c>
    </row>
    <row r="1475" spans="1:12" x14ac:dyDescent="0.25">
      <c r="A1475" s="6" t="str">
        <f t="shared" ref="A1475:C1475" si="4440">A1460</f>
        <v>julho/19</v>
      </c>
      <c r="B1475" s="29">
        <f t="shared" ref="B1475" si="4441">IF(K1473*1.05&lt;C1475,K1471,K1473)</f>
        <v>144</v>
      </c>
      <c r="C1475" s="6">
        <f t="shared" ref="C1475:E1475" si="4442">C1460</f>
        <v>63.17</v>
      </c>
      <c r="D1475" s="16">
        <f t="shared" si="4429"/>
        <v>0</v>
      </c>
      <c r="E1475" s="17">
        <f>D1475*Premissas!$C$6</f>
        <v>0</v>
      </c>
      <c r="F1475" s="15">
        <f t="shared" si="4430"/>
        <v>144</v>
      </c>
      <c r="G1475" s="18">
        <f>F1475*Premissas!$C$5</f>
        <v>4642.0752926289151</v>
      </c>
      <c r="H1475" s="22">
        <f t="shared" si="4431"/>
        <v>4642.0752926289151</v>
      </c>
    </row>
    <row r="1476" spans="1:12" x14ac:dyDescent="0.25">
      <c r="A1476" s="6" t="str">
        <f t="shared" ref="A1476:C1476" si="4443">A1461</f>
        <v>junho/19</v>
      </c>
      <c r="B1476" s="29">
        <f t="shared" ref="B1476" si="4444">IF(K1473*1.05&lt;C1476,K1471,K1473)</f>
        <v>144</v>
      </c>
      <c r="C1476" s="6">
        <f t="shared" ref="C1476:E1476" si="4445">C1461</f>
        <v>59.47</v>
      </c>
      <c r="D1476" s="16">
        <f t="shared" si="4429"/>
        <v>0</v>
      </c>
      <c r="E1476" s="17">
        <f>D1476*Premissas!$C$6</f>
        <v>0</v>
      </c>
      <c r="F1476" s="15">
        <f t="shared" si="4430"/>
        <v>144</v>
      </c>
      <c r="G1476" s="18">
        <f>F1476*Premissas!$C$5</f>
        <v>4642.0752926289151</v>
      </c>
      <c r="H1476" s="22">
        <f t="shared" si="4431"/>
        <v>4642.0752926289151</v>
      </c>
    </row>
    <row r="1477" spans="1:12" x14ac:dyDescent="0.25">
      <c r="A1477" s="6" t="str">
        <f t="shared" ref="A1477:C1477" si="4446">A1462</f>
        <v>maio/19</v>
      </c>
      <c r="B1477" s="29">
        <f t="shared" ref="B1477" si="4447">IF(K1473*1.05&lt;C1477,K1471,K1473)</f>
        <v>144</v>
      </c>
      <c r="C1477" s="6">
        <f t="shared" ref="C1477:E1477" si="4448">C1462</f>
        <v>61.04</v>
      </c>
      <c r="D1477" s="16">
        <f t="shared" si="4429"/>
        <v>0</v>
      </c>
      <c r="E1477" s="17">
        <f>D1477*Premissas!$C$6</f>
        <v>0</v>
      </c>
      <c r="F1477" s="15">
        <f t="shared" si="4430"/>
        <v>144</v>
      </c>
      <c r="G1477" s="18">
        <f>F1477*Premissas!$C$5</f>
        <v>4642.0752926289151</v>
      </c>
      <c r="H1477" s="22">
        <f t="shared" si="4431"/>
        <v>4642.0752926289151</v>
      </c>
    </row>
    <row r="1478" spans="1:12" x14ac:dyDescent="0.25">
      <c r="A1478" s="6" t="str">
        <f t="shared" ref="A1478:C1478" si="4449">A1463</f>
        <v>abril/19</v>
      </c>
      <c r="B1478" s="29">
        <f t="shared" ref="B1478" si="4450">IF(K1473*1.05&lt;C1478,K1471,K1473)</f>
        <v>144</v>
      </c>
      <c r="C1478" s="6">
        <f t="shared" ref="C1478:E1478" si="4451">C1463</f>
        <v>81.98</v>
      </c>
      <c r="D1478" s="16">
        <f t="shared" si="4429"/>
        <v>0</v>
      </c>
      <c r="E1478" s="17">
        <f>D1478*Premissas!$C$6</f>
        <v>0</v>
      </c>
      <c r="F1478" s="15">
        <f t="shared" si="4430"/>
        <v>144</v>
      </c>
      <c r="G1478" s="18">
        <f>F1478*Premissas!$C$5</f>
        <v>4642.0752926289151</v>
      </c>
      <c r="H1478" s="22">
        <f t="shared" si="4431"/>
        <v>4642.0752926289151</v>
      </c>
    </row>
    <row r="1479" spans="1:12" x14ac:dyDescent="0.25">
      <c r="A1479" s="6" t="str">
        <f t="shared" ref="A1479:C1479" si="4452">A1464</f>
        <v>março/19</v>
      </c>
      <c r="B1479" s="29">
        <f t="shared" ref="B1479" si="4453">IF(K1473*1.05&lt;C1479,K1471,K1473)</f>
        <v>144</v>
      </c>
      <c r="C1479" s="6">
        <f t="shared" ref="C1479:E1479" si="4454">C1464</f>
        <v>77.73</v>
      </c>
      <c r="D1479" s="16">
        <f t="shared" si="4429"/>
        <v>0</v>
      </c>
      <c r="E1479" s="17">
        <f>D1479*Premissas!$C$6</f>
        <v>0</v>
      </c>
      <c r="F1479" s="15">
        <f t="shared" si="4430"/>
        <v>144</v>
      </c>
      <c r="G1479" s="18">
        <f>F1479*Premissas!$C$5</f>
        <v>4642.0752926289151</v>
      </c>
      <c r="H1479" s="22">
        <f t="shared" si="4431"/>
        <v>4642.0752926289151</v>
      </c>
    </row>
    <row r="1480" spans="1:12" x14ac:dyDescent="0.25">
      <c r="A1480" s="6" t="str">
        <f t="shared" ref="A1480:C1480" si="4455">A1465</f>
        <v>fevereiro/19</v>
      </c>
      <c r="B1480" s="29">
        <f t="shared" ref="B1480" si="4456">IF(K1473*1.05&lt;C1480,K1471,K1473)</f>
        <v>144</v>
      </c>
      <c r="C1480" s="6">
        <f t="shared" ref="C1480:E1480" si="4457">C1465</f>
        <v>89.49</v>
      </c>
      <c r="D1480" s="16">
        <f t="shared" si="4429"/>
        <v>0</v>
      </c>
      <c r="E1480" s="17">
        <f>D1480*Premissas!$C$6</f>
        <v>0</v>
      </c>
      <c r="F1480" s="15">
        <f t="shared" si="4430"/>
        <v>144</v>
      </c>
      <c r="G1480" s="18">
        <f>F1480*Premissas!$C$5</f>
        <v>4642.0752926289151</v>
      </c>
      <c r="H1480" s="22">
        <f t="shared" si="4431"/>
        <v>4642.0752926289151</v>
      </c>
    </row>
    <row r="1481" spans="1:12" x14ac:dyDescent="0.25">
      <c r="A1481" s="6" t="str">
        <f t="shared" ref="A1481:C1481" si="4458">A1466</f>
        <v>janeiro/19</v>
      </c>
      <c r="B1481" s="29">
        <f t="shared" ref="B1481" si="4459">IF(K1473*1.05&lt;C1481,K1471,K1473)</f>
        <v>144</v>
      </c>
      <c r="C1481" s="6">
        <f t="shared" ref="C1481:E1481" si="4460">C1466</f>
        <v>81.09</v>
      </c>
      <c r="D1481" s="16">
        <f t="shared" si="4429"/>
        <v>0</v>
      </c>
      <c r="E1481" s="17">
        <f>D1481*Premissas!$C$6</f>
        <v>0</v>
      </c>
      <c r="F1481" s="15">
        <f t="shared" si="4430"/>
        <v>144</v>
      </c>
      <c r="G1481" s="18">
        <f>F1481*Premissas!$C$5</f>
        <v>4642.0752926289151</v>
      </c>
      <c r="H1481" s="22">
        <f t="shared" si="4431"/>
        <v>4642.0752926289151</v>
      </c>
    </row>
    <row r="1482" spans="1:12" x14ac:dyDescent="0.25">
      <c r="A1482" s="6" t="str">
        <f t="shared" ref="A1482:C1482" si="4461">A1467</f>
        <v>dezembro/18</v>
      </c>
      <c r="B1482" s="29">
        <f t="shared" ref="B1482" si="4462">IF(K1473*1.05&lt;C1482,K1471,K1473)</f>
        <v>144</v>
      </c>
      <c r="C1482" s="6">
        <f t="shared" ref="C1482:E1482" si="4463">C1467</f>
        <v>66.98</v>
      </c>
      <c r="D1482" s="16">
        <f t="shared" si="4429"/>
        <v>0</v>
      </c>
      <c r="E1482" s="17">
        <f>D1482*Premissas!$C$6</f>
        <v>0</v>
      </c>
      <c r="F1482" s="15">
        <f t="shared" si="4430"/>
        <v>144</v>
      </c>
      <c r="G1482" s="18">
        <f>F1482*Premissas!$C$5</f>
        <v>4642.0752926289151</v>
      </c>
      <c r="H1482" s="22">
        <f t="shared" si="4431"/>
        <v>4642.0752926289151</v>
      </c>
    </row>
    <row r="1483" spans="1:12" x14ac:dyDescent="0.25">
      <c r="A1483" s="6" t="str">
        <f t="shared" ref="A1483:C1483" si="4464">A1468</f>
        <v>novembro/18</v>
      </c>
      <c r="B1483" s="29">
        <f t="shared" ref="B1483" si="4465">IF(K1473*1.05&lt;C1483,K1471,K1473)</f>
        <v>144</v>
      </c>
      <c r="C1483" s="6">
        <f t="shared" ref="C1483:E1484" si="4466">C1468</f>
        <v>66.42</v>
      </c>
      <c r="D1483" s="16">
        <f t="shared" si="4429"/>
        <v>0</v>
      </c>
      <c r="E1483" s="17">
        <f>D1483*Premissas!$C$6</f>
        <v>0</v>
      </c>
      <c r="F1483" s="15">
        <f t="shared" si="4430"/>
        <v>144</v>
      </c>
      <c r="G1483" s="18">
        <f>F1483*Premissas!$C$5</f>
        <v>4642.0752926289151</v>
      </c>
      <c r="H1483" s="22">
        <f t="shared" si="4431"/>
        <v>4642.0752926289151</v>
      </c>
    </row>
    <row r="1484" spans="1:12" x14ac:dyDescent="0.25">
      <c r="A1484" s="6" t="str">
        <f t="shared" ref="A1484:C1484" si="4467">A1469</f>
        <v>Total/Média</v>
      </c>
      <c r="B1484" s="6"/>
      <c r="C1484" s="6">
        <f t="shared" si="4466"/>
        <v>89.49</v>
      </c>
      <c r="D1484" s="5"/>
      <c r="E1484" s="27">
        <f t="shared" ref="E1484" si="4468">SUM(E1472:E1483)</f>
        <v>0</v>
      </c>
      <c r="F1484" s="5"/>
      <c r="G1484" s="27">
        <f t="shared" ref="G1484:H1484" si="4469">SUM(G1472:G1483)</f>
        <v>55704.903511546967</v>
      </c>
      <c r="H1484" s="27">
        <f t="shared" si="4469"/>
        <v>55704.903511546967</v>
      </c>
    </row>
    <row r="1486" spans="1:12" x14ac:dyDescent="0.25">
      <c r="A1486" s="6" t="str">
        <f t="shared" ref="A1486:C1486" si="4470">A1471</f>
        <v>Data</v>
      </c>
      <c r="B1486" s="6" t="str">
        <f t="shared" si="4470"/>
        <v>kW (C)</v>
      </c>
      <c r="C1486" s="6" t="str">
        <f t="shared" si="4470"/>
        <v>kW (L)</v>
      </c>
      <c r="D1486" s="14" t="s">
        <v>20</v>
      </c>
      <c r="E1486" s="14" t="s">
        <v>21</v>
      </c>
      <c r="F1486" s="6" t="s">
        <v>22</v>
      </c>
      <c r="G1486" s="6" t="s">
        <v>23</v>
      </c>
      <c r="H1486" s="14" t="s">
        <v>26</v>
      </c>
      <c r="J1486" s="52" t="s">
        <v>161</v>
      </c>
      <c r="K1486">
        <f t="shared" ref="K1486:K1487" si="4471">K1471</f>
        <v>89.49</v>
      </c>
    </row>
    <row r="1487" spans="1:12" x14ac:dyDescent="0.25">
      <c r="A1487" s="6" t="str">
        <f t="shared" ref="A1487:C1487" si="4472">A1472</f>
        <v>outubro/19</v>
      </c>
      <c r="B1487" s="29">
        <f t="shared" ref="B1487" si="4473">IF(K1488*1.05&lt;C1487,K1486,K1488)</f>
        <v>145</v>
      </c>
      <c r="C1487" s="6">
        <f t="shared" ref="C1487:E1487" si="4474">C1472</f>
        <v>63.39</v>
      </c>
      <c r="D1487" s="16">
        <f t="shared" ref="D1487:D1498" si="4475">IF(C1487&gt;1.05*B1487,C1487-B1487,0)</f>
        <v>0</v>
      </c>
      <c r="E1487" s="17">
        <f>D1487*Premissas!$C$6</f>
        <v>0</v>
      </c>
      <c r="F1487" s="15">
        <f t="shared" ref="F1487:F1500" si="4476">LARGE(B1487:C1487,1)</f>
        <v>145</v>
      </c>
      <c r="G1487" s="18">
        <f>F1487*Premissas!$C$5</f>
        <v>4674.3119266055046</v>
      </c>
      <c r="H1487" s="22">
        <f t="shared" ref="H1487:H1498" si="4477">G1487+E1487</f>
        <v>4674.3119266055046</v>
      </c>
      <c r="J1487" t="s">
        <v>162</v>
      </c>
      <c r="K1487">
        <f t="shared" si="4471"/>
        <v>46.48</v>
      </c>
    </row>
    <row r="1488" spans="1:12" x14ac:dyDescent="0.25">
      <c r="A1488" s="6" t="str">
        <f t="shared" ref="A1488:C1488" si="4478">A1473</f>
        <v>setembro/19</v>
      </c>
      <c r="B1488" s="29">
        <f t="shared" ref="B1488" si="4479">IF(K1488*1.05&lt;C1488,K1486,K1488)</f>
        <v>145</v>
      </c>
      <c r="C1488" s="6">
        <f t="shared" ref="C1488:E1488" si="4480">C1473</f>
        <v>58.91</v>
      </c>
      <c r="D1488" s="16">
        <f t="shared" si="4475"/>
        <v>0</v>
      </c>
      <c r="E1488" s="17">
        <f>D1488*Premissas!$C$6</f>
        <v>0</v>
      </c>
      <c r="F1488" s="15">
        <f t="shared" si="4476"/>
        <v>145</v>
      </c>
      <c r="G1488" s="18">
        <f>F1488*Premissas!$C$5</f>
        <v>4674.3119266055046</v>
      </c>
      <c r="H1488" s="22">
        <f t="shared" si="4477"/>
        <v>4674.3119266055046</v>
      </c>
      <c r="J1488" t="s">
        <v>164</v>
      </c>
      <c r="K1488">
        <f t="shared" ref="K1488" si="4481">K1473+1</f>
        <v>145</v>
      </c>
    </row>
    <row r="1489" spans="1:12" x14ac:dyDescent="0.25">
      <c r="A1489" s="6" t="str">
        <f t="shared" ref="A1489:C1489" si="4482">A1474</f>
        <v>agosto/19</v>
      </c>
      <c r="B1489" s="29">
        <f t="shared" ref="B1489" si="4483">IF(K1488*1.05&lt;C1489,K1486,K1488)</f>
        <v>145</v>
      </c>
      <c r="C1489" s="6">
        <f t="shared" ref="C1489:E1489" si="4484">C1474</f>
        <v>46.48</v>
      </c>
      <c r="D1489" s="16">
        <f t="shared" si="4475"/>
        <v>0</v>
      </c>
      <c r="E1489" s="17">
        <f>D1489*Premissas!$C$6</f>
        <v>0</v>
      </c>
      <c r="F1489" s="15">
        <f t="shared" si="4476"/>
        <v>145</v>
      </c>
      <c r="G1489" s="18">
        <f>F1489*Premissas!$C$5</f>
        <v>4674.3119266055046</v>
      </c>
      <c r="H1489" s="22">
        <f t="shared" si="4477"/>
        <v>4674.3119266055046</v>
      </c>
      <c r="J1489" t="s">
        <v>163</v>
      </c>
      <c r="L1489" s="108">
        <f t="shared" ref="L1489" si="4485">H1499</f>
        <v>56091.743119266066</v>
      </c>
    </row>
    <row r="1490" spans="1:12" x14ac:dyDescent="0.25">
      <c r="A1490" s="6" t="str">
        <f t="shared" ref="A1490:C1490" si="4486">A1475</f>
        <v>julho/19</v>
      </c>
      <c r="B1490" s="29">
        <f t="shared" ref="B1490" si="4487">IF(K1488*1.05&lt;C1490,K1486,K1488)</f>
        <v>145</v>
      </c>
      <c r="C1490" s="6">
        <f t="shared" ref="C1490:E1490" si="4488">C1475</f>
        <v>63.17</v>
      </c>
      <c r="D1490" s="16">
        <f t="shared" si="4475"/>
        <v>0</v>
      </c>
      <c r="E1490" s="17">
        <f>D1490*Premissas!$C$6</f>
        <v>0</v>
      </c>
      <c r="F1490" s="15">
        <f t="shared" si="4476"/>
        <v>145</v>
      </c>
      <c r="G1490" s="18">
        <f>F1490*Premissas!$C$5</f>
        <v>4674.3119266055046</v>
      </c>
      <c r="H1490" s="22">
        <f t="shared" si="4477"/>
        <v>4674.3119266055046</v>
      </c>
    </row>
    <row r="1491" spans="1:12" x14ac:dyDescent="0.25">
      <c r="A1491" s="6" t="str">
        <f t="shared" ref="A1491:C1491" si="4489">A1476</f>
        <v>junho/19</v>
      </c>
      <c r="B1491" s="29">
        <f t="shared" ref="B1491" si="4490">IF(K1488*1.05&lt;C1491,K1486,K1488)</f>
        <v>145</v>
      </c>
      <c r="C1491" s="6">
        <f t="shared" ref="C1491:E1491" si="4491">C1476</f>
        <v>59.47</v>
      </c>
      <c r="D1491" s="16">
        <f t="shared" si="4475"/>
        <v>0</v>
      </c>
      <c r="E1491" s="17">
        <f>D1491*Premissas!$C$6</f>
        <v>0</v>
      </c>
      <c r="F1491" s="15">
        <f t="shared" si="4476"/>
        <v>145</v>
      </c>
      <c r="G1491" s="18">
        <f>F1491*Premissas!$C$5</f>
        <v>4674.3119266055046</v>
      </c>
      <c r="H1491" s="22">
        <f t="shared" si="4477"/>
        <v>4674.3119266055046</v>
      </c>
    </row>
    <row r="1492" spans="1:12" x14ac:dyDescent="0.25">
      <c r="A1492" s="6" t="str">
        <f t="shared" ref="A1492:C1492" si="4492">A1477</f>
        <v>maio/19</v>
      </c>
      <c r="B1492" s="29">
        <f t="shared" ref="B1492" si="4493">IF(K1488*1.05&lt;C1492,K1486,K1488)</f>
        <v>145</v>
      </c>
      <c r="C1492" s="6">
        <f t="shared" ref="C1492:E1492" si="4494">C1477</f>
        <v>61.04</v>
      </c>
      <c r="D1492" s="16">
        <f t="shared" si="4475"/>
        <v>0</v>
      </c>
      <c r="E1492" s="17">
        <f>D1492*Premissas!$C$6</f>
        <v>0</v>
      </c>
      <c r="F1492" s="15">
        <f t="shared" si="4476"/>
        <v>145</v>
      </c>
      <c r="G1492" s="18">
        <f>F1492*Premissas!$C$5</f>
        <v>4674.3119266055046</v>
      </c>
      <c r="H1492" s="22">
        <f t="shared" si="4477"/>
        <v>4674.3119266055046</v>
      </c>
    </row>
    <row r="1493" spans="1:12" x14ac:dyDescent="0.25">
      <c r="A1493" s="6" t="str">
        <f t="shared" ref="A1493:C1493" si="4495">A1478</f>
        <v>abril/19</v>
      </c>
      <c r="B1493" s="29">
        <f t="shared" ref="B1493" si="4496">IF(K1488*1.05&lt;C1493,K1486,K1488)</f>
        <v>145</v>
      </c>
      <c r="C1493" s="6">
        <f t="shared" ref="C1493:E1493" si="4497">C1478</f>
        <v>81.98</v>
      </c>
      <c r="D1493" s="16">
        <f t="shared" si="4475"/>
        <v>0</v>
      </c>
      <c r="E1493" s="17">
        <f>D1493*Premissas!$C$6</f>
        <v>0</v>
      </c>
      <c r="F1493" s="15">
        <f t="shared" si="4476"/>
        <v>145</v>
      </c>
      <c r="G1493" s="18">
        <f>F1493*Premissas!$C$5</f>
        <v>4674.3119266055046</v>
      </c>
      <c r="H1493" s="22">
        <f t="shared" si="4477"/>
        <v>4674.3119266055046</v>
      </c>
    </row>
    <row r="1494" spans="1:12" x14ac:dyDescent="0.25">
      <c r="A1494" s="6" t="str">
        <f t="shared" ref="A1494:C1494" si="4498">A1479</f>
        <v>março/19</v>
      </c>
      <c r="B1494" s="29">
        <f t="shared" ref="B1494" si="4499">IF(K1488*1.05&lt;C1494,K1486,K1488)</f>
        <v>145</v>
      </c>
      <c r="C1494" s="6">
        <f t="shared" ref="C1494:E1494" si="4500">C1479</f>
        <v>77.73</v>
      </c>
      <c r="D1494" s="16">
        <f t="shared" si="4475"/>
        <v>0</v>
      </c>
      <c r="E1494" s="17">
        <f>D1494*Premissas!$C$6</f>
        <v>0</v>
      </c>
      <c r="F1494" s="15">
        <f t="shared" si="4476"/>
        <v>145</v>
      </c>
      <c r="G1494" s="18">
        <f>F1494*Premissas!$C$5</f>
        <v>4674.3119266055046</v>
      </c>
      <c r="H1494" s="22">
        <f t="shared" si="4477"/>
        <v>4674.3119266055046</v>
      </c>
    </row>
    <row r="1495" spans="1:12" x14ac:dyDescent="0.25">
      <c r="A1495" s="6" t="str">
        <f t="shared" ref="A1495:C1495" si="4501">A1480</f>
        <v>fevereiro/19</v>
      </c>
      <c r="B1495" s="29">
        <f t="shared" ref="B1495" si="4502">IF(K1488*1.05&lt;C1495,K1486,K1488)</f>
        <v>145</v>
      </c>
      <c r="C1495" s="6">
        <f t="shared" ref="C1495:E1495" si="4503">C1480</f>
        <v>89.49</v>
      </c>
      <c r="D1495" s="16">
        <f t="shared" si="4475"/>
        <v>0</v>
      </c>
      <c r="E1495" s="17">
        <f>D1495*Premissas!$C$6</f>
        <v>0</v>
      </c>
      <c r="F1495" s="15">
        <f t="shared" si="4476"/>
        <v>145</v>
      </c>
      <c r="G1495" s="18">
        <f>F1495*Premissas!$C$5</f>
        <v>4674.3119266055046</v>
      </c>
      <c r="H1495" s="22">
        <f t="shared" si="4477"/>
        <v>4674.3119266055046</v>
      </c>
    </row>
    <row r="1496" spans="1:12" x14ac:dyDescent="0.25">
      <c r="A1496" s="6" t="str">
        <f t="shared" ref="A1496:C1496" si="4504">A1481</f>
        <v>janeiro/19</v>
      </c>
      <c r="B1496" s="29">
        <f t="shared" ref="B1496" si="4505">IF(K1488*1.05&lt;C1496,K1486,K1488)</f>
        <v>145</v>
      </c>
      <c r="C1496" s="6">
        <f t="shared" ref="C1496:E1496" si="4506">C1481</f>
        <v>81.09</v>
      </c>
      <c r="D1496" s="16">
        <f t="shared" si="4475"/>
        <v>0</v>
      </c>
      <c r="E1496" s="17">
        <f>D1496*Premissas!$C$6</f>
        <v>0</v>
      </c>
      <c r="F1496" s="15">
        <f t="shared" si="4476"/>
        <v>145</v>
      </c>
      <c r="G1496" s="18">
        <f>F1496*Premissas!$C$5</f>
        <v>4674.3119266055046</v>
      </c>
      <c r="H1496" s="22">
        <f t="shared" si="4477"/>
        <v>4674.3119266055046</v>
      </c>
    </row>
    <row r="1497" spans="1:12" x14ac:dyDescent="0.25">
      <c r="A1497" s="6" t="str">
        <f t="shared" ref="A1497:C1497" si="4507">A1482</f>
        <v>dezembro/18</v>
      </c>
      <c r="B1497" s="29">
        <f t="shared" ref="B1497" si="4508">IF(K1488*1.05&lt;C1497,K1486,K1488)</f>
        <v>145</v>
      </c>
      <c r="C1497" s="6">
        <f t="shared" ref="C1497:E1497" si="4509">C1482</f>
        <v>66.98</v>
      </c>
      <c r="D1497" s="16">
        <f t="shared" si="4475"/>
        <v>0</v>
      </c>
      <c r="E1497" s="17">
        <f>D1497*Premissas!$C$6</f>
        <v>0</v>
      </c>
      <c r="F1497" s="15">
        <f t="shared" si="4476"/>
        <v>145</v>
      </c>
      <c r="G1497" s="18">
        <f>F1497*Premissas!$C$5</f>
        <v>4674.3119266055046</v>
      </c>
      <c r="H1497" s="22">
        <f t="shared" si="4477"/>
        <v>4674.3119266055046</v>
      </c>
    </row>
    <row r="1498" spans="1:12" x14ac:dyDescent="0.25">
      <c r="A1498" s="6" t="str">
        <f t="shared" ref="A1498:C1498" si="4510">A1483</f>
        <v>novembro/18</v>
      </c>
      <c r="B1498" s="29">
        <f t="shared" ref="B1498" si="4511">IF(K1488*1.05&lt;C1498,K1486,K1488)</f>
        <v>145</v>
      </c>
      <c r="C1498" s="6">
        <f t="shared" ref="C1498:E1499" si="4512">C1483</f>
        <v>66.42</v>
      </c>
      <c r="D1498" s="16">
        <f t="shared" si="4475"/>
        <v>0</v>
      </c>
      <c r="E1498" s="17">
        <f>D1498*Premissas!$C$6</f>
        <v>0</v>
      </c>
      <c r="F1498" s="15">
        <f t="shared" si="4476"/>
        <v>145</v>
      </c>
      <c r="G1498" s="18">
        <f>F1498*Premissas!$C$5</f>
        <v>4674.3119266055046</v>
      </c>
      <c r="H1498" s="22">
        <f t="shared" si="4477"/>
        <v>4674.3119266055046</v>
      </c>
    </row>
    <row r="1499" spans="1:12" x14ac:dyDescent="0.25">
      <c r="A1499" s="6" t="str">
        <f t="shared" ref="A1499:C1499" si="4513">A1484</f>
        <v>Total/Média</v>
      </c>
      <c r="B1499" s="6"/>
      <c r="C1499" s="6">
        <f t="shared" si="4512"/>
        <v>89.49</v>
      </c>
      <c r="D1499" s="5"/>
      <c r="E1499" s="27">
        <f t="shared" ref="E1499" si="4514">SUM(E1487:E1498)</f>
        <v>0</v>
      </c>
      <c r="F1499" s="5"/>
      <c r="G1499" s="27">
        <f t="shared" ref="G1499:H1499" si="4515">SUM(G1487:G1498)</f>
        <v>56091.743119266066</v>
      </c>
      <c r="H1499" s="27">
        <f t="shared" si="4515"/>
        <v>56091.743119266066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</vt:lpstr>
      <vt:lpstr>Tarifas</vt:lpstr>
      <vt:lpstr>Premissas</vt:lpstr>
      <vt:lpstr>Resumo</vt:lpstr>
      <vt:lpstr>Verde </vt:lpstr>
      <vt:lpstr>Azul </vt:lpstr>
      <vt:lpstr>Auxiliar </vt:lpstr>
      <vt:lpstr>Auxiliar (Multi)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2019-10-15T20:58:25Z</dcterms:modified>
</cp:coreProperties>
</file>